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2.xml" ContentType="application/vnd.openxmlformats-officedocument.spreadsheetml.pivotTab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3.xml" ContentType="application/vnd.openxmlformats-officedocument.spreadsheetml.pivotTab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hidePivotFieldList="1"/>
  <mc:AlternateContent xmlns:mc="http://schemas.openxmlformats.org/markup-compatibility/2006">
    <mc:Choice Requires="x15">
      <x15ac:absPath xmlns:x15ac="http://schemas.microsoft.com/office/spreadsheetml/2010/11/ac" url="/Users/lekko/Dropbox/Mac/Documents/l创新中心/论文发表/107-science碳排放（ScienceAdvance）/scientific data/Data and Raw Data/"/>
    </mc:Choice>
  </mc:AlternateContent>
  <xr:revisionPtr revIDLastSave="0" documentId="13_ncr:1_{E191F378-0F42-F043-897D-568EFDC7B68B}" xr6:coauthVersionLast="47" xr6:coauthVersionMax="47" xr10:uidLastSave="{00000000-0000-0000-0000-000000000000}"/>
  <bookViews>
    <workbookView xWindow="0" yWindow="500" windowWidth="28800" windowHeight="16020" tabRatio="662" firstSheet="1" activeTab="17" xr2:uid="{00000000-000D-0000-FFFF-FFFF00000000}"/>
  </bookViews>
  <sheets>
    <sheet name="Data source" sheetId="32" r:id="rId1"/>
    <sheet name="Hash distribution and Revenue " sheetId="2" r:id="rId2"/>
    <sheet name="Europe" sheetId="7" state="hidden" r:id="rId3"/>
    <sheet name="America" sheetId="8" state="hidden" r:id="rId4"/>
    <sheet name="C-MDP in China" sheetId="6" r:id="rId5"/>
    <sheet name="各洲电费" sheetId="9" state="hidden" r:id="rId6"/>
    <sheet name="Hash shared by all mining pools" sheetId="33" r:id="rId7"/>
    <sheet name="2019-2020" sheetId="11" state="hidden" r:id="rId8"/>
    <sheet name="年份汇总" sheetId="21" state="hidden" r:id="rId9"/>
    <sheet name="2021" sheetId="19" state="hidden" r:id="rId10"/>
    <sheet name="2020" sheetId="13" state="hidden" r:id="rId11"/>
    <sheet name="2019" sheetId="14" state="hidden" r:id="rId12"/>
    <sheet name="2018" sheetId="15" state="hidden" r:id="rId13"/>
    <sheet name="2017" sheetId="16" state="hidden" r:id="rId14"/>
    <sheet name="2016" sheetId="17" state="hidden" r:id="rId15"/>
    <sheet name="hash" sheetId="12" state="hidden" r:id="rId16"/>
    <sheet name="Theoretical Daily Revenue per T" sheetId="3" r:id="rId17"/>
    <sheet name="Pivot Tables" sheetId="22" r:id="rId18"/>
    <sheet name="Carbon emissions and profit" sheetId="24" r:id="rId19"/>
    <sheet name="Different Electricity price" sheetId="25" r:id="rId20"/>
    <sheet name="Different Electricity price (2)" sheetId="29" r:id="rId21"/>
  </sheets>
  <externalReferences>
    <externalReference r:id="rId22"/>
  </externalReferences>
  <definedNames>
    <definedName name="_xlnm._FilterDatabase" localSheetId="12" hidden="1">'2018'!$A$1:$D$16</definedName>
  </definedNames>
  <calcPr calcId="191029"/>
  <pivotCaches>
    <pivotCache cacheId="1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4" i="22" l="1"/>
  <c r="D129" i="6" l="1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128" i="6"/>
  <c r="H164" i="2"/>
  <c r="H166" i="2"/>
  <c r="H250" i="2"/>
  <c r="H310" i="2"/>
  <c r="H364" i="2"/>
  <c r="H374" i="2"/>
  <c r="H378" i="2"/>
  <c r="H426" i="2"/>
  <c r="H432" i="2"/>
  <c r="H446" i="2"/>
  <c r="H506" i="2"/>
  <c r="H510" i="2"/>
  <c r="H546" i="2"/>
  <c r="H552" i="2"/>
  <c r="H554" i="2"/>
  <c r="H566" i="2"/>
  <c r="H612" i="2"/>
  <c r="H614" i="2"/>
  <c r="H672" i="2"/>
  <c r="H674" i="2"/>
  <c r="Y5" i="33"/>
  <c r="H143" i="2" s="1"/>
  <c r="Y7" i="33"/>
  <c r="H167" i="2" s="1"/>
  <c r="Y15" i="33"/>
  <c r="H251" i="2" s="1"/>
  <c r="Y17" i="33"/>
  <c r="H263" i="2" s="1"/>
  <c r="Y21" i="33"/>
  <c r="H311" i="2" s="1"/>
  <c r="Y27" i="33"/>
  <c r="H371" i="2" s="1"/>
  <c r="Y28" i="33"/>
  <c r="Y31" i="33"/>
  <c r="H411" i="2" s="1"/>
  <c r="Y33" i="33"/>
  <c r="H424" i="2" s="1"/>
  <c r="Y35" i="33"/>
  <c r="H447" i="2" s="1"/>
  <c r="Y41" i="33"/>
  <c r="H507" i="2" s="1"/>
  <c r="Y43" i="33"/>
  <c r="H531" i="2" s="1"/>
  <c r="Y45" i="33"/>
  <c r="H555" i="2" s="1"/>
  <c r="Y47" i="33"/>
  <c r="H567" i="2" s="1"/>
  <c r="Y51" i="33"/>
  <c r="H615" i="2" s="1"/>
  <c r="Y55" i="33"/>
  <c r="H651" i="2" s="1"/>
  <c r="Y57" i="33"/>
  <c r="H675" i="2" s="1"/>
  <c r="Y59" i="33"/>
  <c r="H688" i="2" s="1"/>
  <c r="W63" i="33"/>
  <c r="X63" i="33" s="1"/>
  <c r="Y63" i="33" s="1"/>
  <c r="W62" i="33"/>
  <c r="X62" i="33" s="1"/>
  <c r="Y62" i="33" s="1"/>
  <c r="W61" i="33"/>
  <c r="X61" i="33" s="1"/>
  <c r="Y61" i="33" s="1"/>
  <c r="W60" i="33"/>
  <c r="X60" i="33" s="1"/>
  <c r="Y60" i="33" s="1"/>
  <c r="W59" i="33"/>
  <c r="X59" i="33" s="1"/>
  <c r="W58" i="33"/>
  <c r="X58" i="33" s="1"/>
  <c r="Y58" i="33" s="1"/>
  <c r="W57" i="33"/>
  <c r="X57" i="33" s="1"/>
  <c r="W56" i="33"/>
  <c r="X56" i="33" s="1"/>
  <c r="Y56" i="33" s="1"/>
  <c r="W55" i="33"/>
  <c r="X55" i="33" s="1"/>
  <c r="W54" i="33"/>
  <c r="X54" i="33" s="1"/>
  <c r="Y54" i="33" s="1"/>
  <c r="W53" i="33"/>
  <c r="X53" i="33" s="1"/>
  <c r="Y53" i="33" s="1"/>
  <c r="W52" i="33"/>
  <c r="X52" i="33" s="1"/>
  <c r="Y52" i="33" s="1"/>
  <c r="W51" i="33"/>
  <c r="X51" i="33" s="1"/>
  <c r="W50" i="33"/>
  <c r="X50" i="33" s="1"/>
  <c r="Y50" i="33" s="1"/>
  <c r="W49" i="33"/>
  <c r="X49" i="33" s="1"/>
  <c r="Y49" i="33" s="1"/>
  <c r="X48" i="33"/>
  <c r="Y48" i="33" s="1"/>
  <c r="W48" i="33"/>
  <c r="W47" i="33"/>
  <c r="X47" i="33" s="1"/>
  <c r="W46" i="33"/>
  <c r="X46" i="33" s="1"/>
  <c r="Y46" i="33" s="1"/>
  <c r="W45" i="33"/>
  <c r="X45" i="33" s="1"/>
  <c r="W44" i="33"/>
  <c r="X44" i="33" s="1"/>
  <c r="Y44" i="33" s="1"/>
  <c r="W43" i="33"/>
  <c r="X43" i="33" s="1"/>
  <c r="W42" i="33"/>
  <c r="X42" i="33" s="1"/>
  <c r="Y42" i="33" s="1"/>
  <c r="W41" i="33"/>
  <c r="X41" i="33" s="1"/>
  <c r="X40" i="33"/>
  <c r="Y40" i="33" s="1"/>
  <c r="W40" i="33"/>
  <c r="W39" i="33"/>
  <c r="X39" i="33" s="1"/>
  <c r="Y39" i="33" s="1"/>
  <c r="W38" i="33"/>
  <c r="X38" i="33" s="1"/>
  <c r="Y38" i="33" s="1"/>
  <c r="W37" i="33"/>
  <c r="X37" i="33" s="1"/>
  <c r="Y37" i="33" s="1"/>
  <c r="W36" i="33"/>
  <c r="X36" i="33" s="1"/>
  <c r="Y36" i="33" s="1"/>
  <c r="W35" i="33"/>
  <c r="X35" i="33" s="1"/>
  <c r="W34" i="33"/>
  <c r="X34" i="33" s="1"/>
  <c r="Y34" i="33" s="1"/>
  <c r="W33" i="33"/>
  <c r="X33" i="33" s="1"/>
  <c r="X32" i="33"/>
  <c r="Y32" i="33" s="1"/>
  <c r="W32" i="33"/>
  <c r="W31" i="33"/>
  <c r="X31" i="33" s="1"/>
  <c r="W30" i="33"/>
  <c r="X30" i="33" s="1"/>
  <c r="Y30" i="33" s="1"/>
  <c r="W29" i="33"/>
  <c r="X29" i="33" s="1"/>
  <c r="Y29" i="33" s="1"/>
  <c r="X28" i="33"/>
  <c r="W28" i="33"/>
  <c r="W27" i="33"/>
  <c r="X27" i="33" s="1"/>
  <c r="W26" i="33"/>
  <c r="X26" i="33" s="1"/>
  <c r="Y26" i="33" s="1"/>
  <c r="W25" i="33"/>
  <c r="X25" i="33" s="1"/>
  <c r="Y25" i="33" s="1"/>
  <c r="W24" i="33"/>
  <c r="X24" i="33" s="1"/>
  <c r="Y24" i="33" s="1"/>
  <c r="W23" i="33"/>
  <c r="X23" i="33" s="1"/>
  <c r="Y23" i="33" s="1"/>
  <c r="W22" i="33"/>
  <c r="X22" i="33" s="1"/>
  <c r="Y22" i="33" s="1"/>
  <c r="W21" i="33"/>
  <c r="X21" i="33" s="1"/>
  <c r="X20" i="33"/>
  <c r="Y20" i="33" s="1"/>
  <c r="W20" i="33"/>
  <c r="W19" i="33"/>
  <c r="X19" i="33" s="1"/>
  <c r="Y19" i="33" s="1"/>
  <c r="W18" i="33"/>
  <c r="X18" i="33" s="1"/>
  <c r="Y18" i="33" s="1"/>
  <c r="W17" i="33"/>
  <c r="X17" i="33" s="1"/>
  <c r="W16" i="33"/>
  <c r="X16" i="33" s="1"/>
  <c r="Y16" i="33" s="1"/>
  <c r="W15" i="33"/>
  <c r="X15" i="33" s="1"/>
  <c r="W14" i="33"/>
  <c r="X14" i="33" s="1"/>
  <c r="Y14" i="33" s="1"/>
  <c r="W13" i="33"/>
  <c r="X13" i="33" s="1"/>
  <c r="Y13" i="33" s="1"/>
  <c r="X12" i="33"/>
  <c r="Y12" i="33" s="1"/>
  <c r="W12" i="33"/>
  <c r="W11" i="33"/>
  <c r="X11" i="33" s="1"/>
  <c r="Y11" i="33" s="1"/>
  <c r="W10" i="33"/>
  <c r="X10" i="33" s="1"/>
  <c r="Y10" i="33" s="1"/>
  <c r="W9" i="33"/>
  <c r="X9" i="33" s="1"/>
  <c r="Y9" i="33" s="1"/>
  <c r="W8" i="33"/>
  <c r="X8" i="33" s="1"/>
  <c r="Y8" i="33" s="1"/>
  <c r="W7" i="33"/>
  <c r="X7" i="33" s="1"/>
  <c r="W6" i="33"/>
  <c r="X6" i="33" s="1"/>
  <c r="Y6" i="33" s="1"/>
  <c r="W5" i="33"/>
  <c r="X5" i="33" s="1"/>
  <c r="X4" i="33"/>
  <c r="Y4" i="33" s="1"/>
  <c r="W4" i="33"/>
  <c r="H287" i="2" l="1"/>
  <c r="H290" i="2"/>
  <c r="H288" i="2"/>
  <c r="H289" i="2"/>
  <c r="H286" i="2"/>
  <c r="H291" i="2"/>
  <c r="H284" i="2"/>
  <c r="H282" i="2"/>
  <c r="H283" i="2"/>
  <c r="H285" i="2"/>
  <c r="H387" i="2"/>
  <c r="H388" i="2"/>
  <c r="H389" i="2"/>
  <c r="H390" i="2"/>
  <c r="H391" i="2"/>
  <c r="H384" i="2"/>
  <c r="H386" i="2"/>
  <c r="H392" i="2"/>
  <c r="H385" i="2"/>
  <c r="H603" i="2"/>
  <c r="H604" i="2"/>
  <c r="H605" i="2"/>
  <c r="H606" i="2"/>
  <c r="I606" i="2" s="1"/>
  <c r="H602" i="2"/>
  <c r="I602" i="2" s="1"/>
  <c r="H600" i="2"/>
  <c r="H597" i="2"/>
  <c r="H598" i="2"/>
  <c r="H599" i="2"/>
  <c r="H601" i="2"/>
  <c r="H723" i="2"/>
  <c r="H724" i="2"/>
  <c r="H725" i="2"/>
  <c r="H726" i="2"/>
  <c r="H727" i="2"/>
  <c r="H728" i="2"/>
  <c r="H720" i="2"/>
  <c r="H719" i="2"/>
  <c r="H722" i="2"/>
  <c r="H721" i="2"/>
  <c r="H190" i="2"/>
  <c r="H181" i="2"/>
  <c r="H182" i="2"/>
  <c r="H183" i="2"/>
  <c r="H184" i="2"/>
  <c r="H185" i="2"/>
  <c r="H186" i="2"/>
  <c r="H187" i="2"/>
  <c r="H188" i="2"/>
  <c r="H189" i="2"/>
  <c r="H399" i="2"/>
  <c r="H400" i="2"/>
  <c r="H401" i="2"/>
  <c r="H402" i="2"/>
  <c r="H398" i="2"/>
  <c r="H403" i="2"/>
  <c r="H393" i="2"/>
  <c r="H396" i="2"/>
  <c r="H394" i="2"/>
  <c r="H395" i="2"/>
  <c r="H397" i="2"/>
  <c r="H495" i="2"/>
  <c r="H496" i="2"/>
  <c r="H497" i="2"/>
  <c r="H498" i="2"/>
  <c r="H499" i="2"/>
  <c r="H500" i="2"/>
  <c r="H501" i="2"/>
  <c r="H504" i="2"/>
  <c r="H502" i="2"/>
  <c r="H503" i="2"/>
  <c r="H505" i="2"/>
  <c r="H735" i="2"/>
  <c r="H747" i="2"/>
  <c r="H736" i="2"/>
  <c r="H748" i="2"/>
  <c r="H738" i="2"/>
  <c r="H737" i="2"/>
  <c r="H734" i="2"/>
  <c r="H739" i="2"/>
  <c r="H740" i="2"/>
  <c r="H732" i="2"/>
  <c r="H746" i="2"/>
  <c r="H729" i="2"/>
  <c r="H741" i="2"/>
  <c r="H730" i="2"/>
  <c r="H742" i="2"/>
  <c r="H731" i="2"/>
  <c r="H743" i="2"/>
  <c r="H744" i="2"/>
  <c r="H733" i="2"/>
  <c r="H745" i="2"/>
  <c r="H299" i="2"/>
  <c r="H300" i="2"/>
  <c r="H301" i="2"/>
  <c r="H296" i="2"/>
  <c r="H292" i="2"/>
  <c r="H298" i="2"/>
  <c r="H293" i="2"/>
  <c r="H294" i="2"/>
  <c r="H295" i="2"/>
  <c r="H297" i="2"/>
  <c r="H203" i="2"/>
  <c r="H206" i="2"/>
  <c r="H204" i="2"/>
  <c r="H205" i="2"/>
  <c r="H207" i="2"/>
  <c r="H208" i="2"/>
  <c r="H209" i="2"/>
  <c r="H210" i="2"/>
  <c r="H202" i="2"/>
  <c r="H201" i="2"/>
  <c r="H519" i="2"/>
  <c r="H522" i="2"/>
  <c r="H518" i="2"/>
  <c r="H520" i="2"/>
  <c r="H521" i="2"/>
  <c r="H523" i="2"/>
  <c r="H516" i="2"/>
  <c r="H524" i="2"/>
  <c r="H515" i="2"/>
  <c r="H517" i="2"/>
  <c r="H627" i="2"/>
  <c r="H628" i="2"/>
  <c r="H630" i="2"/>
  <c r="H629" i="2"/>
  <c r="H631" i="2"/>
  <c r="H632" i="2"/>
  <c r="H633" i="2"/>
  <c r="H636" i="2"/>
  <c r="H634" i="2"/>
  <c r="I634" i="2" s="1"/>
  <c r="H635" i="2"/>
  <c r="I635" i="2" s="1"/>
  <c r="H312" i="2"/>
  <c r="H313" i="2"/>
  <c r="H314" i="2"/>
  <c r="H315" i="2"/>
  <c r="H316" i="2"/>
  <c r="H317" i="2"/>
  <c r="H318" i="2"/>
  <c r="H319" i="2"/>
  <c r="H320" i="2"/>
  <c r="H322" i="2"/>
  <c r="H321" i="2"/>
  <c r="H215" i="2"/>
  <c r="H216" i="2"/>
  <c r="H217" i="2"/>
  <c r="H218" i="2"/>
  <c r="H219" i="2"/>
  <c r="H212" i="2"/>
  <c r="H214" i="2"/>
  <c r="H220" i="2"/>
  <c r="H211" i="2"/>
  <c r="H213" i="2"/>
  <c r="H543" i="2"/>
  <c r="H544" i="2"/>
  <c r="H545" i="2"/>
  <c r="H535" i="2"/>
  <c r="H536" i="2"/>
  <c r="H537" i="2"/>
  <c r="H538" i="2"/>
  <c r="H539" i="2"/>
  <c r="H540" i="2"/>
  <c r="H541" i="2"/>
  <c r="H542" i="2"/>
  <c r="H227" i="2"/>
  <c r="H228" i="2"/>
  <c r="H230" i="2"/>
  <c r="H229" i="2"/>
  <c r="H226" i="2"/>
  <c r="H231" i="2"/>
  <c r="H224" i="2"/>
  <c r="H221" i="2"/>
  <c r="H222" i="2"/>
  <c r="H223" i="2"/>
  <c r="H225" i="2"/>
  <c r="H435" i="2"/>
  <c r="H436" i="2"/>
  <c r="H437" i="2"/>
  <c r="H438" i="2"/>
  <c r="H439" i="2"/>
  <c r="H440" i="2"/>
  <c r="H441" i="2"/>
  <c r="H434" i="2"/>
  <c r="H442" i="2"/>
  <c r="H443" i="2"/>
  <c r="H663" i="2"/>
  <c r="H664" i="2"/>
  <c r="H666" i="2"/>
  <c r="H665" i="2"/>
  <c r="H667" i="2"/>
  <c r="H660" i="2"/>
  <c r="H657" i="2"/>
  <c r="H658" i="2"/>
  <c r="H659" i="2"/>
  <c r="H662" i="2"/>
  <c r="H661" i="2"/>
  <c r="H179" i="2"/>
  <c r="H180" i="2"/>
  <c r="H170" i="2"/>
  <c r="H171" i="2"/>
  <c r="H176" i="2"/>
  <c r="H172" i="2"/>
  <c r="H173" i="2"/>
  <c r="H174" i="2"/>
  <c r="H175" i="2"/>
  <c r="H178" i="2"/>
  <c r="H177" i="2"/>
  <c r="H423" i="2"/>
  <c r="H414" i="2"/>
  <c r="H415" i="2"/>
  <c r="H416" i="2"/>
  <c r="H417" i="2"/>
  <c r="H418" i="2"/>
  <c r="H419" i="2"/>
  <c r="H420" i="2"/>
  <c r="H421" i="2"/>
  <c r="H422" i="2"/>
  <c r="H639" i="2"/>
  <c r="H640" i="2"/>
  <c r="H641" i="2"/>
  <c r="H642" i="2"/>
  <c r="H638" i="2"/>
  <c r="H643" i="2"/>
  <c r="H644" i="2"/>
  <c r="H645" i="2"/>
  <c r="H646" i="2"/>
  <c r="H637" i="2"/>
  <c r="I637" i="2" s="1"/>
  <c r="H323" i="2"/>
  <c r="H326" i="2"/>
  <c r="H324" i="2"/>
  <c r="H325" i="2"/>
  <c r="H327" i="2"/>
  <c r="H328" i="2"/>
  <c r="H332" i="2"/>
  <c r="H329" i="2"/>
  <c r="H330" i="2"/>
  <c r="H331" i="2"/>
  <c r="H239" i="2"/>
  <c r="H240" i="2"/>
  <c r="H241" i="2"/>
  <c r="H236" i="2"/>
  <c r="H232" i="2"/>
  <c r="H233" i="2"/>
  <c r="H234" i="2"/>
  <c r="H235" i="2"/>
  <c r="H237" i="2"/>
  <c r="H238" i="2"/>
  <c r="H556" i="2"/>
  <c r="H557" i="2"/>
  <c r="H558" i="2"/>
  <c r="H559" i="2"/>
  <c r="H560" i="2"/>
  <c r="H561" i="2"/>
  <c r="H562" i="2"/>
  <c r="H563" i="2"/>
  <c r="H564" i="2"/>
  <c r="H565" i="2"/>
  <c r="H355" i="2"/>
  <c r="H354" i="2"/>
  <c r="H356" i="2"/>
  <c r="H357" i="2"/>
  <c r="H358" i="2"/>
  <c r="H359" i="2"/>
  <c r="H360" i="2"/>
  <c r="H361" i="2"/>
  <c r="H362" i="2"/>
  <c r="H353" i="2"/>
  <c r="AA5" i="33"/>
  <c r="H252" i="2"/>
  <c r="H253" i="2"/>
  <c r="H254" i="2"/>
  <c r="H255" i="2"/>
  <c r="H256" i="2"/>
  <c r="H257" i="2"/>
  <c r="H258" i="2"/>
  <c r="H259" i="2"/>
  <c r="H260" i="2"/>
  <c r="H261" i="2"/>
  <c r="H471" i="2"/>
  <c r="H472" i="2"/>
  <c r="H473" i="2"/>
  <c r="H474" i="2"/>
  <c r="H470" i="2"/>
  <c r="H465" i="2"/>
  <c r="H466" i="2"/>
  <c r="H468" i="2"/>
  <c r="H467" i="2"/>
  <c r="H469" i="2"/>
  <c r="H618" i="2"/>
  <c r="I618" i="2" s="1"/>
  <c r="H617" i="2"/>
  <c r="H619" i="2"/>
  <c r="H624" i="2"/>
  <c r="H620" i="2"/>
  <c r="H621" i="2"/>
  <c r="H622" i="2"/>
  <c r="H626" i="2"/>
  <c r="H623" i="2"/>
  <c r="H625" i="2"/>
  <c r="AA4" i="33"/>
  <c r="H131" i="2"/>
  <c r="H132" i="2"/>
  <c r="H133" i="2"/>
  <c r="H134" i="2"/>
  <c r="H135" i="2"/>
  <c r="H138" i="2"/>
  <c r="H136" i="2"/>
  <c r="H139" i="2"/>
  <c r="H137" i="2"/>
  <c r="H130" i="2"/>
  <c r="H459" i="2"/>
  <c r="H460" i="2"/>
  <c r="H462" i="2"/>
  <c r="H461" i="2"/>
  <c r="H463" i="2"/>
  <c r="H464" i="2"/>
  <c r="H456" i="2"/>
  <c r="H455" i="2"/>
  <c r="H458" i="2"/>
  <c r="H457" i="2"/>
  <c r="H687" i="2"/>
  <c r="H686" i="2"/>
  <c r="H678" i="2"/>
  <c r="H679" i="2"/>
  <c r="H680" i="2"/>
  <c r="H681" i="2"/>
  <c r="H684" i="2"/>
  <c r="H682" i="2"/>
  <c r="H683" i="2"/>
  <c r="H685" i="2"/>
  <c r="H155" i="2"/>
  <c r="H158" i="2"/>
  <c r="H156" i="2"/>
  <c r="H157" i="2"/>
  <c r="H154" i="2"/>
  <c r="H159" i="2"/>
  <c r="H152" i="2"/>
  <c r="H150" i="2"/>
  <c r="H151" i="2"/>
  <c r="H153" i="2"/>
  <c r="H483" i="2"/>
  <c r="H484" i="2"/>
  <c r="H482" i="2"/>
  <c r="H475" i="2"/>
  <c r="H476" i="2"/>
  <c r="H480" i="2"/>
  <c r="H477" i="2"/>
  <c r="H478" i="2"/>
  <c r="H479" i="2"/>
  <c r="H481" i="2"/>
  <c r="H579" i="2"/>
  <c r="H580" i="2"/>
  <c r="H582" i="2"/>
  <c r="H581" i="2"/>
  <c r="H578" i="2"/>
  <c r="H583" i="2"/>
  <c r="H576" i="2"/>
  <c r="H584" i="2"/>
  <c r="H585" i="2"/>
  <c r="H577" i="2"/>
  <c r="H699" i="2"/>
  <c r="H700" i="2"/>
  <c r="H702" i="2"/>
  <c r="H701" i="2"/>
  <c r="H703" i="2"/>
  <c r="H704" i="2"/>
  <c r="H705" i="2"/>
  <c r="H698" i="2"/>
  <c r="H706" i="2"/>
  <c r="H707" i="2"/>
  <c r="H191" i="2"/>
  <c r="H192" i="2"/>
  <c r="H193" i="2"/>
  <c r="H194" i="2"/>
  <c r="H195" i="2"/>
  <c r="H196" i="2"/>
  <c r="H200" i="2"/>
  <c r="H197" i="2"/>
  <c r="H198" i="2"/>
  <c r="H199" i="2"/>
  <c r="H275" i="2"/>
  <c r="H276" i="2"/>
  <c r="H277" i="2"/>
  <c r="H278" i="2"/>
  <c r="H279" i="2"/>
  <c r="H272" i="2"/>
  <c r="H274" i="2"/>
  <c r="H280" i="2"/>
  <c r="H281" i="2"/>
  <c r="H273" i="2"/>
  <c r="H486" i="2"/>
  <c r="H485" i="2"/>
  <c r="H487" i="2"/>
  <c r="H494" i="2"/>
  <c r="H488" i="2"/>
  <c r="H489" i="2"/>
  <c r="H490" i="2"/>
  <c r="H491" i="2"/>
  <c r="H492" i="2"/>
  <c r="H493" i="2"/>
  <c r="H591" i="2"/>
  <c r="H592" i="2"/>
  <c r="H593" i="2"/>
  <c r="H594" i="2"/>
  <c r="H595" i="2"/>
  <c r="H596" i="2"/>
  <c r="H588" i="2"/>
  <c r="H590" i="2"/>
  <c r="I590" i="2" s="1"/>
  <c r="H586" i="2"/>
  <c r="I586" i="2" s="1"/>
  <c r="H587" i="2"/>
  <c r="I587" i="2" s="1"/>
  <c r="H589" i="2"/>
  <c r="H711" i="2"/>
  <c r="H712" i="2"/>
  <c r="H714" i="2"/>
  <c r="H713" i="2"/>
  <c r="H715" i="2"/>
  <c r="H708" i="2"/>
  <c r="H710" i="2"/>
  <c r="H716" i="2"/>
  <c r="H717" i="2"/>
  <c r="H718" i="2"/>
  <c r="H709" i="2"/>
  <c r="H697" i="2"/>
  <c r="H673" i="2"/>
  <c r="H649" i="2"/>
  <c r="H613" i="2"/>
  <c r="H553" i="2"/>
  <c r="H529" i="2"/>
  <c r="H445" i="2"/>
  <c r="H433" i="2"/>
  <c r="H409" i="2"/>
  <c r="H366" i="2"/>
  <c r="H309" i="2"/>
  <c r="H249" i="2"/>
  <c r="H165" i="2"/>
  <c r="H141" i="2"/>
  <c r="H410" i="2"/>
  <c r="H142" i="2"/>
  <c r="AA6" i="33"/>
  <c r="H695" i="2"/>
  <c r="H671" i="2"/>
  <c r="H647" i="2"/>
  <c r="H611" i="2"/>
  <c r="H575" i="2"/>
  <c r="H551" i="2"/>
  <c r="H527" i="2"/>
  <c r="H431" i="2"/>
  <c r="H407" i="2"/>
  <c r="H383" i="2"/>
  <c r="H363" i="2"/>
  <c r="H307" i="2"/>
  <c r="H271" i="2"/>
  <c r="H247" i="2"/>
  <c r="H163" i="2"/>
  <c r="H648" i="2"/>
  <c r="H140" i="2"/>
  <c r="H694" i="2"/>
  <c r="H670" i="2"/>
  <c r="H610" i="2"/>
  <c r="H574" i="2"/>
  <c r="H550" i="2"/>
  <c r="H526" i="2"/>
  <c r="H514" i="2"/>
  <c r="H454" i="2"/>
  <c r="H430" i="2"/>
  <c r="H406" i="2"/>
  <c r="H382" i="2"/>
  <c r="H306" i="2"/>
  <c r="H270" i="2"/>
  <c r="H246" i="2"/>
  <c r="H162" i="2"/>
  <c r="H262" i="2"/>
  <c r="H308" i="2"/>
  <c r="H248" i="2"/>
  <c r="H693" i="2"/>
  <c r="H669" i="2"/>
  <c r="H609" i="2"/>
  <c r="H573" i="2"/>
  <c r="H549" i="2"/>
  <c r="H525" i="2"/>
  <c r="H513" i="2"/>
  <c r="H453" i="2"/>
  <c r="H429" i="2"/>
  <c r="H405" i="2"/>
  <c r="H381" i="2"/>
  <c r="H305" i="2"/>
  <c r="H269" i="2"/>
  <c r="H245" i="2"/>
  <c r="H161" i="2"/>
  <c r="H149" i="2"/>
  <c r="H650" i="2"/>
  <c r="H696" i="2"/>
  <c r="H528" i="2"/>
  <c r="H408" i="2"/>
  <c r="H692" i="2"/>
  <c r="H668" i="2"/>
  <c r="H656" i="2"/>
  <c r="H608" i="2"/>
  <c r="H572" i="2"/>
  <c r="H548" i="2"/>
  <c r="H512" i="2"/>
  <c r="H452" i="2"/>
  <c r="H428" i="2"/>
  <c r="H404" i="2"/>
  <c r="H380" i="2"/>
  <c r="H304" i="2"/>
  <c r="H268" i="2"/>
  <c r="H244" i="2"/>
  <c r="H160" i="2"/>
  <c r="H148" i="2"/>
  <c r="H444" i="2"/>
  <c r="H691" i="2"/>
  <c r="H655" i="2"/>
  <c r="H607" i="2"/>
  <c r="H571" i="2"/>
  <c r="H547" i="2"/>
  <c r="H511" i="2"/>
  <c r="H451" i="2"/>
  <c r="H427" i="2"/>
  <c r="H379" i="2"/>
  <c r="H303" i="2"/>
  <c r="H267" i="2"/>
  <c r="H243" i="2"/>
  <c r="H147" i="2"/>
  <c r="H530" i="2"/>
  <c r="H690" i="2"/>
  <c r="H146" i="2"/>
  <c r="H534" i="2"/>
  <c r="H242" i="2"/>
  <c r="H689" i="2"/>
  <c r="H677" i="2"/>
  <c r="H653" i="2"/>
  <c r="H569" i="2"/>
  <c r="H533" i="2"/>
  <c r="H509" i="2"/>
  <c r="H449" i="2"/>
  <c r="H425" i="2"/>
  <c r="H413" i="2"/>
  <c r="H377" i="2"/>
  <c r="H265" i="2"/>
  <c r="H169" i="2"/>
  <c r="H145" i="2"/>
  <c r="H302" i="2"/>
  <c r="H652" i="2"/>
  <c r="H616" i="2"/>
  <c r="H568" i="2"/>
  <c r="H532" i="2"/>
  <c r="H508" i="2"/>
  <c r="H448" i="2"/>
  <c r="H412" i="2"/>
  <c r="H376" i="2"/>
  <c r="H264" i="2"/>
  <c r="H168" i="2"/>
  <c r="H144" i="2"/>
  <c r="H654" i="2"/>
  <c r="H570" i="2"/>
  <c r="H450" i="2"/>
  <c r="H266" i="2"/>
  <c r="H676" i="2"/>
  <c r="H375" i="2"/>
  <c r="H335" i="2"/>
  <c r="H336" i="2"/>
  <c r="H337" i="2"/>
  <c r="H338" i="2"/>
  <c r="H339" i="2"/>
  <c r="H340" i="2"/>
  <c r="H341" i="2"/>
  <c r="H342" i="2"/>
  <c r="H333" i="2"/>
  <c r="H334" i="2"/>
  <c r="H347" i="2"/>
  <c r="H348" i="2"/>
  <c r="H349" i="2"/>
  <c r="H350" i="2"/>
  <c r="H351" i="2"/>
  <c r="H352" i="2"/>
  <c r="H343" i="2"/>
  <c r="H345" i="2"/>
  <c r="H346" i="2"/>
  <c r="H344" i="2"/>
  <c r="H370" i="2"/>
  <c r="H369" i="2"/>
  <c r="H368" i="2"/>
  <c r="H367" i="2"/>
  <c r="H365" i="2"/>
  <c r="H373" i="2"/>
  <c r="H372" i="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663" i="22"/>
  <c r="M664" i="22"/>
  <c r="M665" i="22"/>
  <c r="M666" i="22"/>
  <c r="M667" i="22"/>
  <c r="M668" i="22"/>
  <c r="M669" i="22"/>
  <c r="M670" i="22"/>
  <c r="M671" i="22"/>
  <c r="M672" i="22"/>
  <c r="M673" i="22"/>
  <c r="M674" i="22"/>
  <c r="M675" i="22"/>
  <c r="M676" i="22"/>
  <c r="M677" i="22"/>
  <c r="M678" i="22"/>
  <c r="M679" i="22"/>
  <c r="M680" i="22"/>
  <c r="M681" i="22"/>
  <c r="M682" i="22"/>
  <c r="M683" i="22"/>
  <c r="M684" i="22"/>
  <c r="M685" i="22"/>
  <c r="M686" i="22"/>
  <c r="M687" i="22"/>
  <c r="M688" i="22"/>
  <c r="M689" i="22"/>
  <c r="M690" i="22"/>
  <c r="M691" i="22"/>
  <c r="M692" i="22"/>
  <c r="M693" i="22"/>
  <c r="M694" i="22"/>
  <c r="M695" i="22"/>
  <c r="M696" i="22"/>
  <c r="M697" i="22"/>
  <c r="M698" i="22"/>
  <c r="M699" i="22"/>
  <c r="M700" i="22"/>
  <c r="M701" i="22"/>
  <c r="M702" i="22"/>
  <c r="M703" i="22"/>
  <c r="M704" i="22"/>
  <c r="M705" i="22"/>
  <c r="M706" i="22"/>
  <c r="M707" i="22"/>
  <c r="M708" i="22"/>
  <c r="M709" i="22"/>
  <c r="M710" i="22"/>
  <c r="M711" i="22"/>
  <c r="M712" i="22"/>
  <c r="M713" i="22"/>
  <c r="M714" i="22"/>
  <c r="M715" i="22"/>
  <c r="M716" i="22"/>
  <c r="M717" i="22"/>
  <c r="M718" i="22"/>
  <c r="M719" i="22"/>
  <c r="M720" i="22"/>
  <c r="M721" i="22"/>
  <c r="M722" i="22"/>
  <c r="M723" i="22"/>
  <c r="M724" i="22"/>
  <c r="M725" i="22"/>
  <c r="M726" i="22"/>
  <c r="M727" i="22"/>
  <c r="M728" i="22"/>
  <c r="M729" i="22"/>
  <c r="M730" i="22"/>
  <c r="M731" i="22"/>
  <c r="M732" i="22"/>
  <c r="M733" i="22"/>
  <c r="M734" i="22"/>
  <c r="M735" i="22"/>
  <c r="M736" i="22"/>
  <c r="M737" i="22"/>
  <c r="M738" i="22"/>
  <c r="M739" i="22"/>
  <c r="M740" i="22"/>
  <c r="M741" i="22"/>
  <c r="M742" i="22"/>
  <c r="M743" i="22"/>
  <c r="M744" i="22"/>
  <c r="M745" i="22"/>
  <c r="M127" i="22"/>
  <c r="H4" i="22"/>
  <c r="I4" i="22"/>
  <c r="J4" i="22"/>
  <c r="O4" i="22"/>
  <c r="R4" i="22"/>
  <c r="V4" i="22"/>
  <c r="W4" i="22"/>
  <c r="X4" i="22"/>
  <c r="Y4" i="22"/>
  <c r="Z4" i="22"/>
  <c r="AA4" i="22"/>
  <c r="AB4" i="22"/>
  <c r="H5" i="22"/>
  <c r="I5" i="22"/>
  <c r="J5" i="22"/>
  <c r="N5" i="22"/>
  <c r="O5" i="22"/>
  <c r="P5" i="22"/>
  <c r="R5" i="22"/>
  <c r="S5" i="22"/>
  <c r="T5" i="22"/>
  <c r="U5" i="22"/>
  <c r="V5" i="22"/>
  <c r="W5" i="22"/>
  <c r="X5" i="22"/>
  <c r="Y5" i="22"/>
  <c r="Z5" i="22"/>
  <c r="AA5" i="22"/>
  <c r="AB5" i="22"/>
  <c r="X6" i="22"/>
  <c r="Z6" i="22"/>
  <c r="AA6" i="22"/>
  <c r="AB6" i="22"/>
  <c r="X7" i="22"/>
  <c r="Z7" i="22"/>
  <c r="AA7" i="22"/>
  <c r="AB7" i="22"/>
  <c r="X8" i="22"/>
  <c r="Z8" i="22"/>
  <c r="AA8" i="22"/>
  <c r="AB8" i="22"/>
  <c r="X9" i="22"/>
  <c r="Z9" i="22"/>
  <c r="AA9" i="22"/>
  <c r="AB9" i="22"/>
  <c r="X10" i="22"/>
  <c r="Z10" i="22"/>
  <c r="AA10" i="22"/>
  <c r="AB10" i="22"/>
  <c r="X11" i="22"/>
  <c r="Z11" i="22"/>
  <c r="AA11" i="22"/>
  <c r="AB11" i="22"/>
  <c r="X12" i="22"/>
  <c r="Z12" i="22"/>
  <c r="AA12" i="22"/>
  <c r="AB12" i="22"/>
  <c r="X13" i="22"/>
  <c r="Z13" i="22"/>
  <c r="AA13" i="22"/>
  <c r="AB13" i="22"/>
  <c r="X14" i="22"/>
  <c r="Z14" i="22"/>
  <c r="AA14" i="22"/>
  <c r="AB14" i="22"/>
  <c r="X15" i="22"/>
  <c r="Z15" i="22"/>
  <c r="AA15" i="22"/>
  <c r="AB15" i="22"/>
  <c r="X16" i="22"/>
  <c r="Z16" i="22"/>
  <c r="AA16" i="22"/>
  <c r="AB16" i="22"/>
  <c r="X17" i="22"/>
  <c r="Z17" i="22"/>
  <c r="AA17" i="22"/>
  <c r="AB17" i="22"/>
  <c r="X18" i="22"/>
  <c r="Z18" i="22"/>
  <c r="AA18" i="22"/>
  <c r="AB18" i="22"/>
  <c r="X19" i="22"/>
  <c r="Z19" i="22"/>
  <c r="AA19" i="22"/>
  <c r="AB19" i="22"/>
  <c r="X20" i="22"/>
  <c r="Z20" i="22"/>
  <c r="AA20" i="22"/>
  <c r="AB20" i="22"/>
  <c r="X21" i="22"/>
  <c r="Z21" i="22"/>
  <c r="AA21" i="22"/>
  <c r="AB21" i="22"/>
  <c r="X22" i="22"/>
  <c r="Z22" i="22"/>
  <c r="AA22" i="22"/>
  <c r="AB22" i="22"/>
  <c r="X23" i="22"/>
  <c r="Z23" i="22"/>
  <c r="AA23" i="22"/>
  <c r="AB23" i="22"/>
  <c r="X24" i="22"/>
  <c r="Z24" i="22"/>
  <c r="AA24" i="22"/>
  <c r="AB24" i="22"/>
  <c r="X25" i="22"/>
  <c r="Z25" i="22"/>
  <c r="AA25" i="22"/>
  <c r="AB25" i="22"/>
  <c r="X26" i="22"/>
  <c r="Z26" i="22"/>
  <c r="AA26" i="22"/>
  <c r="AB26" i="22"/>
  <c r="X27" i="22"/>
  <c r="Z27" i="22"/>
  <c r="AA27" i="22"/>
  <c r="AB27" i="22"/>
  <c r="X28" i="22"/>
  <c r="Z28" i="22"/>
  <c r="AA28" i="22"/>
  <c r="AB28" i="22"/>
  <c r="X29" i="22"/>
  <c r="Z29" i="22"/>
  <c r="AA29" i="22"/>
  <c r="AB29" i="22"/>
  <c r="X30" i="22"/>
  <c r="Z30" i="22"/>
  <c r="AA30" i="22"/>
  <c r="AB30" i="22"/>
  <c r="X31" i="22"/>
  <c r="Z31" i="22"/>
  <c r="AA31" i="22"/>
  <c r="AB31" i="22"/>
  <c r="X32" i="22"/>
  <c r="Z32" i="22"/>
  <c r="AA32" i="22"/>
  <c r="AB32" i="22"/>
  <c r="X33" i="22"/>
  <c r="Z33" i="22"/>
  <c r="AA33" i="22"/>
  <c r="AB33" i="22"/>
  <c r="X34" i="22"/>
  <c r="Z34" i="22"/>
  <c r="AA34" i="22"/>
  <c r="AB34" i="22"/>
  <c r="X35" i="22"/>
  <c r="Z35" i="22"/>
  <c r="AA35" i="22"/>
  <c r="AB35" i="22"/>
  <c r="X36" i="22"/>
  <c r="Z36" i="22"/>
  <c r="AA36" i="22"/>
  <c r="AB36" i="22"/>
  <c r="X37" i="22"/>
  <c r="Z37" i="22"/>
  <c r="AA37" i="22"/>
  <c r="AB37" i="22"/>
  <c r="X38" i="22"/>
  <c r="Z38" i="22"/>
  <c r="AA38" i="22"/>
  <c r="AB38" i="22"/>
  <c r="X39" i="22"/>
  <c r="Z39" i="22"/>
  <c r="AA39" i="22"/>
  <c r="AB39" i="22"/>
  <c r="X40" i="22"/>
  <c r="Z40" i="22"/>
  <c r="AA40" i="22"/>
  <c r="AB40" i="22"/>
  <c r="X41" i="22"/>
  <c r="Z41" i="22"/>
  <c r="AA41" i="22"/>
  <c r="AB41" i="22"/>
  <c r="X42" i="22"/>
  <c r="Z42" i="22"/>
  <c r="AA42" i="22"/>
  <c r="AB42" i="22"/>
  <c r="X43" i="22"/>
  <c r="Z43" i="22"/>
  <c r="AA43" i="22"/>
  <c r="AB43" i="22"/>
  <c r="X44" i="22"/>
  <c r="Z44" i="22"/>
  <c r="AA44" i="22"/>
  <c r="AB44" i="22"/>
  <c r="X45" i="22"/>
  <c r="Z45" i="22"/>
  <c r="AA45" i="22"/>
  <c r="AB45" i="22"/>
  <c r="X46" i="22"/>
  <c r="Z46" i="22"/>
  <c r="AA46" i="22"/>
  <c r="AB46" i="22"/>
  <c r="X47" i="22"/>
  <c r="Z47" i="22"/>
  <c r="AA47" i="22"/>
  <c r="AB47" i="22"/>
  <c r="X48" i="22"/>
  <c r="Z48" i="22"/>
  <c r="AA48" i="22"/>
  <c r="AB48" i="22"/>
  <c r="X49" i="22"/>
  <c r="Z49" i="22"/>
  <c r="AA49" i="22"/>
  <c r="AB49" i="22"/>
  <c r="X50" i="22"/>
  <c r="Z50" i="22"/>
  <c r="AA50" i="22"/>
  <c r="AB50" i="22"/>
  <c r="X51" i="22"/>
  <c r="Z51" i="22"/>
  <c r="AA51" i="22"/>
  <c r="AB51" i="22"/>
  <c r="X52" i="22"/>
  <c r="Z52" i="22"/>
  <c r="AA52" i="22"/>
  <c r="AB52" i="22"/>
  <c r="X53" i="22"/>
  <c r="Z53" i="22"/>
  <c r="AA53" i="22"/>
  <c r="AB53" i="22"/>
  <c r="X54" i="22"/>
  <c r="Z54" i="22"/>
  <c r="AA54" i="22"/>
  <c r="AB54" i="22"/>
  <c r="X55" i="22"/>
  <c r="Z55" i="22"/>
  <c r="AA55" i="22"/>
  <c r="AB55" i="22"/>
  <c r="X56" i="22"/>
  <c r="Z56" i="22"/>
  <c r="AA56" i="22"/>
  <c r="AB56" i="22"/>
  <c r="X57" i="22"/>
  <c r="Z57" i="22"/>
  <c r="AA57" i="22"/>
  <c r="AB57" i="22"/>
  <c r="X58" i="22"/>
  <c r="Z58" i="22"/>
  <c r="AA58" i="22"/>
  <c r="AB58" i="22"/>
  <c r="X59" i="22"/>
  <c r="Z59" i="22"/>
  <c r="AA59" i="22"/>
  <c r="AB59" i="22"/>
  <c r="X60" i="22"/>
  <c r="Z60" i="22"/>
  <c r="AA60" i="22"/>
  <c r="AB60" i="22"/>
  <c r="X61" i="22"/>
  <c r="Z61" i="22"/>
  <c r="AA61" i="22"/>
  <c r="AB61" i="22"/>
  <c r="X62" i="22"/>
  <c r="Z62" i="22"/>
  <c r="AA62" i="22"/>
  <c r="AB62" i="22"/>
  <c r="X63" i="22"/>
  <c r="Z63" i="22"/>
  <c r="AA63" i="22"/>
  <c r="AB63" i="22"/>
  <c r="X64" i="22"/>
  <c r="Z64" i="22"/>
  <c r="AA64" i="22"/>
  <c r="AB64" i="22"/>
  <c r="X65" i="22"/>
  <c r="Z65" i="22"/>
  <c r="AA65" i="22"/>
  <c r="AB65" i="22"/>
  <c r="X66" i="22"/>
  <c r="Z66" i="22"/>
  <c r="AA66" i="22"/>
  <c r="AB66" i="22"/>
  <c r="X67" i="22"/>
  <c r="Z67" i="22"/>
  <c r="AA67" i="22"/>
  <c r="AB67" i="22"/>
  <c r="X68" i="22"/>
  <c r="Z68" i="22"/>
  <c r="AA68" i="22"/>
  <c r="AB68" i="22"/>
  <c r="X69" i="22"/>
  <c r="Z69" i="22"/>
  <c r="AA69" i="22"/>
  <c r="AB69" i="22"/>
  <c r="X70" i="22"/>
  <c r="Z70" i="22"/>
  <c r="AA70" i="22"/>
  <c r="AB70" i="22"/>
  <c r="X71" i="22"/>
  <c r="Z71" i="22"/>
  <c r="AA71" i="22"/>
  <c r="AB71" i="22"/>
  <c r="X72" i="22"/>
  <c r="Z72" i="22"/>
  <c r="AA72" i="22"/>
  <c r="AB72" i="22"/>
  <c r="X73" i="22"/>
  <c r="Z73" i="22"/>
  <c r="AA73" i="22"/>
  <c r="AB73" i="22"/>
  <c r="X74" i="22"/>
  <c r="Z74" i="22"/>
  <c r="AA74" i="22"/>
  <c r="AB74" i="22"/>
  <c r="X75" i="22"/>
  <c r="Z75" i="22"/>
  <c r="AA75" i="22"/>
  <c r="AB75" i="22"/>
  <c r="X76" i="22"/>
  <c r="Z76" i="22"/>
  <c r="AA76" i="22"/>
  <c r="AB76" i="22"/>
  <c r="X77" i="22"/>
  <c r="Z77" i="22"/>
  <c r="AA77" i="22"/>
  <c r="AB77" i="22"/>
  <c r="X78" i="22"/>
  <c r="Z78" i="22"/>
  <c r="AA78" i="22"/>
  <c r="AB78" i="22"/>
  <c r="X79" i="22"/>
  <c r="Z79" i="22"/>
  <c r="AA79" i="22"/>
  <c r="AB79" i="22"/>
  <c r="X80" i="22"/>
  <c r="Z80" i="22"/>
  <c r="AA80" i="22"/>
  <c r="AB80" i="22"/>
  <c r="X81" i="22"/>
  <c r="Z81" i="22"/>
  <c r="AA81" i="22"/>
  <c r="AB81" i="22"/>
  <c r="X82" i="22"/>
  <c r="Z82" i="22"/>
  <c r="AA82" i="22"/>
  <c r="AB82" i="22"/>
  <c r="X83" i="22"/>
  <c r="Z83" i="22"/>
  <c r="AA83" i="22"/>
  <c r="AB83" i="22"/>
  <c r="X84" i="22"/>
  <c r="Z84" i="22"/>
  <c r="AA84" i="22"/>
  <c r="AB84" i="22"/>
  <c r="X85" i="22"/>
  <c r="Z85" i="22"/>
  <c r="AA85" i="22"/>
  <c r="AB85" i="22"/>
  <c r="X86" i="22"/>
  <c r="Z86" i="22"/>
  <c r="AA86" i="22"/>
  <c r="AB86" i="22"/>
  <c r="X87" i="22"/>
  <c r="Z87" i="22"/>
  <c r="AA87" i="22"/>
  <c r="AB87" i="22"/>
  <c r="X88" i="22"/>
  <c r="Z88" i="22"/>
  <c r="AA88" i="22"/>
  <c r="AB88" i="22"/>
  <c r="X89" i="22"/>
  <c r="Z89" i="22"/>
  <c r="AA89" i="22"/>
  <c r="AB89" i="22"/>
  <c r="X90" i="22"/>
  <c r="Z90" i="22"/>
  <c r="AA90" i="22"/>
  <c r="AB90" i="22"/>
  <c r="X91" i="22"/>
  <c r="Z91" i="22"/>
  <c r="AA91" i="22"/>
  <c r="AB91" i="22"/>
  <c r="X92" i="22"/>
  <c r="Z92" i="22"/>
  <c r="AA92" i="22"/>
  <c r="AB92" i="22"/>
  <c r="X93" i="22"/>
  <c r="Z93" i="22"/>
  <c r="AA93" i="22"/>
  <c r="AB93" i="22"/>
  <c r="X94" i="22"/>
  <c r="Z94" i="22"/>
  <c r="AA94" i="22"/>
  <c r="AB94" i="22"/>
  <c r="X95" i="22"/>
  <c r="Z95" i="22"/>
  <c r="AA95" i="22"/>
  <c r="AB95" i="22"/>
  <c r="X96" i="22"/>
  <c r="Z96" i="22"/>
  <c r="AA96" i="22"/>
  <c r="AB96" i="22"/>
  <c r="X97" i="22"/>
  <c r="Z97" i="22"/>
  <c r="AA97" i="22"/>
  <c r="AB97" i="22"/>
  <c r="X98" i="22"/>
  <c r="Z98" i="22"/>
  <c r="AA98" i="22"/>
  <c r="AB98" i="22"/>
  <c r="X99" i="22"/>
  <c r="Z99" i="22"/>
  <c r="AA99" i="22"/>
  <c r="AB99" i="22"/>
  <c r="X100" i="22"/>
  <c r="Z100" i="22"/>
  <c r="AA100" i="22"/>
  <c r="AB100" i="22"/>
  <c r="X101" i="22"/>
  <c r="Z101" i="22"/>
  <c r="AA101" i="22"/>
  <c r="AB101" i="22"/>
  <c r="X102" i="22"/>
  <c r="Z102" i="22"/>
  <c r="AA102" i="22"/>
  <c r="AB102" i="22"/>
  <c r="X103" i="22"/>
  <c r="Z103" i="22"/>
  <c r="AA103" i="22"/>
  <c r="AB103" i="22"/>
  <c r="X104" i="22"/>
  <c r="Z104" i="22"/>
  <c r="AA104" i="22"/>
  <c r="AB104" i="22"/>
  <c r="X105" i="22"/>
  <c r="Z105" i="22"/>
  <c r="AA105" i="22"/>
  <c r="AB105" i="22"/>
  <c r="X106" i="22"/>
  <c r="Z106" i="22"/>
  <c r="AA106" i="22"/>
  <c r="AB106" i="22"/>
  <c r="X107" i="22"/>
  <c r="Z107" i="22"/>
  <c r="AA107" i="22"/>
  <c r="AB107" i="22"/>
  <c r="X108" i="22"/>
  <c r="Z108" i="22"/>
  <c r="AA108" i="22"/>
  <c r="AB108" i="22"/>
  <c r="X109" i="22"/>
  <c r="Z109" i="22"/>
  <c r="AA109" i="22"/>
  <c r="AB109" i="22"/>
  <c r="X110" i="22"/>
  <c r="Z110" i="22"/>
  <c r="AA110" i="22"/>
  <c r="AB110" i="22"/>
  <c r="X111" i="22"/>
  <c r="Z111" i="22"/>
  <c r="AA111" i="22"/>
  <c r="AB111" i="22"/>
  <c r="X112" i="22"/>
  <c r="Z112" i="22"/>
  <c r="AA112" i="22"/>
  <c r="AB112" i="22"/>
  <c r="X113" i="22"/>
  <c r="Z113" i="22"/>
  <c r="AA113" i="22"/>
  <c r="AB113" i="22"/>
  <c r="X114" i="22"/>
  <c r="Z114" i="22"/>
  <c r="AA114" i="22"/>
  <c r="AB114" i="22"/>
  <c r="X115" i="22"/>
  <c r="Z115" i="22"/>
  <c r="AA115" i="22"/>
  <c r="AB115" i="22"/>
  <c r="X116" i="22"/>
  <c r="Z116" i="22"/>
  <c r="AA116" i="22"/>
  <c r="AB116" i="22"/>
  <c r="X117" i="22"/>
  <c r="Z117" i="22"/>
  <c r="AA117" i="22"/>
  <c r="AB117" i="22"/>
  <c r="X118" i="22"/>
  <c r="Z118" i="22"/>
  <c r="AA118" i="22"/>
  <c r="AB118" i="22"/>
  <c r="X119" i="22"/>
  <c r="Z119" i="22"/>
  <c r="AA119" i="22"/>
  <c r="AB119" i="22"/>
  <c r="X120" i="22"/>
  <c r="Z120" i="22"/>
  <c r="AA120" i="22"/>
  <c r="AB120" i="22"/>
  <c r="X121" i="22"/>
  <c r="Z121" i="22"/>
  <c r="AA121" i="22"/>
  <c r="AB121" i="22"/>
  <c r="X122" i="22"/>
  <c r="Z122" i="22"/>
  <c r="AA122" i="22"/>
  <c r="AB122" i="22"/>
  <c r="X123" i="22"/>
  <c r="Z123" i="22"/>
  <c r="AA123" i="22"/>
  <c r="AB123" i="22"/>
  <c r="X124" i="22"/>
  <c r="Z124" i="22"/>
  <c r="AA124" i="22"/>
  <c r="AB124" i="22"/>
  <c r="X125" i="22"/>
  <c r="Z125" i="22"/>
  <c r="AA125" i="22"/>
  <c r="AB125" i="22"/>
  <c r="X126" i="22"/>
  <c r="Z126" i="22"/>
  <c r="AA126" i="22"/>
  <c r="AB126" i="22"/>
  <c r="M2" i="6"/>
  <c r="U4" i="22" s="1"/>
  <c r="L2" i="6"/>
  <c r="T4" i="22" s="1"/>
  <c r="K2" i="6"/>
  <c r="S4" i="22" s="1"/>
  <c r="G745" i="22"/>
  <c r="G744" i="22"/>
  <c r="G743" i="22"/>
  <c r="G742" i="22"/>
  <c r="G741" i="22"/>
  <c r="G740" i="22"/>
  <c r="G739" i="22"/>
  <c r="G738" i="22"/>
  <c r="G737" i="22"/>
  <c r="G736" i="22"/>
  <c r="G735" i="22"/>
  <c r="D735" i="22"/>
  <c r="C735" i="22" s="1"/>
  <c r="G734" i="22"/>
  <c r="D734" i="22"/>
  <c r="C734" i="22" s="1"/>
  <c r="G733" i="22"/>
  <c r="D733" i="22"/>
  <c r="G732" i="22"/>
  <c r="D732" i="22"/>
  <c r="G731" i="22"/>
  <c r="D731" i="22"/>
  <c r="G730" i="22"/>
  <c r="D730" i="22"/>
  <c r="G729" i="22"/>
  <c r="D729" i="22"/>
  <c r="G728" i="22"/>
  <c r="D728" i="22"/>
  <c r="G727" i="22"/>
  <c r="D727" i="22"/>
  <c r="G726" i="22"/>
  <c r="D726" i="22"/>
  <c r="G725" i="22"/>
  <c r="D725" i="22"/>
  <c r="G724" i="22"/>
  <c r="D724" i="22"/>
  <c r="G723" i="22"/>
  <c r="D723" i="22"/>
  <c r="G722" i="22"/>
  <c r="D722" i="22"/>
  <c r="C722" i="22" s="1"/>
  <c r="G721" i="22"/>
  <c r="D721" i="22"/>
  <c r="G720" i="22"/>
  <c r="D720" i="22"/>
  <c r="G719" i="22"/>
  <c r="D719" i="22"/>
  <c r="G718" i="22"/>
  <c r="D718" i="22"/>
  <c r="G717" i="22"/>
  <c r="D717" i="22"/>
  <c r="G716" i="22"/>
  <c r="D716" i="22"/>
  <c r="G715" i="22"/>
  <c r="D715" i="22"/>
  <c r="G714" i="22"/>
  <c r="D714" i="22"/>
  <c r="G713" i="22"/>
  <c r="D713" i="22"/>
  <c r="G712" i="22"/>
  <c r="D712" i="22"/>
  <c r="G711" i="22"/>
  <c r="D711" i="22"/>
  <c r="C711" i="22" s="1"/>
  <c r="G710" i="22"/>
  <c r="D710" i="22"/>
  <c r="G709" i="22"/>
  <c r="D709" i="22"/>
  <c r="G708" i="22"/>
  <c r="D708" i="22"/>
  <c r="G707" i="22"/>
  <c r="D707" i="22"/>
  <c r="G706" i="22"/>
  <c r="D706" i="22"/>
  <c r="C706" i="22" s="1"/>
  <c r="G705" i="22"/>
  <c r="D705" i="22"/>
  <c r="G704" i="22"/>
  <c r="D704" i="22"/>
  <c r="G703" i="22"/>
  <c r="D703" i="22"/>
  <c r="G702" i="22"/>
  <c r="D702" i="22"/>
  <c r="G701" i="22"/>
  <c r="D701" i="22"/>
  <c r="G700" i="22"/>
  <c r="D700" i="22"/>
  <c r="C700" i="22" s="1"/>
  <c r="G699" i="22"/>
  <c r="D699" i="22"/>
  <c r="G698" i="22"/>
  <c r="D698" i="22"/>
  <c r="G697" i="22"/>
  <c r="D697" i="22"/>
  <c r="G696" i="22"/>
  <c r="D696" i="22"/>
  <c r="G695" i="22"/>
  <c r="D695" i="22"/>
  <c r="C695" i="22" s="1"/>
  <c r="G694" i="22"/>
  <c r="D694" i="22"/>
  <c r="G693" i="22"/>
  <c r="D693" i="22"/>
  <c r="C693" i="22" s="1"/>
  <c r="G692" i="22"/>
  <c r="D692" i="22"/>
  <c r="G691" i="22"/>
  <c r="D691" i="22"/>
  <c r="G690" i="22"/>
  <c r="D690" i="22"/>
  <c r="G689" i="22"/>
  <c r="D689" i="22"/>
  <c r="G688" i="22"/>
  <c r="D688" i="22"/>
  <c r="G687" i="22"/>
  <c r="D687" i="22"/>
  <c r="C687" i="22" s="1"/>
  <c r="G686" i="22"/>
  <c r="D686" i="22"/>
  <c r="C686" i="22" s="1"/>
  <c r="G685" i="22"/>
  <c r="D685" i="22"/>
  <c r="G684" i="22"/>
  <c r="D684" i="22"/>
  <c r="G683" i="22"/>
  <c r="D683" i="22"/>
  <c r="G682" i="22"/>
  <c r="D682" i="22"/>
  <c r="G681" i="22"/>
  <c r="D681" i="22"/>
  <c r="G680" i="22"/>
  <c r="D680" i="22"/>
  <c r="G679" i="22"/>
  <c r="D679" i="22"/>
  <c r="C679" i="22" s="1"/>
  <c r="G678" i="22"/>
  <c r="D678" i="22"/>
  <c r="G677" i="22"/>
  <c r="D677" i="22"/>
  <c r="G676" i="22"/>
  <c r="D676" i="22"/>
  <c r="G675" i="22"/>
  <c r="D675" i="22"/>
  <c r="G674" i="22"/>
  <c r="D674" i="22"/>
  <c r="G673" i="22"/>
  <c r="D673" i="22"/>
  <c r="C673" i="22" s="1"/>
  <c r="G672" i="22"/>
  <c r="D672" i="22"/>
  <c r="G671" i="22"/>
  <c r="D671" i="22"/>
  <c r="G670" i="22"/>
  <c r="D670" i="22"/>
  <c r="C670" i="22" s="1"/>
  <c r="G669" i="22"/>
  <c r="D669" i="22"/>
  <c r="G668" i="22"/>
  <c r="D668" i="22"/>
  <c r="G667" i="22"/>
  <c r="D667" i="22"/>
  <c r="C667" i="22" s="1"/>
  <c r="G666" i="22"/>
  <c r="D666" i="22"/>
  <c r="G665" i="22"/>
  <c r="D665" i="22"/>
  <c r="C665" i="22" s="1"/>
  <c r="G664" i="22"/>
  <c r="D664" i="22"/>
  <c r="G663" i="22"/>
  <c r="D663" i="22"/>
  <c r="G662" i="22"/>
  <c r="D662" i="22"/>
  <c r="G661" i="22"/>
  <c r="D661" i="22"/>
  <c r="C661" i="22" s="1"/>
  <c r="G660" i="22"/>
  <c r="D660" i="22"/>
  <c r="C660" i="22" s="1"/>
  <c r="G659" i="22"/>
  <c r="D659" i="22"/>
  <c r="G658" i="22"/>
  <c r="D658" i="22"/>
  <c r="G657" i="22"/>
  <c r="D657" i="22"/>
  <c r="G656" i="22"/>
  <c r="D656" i="22"/>
  <c r="G655" i="22"/>
  <c r="D655" i="22"/>
  <c r="G654" i="22"/>
  <c r="D654" i="22"/>
  <c r="G653" i="22"/>
  <c r="E653" i="22"/>
  <c r="C653" i="22"/>
  <c r="G652" i="22"/>
  <c r="E652" i="22"/>
  <c r="C652" i="22"/>
  <c r="G651" i="22"/>
  <c r="E651" i="22"/>
  <c r="C651" i="22"/>
  <c r="G650" i="22"/>
  <c r="E650" i="22"/>
  <c r="C650" i="22"/>
  <c r="G649" i="22"/>
  <c r="E649" i="22"/>
  <c r="C649" i="22"/>
  <c r="G648" i="22"/>
  <c r="E648" i="22"/>
  <c r="C648" i="22"/>
  <c r="G647" i="22"/>
  <c r="E647" i="22"/>
  <c r="C647" i="22"/>
  <c r="G646" i="22"/>
  <c r="E646" i="22"/>
  <c r="C646" i="22"/>
  <c r="G645" i="22"/>
  <c r="E645" i="22"/>
  <c r="C645" i="22"/>
  <c r="G644" i="22"/>
  <c r="E644" i="22"/>
  <c r="C644" i="22"/>
  <c r="G643" i="22"/>
  <c r="E643" i="22"/>
  <c r="C643" i="22"/>
  <c r="G642" i="22"/>
  <c r="E642" i="22"/>
  <c r="C642" i="22"/>
  <c r="G641" i="22"/>
  <c r="E641" i="22"/>
  <c r="C641" i="22"/>
  <c r="G640" i="22"/>
  <c r="E640" i="22"/>
  <c r="C640" i="22"/>
  <c r="G639" i="22"/>
  <c r="E639" i="22"/>
  <c r="C639" i="22"/>
  <c r="G638" i="22"/>
  <c r="E638" i="22"/>
  <c r="C638" i="22"/>
  <c r="G637" i="22"/>
  <c r="E637" i="22"/>
  <c r="C637" i="22"/>
  <c r="G636" i="22"/>
  <c r="E636" i="22"/>
  <c r="C636" i="22"/>
  <c r="G635" i="22"/>
  <c r="E635" i="22"/>
  <c r="C635" i="22"/>
  <c r="G634" i="22"/>
  <c r="E634" i="22"/>
  <c r="C634" i="22"/>
  <c r="G633" i="22"/>
  <c r="E633" i="22"/>
  <c r="C633" i="22"/>
  <c r="G632" i="22"/>
  <c r="E632" i="22"/>
  <c r="C632" i="22"/>
  <c r="G631" i="22"/>
  <c r="E631" i="22"/>
  <c r="C631" i="22"/>
  <c r="G630" i="22"/>
  <c r="E630" i="22"/>
  <c r="C630" i="22"/>
  <c r="G629" i="22"/>
  <c r="E629" i="22"/>
  <c r="C629" i="22"/>
  <c r="G628" i="22"/>
  <c r="E628" i="22"/>
  <c r="C628" i="22"/>
  <c r="G627" i="22"/>
  <c r="E627" i="22"/>
  <c r="C627" i="22"/>
  <c r="G626" i="22"/>
  <c r="E626" i="22"/>
  <c r="C626" i="22"/>
  <c r="G625" i="22"/>
  <c r="E625" i="22"/>
  <c r="C625" i="22"/>
  <c r="G624" i="22"/>
  <c r="E624" i="22"/>
  <c r="C624" i="22"/>
  <c r="G623" i="22"/>
  <c r="E623" i="22"/>
  <c r="C623" i="22"/>
  <c r="G622" i="22"/>
  <c r="E622" i="22"/>
  <c r="C622" i="22"/>
  <c r="G621" i="22"/>
  <c r="E621" i="22"/>
  <c r="C621" i="22"/>
  <c r="G620" i="22"/>
  <c r="E620" i="22"/>
  <c r="C620" i="22"/>
  <c r="G619" i="22"/>
  <c r="E619" i="22"/>
  <c r="C619" i="22"/>
  <c r="G618" i="22"/>
  <c r="E618" i="22"/>
  <c r="C618" i="22"/>
  <c r="G617" i="22"/>
  <c r="E617" i="22"/>
  <c r="C617" i="22"/>
  <c r="G616" i="22"/>
  <c r="E616" i="22"/>
  <c r="C616" i="22"/>
  <c r="G615" i="22"/>
  <c r="E615" i="22"/>
  <c r="C615" i="22"/>
  <c r="G614" i="22"/>
  <c r="E614" i="22"/>
  <c r="C614" i="22"/>
  <c r="G613" i="22"/>
  <c r="E613" i="22"/>
  <c r="C613" i="22"/>
  <c r="G612" i="22"/>
  <c r="E612" i="22"/>
  <c r="C612" i="22"/>
  <c r="G611" i="22"/>
  <c r="E611" i="22"/>
  <c r="C611" i="22"/>
  <c r="G610" i="22"/>
  <c r="E610" i="22"/>
  <c r="C610" i="22"/>
  <c r="G609" i="22"/>
  <c r="E609" i="22"/>
  <c r="C609" i="22"/>
  <c r="G608" i="22"/>
  <c r="E608" i="22"/>
  <c r="C608" i="22"/>
  <c r="G607" i="22"/>
  <c r="E607" i="22"/>
  <c r="C607" i="22"/>
  <c r="G606" i="22"/>
  <c r="E606" i="22"/>
  <c r="C606" i="22"/>
  <c r="G605" i="22"/>
  <c r="E605" i="22"/>
  <c r="C605" i="22"/>
  <c r="G604" i="22"/>
  <c r="E604" i="22"/>
  <c r="C604" i="22"/>
  <c r="G603" i="22"/>
  <c r="E603" i="22"/>
  <c r="C603" i="22"/>
  <c r="G602" i="22"/>
  <c r="E602" i="22"/>
  <c r="C602" i="22"/>
  <c r="G601" i="22"/>
  <c r="E601" i="22"/>
  <c r="C601" i="22"/>
  <c r="G600" i="22"/>
  <c r="E600" i="22"/>
  <c r="C600" i="22"/>
  <c r="G599" i="22"/>
  <c r="E599" i="22"/>
  <c r="C599" i="22"/>
  <c r="G598" i="22"/>
  <c r="E598" i="22"/>
  <c r="C598" i="22"/>
  <c r="G597" i="22"/>
  <c r="E597" i="22"/>
  <c r="C597" i="22"/>
  <c r="G596" i="22"/>
  <c r="E596" i="22"/>
  <c r="C596" i="22"/>
  <c r="G595" i="22"/>
  <c r="E595" i="22"/>
  <c r="C595" i="22"/>
  <c r="G594" i="22"/>
  <c r="E594" i="22"/>
  <c r="C594" i="22"/>
  <c r="G593" i="22"/>
  <c r="E593" i="22"/>
  <c r="C593" i="22"/>
  <c r="G592" i="22"/>
  <c r="E592" i="22"/>
  <c r="C592" i="22"/>
  <c r="G591" i="22"/>
  <c r="E591" i="22"/>
  <c r="C591" i="22"/>
  <c r="G590" i="22"/>
  <c r="E590" i="22"/>
  <c r="C590" i="22"/>
  <c r="G589" i="22"/>
  <c r="E589" i="22"/>
  <c r="C589" i="22"/>
  <c r="G588" i="22"/>
  <c r="E588" i="22"/>
  <c r="C588" i="22"/>
  <c r="G587" i="22"/>
  <c r="E587" i="22"/>
  <c r="C587" i="22"/>
  <c r="G586" i="22"/>
  <c r="E586" i="22"/>
  <c r="C586" i="22"/>
  <c r="G585" i="22"/>
  <c r="E585" i="22"/>
  <c r="C585" i="22"/>
  <c r="G584" i="22"/>
  <c r="E584" i="22"/>
  <c r="C584" i="22"/>
  <c r="G583" i="22"/>
  <c r="E583" i="22"/>
  <c r="C583" i="22"/>
  <c r="G582" i="22"/>
  <c r="E582" i="22"/>
  <c r="C582" i="22"/>
  <c r="G581" i="22"/>
  <c r="E581" i="22"/>
  <c r="C581" i="22"/>
  <c r="G580" i="22"/>
  <c r="E580" i="22"/>
  <c r="C580" i="22"/>
  <c r="G579" i="22"/>
  <c r="E579" i="22"/>
  <c r="C579" i="22"/>
  <c r="G578" i="22"/>
  <c r="E578" i="22"/>
  <c r="C578" i="22"/>
  <c r="G577" i="22"/>
  <c r="E577" i="22"/>
  <c r="C577" i="22"/>
  <c r="G576" i="22"/>
  <c r="E576" i="22"/>
  <c r="C576" i="22"/>
  <c r="G575" i="22"/>
  <c r="E575" i="22"/>
  <c r="C575" i="22"/>
  <c r="G574" i="22"/>
  <c r="E574" i="22"/>
  <c r="C574" i="22"/>
  <c r="G573" i="22"/>
  <c r="E573" i="22"/>
  <c r="C573" i="22"/>
  <c r="G572" i="22"/>
  <c r="D572" i="22"/>
  <c r="G571" i="22"/>
  <c r="D571" i="22"/>
  <c r="G570" i="22"/>
  <c r="D570" i="22"/>
  <c r="C570" i="22" s="1"/>
  <c r="G569" i="22"/>
  <c r="D569" i="22"/>
  <c r="G568" i="22"/>
  <c r="D568" i="22"/>
  <c r="G567" i="22"/>
  <c r="D567" i="22"/>
  <c r="G566" i="22"/>
  <c r="D566" i="22"/>
  <c r="G565" i="22"/>
  <c r="D565" i="22"/>
  <c r="G564" i="22"/>
  <c r="D564" i="22"/>
  <c r="G563" i="22"/>
  <c r="D563" i="22"/>
  <c r="G562" i="22"/>
  <c r="D562" i="22"/>
  <c r="G561" i="22"/>
  <c r="D561" i="22"/>
  <c r="G560" i="22"/>
  <c r="D560" i="22"/>
  <c r="G559" i="22"/>
  <c r="D559" i="22"/>
  <c r="C559" i="22" s="1"/>
  <c r="G558" i="22"/>
  <c r="D558" i="22"/>
  <c r="G557" i="22"/>
  <c r="D557" i="22"/>
  <c r="G556" i="22"/>
  <c r="D556" i="22"/>
  <c r="G555" i="22"/>
  <c r="D555" i="22"/>
  <c r="G554" i="22"/>
  <c r="D554" i="22"/>
  <c r="G553" i="22"/>
  <c r="D553" i="22"/>
  <c r="G552" i="22"/>
  <c r="D552" i="22"/>
  <c r="G551" i="22"/>
  <c r="D551" i="22"/>
  <c r="G550" i="22"/>
  <c r="D550" i="22"/>
  <c r="G549" i="22"/>
  <c r="D549" i="22"/>
  <c r="G548" i="22"/>
  <c r="D548" i="22"/>
  <c r="G547" i="22"/>
  <c r="D547" i="22"/>
  <c r="G546" i="22"/>
  <c r="D546" i="22"/>
  <c r="G545" i="22"/>
  <c r="D545" i="22"/>
  <c r="G544" i="22"/>
  <c r="D544" i="22"/>
  <c r="G543" i="22"/>
  <c r="D543" i="22"/>
  <c r="G542" i="22"/>
  <c r="D542" i="22"/>
  <c r="C542" i="22" s="1"/>
  <c r="G541" i="22"/>
  <c r="D541" i="22"/>
  <c r="G540" i="22"/>
  <c r="D540" i="22"/>
  <c r="G539" i="22"/>
  <c r="D539" i="22"/>
  <c r="G538" i="22"/>
  <c r="D538" i="22"/>
  <c r="G537" i="22"/>
  <c r="D537" i="22"/>
  <c r="G536" i="22"/>
  <c r="D536" i="22"/>
  <c r="G535" i="22"/>
  <c r="D535" i="22"/>
  <c r="C535" i="22" s="1"/>
  <c r="G534" i="22"/>
  <c r="D534" i="22"/>
  <c r="G533" i="22"/>
  <c r="D533" i="22"/>
  <c r="G532" i="22"/>
  <c r="D532" i="22"/>
  <c r="G531" i="22"/>
  <c r="D531" i="22"/>
  <c r="C531" i="22" s="1"/>
  <c r="G530" i="22"/>
  <c r="D530" i="22"/>
  <c r="G529" i="22"/>
  <c r="D529" i="22"/>
  <c r="G528" i="22"/>
  <c r="D528" i="22"/>
  <c r="G527" i="22"/>
  <c r="D527" i="22"/>
  <c r="G526" i="22"/>
  <c r="D526" i="22"/>
  <c r="C526" i="22" s="1"/>
  <c r="G525" i="22"/>
  <c r="D525" i="22"/>
  <c r="G524" i="22"/>
  <c r="D524" i="22"/>
  <c r="C524" i="22" s="1"/>
  <c r="G523" i="22"/>
  <c r="D523" i="22"/>
  <c r="G522" i="22"/>
  <c r="D522" i="22"/>
  <c r="G521" i="22"/>
  <c r="D521" i="22"/>
  <c r="G520" i="22"/>
  <c r="D520" i="22"/>
  <c r="G519" i="22"/>
  <c r="D519" i="22"/>
  <c r="G518" i="22"/>
  <c r="D518" i="22"/>
  <c r="G517" i="22"/>
  <c r="D517" i="22"/>
  <c r="G516" i="22"/>
  <c r="D516" i="22"/>
  <c r="G515" i="22"/>
  <c r="D515" i="22"/>
  <c r="G514" i="22"/>
  <c r="D514" i="22"/>
  <c r="G513" i="22"/>
  <c r="D513" i="22"/>
  <c r="G512" i="22"/>
  <c r="D512" i="22"/>
  <c r="G511" i="22"/>
  <c r="D511" i="22"/>
  <c r="C511" i="22" s="1"/>
  <c r="G510" i="22"/>
  <c r="D510" i="22"/>
  <c r="C510" i="22" s="1"/>
  <c r="G509" i="22"/>
  <c r="D509" i="22"/>
  <c r="G508" i="22"/>
  <c r="D508" i="22"/>
  <c r="G507" i="22"/>
  <c r="D507" i="22"/>
  <c r="C507" i="22" s="1"/>
  <c r="G506" i="22"/>
  <c r="D506" i="22"/>
  <c r="G505" i="22"/>
  <c r="D505" i="22"/>
  <c r="G504" i="22"/>
  <c r="D504" i="22"/>
  <c r="G503" i="22"/>
  <c r="D503" i="22"/>
  <c r="G502" i="22"/>
  <c r="D502" i="22"/>
  <c r="G501" i="22"/>
  <c r="D501" i="22"/>
  <c r="G500" i="22"/>
  <c r="D500" i="22"/>
  <c r="C500" i="22" s="1"/>
  <c r="G499" i="22"/>
  <c r="D499" i="22"/>
  <c r="G498" i="22"/>
  <c r="D498" i="22"/>
  <c r="G497" i="22"/>
  <c r="D497" i="22"/>
  <c r="C497" i="22" s="1"/>
  <c r="G496" i="22"/>
  <c r="D496" i="22"/>
  <c r="G495" i="22"/>
  <c r="D495" i="22"/>
  <c r="G494" i="22"/>
  <c r="D494" i="22"/>
  <c r="G493" i="22"/>
  <c r="D493" i="22"/>
  <c r="C493" i="22" s="1"/>
  <c r="G492" i="22"/>
  <c r="D492" i="22"/>
  <c r="C492" i="22" s="1"/>
  <c r="G491" i="22"/>
  <c r="D491" i="22"/>
  <c r="G490" i="22"/>
  <c r="D490" i="22"/>
  <c r="G489" i="22"/>
  <c r="D489" i="22"/>
  <c r="C489" i="22" s="1"/>
  <c r="G488" i="22"/>
  <c r="D488" i="22"/>
  <c r="G487" i="22"/>
  <c r="D487" i="22"/>
  <c r="G486" i="22"/>
  <c r="D486" i="22"/>
  <c r="C486" i="22" s="1"/>
  <c r="G485" i="22"/>
  <c r="D485" i="22"/>
  <c r="C485" i="22" s="1"/>
  <c r="G484" i="22"/>
  <c r="D484" i="22"/>
  <c r="G483" i="22"/>
  <c r="D483" i="22"/>
  <c r="G482" i="22"/>
  <c r="D482" i="22"/>
  <c r="G481" i="22"/>
  <c r="D481" i="22"/>
  <c r="G480" i="22"/>
  <c r="D480" i="22"/>
  <c r="G479" i="22"/>
  <c r="D479" i="22"/>
  <c r="G478" i="22"/>
  <c r="D478" i="22"/>
  <c r="G477" i="22"/>
  <c r="D477" i="22"/>
  <c r="G476" i="22"/>
  <c r="D476" i="22"/>
  <c r="C476" i="22" s="1"/>
  <c r="G475" i="22"/>
  <c r="D475" i="22"/>
  <c r="G474" i="22"/>
  <c r="D474" i="22"/>
  <c r="G473" i="22"/>
  <c r="D473" i="22"/>
  <c r="G472" i="22"/>
  <c r="D472" i="22"/>
  <c r="G471" i="22"/>
  <c r="D471" i="22"/>
  <c r="G470" i="22"/>
  <c r="D470" i="22"/>
  <c r="G469" i="22"/>
  <c r="D469" i="22"/>
  <c r="G468" i="22"/>
  <c r="D468" i="22"/>
  <c r="G467" i="22"/>
  <c r="D467" i="22"/>
  <c r="C467" i="22" s="1"/>
  <c r="G466" i="22"/>
  <c r="D466" i="22"/>
  <c r="G465" i="22"/>
  <c r="D465" i="22"/>
  <c r="G464" i="22"/>
  <c r="D464" i="22"/>
  <c r="G463" i="22"/>
  <c r="D463" i="22"/>
  <c r="G462" i="22"/>
  <c r="D462" i="22"/>
  <c r="G461" i="22"/>
  <c r="D461" i="22"/>
  <c r="G460" i="22"/>
  <c r="D460" i="22"/>
  <c r="G459" i="22"/>
  <c r="D459" i="22"/>
  <c r="G458" i="22"/>
  <c r="D458" i="22"/>
  <c r="G457" i="22"/>
  <c r="D457" i="22"/>
  <c r="G456" i="22"/>
  <c r="D456" i="22"/>
  <c r="G455" i="22"/>
  <c r="D455" i="22"/>
  <c r="C455" i="22" s="1"/>
  <c r="G454" i="22"/>
  <c r="D454" i="22"/>
  <c r="G453" i="22"/>
  <c r="D453" i="22"/>
  <c r="G452" i="22"/>
  <c r="D452" i="22"/>
  <c r="G451" i="22"/>
  <c r="D451" i="22"/>
  <c r="G450" i="22"/>
  <c r="D450" i="22"/>
  <c r="G449" i="22"/>
  <c r="D449" i="22"/>
  <c r="G448" i="22"/>
  <c r="D448" i="22"/>
  <c r="C448" i="22" s="1"/>
  <c r="G447" i="22"/>
  <c r="D447" i="22"/>
  <c r="G446" i="22"/>
  <c r="D446" i="22"/>
  <c r="G445" i="22"/>
  <c r="D445" i="22"/>
  <c r="G444" i="22"/>
  <c r="D444" i="22"/>
  <c r="C444" i="22" s="1"/>
  <c r="G443" i="22"/>
  <c r="D443" i="22"/>
  <c r="C443" i="22" s="1"/>
  <c r="G442" i="22"/>
  <c r="D442" i="22"/>
  <c r="G441" i="22"/>
  <c r="D441" i="22"/>
  <c r="G440" i="22"/>
  <c r="D440" i="22"/>
  <c r="C440" i="22" s="1"/>
  <c r="G439" i="22"/>
  <c r="D439" i="22"/>
  <c r="C439" i="22" s="1"/>
  <c r="G438" i="22"/>
  <c r="D438" i="22"/>
  <c r="G437" i="22"/>
  <c r="D437" i="22"/>
  <c r="G436" i="22"/>
  <c r="D436" i="22"/>
  <c r="C436" i="22" s="1"/>
  <c r="G435" i="22"/>
  <c r="D435" i="22"/>
  <c r="G434" i="22"/>
  <c r="D434" i="22"/>
  <c r="G433" i="22"/>
  <c r="D433" i="22"/>
  <c r="G432" i="22"/>
  <c r="D432" i="22"/>
  <c r="C432" i="22" s="1"/>
  <c r="G431" i="22"/>
  <c r="D431" i="22"/>
  <c r="G430" i="22"/>
  <c r="D430" i="22"/>
  <c r="C430" i="22" s="1"/>
  <c r="G429" i="22"/>
  <c r="D429" i="22"/>
  <c r="G428" i="22"/>
  <c r="D428" i="22"/>
  <c r="C428" i="22" s="1"/>
  <c r="G427" i="22"/>
  <c r="D427" i="22"/>
  <c r="C427" i="22" s="1"/>
  <c r="G426" i="22"/>
  <c r="D426" i="22"/>
  <c r="C426" i="22" s="1"/>
  <c r="G425" i="22"/>
  <c r="D425" i="22"/>
  <c r="G424" i="22"/>
  <c r="D424" i="22"/>
  <c r="G423" i="22"/>
  <c r="D423" i="22"/>
  <c r="G422" i="22"/>
  <c r="D422" i="22"/>
  <c r="G421" i="22"/>
  <c r="D421" i="22"/>
  <c r="G420" i="22"/>
  <c r="D420" i="22"/>
  <c r="C420" i="22" s="1"/>
  <c r="G419" i="22"/>
  <c r="D419" i="22"/>
  <c r="C419" i="22" s="1"/>
  <c r="G418" i="22"/>
  <c r="D418" i="22"/>
  <c r="G417" i="22"/>
  <c r="D417" i="22"/>
  <c r="G416" i="22"/>
  <c r="D416" i="22"/>
  <c r="G415" i="22"/>
  <c r="D415" i="22"/>
  <c r="G414" i="22"/>
  <c r="D414" i="22"/>
  <c r="G413" i="22"/>
  <c r="D413" i="22"/>
  <c r="G412" i="22"/>
  <c r="D412" i="22"/>
  <c r="G411" i="22"/>
  <c r="D411" i="22"/>
  <c r="G410" i="22"/>
  <c r="D410" i="22"/>
  <c r="G409" i="22"/>
  <c r="D409" i="22"/>
  <c r="G408" i="22"/>
  <c r="D408" i="22"/>
  <c r="G407" i="22"/>
  <c r="D407" i="22"/>
  <c r="C407" i="22" s="1"/>
  <c r="G406" i="22"/>
  <c r="D406" i="22"/>
  <c r="G405" i="22"/>
  <c r="D405" i="22"/>
  <c r="G404" i="22"/>
  <c r="D404" i="22"/>
  <c r="C404" i="22" s="1"/>
  <c r="G403" i="22"/>
  <c r="D403" i="22"/>
  <c r="C403" i="22" s="1"/>
  <c r="G402" i="22"/>
  <c r="D402" i="22"/>
  <c r="G401" i="22"/>
  <c r="D401" i="22"/>
  <c r="G400" i="22"/>
  <c r="D400" i="22"/>
  <c r="C400" i="22" s="1"/>
  <c r="G399" i="22"/>
  <c r="D399" i="22"/>
  <c r="G398" i="22"/>
  <c r="D398" i="22"/>
  <c r="G397" i="22"/>
  <c r="D397" i="22"/>
  <c r="G396" i="22"/>
  <c r="D396" i="22"/>
  <c r="C396" i="22" s="1"/>
  <c r="G395" i="22"/>
  <c r="D395" i="22"/>
  <c r="G394" i="22"/>
  <c r="D394" i="22"/>
  <c r="C394" i="22" s="1"/>
  <c r="G393" i="22"/>
  <c r="D393" i="22"/>
  <c r="G392" i="22"/>
  <c r="D392" i="22"/>
  <c r="C392" i="22" s="1"/>
  <c r="G391" i="22"/>
  <c r="D391" i="22"/>
  <c r="G390" i="22"/>
  <c r="D390" i="22"/>
  <c r="C390" i="22" s="1"/>
  <c r="G389" i="22"/>
  <c r="D389" i="22"/>
  <c r="G388" i="22"/>
  <c r="D388" i="22"/>
  <c r="C388" i="22" s="1"/>
  <c r="G387" i="22"/>
  <c r="D387" i="22"/>
  <c r="G386" i="22"/>
  <c r="D386" i="22"/>
  <c r="G385" i="22"/>
  <c r="D385" i="22"/>
  <c r="G384" i="22"/>
  <c r="D384" i="22"/>
  <c r="G383" i="22"/>
  <c r="D383" i="22"/>
  <c r="C383" i="22" s="1"/>
  <c r="G382" i="22"/>
  <c r="D382" i="22"/>
  <c r="G381" i="22"/>
  <c r="D381" i="22"/>
  <c r="G380" i="22"/>
  <c r="D380" i="22"/>
  <c r="G379" i="22"/>
  <c r="D379" i="22"/>
  <c r="G378" i="22"/>
  <c r="D378" i="22"/>
  <c r="G377" i="22"/>
  <c r="D377" i="22"/>
  <c r="G376" i="22"/>
  <c r="D376" i="22"/>
  <c r="G375" i="22"/>
  <c r="D375" i="22"/>
  <c r="C375" i="22" s="1"/>
  <c r="G374" i="22"/>
  <c r="D374" i="22"/>
  <c r="G373" i="22"/>
  <c r="D373" i="22"/>
  <c r="G372" i="22"/>
  <c r="D372" i="22"/>
  <c r="G371" i="22"/>
  <c r="D371" i="22"/>
  <c r="C371" i="22" s="1"/>
  <c r="G370" i="22"/>
  <c r="G369" i="22"/>
  <c r="G368" i="22"/>
  <c r="G367" i="22"/>
  <c r="G366" i="22"/>
  <c r="G365" i="22"/>
  <c r="G364" i="22"/>
  <c r="G363" i="22"/>
  <c r="G362" i="22"/>
  <c r="G361" i="22"/>
  <c r="G360" i="22"/>
  <c r="G359" i="22"/>
  <c r="G358" i="22"/>
  <c r="G357" i="22"/>
  <c r="G356" i="22"/>
  <c r="G355" i="22"/>
  <c r="G354" i="22"/>
  <c r="G353" i="22"/>
  <c r="G352" i="22"/>
  <c r="G351" i="22"/>
  <c r="G350" i="22"/>
  <c r="G349" i="22"/>
  <c r="G348" i="22"/>
  <c r="G347" i="22"/>
  <c r="G346" i="22"/>
  <c r="G345" i="22"/>
  <c r="G344" i="22"/>
  <c r="G343" i="22"/>
  <c r="G342" i="22"/>
  <c r="G341" i="22"/>
  <c r="G340" i="22"/>
  <c r="G339" i="22"/>
  <c r="G338" i="22"/>
  <c r="G337" i="22"/>
  <c r="G336" i="22"/>
  <c r="G335" i="22"/>
  <c r="G334" i="22"/>
  <c r="G333" i="22"/>
  <c r="G332" i="22"/>
  <c r="G331" i="22"/>
  <c r="G330" i="22"/>
  <c r="G329" i="22"/>
  <c r="G328" i="22"/>
  <c r="G327" i="22"/>
  <c r="G326" i="22"/>
  <c r="G325" i="22"/>
  <c r="G324" i="22"/>
  <c r="G323" i="22"/>
  <c r="G322" i="22"/>
  <c r="G321" i="22"/>
  <c r="G320" i="22"/>
  <c r="G319" i="22"/>
  <c r="G318" i="22"/>
  <c r="G317" i="22"/>
  <c r="G316" i="22"/>
  <c r="G315" i="22"/>
  <c r="G314" i="22"/>
  <c r="G313" i="22"/>
  <c r="G312" i="22"/>
  <c r="G311" i="22"/>
  <c r="G310" i="22"/>
  <c r="G309" i="22"/>
  <c r="G308" i="22"/>
  <c r="G307" i="22"/>
  <c r="G306" i="22"/>
  <c r="G305" i="22"/>
  <c r="G304" i="22"/>
  <c r="G303" i="22"/>
  <c r="G302" i="22"/>
  <c r="G301" i="22"/>
  <c r="G300" i="22"/>
  <c r="G299" i="22"/>
  <c r="G298" i="22"/>
  <c r="G297" i="22"/>
  <c r="G296" i="22"/>
  <c r="G295" i="22"/>
  <c r="G294" i="22"/>
  <c r="G293" i="22"/>
  <c r="G292" i="22"/>
  <c r="G291" i="22"/>
  <c r="G290" i="22"/>
  <c r="G289" i="22"/>
  <c r="G288" i="22"/>
  <c r="G287" i="22"/>
  <c r="G286" i="22"/>
  <c r="G285" i="22"/>
  <c r="G284" i="22"/>
  <c r="G283" i="22"/>
  <c r="G282" i="22"/>
  <c r="G281" i="22"/>
  <c r="G280" i="22"/>
  <c r="G279" i="22"/>
  <c r="G278" i="22"/>
  <c r="G277" i="22"/>
  <c r="G276" i="22"/>
  <c r="G275" i="22"/>
  <c r="G274" i="22"/>
  <c r="G273" i="22"/>
  <c r="G272" i="22"/>
  <c r="G271" i="22"/>
  <c r="G270" i="22"/>
  <c r="G269" i="22"/>
  <c r="G268" i="22"/>
  <c r="G267" i="22"/>
  <c r="G266" i="22"/>
  <c r="G265" i="22"/>
  <c r="G264" i="22"/>
  <c r="G263" i="22"/>
  <c r="G262" i="22"/>
  <c r="G261" i="22"/>
  <c r="G260" i="22"/>
  <c r="G259" i="22"/>
  <c r="G258" i="22"/>
  <c r="G257" i="22"/>
  <c r="G256" i="22"/>
  <c r="G255" i="22"/>
  <c r="G254" i="22"/>
  <c r="G253" i="22"/>
  <c r="G252" i="22"/>
  <c r="G251" i="22"/>
  <c r="G250" i="22"/>
  <c r="G249" i="22"/>
  <c r="G248" i="22"/>
  <c r="D248" i="22"/>
  <c r="G247" i="22"/>
  <c r="D247" i="22"/>
  <c r="G246" i="22"/>
  <c r="D246" i="22"/>
  <c r="G245" i="22"/>
  <c r="D245" i="22"/>
  <c r="G244" i="22"/>
  <c r="D244" i="22"/>
  <c r="G243" i="22"/>
  <c r="D243" i="22"/>
  <c r="G242" i="22"/>
  <c r="D242" i="22"/>
  <c r="G241" i="22"/>
  <c r="D241" i="22"/>
  <c r="C241" i="22" s="1"/>
  <c r="G240" i="22"/>
  <c r="D240" i="22"/>
  <c r="G239" i="22"/>
  <c r="D239" i="22"/>
  <c r="G238" i="22"/>
  <c r="D238" i="22"/>
  <c r="C238" i="22" s="1"/>
  <c r="G237" i="22"/>
  <c r="D237" i="22"/>
  <c r="G236" i="22"/>
  <c r="D236" i="22"/>
  <c r="G235" i="22"/>
  <c r="D235" i="22"/>
  <c r="G234" i="22"/>
  <c r="D234" i="22"/>
  <c r="G233" i="22"/>
  <c r="D233" i="22"/>
  <c r="C233" i="22" s="1"/>
  <c r="G232" i="22"/>
  <c r="D232" i="22"/>
  <c r="G231" i="22"/>
  <c r="D231" i="22"/>
  <c r="G230" i="22"/>
  <c r="D230" i="22"/>
  <c r="G229" i="22"/>
  <c r="D229" i="22"/>
  <c r="C229" i="22" s="1"/>
  <c r="G228" i="22"/>
  <c r="D228" i="22"/>
  <c r="G227" i="22"/>
  <c r="D227" i="22"/>
  <c r="G226" i="22"/>
  <c r="D226" i="22"/>
  <c r="C226" i="22" s="1"/>
  <c r="G225" i="22"/>
  <c r="D225" i="22"/>
  <c r="G224" i="22"/>
  <c r="D224" i="22"/>
  <c r="G223" i="22"/>
  <c r="D223" i="22"/>
  <c r="G222" i="22"/>
  <c r="D222" i="22"/>
  <c r="C222" i="22" s="1"/>
  <c r="G221" i="22"/>
  <c r="D221" i="22"/>
  <c r="C221" i="22" s="1"/>
  <c r="G220" i="22"/>
  <c r="D220" i="22"/>
  <c r="G219" i="22"/>
  <c r="D219" i="22"/>
  <c r="G218" i="22"/>
  <c r="D218" i="22"/>
  <c r="G217" i="22"/>
  <c r="D217" i="22"/>
  <c r="C217" i="22" s="1"/>
  <c r="G216" i="22"/>
  <c r="D216" i="22"/>
  <c r="G215" i="22"/>
  <c r="D215" i="22"/>
  <c r="G214" i="22"/>
  <c r="D214" i="22"/>
  <c r="G213" i="22"/>
  <c r="D213" i="22"/>
  <c r="G212" i="22"/>
  <c r="D212" i="22"/>
  <c r="G211" i="22"/>
  <c r="D211" i="22"/>
  <c r="G210" i="22"/>
  <c r="D210" i="22"/>
  <c r="C210" i="22" s="1"/>
  <c r="G209" i="22"/>
  <c r="D209" i="22"/>
  <c r="G208" i="22"/>
  <c r="D208" i="22"/>
  <c r="G207" i="22"/>
  <c r="D207" i="22"/>
  <c r="G206" i="22"/>
  <c r="D206" i="22"/>
  <c r="G205" i="22"/>
  <c r="D205" i="22"/>
  <c r="C205" i="22" s="1"/>
  <c r="G204" i="22"/>
  <c r="D204" i="22"/>
  <c r="G203" i="22"/>
  <c r="D203" i="22"/>
  <c r="G202" i="22"/>
  <c r="D202" i="22"/>
  <c r="C202" i="22" s="1"/>
  <c r="G201" i="22"/>
  <c r="D201" i="22"/>
  <c r="G200" i="22"/>
  <c r="D200" i="22"/>
  <c r="G199" i="22"/>
  <c r="D199" i="22"/>
  <c r="G198" i="22"/>
  <c r="D198" i="22"/>
  <c r="G197" i="22"/>
  <c r="D197" i="22"/>
  <c r="G196" i="22"/>
  <c r="D196" i="22"/>
  <c r="G195" i="22"/>
  <c r="D195" i="22"/>
  <c r="G194" i="22"/>
  <c r="D194" i="22"/>
  <c r="C194" i="22" s="1"/>
  <c r="G193" i="22"/>
  <c r="D193" i="22"/>
  <c r="G192" i="22"/>
  <c r="D192" i="22"/>
  <c r="G191" i="22"/>
  <c r="D191" i="22"/>
  <c r="G190" i="22"/>
  <c r="D190" i="22"/>
  <c r="C190" i="22" s="1"/>
  <c r="G189" i="22"/>
  <c r="D189" i="22"/>
  <c r="G188" i="22"/>
  <c r="D188" i="22"/>
  <c r="G187" i="22"/>
  <c r="D187" i="22"/>
  <c r="G186" i="22"/>
  <c r="D186" i="22"/>
  <c r="G185" i="22"/>
  <c r="D185" i="22"/>
  <c r="G184" i="22"/>
  <c r="D184" i="22"/>
  <c r="G183" i="22"/>
  <c r="D183" i="22"/>
  <c r="G182" i="22"/>
  <c r="D182" i="22"/>
  <c r="G181" i="22"/>
  <c r="D181" i="22"/>
  <c r="G180" i="22"/>
  <c r="D180" i="22"/>
  <c r="G179" i="22"/>
  <c r="D179" i="22"/>
  <c r="C179" i="22" s="1"/>
  <c r="G178" i="22"/>
  <c r="D178" i="22"/>
  <c r="G177" i="22"/>
  <c r="D177" i="22"/>
  <c r="G176" i="22"/>
  <c r="D176" i="22"/>
  <c r="G175" i="22"/>
  <c r="D175" i="22"/>
  <c r="C175" i="22" s="1"/>
  <c r="G174" i="22"/>
  <c r="D174" i="22"/>
  <c r="G173" i="22"/>
  <c r="D173" i="22"/>
  <c r="G172" i="22"/>
  <c r="D172" i="22"/>
  <c r="G171" i="22"/>
  <c r="D171" i="22"/>
  <c r="C171" i="22" s="1"/>
  <c r="G170" i="22"/>
  <c r="D170" i="22"/>
  <c r="G169" i="22"/>
  <c r="D169" i="22"/>
  <c r="G168" i="22"/>
  <c r="D168" i="22"/>
  <c r="G167" i="22"/>
  <c r="D167" i="22"/>
  <c r="C167" i="22" s="1"/>
  <c r="G166" i="22"/>
  <c r="D166" i="22"/>
  <c r="G165" i="22"/>
  <c r="D165" i="22"/>
  <c r="C165" i="22" s="1"/>
  <c r="G164" i="22"/>
  <c r="D164" i="22"/>
  <c r="G163" i="22"/>
  <c r="D163" i="22"/>
  <c r="C163" i="22" s="1"/>
  <c r="G162" i="22"/>
  <c r="D162" i="22"/>
  <c r="C162" i="22" s="1"/>
  <c r="G161" i="22"/>
  <c r="D161" i="22"/>
  <c r="G160" i="22"/>
  <c r="D160" i="22"/>
  <c r="G159" i="22"/>
  <c r="D159" i="22"/>
  <c r="C159" i="22" s="1"/>
  <c r="G158" i="22"/>
  <c r="D158" i="22"/>
  <c r="C158" i="22" s="1"/>
  <c r="G157" i="22"/>
  <c r="D157" i="22"/>
  <c r="G156" i="22"/>
  <c r="D156" i="22"/>
  <c r="G155" i="22"/>
  <c r="D155" i="22"/>
  <c r="C155" i="22" s="1"/>
  <c r="G154" i="22"/>
  <c r="D154" i="22"/>
  <c r="C154" i="22"/>
  <c r="G153" i="22"/>
  <c r="D153" i="22"/>
  <c r="C153" i="22" s="1"/>
  <c r="G152" i="22"/>
  <c r="D152" i="22"/>
  <c r="G151" i="22"/>
  <c r="D151" i="22"/>
  <c r="C151" i="22" s="1"/>
  <c r="G150" i="22"/>
  <c r="D150" i="22"/>
  <c r="C150" i="22" s="1"/>
  <c r="G149" i="22"/>
  <c r="D149" i="22"/>
  <c r="C149" i="22" s="1"/>
  <c r="G148" i="22"/>
  <c r="D148" i="22"/>
  <c r="G147" i="22"/>
  <c r="D147" i="22"/>
  <c r="C147" i="22" s="1"/>
  <c r="G146" i="22"/>
  <c r="D146" i="22"/>
  <c r="G145" i="22"/>
  <c r="D145" i="22"/>
  <c r="C145" i="22" s="1"/>
  <c r="G144" i="22"/>
  <c r="D144" i="22"/>
  <c r="G143" i="22"/>
  <c r="D143" i="22"/>
  <c r="C143" i="22" s="1"/>
  <c r="G142" i="22"/>
  <c r="D142" i="22"/>
  <c r="C142" i="22" s="1"/>
  <c r="G141" i="22"/>
  <c r="D141" i="22"/>
  <c r="G140" i="22"/>
  <c r="D140" i="22"/>
  <c r="G139" i="22"/>
  <c r="D139" i="22"/>
  <c r="G138" i="22"/>
  <c r="D138" i="22"/>
  <c r="C138" i="22" s="1"/>
  <c r="G137" i="22"/>
  <c r="D137" i="22"/>
  <c r="G136" i="22"/>
  <c r="D136" i="22"/>
  <c r="G135" i="22"/>
  <c r="D135" i="22"/>
  <c r="C135" i="22" s="1"/>
  <c r="G134" i="22"/>
  <c r="D134" i="22"/>
  <c r="C134" i="22" s="1"/>
  <c r="G133" i="22"/>
  <c r="D133" i="22"/>
  <c r="C133" i="22" s="1"/>
  <c r="G132" i="22"/>
  <c r="D132" i="22"/>
  <c r="G131" i="22"/>
  <c r="D131" i="22"/>
  <c r="C131" i="22" s="1"/>
  <c r="G130" i="22"/>
  <c r="D130" i="22"/>
  <c r="G129" i="22"/>
  <c r="D129" i="22"/>
  <c r="G128" i="22"/>
  <c r="D128" i="22"/>
  <c r="G127" i="22"/>
  <c r="D127" i="22"/>
  <c r="C127" i="22" s="1"/>
  <c r="G126" i="22"/>
  <c r="C126" i="22"/>
  <c r="G125" i="22"/>
  <c r="C125" i="22"/>
  <c r="G124" i="22"/>
  <c r="C124" i="22"/>
  <c r="G123" i="22"/>
  <c r="C123" i="22"/>
  <c r="G122" i="22"/>
  <c r="C122" i="22"/>
  <c r="G121" i="22"/>
  <c r="C121" i="22"/>
  <c r="G120" i="22"/>
  <c r="C120" i="22"/>
  <c r="G119" i="22"/>
  <c r="C119" i="22"/>
  <c r="G118" i="22"/>
  <c r="C118" i="22"/>
  <c r="G117" i="22"/>
  <c r="C117" i="22"/>
  <c r="G116" i="22"/>
  <c r="C116" i="22"/>
  <c r="G115" i="22"/>
  <c r="C115" i="22"/>
  <c r="G114" i="22"/>
  <c r="C114" i="22"/>
  <c r="G113" i="22"/>
  <c r="C113" i="22"/>
  <c r="G112" i="22"/>
  <c r="C112" i="22"/>
  <c r="G111" i="22"/>
  <c r="C111" i="22"/>
  <c r="G110" i="22"/>
  <c r="C110" i="22"/>
  <c r="G109" i="22"/>
  <c r="C109" i="22"/>
  <c r="G108" i="22"/>
  <c r="C108" i="22"/>
  <c r="G107" i="22"/>
  <c r="C107" i="22"/>
  <c r="G106" i="22"/>
  <c r="C106" i="22"/>
  <c r="G105" i="22"/>
  <c r="C105" i="22"/>
  <c r="G104" i="22"/>
  <c r="C104" i="22"/>
  <c r="G103" i="22"/>
  <c r="C103" i="22"/>
  <c r="G102" i="22"/>
  <c r="C102" i="22"/>
  <c r="G101" i="22"/>
  <c r="C101" i="22"/>
  <c r="G100" i="22"/>
  <c r="C100" i="22"/>
  <c r="G99" i="22"/>
  <c r="C99" i="22"/>
  <c r="G98" i="22"/>
  <c r="C98" i="22"/>
  <c r="G97" i="22"/>
  <c r="C97" i="22"/>
  <c r="G96" i="22"/>
  <c r="C96" i="22"/>
  <c r="G95" i="22"/>
  <c r="C95" i="22"/>
  <c r="G94" i="22"/>
  <c r="C94" i="22"/>
  <c r="G93" i="22"/>
  <c r="C93" i="22"/>
  <c r="G92" i="22"/>
  <c r="C92" i="22"/>
  <c r="G91" i="22"/>
  <c r="C91" i="22"/>
  <c r="G90" i="22"/>
  <c r="C90" i="22"/>
  <c r="G89" i="22"/>
  <c r="C89" i="22"/>
  <c r="G88" i="22"/>
  <c r="C88" i="22"/>
  <c r="G87" i="22"/>
  <c r="C87" i="22"/>
  <c r="G86" i="22"/>
  <c r="C86" i="22"/>
  <c r="G85" i="22"/>
  <c r="C85" i="22"/>
  <c r="G84" i="22"/>
  <c r="C84" i="22"/>
  <c r="G83" i="22"/>
  <c r="C83" i="22"/>
  <c r="G82" i="22"/>
  <c r="C82" i="22"/>
  <c r="G81" i="22"/>
  <c r="C81" i="22"/>
  <c r="G80" i="22"/>
  <c r="C80" i="22"/>
  <c r="G79" i="22"/>
  <c r="C79" i="22"/>
  <c r="G78" i="22"/>
  <c r="C78" i="22"/>
  <c r="G77" i="22"/>
  <c r="C77" i="22"/>
  <c r="G76" i="22"/>
  <c r="C76" i="22"/>
  <c r="G75" i="22"/>
  <c r="C75" i="22"/>
  <c r="G74" i="22"/>
  <c r="C74" i="22"/>
  <c r="G73" i="22"/>
  <c r="C73" i="22"/>
  <c r="G72" i="22"/>
  <c r="C72" i="22"/>
  <c r="G71" i="22"/>
  <c r="C71" i="22"/>
  <c r="G70" i="22"/>
  <c r="C70" i="22"/>
  <c r="G69" i="22"/>
  <c r="C69" i="22"/>
  <c r="G68" i="22"/>
  <c r="C68" i="22"/>
  <c r="G67" i="22"/>
  <c r="C67" i="22"/>
  <c r="G66" i="22"/>
  <c r="C66" i="22"/>
  <c r="G65" i="22"/>
  <c r="C65" i="22"/>
  <c r="G64" i="22"/>
  <c r="C64" i="22"/>
  <c r="G63" i="22"/>
  <c r="C63" i="22"/>
  <c r="G62" i="22"/>
  <c r="C62" i="22"/>
  <c r="G61" i="22"/>
  <c r="C61" i="22"/>
  <c r="G60" i="22"/>
  <c r="C60" i="22"/>
  <c r="G59" i="22"/>
  <c r="C59" i="22"/>
  <c r="G58" i="22"/>
  <c r="C58" i="22"/>
  <c r="G57" i="22"/>
  <c r="C57" i="22"/>
  <c r="G56" i="22"/>
  <c r="C56" i="22"/>
  <c r="G55" i="22"/>
  <c r="C55" i="22"/>
  <c r="G54" i="22"/>
  <c r="C54" i="22"/>
  <c r="G53" i="22"/>
  <c r="C53" i="22"/>
  <c r="G52" i="22"/>
  <c r="C52" i="22"/>
  <c r="G51" i="22"/>
  <c r="C51" i="22"/>
  <c r="G50" i="22"/>
  <c r="C50" i="22"/>
  <c r="G49" i="22"/>
  <c r="C49" i="22"/>
  <c r="G48" i="22"/>
  <c r="C48" i="22"/>
  <c r="G47" i="22"/>
  <c r="C47" i="22"/>
  <c r="G46" i="22"/>
  <c r="C46" i="22"/>
  <c r="G45" i="22"/>
  <c r="C45" i="22"/>
  <c r="G44" i="22"/>
  <c r="C44" i="22"/>
  <c r="G43" i="22"/>
  <c r="C43" i="22"/>
  <c r="G42" i="22"/>
  <c r="C42" i="22"/>
  <c r="G41" i="22"/>
  <c r="C41" i="22"/>
  <c r="G40" i="22"/>
  <c r="C40" i="22"/>
  <c r="G39" i="22"/>
  <c r="C39" i="22"/>
  <c r="G38" i="22"/>
  <c r="C38" i="22"/>
  <c r="G37" i="22"/>
  <c r="C37" i="22"/>
  <c r="G36" i="22"/>
  <c r="C36" i="22"/>
  <c r="G35" i="22"/>
  <c r="C35" i="22"/>
  <c r="G34" i="22"/>
  <c r="C34" i="22"/>
  <c r="G33" i="22"/>
  <c r="C33" i="22"/>
  <c r="G32" i="22"/>
  <c r="C32" i="22"/>
  <c r="G31" i="22"/>
  <c r="C31" i="22"/>
  <c r="G30" i="22"/>
  <c r="C30" i="22"/>
  <c r="G29" i="22"/>
  <c r="C29" i="22"/>
  <c r="G28" i="22"/>
  <c r="C28" i="22"/>
  <c r="G27" i="22"/>
  <c r="C27" i="22"/>
  <c r="G26" i="22"/>
  <c r="C26" i="22"/>
  <c r="G25" i="22"/>
  <c r="C25" i="22"/>
  <c r="G24" i="22"/>
  <c r="C24" i="22"/>
  <c r="G23" i="22"/>
  <c r="C23" i="22"/>
  <c r="G22" i="22"/>
  <c r="C22" i="22"/>
  <c r="G21" i="22"/>
  <c r="C21" i="22"/>
  <c r="G20" i="22"/>
  <c r="C20" i="22"/>
  <c r="G19" i="22"/>
  <c r="C19" i="22"/>
  <c r="G18" i="22"/>
  <c r="C18" i="22"/>
  <c r="G17" i="22"/>
  <c r="C17" i="22"/>
  <c r="G16" i="22"/>
  <c r="C16" i="22"/>
  <c r="G15" i="22"/>
  <c r="C15" i="22"/>
  <c r="G14" i="22"/>
  <c r="C14" i="22"/>
  <c r="G13" i="22"/>
  <c r="C13" i="22"/>
  <c r="G12" i="22"/>
  <c r="C12" i="22"/>
  <c r="G11" i="22"/>
  <c r="C11" i="22"/>
  <c r="G10" i="22"/>
  <c r="C10" i="22"/>
  <c r="G9" i="22"/>
  <c r="C9" i="22"/>
  <c r="G8" i="22"/>
  <c r="C8" i="22"/>
  <c r="G7" i="22"/>
  <c r="C7" i="22"/>
  <c r="G6" i="22"/>
  <c r="C6" i="22"/>
  <c r="G5" i="22"/>
  <c r="C5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576" i="2"/>
  <c r="I577" i="2"/>
  <c r="I578" i="2"/>
  <c r="I579" i="2"/>
  <c r="I580" i="2"/>
  <c r="I581" i="2"/>
  <c r="I582" i="2"/>
  <c r="I583" i="2"/>
  <c r="I584" i="2"/>
  <c r="I585" i="2"/>
  <c r="I588" i="2"/>
  <c r="I589" i="2"/>
  <c r="I591" i="2"/>
  <c r="I592" i="2"/>
  <c r="I593" i="2"/>
  <c r="I594" i="2"/>
  <c r="I595" i="2"/>
  <c r="I596" i="2"/>
  <c r="I597" i="2"/>
  <c r="I598" i="2"/>
  <c r="I599" i="2"/>
  <c r="I600" i="2"/>
  <c r="I601" i="2"/>
  <c r="I603" i="2"/>
  <c r="I604" i="2"/>
  <c r="I605" i="2"/>
  <c r="I607" i="2"/>
  <c r="I608" i="2"/>
  <c r="I609" i="2"/>
  <c r="I610" i="2"/>
  <c r="I611" i="2"/>
  <c r="I612" i="2"/>
  <c r="I613" i="2"/>
  <c r="I614" i="2"/>
  <c r="I615" i="2"/>
  <c r="I616" i="2"/>
  <c r="I617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6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F181" i="22" l="1"/>
  <c r="E181" i="22" s="1"/>
  <c r="F236" i="22"/>
  <c r="E236" i="22" s="1"/>
  <c r="F172" i="22"/>
  <c r="E172" i="22" s="1"/>
  <c r="F185" i="22"/>
  <c r="E185" i="22" s="1"/>
  <c r="C184" i="22"/>
  <c r="C198" i="22"/>
  <c r="C411" i="22"/>
  <c r="C382" i="22"/>
  <c r="C547" i="22"/>
  <c r="C176" i="22"/>
  <c r="C206" i="22"/>
  <c r="C385" i="22"/>
  <c r="C208" i="22"/>
  <c r="C718" i="22"/>
  <c r="C729" i="22"/>
  <c r="C182" i="22"/>
  <c r="C398" i="22"/>
  <c r="C423" i="22"/>
  <c r="C548" i="22"/>
  <c r="C689" i="22"/>
  <c r="C173" i="22"/>
  <c r="C201" i="22"/>
  <c r="C248" i="22"/>
  <c r="C540" i="22"/>
  <c r="C543" i="22"/>
  <c r="C453" i="22"/>
  <c r="C246" i="22"/>
  <c r="C192" i="22"/>
  <c r="C415" i="22"/>
  <c r="C482" i="22"/>
  <c r="C549" i="22"/>
  <c r="C699" i="22"/>
  <c r="C726" i="22"/>
  <c r="C152" i="22"/>
  <c r="C196" i="22"/>
  <c r="C395" i="22"/>
  <c r="C569" i="22"/>
  <c r="C694" i="22"/>
  <c r="C733" i="22"/>
  <c r="C471" i="22"/>
  <c r="C498" i="22"/>
  <c r="C181" i="22"/>
  <c r="C218" i="22"/>
  <c r="C715" i="22"/>
  <c r="C406" i="22"/>
  <c r="C677" i="22"/>
  <c r="C193" i="22"/>
  <c r="C240" i="22"/>
  <c r="C416" i="22"/>
  <c r="C564" i="22"/>
  <c r="C701" i="22"/>
  <c r="C387" i="22"/>
  <c r="C484" i="22"/>
  <c r="C140" i="22"/>
  <c r="C146" i="22"/>
  <c r="C156" i="22"/>
  <c r="C170" i="22"/>
  <c r="C431" i="22"/>
  <c r="C520" i="22"/>
  <c r="C237" i="22"/>
  <c r="F165" i="22"/>
  <c r="E165" i="22" s="1"/>
  <c r="C234" i="22"/>
  <c r="C378" i="22"/>
  <c r="C563" i="22"/>
  <c r="C130" i="22"/>
  <c r="F155" i="22"/>
  <c r="E155" i="22" s="1"/>
  <c r="C178" i="22"/>
  <c r="C185" i="22"/>
  <c r="C186" i="22"/>
  <c r="C200" i="22"/>
  <c r="C209" i="22"/>
  <c r="C212" i="22"/>
  <c r="C220" i="22"/>
  <c r="C236" i="22"/>
  <c r="C245" i="22"/>
  <c r="C399" i="22"/>
  <c r="C682" i="22"/>
  <c r="C508" i="22"/>
  <c r="C727" i="22"/>
  <c r="C228" i="22"/>
  <c r="C454" i="22"/>
  <c r="C463" i="22"/>
  <c r="C468" i="22"/>
  <c r="C676" i="22"/>
  <c r="C374" i="22"/>
  <c r="C433" i="22"/>
  <c r="C495" i="22"/>
  <c r="C504" i="22"/>
  <c r="C525" i="22"/>
  <c r="C533" i="22"/>
  <c r="C539" i="22"/>
  <c r="C675" i="22"/>
  <c r="C725" i="22"/>
  <c r="C731" i="22"/>
  <c r="C391" i="22"/>
  <c r="C459" i="22"/>
  <c r="C674" i="22"/>
  <c r="C558" i="22"/>
  <c r="C728" i="22"/>
  <c r="C458" i="22"/>
  <c r="C461" i="22"/>
  <c r="C705" i="22"/>
  <c r="C139" i="22"/>
  <c r="C177" i="22"/>
  <c r="C230" i="22"/>
  <c r="C557" i="22"/>
  <c r="C204" i="22"/>
  <c r="C214" i="22"/>
  <c r="C380" i="22"/>
  <c r="C499" i="22"/>
  <c r="C515" i="22"/>
  <c r="C189" i="22"/>
  <c r="C137" i="22"/>
  <c r="C141" i="22"/>
  <c r="C169" i="22"/>
  <c r="C379" i="22"/>
  <c r="C166" i="22"/>
  <c r="C224" i="22"/>
  <c r="C188" i="22"/>
  <c r="C213" i="22"/>
  <c r="C216" i="22"/>
  <c r="C225" i="22"/>
  <c r="C242" i="22"/>
  <c r="C172" i="22"/>
  <c r="C414" i="22"/>
  <c r="C144" i="22"/>
  <c r="C174" i="22"/>
  <c r="C197" i="22"/>
  <c r="C422" i="22"/>
  <c r="C435" i="22"/>
  <c r="C381" i="22"/>
  <c r="C377" i="22"/>
  <c r="C532" i="22"/>
  <c r="C232" i="22"/>
  <c r="F244" i="22"/>
  <c r="E244" i="22" s="1"/>
  <c r="C244" i="22"/>
  <c r="C393" i="22"/>
  <c r="C412" i="22"/>
  <c r="C460" i="22"/>
  <c r="C560" i="22"/>
  <c r="C481" i="22"/>
  <c r="C483" i="22"/>
  <c r="C556" i="22"/>
  <c r="C401" i="22"/>
  <c r="C417" i="22"/>
  <c r="C447" i="22"/>
  <c r="C517" i="22"/>
  <c r="C565" i="22"/>
  <c r="C730" i="22"/>
  <c r="C441" i="22"/>
  <c r="C536" i="22"/>
  <c r="C516" i="22"/>
  <c r="C552" i="22"/>
  <c r="C409" i="22"/>
  <c r="C425" i="22"/>
  <c r="C438" i="22"/>
  <c r="C446" i="22"/>
  <c r="C469" i="22"/>
  <c r="C479" i="22"/>
  <c r="C496" i="22"/>
  <c r="C502" i="22"/>
  <c r="C551" i="22"/>
  <c r="C555" i="22"/>
  <c r="C475" i="22"/>
  <c r="C477" i="22"/>
  <c r="C494" i="22"/>
  <c r="C522" i="22"/>
  <c r="C523" i="22"/>
  <c r="C541" i="22"/>
  <c r="C450" i="22"/>
  <c r="C451" i="22"/>
  <c r="C466" i="22"/>
  <c r="C474" i="22"/>
  <c r="C488" i="22"/>
  <c r="C491" i="22"/>
  <c r="C506" i="22"/>
  <c r="C519" i="22"/>
  <c r="C534" i="22"/>
  <c r="C527" i="22"/>
  <c r="C664" i="22"/>
  <c r="C683" i="22"/>
  <c r="C568" i="22"/>
  <c r="C656" i="22"/>
  <c r="C669" i="22"/>
  <c r="C690" i="22"/>
  <c r="C698" i="22"/>
  <c r="C724" i="22"/>
  <c r="C659" i="22"/>
  <c r="C662" i="22"/>
  <c r="C668" i="22"/>
  <c r="C680" i="22"/>
  <c r="C685" i="22"/>
  <c r="C708" i="22"/>
  <c r="C709" i="22"/>
  <c r="C713" i="22"/>
  <c r="C714" i="22"/>
  <c r="C716" i="22"/>
  <c r="C717" i="22"/>
  <c r="C696" i="22"/>
  <c r="C707" i="22"/>
  <c r="C721" i="22"/>
  <c r="C129" i="22"/>
  <c r="F131" i="22"/>
  <c r="E131" i="22" s="1"/>
  <c r="C132" i="22"/>
  <c r="C161" i="22"/>
  <c r="C164" i="22"/>
  <c r="C203" i="22"/>
  <c r="C239" i="22"/>
  <c r="C227" i="22"/>
  <c r="C199" i="22"/>
  <c r="C215" i="22"/>
  <c r="C247" i="22"/>
  <c r="C136" i="22"/>
  <c r="C168" i="22"/>
  <c r="C183" i="22"/>
  <c r="C235" i="22"/>
  <c r="C148" i="22"/>
  <c r="C180" i="22"/>
  <c r="C187" i="22"/>
  <c r="C191" i="22"/>
  <c r="C195" i="22"/>
  <c r="C211" i="22"/>
  <c r="C223" i="22"/>
  <c r="C128" i="22"/>
  <c r="C157" i="22"/>
  <c r="C160" i="22"/>
  <c r="C243" i="22"/>
  <c r="C207" i="22"/>
  <c r="C231" i="22"/>
  <c r="C219" i="22"/>
  <c r="C376" i="22"/>
  <c r="C386" i="22"/>
  <c r="C384" i="22"/>
  <c r="C405" i="22"/>
  <c r="C424" i="22"/>
  <c r="C402" i="22"/>
  <c r="C421" i="22"/>
  <c r="C372" i="22"/>
  <c r="C373" i="22"/>
  <c r="C408" i="22"/>
  <c r="C389" i="22"/>
  <c r="C418" i="22"/>
  <c r="C503" i="22"/>
  <c r="C452" i="22"/>
  <c r="C462" i="22"/>
  <c r="C464" i="22"/>
  <c r="C410" i="22"/>
  <c r="C413" i="22"/>
  <c r="C442" i="22"/>
  <c r="C445" i="22"/>
  <c r="C470" i="22"/>
  <c r="C465" i="22"/>
  <c r="C472" i="22"/>
  <c r="C434" i="22"/>
  <c r="C437" i="22"/>
  <c r="C449" i="22"/>
  <c r="C487" i="22"/>
  <c r="C490" i="22"/>
  <c r="C501" i="22"/>
  <c r="C478" i="22"/>
  <c r="C480" i="22"/>
  <c r="C397" i="22"/>
  <c r="C429" i="22"/>
  <c r="C456" i="22"/>
  <c r="C457" i="22"/>
  <c r="C509" i="22"/>
  <c r="C538" i="22"/>
  <c r="C545" i="22"/>
  <c r="C561" i="22"/>
  <c r="C528" i="22"/>
  <c r="C546" i="22"/>
  <c r="C473" i="22"/>
  <c r="C529" i="22"/>
  <c r="C550" i="22"/>
  <c r="C572" i="22"/>
  <c r="C505" i="22"/>
  <c r="C512" i="22"/>
  <c r="C518" i="22"/>
  <c r="C530" i="22"/>
  <c r="C567" i="22"/>
  <c r="C513" i="22"/>
  <c r="C544" i="22"/>
  <c r="C514" i="22"/>
  <c r="C562" i="22"/>
  <c r="C566" i="22"/>
  <c r="C537" i="22"/>
  <c r="C553" i="22"/>
  <c r="C554" i="22"/>
  <c r="C521" i="22"/>
  <c r="C655" i="22"/>
  <c r="C654" i="22"/>
  <c r="C671" i="22"/>
  <c r="C672" i="22"/>
  <c r="C697" i="22"/>
  <c r="C704" i="22"/>
  <c r="C720" i="22"/>
  <c r="C703" i="22"/>
  <c r="C710" i="22"/>
  <c r="C657" i="22"/>
  <c r="C681" i="22"/>
  <c r="C684" i="22"/>
  <c r="C692" i="22"/>
  <c r="C571" i="22"/>
  <c r="C663" i="22"/>
  <c r="C678" i="22"/>
  <c r="C658" i="22"/>
  <c r="C691" i="22"/>
  <c r="C702" i="22"/>
  <c r="C688" i="22"/>
  <c r="C732" i="22"/>
  <c r="C666" i="22"/>
  <c r="C712" i="22"/>
  <c r="C719" i="22"/>
  <c r="C723" i="22"/>
  <c r="D580" i="8"/>
  <c r="D588" i="8"/>
  <c r="D596" i="8"/>
  <c r="D604" i="8"/>
  <c r="D612" i="8"/>
  <c r="D620" i="8"/>
  <c r="D628" i="8"/>
  <c r="D636" i="8"/>
  <c r="D644" i="8"/>
  <c r="D652" i="8"/>
  <c r="D576" i="7"/>
  <c r="D578" i="7"/>
  <c r="D580" i="7"/>
  <c r="D584" i="7"/>
  <c r="D586" i="7"/>
  <c r="D588" i="7"/>
  <c r="D592" i="7"/>
  <c r="D594" i="7"/>
  <c r="D596" i="7"/>
  <c r="D600" i="7"/>
  <c r="D602" i="7"/>
  <c r="D604" i="7"/>
  <c r="D608" i="7"/>
  <c r="D610" i="7"/>
  <c r="D612" i="7"/>
  <c r="D616" i="7"/>
  <c r="D618" i="7"/>
  <c r="D620" i="7"/>
  <c r="D624" i="7"/>
  <c r="D626" i="7"/>
  <c r="D628" i="7"/>
  <c r="D632" i="7"/>
  <c r="D634" i="7"/>
  <c r="D636" i="7"/>
  <c r="D640" i="7"/>
  <c r="D642" i="7"/>
  <c r="D644" i="7"/>
  <c r="D648" i="7"/>
  <c r="D650" i="7"/>
  <c r="D652" i="7"/>
  <c r="M576" i="2"/>
  <c r="D574" i="8" s="1"/>
  <c r="M577" i="2"/>
  <c r="D575" i="8" s="1"/>
  <c r="M578" i="2"/>
  <c r="D576" i="8" s="1"/>
  <c r="M579" i="2"/>
  <c r="D577" i="8" s="1"/>
  <c r="M580" i="2"/>
  <c r="D578" i="8" s="1"/>
  <c r="M581" i="2"/>
  <c r="D579" i="8" s="1"/>
  <c r="M582" i="2"/>
  <c r="M583" i="2"/>
  <c r="D581" i="8" s="1"/>
  <c r="M584" i="2"/>
  <c r="D582" i="8" s="1"/>
  <c r="M585" i="2"/>
  <c r="D583" i="8" s="1"/>
  <c r="M586" i="2"/>
  <c r="D584" i="8" s="1"/>
  <c r="M587" i="2"/>
  <c r="D585" i="8" s="1"/>
  <c r="M588" i="2"/>
  <c r="D586" i="8" s="1"/>
  <c r="M589" i="2"/>
  <c r="D587" i="8" s="1"/>
  <c r="M590" i="2"/>
  <c r="M591" i="2"/>
  <c r="D589" i="8" s="1"/>
  <c r="M592" i="2"/>
  <c r="D590" i="8" s="1"/>
  <c r="M593" i="2"/>
  <c r="D591" i="8" s="1"/>
  <c r="M594" i="2"/>
  <c r="D592" i="8" s="1"/>
  <c r="M595" i="2"/>
  <c r="D593" i="8" s="1"/>
  <c r="M596" i="2"/>
  <c r="D594" i="8" s="1"/>
  <c r="M597" i="2"/>
  <c r="D595" i="8" s="1"/>
  <c r="M598" i="2"/>
  <c r="M599" i="2"/>
  <c r="D597" i="8" s="1"/>
  <c r="M600" i="2"/>
  <c r="D598" i="8" s="1"/>
  <c r="M601" i="2"/>
  <c r="D599" i="8" s="1"/>
  <c r="M602" i="2"/>
  <c r="D600" i="8" s="1"/>
  <c r="M603" i="2"/>
  <c r="D601" i="8" s="1"/>
  <c r="M604" i="2"/>
  <c r="D602" i="8" s="1"/>
  <c r="M605" i="2"/>
  <c r="D603" i="8" s="1"/>
  <c r="M606" i="2"/>
  <c r="M607" i="2"/>
  <c r="D605" i="8" s="1"/>
  <c r="M608" i="2"/>
  <c r="D606" i="8" s="1"/>
  <c r="M609" i="2"/>
  <c r="D607" i="8" s="1"/>
  <c r="M610" i="2"/>
  <c r="D608" i="8" s="1"/>
  <c r="M611" i="2"/>
  <c r="D609" i="8" s="1"/>
  <c r="M612" i="2"/>
  <c r="D610" i="8" s="1"/>
  <c r="M613" i="2"/>
  <c r="D611" i="8" s="1"/>
  <c r="M614" i="2"/>
  <c r="M615" i="2"/>
  <c r="D613" i="8" s="1"/>
  <c r="M616" i="2"/>
  <c r="D614" i="8" s="1"/>
  <c r="M617" i="2"/>
  <c r="D615" i="8" s="1"/>
  <c r="M618" i="2"/>
  <c r="D616" i="8" s="1"/>
  <c r="M619" i="2"/>
  <c r="D617" i="8" s="1"/>
  <c r="M620" i="2"/>
  <c r="D618" i="8" s="1"/>
  <c r="M621" i="2"/>
  <c r="D619" i="8" s="1"/>
  <c r="M622" i="2"/>
  <c r="M623" i="2"/>
  <c r="D621" i="8" s="1"/>
  <c r="M624" i="2"/>
  <c r="D622" i="8" s="1"/>
  <c r="M625" i="2"/>
  <c r="D623" i="8" s="1"/>
  <c r="M626" i="2"/>
  <c r="D624" i="8" s="1"/>
  <c r="M627" i="2"/>
  <c r="D625" i="8" s="1"/>
  <c r="M628" i="2"/>
  <c r="D626" i="8" s="1"/>
  <c r="M629" i="2"/>
  <c r="D627" i="8" s="1"/>
  <c r="M630" i="2"/>
  <c r="M631" i="2"/>
  <c r="D629" i="8" s="1"/>
  <c r="M632" i="2"/>
  <c r="D630" i="8" s="1"/>
  <c r="M633" i="2"/>
  <c r="D631" i="8" s="1"/>
  <c r="M634" i="2"/>
  <c r="D632" i="8" s="1"/>
  <c r="M635" i="2"/>
  <c r="D633" i="8" s="1"/>
  <c r="M636" i="2"/>
  <c r="D634" i="8" s="1"/>
  <c r="M637" i="2"/>
  <c r="D635" i="8" s="1"/>
  <c r="M638" i="2"/>
  <c r="M639" i="2"/>
  <c r="D637" i="8" s="1"/>
  <c r="M640" i="2"/>
  <c r="D638" i="8" s="1"/>
  <c r="M641" i="2"/>
  <c r="D639" i="8" s="1"/>
  <c r="M642" i="2"/>
  <c r="D640" i="8" s="1"/>
  <c r="M643" i="2"/>
  <c r="D641" i="8" s="1"/>
  <c r="M644" i="2"/>
  <c r="D642" i="8" s="1"/>
  <c r="M645" i="2"/>
  <c r="D643" i="8" s="1"/>
  <c r="M646" i="2"/>
  <c r="M647" i="2"/>
  <c r="D645" i="8" s="1"/>
  <c r="M648" i="2"/>
  <c r="D646" i="8" s="1"/>
  <c r="M649" i="2"/>
  <c r="D647" i="8" s="1"/>
  <c r="M650" i="2"/>
  <c r="D648" i="8" s="1"/>
  <c r="M651" i="2"/>
  <c r="D649" i="8" s="1"/>
  <c r="M652" i="2"/>
  <c r="D650" i="8" s="1"/>
  <c r="M653" i="2"/>
  <c r="D651" i="8" s="1"/>
  <c r="M654" i="2"/>
  <c r="M655" i="2"/>
  <c r="D653" i="8" s="1"/>
  <c r="M656" i="2"/>
  <c r="D654" i="8" s="1"/>
  <c r="J576" i="2"/>
  <c r="D574" i="7" s="1"/>
  <c r="J577" i="2"/>
  <c r="D575" i="7" s="1"/>
  <c r="J578" i="2"/>
  <c r="J579" i="2"/>
  <c r="D577" i="7" s="1"/>
  <c r="J580" i="2"/>
  <c r="J581" i="2"/>
  <c r="D579" i="7" s="1"/>
  <c r="J582" i="2"/>
  <c r="J583" i="2"/>
  <c r="D581" i="7" s="1"/>
  <c r="J584" i="2"/>
  <c r="D582" i="7" s="1"/>
  <c r="J585" i="2"/>
  <c r="D583" i="7" s="1"/>
  <c r="J586" i="2"/>
  <c r="J587" i="2"/>
  <c r="D585" i="7" s="1"/>
  <c r="J588" i="2"/>
  <c r="J589" i="2"/>
  <c r="D587" i="7" s="1"/>
  <c r="J590" i="2"/>
  <c r="J591" i="2"/>
  <c r="D589" i="7" s="1"/>
  <c r="J592" i="2"/>
  <c r="D590" i="7" s="1"/>
  <c r="J593" i="2"/>
  <c r="D591" i="7" s="1"/>
  <c r="J594" i="2"/>
  <c r="J595" i="2"/>
  <c r="D593" i="7" s="1"/>
  <c r="J596" i="2"/>
  <c r="J597" i="2"/>
  <c r="D595" i="7" s="1"/>
  <c r="J598" i="2"/>
  <c r="J599" i="2"/>
  <c r="D597" i="7" s="1"/>
  <c r="J600" i="2"/>
  <c r="D598" i="7" s="1"/>
  <c r="J601" i="2"/>
  <c r="D599" i="7" s="1"/>
  <c r="J602" i="2"/>
  <c r="J603" i="2"/>
  <c r="D601" i="7" s="1"/>
  <c r="J604" i="2"/>
  <c r="J605" i="2"/>
  <c r="D603" i="7" s="1"/>
  <c r="J606" i="2"/>
  <c r="J607" i="2"/>
  <c r="D605" i="7" s="1"/>
  <c r="J608" i="2"/>
  <c r="D606" i="7" s="1"/>
  <c r="J609" i="2"/>
  <c r="D607" i="7" s="1"/>
  <c r="J610" i="2"/>
  <c r="J611" i="2"/>
  <c r="D609" i="7" s="1"/>
  <c r="J612" i="2"/>
  <c r="J613" i="2"/>
  <c r="D611" i="7" s="1"/>
  <c r="J614" i="2"/>
  <c r="J615" i="2"/>
  <c r="D613" i="7" s="1"/>
  <c r="J616" i="2"/>
  <c r="D614" i="7" s="1"/>
  <c r="J617" i="2"/>
  <c r="D615" i="7" s="1"/>
  <c r="J618" i="2"/>
  <c r="J619" i="2"/>
  <c r="D617" i="7" s="1"/>
  <c r="J620" i="2"/>
  <c r="J621" i="2"/>
  <c r="D619" i="7" s="1"/>
  <c r="J622" i="2"/>
  <c r="J623" i="2"/>
  <c r="D621" i="7" s="1"/>
  <c r="J624" i="2"/>
  <c r="D622" i="7" s="1"/>
  <c r="J625" i="2"/>
  <c r="D623" i="7" s="1"/>
  <c r="J626" i="2"/>
  <c r="J627" i="2"/>
  <c r="D625" i="7" s="1"/>
  <c r="J628" i="2"/>
  <c r="J629" i="2"/>
  <c r="D627" i="7" s="1"/>
  <c r="J630" i="2"/>
  <c r="J631" i="2"/>
  <c r="D629" i="7" s="1"/>
  <c r="J632" i="2"/>
  <c r="D630" i="7" s="1"/>
  <c r="J633" i="2"/>
  <c r="D631" i="7" s="1"/>
  <c r="J634" i="2"/>
  <c r="J635" i="2"/>
  <c r="D633" i="7" s="1"/>
  <c r="J636" i="2"/>
  <c r="J637" i="2"/>
  <c r="D635" i="7" s="1"/>
  <c r="J638" i="2"/>
  <c r="J639" i="2"/>
  <c r="D637" i="7" s="1"/>
  <c r="J640" i="2"/>
  <c r="D638" i="7" s="1"/>
  <c r="J641" i="2"/>
  <c r="D639" i="7" s="1"/>
  <c r="J642" i="2"/>
  <c r="J643" i="2"/>
  <c r="D641" i="7" s="1"/>
  <c r="J644" i="2"/>
  <c r="J645" i="2"/>
  <c r="D643" i="7" s="1"/>
  <c r="J646" i="2"/>
  <c r="J647" i="2"/>
  <c r="D645" i="7" s="1"/>
  <c r="J648" i="2"/>
  <c r="D646" i="7" s="1"/>
  <c r="J649" i="2"/>
  <c r="D647" i="7" s="1"/>
  <c r="J650" i="2"/>
  <c r="J651" i="2"/>
  <c r="D649" i="7" s="1"/>
  <c r="J652" i="2"/>
  <c r="J653" i="2"/>
  <c r="D651" i="7" s="1"/>
  <c r="J654" i="2"/>
  <c r="J655" i="2"/>
  <c r="D653" i="7" s="1"/>
  <c r="J656" i="2"/>
  <c r="D654" i="7" s="1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N130" i="2"/>
  <c r="M130" i="2" s="1"/>
  <c r="N131" i="2"/>
  <c r="M131" i="2" s="1"/>
  <c r="N132" i="2"/>
  <c r="M132" i="2" s="1"/>
  <c r="N133" i="2"/>
  <c r="M133" i="2" s="1"/>
  <c r="N134" i="2"/>
  <c r="M134" i="2" s="1"/>
  <c r="N135" i="2"/>
  <c r="M135" i="2" s="1"/>
  <c r="N136" i="2"/>
  <c r="M136" i="2" s="1"/>
  <c r="N137" i="2"/>
  <c r="M137" i="2" s="1"/>
  <c r="N138" i="2"/>
  <c r="M138" i="2" s="1"/>
  <c r="N139" i="2"/>
  <c r="M139" i="2" s="1"/>
  <c r="N140" i="2"/>
  <c r="M140" i="2" s="1"/>
  <c r="N141" i="2"/>
  <c r="M141" i="2" s="1"/>
  <c r="N142" i="2"/>
  <c r="M142" i="2" s="1"/>
  <c r="N143" i="2"/>
  <c r="M143" i="2" s="1"/>
  <c r="N144" i="2"/>
  <c r="M144" i="2" s="1"/>
  <c r="N145" i="2"/>
  <c r="M145" i="2" s="1"/>
  <c r="N146" i="2"/>
  <c r="M146" i="2" s="1"/>
  <c r="N147" i="2"/>
  <c r="M147" i="2" s="1"/>
  <c r="N148" i="2"/>
  <c r="M148" i="2" s="1"/>
  <c r="N149" i="2"/>
  <c r="M149" i="2" s="1"/>
  <c r="N150" i="2"/>
  <c r="M150" i="2" s="1"/>
  <c r="N151" i="2"/>
  <c r="M151" i="2" s="1"/>
  <c r="N152" i="2"/>
  <c r="M152" i="2" s="1"/>
  <c r="N153" i="2"/>
  <c r="M153" i="2" s="1"/>
  <c r="N154" i="2"/>
  <c r="M154" i="2" s="1"/>
  <c r="N155" i="2"/>
  <c r="M155" i="2" s="1"/>
  <c r="N156" i="2"/>
  <c r="M156" i="2" s="1"/>
  <c r="N157" i="2"/>
  <c r="M157" i="2" s="1"/>
  <c r="N158" i="2"/>
  <c r="M158" i="2" s="1"/>
  <c r="N159" i="2"/>
  <c r="M159" i="2" s="1"/>
  <c r="N160" i="2"/>
  <c r="M160" i="2" s="1"/>
  <c r="N161" i="2"/>
  <c r="M161" i="2" s="1"/>
  <c r="N162" i="2"/>
  <c r="M162" i="2" s="1"/>
  <c r="N163" i="2"/>
  <c r="M163" i="2" s="1"/>
  <c r="N164" i="2"/>
  <c r="M164" i="2" s="1"/>
  <c r="N165" i="2"/>
  <c r="M165" i="2" s="1"/>
  <c r="N166" i="2"/>
  <c r="M166" i="2" s="1"/>
  <c r="N167" i="2"/>
  <c r="M167" i="2" s="1"/>
  <c r="N168" i="2"/>
  <c r="M168" i="2" s="1"/>
  <c r="N169" i="2"/>
  <c r="M169" i="2" s="1"/>
  <c r="N170" i="2"/>
  <c r="M170" i="2" s="1"/>
  <c r="N171" i="2"/>
  <c r="M171" i="2" s="1"/>
  <c r="N172" i="2"/>
  <c r="M172" i="2" s="1"/>
  <c r="N173" i="2"/>
  <c r="M173" i="2" s="1"/>
  <c r="N174" i="2"/>
  <c r="M174" i="2" s="1"/>
  <c r="N175" i="2"/>
  <c r="M175" i="2" s="1"/>
  <c r="N176" i="2"/>
  <c r="M176" i="2" s="1"/>
  <c r="N177" i="2"/>
  <c r="M177" i="2" s="1"/>
  <c r="N178" i="2"/>
  <c r="M178" i="2" s="1"/>
  <c r="N179" i="2"/>
  <c r="M179" i="2" s="1"/>
  <c r="N180" i="2"/>
  <c r="M180" i="2" s="1"/>
  <c r="N181" i="2"/>
  <c r="M181" i="2" s="1"/>
  <c r="N182" i="2"/>
  <c r="M182" i="2" s="1"/>
  <c r="N183" i="2"/>
  <c r="M183" i="2" s="1"/>
  <c r="N184" i="2"/>
  <c r="M184" i="2" s="1"/>
  <c r="N185" i="2"/>
  <c r="M185" i="2" s="1"/>
  <c r="N186" i="2"/>
  <c r="M186" i="2" s="1"/>
  <c r="N187" i="2"/>
  <c r="M187" i="2" s="1"/>
  <c r="N188" i="2"/>
  <c r="M188" i="2" s="1"/>
  <c r="N189" i="2"/>
  <c r="M189" i="2" s="1"/>
  <c r="N190" i="2"/>
  <c r="M190" i="2" s="1"/>
  <c r="N191" i="2"/>
  <c r="M191" i="2" s="1"/>
  <c r="N192" i="2"/>
  <c r="M192" i="2" s="1"/>
  <c r="N193" i="2"/>
  <c r="M193" i="2" s="1"/>
  <c r="N194" i="2"/>
  <c r="M194" i="2" s="1"/>
  <c r="N195" i="2"/>
  <c r="M195" i="2" s="1"/>
  <c r="N196" i="2"/>
  <c r="M196" i="2" s="1"/>
  <c r="N197" i="2"/>
  <c r="M197" i="2" s="1"/>
  <c r="N198" i="2"/>
  <c r="M198" i="2" s="1"/>
  <c r="N199" i="2"/>
  <c r="M199" i="2" s="1"/>
  <c r="N200" i="2"/>
  <c r="M200" i="2" s="1"/>
  <c r="N201" i="2"/>
  <c r="M201" i="2" s="1"/>
  <c r="N202" i="2"/>
  <c r="M202" i="2" s="1"/>
  <c r="N203" i="2"/>
  <c r="M203" i="2" s="1"/>
  <c r="N204" i="2"/>
  <c r="M204" i="2" s="1"/>
  <c r="N205" i="2"/>
  <c r="M205" i="2" s="1"/>
  <c r="N206" i="2"/>
  <c r="M206" i="2" s="1"/>
  <c r="N207" i="2"/>
  <c r="M207" i="2" s="1"/>
  <c r="N208" i="2"/>
  <c r="M208" i="2" s="1"/>
  <c r="N209" i="2"/>
  <c r="M209" i="2" s="1"/>
  <c r="N210" i="2"/>
  <c r="M210" i="2" s="1"/>
  <c r="N211" i="2"/>
  <c r="M211" i="2" s="1"/>
  <c r="N212" i="2"/>
  <c r="M212" i="2" s="1"/>
  <c r="N213" i="2"/>
  <c r="M213" i="2" s="1"/>
  <c r="N214" i="2"/>
  <c r="M214" i="2" s="1"/>
  <c r="N215" i="2"/>
  <c r="M215" i="2" s="1"/>
  <c r="N216" i="2"/>
  <c r="M216" i="2" s="1"/>
  <c r="N217" i="2"/>
  <c r="M217" i="2" s="1"/>
  <c r="N218" i="2"/>
  <c r="M218" i="2" s="1"/>
  <c r="N219" i="2"/>
  <c r="M219" i="2" s="1"/>
  <c r="N220" i="2"/>
  <c r="M220" i="2" s="1"/>
  <c r="N221" i="2"/>
  <c r="M221" i="2" s="1"/>
  <c r="N222" i="2"/>
  <c r="M222" i="2" s="1"/>
  <c r="N223" i="2"/>
  <c r="M223" i="2" s="1"/>
  <c r="N224" i="2"/>
  <c r="M224" i="2" s="1"/>
  <c r="N225" i="2"/>
  <c r="M225" i="2" s="1"/>
  <c r="N226" i="2"/>
  <c r="M226" i="2" s="1"/>
  <c r="N227" i="2"/>
  <c r="M227" i="2" s="1"/>
  <c r="N228" i="2"/>
  <c r="M228" i="2" s="1"/>
  <c r="N229" i="2"/>
  <c r="M229" i="2" s="1"/>
  <c r="N230" i="2"/>
  <c r="M230" i="2" s="1"/>
  <c r="N231" i="2"/>
  <c r="M231" i="2" s="1"/>
  <c r="N232" i="2"/>
  <c r="M232" i="2" s="1"/>
  <c r="N233" i="2"/>
  <c r="M233" i="2" s="1"/>
  <c r="N234" i="2"/>
  <c r="M234" i="2" s="1"/>
  <c r="N235" i="2"/>
  <c r="M235" i="2" s="1"/>
  <c r="N236" i="2"/>
  <c r="M236" i="2" s="1"/>
  <c r="N237" i="2"/>
  <c r="M237" i="2" s="1"/>
  <c r="N238" i="2"/>
  <c r="M238" i="2" s="1"/>
  <c r="N239" i="2"/>
  <c r="M239" i="2" s="1"/>
  <c r="N240" i="2"/>
  <c r="M240" i="2" s="1"/>
  <c r="N241" i="2"/>
  <c r="M241" i="2" s="1"/>
  <c r="N242" i="2"/>
  <c r="M242" i="2" s="1"/>
  <c r="N243" i="2"/>
  <c r="M243" i="2" s="1"/>
  <c r="N244" i="2"/>
  <c r="M244" i="2" s="1"/>
  <c r="N245" i="2"/>
  <c r="M245" i="2" s="1"/>
  <c r="N246" i="2"/>
  <c r="M246" i="2" s="1"/>
  <c r="N247" i="2"/>
  <c r="M247" i="2" s="1"/>
  <c r="N248" i="2"/>
  <c r="M248" i="2" s="1"/>
  <c r="N249" i="2"/>
  <c r="M249" i="2" s="1"/>
  <c r="N250" i="2"/>
  <c r="M250" i="2" s="1"/>
  <c r="N251" i="2"/>
  <c r="M251" i="2" s="1"/>
  <c r="N374" i="2"/>
  <c r="M374" i="2" s="1"/>
  <c r="N375" i="2"/>
  <c r="M375" i="2" s="1"/>
  <c r="N376" i="2"/>
  <c r="M376" i="2" s="1"/>
  <c r="N377" i="2"/>
  <c r="M377" i="2" s="1"/>
  <c r="N378" i="2"/>
  <c r="M378" i="2" s="1"/>
  <c r="N379" i="2"/>
  <c r="M379" i="2" s="1"/>
  <c r="N380" i="2"/>
  <c r="M380" i="2" s="1"/>
  <c r="N381" i="2"/>
  <c r="M381" i="2" s="1"/>
  <c r="N382" i="2"/>
  <c r="M382" i="2" s="1"/>
  <c r="N383" i="2"/>
  <c r="M383" i="2" s="1"/>
  <c r="N384" i="2"/>
  <c r="M384" i="2" s="1"/>
  <c r="N385" i="2"/>
  <c r="M385" i="2" s="1"/>
  <c r="N386" i="2"/>
  <c r="M386" i="2" s="1"/>
  <c r="N387" i="2"/>
  <c r="M387" i="2" s="1"/>
  <c r="N388" i="2"/>
  <c r="M388" i="2" s="1"/>
  <c r="N389" i="2"/>
  <c r="M389" i="2" s="1"/>
  <c r="N390" i="2"/>
  <c r="M390" i="2" s="1"/>
  <c r="N391" i="2"/>
  <c r="M391" i="2" s="1"/>
  <c r="N392" i="2"/>
  <c r="M392" i="2" s="1"/>
  <c r="N393" i="2"/>
  <c r="M393" i="2" s="1"/>
  <c r="N394" i="2"/>
  <c r="M394" i="2" s="1"/>
  <c r="N395" i="2"/>
  <c r="M395" i="2" s="1"/>
  <c r="N396" i="2"/>
  <c r="M396" i="2" s="1"/>
  <c r="N397" i="2"/>
  <c r="M397" i="2" s="1"/>
  <c r="N398" i="2"/>
  <c r="M398" i="2" s="1"/>
  <c r="N399" i="2"/>
  <c r="M399" i="2" s="1"/>
  <c r="N400" i="2"/>
  <c r="M400" i="2" s="1"/>
  <c r="N401" i="2"/>
  <c r="M401" i="2" s="1"/>
  <c r="N402" i="2"/>
  <c r="M402" i="2" s="1"/>
  <c r="N403" i="2"/>
  <c r="M403" i="2" s="1"/>
  <c r="N404" i="2"/>
  <c r="M404" i="2" s="1"/>
  <c r="N405" i="2"/>
  <c r="M405" i="2" s="1"/>
  <c r="N406" i="2"/>
  <c r="M406" i="2" s="1"/>
  <c r="N407" i="2"/>
  <c r="M407" i="2" s="1"/>
  <c r="N408" i="2"/>
  <c r="M408" i="2" s="1"/>
  <c r="N409" i="2"/>
  <c r="M409" i="2" s="1"/>
  <c r="N410" i="2"/>
  <c r="M410" i="2" s="1"/>
  <c r="N411" i="2"/>
  <c r="M411" i="2" s="1"/>
  <c r="N412" i="2"/>
  <c r="M412" i="2" s="1"/>
  <c r="N413" i="2"/>
  <c r="M413" i="2" s="1"/>
  <c r="N414" i="2"/>
  <c r="M414" i="2" s="1"/>
  <c r="N415" i="2"/>
  <c r="M415" i="2" s="1"/>
  <c r="N416" i="2"/>
  <c r="M416" i="2" s="1"/>
  <c r="N417" i="2"/>
  <c r="M417" i="2" s="1"/>
  <c r="N418" i="2"/>
  <c r="M418" i="2" s="1"/>
  <c r="N419" i="2"/>
  <c r="M419" i="2" s="1"/>
  <c r="N420" i="2"/>
  <c r="M420" i="2" s="1"/>
  <c r="N421" i="2"/>
  <c r="M421" i="2" s="1"/>
  <c r="N422" i="2"/>
  <c r="M422" i="2" s="1"/>
  <c r="N423" i="2"/>
  <c r="M423" i="2" s="1"/>
  <c r="N424" i="2"/>
  <c r="M424" i="2" s="1"/>
  <c r="N425" i="2"/>
  <c r="M425" i="2" s="1"/>
  <c r="N426" i="2"/>
  <c r="M426" i="2" s="1"/>
  <c r="N427" i="2"/>
  <c r="M427" i="2" s="1"/>
  <c r="N428" i="2"/>
  <c r="M428" i="2" s="1"/>
  <c r="N429" i="2"/>
  <c r="M429" i="2" s="1"/>
  <c r="N430" i="2"/>
  <c r="M430" i="2" s="1"/>
  <c r="N431" i="2"/>
  <c r="M431" i="2" s="1"/>
  <c r="N432" i="2"/>
  <c r="M432" i="2" s="1"/>
  <c r="N433" i="2"/>
  <c r="M433" i="2" s="1"/>
  <c r="N434" i="2"/>
  <c r="M434" i="2" s="1"/>
  <c r="N435" i="2"/>
  <c r="M435" i="2" s="1"/>
  <c r="N436" i="2"/>
  <c r="M436" i="2" s="1"/>
  <c r="N437" i="2"/>
  <c r="M437" i="2" s="1"/>
  <c r="N438" i="2"/>
  <c r="M438" i="2" s="1"/>
  <c r="N439" i="2"/>
  <c r="M439" i="2" s="1"/>
  <c r="N440" i="2"/>
  <c r="M440" i="2" s="1"/>
  <c r="N441" i="2"/>
  <c r="M441" i="2" s="1"/>
  <c r="N442" i="2"/>
  <c r="M442" i="2" s="1"/>
  <c r="N443" i="2"/>
  <c r="M443" i="2" s="1"/>
  <c r="N444" i="2"/>
  <c r="M444" i="2" s="1"/>
  <c r="N445" i="2"/>
  <c r="M445" i="2" s="1"/>
  <c r="N446" i="2"/>
  <c r="M446" i="2" s="1"/>
  <c r="N447" i="2"/>
  <c r="M447" i="2" s="1"/>
  <c r="N448" i="2"/>
  <c r="M448" i="2" s="1"/>
  <c r="N449" i="2"/>
  <c r="M449" i="2" s="1"/>
  <c r="N450" i="2"/>
  <c r="M450" i="2" s="1"/>
  <c r="N451" i="2"/>
  <c r="M451" i="2" s="1"/>
  <c r="N452" i="2"/>
  <c r="M452" i="2" s="1"/>
  <c r="N453" i="2"/>
  <c r="M453" i="2" s="1"/>
  <c r="N454" i="2"/>
  <c r="M454" i="2" s="1"/>
  <c r="N455" i="2"/>
  <c r="M455" i="2" s="1"/>
  <c r="N456" i="2"/>
  <c r="M456" i="2" s="1"/>
  <c r="N457" i="2"/>
  <c r="M457" i="2" s="1"/>
  <c r="N458" i="2"/>
  <c r="M458" i="2" s="1"/>
  <c r="N459" i="2"/>
  <c r="M459" i="2" s="1"/>
  <c r="N460" i="2"/>
  <c r="M460" i="2" s="1"/>
  <c r="N461" i="2"/>
  <c r="M461" i="2" s="1"/>
  <c r="N462" i="2"/>
  <c r="M462" i="2" s="1"/>
  <c r="N463" i="2"/>
  <c r="M463" i="2" s="1"/>
  <c r="N464" i="2"/>
  <c r="M464" i="2" s="1"/>
  <c r="N465" i="2"/>
  <c r="M465" i="2" s="1"/>
  <c r="N466" i="2"/>
  <c r="M466" i="2" s="1"/>
  <c r="N467" i="2"/>
  <c r="M467" i="2" s="1"/>
  <c r="N468" i="2"/>
  <c r="M468" i="2" s="1"/>
  <c r="N469" i="2"/>
  <c r="M469" i="2" s="1"/>
  <c r="N470" i="2"/>
  <c r="M470" i="2" s="1"/>
  <c r="N471" i="2"/>
  <c r="M471" i="2" s="1"/>
  <c r="N472" i="2"/>
  <c r="M472" i="2" s="1"/>
  <c r="N473" i="2"/>
  <c r="M473" i="2" s="1"/>
  <c r="N474" i="2"/>
  <c r="M474" i="2" s="1"/>
  <c r="N475" i="2"/>
  <c r="M475" i="2" s="1"/>
  <c r="N476" i="2"/>
  <c r="M476" i="2" s="1"/>
  <c r="N477" i="2"/>
  <c r="M477" i="2" s="1"/>
  <c r="N478" i="2"/>
  <c r="M478" i="2" s="1"/>
  <c r="N479" i="2"/>
  <c r="M479" i="2" s="1"/>
  <c r="N480" i="2"/>
  <c r="M480" i="2" s="1"/>
  <c r="N481" i="2"/>
  <c r="M481" i="2" s="1"/>
  <c r="N482" i="2"/>
  <c r="M482" i="2" s="1"/>
  <c r="N483" i="2"/>
  <c r="M483" i="2" s="1"/>
  <c r="N484" i="2"/>
  <c r="M484" i="2" s="1"/>
  <c r="N485" i="2"/>
  <c r="M485" i="2" s="1"/>
  <c r="N486" i="2"/>
  <c r="M486" i="2" s="1"/>
  <c r="N487" i="2"/>
  <c r="M487" i="2" s="1"/>
  <c r="N488" i="2"/>
  <c r="M488" i="2" s="1"/>
  <c r="N489" i="2"/>
  <c r="M489" i="2" s="1"/>
  <c r="N490" i="2"/>
  <c r="M490" i="2" s="1"/>
  <c r="N491" i="2"/>
  <c r="M491" i="2" s="1"/>
  <c r="N492" i="2"/>
  <c r="M492" i="2" s="1"/>
  <c r="N493" i="2"/>
  <c r="M493" i="2" s="1"/>
  <c r="N494" i="2"/>
  <c r="M494" i="2" s="1"/>
  <c r="G658" i="2"/>
  <c r="I658" i="2" s="1"/>
  <c r="I655" i="22" s="1"/>
  <c r="G659" i="2"/>
  <c r="I659" i="2" s="1"/>
  <c r="I656" i="22" s="1"/>
  <c r="G660" i="2"/>
  <c r="I660" i="2" s="1"/>
  <c r="I657" i="22" s="1"/>
  <c r="G661" i="2"/>
  <c r="I661" i="2" s="1"/>
  <c r="I658" i="22" s="1"/>
  <c r="G662" i="2"/>
  <c r="I662" i="2" s="1"/>
  <c r="I659" i="22" s="1"/>
  <c r="G663" i="2"/>
  <c r="I663" i="2" s="1"/>
  <c r="I660" i="22" s="1"/>
  <c r="G664" i="2"/>
  <c r="I664" i="2" s="1"/>
  <c r="I661" i="22" s="1"/>
  <c r="G665" i="2"/>
  <c r="I665" i="2" s="1"/>
  <c r="I662" i="22" s="1"/>
  <c r="G666" i="2"/>
  <c r="I666" i="2" s="1"/>
  <c r="I663" i="22" s="1"/>
  <c r="G667" i="2"/>
  <c r="I667" i="2" s="1"/>
  <c r="I664" i="22" s="1"/>
  <c r="G668" i="2"/>
  <c r="I668" i="2" s="1"/>
  <c r="I665" i="22" s="1"/>
  <c r="G669" i="2"/>
  <c r="I669" i="2" s="1"/>
  <c r="I666" i="22" s="1"/>
  <c r="G670" i="2"/>
  <c r="I670" i="2" s="1"/>
  <c r="I667" i="22" s="1"/>
  <c r="G671" i="2"/>
  <c r="I671" i="2" s="1"/>
  <c r="I668" i="22" s="1"/>
  <c r="G672" i="2"/>
  <c r="I672" i="2" s="1"/>
  <c r="I669" i="22" s="1"/>
  <c r="G673" i="2"/>
  <c r="I673" i="2" s="1"/>
  <c r="I670" i="22" s="1"/>
  <c r="G674" i="2"/>
  <c r="I674" i="2" s="1"/>
  <c r="I671" i="22" s="1"/>
  <c r="G675" i="2"/>
  <c r="I675" i="2" s="1"/>
  <c r="I672" i="22" s="1"/>
  <c r="G676" i="2"/>
  <c r="I676" i="2" s="1"/>
  <c r="I673" i="22" s="1"/>
  <c r="G677" i="2"/>
  <c r="I677" i="2" s="1"/>
  <c r="I674" i="22" s="1"/>
  <c r="G678" i="2"/>
  <c r="I678" i="2" s="1"/>
  <c r="I675" i="22" s="1"/>
  <c r="G679" i="2"/>
  <c r="I679" i="2" s="1"/>
  <c r="I676" i="22" s="1"/>
  <c r="G680" i="2"/>
  <c r="I680" i="2" s="1"/>
  <c r="I677" i="22" s="1"/>
  <c r="G681" i="2"/>
  <c r="I681" i="2" s="1"/>
  <c r="I678" i="22" s="1"/>
  <c r="G682" i="2"/>
  <c r="I682" i="2" s="1"/>
  <c r="I679" i="22" s="1"/>
  <c r="G683" i="2"/>
  <c r="I683" i="2" s="1"/>
  <c r="I680" i="22" s="1"/>
  <c r="G684" i="2"/>
  <c r="I684" i="2" s="1"/>
  <c r="I681" i="22" s="1"/>
  <c r="G685" i="2"/>
  <c r="I685" i="2" s="1"/>
  <c r="I682" i="22" s="1"/>
  <c r="G686" i="2"/>
  <c r="I686" i="2" s="1"/>
  <c r="I683" i="22" s="1"/>
  <c r="G687" i="2"/>
  <c r="I687" i="2" s="1"/>
  <c r="I684" i="22" s="1"/>
  <c r="G688" i="2"/>
  <c r="I688" i="2" s="1"/>
  <c r="I685" i="22" s="1"/>
  <c r="G689" i="2"/>
  <c r="I689" i="2" s="1"/>
  <c r="I686" i="22" s="1"/>
  <c r="G690" i="2"/>
  <c r="I690" i="2" s="1"/>
  <c r="I687" i="22" s="1"/>
  <c r="G691" i="2"/>
  <c r="I691" i="2" s="1"/>
  <c r="I688" i="22" s="1"/>
  <c r="G692" i="2"/>
  <c r="I692" i="2" s="1"/>
  <c r="I689" i="22" s="1"/>
  <c r="G693" i="2"/>
  <c r="I693" i="2" s="1"/>
  <c r="I690" i="22" s="1"/>
  <c r="G694" i="2"/>
  <c r="I694" i="2" s="1"/>
  <c r="I691" i="22" s="1"/>
  <c r="G695" i="2"/>
  <c r="I695" i="2" s="1"/>
  <c r="I692" i="22" s="1"/>
  <c r="G696" i="2"/>
  <c r="I696" i="2" s="1"/>
  <c r="I693" i="22" s="1"/>
  <c r="G697" i="2"/>
  <c r="I697" i="2" s="1"/>
  <c r="I694" i="22" s="1"/>
  <c r="G698" i="2"/>
  <c r="I698" i="2" s="1"/>
  <c r="I695" i="22" s="1"/>
  <c r="G699" i="2"/>
  <c r="I699" i="2" s="1"/>
  <c r="I696" i="22" s="1"/>
  <c r="G700" i="2"/>
  <c r="I700" i="2" s="1"/>
  <c r="I697" i="22" s="1"/>
  <c r="G701" i="2"/>
  <c r="I701" i="2" s="1"/>
  <c r="I698" i="22" s="1"/>
  <c r="G702" i="2"/>
  <c r="I702" i="2" s="1"/>
  <c r="I699" i="22" s="1"/>
  <c r="G703" i="2"/>
  <c r="I703" i="2" s="1"/>
  <c r="I700" i="22" s="1"/>
  <c r="G704" i="2"/>
  <c r="I704" i="2" s="1"/>
  <c r="I701" i="22" s="1"/>
  <c r="G705" i="2"/>
  <c r="I705" i="2" s="1"/>
  <c r="I702" i="22" s="1"/>
  <c r="G706" i="2"/>
  <c r="G707" i="2"/>
  <c r="I707" i="2" s="1"/>
  <c r="I704" i="22" s="1"/>
  <c r="G708" i="2"/>
  <c r="I708" i="2" s="1"/>
  <c r="I705" i="22" s="1"/>
  <c r="G709" i="2"/>
  <c r="I709" i="2" s="1"/>
  <c r="I706" i="22" s="1"/>
  <c r="G710" i="2"/>
  <c r="I710" i="2" s="1"/>
  <c r="I707" i="22" s="1"/>
  <c r="G711" i="2"/>
  <c r="I711" i="2" s="1"/>
  <c r="I708" i="22" s="1"/>
  <c r="G712" i="2"/>
  <c r="I712" i="2" s="1"/>
  <c r="I709" i="22" s="1"/>
  <c r="G713" i="2"/>
  <c r="I713" i="2" s="1"/>
  <c r="I710" i="22" s="1"/>
  <c r="G714" i="2"/>
  <c r="I714" i="2" s="1"/>
  <c r="I711" i="22" s="1"/>
  <c r="G715" i="2"/>
  <c r="I715" i="2" s="1"/>
  <c r="I712" i="22" s="1"/>
  <c r="G716" i="2"/>
  <c r="I716" i="2" s="1"/>
  <c r="I713" i="22" s="1"/>
  <c r="G717" i="2"/>
  <c r="I717" i="2" s="1"/>
  <c r="I714" i="22" s="1"/>
  <c r="G718" i="2"/>
  <c r="I718" i="2" s="1"/>
  <c r="I715" i="22" s="1"/>
  <c r="G719" i="2"/>
  <c r="I719" i="2" s="1"/>
  <c r="I716" i="22" s="1"/>
  <c r="G720" i="2"/>
  <c r="I720" i="2" s="1"/>
  <c r="I717" i="22" s="1"/>
  <c r="G721" i="2"/>
  <c r="I721" i="2" s="1"/>
  <c r="I718" i="22" s="1"/>
  <c r="G722" i="2"/>
  <c r="I722" i="2" s="1"/>
  <c r="I719" i="22" s="1"/>
  <c r="G723" i="2"/>
  <c r="I723" i="2" s="1"/>
  <c r="I720" i="22" s="1"/>
  <c r="G724" i="2"/>
  <c r="I724" i="2" s="1"/>
  <c r="I721" i="22" s="1"/>
  <c r="G725" i="2"/>
  <c r="I725" i="2" s="1"/>
  <c r="I722" i="22" s="1"/>
  <c r="G726" i="2"/>
  <c r="I726" i="2" s="1"/>
  <c r="I723" i="22" s="1"/>
  <c r="G727" i="2"/>
  <c r="I727" i="2" s="1"/>
  <c r="I724" i="22" s="1"/>
  <c r="G728" i="2"/>
  <c r="I728" i="2" s="1"/>
  <c r="I725" i="22" s="1"/>
  <c r="G729" i="2"/>
  <c r="I729" i="2" s="1"/>
  <c r="I726" i="22" s="1"/>
  <c r="G730" i="2"/>
  <c r="I730" i="2" s="1"/>
  <c r="I727" i="22" s="1"/>
  <c r="G731" i="2"/>
  <c r="I731" i="2" s="1"/>
  <c r="I728" i="22" s="1"/>
  <c r="G732" i="2"/>
  <c r="I732" i="2" s="1"/>
  <c r="I729" i="22" s="1"/>
  <c r="G733" i="2"/>
  <c r="I733" i="2" s="1"/>
  <c r="I730" i="22" s="1"/>
  <c r="G734" i="2"/>
  <c r="I734" i="2" s="1"/>
  <c r="I731" i="22" s="1"/>
  <c r="G735" i="2"/>
  <c r="I735" i="2" s="1"/>
  <c r="I732" i="22" s="1"/>
  <c r="G736" i="2"/>
  <c r="I736" i="2" s="1"/>
  <c r="I733" i="22" s="1"/>
  <c r="G737" i="2"/>
  <c r="I737" i="2" s="1"/>
  <c r="I734" i="22" s="1"/>
  <c r="G738" i="2"/>
  <c r="I738" i="2" s="1"/>
  <c r="I735" i="22" s="1"/>
  <c r="G657" i="2"/>
  <c r="I657" i="2" s="1"/>
  <c r="I654" i="22" s="1"/>
  <c r="G496" i="2"/>
  <c r="I496" i="2" s="1"/>
  <c r="I493" i="22" s="1"/>
  <c r="G497" i="2"/>
  <c r="I497" i="2" s="1"/>
  <c r="I494" i="22" s="1"/>
  <c r="G498" i="2"/>
  <c r="I498" i="2" s="1"/>
  <c r="I495" i="22" s="1"/>
  <c r="G499" i="2"/>
  <c r="I499" i="2" s="1"/>
  <c r="I496" i="22" s="1"/>
  <c r="G500" i="2"/>
  <c r="I500" i="2" s="1"/>
  <c r="I497" i="22" s="1"/>
  <c r="G501" i="2"/>
  <c r="I501" i="2" s="1"/>
  <c r="I498" i="22" s="1"/>
  <c r="G502" i="2"/>
  <c r="I502" i="2" s="1"/>
  <c r="I499" i="22" s="1"/>
  <c r="G503" i="2"/>
  <c r="I503" i="2" s="1"/>
  <c r="I500" i="22" s="1"/>
  <c r="G504" i="2"/>
  <c r="I504" i="2" s="1"/>
  <c r="I501" i="22" s="1"/>
  <c r="G505" i="2"/>
  <c r="I505" i="2" s="1"/>
  <c r="I502" i="22" s="1"/>
  <c r="G506" i="2"/>
  <c r="I506" i="2" s="1"/>
  <c r="I503" i="22" s="1"/>
  <c r="G507" i="2"/>
  <c r="I507" i="2" s="1"/>
  <c r="I504" i="22" s="1"/>
  <c r="G508" i="2"/>
  <c r="I508" i="2" s="1"/>
  <c r="I505" i="22" s="1"/>
  <c r="G509" i="2"/>
  <c r="I509" i="2" s="1"/>
  <c r="I506" i="22" s="1"/>
  <c r="G510" i="2"/>
  <c r="I510" i="2" s="1"/>
  <c r="I507" i="22" s="1"/>
  <c r="G511" i="2"/>
  <c r="I511" i="2" s="1"/>
  <c r="I508" i="22" s="1"/>
  <c r="G512" i="2"/>
  <c r="I512" i="2" s="1"/>
  <c r="I509" i="22" s="1"/>
  <c r="G513" i="2"/>
  <c r="I513" i="2" s="1"/>
  <c r="I510" i="22" s="1"/>
  <c r="G514" i="2"/>
  <c r="I514" i="2" s="1"/>
  <c r="I511" i="22" s="1"/>
  <c r="G515" i="2"/>
  <c r="I515" i="2" s="1"/>
  <c r="I512" i="22" s="1"/>
  <c r="G516" i="2"/>
  <c r="I516" i="2" s="1"/>
  <c r="I513" i="22" s="1"/>
  <c r="G517" i="2"/>
  <c r="I517" i="2" s="1"/>
  <c r="I514" i="22" s="1"/>
  <c r="G518" i="2"/>
  <c r="I518" i="2" s="1"/>
  <c r="I515" i="22" s="1"/>
  <c r="G519" i="2"/>
  <c r="I519" i="2" s="1"/>
  <c r="I516" i="22" s="1"/>
  <c r="G520" i="2"/>
  <c r="I520" i="2" s="1"/>
  <c r="I517" i="22" s="1"/>
  <c r="G521" i="2"/>
  <c r="I521" i="2" s="1"/>
  <c r="I518" i="22" s="1"/>
  <c r="G522" i="2"/>
  <c r="I522" i="2" s="1"/>
  <c r="I519" i="22" s="1"/>
  <c r="G523" i="2"/>
  <c r="I523" i="2" s="1"/>
  <c r="I520" i="22" s="1"/>
  <c r="G524" i="2"/>
  <c r="I524" i="2" s="1"/>
  <c r="I521" i="22" s="1"/>
  <c r="G525" i="2"/>
  <c r="I525" i="2" s="1"/>
  <c r="I522" i="22" s="1"/>
  <c r="G526" i="2"/>
  <c r="I526" i="2" s="1"/>
  <c r="I523" i="22" s="1"/>
  <c r="G527" i="2"/>
  <c r="I527" i="2" s="1"/>
  <c r="I524" i="22" s="1"/>
  <c r="G528" i="2"/>
  <c r="I528" i="2" s="1"/>
  <c r="I525" i="22" s="1"/>
  <c r="G529" i="2"/>
  <c r="I529" i="2" s="1"/>
  <c r="I526" i="22" s="1"/>
  <c r="G530" i="2"/>
  <c r="I530" i="2" s="1"/>
  <c r="I527" i="22" s="1"/>
  <c r="G531" i="2"/>
  <c r="I531" i="2" s="1"/>
  <c r="I528" i="22" s="1"/>
  <c r="G532" i="2"/>
  <c r="I532" i="2" s="1"/>
  <c r="I529" i="22" s="1"/>
  <c r="G533" i="2"/>
  <c r="I533" i="2" s="1"/>
  <c r="I530" i="22" s="1"/>
  <c r="G534" i="2"/>
  <c r="I534" i="2" s="1"/>
  <c r="I531" i="22" s="1"/>
  <c r="G535" i="2"/>
  <c r="I535" i="2" s="1"/>
  <c r="I532" i="22" s="1"/>
  <c r="G536" i="2"/>
  <c r="I536" i="2" s="1"/>
  <c r="I533" i="22" s="1"/>
  <c r="G537" i="2"/>
  <c r="I537" i="2" s="1"/>
  <c r="I534" i="22" s="1"/>
  <c r="G538" i="2"/>
  <c r="I538" i="2" s="1"/>
  <c r="I535" i="22" s="1"/>
  <c r="G539" i="2"/>
  <c r="I539" i="2" s="1"/>
  <c r="I536" i="22" s="1"/>
  <c r="G540" i="2"/>
  <c r="I540" i="2" s="1"/>
  <c r="I537" i="22" s="1"/>
  <c r="G541" i="2"/>
  <c r="I541" i="2" s="1"/>
  <c r="I538" i="22" s="1"/>
  <c r="G542" i="2"/>
  <c r="I542" i="2" s="1"/>
  <c r="I539" i="22" s="1"/>
  <c r="G543" i="2"/>
  <c r="I543" i="2" s="1"/>
  <c r="I540" i="22" s="1"/>
  <c r="G544" i="2"/>
  <c r="I544" i="2" s="1"/>
  <c r="I541" i="22" s="1"/>
  <c r="G545" i="2"/>
  <c r="I545" i="2" s="1"/>
  <c r="I542" i="22" s="1"/>
  <c r="G546" i="2"/>
  <c r="I546" i="2" s="1"/>
  <c r="I543" i="22" s="1"/>
  <c r="G547" i="2"/>
  <c r="I547" i="2" s="1"/>
  <c r="I544" i="22" s="1"/>
  <c r="G548" i="2"/>
  <c r="I548" i="2" s="1"/>
  <c r="I545" i="22" s="1"/>
  <c r="G549" i="2"/>
  <c r="I549" i="2" s="1"/>
  <c r="I546" i="22" s="1"/>
  <c r="G550" i="2"/>
  <c r="I550" i="2" s="1"/>
  <c r="I547" i="22" s="1"/>
  <c r="G551" i="2"/>
  <c r="I551" i="2" s="1"/>
  <c r="I548" i="22" s="1"/>
  <c r="G552" i="2"/>
  <c r="I552" i="2" s="1"/>
  <c r="I549" i="22" s="1"/>
  <c r="G553" i="2"/>
  <c r="I553" i="2" s="1"/>
  <c r="I550" i="22" s="1"/>
  <c r="G554" i="2"/>
  <c r="I554" i="2" s="1"/>
  <c r="I551" i="22" s="1"/>
  <c r="G555" i="2"/>
  <c r="I555" i="2" s="1"/>
  <c r="I552" i="22" s="1"/>
  <c r="G556" i="2"/>
  <c r="I556" i="2" s="1"/>
  <c r="I553" i="22" s="1"/>
  <c r="G557" i="2"/>
  <c r="I557" i="2" s="1"/>
  <c r="I554" i="22" s="1"/>
  <c r="G558" i="2"/>
  <c r="I558" i="2" s="1"/>
  <c r="I555" i="22" s="1"/>
  <c r="G559" i="2"/>
  <c r="I559" i="2" s="1"/>
  <c r="I556" i="22" s="1"/>
  <c r="G560" i="2"/>
  <c r="I560" i="2" s="1"/>
  <c r="I557" i="22" s="1"/>
  <c r="G561" i="2"/>
  <c r="I561" i="2" s="1"/>
  <c r="I558" i="22" s="1"/>
  <c r="G562" i="2"/>
  <c r="I562" i="2" s="1"/>
  <c r="I559" i="22" s="1"/>
  <c r="G563" i="2"/>
  <c r="I563" i="2" s="1"/>
  <c r="I560" i="22" s="1"/>
  <c r="G564" i="2"/>
  <c r="I564" i="2" s="1"/>
  <c r="I561" i="22" s="1"/>
  <c r="G565" i="2"/>
  <c r="I565" i="2" s="1"/>
  <c r="I562" i="22" s="1"/>
  <c r="G566" i="2"/>
  <c r="I566" i="2" s="1"/>
  <c r="I563" i="22" s="1"/>
  <c r="G567" i="2"/>
  <c r="I567" i="2" s="1"/>
  <c r="I564" i="22" s="1"/>
  <c r="G568" i="2"/>
  <c r="I568" i="2" s="1"/>
  <c r="I565" i="22" s="1"/>
  <c r="G569" i="2"/>
  <c r="I569" i="2" s="1"/>
  <c r="I566" i="22" s="1"/>
  <c r="G570" i="2"/>
  <c r="I570" i="2" s="1"/>
  <c r="I567" i="22" s="1"/>
  <c r="G571" i="2"/>
  <c r="I571" i="2" s="1"/>
  <c r="I568" i="22" s="1"/>
  <c r="G572" i="2"/>
  <c r="I572" i="2" s="1"/>
  <c r="I569" i="22" s="1"/>
  <c r="G573" i="2"/>
  <c r="I573" i="2" s="1"/>
  <c r="I570" i="22" s="1"/>
  <c r="G574" i="2"/>
  <c r="I574" i="2" s="1"/>
  <c r="I571" i="22" s="1"/>
  <c r="G575" i="2"/>
  <c r="I575" i="2" s="1"/>
  <c r="I572" i="22" s="1"/>
  <c r="G495" i="2"/>
  <c r="I495" i="2" s="1"/>
  <c r="I492" i="22" s="1"/>
  <c r="G376" i="2"/>
  <c r="I376" i="2" s="1"/>
  <c r="I373" i="22" s="1"/>
  <c r="G380" i="2"/>
  <c r="I380" i="2" s="1"/>
  <c r="I377" i="22" s="1"/>
  <c r="G384" i="2"/>
  <c r="I384" i="2" s="1"/>
  <c r="I381" i="22" s="1"/>
  <c r="G388" i="2"/>
  <c r="I388" i="2" s="1"/>
  <c r="I385" i="22" s="1"/>
  <c r="G392" i="2"/>
  <c r="I392" i="2" s="1"/>
  <c r="I389" i="22" s="1"/>
  <c r="G396" i="2"/>
  <c r="I396" i="2" s="1"/>
  <c r="I393" i="22" s="1"/>
  <c r="G400" i="2"/>
  <c r="I400" i="2" s="1"/>
  <c r="I397" i="22" s="1"/>
  <c r="G404" i="2"/>
  <c r="I404" i="2" s="1"/>
  <c r="I401" i="22" s="1"/>
  <c r="G408" i="2"/>
  <c r="I408" i="2" s="1"/>
  <c r="I405" i="22" s="1"/>
  <c r="G412" i="2"/>
  <c r="I412" i="2" s="1"/>
  <c r="I409" i="22" s="1"/>
  <c r="G416" i="2"/>
  <c r="I416" i="2" s="1"/>
  <c r="I413" i="22" s="1"/>
  <c r="G420" i="2"/>
  <c r="I420" i="2" s="1"/>
  <c r="I417" i="22" s="1"/>
  <c r="G424" i="2"/>
  <c r="I424" i="2" s="1"/>
  <c r="I421" i="22" s="1"/>
  <c r="G428" i="2"/>
  <c r="I428" i="2" s="1"/>
  <c r="I425" i="22" s="1"/>
  <c r="G432" i="2"/>
  <c r="I432" i="2" s="1"/>
  <c r="I429" i="22" s="1"/>
  <c r="G436" i="2"/>
  <c r="I436" i="2" s="1"/>
  <c r="I433" i="22" s="1"/>
  <c r="G440" i="2"/>
  <c r="I440" i="2" s="1"/>
  <c r="I437" i="22" s="1"/>
  <c r="G444" i="2"/>
  <c r="I444" i="2" s="1"/>
  <c r="I441" i="22" s="1"/>
  <c r="G448" i="2"/>
  <c r="I448" i="2" s="1"/>
  <c r="I445" i="22" s="1"/>
  <c r="G452" i="2"/>
  <c r="I452" i="2" s="1"/>
  <c r="I449" i="22" s="1"/>
  <c r="G456" i="2"/>
  <c r="I456" i="2" s="1"/>
  <c r="I453" i="22" s="1"/>
  <c r="G460" i="2"/>
  <c r="I460" i="2" s="1"/>
  <c r="I457" i="22" s="1"/>
  <c r="G464" i="2"/>
  <c r="I464" i="2" s="1"/>
  <c r="I461" i="22" s="1"/>
  <c r="G468" i="2"/>
  <c r="I468" i="2" s="1"/>
  <c r="I465" i="22" s="1"/>
  <c r="G472" i="2"/>
  <c r="I472" i="2" s="1"/>
  <c r="I469" i="22" s="1"/>
  <c r="G476" i="2"/>
  <c r="I476" i="2" s="1"/>
  <c r="I473" i="22" s="1"/>
  <c r="G480" i="2"/>
  <c r="I480" i="2" s="1"/>
  <c r="I477" i="22" s="1"/>
  <c r="G484" i="2"/>
  <c r="I484" i="2" s="1"/>
  <c r="I481" i="22" s="1"/>
  <c r="G488" i="2"/>
  <c r="I488" i="2" s="1"/>
  <c r="I485" i="22" s="1"/>
  <c r="G492" i="2"/>
  <c r="I492" i="2" s="1"/>
  <c r="I489" i="22" s="1"/>
  <c r="B12" i="16"/>
  <c r="I9" i="14"/>
  <c r="J9" i="14" s="1"/>
  <c r="O14" i="19"/>
  <c r="F9" i="21" s="1"/>
  <c r="J9" i="21"/>
  <c r="I8" i="21"/>
  <c r="G387" i="2"/>
  <c r="I387" i="2" s="1"/>
  <c r="I384" i="22" s="1"/>
  <c r="I4" i="21"/>
  <c r="F156" i="22" s="1"/>
  <c r="E156" i="22" s="1"/>
  <c r="E4" i="21"/>
  <c r="G207" i="2"/>
  <c r="I207" i="2" s="1"/>
  <c r="I204" i="22" s="1"/>
  <c r="G10" i="17"/>
  <c r="G8" i="17"/>
  <c r="G7" i="17"/>
  <c r="G4" i="21" s="1"/>
  <c r="G4" i="17"/>
  <c r="G5" i="17"/>
  <c r="C9" i="17"/>
  <c r="J12" i="15"/>
  <c r="J12" i="14"/>
  <c r="J7" i="21" s="1"/>
  <c r="I12" i="14"/>
  <c r="I11" i="14"/>
  <c r="J11" i="14" s="1"/>
  <c r="I7" i="21" s="1"/>
  <c r="I9" i="13"/>
  <c r="J8" i="21" s="1"/>
  <c r="I8" i="13"/>
  <c r="O17" i="19"/>
  <c r="A3" i="13"/>
  <c r="B3" i="13"/>
  <c r="C3" i="13"/>
  <c r="D3" i="13"/>
  <c r="E3" i="13"/>
  <c r="F3" i="13"/>
  <c r="A4" i="13"/>
  <c r="B4" i="13"/>
  <c r="C4" i="13"/>
  <c r="D4" i="13"/>
  <c r="E4" i="13"/>
  <c r="F4" i="13"/>
  <c r="A5" i="13"/>
  <c r="B5" i="13"/>
  <c r="C5" i="13"/>
  <c r="D5" i="13"/>
  <c r="E5" i="13"/>
  <c r="F5" i="13"/>
  <c r="A6" i="13"/>
  <c r="B6" i="13"/>
  <c r="C6" i="13"/>
  <c r="D6" i="13"/>
  <c r="E6" i="13"/>
  <c r="F6" i="13"/>
  <c r="A7" i="13"/>
  <c r="B7" i="13"/>
  <c r="C7" i="13"/>
  <c r="D7" i="13"/>
  <c r="E7" i="13"/>
  <c r="F7" i="13"/>
  <c r="A8" i="13"/>
  <c r="A9" i="13"/>
  <c r="A10" i="13"/>
  <c r="A11" i="13"/>
  <c r="A12" i="13"/>
  <c r="A13" i="13"/>
  <c r="A14" i="13"/>
  <c r="A15" i="13"/>
  <c r="A16" i="13"/>
  <c r="B16" i="13"/>
  <c r="C16" i="13"/>
  <c r="D16" i="13"/>
  <c r="E16" i="13"/>
  <c r="F16" i="13"/>
  <c r="D2" i="17"/>
  <c r="C7" i="17"/>
  <c r="B7" i="17"/>
  <c r="C6" i="17"/>
  <c r="B6" i="17"/>
  <c r="C5" i="17"/>
  <c r="B5" i="17"/>
  <c r="C4" i="17"/>
  <c r="B4" i="17"/>
  <c r="C3" i="17"/>
  <c r="B3" i="17"/>
  <c r="C2" i="17"/>
  <c r="B2" i="17"/>
  <c r="C1" i="17"/>
  <c r="B1" i="17"/>
  <c r="J8" i="14"/>
  <c r="G7" i="21" s="1"/>
  <c r="L5" i="16"/>
  <c r="J7" i="15"/>
  <c r="A1" i="16"/>
  <c r="B1" i="16"/>
  <c r="C1" i="16"/>
  <c r="D1" i="16"/>
  <c r="E1" i="16"/>
  <c r="F1" i="16"/>
  <c r="G1" i="16"/>
  <c r="H1" i="16"/>
  <c r="I1" i="16"/>
  <c r="A2" i="16"/>
  <c r="B2" i="16"/>
  <c r="C2" i="16"/>
  <c r="D2" i="16"/>
  <c r="E2" i="16"/>
  <c r="F2" i="16"/>
  <c r="G2" i="16"/>
  <c r="H2" i="16"/>
  <c r="I2" i="16"/>
  <c r="A3" i="16"/>
  <c r="B3" i="16"/>
  <c r="C3" i="16"/>
  <c r="D3" i="16"/>
  <c r="E3" i="16"/>
  <c r="F3" i="16"/>
  <c r="G3" i="16"/>
  <c r="H3" i="16"/>
  <c r="I3" i="16"/>
  <c r="A4" i="16"/>
  <c r="B4" i="16"/>
  <c r="C4" i="16"/>
  <c r="D4" i="16"/>
  <c r="L8" i="16" s="1"/>
  <c r="C5" i="21" s="1"/>
  <c r="E4" i="16"/>
  <c r="F4" i="16"/>
  <c r="G4" i="16"/>
  <c r="H4" i="16"/>
  <c r="I4" i="16"/>
  <c r="A5" i="16"/>
  <c r="B5" i="16"/>
  <c r="C5" i="16"/>
  <c r="D5" i="16"/>
  <c r="E5" i="16"/>
  <c r="F5" i="16"/>
  <c r="G5" i="16"/>
  <c r="H5" i="16"/>
  <c r="I5" i="16"/>
  <c r="A6" i="16"/>
  <c r="B6" i="16"/>
  <c r="C6" i="16"/>
  <c r="D6" i="16"/>
  <c r="E6" i="16"/>
  <c r="F6" i="16"/>
  <c r="G6" i="16"/>
  <c r="H6" i="16"/>
  <c r="I6" i="16"/>
  <c r="A7" i="16"/>
  <c r="B7" i="16"/>
  <c r="C7" i="16"/>
  <c r="D7" i="16"/>
  <c r="E7" i="16"/>
  <c r="F7" i="16"/>
  <c r="G7" i="16"/>
  <c r="H7" i="16"/>
  <c r="I7" i="16"/>
  <c r="A8" i="16"/>
  <c r="B8" i="16"/>
  <c r="C8" i="16"/>
  <c r="D8" i="16"/>
  <c r="E8" i="16"/>
  <c r="F8" i="16"/>
  <c r="G8" i="16"/>
  <c r="H8" i="16"/>
  <c r="I8" i="16"/>
  <c r="A9" i="16"/>
  <c r="B9" i="16"/>
  <c r="C9" i="16"/>
  <c r="D9" i="16"/>
  <c r="E9" i="16"/>
  <c r="F9" i="16"/>
  <c r="G9" i="16"/>
  <c r="H9" i="16"/>
  <c r="I9" i="16"/>
  <c r="A10" i="16"/>
  <c r="B10" i="16"/>
  <c r="C10" i="16"/>
  <c r="D10" i="16"/>
  <c r="E10" i="16"/>
  <c r="F10" i="16"/>
  <c r="G10" i="16"/>
  <c r="H10" i="16"/>
  <c r="I10" i="16"/>
  <c r="A11" i="16"/>
  <c r="B11" i="16"/>
  <c r="C11" i="16"/>
  <c r="D11" i="16"/>
  <c r="E11" i="16"/>
  <c r="F11" i="16"/>
  <c r="G11" i="16"/>
  <c r="H11" i="16"/>
  <c r="I11" i="16"/>
  <c r="A12" i="16"/>
  <c r="C12" i="16"/>
  <c r="D12" i="16"/>
  <c r="E12" i="16"/>
  <c r="F12" i="16"/>
  <c r="G12" i="16"/>
  <c r="H12" i="16"/>
  <c r="I12" i="16"/>
  <c r="A13" i="16"/>
  <c r="B13" i="16"/>
  <c r="C13" i="16"/>
  <c r="D13" i="16"/>
  <c r="L6" i="16" s="1"/>
  <c r="E13" i="16"/>
  <c r="F13" i="16"/>
  <c r="G13" i="16"/>
  <c r="H13" i="16"/>
  <c r="I13" i="16"/>
  <c r="A14" i="16"/>
  <c r="B14" i="16"/>
  <c r="C14" i="16"/>
  <c r="D14" i="16"/>
  <c r="E14" i="16"/>
  <c r="F14" i="16"/>
  <c r="G14" i="16"/>
  <c r="H14" i="16"/>
  <c r="I14" i="16"/>
  <c r="I8" i="14"/>
  <c r="I7" i="14"/>
  <c r="J7" i="14" s="1"/>
  <c r="F7" i="21" s="1"/>
  <c r="I5" i="14"/>
  <c r="J5" i="14" s="1"/>
  <c r="I6" i="14"/>
  <c r="J6" i="14" s="1"/>
  <c r="E7" i="21" s="1"/>
  <c r="J10" i="15"/>
  <c r="J8" i="15"/>
  <c r="J9" i="15"/>
  <c r="B1" i="19"/>
  <c r="C1" i="19"/>
  <c r="D1" i="19"/>
  <c r="E1" i="19"/>
  <c r="F1" i="19"/>
  <c r="G1" i="19"/>
  <c r="H1" i="19"/>
  <c r="I1" i="19"/>
  <c r="J1" i="19"/>
  <c r="A2" i="19"/>
  <c r="B2" i="19"/>
  <c r="C2" i="19"/>
  <c r="D2" i="19"/>
  <c r="E2" i="19"/>
  <c r="F2" i="19"/>
  <c r="G2" i="19"/>
  <c r="H2" i="19"/>
  <c r="I2" i="19"/>
  <c r="J2" i="19"/>
  <c r="A14" i="19"/>
  <c r="B14" i="19"/>
  <c r="C14" i="19"/>
  <c r="D14" i="19"/>
  <c r="O16" i="19" s="1"/>
  <c r="I9" i="21" s="1"/>
  <c r="E14" i="19"/>
  <c r="F14" i="19"/>
  <c r="G14" i="19"/>
  <c r="H14" i="19"/>
  <c r="I14" i="19"/>
  <c r="J14" i="19"/>
  <c r="A15" i="19"/>
  <c r="B15" i="19"/>
  <c r="C15" i="19"/>
  <c r="D15" i="19"/>
  <c r="E15" i="19"/>
  <c r="F15" i="19"/>
  <c r="G15" i="19"/>
  <c r="H15" i="19"/>
  <c r="I15" i="19"/>
  <c r="J15" i="19"/>
  <c r="A16" i="19"/>
  <c r="B16" i="19"/>
  <c r="C16" i="19"/>
  <c r="D16" i="19"/>
  <c r="E16" i="19"/>
  <c r="F16" i="19"/>
  <c r="G16" i="19"/>
  <c r="H16" i="19"/>
  <c r="I16" i="19"/>
  <c r="J16" i="19"/>
  <c r="A17" i="19"/>
  <c r="B17" i="19"/>
  <c r="C17" i="19"/>
  <c r="D17" i="19"/>
  <c r="E17" i="19"/>
  <c r="F17" i="19"/>
  <c r="G17" i="19"/>
  <c r="H17" i="19"/>
  <c r="I17" i="19"/>
  <c r="J17" i="19"/>
  <c r="A18" i="19"/>
  <c r="B18" i="19"/>
  <c r="C18" i="19"/>
  <c r="D18" i="19"/>
  <c r="E18" i="19"/>
  <c r="F18" i="19"/>
  <c r="G18" i="19"/>
  <c r="H18" i="19"/>
  <c r="I18" i="19"/>
  <c r="J18" i="19"/>
  <c r="A19" i="19"/>
  <c r="B19" i="19"/>
  <c r="C19" i="19"/>
  <c r="D19" i="19"/>
  <c r="E19" i="19"/>
  <c r="F19" i="19"/>
  <c r="G19" i="19"/>
  <c r="H19" i="19"/>
  <c r="I19" i="19"/>
  <c r="J19" i="19"/>
  <c r="A20" i="19"/>
  <c r="B20" i="19"/>
  <c r="C20" i="19"/>
  <c r="D20" i="19"/>
  <c r="E20" i="19"/>
  <c r="F20" i="19"/>
  <c r="G20" i="19"/>
  <c r="H20" i="19"/>
  <c r="I20" i="19"/>
  <c r="J20" i="19"/>
  <c r="A21" i="19"/>
  <c r="B21" i="19"/>
  <c r="C21" i="19"/>
  <c r="D21" i="19"/>
  <c r="E21" i="19"/>
  <c r="F21" i="19"/>
  <c r="G21" i="19"/>
  <c r="H21" i="19"/>
  <c r="I21" i="19"/>
  <c r="J21" i="19"/>
  <c r="A10" i="19"/>
  <c r="B10" i="19"/>
  <c r="C10" i="19"/>
  <c r="D10" i="19"/>
  <c r="E10" i="19"/>
  <c r="F10" i="19"/>
  <c r="G10" i="19"/>
  <c r="H10" i="19"/>
  <c r="I10" i="19"/>
  <c r="J10" i="19"/>
  <c r="A22" i="19"/>
  <c r="B22" i="19"/>
  <c r="C22" i="19"/>
  <c r="D22" i="19"/>
  <c r="E22" i="19"/>
  <c r="F22" i="19"/>
  <c r="G22" i="19"/>
  <c r="H22" i="19"/>
  <c r="I22" i="19"/>
  <c r="J22" i="19"/>
  <c r="A3" i="19"/>
  <c r="B3" i="19"/>
  <c r="C3" i="19"/>
  <c r="D3" i="19"/>
  <c r="O11" i="19" s="1"/>
  <c r="E3" i="19"/>
  <c r="F3" i="19"/>
  <c r="G3" i="19"/>
  <c r="H3" i="19"/>
  <c r="I3" i="19"/>
  <c r="J3" i="19"/>
  <c r="A23" i="19"/>
  <c r="B23" i="19"/>
  <c r="C23" i="19"/>
  <c r="D23" i="19"/>
  <c r="E23" i="19"/>
  <c r="F23" i="19"/>
  <c r="G23" i="19"/>
  <c r="H23" i="19"/>
  <c r="I23" i="19"/>
  <c r="J23" i="19"/>
  <c r="A11" i="19"/>
  <c r="B11" i="19"/>
  <c r="C11" i="19"/>
  <c r="D11" i="19"/>
  <c r="E11" i="19"/>
  <c r="F11" i="19"/>
  <c r="G11" i="19"/>
  <c r="H11" i="19"/>
  <c r="I11" i="19"/>
  <c r="J11" i="19"/>
  <c r="A12" i="19"/>
  <c r="B12" i="19"/>
  <c r="C12" i="19"/>
  <c r="D12" i="19"/>
  <c r="E12" i="19"/>
  <c r="F12" i="19"/>
  <c r="G12" i="19"/>
  <c r="H12" i="19"/>
  <c r="I12" i="19"/>
  <c r="J12" i="19"/>
  <c r="A24" i="19"/>
  <c r="B24" i="19"/>
  <c r="C24" i="19"/>
  <c r="D24" i="19"/>
  <c r="E24" i="19"/>
  <c r="F24" i="19"/>
  <c r="G24" i="19"/>
  <c r="H24" i="19"/>
  <c r="I24" i="19"/>
  <c r="J24" i="19"/>
  <c r="A8" i="19"/>
  <c r="B8" i="19"/>
  <c r="C8" i="19"/>
  <c r="D8" i="19"/>
  <c r="O12" i="19" s="1"/>
  <c r="D9" i="21" s="1"/>
  <c r="E8" i="19"/>
  <c r="F8" i="19"/>
  <c r="G8" i="19"/>
  <c r="H8" i="19"/>
  <c r="I8" i="19"/>
  <c r="J8" i="19"/>
  <c r="A9" i="19"/>
  <c r="B9" i="19"/>
  <c r="C9" i="19"/>
  <c r="D9" i="19"/>
  <c r="E9" i="19"/>
  <c r="F9" i="19"/>
  <c r="G9" i="19"/>
  <c r="H9" i="19"/>
  <c r="I9" i="19"/>
  <c r="J9" i="19"/>
  <c r="A25" i="19"/>
  <c r="B25" i="19"/>
  <c r="C25" i="19"/>
  <c r="D25" i="19"/>
  <c r="E25" i="19"/>
  <c r="F25" i="19"/>
  <c r="G25" i="19"/>
  <c r="H25" i="19"/>
  <c r="I25" i="19"/>
  <c r="J25" i="19"/>
  <c r="A6" i="19"/>
  <c r="B6" i="19"/>
  <c r="C6" i="19"/>
  <c r="D6" i="19"/>
  <c r="E6" i="19"/>
  <c r="F6" i="19"/>
  <c r="G6" i="19"/>
  <c r="H6" i="19"/>
  <c r="I6" i="19"/>
  <c r="J6" i="19"/>
  <c r="A26" i="19"/>
  <c r="B26" i="19"/>
  <c r="C26" i="19"/>
  <c r="D26" i="19"/>
  <c r="E26" i="19"/>
  <c r="F26" i="19"/>
  <c r="G26" i="19"/>
  <c r="H26" i="19"/>
  <c r="I26" i="19"/>
  <c r="J26" i="19"/>
  <c r="A7" i="19"/>
  <c r="B7" i="19"/>
  <c r="C7" i="19"/>
  <c r="D7" i="19"/>
  <c r="O13" i="19" s="1"/>
  <c r="E9" i="21" s="1"/>
  <c r="E7" i="19"/>
  <c r="F7" i="19"/>
  <c r="G7" i="19"/>
  <c r="H7" i="19"/>
  <c r="I7" i="19"/>
  <c r="J7" i="19"/>
  <c r="A4" i="19"/>
  <c r="B4" i="19"/>
  <c r="C4" i="19"/>
  <c r="D4" i="19"/>
  <c r="E4" i="19"/>
  <c r="F4" i="19"/>
  <c r="G4" i="19"/>
  <c r="H4" i="19"/>
  <c r="I4" i="19"/>
  <c r="J4" i="19"/>
  <c r="A13" i="19"/>
  <c r="B13" i="19"/>
  <c r="C13" i="19"/>
  <c r="D13" i="19"/>
  <c r="E13" i="19"/>
  <c r="F13" i="19"/>
  <c r="G13" i="19"/>
  <c r="H13" i="19"/>
  <c r="I13" i="19"/>
  <c r="J13" i="19"/>
  <c r="A5" i="19"/>
  <c r="B5" i="19"/>
  <c r="C5" i="19"/>
  <c r="D5" i="19"/>
  <c r="E5" i="19"/>
  <c r="F5" i="19"/>
  <c r="G5" i="19"/>
  <c r="H5" i="19"/>
  <c r="I5" i="19"/>
  <c r="J5" i="19"/>
  <c r="H5" i="21" l="1"/>
  <c r="G5" i="21"/>
  <c r="G744" i="2"/>
  <c r="I744" i="2" s="1"/>
  <c r="I741" i="22" s="1"/>
  <c r="A9" i="21"/>
  <c r="D740" i="22"/>
  <c r="D745" i="22"/>
  <c r="D739" i="22"/>
  <c r="C739" i="22" s="1"/>
  <c r="D744" i="22"/>
  <c r="D738" i="22"/>
  <c r="D743" i="22"/>
  <c r="D737" i="22"/>
  <c r="D742" i="22"/>
  <c r="D736" i="22"/>
  <c r="D741" i="22"/>
  <c r="L11" i="16"/>
  <c r="J5" i="21" s="1"/>
  <c r="L7" i="16"/>
  <c r="L9" i="16" s="1"/>
  <c r="G9" i="17"/>
  <c r="K12" i="15"/>
  <c r="I6" i="21" s="1"/>
  <c r="L10" i="16"/>
  <c r="I5" i="21" s="1"/>
  <c r="E5" i="21"/>
  <c r="I10" i="14"/>
  <c r="D5" i="21"/>
  <c r="J11" i="15"/>
  <c r="L220" i="2"/>
  <c r="J220" i="2" s="1"/>
  <c r="A4" i="21"/>
  <c r="L143" i="2"/>
  <c r="J143" i="2" s="1"/>
  <c r="L154" i="2"/>
  <c r="J154" i="2" s="1"/>
  <c r="A7" i="21"/>
  <c r="F219" i="22"/>
  <c r="E219" i="22" s="1"/>
  <c r="F223" i="22"/>
  <c r="E223" i="22" s="1"/>
  <c r="F235" i="22"/>
  <c r="E235" i="22" s="1"/>
  <c r="F199" i="22"/>
  <c r="E199" i="22" s="1"/>
  <c r="F139" i="22"/>
  <c r="E139" i="22" s="1"/>
  <c r="F142" i="22"/>
  <c r="E142" i="22" s="1"/>
  <c r="F237" i="22"/>
  <c r="E237" i="22" s="1"/>
  <c r="F147" i="22"/>
  <c r="E147" i="22" s="1"/>
  <c r="F222" i="22"/>
  <c r="E222" i="22" s="1"/>
  <c r="F173" i="22"/>
  <c r="E173" i="22" s="1"/>
  <c r="F160" i="22"/>
  <c r="E160" i="22" s="1"/>
  <c r="F218" i="22"/>
  <c r="E218" i="22" s="1"/>
  <c r="F169" i="22"/>
  <c r="E169" i="22" s="1"/>
  <c r="F151" i="22"/>
  <c r="E151" i="22" s="1"/>
  <c r="F216" i="22"/>
  <c r="E216" i="22" s="1"/>
  <c r="F202" i="22"/>
  <c r="E202" i="22" s="1"/>
  <c r="F245" i="22"/>
  <c r="E245" i="22" s="1"/>
  <c r="F133" i="22"/>
  <c r="E133" i="22" s="1"/>
  <c r="F150" i="22"/>
  <c r="E150" i="22" s="1"/>
  <c r="F171" i="22"/>
  <c r="E171" i="22" s="1"/>
  <c r="F161" i="22"/>
  <c r="E161" i="22" s="1"/>
  <c r="F154" i="22"/>
  <c r="E154" i="22" s="1"/>
  <c r="F212" i="22"/>
  <c r="E212" i="22" s="1"/>
  <c r="F157" i="22"/>
  <c r="E157" i="22" s="1"/>
  <c r="F211" i="22"/>
  <c r="E211" i="22" s="1"/>
  <c r="F183" i="22"/>
  <c r="E183" i="22" s="1"/>
  <c r="F227" i="22"/>
  <c r="E227" i="22" s="1"/>
  <c r="F194" i="22"/>
  <c r="E194" i="22" s="1"/>
  <c r="F179" i="22"/>
  <c r="E179" i="22" s="1"/>
  <c r="F233" i="22"/>
  <c r="E233" i="22" s="1"/>
  <c r="F149" i="22"/>
  <c r="E149" i="22" s="1"/>
  <c r="F148" i="22"/>
  <c r="E148" i="22" s="1"/>
  <c r="F130" i="22"/>
  <c r="E130" i="22" s="1"/>
  <c r="F206" i="22"/>
  <c r="E206" i="22" s="1"/>
  <c r="F246" i="22"/>
  <c r="E246" i="22" s="1"/>
  <c r="F231" i="22"/>
  <c r="E231" i="22" s="1"/>
  <c r="F213" i="22"/>
  <c r="E213" i="22" s="1"/>
  <c r="F137" i="22"/>
  <c r="E137" i="22" s="1"/>
  <c r="F127" i="22"/>
  <c r="E127" i="22" s="1"/>
  <c r="F159" i="22"/>
  <c r="E159" i="22" s="1"/>
  <c r="F210" i="22"/>
  <c r="E210" i="22" s="1"/>
  <c r="F136" i="22"/>
  <c r="E136" i="22" s="1"/>
  <c r="F201" i="22"/>
  <c r="E201" i="22" s="1"/>
  <c r="F200" i="22"/>
  <c r="E200" i="22" s="1"/>
  <c r="F228" i="22"/>
  <c r="E228" i="22" s="1"/>
  <c r="F195" i="22"/>
  <c r="E195" i="22" s="1"/>
  <c r="F167" i="22"/>
  <c r="E167" i="22" s="1"/>
  <c r="F239" i="22"/>
  <c r="E239" i="22" s="1"/>
  <c r="F175" i="22"/>
  <c r="E175" i="22" s="1"/>
  <c r="F217" i="22"/>
  <c r="E217" i="22" s="1"/>
  <c r="F232" i="22"/>
  <c r="E232" i="22" s="1"/>
  <c r="F152" i="22"/>
  <c r="E152" i="22" s="1"/>
  <c r="F182" i="22"/>
  <c r="E182" i="22" s="1"/>
  <c r="F198" i="22"/>
  <c r="E198" i="22" s="1"/>
  <c r="F207" i="22"/>
  <c r="E207" i="22" s="1"/>
  <c r="F188" i="22"/>
  <c r="E188" i="22" s="1"/>
  <c r="F189" i="22"/>
  <c r="E189" i="22" s="1"/>
  <c r="F204" i="22"/>
  <c r="E204" i="22" s="1"/>
  <c r="F238" i="22"/>
  <c r="E238" i="22" s="1"/>
  <c r="F190" i="22"/>
  <c r="E190" i="22" s="1"/>
  <c r="F220" i="22"/>
  <c r="E220" i="22" s="1"/>
  <c r="F128" i="22"/>
  <c r="E128" i="22" s="1"/>
  <c r="F176" i="22"/>
  <c r="E176" i="22" s="1"/>
  <c r="F192" i="22"/>
  <c r="E192" i="22" s="1"/>
  <c r="F191" i="22"/>
  <c r="E191" i="22" s="1"/>
  <c r="F135" i="22"/>
  <c r="E135" i="22" s="1"/>
  <c r="F203" i="22"/>
  <c r="E203" i="22" s="1"/>
  <c r="F226" i="22"/>
  <c r="E226" i="22" s="1"/>
  <c r="F162" i="22"/>
  <c r="E162" i="22" s="1"/>
  <c r="F214" i="22"/>
  <c r="E214" i="22" s="1"/>
  <c r="F141" i="22"/>
  <c r="E141" i="22" s="1"/>
  <c r="F170" i="22"/>
  <c r="E170" i="22" s="1"/>
  <c r="F186" i="22"/>
  <c r="E186" i="22" s="1"/>
  <c r="F243" i="22"/>
  <c r="E243" i="22" s="1"/>
  <c r="F241" i="22"/>
  <c r="E241" i="22" s="1"/>
  <c r="F224" i="22"/>
  <c r="E224" i="22" s="1"/>
  <c r="F145" i="22"/>
  <c r="E145" i="22" s="1"/>
  <c r="F153" i="22"/>
  <c r="E153" i="22" s="1"/>
  <c r="F158" i="22"/>
  <c r="E158" i="22" s="1"/>
  <c r="F208" i="22"/>
  <c r="E208" i="22" s="1"/>
  <c r="F129" i="22"/>
  <c r="E129" i="22" s="1"/>
  <c r="F164" i="22"/>
  <c r="E164" i="22" s="1"/>
  <c r="F180" i="22"/>
  <c r="E180" i="22" s="1"/>
  <c r="F187" i="22"/>
  <c r="E187" i="22" s="1"/>
  <c r="F247" i="22"/>
  <c r="E247" i="22" s="1"/>
  <c r="F163" i="22"/>
  <c r="E163" i="22" s="1"/>
  <c r="F229" i="22"/>
  <c r="E229" i="22" s="1"/>
  <c r="F138" i="22"/>
  <c r="E138" i="22" s="1"/>
  <c r="F196" i="22"/>
  <c r="E196" i="22" s="1"/>
  <c r="F146" i="22"/>
  <c r="E146" i="22" s="1"/>
  <c r="F132" i="22"/>
  <c r="E132" i="22" s="1"/>
  <c r="F174" i="22"/>
  <c r="E174" i="22" s="1"/>
  <c r="F242" i="22"/>
  <c r="E242" i="22" s="1"/>
  <c r="F166" i="22"/>
  <c r="E166" i="22" s="1"/>
  <c r="F230" i="22"/>
  <c r="E230" i="22" s="1"/>
  <c r="F143" i="22"/>
  <c r="E143" i="22" s="1"/>
  <c r="F209" i="22"/>
  <c r="E209" i="22" s="1"/>
  <c r="F184" i="22"/>
  <c r="E184" i="22" s="1"/>
  <c r="F144" i="22"/>
  <c r="E144" i="22" s="1"/>
  <c r="F140" i="22"/>
  <c r="E140" i="22" s="1"/>
  <c r="F168" i="22"/>
  <c r="E168" i="22" s="1"/>
  <c r="F215" i="22"/>
  <c r="E215" i="22" s="1"/>
  <c r="F225" i="22"/>
  <c r="E225" i="22" s="1"/>
  <c r="F177" i="22"/>
  <c r="E177" i="22" s="1"/>
  <c r="F234" i="22"/>
  <c r="E234" i="22" s="1"/>
  <c r="F134" i="22"/>
  <c r="E134" i="22" s="1"/>
  <c r="F240" i="22"/>
  <c r="E240" i="22" s="1"/>
  <c r="F221" i="22"/>
  <c r="E221" i="22" s="1"/>
  <c r="F205" i="22"/>
  <c r="E205" i="22" s="1"/>
  <c r="F197" i="22"/>
  <c r="E197" i="22" s="1"/>
  <c r="F178" i="22"/>
  <c r="E178" i="22" s="1"/>
  <c r="F248" i="22"/>
  <c r="E248" i="22" s="1"/>
  <c r="F193" i="22"/>
  <c r="E193" i="22" s="1"/>
  <c r="I706" i="2"/>
  <c r="F377" i="22"/>
  <c r="E377" i="22" s="1"/>
  <c r="F445" i="22"/>
  <c r="E445" i="22" s="1"/>
  <c r="D327" i="22"/>
  <c r="D279" i="22"/>
  <c r="D370" i="22"/>
  <c r="D322" i="22"/>
  <c r="D274" i="22"/>
  <c r="D324" i="22"/>
  <c r="D349" i="22"/>
  <c r="D301" i="22"/>
  <c r="D253" i="22"/>
  <c r="D328" i="22"/>
  <c r="F517" i="22"/>
  <c r="E517" i="22" s="1"/>
  <c r="D303" i="7"/>
  <c r="E303" i="7" s="1"/>
  <c r="F303" i="7" s="1"/>
  <c r="D416" i="2"/>
  <c r="D547" i="2"/>
  <c r="E545" i="6" s="1"/>
  <c r="D515" i="2"/>
  <c r="E513" i="6" s="1"/>
  <c r="D727" i="2"/>
  <c r="D679" i="2"/>
  <c r="D444" i="2"/>
  <c r="D250" i="8"/>
  <c r="D263" i="7"/>
  <c r="E263" i="7" s="1"/>
  <c r="F263" i="7" s="1"/>
  <c r="D328" i="7"/>
  <c r="E328" i="7" s="1"/>
  <c r="F328" i="7" s="1"/>
  <c r="D316" i="7"/>
  <c r="E316" i="7" s="1"/>
  <c r="F316" i="7" s="1"/>
  <c r="D365" i="7"/>
  <c r="E365" i="7" s="1"/>
  <c r="F365" i="7" s="1"/>
  <c r="D333" i="7"/>
  <c r="E333" i="7" s="1"/>
  <c r="F333" i="7" s="1"/>
  <c r="D301" i="7"/>
  <c r="E301" i="7" s="1"/>
  <c r="F301" i="7" s="1"/>
  <c r="D269" i="7"/>
  <c r="E269" i="7" s="1"/>
  <c r="F269" i="7" s="1"/>
  <c r="D472" i="2"/>
  <c r="D440" i="2"/>
  <c r="D408" i="2"/>
  <c r="E406" i="6" s="1"/>
  <c r="D376" i="2"/>
  <c r="E374" i="6" s="1"/>
  <c r="D569" i="2"/>
  <c r="D561" i="2"/>
  <c r="D553" i="2"/>
  <c r="E551" i="6" s="1"/>
  <c r="D545" i="2"/>
  <c r="D537" i="2"/>
  <c r="D529" i="2"/>
  <c r="D521" i="2"/>
  <c r="E519" i="6" s="1"/>
  <c r="D513" i="2"/>
  <c r="E511" i="6" s="1"/>
  <c r="D505" i="2"/>
  <c r="D497" i="2"/>
  <c r="D733" i="2"/>
  <c r="E731" i="6" s="1"/>
  <c r="D725" i="2"/>
  <c r="D717" i="2"/>
  <c r="D709" i="2"/>
  <c r="D707" i="7"/>
  <c r="E707" i="7" s="1"/>
  <c r="F707" i="7" s="1"/>
  <c r="D701" i="2"/>
  <c r="E699" i="6" s="1"/>
  <c r="D693" i="2"/>
  <c r="D691" i="7"/>
  <c r="E691" i="7" s="1"/>
  <c r="F691" i="7" s="1"/>
  <c r="D685" i="2"/>
  <c r="D677" i="2"/>
  <c r="D675" i="7"/>
  <c r="E675" i="7" s="1"/>
  <c r="F675" i="7" s="1"/>
  <c r="D669" i="2"/>
  <c r="E667" i="6" s="1"/>
  <c r="D661" i="2"/>
  <c r="D371" i="8"/>
  <c r="D367" i="8"/>
  <c r="D363" i="8"/>
  <c r="D731" i="7"/>
  <c r="E731" i="7" s="1"/>
  <c r="F731" i="7" s="1"/>
  <c r="D723" i="7"/>
  <c r="E723" i="7" s="1"/>
  <c r="F723" i="7" s="1"/>
  <c r="D715" i="7"/>
  <c r="E715" i="7" s="1"/>
  <c r="F715" i="7" s="1"/>
  <c r="D699" i="7"/>
  <c r="E699" i="7" s="1"/>
  <c r="F699" i="7" s="1"/>
  <c r="D683" i="7"/>
  <c r="E683" i="7" s="1"/>
  <c r="F683" i="7" s="1"/>
  <c r="D667" i="7"/>
  <c r="E667" i="7" s="1"/>
  <c r="F667" i="7" s="1"/>
  <c r="D659" i="7"/>
  <c r="E659" i="7" s="1"/>
  <c r="F659" i="7" s="1"/>
  <c r="D563" i="2"/>
  <c r="E561" i="6" s="1"/>
  <c r="D570" i="2"/>
  <c r="D538" i="2"/>
  <c r="E536" i="6" s="1"/>
  <c r="D514" i="2"/>
  <c r="D726" i="2"/>
  <c r="D724" i="7"/>
  <c r="E724" i="7" s="1"/>
  <c r="F724" i="7" s="1"/>
  <c r="D686" i="2"/>
  <c r="D684" i="7"/>
  <c r="E684" i="7" s="1"/>
  <c r="F684" i="7" s="1"/>
  <c r="D275" i="7"/>
  <c r="E275" i="7" s="1"/>
  <c r="F275" i="7" s="1"/>
  <c r="D344" i="7"/>
  <c r="E344" i="7" s="1"/>
  <c r="F344" i="7" s="1"/>
  <c r="D284" i="7"/>
  <c r="E284" i="7" s="1"/>
  <c r="F284" i="7" s="1"/>
  <c r="D700" i="7"/>
  <c r="E700" i="7" s="1"/>
  <c r="F700" i="7" s="1"/>
  <c r="D660" i="7"/>
  <c r="E660" i="7" s="1"/>
  <c r="F660" i="7" s="1"/>
  <c r="D387" i="2"/>
  <c r="D250" i="7"/>
  <c r="E250" i="7" s="1"/>
  <c r="F250" i="7" s="1"/>
  <c r="D356" i="7"/>
  <c r="D348" i="7"/>
  <c r="E348" i="7" s="1"/>
  <c r="F348" i="7" s="1"/>
  <c r="D324" i="7"/>
  <c r="E324" i="7" s="1"/>
  <c r="F324" i="7" s="1"/>
  <c r="D300" i="7"/>
  <c r="E300" i="7" s="1"/>
  <c r="F300" i="7" s="1"/>
  <c r="D292" i="7"/>
  <c r="E292" i="7" s="1"/>
  <c r="F292" i="7" s="1"/>
  <c r="D260" i="7"/>
  <c r="E260" i="7" s="1"/>
  <c r="F260" i="7" s="1"/>
  <c r="D468" i="2"/>
  <c r="D436" i="2"/>
  <c r="D404" i="2"/>
  <c r="D495" i="2"/>
  <c r="D568" i="2"/>
  <c r="D560" i="2"/>
  <c r="E558" i="6" s="1"/>
  <c r="D552" i="2"/>
  <c r="E550" i="6" s="1"/>
  <c r="D544" i="2"/>
  <c r="D536" i="2"/>
  <c r="D528" i="2"/>
  <c r="D520" i="2"/>
  <c r="E518" i="6" s="1"/>
  <c r="D512" i="2"/>
  <c r="D504" i="2"/>
  <c r="D496" i="2"/>
  <c r="D732" i="2"/>
  <c r="E730" i="6" s="1"/>
  <c r="D730" i="7"/>
  <c r="E730" i="7" s="1"/>
  <c r="F730" i="7" s="1"/>
  <c r="D724" i="2"/>
  <c r="D716" i="2"/>
  <c r="D708" i="2"/>
  <c r="D700" i="2"/>
  <c r="E698" i="6" s="1"/>
  <c r="D698" i="7"/>
  <c r="E698" i="7" s="1"/>
  <c r="F698" i="7" s="1"/>
  <c r="D692" i="2"/>
  <c r="E690" i="6" s="1"/>
  <c r="D684" i="2"/>
  <c r="D676" i="2"/>
  <c r="D674" i="7"/>
  <c r="E674" i="7" s="1"/>
  <c r="F674" i="7" s="1"/>
  <c r="D668" i="2"/>
  <c r="E666" i="6" s="1"/>
  <c r="D666" i="7"/>
  <c r="E666" i="7" s="1"/>
  <c r="F666" i="7" s="1"/>
  <c r="D660" i="2"/>
  <c r="D262" i="7"/>
  <c r="E262" i="7" s="1"/>
  <c r="F262" i="7" s="1"/>
  <c r="D258" i="7"/>
  <c r="E258" i="7" s="1"/>
  <c r="F258" i="7" s="1"/>
  <c r="D367" i="7"/>
  <c r="E367" i="7" s="1"/>
  <c r="F367" i="7" s="1"/>
  <c r="D351" i="7"/>
  <c r="E351" i="7" s="1"/>
  <c r="F351" i="7" s="1"/>
  <c r="D347" i="7"/>
  <c r="E347" i="7" s="1"/>
  <c r="F347" i="7" s="1"/>
  <c r="D335" i="7"/>
  <c r="E335" i="7" s="1"/>
  <c r="F335" i="7" s="1"/>
  <c r="D315" i="7"/>
  <c r="E315" i="7" s="1"/>
  <c r="F315" i="7" s="1"/>
  <c r="D295" i="7"/>
  <c r="E295" i="7" s="1"/>
  <c r="F295" i="7" s="1"/>
  <c r="D287" i="7"/>
  <c r="E287" i="7" s="1"/>
  <c r="F287" i="7" s="1"/>
  <c r="D283" i="7"/>
  <c r="E283" i="7" s="1"/>
  <c r="F283" i="7" s="1"/>
  <c r="D722" i="7"/>
  <c r="E722" i="7" s="1"/>
  <c r="F722" i="7" s="1"/>
  <c r="D714" i="7"/>
  <c r="E714" i="7" s="1"/>
  <c r="F714" i="7" s="1"/>
  <c r="D706" i="7"/>
  <c r="E706" i="7" s="1"/>
  <c r="F706" i="7" s="1"/>
  <c r="D690" i="7"/>
  <c r="E690" i="7" s="1"/>
  <c r="F690" i="7" s="1"/>
  <c r="D682" i="7"/>
  <c r="E682" i="7" s="1"/>
  <c r="F682" i="7" s="1"/>
  <c r="D658" i="7"/>
  <c r="E658" i="7" s="1"/>
  <c r="F658" i="7" s="1"/>
  <c r="D256" i="7"/>
  <c r="E256" i="7" s="1"/>
  <c r="F256" i="7" s="1"/>
  <c r="D343" i="7"/>
  <c r="E343" i="7" s="1"/>
  <c r="F343" i="7" s="1"/>
  <c r="D311" i="7"/>
  <c r="E311" i="7" s="1"/>
  <c r="F311" i="7" s="1"/>
  <c r="D271" i="7"/>
  <c r="E271" i="7" s="1"/>
  <c r="F271" i="7" s="1"/>
  <c r="D448" i="2"/>
  <c r="D555" i="2"/>
  <c r="D523" i="2"/>
  <c r="D735" i="2"/>
  <c r="E733" i="6" s="1"/>
  <c r="D703" i="2"/>
  <c r="D701" i="7"/>
  <c r="E701" i="7" s="1"/>
  <c r="F701" i="7" s="1"/>
  <c r="D725" i="7"/>
  <c r="E725" i="7" s="1"/>
  <c r="F725" i="7" s="1"/>
  <c r="D677" i="7"/>
  <c r="E677" i="7" s="1"/>
  <c r="F677" i="7" s="1"/>
  <c r="D318" i="7"/>
  <c r="E318" i="7" s="1"/>
  <c r="F318" i="7" s="1"/>
  <c r="D476" i="2"/>
  <c r="D562" i="2"/>
  <c r="D734" i="2"/>
  <c r="D732" i="7"/>
  <c r="E732" i="7" s="1"/>
  <c r="F732" i="7" s="1"/>
  <c r="D694" i="2"/>
  <c r="D336" i="7"/>
  <c r="E336" i="7" s="1"/>
  <c r="F336" i="7" s="1"/>
  <c r="D312" i="7"/>
  <c r="E312" i="7" s="1"/>
  <c r="F312" i="7" s="1"/>
  <c r="D296" i="7"/>
  <c r="E296" i="7" s="1"/>
  <c r="F296" i="7" s="1"/>
  <c r="D692" i="7"/>
  <c r="E692" i="7" s="1"/>
  <c r="F692" i="7" s="1"/>
  <c r="D371" i="7"/>
  <c r="E371" i="7" s="1"/>
  <c r="F371" i="7" s="1"/>
  <c r="D363" i="7"/>
  <c r="E363" i="7" s="1"/>
  <c r="F363" i="7" s="1"/>
  <c r="D355" i="7"/>
  <c r="E355" i="7" s="1"/>
  <c r="F355" i="7" s="1"/>
  <c r="D339" i="7"/>
  <c r="E339" i="7" s="1"/>
  <c r="F339" i="7" s="1"/>
  <c r="D331" i="7"/>
  <c r="E331" i="7" s="1"/>
  <c r="F331" i="7" s="1"/>
  <c r="D323" i="7"/>
  <c r="E323" i="7" s="1"/>
  <c r="F323" i="7" s="1"/>
  <c r="D307" i="7"/>
  <c r="E307" i="7" s="1"/>
  <c r="F307" i="7" s="1"/>
  <c r="D299" i="7"/>
  <c r="E299" i="7" s="1"/>
  <c r="F299" i="7" s="1"/>
  <c r="D291" i="7"/>
  <c r="E291" i="7" s="1"/>
  <c r="F291" i="7" s="1"/>
  <c r="D267" i="7"/>
  <c r="E267" i="7" s="1"/>
  <c r="F267" i="7" s="1"/>
  <c r="D251" i="7"/>
  <c r="E251" i="7" s="1"/>
  <c r="F251" i="7" s="1"/>
  <c r="D464" i="2"/>
  <c r="D432" i="2"/>
  <c r="D400" i="2"/>
  <c r="D575" i="2"/>
  <c r="D567" i="2"/>
  <c r="D559" i="2"/>
  <c r="D551" i="2"/>
  <c r="E549" i="6" s="1"/>
  <c r="D543" i="2"/>
  <c r="E541" i="6" s="1"/>
  <c r="D535" i="2"/>
  <c r="D527" i="2"/>
  <c r="D519" i="2"/>
  <c r="E517" i="6" s="1"/>
  <c r="D511" i="2"/>
  <c r="D503" i="2"/>
  <c r="D657" i="2"/>
  <c r="D655" i="7"/>
  <c r="E655" i="7" s="1"/>
  <c r="F655" i="7" s="1"/>
  <c r="D731" i="2"/>
  <c r="E729" i="6" s="1"/>
  <c r="D723" i="2"/>
  <c r="D721" i="7"/>
  <c r="E721" i="7" s="1"/>
  <c r="F721" i="7" s="1"/>
  <c r="D715" i="2"/>
  <c r="D707" i="2"/>
  <c r="D705" i="7"/>
  <c r="E705" i="7" s="1"/>
  <c r="F705" i="7" s="1"/>
  <c r="D699" i="2"/>
  <c r="E697" i="6" s="1"/>
  <c r="D691" i="2"/>
  <c r="D689" i="7"/>
  <c r="E689" i="7" s="1"/>
  <c r="F689" i="7" s="1"/>
  <c r="D683" i="2"/>
  <c r="D675" i="2"/>
  <c r="D673" i="7"/>
  <c r="E673" i="7" s="1"/>
  <c r="F673" i="7" s="1"/>
  <c r="D667" i="2"/>
  <c r="E665" i="6" s="1"/>
  <c r="D659" i="2"/>
  <c r="D657" i="7"/>
  <c r="E657" i="7" s="1"/>
  <c r="F657" i="7" s="1"/>
  <c r="D729" i="7"/>
  <c r="E729" i="7" s="1"/>
  <c r="F729" i="7" s="1"/>
  <c r="D713" i="7"/>
  <c r="E713" i="7" s="1"/>
  <c r="F713" i="7" s="1"/>
  <c r="D697" i="7"/>
  <c r="E697" i="7" s="1"/>
  <c r="F697" i="7" s="1"/>
  <c r="D681" i="7"/>
  <c r="E681" i="7" s="1"/>
  <c r="F681" i="7" s="1"/>
  <c r="D665" i="7"/>
  <c r="E665" i="7" s="1"/>
  <c r="F665" i="7" s="1"/>
  <c r="D484" i="2"/>
  <c r="D359" i="7"/>
  <c r="E359" i="7" s="1"/>
  <c r="F359" i="7" s="1"/>
  <c r="D327" i="7"/>
  <c r="E327" i="7" s="1"/>
  <c r="F327" i="7" s="1"/>
  <c r="D384" i="2"/>
  <c r="D539" i="2"/>
  <c r="D507" i="2"/>
  <c r="E505" i="6" s="1"/>
  <c r="D719" i="2"/>
  <c r="D695" i="2"/>
  <c r="E693" i="6" s="1"/>
  <c r="D693" i="7"/>
  <c r="E693" i="7" s="1"/>
  <c r="F693" i="7" s="1"/>
  <c r="D663" i="2"/>
  <c r="D661" i="7"/>
  <c r="E661" i="7" s="1"/>
  <c r="F661" i="7" s="1"/>
  <c r="D717" i="7"/>
  <c r="E717" i="7" s="1"/>
  <c r="F717" i="7" s="1"/>
  <c r="D685" i="7"/>
  <c r="E685" i="7" s="1"/>
  <c r="F685" i="7" s="1"/>
  <c r="D342" i="7"/>
  <c r="E342" i="7" s="1"/>
  <c r="F342" i="7" s="1"/>
  <c r="D278" i="7"/>
  <c r="E278" i="7" s="1"/>
  <c r="F278" i="7" s="1"/>
  <c r="D380" i="2"/>
  <c r="D546" i="2"/>
  <c r="D530" i="2"/>
  <c r="D506" i="2"/>
  <c r="D710" i="2"/>
  <c r="E708" i="6" s="1"/>
  <c r="D670" i="2"/>
  <c r="D668" i="7"/>
  <c r="E668" i="7" s="1"/>
  <c r="F668" i="7" s="1"/>
  <c r="D255" i="7"/>
  <c r="E255" i="7" s="1"/>
  <c r="F255" i="7" s="1"/>
  <c r="D352" i="7"/>
  <c r="E352" i="7" s="1"/>
  <c r="F352" i="7" s="1"/>
  <c r="D332" i="7"/>
  <c r="E332" i="7" s="1"/>
  <c r="F332" i="7" s="1"/>
  <c r="D308" i="7"/>
  <c r="E308" i="7" s="1"/>
  <c r="F308" i="7" s="1"/>
  <c r="D280" i="7"/>
  <c r="E280" i="7" s="1"/>
  <c r="F280" i="7" s="1"/>
  <c r="D708" i="7"/>
  <c r="E708" i="7" s="1"/>
  <c r="F708" i="7" s="1"/>
  <c r="D744" i="2"/>
  <c r="D370" i="7"/>
  <c r="E370" i="7" s="1"/>
  <c r="F370" i="7" s="1"/>
  <c r="D354" i="7"/>
  <c r="E354" i="7" s="1"/>
  <c r="F354" i="7" s="1"/>
  <c r="D338" i="7"/>
  <c r="E338" i="7" s="1"/>
  <c r="F338" i="7" s="1"/>
  <c r="D322" i="7"/>
  <c r="E322" i="7" s="1"/>
  <c r="F322" i="7" s="1"/>
  <c r="D306" i="7"/>
  <c r="E306" i="7" s="1"/>
  <c r="F306" i="7" s="1"/>
  <c r="D290" i="7"/>
  <c r="E290" i="7" s="1"/>
  <c r="F290" i="7" s="1"/>
  <c r="D274" i="7"/>
  <c r="E274" i="7" s="1"/>
  <c r="F274" i="7" s="1"/>
  <c r="D266" i="7"/>
  <c r="E266" i="7" s="1"/>
  <c r="F266" i="7" s="1"/>
  <c r="D492" i="2"/>
  <c r="D460" i="2"/>
  <c r="E458" i="6" s="1"/>
  <c r="D428" i="2"/>
  <c r="D396" i="2"/>
  <c r="D574" i="2"/>
  <c r="D566" i="2"/>
  <c r="E564" i="6" s="1"/>
  <c r="D558" i="2"/>
  <c r="D550" i="2"/>
  <c r="E548" i="6" s="1"/>
  <c r="D542" i="2"/>
  <c r="D534" i="2"/>
  <c r="D526" i="2"/>
  <c r="D518" i="2"/>
  <c r="D510" i="2"/>
  <c r="D502" i="2"/>
  <c r="E500" i="6" s="1"/>
  <c r="D738" i="2"/>
  <c r="D730" i="2"/>
  <c r="E728" i="6" s="1"/>
  <c r="D728" i="7"/>
  <c r="E728" i="7" s="1"/>
  <c r="F728" i="7" s="1"/>
  <c r="D722" i="2"/>
  <c r="D714" i="2"/>
  <c r="E712" i="6" s="1"/>
  <c r="D712" i="7"/>
  <c r="E712" i="7" s="1"/>
  <c r="F712" i="7" s="1"/>
  <c r="D706" i="2"/>
  <c r="D704" i="7"/>
  <c r="E704" i="7" s="1"/>
  <c r="F704" i="7" s="1"/>
  <c r="D698" i="2"/>
  <c r="D696" i="7"/>
  <c r="E696" i="7" s="1"/>
  <c r="F696" i="7" s="1"/>
  <c r="D690" i="2"/>
  <c r="D682" i="2"/>
  <c r="E680" i="6" s="1"/>
  <c r="D680" i="7"/>
  <c r="E680" i="7" s="1"/>
  <c r="F680" i="7" s="1"/>
  <c r="D674" i="2"/>
  <c r="D666" i="2"/>
  <c r="D664" i="7"/>
  <c r="E664" i="7" s="1"/>
  <c r="F664" i="7" s="1"/>
  <c r="D658" i="2"/>
  <c r="D277" i="7"/>
  <c r="E277" i="7" s="1"/>
  <c r="F277" i="7" s="1"/>
  <c r="D273" i="7"/>
  <c r="E273" i="7" s="1"/>
  <c r="F273" i="7" s="1"/>
  <c r="D261" i="7"/>
  <c r="E261" i="7" s="1"/>
  <c r="F261" i="7" s="1"/>
  <c r="D257" i="7"/>
  <c r="E257" i="7" s="1"/>
  <c r="F257" i="7" s="1"/>
  <c r="D253" i="7"/>
  <c r="E253" i="7" s="1"/>
  <c r="F253" i="7" s="1"/>
  <c r="D366" i="7"/>
  <c r="E366" i="7" s="1"/>
  <c r="F366" i="7" s="1"/>
  <c r="D362" i="7"/>
  <c r="E362" i="7" s="1"/>
  <c r="F362" i="7" s="1"/>
  <c r="D350" i="7"/>
  <c r="E350" i="7" s="1"/>
  <c r="F350" i="7" s="1"/>
  <c r="D346" i="7"/>
  <c r="E346" i="7" s="1"/>
  <c r="F346" i="7" s="1"/>
  <c r="D334" i="7"/>
  <c r="E334" i="7" s="1"/>
  <c r="F334" i="7" s="1"/>
  <c r="D330" i="7"/>
  <c r="E330" i="7" s="1"/>
  <c r="F330" i="7" s="1"/>
  <c r="D314" i="7"/>
  <c r="E314" i="7" s="1"/>
  <c r="F314" i="7" s="1"/>
  <c r="D310" i="7"/>
  <c r="E310" i="7" s="1"/>
  <c r="F310" i="7" s="1"/>
  <c r="D298" i="7"/>
  <c r="E298" i="7" s="1"/>
  <c r="F298" i="7" s="1"/>
  <c r="D294" i="7"/>
  <c r="E294" i="7" s="1"/>
  <c r="F294" i="7" s="1"/>
  <c r="D286" i="7"/>
  <c r="E286" i="7" s="1"/>
  <c r="F286" i="7" s="1"/>
  <c r="D282" i="7"/>
  <c r="E282" i="7" s="1"/>
  <c r="F282" i="7" s="1"/>
  <c r="D736" i="7"/>
  <c r="E736" i="7" s="1"/>
  <c r="F736" i="7" s="1"/>
  <c r="D720" i="7"/>
  <c r="E720" i="7" s="1"/>
  <c r="F720" i="7" s="1"/>
  <c r="D688" i="7"/>
  <c r="E688" i="7" s="1"/>
  <c r="F688" i="7" s="1"/>
  <c r="D672" i="7"/>
  <c r="E672" i="7" s="1"/>
  <c r="F672" i="7" s="1"/>
  <c r="D656" i="7"/>
  <c r="E656" i="7" s="1"/>
  <c r="F656" i="7" s="1"/>
  <c r="D368" i="7"/>
  <c r="E368" i="7" s="1"/>
  <c r="F368" i="7" s="1"/>
  <c r="D319" i="7"/>
  <c r="E319" i="7" s="1"/>
  <c r="F319" i="7" s="1"/>
  <c r="D279" i="7"/>
  <c r="E279" i="7" s="1"/>
  <c r="F279" i="7" s="1"/>
  <c r="D480" i="2"/>
  <c r="D571" i="2"/>
  <c r="D531" i="2"/>
  <c r="D499" i="2"/>
  <c r="E497" i="6" s="1"/>
  <c r="D711" i="2"/>
  <c r="D709" i="7"/>
  <c r="E709" i="7" s="1"/>
  <c r="F709" i="7" s="1"/>
  <c r="D687" i="2"/>
  <c r="D671" i="2"/>
  <c r="D669" i="7"/>
  <c r="E669" i="7" s="1"/>
  <c r="F669" i="7" s="1"/>
  <c r="D733" i="7"/>
  <c r="E733" i="7" s="1"/>
  <c r="F733" i="7" s="1"/>
  <c r="D358" i="7"/>
  <c r="E358" i="7" s="1"/>
  <c r="F358" i="7" s="1"/>
  <c r="D326" i="7"/>
  <c r="E326" i="7" s="1"/>
  <c r="F326" i="7" s="1"/>
  <c r="D302" i="7"/>
  <c r="E302" i="7" s="1"/>
  <c r="F302" i="7" s="1"/>
  <c r="D270" i="7"/>
  <c r="E270" i="7" s="1"/>
  <c r="F270" i="7" s="1"/>
  <c r="D254" i="7"/>
  <c r="E254" i="7" s="1"/>
  <c r="F254" i="7" s="1"/>
  <c r="D412" i="2"/>
  <c r="D554" i="2"/>
  <c r="D522" i="2"/>
  <c r="D498" i="2"/>
  <c r="D718" i="2"/>
  <c r="D716" i="7"/>
  <c r="E716" i="7" s="1"/>
  <c r="F716" i="7" s="1"/>
  <c r="D702" i="2"/>
  <c r="E700" i="6" s="1"/>
  <c r="D678" i="2"/>
  <c r="D676" i="7"/>
  <c r="E676" i="7" s="1"/>
  <c r="F676" i="7" s="1"/>
  <c r="D662" i="2"/>
  <c r="D259" i="7"/>
  <c r="E259" i="7" s="1"/>
  <c r="F259" i="7" s="1"/>
  <c r="D364" i="7"/>
  <c r="E364" i="7" s="1"/>
  <c r="F364" i="7" s="1"/>
  <c r="D340" i="7"/>
  <c r="E340" i="7" s="1"/>
  <c r="F340" i="7" s="1"/>
  <c r="D207" i="2"/>
  <c r="E205" i="6" s="1"/>
  <c r="D361" i="7"/>
  <c r="E361" i="7" s="1"/>
  <c r="F361" i="7" s="1"/>
  <c r="D329" i="7"/>
  <c r="E329" i="7" s="1"/>
  <c r="F329" i="7" s="1"/>
  <c r="D297" i="7"/>
  <c r="E297" i="7" s="1"/>
  <c r="F297" i="7" s="1"/>
  <c r="D265" i="7"/>
  <c r="E265" i="7" s="1"/>
  <c r="F265" i="7" s="1"/>
  <c r="D488" i="2"/>
  <c r="D456" i="2"/>
  <c r="D424" i="2"/>
  <c r="D392" i="2"/>
  <c r="D573" i="2"/>
  <c r="E571" i="6" s="1"/>
  <c r="D565" i="2"/>
  <c r="D557" i="2"/>
  <c r="D549" i="2"/>
  <c r="E547" i="6" s="1"/>
  <c r="D541" i="2"/>
  <c r="D533" i="2"/>
  <c r="D525" i="2"/>
  <c r="D517" i="2"/>
  <c r="E515" i="6" s="1"/>
  <c r="D509" i="2"/>
  <c r="E507" i="6" s="1"/>
  <c r="D501" i="2"/>
  <c r="D737" i="2"/>
  <c r="D735" i="7"/>
  <c r="E735" i="7" s="1"/>
  <c r="F735" i="7" s="1"/>
  <c r="D729" i="2"/>
  <c r="E727" i="6" s="1"/>
  <c r="D721" i="2"/>
  <c r="D719" i="7"/>
  <c r="E719" i="7" s="1"/>
  <c r="F719" i="7" s="1"/>
  <c r="D713" i="2"/>
  <c r="D711" i="7"/>
  <c r="E711" i="7" s="1"/>
  <c r="F711" i="7" s="1"/>
  <c r="D705" i="2"/>
  <c r="D697" i="2"/>
  <c r="E695" i="6" s="1"/>
  <c r="D689" i="2"/>
  <c r="D687" i="7"/>
  <c r="E687" i="7" s="1"/>
  <c r="F687" i="7" s="1"/>
  <c r="D681" i="2"/>
  <c r="D679" i="7"/>
  <c r="E679" i="7" s="1"/>
  <c r="F679" i="7" s="1"/>
  <c r="D673" i="2"/>
  <c r="D671" i="7"/>
  <c r="E671" i="7" s="1"/>
  <c r="F671" i="7" s="1"/>
  <c r="D665" i="2"/>
  <c r="E663" i="6" s="1"/>
  <c r="D727" i="7"/>
  <c r="E727" i="7" s="1"/>
  <c r="F727" i="7" s="1"/>
  <c r="D703" i="7"/>
  <c r="E703" i="7" s="1"/>
  <c r="F703" i="7" s="1"/>
  <c r="D695" i="7"/>
  <c r="E695" i="7" s="1"/>
  <c r="F695" i="7" s="1"/>
  <c r="D663" i="7"/>
  <c r="E663" i="7" s="1"/>
  <c r="F663" i="7" s="1"/>
  <c r="D360" i="7"/>
  <c r="E360" i="7" s="1"/>
  <c r="F360" i="7" s="1"/>
  <c r="D320" i="7"/>
  <c r="E320" i="7" s="1"/>
  <c r="F320" i="7" s="1"/>
  <c r="D304" i="7"/>
  <c r="E304" i="7" s="1"/>
  <c r="F304" i="7" s="1"/>
  <c r="D288" i="7"/>
  <c r="E288" i="7" s="1"/>
  <c r="F288" i="7" s="1"/>
  <c r="D452" i="2"/>
  <c r="E450" i="6" s="1"/>
  <c r="D420" i="2"/>
  <c r="D388" i="2"/>
  <c r="D572" i="2"/>
  <c r="E570" i="6" s="1"/>
  <c r="D564" i="2"/>
  <c r="D556" i="2"/>
  <c r="D548" i="2"/>
  <c r="D540" i="2"/>
  <c r="E538" i="6" s="1"/>
  <c r="D532" i="2"/>
  <c r="E530" i="6" s="1"/>
  <c r="D524" i="2"/>
  <c r="D516" i="2"/>
  <c r="D508" i="2"/>
  <c r="E506" i="6" s="1"/>
  <c r="D500" i="2"/>
  <c r="D736" i="2"/>
  <c r="D734" i="7"/>
  <c r="E734" i="7" s="1"/>
  <c r="F734" i="7" s="1"/>
  <c r="D728" i="2"/>
  <c r="D720" i="2"/>
  <c r="E718" i="6" s="1"/>
  <c r="D712" i="2"/>
  <c r="D710" i="7"/>
  <c r="E710" i="7" s="1"/>
  <c r="F710" i="7" s="1"/>
  <c r="D704" i="2"/>
  <c r="D702" i="7"/>
  <c r="E702" i="7" s="1"/>
  <c r="F702" i="7" s="1"/>
  <c r="D696" i="2"/>
  <c r="D688" i="2"/>
  <c r="E686" i="6" s="1"/>
  <c r="D686" i="7"/>
  <c r="E686" i="7" s="1"/>
  <c r="F686" i="7" s="1"/>
  <c r="D680" i="2"/>
  <c r="E678" i="6" s="1"/>
  <c r="D672" i="2"/>
  <c r="D670" i="7"/>
  <c r="E670" i="7" s="1"/>
  <c r="F670" i="7" s="1"/>
  <c r="D664" i="2"/>
  <c r="D276" i="7"/>
  <c r="E276" i="7" s="1"/>
  <c r="F276" i="7" s="1"/>
  <c r="D272" i="7"/>
  <c r="E272" i="7" s="1"/>
  <c r="F272" i="7" s="1"/>
  <c r="D268" i="7"/>
  <c r="E268" i="7" s="1"/>
  <c r="F268" i="7" s="1"/>
  <c r="D264" i="7"/>
  <c r="E264" i="7" s="1"/>
  <c r="F264" i="7" s="1"/>
  <c r="D252" i="7"/>
  <c r="E252" i="7" s="1"/>
  <c r="F252" i="7" s="1"/>
  <c r="D369" i="7"/>
  <c r="E369" i="7" s="1"/>
  <c r="F369" i="7" s="1"/>
  <c r="D357" i="7"/>
  <c r="E357" i="7" s="1"/>
  <c r="F357" i="7" s="1"/>
  <c r="D353" i="7"/>
  <c r="E353" i="7" s="1"/>
  <c r="F353" i="7" s="1"/>
  <c r="D349" i="7"/>
  <c r="E349" i="7" s="1"/>
  <c r="F349" i="7" s="1"/>
  <c r="D345" i="7"/>
  <c r="E345" i="7" s="1"/>
  <c r="F345" i="7" s="1"/>
  <c r="D341" i="7"/>
  <c r="E341" i="7" s="1"/>
  <c r="F341" i="7" s="1"/>
  <c r="D337" i="7"/>
  <c r="E337" i="7" s="1"/>
  <c r="F337" i="7" s="1"/>
  <c r="D325" i="7"/>
  <c r="E325" i="7" s="1"/>
  <c r="F325" i="7" s="1"/>
  <c r="D321" i="7"/>
  <c r="E321" i="7" s="1"/>
  <c r="F321" i="7" s="1"/>
  <c r="D317" i="7"/>
  <c r="E317" i="7" s="1"/>
  <c r="F317" i="7" s="1"/>
  <c r="D313" i="7"/>
  <c r="E313" i="7" s="1"/>
  <c r="F313" i="7" s="1"/>
  <c r="D309" i="7"/>
  <c r="E309" i="7" s="1"/>
  <c r="F309" i="7" s="1"/>
  <c r="D305" i="7"/>
  <c r="E305" i="7" s="1"/>
  <c r="F305" i="7" s="1"/>
  <c r="D293" i="7"/>
  <c r="E293" i="7" s="1"/>
  <c r="F293" i="7" s="1"/>
  <c r="D289" i="7"/>
  <c r="E289" i="7" s="1"/>
  <c r="F289" i="7" s="1"/>
  <c r="D285" i="7"/>
  <c r="E285" i="7" s="1"/>
  <c r="F285" i="7" s="1"/>
  <c r="D281" i="7"/>
  <c r="E281" i="7" s="1"/>
  <c r="F281" i="7" s="1"/>
  <c r="D726" i="7"/>
  <c r="E726" i="7" s="1"/>
  <c r="F726" i="7" s="1"/>
  <c r="D718" i="7"/>
  <c r="E718" i="7" s="1"/>
  <c r="F718" i="7" s="1"/>
  <c r="D694" i="7"/>
  <c r="E694" i="7" s="1"/>
  <c r="F694" i="7" s="1"/>
  <c r="D678" i="7"/>
  <c r="E678" i="7" s="1"/>
  <c r="F678" i="7" s="1"/>
  <c r="D662" i="7"/>
  <c r="E662" i="7" s="1"/>
  <c r="F662" i="7" s="1"/>
  <c r="D152" i="8"/>
  <c r="D411" i="8"/>
  <c r="D141" i="8"/>
  <c r="D277" i="8"/>
  <c r="D273" i="8"/>
  <c r="D269" i="8"/>
  <c r="D265" i="8"/>
  <c r="D261" i="8"/>
  <c r="D257" i="8"/>
  <c r="D253" i="8"/>
  <c r="D370" i="8"/>
  <c r="D366" i="8"/>
  <c r="D362" i="8"/>
  <c r="D358" i="8"/>
  <c r="D354" i="8"/>
  <c r="D350" i="8"/>
  <c r="D346" i="8"/>
  <c r="D342" i="8"/>
  <c r="D338" i="8"/>
  <c r="D334" i="8"/>
  <c r="D330" i="8"/>
  <c r="D326" i="8"/>
  <c r="D322" i="8"/>
  <c r="D318" i="8"/>
  <c r="D314" i="8"/>
  <c r="D310" i="8"/>
  <c r="D306" i="8"/>
  <c r="D302" i="8"/>
  <c r="D298" i="8"/>
  <c r="D294" i="8"/>
  <c r="D290" i="8"/>
  <c r="D286" i="8"/>
  <c r="D282" i="8"/>
  <c r="D276" i="8"/>
  <c r="D272" i="8"/>
  <c r="D268" i="8"/>
  <c r="D264" i="8"/>
  <c r="D260" i="8"/>
  <c r="D256" i="8"/>
  <c r="D252" i="8"/>
  <c r="D369" i="8"/>
  <c r="D365" i="8"/>
  <c r="D361" i="8"/>
  <c r="D357" i="8"/>
  <c r="D353" i="8"/>
  <c r="D349" i="8"/>
  <c r="D345" i="8"/>
  <c r="D341" i="8"/>
  <c r="D337" i="8"/>
  <c r="D333" i="8"/>
  <c r="D329" i="8"/>
  <c r="D325" i="8"/>
  <c r="D321" i="8"/>
  <c r="D317" i="8"/>
  <c r="D313" i="8"/>
  <c r="D309" i="8"/>
  <c r="D305" i="8"/>
  <c r="D301" i="8"/>
  <c r="D297" i="8"/>
  <c r="D293" i="8"/>
  <c r="D289" i="8"/>
  <c r="D285" i="8"/>
  <c r="D281" i="8"/>
  <c r="D218" i="8"/>
  <c r="G248" i="2"/>
  <c r="I248" i="2" s="1"/>
  <c r="I245" i="22" s="1"/>
  <c r="G208" i="2"/>
  <c r="I208" i="2" s="1"/>
  <c r="I205" i="22" s="1"/>
  <c r="G184" i="2"/>
  <c r="I184" i="2" s="1"/>
  <c r="I181" i="22" s="1"/>
  <c r="N739" i="2"/>
  <c r="M739" i="2" s="1"/>
  <c r="N741" i="2"/>
  <c r="M741" i="2" s="1"/>
  <c r="N745" i="2"/>
  <c r="M745" i="2" s="1"/>
  <c r="N746" i="2"/>
  <c r="M746" i="2" s="1"/>
  <c r="N740" i="2"/>
  <c r="M740" i="2" s="1"/>
  <c r="N747" i="2"/>
  <c r="M747" i="2" s="1"/>
  <c r="N742" i="2"/>
  <c r="M742" i="2" s="1"/>
  <c r="N748" i="2"/>
  <c r="M748" i="2" s="1"/>
  <c r="N743" i="2"/>
  <c r="M743" i="2" s="1"/>
  <c r="N744" i="2"/>
  <c r="M744" i="2" s="1"/>
  <c r="G151" i="2"/>
  <c r="I151" i="2" s="1"/>
  <c r="I148" i="22" s="1"/>
  <c r="G247" i="2"/>
  <c r="I247" i="2" s="1"/>
  <c r="I244" i="22" s="1"/>
  <c r="G223" i="2"/>
  <c r="I223" i="2" s="1"/>
  <c r="I220" i="22" s="1"/>
  <c r="G191" i="2"/>
  <c r="I191" i="2" s="1"/>
  <c r="I188" i="22" s="1"/>
  <c r="G167" i="2"/>
  <c r="I167" i="2" s="1"/>
  <c r="I164" i="22" s="1"/>
  <c r="G483" i="2"/>
  <c r="I483" i="2" s="1"/>
  <c r="I480" i="22" s="1"/>
  <c r="G459" i="2"/>
  <c r="I459" i="2" s="1"/>
  <c r="I456" i="22" s="1"/>
  <c r="G427" i="2"/>
  <c r="I427" i="2" s="1"/>
  <c r="I424" i="22" s="1"/>
  <c r="G411" i="2"/>
  <c r="I411" i="2" s="1"/>
  <c r="I408" i="22" s="1"/>
  <c r="G395" i="2"/>
  <c r="I395" i="2" s="1"/>
  <c r="I392" i="22" s="1"/>
  <c r="G748" i="2"/>
  <c r="I748" i="2" s="1"/>
  <c r="I745" i="22" s="1"/>
  <c r="L136" i="2"/>
  <c r="J136" i="2" s="1"/>
  <c r="L247" i="2"/>
  <c r="J247" i="2" s="1"/>
  <c r="L194" i="2"/>
  <c r="J194" i="2" s="1"/>
  <c r="G150" i="2"/>
  <c r="I150" i="2" s="1"/>
  <c r="I147" i="22" s="1"/>
  <c r="G222" i="2"/>
  <c r="I222" i="2" s="1"/>
  <c r="I219" i="22" s="1"/>
  <c r="G182" i="2"/>
  <c r="I182" i="2" s="1"/>
  <c r="I179" i="22" s="1"/>
  <c r="G450" i="2"/>
  <c r="I450" i="2" s="1"/>
  <c r="I447" i="22" s="1"/>
  <c r="G394" i="2"/>
  <c r="I394" i="2" s="1"/>
  <c r="I391" i="22" s="1"/>
  <c r="G747" i="2"/>
  <c r="I747" i="2" s="1"/>
  <c r="I744" i="22" s="1"/>
  <c r="L146" i="2"/>
  <c r="J146" i="2" s="1"/>
  <c r="L135" i="2"/>
  <c r="J135" i="2" s="1"/>
  <c r="L160" i="2"/>
  <c r="J160" i="2" s="1"/>
  <c r="L246" i="2"/>
  <c r="J246" i="2" s="1"/>
  <c r="L235" i="2"/>
  <c r="J235" i="2" s="1"/>
  <c r="L224" i="2"/>
  <c r="J224" i="2" s="1"/>
  <c r="L214" i="2"/>
  <c r="J214" i="2" s="1"/>
  <c r="L203" i="2"/>
  <c r="J203" i="2" s="1"/>
  <c r="L192" i="2"/>
  <c r="J192" i="2" s="1"/>
  <c r="L182" i="2"/>
  <c r="J182" i="2" s="1"/>
  <c r="L171" i="2"/>
  <c r="J171" i="2" s="1"/>
  <c r="N517" i="2"/>
  <c r="M517" i="2" s="1"/>
  <c r="N521" i="2"/>
  <c r="M521" i="2" s="1"/>
  <c r="N525" i="2"/>
  <c r="M525" i="2" s="1"/>
  <c r="N529" i="2"/>
  <c r="M529" i="2" s="1"/>
  <c r="N533" i="2"/>
  <c r="M533" i="2" s="1"/>
  <c r="N537" i="2"/>
  <c r="M537" i="2" s="1"/>
  <c r="N541" i="2"/>
  <c r="M541" i="2" s="1"/>
  <c r="N545" i="2"/>
  <c r="M545" i="2" s="1"/>
  <c r="N549" i="2"/>
  <c r="M549" i="2" s="1"/>
  <c r="N553" i="2"/>
  <c r="M553" i="2" s="1"/>
  <c r="N557" i="2"/>
  <c r="M557" i="2" s="1"/>
  <c r="N561" i="2"/>
  <c r="M561" i="2" s="1"/>
  <c r="N565" i="2"/>
  <c r="M565" i="2" s="1"/>
  <c r="N569" i="2"/>
  <c r="M569" i="2" s="1"/>
  <c r="N573" i="2"/>
  <c r="M573" i="2" s="1"/>
  <c r="N498" i="2"/>
  <c r="M498" i="2" s="1"/>
  <c r="N502" i="2"/>
  <c r="M502" i="2" s="1"/>
  <c r="N506" i="2"/>
  <c r="M506" i="2" s="1"/>
  <c r="N510" i="2"/>
  <c r="M510" i="2" s="1"/>
  <c r="N514" i="2"/>
  <c r="M514" i="2" s="1"/>
  <c r="D512" i="8" s="1"/>
  <c r="N518" i="2"/>
  <c r="M518" i="2" s="1"/>
  <c r="N522" i="2"/>
  <c r="M522" i="2" s="1"/>
  <c r="N526" i="2"/>
  <c r="M526" i="2" s="1"/>
  <c r="N530" i="2"/>
  <c r="M530" i="2" s="1"/>
  <c r="N534" i="2"/>
  <c r="M534" i="2" s="1"/>
  <c r="N538" i="2"/>
  <c r="M538" i="2" s="1"/>
  <c r="N542" i="2"/>
  <c r="M542" i="2" s="1"/>
  <c r="N546" i="2"/>
  <c r="M546" i="2" s="1"/>
  <c r="D544" i="8" s="1"/>
  <c r="N550" i="2"/>
  <c r="M550" i="2" s="1"/>
  <c r="N554" i="2"/>
  <c r="M554" i="2" s="1"/>
  <c r="N558" i="2"/>
  <c r="M558" i="2" s="1"/>
  <c r="N562" i="2"/>
  <c r="M562" i="2" s="1"/>
  <c r="N566" i="2"/>
  <c r="M566" i="2" s="1"/>
  <c r="N570" i="2"/>
  <c r="M570" i="2" s="1"/>
  <c r="N574" i="2"/>
  <c r="M574" i="2" s="1"/>
  <c r="N495" i="2"/>
  <c r="M495" i="2" s="1"/>
  <c r="N575" i="2"/>
  <c r="M575" i="2" s="1"/>
  <c r="N499" i="2"/>
  <c r="M499" i="2" s="1"/>
  <c r="N503" i="2"/>
  <c r="M503" i="2" s="1"/>
  <c r="N507" i="2"/>
  <c r="M507" i="2" s="1"/>
  <c r="N511" i="2"/>
  <c r="M511" i="2" s="1"/>
  <c r="N515" i="2"/>
  <c r="M515" i="2" s="1"/>
  <c r="N519" i="2"/>
  <c r="M519" i="2" s="1"/>
  <c r="N523" i="2"/>
  <c r="M523" i="2" s="1"/>
  <c r="D521" i="8" s="1"/>
  <c r="N527" i="2"/>
  <c r="M527" i="2" s="1"/>
  <c r="N531" i="2"/>
  <c r="M531" i="2" s="1"/>
  <c r="N535" i="2"/>
  <c r="M535" i="2" s="1"/>
  <c r="N539" i="2"/>
  <c r="M539" i="2" s="1"/>
  <c r="N543" i="2"/>
  <c r="M543" i="2" s="1"/>
  <c r="N547" i="2"/>
  <c r="M547" i="2" s="1"/>
  <c r="N551" i="2"/>
  <c r="M551" i="2" s="1"/>
  <c r="N555" i="2"/>
  <c r="M555" i="2" s="1"/>
  <c r="D553" i="8" s="1"/>
  <c r="N559" i="2"/>
  <c r="M559" i="2" s="1"/>
  <c r="N563" i="2"/>
  <c r="M563" i="2" s="1"/>
  <c r="N567" i="2"/>
  <c r="M567" i="2" s="1"/>
  <c r="N571" i="2"/>
  <c r="M571" i="2" s="1"/>
  <c r="N496" i="2"/>
  <c r="M496" i="2" s="1"/>
  <c r="N500" i="2"/>
  <c r="M500" i="2" s="1"/>
  <c r="N504" i="2"/>
  <c r="M504" i="2" s="1"/>
  <c r="N508" i="2"/>
  <c r="M508" i="2" s="1"/>
  <c r="D506" i="8" s="1"/>
  <c r="N512" i="2"/>
  <c r="M512" i="2" s="1"/>
  <c r="N516" i="2"/>
  <c r="M516" i="2" s="1"/>
  <c r="N520" i="2"/>
  <c r="M520" i="2" s="1"/>
  <c r="N524" i="2"/>
  <c r="M524" i="2" s="1"/>
  <c r="N528" i="2"/>
  <c r="M528" i="2" s="1"/>
  <c r="N532" i="2"/>
  <c r="M532" i="2" s="1"/>
  <c r="N536" i="2"/>
  <c r="M536" i="2" s="1"/>
  <c r="N540" i="2"/>
  <c r="M540" i="2" s="1"/>
  <c r="D538" i="8" s="1"/>
  <c r="N544" i="2"/>
  <c r="M544" i="2" s="1"/>
  <c r="N548" i="2"/>
  <c r="M548" i="2" s="1"/>
  <c r="N552" i="2"/>
  <c r="M552" i="2" s="1"/>
  <c r="N556" i="2"/>
  <c r="M556" i="2" s="1"/>
  <c r="N560" i="2"/>
  <c r="M560" i="2" s="1"/>
  <c r="N564" i="2"/>
  <c r="M564" i="2" s="1"/>
  <c r="N568" i="2"/>
  <c r="M568" i="2" s="1"/>
  <c r="N572" i="2"/>
  <c r="M572" i="2" s="1"/>
  <c r="D570" i="8" s="1"/>
  <c r="N497" i="2"/>
  <c r="M497" i="2" s="1"/>
  <c r="N501" i="2"/>
  <c r="M501" i="2" s="1"/>
  <c r="N505" i="2"/>
  <c r="M505" i="2" s="1"/>
  <c r="N509" i="2"/>
  <c r="M509" i="2" s="1"/>
  <c r="N513" i="2"/>
  <c r="M513" i="2" s="1"/>
  <c r="G160" i="2"/>
  <c r="I160" i="2" s="1"/>
  <c r="I157" i="22" s="1"/>
  <c r="G136" i="2"/>
  <c r="I136" i="2" s="1"/>
  <c r="I133" i="22" s="1"/>
  <c r="G240" i="2"/>
  <c r="I240" i="2" s="1"/>
  <c r="I237" i="22" s="1"/>
  <c r="G216" i="2"/>
  <c r="I216" i="2" s="1"/>
  <c r="I213" i="22" s="1"/>
  <c r="G200" i="2"/>
  <c r="I200" i="2" s="1"/>
  <c r="I197" i="22" s="1"/>
  <c r="G168" i="2"/>
  <c r="I168" i="2" s="1"/>
  <c r="I165" i="22" s="1"/>
  <c r="G159" i="2"/>
  <c r="I159" i="2" s="1"/>
  <c r="I156" i="22" s="1"/>
  <c r="G143" i="2"/>
  <c r="I143" i="2" s="1"/>
  <c r="I140" i="22" s="1"/>
  <c r="G239" i="2"/>
  <c r="I239" i="2" s="1"/>
  <c r="I236" i="22" s="1"/>
  <c r="G231" i="2"/>
  <c r="I231" i="2" s="1"/>
  <c r="I228" i="22" s="1"/>
  <c r="G215" i="2"/>
  <c r="I215" i="2" s="1"/>
  <c r="I212" i="22" s="1"/>
  <c r="G199" i="2"/>
  <c r="I199" i="2" s="1"/>
  <c r="I196" i="22" s="1"/>
  <c r="G183" i="2"/>
  <c r="I183" i="2" s="1"/>
  <c r="I180" i="22" s="1"/>
  <c r="G175" i="2"/>
  <c r="I175" i="2" s="1"/>
  <c r="I172" i="22" s="1"/>
  <c r="G491" i="2"/>
  <c r="I491" i="2" s="1"/>
  <c r="I488" i="22" s="1"/>
  <c r="G475" i="2"/>
  <c r="I475" i="2" s="1"/>
  <c r="I472" i="22" s="1"/>
  <c r="G467" i="2"/>
  <c r="I467" i="2" s="1"/>
  <c r="I464" i="22" s="1"/>
  <c r="G443" i="2"/>
  <c r="I443" i="2" s="1"/>
  <c r="I440" i="22" s="1"/>
  <c r="G435" i="2"/>
  <c r="I435" i="2" s="1"/>
  <c r="I432" i="22" s="1"/>
  <c r="G419" i="2"/>
  <c r="I419" i="2" s="1"/>
  <c r="I416" i="22" s="1"/>
  <c r="G403" i="2"/>
  <c r="I403" i="2" s="1"/>
  <c r="I400" i="22" s="1"/>
  <c r="G379" i="2"/>
  <c r="I379" i="2" s="1"/>
  <c r="I376" i="22" s="1"/>
  <c r="G130" i="2"/>
  <c r="I130" i="2" s="1"/>
  <c r="I127" i="22" s="1"/>
  <c r="L147" i="2"/>
  <c r="J147" i="2" s="1"/>
  <c r="L162" i="2"/>
  <c r="J162" i="2" s="1"/>
  <c r="L236" i="2"/>
  <c r="J236" i="2" s="1"/>
  <c r="L215" i="2"/>
  <c r="J215" i="2" s="1"/>
  <c r="L204" i="2"/>
  <c r="J204" i="2" s="1"/>
  <c r="L183" i="2"/>
  <c r="J183" i="2" s="1"/>
  <c r="L172" i="2"/>
  <c r="J172" i="2" s="1"/>
  <c r="G158" i="2"/>
  <c r="I158" i="2" s="1"/>
  <c r="I155" i="22" s="1"/>
  <c r="G142" i="2"/>
  <c r="I142" i="2" s="1"/>
  <c r="I139" i="22" s="1"/>
  <c r="G134" i="2"/>
  <c r="I134" i="2" s="1"/>
  <c r="I131" i="22" s="1"/>
  <c r="G246" i="2"/>
  <c r="I246" i="2" s="1"/>
  <c r="I243" i="22" s="1"/>
  <c r="G238" i="2"/>
  <c r="I238" i="2" s="1"/>
  <c r="I235" i="22" s="1"/>
  <c r="G230" i="2"/>
  <c r="I230" i="2" s="1"/>
  <c r="I227" i="22" s="1"/>
  <c r="G214" i="2"/>
  <c r="I214" i="2" s="1"/>
  <c r="I211" i="22" s="1"/>
  <c r="G206" i="2"/>
  <c r="I206" i="2" s="1"/>
  <c r="I203" i="22" s="1"/>
  <c r="G198" i="2"/>
  <c r="I198" i="2" s="1"/>
  <c r="I195" i="22" s="1"/>
  <c r="G190" i="2"/>
  <c r="I190" i="2" s="1"/>
  <c r="I187" i="22" s="1"/>
  <c r="G174" i="2"/>
  <c r="I174" i="2" s="1"/>
  <c r="I171" i="22" s="1"/>
  <c r="G166" i="2"/>
  <c r="I166" i="2" s="1"/>
  <c r="I163" i="22" s="1"/>
  <c r="G490" i="2"/>
  <c r="I490" i="2" s="1"/>
  <c r="I487" i="22" s="1"/>
  <c r="G482" i="2"/>
  <c r="I482" i="2" s="1"/>
  <c r="I479" i="22" s="1"/>
  <c r="G474" i="2"/>
  <c r="I474" i="2" s="1"/>
  <c r="I471" i="22" s="1"/>
  <c r="G466" i="2"/>
  <c r="I466" i="2" s="1"/>
  <c r="I463" i="22" s="1"/>
  <c r="G458" i="2"/>
  <c r="I458" i="2" s="1"/>
  <c r="I455" i="22" s="1"/>
  <c r="G442" i="2"/>
  <c r="I442" i="2" s="1"/>
  <c r="I439" i="22" s="1"/>
  <c r="G434" i="2"/>
  <c r="I434" i="2" s="1"/>
  <c r="I431" i="22" s="1"/>
  <c r="G426" i="2"/>
  <c r="I426" i="2" s="1"/>
  <c r="I423" i="22" s="1"/>
  <c r="G418" i="2"/>
  <c r="I418" i="2" s="1"/>
  <c r="I415" i="22" s="1"/>
  <c r="G410" i="2"/>
  <c r="I410" i="2" s="1"/>
  <c r="I407" i="22" s="1"/>
  <c r="G402" i="2"/>
  <c r="I402" i="2" s="1"/>
  <c r="I399" i="22" s="1"/>
  <c r="G386" i="2"/>
  <c r="I386" i="2" s="1"/>
  <c r="I383" i="22" s="1"/>
  <c r="G378" i="2"/>
  <c r="I378" i="2" s="1"/>
  <c r="I375" i="22" s="1"/>
  <c r="L131" i="2"/>
  <c r="J131" i="2" s="1"/>
  <c r="G165" i="2"/>
  <c r="I165" i="2" s="1"/>
  <c r="I162" i="22" s="1"/>
  <c r="G157" i="2"/>
  <c r="I157" i="2" s="1"/>
  <c r="I154" i="22" s="1"/>
  <c r="G149" i="2"/>
  <c r="I149" i="2" s="1"/>
  <c r="I146" i="22" s="1"/>
  <c r="G141" i="2"/>
  <c r="I141" i="2" s="1"/>
  <c r="I138" i="22" s="1"/>
  <c r="G133" i="2"/>
  <c r="I133" i="2" s="1"/>
  <c r="I130" i="22" s="1"/>
  <c r="G245" i="2"/>
  <c r="I245" i="2" s="1"/>
  <c r="I242" i="22" s="1"/>
  <c r="G237" i="2"/>
  <c r="I237" i="2" s="1"/>
  <c r="I234" i="22" s="1"/>
  <c r="G229" i="2"/>
  <c r="I229" i="2" s="1"/>
  <c r="I226" i="22" s="1"/>
  <c r="G221" i="2"/>
  <c r="I221" i="2" s="1"/>
  <c r="I218" i="22" s="1"/>
  <c r="G213" i="2"/>
  <c r="I213" i="2" s="1"/>
  <c r="I210" i="22" s="1"/>
  <c r="G205" i="2"/>
  <c r="I205" i="2" s="1"/>
  <c r="I202" i="22" s="1"/>
  <c r="G197" i="2"/>
  <c r="I197" i="2" s="1"/>
  <c r="I194" i="22" s="1"/>
  <c r="G189" i="2"/>
  <c r="I189" i="2" s="1"/>
  <c r="I186" i="22" s="1"/>
  <c r="G181" i="2"/>
  <c r="I181" i="2" s="1"/>
  <c r="I178" i="22" s="1"/>
  <c r="G173" i="2"/>
  <c r="I173" i="2" s="1"/>
  <c r="I170" i="22" s="1"/>
  <c r="G489" i="2"/>
  <c r="I489" i="2" s="1"/>
  <c r="I486" i="22" s="1"/>
  <c r="G481" i="2"/>
  <c r="I481" i="2" s="1"/>
  <c r="I478" i="22" s="1"/>
  <c r="G473" i="2"/>
  <c r="I473" i="2" s="1"/>
  <c r="I470" i="22" s="1"/>
  <c r="G465" i="2"/>
  <c r="I465" i="2" s="1"/>
  <c r="I462" i="22" s="1"/>
  <c r="G457" i="2"/>
  <c r="I457" i="2" s="1"/>
  <c r="I454" i="22" s="1"/>
  <c r="G449" i="2"/>
  <c r="I449" i="2" s="1"/>
  <c r="I446" i="22" s="1"/>
  <c r="G441" i="2"/>
  <c r="I441" i="2" s="1"/>
  <c r="I438" i="22" s="1"/>
  <c r="G433" i="2"/>
  <c r="I433" i="2" s="1"/>
  <c r="I430" i="22" s="1"/>
  <c r="G425" i="2"/>
  <c r="I425" i="2" s="1"/>
  <c r="I422" i="22" s="1"/>
  <c r="G417" i="2"/>
  <c r="I417" i="2" s="1"/>
  <c r="I414" i="22" s="1"/>
  <c r="G409" i="2"/>
  <c r="I409" i="2" s="1"/>
  <c r="I406" i="22" s="1"/>
  <c r="G401" i="2"/>
  <c r="I401" i="2" s="1"/>
  <c r="I398" i="22" s="1"/>
  <c r="G393" i="2"/>
  <c r="I393" i="2" s="1"/>
  <c r="I390" i="22" s="1"/>
  <c r="G385" i="2"/>
  <c r="I385" i="2" s="1"/>
  <c r="I382" i="22" s="1"/>
  <c r="G377" i="2"/>
  <c r="I377" i="2" s="1"/>
  <c r="I374" i="22" s="1"/>
  <c r="G746" i="2"/>
  <c r="I746" i="2" s="1"/>
  <c r="I743" i="22" s="1"/>
  <c r="L155" i="2"/>
  <c r="J155" i="2" s="1"/>
  <c r="L144" i="2"/>
  <c r="J144" i="2" s="1"/>
  <c r="L134" i="2"/>
  <c r="J134" i="2" s="1"/>
  <c r="L159" i="2"/>
  <c r="J159" i="2" s="1"/>
  <c r="L244" i="2"/>
  <c r="J244" i="2" s="1"/>
  <c r="L234" i="2"/>
  <c r="J234" i="2" s="1"/>
  <c r="L223" i="2"/>
  <c r="J223" i="2" s="1"/>
  <c r="L212" i="2"/>
  <c r="J212" i="2" s="1"/>
  <c r="L202" i="2"/>
  <c r="J202" i="2" s="1"/>
  <c r="L191" i="2"/>
  <c r="J191" i="2" s="1"/>
  <c r="L180" i="2"/>
  <c r="J180" i="2" s="1"/>
  <c r="L170" i="2"/>
  <c r="J170" i="2" s="1"/>
  <c r="G148" i="2"/>
  <c r="I148" i="2" s="1"/>
  <c r="I145" i="22" s="1"/>
  <c r="G236" i="2"/>
  <c r="I236" i="2" s="1"/>
  <c r="I233" i="22" s="1"/>
  <c r="G212" i="2"/>
  <c r="I212" i="2" s="1"/>
  <c r="I209" i="22" s="1"/>
  <c r="G180" i="2"/>
  <c r="I180" i="2" s="1"/>
  <c r="I177" i="22" s="1"/>
  <c r="G172" i="2"/>
  <c r="I172" i="2" s="1"/>
  <c r="I169" i="22" s="1"/>
  <c r="L132" i="2"/>
  <c r="J132" i="2" s="1"/>
  <c r="L158" i="2"/>
  <c r="J158" i="2" s="1"/>
  <c r="L243" i="2"/>
  <c r="J243" i="2" s="1"/>
  <c r="L232" i="2"/>
  <c r="J232" i="2" s="1"/>
  <c r="L222" i="2"/>
  <c r="J222" i="2" s="1"/>
  <c r="L211" i="2"/>
  <c r="J211" i="2" s="1"/>
  <c r="L200" i="2"/>
  <c r="J200" i="2" s="1"/>
  <c r="L190" i="2"/>
  <c r="J190" i="2" s="1"/>
  <c r="L179" i="2"/>
  <c r="J179" i="2" s="1"/>
  <c r="L168" i="2"/>
  <c r="J168" i="2" s="1"/>
  <c r="G164" i="2"/>
  <c r="I164" i="2" s="1"/>
  <c r="I161" i="22" s="1"/>
  <c r="G244" i="2"/>
  <c r="I244" i="2" s="1"/>
  <c r="I241" i="22" s="1"/>
  <c r="G204" i="2"/>
  <c r="I204" i="2" s="1"/>
  <c r="I201" i="22" s="1"/>
  <c r="G147" i="2"/>
  <c r="I147" i="2" s="1"/>
  <c r="I144" i="22" s="1"/>
  <c r="G211" i="2"/>
  <c r="I211" i="2" s="1"/>
  <c r="I208" i="22" s="1"/>
  <c r="G471" i="2"/>
  <c r="I471" i="2" s="1"/>
  <c r="I468" i="22" s="1"/>
  <c r="G423" i="2"/>
  <c r="I423" i="2" s="1"/>
  <c r="I420" i="22" s="1"/>
  <c r="G391" i="2"/>
  <c r="I391" i="2" s="1"/>
  <c r="I388" i="22" s="1"/>
  <c r="G156" i="2"/>
  <c r="I156" i="2" s="1"/>
  <c r="I153" i="22" s="1"/>
  <c r="G132" i="2"/>
  <c r="I132" i="2" s="1"/>
  <c r="I129" i="22" s="1"/>
  <c r="G220" i="2"/>
  <c r="I220" i="2" s="1"/>
  <c r="I217" i="22" s="1"/>
  <c r="G188" i="2"/>
  <c r="I188" i="2" s="1"/>
  <c r="I185" i="22" s="1"/>
  <c r="L169" i="2"/>
  <c r="J169" i="2" s="1"/>
  <c r="L177" i="2"/>
  <c r="J177" i="2" s="1"/>
  <c r="L185" i="2"/>
  <c r="J185" i="2" s="1"/>
  <c r="L193" i="2"/>
  <c r="J193" i="2" s="1"/>
  <c r="L201" i="2"/>
  <c r="J201" i="2" s="1"/>
  <c r="L209" i="2"/>
  <c r="J209" i="2" s="1"/>
  <c r="L217" i="2"/>
  <c r="J217" i="2" s="1"/>
  <c r="L225" i="2"/>
  <c r="J225" i="2" s="1"/>
  <c r="L233" i="2"/>
  <c r="J233" i="2" s="1"/>
  <c r="L241" i="2"/>
  <c r="J241" i="2" s="1"/>
  <c r="L249" i="2"/>
  <c r="J249" i="2" s="1"/>
  <c r="L161" i="2"/>
  <c r="J161" i="2" s="1"/>
  <c r="L133" i="2"/>
  <c r="J133" i="2" s="1"/>
  <c r="L141" i="2"/>
  <c r="J141" i="2" s="1"/>
  <c r="L149" i="2"/>
  <c r="J149" i="2" s="1"/>
  <c r="L130" i="2"/>
  <c r="J130" i="2" s="1"/>
  <c r="L173" i="2"/>
  <c r="J173" i="2" s="1"/>
  <c r="L181" i="2"/>
  <c r="J181" i="2" s="1"/>
  <c r="L189" i="2"/>
  <c r="J189" i="2" s="1"/>
  <c r="L197" i="2"/>
  <c r="J197" i="2" s="1"/>
  <c r="L205" i="2"/>
  <c r="J205" i="2" s="1"/>
  <c r="L213" i="2"/>
  <c r="J213" i="2" s="1"/>
  <c r="L221" i="2"/>
  <c r="J221" i="2" s="1"/>
  <c r="L229" i="2"/>
  <c r="J229" i="2" s="1"/>
  <c r="L237" i="2"/>
  <c r="J237" i="2" s="1"/>
  <c r="L245" i="2"/>
  <c r="J245" i="2" s="1"/>
  <c r="L157" i="2"/>
  <c r="J157" i="2" s="1"/>
  <c r="L165" i="2"/>
  <c r="J165" i="2" s="1"/>
  <c r="L137" i="2"/>
  <c r="J137" i="2" s="1"/>
  <c r="L145" i="2"/>
  <c r="J145" i="2" s="1"/>
  <c r="L153" i="2"/>
  <c r="J153" i="2" s="1"/>
  <c r="G155" i="2"/>
  <c r="I155" i="2" s="1"/>
  <c r="I152" i="22" s="1"/>
  <c r="G251" i="2"/>
  <c r="I251" i="2" s="1"/>
  <c r="I248" i="22" s="1"/>
  <c r="G227" i="2"/>
  <c r="I227" i="2" s="1"/>
  <c r="I224" i="22" s="1"/>
  <c r="G195" i="2"/>
  <c r="I195" i="2" s="1"/>
  <c r="I192" i="22" s="1"/>
  <c r="G171" i="2"/>
  <c r="I171" i="2" s="1"/>
  <c r="I168" i="22" s="1"/>
  <c r="G374" i="2"/>
  <c r="I374" i="2" s="1"/>
  <c r="I371" i="22" s="1"/>
  <c r="G479" i="2"/>
  <c r="I479" i="2" s="1"/>
  <c r="I476" i="22" s="1"/>
  <c r="G455" i="2"/>
  <c r="I455" i="2" s="1"/>
  <c r="I452" i="22" s="1"/>
  <c r="G439" i="2"/>
  <c r="I439" i="2" s="1"/>
  <c r="I436" i="22" s="1"/>
  <c r="G407" i="2"/>
  <c r="I407" i="2" s="1"/>
  <c r="I404" i="22" s="1"/>
  <c r="G383" i="2"/>
  <c r="I383" i="2" s="1"/>
  <c r="I380" i="22" s="1"/>
  <c r="L167" i="2"/>
  <c r="J167" i="2" s="1"/>
  <c r="G154" i="2"/>
  <c r="I154" i="2" s="1"/>
  <c r="I151" i="22" s="1"/>
  <c r="G138" i="2"/>
  <c r="I138" i="2" s="1"/>
  <c r="I135" i="22" s="1"/>
  <c r="G242" i="2"/>
  <c r="I242" i="2" s="1"/>
  <c r="I239" i="22" s="1"/>
  <c r="G226" i="2"/>
  <c r="I226" i="2" s="1"/>
  <c r="I223" i="22" s="1"/>
  <c r="G210" i="2"/>
  <c r="I210" i="2" s="1"/>
  <c r="I207" i="22" s="1"/>
  <c r="G194" i="2"/>
  <c r="I194" i="2" s="1"/>
  <c r="I191" i="22" s="1"/>
  <c r="G178" i="2"/>
  <c r="I178" i="2" s="1"/>
  <c r="I175" i="22" s="1"/>
  <c r="G494" i="2"/>
  <c r="I494" i="2" s="1"/>
  <c r="I491" i="22" s="1"/>
  <c r="G478" i="2"/>
  <c r="I478" i="2" s="1"/>
  <c r="I475" i="22" s="1"/>
  <c r="G462" i="2"/>
  <c r="I462" i="2" s="1"/>
  <c r="I459" i="22" s="1"/>
  <c r="G446" i="2"/>
  <c r="I446" i="2" s="1"/>
  <c r="I443" i="22" s="1"/>
  <c r="G430" i="2"/>
  <c r="I430" i="2" s="1"/>
  <c r="I427" i="22" s="1"/>
  <c r="G414" i="2"/>
  <c r="I414" i="2" s="1"/>
  <c r="I411" i="22" s="1"/>
  <c r="G398" i="2"/>
  <c r="I398" i="2" s="1"/>
  <c r="I395" i="22" s="1"/>
  <c r="G382" i="2"/>
  <c r="I382" i="2" s="1"/>
  <c r="I379" i="22" s="1"/>
  <c r="L251" i="2"/>
  <c r="J251" i="2" s="1"/>
  <c r="G745" i="2"/>
  <c r="I745" i="2" s="1"/>
  <c r="I742" i="22" s="1"/>
  <c r="G741" i="2"/>
  <c r="I741" i="2" s="1"/>
  <c r="I738" i="22" s="1"/>
  <c r="G739" i="2"/>
  <c r="I739" i="2" s="1"/>
  <c r="I736" i="22" s="1"/>
  <c r="G140" i="2"/>
  <c r="I140" i="2" s="1"/>
  <c r="I137" i="22" s="1"/>
  <c r="G228" i="2"/>
  <c r="I228" i="2" s="1"/>
  <c r="I225" i="22" s="1"/>
  <c r="G196" i="2"/>
  <c r="I196" i="2" s="1"/>
  <c r="I193" i="22" s="1"/>
  <c r="N663" i="2"/>
  <c r="M663" i="2" s="1"/>
  <c r="D661" i="8" s="1"/>
  <c r="N667" i="2"/>
  <c r="M667" i="2" s="1"/>
  <c r="D665" i="8" s="1"/>
  <c r="N679" i="2"/>
  <c r="M679" i="2" s="1"/>
  <c r="D677" i="8" s="1"/>
  <c r="N683" i="2"/>
  <c r="M683" i="2" s="1"/>
  <c r="D681" i="8" s="1"/>
  <c r="N687" i="2"/>
  <c r="M687" i="2" s="1"/>
  <c r="D685" i="8" s="1"/>
  <c r="N699" i="2"/>
  <c r="M699" i="2" s="1"/>
  <c r="D697" i="8" s="1"/>
  <c r="N711" i="2"/>
  <c r="M711" i="2" s="1"/>
  <c r="D709" i="8" s="1"/>
  <c r="E709" i="8" s="1"/>
  <c r="F709" i="8" s="1"/>
  <c r="N715" i="2"/>
  <c r="M715" i="2" s="1"/>
  <c r="D713" i="8" s="1"/>
  <c r="E713" i="8" s="1"/>
  <c r="F713" i="8" s="1"/>
  <c r="N727" i="2"/>
  <c r="M727" i="2" s="1"/>
  <c r="D725" i="8" s="1"/>
  <c r="E725" i="8" s="1"/>
  <c r="F725" i="8" s="1"/>
  <c r="N731" i="2"/>
  <c r="M731" i="2" s="1"/>
  <c r="D729" i="8" s="1"/>
  <c r="E729" i="8" s="1"/>
  <c r="F729" i="8" s="1"/>
  <c r="N735" i="2"/>
  <c r="M735" i="2" s="1"/>
  <c r="D733" i="8" s="1"/>
  <c r="E733" i="8" s="1"/>
  <c r="F733" i="8" s="1"/>
  <c r="N668" i="2"/>
  <c r="M668" i="2" s="1"/>
  <c r="D666" i="8" s="1"/>
  <c r="N680" i="2"/>
  <c r="M680" i="2" s="1"/>
  <c r="D678" i="8" s="1"/>
  <c r="N684" i="2"/>
  <c r="M684" i="2" s="1"/>
  <c r="D682" i="8" s="1"/>
  <c r="N696" i="2"/>
  <c r="M696" i="2" s="1"/>
  <c r="D694" i="8" s="1"/>
  <c r="N700" i="2"/>
  <c r="M700" i="2" s="1"/>
  <c r="D698" i="8" s="1"/>
  <c r="N704" i="2"/>
  <c r="M704" i="2" s="1"/>
  <c r="D702" i="8" s="1"/>
  <c r="N716" i="2"/>
  <c r="M716" i="2" s="1"/>
  <c r="D714" i="8" s="1"/>
  <c r="N728" i="2"/>
  <c r="M728" i="2" s="1"/>
  <c r="D726" i="8" s="1"/>
  <c r="N732" i="2"/>
  <c r="M732" i="2" s="1"/>
  <c r="D730" i="8" s="1"/>
  <c r="N665" i="2"/>
  <c r="M665" i="2" s="1"/>
  <c r="D663" i="8" s="1"/>
  <c r="N669" i="2"/>
  <c r="M669" i="2" s="1"/>
  <c r="D667" i="8" s="1"/>
  <c r="N673" i="2"/>
  <c r="M673" i="2" s="1"/>
  <c r="D671" i="8" s="1"/>
  <c r="N685" i="2"/>
  <c r="M685" i="2" s="1"/>
  <c r="D683" i="8" s="1"/>
  <c r="N697" i="2"/>
  <c r="M697" i="2" s="1"/>
  <c r="D695" i="8" s="1"/>
  <c r="N701" i="2"/>
  <c r="M701" i="2" s="1"/>
  <c r="D699" i="8" s="1"/>
  <c r="N713" i="2"/>
  <c r="M713" i="2" s="1"/>
  <c r="D711" i="8" s="1"/>
  <c r="E711" i="8" s="1"/>
  <c r="F711" i="8" s="1"/>
  <c r="N717" i="2"/>
  <c r="M717" i="2" s="1"/>
  <c r="D715" i="8" s="1"/>
  <c r="E715" i="8" s="1"/>
  <c r="F715" i="8" s="1"/>
  <c r="N721" i="2"/>
  <c r="M721" i="2" s="1"/>
  <c r="D719" i="8" s="1"/>
  <c r="E719" i="8" s="1"/>
  <c r="F719" i="8" s="1"/>
  <c r="N733" i="2"/>
  <c r="M733" i="2" s="1"/>
  <c r="D731" i="8" s="1"/>
  <c r="E731" i="8" s="1"/>
  <c r="F731" i="8" s="1"/>
  <c r="N662" i="2"/>
  <c r="M662" i="2" s="1"/>
  <c r="D660" i="8" s="1"/>
  <c r="N666" i="2"/>
  <c r="M666" i="2" s="1"/>
  <c r="D664" i="8" s="1"/>
  <c r="N678" i="2"/>
  <c r="M678" i="2" s="1"/>
  <c r="D676" i="8" s="1"/>
  <c r="N682" i="2"/>
  <c r="M682" i="2" s="1"/>
  <c r="D680" i="8" s="1"/>
  <c r="N686" i="2"/>
  <c r="M686" i="2" s="1"/>
  <c r="D684" i="8" s="1"/>
  <c r="N698" i="2"/>
  <c r="M698" i="2" s="1"/>
  <c r="D696" i="8" s="1"/>
  <c r="N710" i="2"/>
  <c r="M710" i="2" s="1"/>
  <c r="D708" i="8" s="1"/>
  <c r="N714" i="2"/>
  <c r="M714" i="2" s="1"/>
  <c r="D712" i="8" s="1"/>
  <c r="N726" i="2"/>
  <c r="M726" i="2" s="1"/>
  <c r="D724" i="8" s="1"/>
  <c r="N730" i="2"/>
  <c r="M730" i="2" s="1"/>
  <c r="D728" i="8" s="1"/>
  <c r="N734" i="2"/>
  <c r="M734" i="2" s="1"/>
  <c r="D732" i="8" s="1"/>
  <c r="G163" i="2"/>
  <c r="I163" i="2" s="1"/>
  <c r="I160" i="22" s="1"/>
  <c r="G139" i="2"/>
  <c r="I139" i="2" s="1"/>
  <c r="I136" i="22" s="1"/>
  <c r="G243" i="2"/>
  <c r="I243" i="2" s="1"/>
  <c r="I240" i="22" s="1"/>
  <c r="G235" i="2"/>
  <c r="I235" i="2" s="1"/>
  <c r="I232" i="22" s="1"/>
  <c r="G219" i="2"/>
  <c r="I219" i="2" s="1"/>
  <c r="I216" i="22" s="1"/>
  <c r="G203" i="2"/>
  <c r="I203" i="2" s="1"/>
  <c r="I200" i="22" s="1"/>
  <c r="G187" i="2"/>
  <c r="I187" i="2" s="1"/>
  <c r="I184" i="22" s="1"/>
  <c r="G179" i="2"/>
  <c r="I179" i="2" s="1"/>
  <c r="I176" i="22" s="1"/>
  <c r="G487" i="2"/>
  <c r="I487" i="2" s="1"/>
  <c r="I484" i="22" s="1"/>
  <c r="G463" i="2"/>
  <c r="I463" i="2" s="1"/>
  <c r="I460" i="22" s="1"/>
  <c r="G447" i="2"/>
  <c r="I447" i="2" s="1"/>
  <c r="I444" i="22" s="1"/>
  <c r="G431" i="2"/>
  <c r="I431" i="2" s="1"/>
  <c r="I428" i="22" s="1"/>
  <c r="G415" i="2"/>
  <c r="I415" i="2" s="1"/>
  <c r="I412" i="22" s="1"/>
  <c r="G399" i="2"/>
  <c r="I399" i="2" s="1"/>
  <c r="I396" i="22" s="1"/>
  <c r="G375" i="2"/>
  <c r="I375" i="2" s="1"/>
  <c r="I372" i="22" s="1"/>
  <c r="G743" i="2"/>
  <c r="I743" i="2" s="1"/>
  <c r="I740" i="22" s="1"/>
  <c r="L152" i="2"/>
  <c r="J152" i="2" s="1"/>
  <c r="L142" i="2"/>
  <c r="J142" i="2" s="1"/>
  <c r="L156" i="2"/>
  <c r="J156" i="2" s="1"/>
  <c r="L242" i="2"/>
  <c r="J242" i="2" s="1"/>
  <c r="L231" i="2"/>
  <c r="J231" i="2" s="1"/>
  <c r="L210" i="2"/>
  <c r="J210" i="2" s="1"/>
  <c r="L199" i="2"/>
  <c r="J199" i="2" s="1"/>
  <c r="L188" i="2"/>
  <c r="J188" i="2" s="1"/>
  <c r="L178" i="2"/>
  <c r="J178" i="2" s="1"/>
  <c r="L498" i="2"/>
  <c r="J498" i="2" s="1"/>
  <c r="D496" i="7" s="1"/>
  <c r="E496" i="7" s="1"/>
  <c r="F496" i="7" s="1"/>
  <c r="L502" i="2"/>
  <c r="J502" i="2" s="1"/>
  <c r="L506" i="2"/>
  <c r="J506" i="2" s="1"/>
  <c r="L510" i="2"/>
  <c r="J510" i="2" s="1"/>
  <c r="D508" i="7" s="1"/>
  <c r="E508" i="7" s="1"/>
  <c r="F508" i="7" s="1"/>
  <c r="L514" i="2"/>
  <c r="J514" i="2" s="1"/>
  <c r="D512" i="7" s="1"/>
  <c r="E512" i="7" s="1"/>
  <c r="F512" i="7" s="1"/>
  <c r="L518" i="2"/>
  <c r="J518" i="2" s="1"/>
  <c r="D516" i="7" s="1"/>
  <c r="E516" i="7" s="1"/>
  <c r="F516" i="7" s="1"/>
  <c r="L522" i="2"/>
  <c r="J522" i="2" s="1"/>
  <c r="D520" i="7" s="1"/>
  <c r="E520" i="7" s="1"/>
  <c r="F520" i="7" s="1"/>
  <c r="L526" i="2"/>
  <c r="J526" i="2" s="1"/>
  <c r="D524" i="7" s="1"/>
  <c r="E524" i="7" s="1"/>
  <c r="F524" i="7" s="1"/>
  <c r="L530" i="2"/>
  <c r="J530" i="2" s="1"/>
  <c r="D528" i="7" s="1"/>
  <c r="E528" i="7" s="1"/>
  <c r="F528" i="7" s="1"/>
  <c r="L534" i="2"/>
  <c r="J534" i="2" s="1"/>
  <c r="L538" i="2"/>
  <c r="J538" i="2" s="1"/>
  <c r="D536" i="7" s="1"/>
  <c r="E536" i="7" s="1"/>
  <c r="F536" i="7" s="1"/>
  <c r="L542" i="2"/>
  <c r="J542" i="2" s="1"/>
  <c r="D540" i="7" s="1"/>
  <c r="E540" i="7" s="1"/>
  <c r="F540" i="7" s="1"/>
  <c r="L546" i="2"/>
  <c r="J546" i="2" s="1"/>
  <c r="D544" i="7" s="1"/>
  <c r="E544" i="7" s="1"/>
  <c r="F544" i="7" s="1"/>
  <c r="L550" i="2"/>
  <c r="J550" i="2" s="1"/>
  <c r="D548" i="7" s="1"/>
  <c r="E548" i="7" s="1"/>
  <c r="F548" i="7" s="1"/>
  <c r="L554" i="2"/>
  <c r="J554" i="2" s="1"/>
  <c r="D552" i="7" s="1"/>
  <c r="E552" i="7" s="1"/>
  <c r="F552" i="7" s="1"/>
  <c r="L558" i="2"/>
  <c r="J558" i="2" s="1"/>
  <c r="D556" i="7" s="1"/>
  <c r="E556" i="7" s="1"/>
  <c r="F556" i="7" s="1"/>
  <c r="L562" i="2"/>
  <c r="J562" i="2" s="1"/>
  <c r="D560" i="7" s="1"/>
  <c r="E560" i="7" s="1"/>
  <c r="F560" i="7" s="1"/>
  <c r="L566" i="2"/>
  <c r="J566" i="2" s="1"/>
  <c r="L570" i="2"/>
  <c r="J570" i="2" s="1"/>
  <c r="L574" i="2"/>
  <c r="J574" i="2" s="1"/>
  <c r="D572" i="7" s="1"/>
  <c r="E572" i="7" s="1"/>
  <c r="F572" i="7" s="1"/>
  <c r="L575" i="2"/>
  <c r="J575" i="2" s="1"/>
  <c r="D573" i="7" s="1"/>
  <c r="E573" i="7" s="1"/>
  <c r="F573" i="7" s="1"/>
  <c r="L499" i="2"/>
  <c r="J499" i="2" s="1"/>
  <c r="D497" i="7" s="1"/>
  <c r="E497" i="7" s="1"/>
  <c r="F497" i="7" s="1"/>
  <c r="L503" i="2"/>
  <c r="J503" i="2" s="1"/>
  <c r="D501" i="7" s="1"/>
  <c r="E501" i="7" s="1"/>
  <c r="F501" i="7" s="1"/>
  <c r="L507" i="2"/>
  <c r="J507" i="2" s="1"/>
  <c r="L511" i="2"/>
  <c r="J511" i="2" s="1"/>
  <c r="D509" i="7" s="1"/>
  <c r="E509" i="7" s="1"/>
  <c r="F509" i="7" s="1"/>
  <c r="L515" i="2"/>
  <c r="J515" i="2" s="1"/>
  <c r="L519" i="2"/>
  <c r="J519" i="2" s="1"/>
  <c r="D517" i="7" s="1"/>
  <c r="E517" i="7" s="1"/>
  <c r="F517" i="7" s="1"/>
  <c r="L523" i="2"/>
  <c r="J523" i="2" s="1"/>
  <c r="D521" i="7" s="1"/>
  <c r="E521" i="7" s="1"/>
  <c r="F521" i="7" s="1"/>
  <c r="L527" i="2"/>
  <c r="J527" i="2" s="1"/>
  <c r="L531" i="2"/>
  <c r="J531" i="2" s="1"/>
  <c r="L535" i="2"/>
  <c r="J535" i="2" s="1"/>
  <c r="D533" i="7" s="1"/>
  <c r="E533" i="7" s="1"/>
  <c r="F533" i="7" s="1"/>
  <c r="L539" i="2"/>
  <c r="J539" i="2" s="1"/>
  <c r="D537" i="7" s="1"/>
  <c r="E537" i="7" s="1"/>
  <c r="F537" i="7" s="1"/>
  <c r="L543" i="2"/>
  <c r="J543" i="2" s="1"/>
  <c r="D541" i="7" s="1"/>
  <c r="E541" i="7" s="1"/>
  <c r="F541" i="7" s="1"/>
  <c r="L547" i="2"/>
  <c r="J547" i="2" s="1"/>
  <c r="D545" i="7" s="1"/>
  <c r="E545" i="7" s="1"/>
  <c r="F545" i="7" s="1"/>
  <c r="L551" i="2"/>
  <c r="J551" i="2" s="1"/>
  <c r="D549" i="7" s="1"/>
  <c r="E549" i="7" s="1"/>
  <c r="F549" i="7" s="1"/>
  <c r="L555" i="2"/>
  <c r="J555" i="2" s="1"/>
  <c r="D553" i="7" s="1"/>
  <c r="E553" i="7" s="1"/>
  <c r="F553" i="7" s="1"/>
  <c r="L559" i="2"/>
  <c r="J559" i="2" s="1"/>
  <c r="L563" i="2"/>
  <c r="J563" i="2" s="1"/>
  <c r="L567" i="2"/>
  <c r="J567" i="2" s="1"/>
  <c r="D565" i="7" s="1"/>
  <c r="E565" i="7" s="1"/>
  <c r="F565" i="7" s="1"/>
  <c r="L571" i="2"/>
  <c r="J571" i="2" s="1"/>
  <c r="D569" i="7" s="1"/>
  <c r="E569" i="7" s="1"/>
  <c r="F569" i="7" s="1"/>
  <c r="L495" i="2"/>
  <c r="J495" i="2" s="1"/>
  <c r="D493" i="7" s="1"/>
  <c r="E493" i="7" s="1"/>
  <c r="F493" i="7" s="1"/>
  <c r="L496" i="2"/>
  <c r="J496" i="2" s="1"/>
  <c r="D494" i="7" s="1"/>
  <c r="E494" i="7" s="1"/>
  <c r="F494" i="7" s="1"/>
  <c r="L500" i="2"/>
  <c r="J500" i="2" s="1"/>
  <c r="D498" i="7" s="1"/>
  <c r="E498" i="7" s="1"/>
  <c r="F498" i="7" s="1"/>
  <c r="L504" i="2"/>
  <c r="J504" i="2" s="1"/>
  <c r="D502" i="7" s="1"/>
  <c r="E502" i="7" s="1"/>
  <c r="F502" i="7" s="1"/>
  <c r="L508" i="2"/>
  <c r="J508" i="2" s="1"/>
  <c r="L512" i="2"/>
  <c r="J512" i="2" s="1"/>
  <c r="D510" i="7" s="1"/>
  <c r="E510" i="7" s="1"/>
  <c r="F510" i="7" s="1"/>
  <c r="L516" i="2"/>
  <c r="J516" i="2" s="1"/>
  <c r="D514" i="7" s="1"/>
  <c r="E514" i="7" s="1"/>
  <c r="F514" i="7" s="1"/>
  <c r="L520" i="2"/>
  <c r="J520" i="2" s="1"/>
  <c r="L524" i="2"/>
  <c r="J524" i="2" s="1"/>
  <c r="D522" i="7" s="1"/>
  <c r="E522" i="7" s="1"/>
  <c r="F522" i="7" s="1"/>
  <c r="L528" i="2"/>
  <c r="J528" i="2" s="1"/>
  <c r="D526" i="7" s="1"/>
  <c r="E526" i="7" s="1"/>
  <c r="F526" i="7" s="1"/>
  <c r="L532" i="2"/>
  <c r="J532" i="2" s="1"/>
  <c r="D530" i="7" s="1"/>
  <c r="E530" i="7" s="1"/>
  <c r="F530" i="7" s="1"/>
  <c r="L536" i="2"/>
  <c r="J536" i="2" s="1"/>
  <c r="D534" i="7" s="1"/>
  <c r="E534" i="7" s="1"/>
  <c r="F534" i="7" s="1"/>
  <c r="L540" i="2"/>
  <c r="J540" i="2" s="1"/>
  <c r="L544" i="2"/>
  <c r="J544" i="2" s="1"/>
  <c r="D542" i="7" s="1"/>
  <c r="E542" i="7" s="1"/>
  <c r="F542" i="7" s="1"/>
  <c r="L548" i="2"/>
  <c r="J548" i="2" s="1"/>
  <c r="D546" i="7" s="1"/>
  <c r="E546" i="7" s="1"/>
  <c r="F546" i="7" s="1"/>
  <c r="L552" i="2"/>
  <c r="J552" i="2" s="1"/>
  <c r="L556" i="2"/>
  <c r="J556" i="2" s="1"/>
  <c r="D554" i="7" s="1"/>
  <c r="E554" i="7" s="1"/>
  <c r="F554" i="7" s="1"/>
  <c r="L560" i="2"/>
  <c r="J560" i="2" s="1"/>
  <c r="D558" i="7" s="1"/>
  <c r="E558" i="7" s="1"/>
  <c r="F558" i="7" s="1"/>
  <c r="L564" i="2"/>
  <c r="J564" i="2" s="1"/>
  <c r="D562" i="7" s="1"/>
  <c r="E562" i="7" s="1"/>
  <c r="F562" i="7" s="1"/>
  <c r="L568" i="2"/>
  <c r="J568" i="2" s="1"/>
  <c r="D566" i="7" s="1"/>
  <c r="E566" i="7" s="1"/>
  <c r="F566" i="7" s="1"/>
  <c r="L572" i="2"/>
  <c r="J572" i="2" s="1"/>
  <c r="L497" i="2"/>
  <c r="J497" i="2" s="1"/>
  <c r="L501" i="2"/>
  <c r="J501" i="2" s="1"/>
  <c r="D499" i="7" s="1"/>
  <c r="E499" i="7" s="1"/>
  <c r="F499" i="7" s="1"/>
  <c r="L505" i="2"/>
  <c r="J505" i="2" s="1"/>
  <c r="D503" i="7" s="1"/>
  <c r="E503" i="7" s="1"/>
  <c r="F503" i="7" s="1"/>
  <c r="L509" i="2"/>
  <c r="J509" i="2" s="1"/>
  <c r="D507" i="7" s="1"/>
  <c r="E507" i="7" s="1"/>
  <c r="F507" i="7" s="1"/>
  <c r="L513" i="2"/>
  <c r="J513" i="2" s="1"/>
  <c r="D511" i="7" s="1"/>
  <c r="E511" i="7" s="1"/>
  <c r="F511" i="7" s="1"/>
  <c r="L517" i="2"/>
  <c r="J517" i="2" s="1"/>
  <c r="D515" i="7" s="1"/>
  <c r="E515" i="7" s="1"/>
  <c r="F515" i="7" s="1"/>
  <c r="L521" i="2"/>
  <c r="J521" i="2" s="1"/>
  <c r="D519" i="7" s="1"/>
  <c r="E519" i="7" s="1"/>
  <c r="F519" i="7" s="1"/>
  <c r="L525" i="2"/>
  <c r="J525" i="2" s="1"/>
  <c r="L529" i="2"/>
  <c r="J529" i="2" s="1"/>
  <c r="L533" i="2"/>
  <c r="J533" i="2" s="1"/>
  <c r="D531" i="7" s="1"/>
  <c r="E531" i="7" s="1"/>
  <c r="F531" i="7" s="1"/>
  <c r="L537" i="2"/>
  <c r="J537" i="2" s="1"/>
  <c r="D535" i="7" s="1"/>
  <c r="E535" i="7" s="1"/>
  <c r="F535" i="7" s="1"/>
  <c r="L541" i="2"/>
  <c r="J541" i="2" s="1"/>
  <c r="D539" i="7" s="1"/>
  <c r="E539" i="7" s="1"/>
  <c r="F539" i="7" s="1"/>
  <c r="L545" i="2"/>
  <c r="J545" i="2" s="1"/>
  <c r="D543" i="7" s="1"/>
  <c r="E543" i="7" s="1"/>
  <c r="F543" i="7" s="1"/>
  <c r="L549" i="2"/>
  <c r="J549" i="2" s="1"/>
  <c r="D547" i="7" s="1"/>
  <c r="E547" i="7" s="1"/>
  <c r="F547" i="7" s="1"/>
  <c r="L553" i="2"/>
  <c r="J553" i="2" s="1"/>
  <c r="D551" i="7" s="1"/>
  <c r="E551" i="7" s="1"/>
  <c r="F551" i="7" s="1"/>
  <c r="L557" i="2"/>
  <c r="J557" i="2" s="1"/>
  <c r="L561" i="2"/>
  <c r="J561" i="2" s="1"/>
  <c r="L565" i="2"/>
  <c r="J565" i="2" s="1"/>
  <c r="D563" i="7" s="1"/>
  <c r="E563" i="7" s="1"/>
  <c r="F563" i="7" s="1"/>
  <c r="L569" i="2"/>
  <c r="J569" i="2" s="1"/>
  <c r="D567" i="7" s="1"/>
  <c r="E567" i="7" s="1"/>
  <c r="F567" i="7" s="1"/>
  <c r="L573" i="2"/>
  <c r="J573" i="2" s="1"/>
  <c r="D571" i="7" s="1"/>
  <c r="E571" i="7" s="1"/>
  <c r="F571" i="7" s="1"/>
  <c r="G162" i="2"/>
  <c r="I162" i="2" s="1"/>
  <c r="I159" i="22" s="1"/>
  <c r="G146" i="2"/>
  <c r="I146" i="2" s="1"/>
  <c r="I143" i="22" s="1"/>
  <c r="G250" i="2"/>
  <c r="I250" i="2" s="1"/>
  <c r="I247" i="22" s="1"/>
  <c r="G234" i="2"/>
  <c r="I234" i="2" s="1"/>
  <c r="I231" i="22" s="1"/>
  <c r="G218" i="2"/>
  <c r="I218" i="2" s="1"/>
  <c r="I215" i="22" s="1"/>
  <c r="G202" i="2"/>
  <c r="I202" i="2" s="1"/>
  <c r="I199" i="22" s="1"/>
  <c r="G186" i="2"/>
  <c r="I186" i="2" s="1"/>
  <c r="I183" i="22" s="1"/>
  <c r="G170" i="2"/>
  <c r="I170" i="2" s="1"/>
  <c r="I167" i="22" s="1"/>
  <c r="G486" i="2"/>
  <c r="I486" i="2" s="1"/>
  <c r="I483" i="22" s="1"/>
  <c r="G470" i="2"/>
  <c r="I470" i="2" s="1"/>
  <c r="I467" i="22" s="1"/>
  <c r="G454" i="2"/>
  <c r="I454" i="2" s="1"/>
  <c r="I451" i="22" s="1"/>
  <c r="G438" i="2"/>
  <c r="I438" i="2" s="1"/>
  <c r="I435" i="22" s="1"/>
  <c r="G422" i="2"/>
  <c r="I422" i="2" s="1"/>
  <c r="I419" i="22" s="1"/>
  <c r="G406" i="2"/>
  <c r="I406" i="2" s="1"/>
  <c r="I403" i="22" s="1"/>
  <c r="G390" i="2"/>
  <c r="I390" i="2" s="1"/>
  <c r="I387" i="22" s="1"/>
  <c r="G742" i="2"/>
  <c r="I742" i="2" s="1"/>
  <c r="I739" i="22" s="1"/>
  <c r="L151" i="2"/>
  <c r="L140" i="2"/>
  <c r="J140" i="2" s="1"/>
  <c r="L166" i="2"/>
  <c r="J166" i="2" s="1"/>
  <c r="L240" i="2"/>
  <c r="J240" i="2" s="1"/>
  <c r="L230" i="2"/>
  <c r="J230" i="2" s="1"/>
  <c r="L219" i="2"/>
  <c r="J219" i="2" s="1"/>
  <c r="L208" i="2"/>
  <c r="J208" i="2" s="1"/>
  <c r="L198" i="2"/>
  <c r="J198" i="2" s="1"/>
  <c r="L187" i="2"/>
  <c r="L176" i="2"/>
  <c r="J176" i="2" s="1"/>
  <c r="G161" i="2"/>
  <c r="I161" i="2" s="1"/>
  <c r="I158" i="22" s="1"/>
  <c r="G153" i="2"/>
  <c r="I153" i="2" s="1"/>
  <c r="I150" i="22" s="1"/>
  <c r="G145" i="2"/>
  <c r="I145" i="2" s="1"/>
  <c r="I142" i="22" s="1"/>
  <c r="G137" i="2"/>
  <c r="I137" i="2" s="1"/>
  <c r="I134" i="22" s="1"/>
  <c r="G249" i="2"/>
  <c r="I249" i="2" s="1"/>
  <c r="I246" i="22" s="1"/>
  <c r="G241" i="2"/>
  <c r="I241" i="2" s="1"/>
  <c r="I238" i="22" s="1"/>
  <c r="G233" i="2"/>
  <c r="I233" i="2" s="1"/>
  <c r="I230" i="22" s="1"/>
  <c r="G225" i="2"/>
  <c r="I225" i="2" s="1"/>
  <c r="I222" i="22" s="1"/>
  <c r="G217" i="2"/>
  <c r="I217" i="2" s="1"/>
  <c r="I214" i="22" s="1"/>
  <c r="G209" i="2"/>
  <c r="I209" i="2" s="1"/>
  <c r="I206" i="22" s="1"/>
  <c r="G201" i="2"/>
  <c r="I201" i="2" s="1"/>
  <c r="I198" i="22" s="1"/>
  <c r="G193" i="2"/>
  <c r="I193" i="2" s="1"/>
  <c r="I190" i="22" s="1"/>
  <c r="G185" i="2"/>
  <c r="I185" i="2" s="1"/>
  <c r="I182" i="22" s="1"/>
  <c r="G177" i="2"/>
  <c r="I177" i="2" s="1"/>
  <c r="I174" i="22" s="1"/>
  <c r="G169" i="2"/>
  <c r="I169" i="2" s="1"/>
  <c r="I166" i="22" s="1"/>
  <c r="G493" i="2"/>
  <c r="I493" i="2" s="1"/>
  <c r="I490" i="22" s="1"/>
  <c r="G485" i="2"/>
  <c r="I485" i="2" s="1"/>
  <c r="I482" i="22" s="1"/>
  <c r="G477" i="2"/>
  <c r="I477" i="2" s="1"/>
  <c r="I474" i="22" s="1"/>
  <c r="G469" i="2"/>
  <c r="I469" i="2" s="1"/>
  <c r="I466" i="22" s="1"/>
  <c r="G461" i="2"/>
  <c r="I461" i="2" s="1"/>
  <c r="I458" i="22" s="1"/>
  <c r="G453" i="2"/>
  <c r="I453" i="2" s="1"/>
  <c r="I450" i="22" s="1"/>
  <c r="G445" i="2"/>
  <c r="I445" i="2" s="1"/>
  <c r="I442" i="22" s="1"/>
  <c r="G437" i="2"/>
  <c r="I437" i="2" s="1"/>
  <c r="I434" i="22" s="1"/>
  <c r="G429" i="2"/>
  <c r="I429" i="2" s="1"/>
  <c r="I426" i="22" s="1"/>
  <c r="G421" i="2"/>
  <c r="I421" i="2" s="1"/>
  <c r="I418" i="22" s="1"/>
  <c r="G413" i="2"/>
  <c r="I413" i="2" s="1"/>
  <c r="I410" i="22" s="1"/>
  <c r="G405" i="2"/>
  <c r="I405" i="2" s="1"/>
  <c r="I402" i="22" s="1"/>
  <c r="G397" i="2"/>
  <c r="I397" i="2" s="1"/>
  <c r="I394" i="22" s="1"/>
  <c r="G389" i="2"/>
  <c r="I389" i="2" s="1"/>
  <c r="I386" i="22" s="1"/>
  <c r="G381" i="2"/>
  <c r="I381" i="2" s="1"/>
  <c r="I378" i="22" s="1"/>
  <c r="G740" i="2"/>
  <c r="I740" i="2" s="1"/>
  <c r="I737" i="22" s="1"/>
  <c r="L150" i="2"/>
  <c r="J150" i="2" s="1"/>
  <c r="L139" i="2"/>
  <c r="J139" i="2" s="1"/>
  <c r="L164" i="2"/>
  <c r="J164" i="2" s="1"/>
  <c r="L250" i="2"/>
  <c r="J250" i="2" s="1"/>
  <c r="L239" i="2"/>
  <c r="J239" i="2" s="1"/>
  <c r="L228" i="2"/>
  <c r="J228" i="2" s="1"/>
  <c r="L218" i="2"/>
  <c r="J218" i="2" s="1"/>
  <c r="L207" i="2"/>
  <c r="J207" i="2" s="1"/>
  <c r="D205" i="7" s="1"/>
  <c r="E205" i="7" s="1"/>
  <c r="F205" i="7" s="1"/>
  <c r="L196" i="2"/>
  <c r="J196" i="2" s="1"/>
  <c r="L186" i="2"/>
  <c r="J186" i="2" s="1"/>
  <c r="L175" i="2"/>
  <c r="J175" i="2" s="1"/>
  <c r="G152" i="2"/>
  <c r="I152" i="2" s="1"/>
  <c r="I149" i="22" s="1"/>
  <c r="G224" i="2"/>
  <c r="I224" i="2" s="1"/>
  <c r="I221" i="22" s="1"/>
  <c r="G176" i="2"/>
  <c r="I176" i="2" s="1"/>
  <c r="I173" i="22" s="1"/>
  <c r="G131" i="2"/>
  <c r="I131" i="2" s="1"/>
  <c r="I128" i="22" s="1"/>
  <c r="L148" i="2"/>
  <c r="J148" i="2" s="1"/>
  <c r="L138" i="2"/>
  <c r="J138" i="2" s="1"/>
  <c r="L163" i="2"/>
  <c r="J163" i="2" s="1"/>
  <c r="L248" i="2"/>
  <c r="J248" i="2" s="1"/>
  <c r="L238" i="2"/>
  <c r="J238" i="2" s="1"/>
  <c r="L227" i="2"/>
  <c r="J227" i="2" s="1"/>
  <c r="L216" i="2"/>
  <c r="J216" i="2" s="1"/>
  <c r="L206" i="2"/>
  <c r="J206" i="2" s="1"/>
  <c r="L195" i="2"/>
  <c r="J195" i="2" s="1"/>
  <c r="L184" i="2"/>
  <c r="J184" i="2" s="1"/>
  <c r="L174" i="2"/>
  <c r="J174" i="2" s="1"/>
  <c r="L741" i="2"/>
  <c r="J741" i="2" s="1"/>
  <c r="L745" i="2"/>
  <c r="J745" i="2" s="1"/>
  <c r="L742" i="2"/>
  <c r="J742" i="2" s="1"/>
  <c r="L746" i="2"/>
  <c r="J746" i="2" s="1"/>
  <c r="L740" i="2"/>
  <c r="J740" i="2" s="1"/>
  <c r="L747" i="2"/>
  <c r="J747" i="2" s="1"/>
  <c r="L748" i="2"/>
  <c r="J748" i="2" s="1"/>
  <c r="L743" i="2"/>
  <c r="J743" i="2" s="1"/>
  <c r="L739" i="2"/>
  <c r="J739" i="2" s="1"/>
  <c r="L744" i="2"/>
  <c r="J744" i="2" s="1"/>
  <c r="D742" i="7" s="1"/>
  <c r="E742" i="7" s="1"/>
  <c r="F742" i="7" s="1"/>
  <c r="G144" i="2"/>
  <c r="I144" i="2" s="1"/>
  <c r="I141" i="22" s="1"/>
  <c r="G232" i="2"/>
  <c r="I232" i="2" s="1"/>
  <c r="I229" i="22" s="1"/>
  <c r="G192" i="2"/>
  <c r="I192" i="2" s="1"/>
  <c r="I189" i="22" s="1"/>
  <c r="G135" i="2"/>
  <c r="I135" i="2" s="1"/>
  <c r="I132" i="22" s="1"/>
  <c r="G451" i="2"/>
  <c r="I451" i="2" s="1"/>
  <c r="I448" i="22" s="1"/>
  <c r="L226" i="2"/>
  <c r="J226" i="2" s="1"/>
  <c r="O15" i="19"/>
  <c r="J10" i="14"/>
  <c r="E598" i="6"/>
  <c r="E599" i="6"/>
  <c r="E606" i="6"/>
  <c r="E607" i="6"/>
  <c r="E614" i="6"/>
  <c r="E584" i="6"/>
  <c r="E592" i="6"/>
  <c r="E575" i="6"/>
  <c r="E580" i="6"/>
  <c r="E582" i="6"/>
  <c r="E583" i="6"/>
  <c r="U579" i="2"/>
  <c r="W579" i="2"/>
  <c r="U580" i="2"/>
  <c r="Z580" i="2"/>
  <c r="U581" i="2"/>
  <c r="W581" i="2"/>
  <c r="X581" i="2"/>
  <c r="U582" i="2"/>
  <c r="V582" i="2"/>
  <c r="W582" i="2"/>
  <c r="Z582" i="2"/>
  <c r="U583" i="2"/>
  <c r="X583" i="2"/>
  <c r="U576" i="2"/>
  <c r="Z576" i="2"/>
  <c r="U577" i="2"/>
  <c r="X577" i="2"/>
  <c r="Z577" i="2"/>
  <c r="U578" i="2"/>
  <c r="V578" i="2"/>
  <c r="W578" i="2"/>
  <c r="Z578" i="2"/>
  <c r="H11" i="11"/>
  <c r="F9" i="13" s="1"/>
  <c r="H12" i="11"/>
  <c r="F10" i="13" s="1"/>
  <c r="H13" i="11"/>
  <c r="F11" i="13" s="1"/>
  <c r="H14" i="11"/>
  <c r="F12" i="13" s="1"/>
  <c r="H15" i="11"/>
  <c r="F13" i="13" s="1"/>
  <c r="H16" i="11"/>
  <c r="F14" i="13" s="1"/>
  <c r="H17" i="11"/>
  <c r="F15" i="13" s="1"/>
  <c r="H10" i="11"/>
  <c r="F8" i="13" s="1"/>
  <c r="D11" i="11"/>
  <c r="B9" i="13" s="1"/>
  <c r="D12" i="11"/>
  <c r="B10" i="13" s="1"/>
  <c r="D13" i="11"/>
  <c r="B11" i="13" s="1"/>
  <c r="D14" i="11"/>
  <c r="D15" i="11"/>
  <c r="B13" i="13" s="1"/>
  <c r="D16" i="11"/>
  <c r="B14" i="13" s="1"/>
  <c r="D17" i="11"/>
  <c r="B15" i="13" s="1"/>
  <c r="I5" i="13" s="1"/>
  <c r="D10" i="11"/>
  <c r="B8" i="13" s="1"/>
  <c r="G11" i="11"/>
  <c r="E9" i="13" s="1"/>
  <c r="G12" i="11"/>
  <c r="E10" i="13" s="1"/>
  <c r="G13" i="11"/>
  <c r="E11" i="13" s="1"/>
  <c r="G14" i="11"/>
  <c r="E12" i="13" s="1"/>
  <c r="G15" i="11"/>
  <c r="E13" i="13" s="1"/>
  <c r="G16" i="11"/>
  <c r="E14" i="13" s="1"/>
  <c r="G17" i="11"/>
  <c r="E15" i="13" s="1"/>
  <c r="G10" i="11"/>
  <c r="F17" i="11"/>
  <c r="D15" i="13" s="1"/>
  <c r="I7" i="13" s="1"/>
  <c r="F8" i="21" s="1"/>
  <c r="N657" i="2" s="1"/>
  <c r="M657" i="2" s="1"/>
  <c r="D655" i="8" s="1"/>
  <c r="F11" i="11"/>
  <c r="D9" i="13" s="1"/>
  <c r="F12" i="11"/>
  <c r="D10" i="13" s="1"/>
  <c r="F13" i="11"/>
  <c r="D11" i="13" s="1"/>
  <c r="F14" i="11"/>
  <c r="D12" i="13" s="1"/>
  <c r="F15" i="11"/>
  <c r="D13" i="13" s="1"/>
  <c r="F16" i="11"/>
  <c r="D14" i="13" s="1"/>
  <c r="F10" i="11"/>
  <c r="D8" i="13" s="1"/>
  <c r="E11" i="11"/>
  <c r="C9" i="13" s="1"/>
  <c r="E12" i="11"/>
  <c r="C10" i="13" s="1"/>
  <c r="E13" i="11"/>
  <c r="C11" i="13" s="1"/>
  <c r="E14" i="11"/>
  <c r="E15" i="11"/>
  <c r="C13" i="13" s="1"/>
  <c r="E16" i="11"/>
  <c r="C14" i="13" s="1"/>
  <c r="E17" i="11"/>
  <c r="C15" i="13" s="1"/>
  <c r="I6" i="13" s="1"/>
  <c r="E8" i="21" s="1"/>
  <c r="E10" i="11"/>
  <c r="C8" i="13" s="1"/>
  <c r="I5" i="8"/>
  <c r="I5" i="7"/>
  <c r="I5" i="6"/>
  <c r="Q5" i="22" s="1"/>
  <c r="O748" i="2"/>
  <c r="O747" i="2"/>
  <c r="O746" i="2"/>
  <c r="O745" i="2"/>
  <c r="O744" i="2"/>
  <c r="E742" i="6"/>
  <c r="O743" i="2"/>
  <c r="O742" i="2"/>
  <c r="O741" i="2"/>
  <c r="O740" i="2"/>
  <c r="O739" i="2"/>
  <c r="O738" i="2"/>
  <c r="Q738" i="2" s="1"/>
  <c r="C736" i="6" s="1"/>
  <c r="E736" i="6"/>
  <c r="O737" i="2"/>
  <c r="Q737" i="2" s="1"/>
  <c r="C735" i="6" s="1"/>
  <c r="E735" i="6"/>
  <c r="O736" i="2"/>
  <c r="Q736" i="2" s="1"/>
  <c r="C734" i="6" s="1"/>
  <c r="E734" i="6"/>
  <c r="O735" i="2"/>
  <c r="Q735" i="2" s="1"/>
  <c r="C733" i="6" s="1"/>
  <c r="O734" i="2"/>
  <c r="E732" i="6"/>
  <c r="O733" i="2"/>
  <c r="O732" i="2"/>
  <c r="Q732" i="2" s="1"/>
  <c r="C730" i="6" s="1"/>
  <c r="O731" i="2"/>
  <c r="O730" i="2"/>
  <c r="O729" i="2"/>
  <c r="O728" i="2"/>
  <c r="E726" i="6"/>
  <c r="O727" i="2"/>
  <c r="Q727" i="2" s="1"/>
  <c r="C725" i="6" s="1"/>
  <c r="E725" i="6"/>
  <c r="O726" i="2"/>
  <c r="Q726" i="2" s="1"/>
  <c r="C724" i="6" s="1"/>
  <c r="E724" i="6"/>
  <c r="O725" i="2"/>
  <c r="E723" i="6"/>
  <c r="O724" i="2"/>
  <c r="E722" i="6"/>
  <c r="O723" i="2"/>
  <c r="E721" i="6"/>
  <c r="O722" i="2"/>
  <c r="E720" i="6"/>
  <c r="O721" i="2"/>
  <c r="E719" i="6"/>
  <c r="O720" i="2"/>
  <c r="O719" i="2"/>
  <c r="E717" i="6"/>
  <c r="O718" i="2"/>
  <c r="Q718" i="2" s="1"/>
  <c r="C716" i="6" s="1"/>
  <c r="E716" i="6"/>
  <c r="O717" i="2"/>
  <c r="Q717" i="2" s="1"/>
  <c r="C715" i="6" s="1"/>
  <c r="E715" i="6"/>
  <c r="O716" i="2"/>
  <c r="E714" i="6"/>
  <c r="O715" i="2"/>
  <c r="E713" i="6"/>
  <c r="O714" i="2"/>
  <c r="O713" i="2"/>
  <c r="Q713" i="2" s="1"/>
  <c r="C711" i="6" s="1"/>
  <c r="E711" i="6"/>
  <c r="O712" i="2"/>
  <c r="Q712" i="2" s="1"/>
  <c r="C710" i="6" s="1"/>
  <c r="E710" i="6"/>
  <c r="O711" i="2"/>
  <c r="Q711" i="2" s="1"/>
  <c r="C709" i="6" s="1"/>
  <c r="E709" i="6"/>
  <c r="O710" i="2"/>
  <c r="O709" i="2"/>
  <c r="E707" i="6"/>
  <c r="O708" i="2"/>
  <c r="Q708" i="2" s="1"/>
  <c r="C706" i="6" s="1"/>
  <c r="E706" i="6"/>
  <c r="O707" i="2"/>
  <c r="E705" i="6"/>
  <c r="O706" i="2"/>
  <c r="Q706" i="2" s="1"/>
  <c r="C704" i="6" s="1"/>
  <c r="O705" i="2"/>
  <c r="Q705" i="2" s="1"/>
  <c r="C703" i="6" s="1"/>
  <c r="E703" i="6"/>
  <c r="O704" i="2"/>
  <c r="E702" i="6"/>
  <c r="O703" i="2"/>
  <c r="Q703" i="2" s="1"/>
  <c r="C701" i="6" s="1"/>
  <c r="E701" i="6"/>
  <c r="O702" i="2"/>
  <c r="O701" i="2"/>
  <c r="Q701" i="2" s="1"/>
  <c r="C699" i="6" s="1"/>
  <c r="O700" i="2"/>
  <c r="O699" i="2"/>
  <c r="O698" i="2"/>
  <c r="Q698" i="2" s="1"/>
  <c r="C696" i="6" s="1"/>
  <c r="E696" i="6"/>
  <c r="O697" i="2"/>
  <c r="O696" i="2"/>
  <c r="Q696" i="2" s="1"/>
  <c r="C694" i="6" s="1"/>
  <c r="E694" i="6"/>
  <c r="O695" i="2"/>
  <c r="O694" i="2"/>
  <c r="Q694" i="2" s="1"/>
  <c r="C692" i="6" s="1"/>
  <c r="E692" i="6"/>
  <c r="O693" i="2"/>
  <c r="E691" i="6"/>
  <c r="O692" i="2"/>
  <c r="O691" i="2"/>
  <c r="Q691" i="2" s="1"/>
  <c r="C689" i="6" s="1"/>
  <c r="E689" i="6"/>
  <c r="O690" i="2"/>
  <c r="Q690" i="2" s="1"/>
  <c r="C688" i="6" s="1"/>
  <c r="E688" i="6"/>
  <c r="O689" i="2"/>
  <c r="E687" i="6"/>
  <c r="O688" i="2"/>
  <c r="O687" i="2"/>
  <c r="Q687" i="2" s="1"/>
  <c r="C685" i="6" s="1"/>
  <c r="E685" i="6"/>
  <c r="O686" i="2"/>
  <c r="E684" i="6"/>
  <c r="O685" i="2"/>
  <c r="E683" i="6"/>
  <c r="O684" i="2"/>
  <c r="Q684" i="2" s="1"/>
  <c r="C682" i="6" s="1"/>
  <c r="E682" i="6"/>
  <c r="O683" i="2"/>
  <c r="Q683" i="2" s="1"/>
  <c r="C681" i="6" s="1"/>
  <c r="E681" i="6"/>
  <c r="O682" i="2"/>
  <c r="Q682" i="2" s="1"/>
  <c r="C680" i="6" s="1"/>
  <c r="O681" i="2"/>
  <c r="E679" i="6"/>
  <c r="O680" i="2"/>
  <c r="Q680" i="2" s="1"/>
  <c r="C678" i="6" s="1"/>
  <c r="O679" i="2"/>
  <c r="E677" i="6"/>
  <c r="O678" i="2"/>
  <c r="E676" i="6"/>
  <c r="O677" i="2"/>
  <c r="E675" i="6"/>
  <c r="O676" i="2"/>
  <c r="E674" i="6"/>
  <c r="O675" i="2"/>
  <c r="Q675" i="2" s="1"/>
  <c r="C673" i="6" s="1"/>
  <c r="E673" i="6"/>
  <c r="O674" i="2"/>
  <c r="E672" i="6"/>
  <c r="O673" i="2"/>
  <c r="Q673" i="2" s="1"/>
  <c r="C671" i="6" s="1"/>
  <c r="E671" i="6"/>
  <c r="O672" i="2"/>
  <c r="E670" i="6"/>
  <c r="O671" i="2"/>
  <c r="Q671" i="2" s="1"/>
  <c r="C669" i="6" s="1"/>
  <c r="E669" i="6"/>
  <c r="O670" i="2"/>
  <c r="E668" i="6"/>
  <c r="O669" i="2"/>
  <c r="O668" i="2"/>
  <c r="O667" i="2"/>
  <c r="O666" i="2"/>
  <c r="E664" i="6"/>
  <c r="O665" i="2"/>
  <c r="Q665" i="2" s="1"/>
  <c r="C663" i="6" s="1"/>
  <c r="O664" i="2"/>
  <c r="E662" i="6"/>
  <c r="O663" i="2"/>
  <c r="Q663" i="2" s="1"/>
  <c r="C661" i="6" s="1"/>
  <c r="E661" i="6"/>
  <c r="O662" i="2"/>
  <c r="E660" i="6"/>
  <c r="O661" i="2"/>
  <c r="Q661" i="2" s="1"/>
  <c r="C659" i="6" s="1"/>
  <c r="E659" i="6"/>
  <c r="O660" i="2"/>
  <c r="E658" i="6"/>
  <c r="O659" i="2"/>
  <c r="Q659" i="2" s="1"/>
  <c r="C657" i="6" s="1"/>
  <c r="E657" i="6"/>
  <c r="O658" i="2"/>
  <c r="E656" i="6"/>
  <c r="O657" i="2"/>
  <c r="E655" i="6"/>
  <c r="O656" i="2"/>
  <c r="Q656" i="2" s="1"/>
  <c r="C654" i="6" s="1"/>
  <c r="E654" i="7"/>
  <c r="F654" i="7" s="1"/>
  <c r="E654" i="6"/>
  <c r="O655" i="2"/>
  <c r="Q655" i="2" s="1"/>
  <c r="C653" i="6" s="1"/>
  <c r="E653" i="7"/>
  <c r="F653" i="7" s="1"/>
  <c r="E653" i="6"/>
  <c r="O654" i="2"/>
  <c r="Q654" i="2" s="1"/>
  <c r="C652" i="6" s="1"/>
  <c r="E652" i="7"/>
  <c r="F652" i="7" s="1"/>
  <c r="E652" i="6"/>
  <c r="O653" i="2"/>
  <c r="Q653" i="2" s="1"/>
  <c r="C651" i="6" s="1"/>
  <c r="E651" i="7"/>
  <c r="F651" i="7" s="1"/>
  <c r="E651" i="6"/>
  <c r="O652" i="2"/>
  <c r="Q652" i="2" s="1"/>
  <c r="C650" i="6" s="1"/>
  <c r="E650" i="7"/>
  <c r="F650" i="7" s="1"/>
  <c r="E650" i="6"/>
  <c r="O651" i="2"/>
  <c r="Q651" i="2" s="1"/>
  <c r="C649" i="6" s="1"/>
  <c r="E649" i="7"/>
  <c r="F649" i="7" s="1"/>
  <c r="E649" i="6"/>
  <c r="O650" i="2"/>
  <c r="Q650" i="2" s="1"/>
  <c r="C648" i="6" s="1"/>
  <c r="E648" i="7"/>
  <c r="F648" i="7" s="1"/>
  <c r="E648" i="6"/>
  <c r="O649" i="2"/>
  <c r="Q649" i="2" s="1"/>
  <c r="C647" i="6" s="1"/>
  <c r="E647" i="7"/>
  <c r="F647" i="7" s="1"/>
  <c r="E647" i="6"/>
  <c r="O648" i="2"/>
  <c r="Q648" i="2" s="1"/>
  <c r="C646" i="6" s="1"/>
  <c r="E646" i="7"/>
  <c r="F646" i="7" s="1"/>
  <c r="E646" i="6"/>
  <c r="O647" i="2"/>
  <c r="Q647" i="2" s="1"/>
  <c r="C645" i="6" s="1"/>
  <c r="E645" i="7"/>
  <c r="F645" i="7" s="1"/>
  <c r="E645" i="6"/>
  <c r="O646" i="2"/>
  <c r="Q646" i="2" s="1"/>
  <c r="C644" i="6" s="1"/>
  <c r="E644" i="7"/>
  <c r="F644" i="7" s="1"/>
  <c r="E644" i="6"/>
  <c r="O645" i="2"/>
  <c r="Q645" i="2" s="1"/>
  <c r="C643" i="6" s="1"/>
  <c r="E643" i="7"/>
  <c r="F643" i="7" s="1"/>
  <c r="E643" i="6"/>
  <c r="O644" i="2"/>
  <c r="Q644" i="2" s="1"/>
  <c r="C642" i="6" s="1"/>
  <c r="E642" i="7"/>
  <c r="F642" i="7" s="1"/>
  <c r="E642" i="6"/>
  <c r="O643" i="2"/>
  <c r="Q643" i="2" s="1"/>
  <c r="C641" i="6" s="1"/>
  <c r="E641" i="7"/>
  <c r="F641" i="7" s="1"/>
  <c r="E641" i="6"/>
  <c r="O642" i="2"/>
  <c r="Q642" i="2" s="1"/>
  <c r="C640" i="6" s="1"/>
  <c r="E640" i="7"/>
  <c r="F640" i="7" s="1"/>
  <c r="E640" i="6"/>
  <c r="O641" i="2"/>
  <c r="Q641" i="2" s="1"/>
  <c r="C639" i="6" s="1"/>
  <c r="E639" i="7"/>
  <c r="F639" i="7" s="1"/>
  <c r="E639" i="6"/>
  <c r="O640" i="2"/>
  <c r="Q640" i="2" s="1"/>
  <c r="C638" i="6" s="1"/>
  <c r="E638" i="7"/>
  <c r="F638" i="7" s="1"/>
  <c r="E638" i="6"/>
  <c r="O639" i="2"/>
  <c r="Q639" i="2" s="1"/>
  <c r="C637" i="6" s="1"/>
  <c r="E637" i="7"/>
  <c r="F637" i="7" s="1"/>
  <c r="E637" i="6"/>
  <c r="O638" i="2"/>
  <c r="Q638" i="2" s="1"/>
  <c r="C636" i="6" s="1"/>
  <c r="E636" i="7"/>
  <c r="F636" i="7" s="1"/>
  <c r="E636" i="6"/>
  <c r="O637" i="2"/>
  <c r="Q637" i="2" s="1"/>
  <c r="C635" i="6" s="1"/>
  <c r="E635" i="7"/>
  <c r="F635" i="7" s="1"/>
  <c r="E635" i="6"/>
  <c r="O636" i="2"/>
  <c r="Q636" i="2" s="1"/>
  <c r="C634" i="6" s="1"/>
  <c r="E634" i="7"/>
  <c r="F634" i="7" s="1"/>
  <c r="E634" i="6"/>
  <c r="O635" i="2"/>
  <c r="Q635" i="2" s="1"/>
  <c r="C633" i="6" s="1"/>
  <c r="E633" i="7"/>
  <c r="F633" i="7" s="1"/>
  <c r="E633" i="6"/>
  <c r="O634" i="2"/>
  <c r="Q634" i="2" s="1"/>
  <c r="C632" i="6" s="1"/>
  <c r="E632" i="7"/>
  <c r="F632" i="7" s="1"/>
  <c r="E632" i="6"/>
  <c r="O633" i="2"/>
  <c r="Q633" i="2" s="1"/>
  <c r="C631" i="6" s="1"/>
  <c r="E631" i="7"/>
  <c r="F631" i="7" s="1"/>
  <c r="E631" i="6"/>
  <c r="O632" i="2"/>
  <c r="Q632" i="2" s="1"/>
  <c r="C630" i="6" s="1"/>
  <c r="E630" i="7"/>
  <c r="F630" i="7" s="1"/>
  <c r="E630" i="6"/>
  <c r="O631" i="2"/>
  <c r="Q631" i="2" s="1"/>
  <c r="C629" i="6" s="1"/>
  <c r="E629" i="7"/>
  <c r="F629" i="7" s="1"/>
  <c r="E629" i="6"/>
  <c r="O630" i="2"/>
  <c r="Q630" i="2" s="1"/>
  <c r="C628" i="6" s="1"/>
  <c r="E628" i="7"/>
  <c r="F628" i="7" s="1"/>
  <c r="E628" i="6"/>
  <c r="O629" i="2"/>
  <c r="Q629" i="2" s="1"/>
  <c r="C627" i="6" s="1"/>
  <c r="E627" i="7"/>
  <c r="F627" i="7" s="1"/>
  <c r="E627" i="6"/>
  <c r="O628" i="2"/>
  <c r="Q628" i="2" s="1"/>
  <c r="C626" i="6" s="1"/>
  <c r="E626" i="7"/>
  <c r="F626" i="7" s="1"/>
  <c r="E626" i="6"/>
  <c r="O627" i="2"/>
  <c r="Q627" i="2" s="1"/>
  <c r="C625" i="6" s="1"/>
  <c r="E625" i="7"/>
  <c r="F625" i="7" s="1"/>
  <c r="E625" i="6"/>
  <c r="O626" i="2"/>
  <c r="Q626" i="2" s="1"/>
  <c r="C624" i="6" s="1"/>
  <c r="E624" i="7"/>
  <c r="F624" i="7" s="1"/>
  <c r="E624" i="6"/>
  <c r="O625" i="2"/>
  <c r="Q625" i="2" s="1"/>
  <c r="C623" i="6" s="1"/>
  <c r="E623" i="7"/>
  <c r="F623" i="7" s="1"/>
  <c r="E623" i="6"/>
  <c r="O624" i="2"/>
  <c r="Q624" i="2" s="1"/>
  <c r="C622" i="6" s="1"/>
  <c r="E622" i="7"/>
  <c r="F622" i="7" s="1"/>
  <c r="E622" i="6"/>
  <c r="O623" i="2"/>
  <c r="Q623" i="2" s="1"/>
  <c r="C621" i="6" s="1"/>
  <c r="E621" i="7"/>
  <c r="F621" i="7" s="1"/>
  <c r="E621" i="6"/>
  <c r="O622" i="2"/>
  <c r="Q622" i="2" s="1"/>
  <c r="C620" i="6" s="1"/>
  <c r="E620" i="7"/>
  <c r="F620" i="7" s="1"/>
  <c r="E620" i="6"/>
  <c r="O621" i="2"/>
  <c r="Q621" i="2" s="1"/>
  <c r="C619" i="6" s="1"/>
  <c r="E619" i="7"/>
  <c r="F619" i="7" s="1"/>
  <c r="E619" i="6"/>
  <c r="O620" i="2"/>
  <c r="Q620" i="2" s="1"/>
  <c r="C618" i="6" s="1"/>
  <c r="E618" i="7"/>
  <c r="F618" i="7" s="1"/>
  <c r="E618" i="6"/>
  <c r="O619" i="2"/>
  <c r="Q619" i="2" s="1"/>
  <c r="C617" i="6" s="1"/>
  <c r="E617" i="7"/>
  <c r="F617" i="7" s="1"/>
  <c r="E617" i="6"/>
  <c r="O618" i="2"/>
  <c r="Q618" i="2" s="1"/>
  <c r="C616" i="6" s="1"/>
  <c r="E616" i="7"/>
  <c r="F616" i="7" s="1"/>
  <c r="E616" i="6"/>
  <c r="O617" i="2"/>
  <c r="Q617" i="2" s="1"/>
  <c r="C615" i="6" s="1"/>
  <c r="E615" i="7"/>
  <c r="F615" i="7" s="1"/>
  <c r="E615" i="6"/>
  <c r="O616" i="2"/>
  <c r="Q616" i="2" s="1"/>
  <c r="C614" i="6" s="1"/>
  <c r="E614" i="7"/>
  <c r="F614" i="7" s="1"/>
  <c r="O615" i="2"/>
  <c r="Q615" i="2" s="1"/>
  <c r="C613" i="6" s="1"/>
  <c r="E613" i="7"/>
  <c r="F613" i="7" s="1"/>
  <c r="E613" i="6"/>
  <c r="O614" i="2"/>
  <c r="Q614" i="2" s="1"/>
  <c r="C612" i="6" s="1"/>
  <c r="E612" i="7"/>
  <c r="F612" i="7" s="1"/>
  <c r="E612" i="6"/>
  <c r="O613" i="2"/>
  <c r="Q613" i="2" s="1"/>
  <c r="C611" i="6" s="1"/>
  <c r="E611" i="7"/>
  <c r="F611" i="7" s="1"/>
  <c r="E611" i="6"/>
  <c r="O612" i="2"/>
  <c r="Q612" i="2" s="1"/>
  <c r="C610" i="6" s="1"/>
  <c r="E610" i="7"/>
  <c r="F610" i="7" s="1"/>
  <c r="E610" i="6"/>
  <c r="O611" i="2"/>
  <c r="Q611" i="2" s="1"/>
  <c r="C609" i="6" s="1"/>
  <c r="E609" i="7"/>
  <c r="F609" i="7" s="1"/>
  <c r="E609" i="6"/>
  <c r="O610" i="2"/>
  <c r="Q610" i="2" s="1"/>
  <c r="C608" i="6" s="1"/>
  <c r="E608" i="7"/>
  <c r="F608" i="7" s="1"/>
  <c r="E608" i="6"/>
  <c r="O609" i="2"/>
  <c r="E607" i="7"/>
  <c r="F607" i="7" s="1"/>
  <c r="O608" i="2"/>
  <c r="Q608" i="2" s="1"/>
  <c r="C606" i="6" s="1"/>
  <c r="E606" i="7"/>
  <c r="F606" i="7" s="1"/>
  <c r="O607" i="2"/>
  <c r="Q607" i="2" s="1"/>
  <c r="C605" i="6" s="1"/>
  <c r="E605" i="7"/>
  <c r="F605" i="7" s="1"/>
  <c r="E605" i="6"/>
  <c r="O606" i="2"/>
  <c r="Q606" i="2" s="1"/>
  <c r="C604" i="6" s="1"/>
  <c r="E604" i="7"/>
  <c r="F604" i="7" s="1"/>
  <c r="E604" i="6"/>
  <c r="O605" i="2"/>
  <c r="Q605" i="2" s="1"/>
  <c r="C603" i="6" s="1"/>
  <c r="E603" i="7"/>
  <c r="F603" i="7" s="1"/>
  <c r="E603" i="6"/>
  <c r="O604" i="2"/>
  <c r="Q604" i="2" s="1"/>
  <c r="C602" i="6" s="1"/>
  <c r="E602" i="7"/>
  <c r="F602" i="7" s="1"/>
  <c r="E602" i="6"/>
  <c r="O603" i="2"/>
  <c r="E601" i="7"/>
  <c r="F601" i="7" s="1"/>
  <c r="E601" i="6"/>
  <c r="O602" i="2"/>
  <c r="Q602" i="2" s="1"/>
  <c r="C600" i="6" s="1"/>
  <c r="E600" i="7"/>
  <c r="F600" i="7" s="1"/>
  <c r="E600" i="6"/>
  <c r="O601" i="2"/>
  <c r="Q601" i="2" s="1"/>
  <c r="C599" i="6" s="1"/>
  <c r="E599" i="7"/>
  <c r="F599" i="7" s="1"/>
  <c r="O600" i="2"/>
  <c r="Q600" i="2" s="1"/>
  <c r="C598" i="6" s="1"/>
  <c r="E598" i="7"/>
  <c r="F598" i="7" s="1"/>
  <c r="O599" i="2"/>
  <c r="Q599" i="2" s="1"/>
  <c r="C597" i="6" s="1"/>
  <c r="E597" i="7"/>
  <c r="F597" i="7" s="1"/>
  <c r="E597" i="6"/>
  <c r="O598" i="2"/>
  <c r="Q598" i="2" s="1"/>
  <c r="C596" i="6" s="1"/>
  <c r="E596" i="7"/>
  <c r="F596" i="7" s="1"/>
  <c r="E596" i="6"/>
  <c r="O597" i="2"/>
  <c r="Q597" i="2" s="1"/>
  <c r="C595" i="6" s="1"/>
  <c r="E595" i="7"/>
  <c r="F595" i="7" s="1"/>
  <c r="E595" i="6"/>
  <c r="O596" i="2"/>
  <c r="Q596" i="2" s="1"/>
  <c r="C594" i="6" s="1"/>
  <c r="E594" i="7"/>
  <c r="F594" i="7" s="1"/>
  <c r="E594" i="6"/>
  <c r="O595" i="2"/>
  <c r="Q595" i="2" s="1"/>
  <c r="C593" i="6" s="1"/>
  <c r="E593" i="7"/>
  <c r="F593" i="7" s="1"/>
  <c r="E593" i="6"/>
  <c r="O594" i="2"/>
  <c r="Q594" i="2" s="1"/>
  <c r="C592" i="6" s="1"/>
  <c r="E592" i="7"/>
  <c r="F592" i="7" s="1"/>
  <c r="O593" i="2"/>
  <c r="Q593" i="2" s="1"/>
  <c r="C591" i="6" s="1"/>
  <c r="E591" i="7"/>
  <c r="F591" i="7" s="1"/>
  <c r="E591" i="6"/>
  <c r="O592" i="2"/>
  <c r="Q592" i="2" s="1"/>
  <c r="C590" i="6" s="1"/>
  <c r="E590" i="7"/>
  <c r="F590" i="7" s="1"/>
  <c r="E590" i="6"/>
  <c r="O591" i="2"/>
  <c r="Q591" i="2" s="1"/>
  <c r="C589" i="6" s="1"/>
  <c r="E589" i="7"/>
  <c r="F589" i="7" s="1"/>
  <c r="E589" i="6"/>
  <c r="O590" i="2"/>
  <c r="Q590" i="2" s="1"/>
  <c r="C588" i="6" s="1"/>
  <c r="E588" i="7"/>
  <c r="F588" i="7" s="1"/>
  <c r="E588" i="6"/>
  <c r="O589" i="2"/>
  <c r="Q589" i="2" s="1"/>
  <c r="C587" i="6" s="1"/>
  <c r="E587" i="7"/>
  <c r="F587" i="7" s="1"/>
  <c r="E587" i="6"/>
  <c r="O588" i="2"/>
  <c r="Q588" i="2" s="1"/>
  <c r="C586" i="6" s="1"/>
  <c r="E586" i="7"/>
  <c r="F586" i="7" s="1"/>
  <c r="E586" i="6"/>
  <c r="O587" i="2"/>
  <c r="Q587" i="2" s="1"/>
  <c r="C585" i="6" s="1"/>
  <c r="E585" i="7"/>
  <c r="F585" i="7" s="1"/>
  <c r="E585" i="6"/>
  <c r="O586" i="2"/>
  <c r="Q586" i="2" s="1"/>
  <c r="C584" i="6" s="1"/>
  <c r="E584" i="7"/>
  <c r="F584" i="7" s="1"/>
  <c r="O585" i="2"/>
  <c r="Q585" i="2" s="1"/>
  <c r="C583" i="6" s="1"/>
  <c r="E583" i="7"/>
  <c r="F583" i="7" s="1"/>
  <c r="O584" i="2"/>
  <c r="Q584" i="2" s="1"/>
  <c r="C582" i="6" s="1"/>
  <c r="O583" i="2"/>
  <c r="Q583" i="2" s="1"/>
  <c r="C581" i="6" s="1"/>
  <c r="E581" i="7"/>
  <c r="F581" i="7" s="1"/>
  <c r="E581" i="6"/>
  <c r="O582" i="2"/>
  <c r="Q582" i="2" s="1"/>
  <c r="C580" i="6" s="1"/>
  <c r="O581" i="2"/>
  <c r="Q581" i="2" s="1"/>
  <c r="C579" i="6" s="1"/>
  <c r="E579" i="7"/>
  <c r="F579" i="7" s="1"/>
  <c r="E579" i="6"/>
  <c r="O580" i="2"/>
  <c r="Q580" i="2" s="1"/>
  <c r="C578" i="6" s="1"/>
  <c r="E578" i="7"/>
  <c r="F578" i="7" s="1"/>
  <c r="E578" i="6"/>
  <c r="O579" i="2"/>
  <c r="Q579" i="2" s="1"/>
  <c r="C577" i="6" s="1"/>
  <c r="E577" i="7"/>
  <c r="F577" i="7" s="1"/>
  <c r="E577" i="6"/>
  <c r="O578" i="2"/>
  <c r="E576" i="6"/>
  <c r="O577" i="2"/>
  <c r="Q577" i="2" s="1"/>
  <c r="C575" i="6" s="1"/>
  <c r="E575" i="7"/>
  <c r="F575" i="7" s="1"/>
  <c r="O576" i="2"/>
  <c r="E574" i="7"/>
  <c r="F574" i="7" s="1"/>
  <c r="E574" i="6"/>
  <c r="O575" i="2"/>
  <c r="E573" i="6"/>
  <c r="O574" i="2"/>
  <c r="Q574" i="2" s="1"/>
  <c r="C572" i="6" s="1"/>
  <c r="E572" i="6"/>
  <c r="O573" i="2"/>
  <c r="O572" i="2"/>
  <c r="O571" i="2"/>
  <c r="Q571" i="2" s="1"/>
  <c r="C569" i="6" s="1"/>
  <c r="E569" i="6"/>
  <c r="O570" i="2"/>
  <c r="Q570" i="2" s="1"/>
  <c r="C568" i="6" s="1"/>
  <c r="E568" i="6"/>
  <c r="O569" i="2"/>
  <c r="Q569" i="2" s="1"/>
  <c r="C567" i="6" s="1"/>
  <c r="E567" i="6"/>
  <c r="O568" i="2"/>
  <c r="Q568" i="2" s="1"/>
  <c r="C566" i="6" s="1"/>
  <c r="E566" i="6"/>
  <c r="O567" i="2"/>
  <c r="Q567" i="2" s="1"/>
  <c r="C565" i="6" s="1"/>
  <c r="E565" i="6"/>
  <c r="O566" i="2"/>
  <c r="O565" i="2"/>
  <c r="Q565" i="2" s="1"/>
  <c r="C563" i="6" s="1"/>
  <c r="E563" i="6"/>
  <c r="O564" i="2"/>
  <c r="Q564" i="2" s="1"/>
  <c r="C562" i="6" s="1"/>
  <c r="E562" i="6"/>
  <c r="O563" i="2"/>
  <c r="Q563" i="2" s="1"/>
  <c r="C561" i="6" s="1"/>
  <c r="O562" i="2"/>
  <c r="E560" i="6"/>
  <c r="O561" i="2"/>
  <c r="Q561" i="2" s="1"/>
  <c r="C559" i="6" s="1"/>
  <c r="E559" i="6"/>
  <c r="O560" i="2"/>
  <c r="O559" i="2"/>
  <c r="E557" i="6"/>
  <c r="O558" i="2"/>
  <c r="E556" i="6"/>
  <c r="O557" i="2"/>
  <c r="Q557" i="2" s="1"/>
  <c r="C555" i="6" s="1"/>
  <c r="E555" i="6"/>
  <c r="O556" i="2"/>
  <c r="Q556" i="2" s="1"/>
  <c r="C554" i="6" s="1"/>
  <c r="E554" i="6"/>
  <c r="O555" i="2"/>
  <c r="E553" i="6"/>
  <c r="O554" i="2"/>
  <c r="E552" i="6"/>
  <c r="O553" i="2"/>
  <c r="O552" i="2"/>
  <c r="Q552" i="2" s="1"/>
  <c r="C550" i="6" s="1"/>
  <c r="O551" i="2"/>
  <c r="O550" i="2"/>
  <c r="O549" i="2"/>
  <c r="Q549" i="2" s="1"/>
  <c r="C547" i="6" s="1"/>
  <c r="O548" i="2"/>
  <c r="E546" i="6"/>
  <c r="O547" i="2"/>
  <c r="Q547" i="2" s="1"/>
  <c r="C545" i="6" s="1"/>
  <c r="O546" i="2"/>
  <c r="Q546" i="2" s="1"/>
  <c r="C544" i="6" s="1"/>
  <c r="E544" i="6"/>
  <c r="O545" i="2"/>
  <c r="E543" i="6"/>
  <c r="O544" i="2"/>
  <c r="Q544" i="2" s="1"/>
  <c r="C542" i="6" s="1"/>
  <c r="E542" i="6"/>
  <c r="O543" i="2"/>
  <c r="O542" i="2"/>
  <c r="Q542" i="2" s="1"/>
  <c r="C540" i="6" s="1"/>
  <c r="E540" i="6"/>
  <c r="O541" i="2"/>
  <c r="E539" i="6"/>
  <c r="O540" i="2"/>
  <c r="Q540" i="2" s="1"/>
  <c r="C538" i="6" s="1"/>
  <c r="O539" i="2"/>
  <c r="Q539" i="2" s="1"/>
  <c r="C537" i="6" s="1"/>
  <c r="E537" i="6"/>
  <c r="O538" i="2"/>
  <c r="O537" i="2"/>
  <c r="E535" i="6"/>
  <c r="O536" i="2"/>
  <c r="E534" i="6"/>
  <c r="O535" i="2"/>
  <c r="Q535" i="2" s="1"/>
  <c r="C533" i="6" s="1"/>
  <c r="E533" i="6"/>
  <c r="O534" i="2"/>
  <c r="Q534" i="2" s="1"/>
  <c r="C532" i="6" s="1"/>
  <c r="E532" i="6"/>
  <c r="O533" i="2"/>
  <c r="E531" i="6"/>
  <c r="O532" i="2"/>
  <c r="Q532" i="2" s="1"/>
  <c r="C530" i="6" s="1"/>
  <c r="O531" i="2"/>
  <c r="E529" i="6"/>
  <c r="O530" i="2"/>
  <c r="E528" i="6"/>
  <c r="O529" i="2"/>
  <c r="E527" i="6"/>
  <c r="O528" i="2"/>
  <c r="E526" i="6"/>
  <c r="O527" i="2"/>
  <c r="Q527" i="2" s="1"/>
  <c r="C525" i="6" s="1"/>
  <c r="E525" i="6"/>
  <c r="O526" i="2"/>
  <c r="E524" i="6"/>
  <c r="O525" i="2"/>
  <c r="E523" i="6"/>
  <c r="O524" i="2"/>
  <c r="Q524" i="2" s="1"/>
  <c r="C522" i="6" s="1"/>
  <c r="E522" i="6"/>
  <c r="O523" i="2"/>
  <c r="E521" i="6"/>
  <c r="O522" i="2"/>
  <c r="E520" i="6"/>
  <c r="O521" i="2"/>
  <c r="Q521" i="2" s="1"/>
  <c r="C519" i="6" s="1"/>
  <c r="O520" i="2"/>
  <c r="O519" i="2"/>
  <c r="O518" i="2"/>
  <c r="E516" i="6"/>
  <c r="O517" i="2"/>
  <c r="Q517" i="2" s="1"/>
  <c r="C515" i="6" s="1"/>
  <c r="O516" i="2"/>
  <c r="E514" i="6"/>
  <c r="O515" i="2"/>
  <c r="Q515" i="2" s="1"/>
  <c r="C513" i="6" s="1"/>
  <c r="O514" i="2"/>
  <c r="E512" i="6"/>
  <c r="O513" i="2"/>
  <c r="Q513" i="2" s="1"/>
  <c r="C511" i="6" s="1"/>
  <c r="O512" i="2"/>
  <c r="E510" i="6"/>
  <c r="O511" i="2"/>
  <c r="Q511" i="2" s="1"/>
  <c r="C509" i="6" s="1"/>
  <c r="E509" i="6"/>
  <c r="O510" i="2"/>
  <c r="Q510" i="2" s="1"/>
  <c r="C508" i="6" s="1"/>
  <c r="E508" i="6"/>
  <c r="O509" i="2"/>
  <c r="O508" i="2"/>
  <c r="O507" i="2"/>
  <c r="O506" i="2"/>
  <c r="E504" i="6"/>
  <c r="O505" i="2"/>
  <c r="Q505" i="2" s="1"/>
  <c r="C503" i="6" s="1"/>
  <c r="E503" i="6"/>
  <c r="O504" i="2"/>
  <c r="E502" i="6"/>
  <c r="O503" i="2"/>
  <c r="Q503" i="2" s="1"/>
  <c r="C501" i="6" s="1"/>
  <c r="E501" i="6"/>
  <c r="O502" i="2"/>
  <c r="O501" i="2"/>
  <c r="E499" i="6"/>
  <c r="O500" i="2"/>
  <c r="E498" i="6"/>
  <c r="O499" i="2"/>
  <c r="Q499" i="2" s="1"/>
  <c r="C497" i="6" s="1"/>
  <c r="O498" i="2"/>
  <c r="E496" i="6"/>
  <c r="O497" i="2"/>
  <c r="Q497" i="2" s="1"/>
  <c r="C495" i="6" s="1"/>
  <c r="E495" i="6"/>
  <c r="O496" i="2"/>
  <c r="E494" i="6"/>
  <c r="O495" i="2"/>
  <c r="Q495" i="2" s="1"/>
  <c r="C493" i="6" s="1"/>
  <c r="E493" i="6"/>
  <c r="O494" i="2"/>
  <c r="O493" i="2"/>
  <c r="O492" i="2"/>
  <c r="Q492" i="2" s="1"/>
  <c r="C490" i="6" s="1"/>
  <c r="E490" i="6"/>
  <c r="O491" i="2"/>
  <c r="O490" i="2"/>
  <c r="O489" i="2"/>
  <c r="O488" i="2"/>
  <c r="E486" i="6"/>
  <c r="O487" i="2"/>
  <c r="O486" i="2"/>
  <c r="O485" i="2"/>
  <c r="O484" i="2"/>
  <c r="Q484" i="2" s="1"/>
  <c r="C482" i="6" s="1"/>
  <c r="E482" i="6"/>
  <c r="O483" i="2"/>
  <c r="O482" i="2"/>
  <c r="O481" i="2"/>
  <c r="O480" i="2"/>
  <c r="E478" i="6"/>
  <c r="O479" i="2"/>
  <c r="O478" i="2"/>
  <c r="O477" i="2"/>
  <c r="O476" i="2"/>
  <c r="Q476" i="2" s="1"/>
  <c r="C474" i="6" s="1"/>
  <c r="E474" i="6"/>
  <c r="O475" i="2"/>
  <c r="O474" i="2"/>
  <c r="O473" i="2"/>
  <c r="O472" i="2"/>
  <c r="Q472" i="2" s="1"/>
  <c r="C470" i="6" s="1"/>
  <c r="E470" i="6"/>
  <c r="O471" i="2"/>
  <c r="O470" i="2"/>
  <c r="O469" i="2"/>
  <c r="O468" i="2"/>
  <c r="E466" i="6"/>
  <c r="O467" i="2"/>
  <c r="O466" i="2"/>
  <c r="O465" i="2"/>
  <c r="O464" i="2"/>
  <c r="Q464" i="2" s="1"/>
  <c r="C462" i="6" s="1"/>
  <c r="E462" i="6"/>
  <c r="O463" i="2"/>
  <c r="O462" i="2"/>
  <c r="O461" i="2"/>
  <c r="O460" i="2"/>
  <c r="Q460" i="2" s="1"/>
  <c r="C458" i="6" s="1"/>
  <c r="O459" i="2"/>
  <c r="O458" i="2"/>
  <c r="O457" i="2"/>
  <c r="O456" i="2"/>
  <c r="E454" i="6"/>
  <c r="O455" i="2"/>
  <c r="O454" i="2"/>
  <c r="O453" i="2"/>
  <c r="O452" i="2"/>
  <c r="O451" i="2"/>
  <c r="O450" i="2"/>
  <c r="S450" i="2" s="1"/>
  <c r="O449" i="2"/>
  <c r="S449" i="2" s="1"/>
  <c r="O448" i="2"/>
  <c r="S448" i="2" s="1"/>
  <c r="E446" i="6"/>
  <c r="O447" i="2"/>
  <c r="O446" i="2"/>
  <c r="O445" i="2"/>
  <c r="O444" i="2"/>
  <c r="Q444" i="2" s="1"/>
  <c r="C442" i="6" s="1"/>
  <c r="E442" i="6"/>
  <c r="O443" i="2"/>
  <c r="O442" i="2"/>
  <c r="O441" i="2"/>
  <c r="O440" i="2"/>
  <c r="Q440" i="2" s="1"/>
  <c r="C438" i="6" s="1"/>
  <c r="E438" i="6"/>
  <c r="O439" i="2"/>
  <c r="S439" i="2" s="1"/>
  <c r="O438" i="2"/>
  <c r="S438" i="2" s="1"/>
  <c r="O437" i="2"/>
  <c r="O436" i="2"/>
  <c r="Q436" i="2" s="1"/>
  <c r="C434" i="6" s="1"/>
  <c r="E434" i="6"/>
  <c r="O435" i="2"/>
  <c r="O434" i="2"/>
  <c r="S434" i="2" s="1"/>
  <c r="O433" i="2"/>
  <c r="O432" i="2"/>
  <c r="S432" i="2" s="1"/>
  <c r="E430" i="6"/>
  <c r="O431" i="2"/>
  <c r="O430" i="2"/>
  <c r="O429" i="2"/>
  <c r="O428" i="2"/>
  <c r="Q428" i="2" s="1"/>
  <c r="C426" i="6" s="1"/>
  <c r="E426" i="6"/>
  <c r="O427" i="2"/>
  <c r="O426" i="2"/>
  <c r="O425" i="2"/>
  <c r="S425" i="2" s="1"/>
  <c r="O424" i="2"/>
  <c r="Q424" i="2" s="1"/>
  <c r="C422" i="6" s="1"/>
  <c r="E422" i="6"/>
  <c r="O423" i="2"/>
  <c r="O422" i="2"/>
  <c r="O421" i="2"/>
  <c r="O420" i="2"/>
  <c r="Q420" i="2" s="1"/>
  <c r="C418" i="6" s="1"/>
  <c r="E418" i="6"/>
  <c r="O419" i="2"/>
  <c r="O418" i="2"/>
  <c r="S418" i="2" s="1"/>
  <c r="O417" i="2"/>
  <c r="S417" i="2" s="1"/>
  <c r="O416" i="2"/>
  <c r="S416" i="2" s="1"/>
  <c r="E414" i="6"/>
  <c r="O415" i="2"/>
  <c r="O414" i="2"/>
  <c r="O413" i="2"/>
  <c r="O412" i="2"/>
  <c r="Q412" i="2" s="1"/>
  <c r="C410" i="6" s="1"/>
  <c r="E410" i="6"/>
  <c r="O411" i="2"/>
  <c r="O410" i="2"/>
  <c r="O409" i="2"/>
  <c r="O408" i="2"/>
  <c r="Q408" i="2" s="1"/>
  <c r="C406" i="6" s="1"/>
  <c r="O407" i="2"/>
  <c r="O406" i="2"/>
  <c r="O405" i="2"/>
  <c r="O404" i="2"/>
  <c r="Q404" i="2" s="1"/>
  <c r="C402" i="6" s="1"/>
  <c r="E402" i="6"/>
  <c r="O403" i="2"/>
  <c r="O402" i="2"/>
  <c r="O401" i="2"/>
  <c r="O400" i="2"/>
  <c r="Q400" i="2" s="1"/>
  <c r="C398" i="6" s="1"/>
  <c r="E398" i="6"/>
  <c r="O399" i="2"/>
  <c r="O398" i="2"/>
  <c r="O397" i="2"/>
  <c r="O396" i="2"/>
  <c r="Q396" i="2" s="1"/>
  <c r="C394" i="6" s="1"/>
  <c r="E394" i="6"/>
  <c r="O395" i="2"/>
  <c r="O394" i="2"/>
  <c r="O393" i="2"/>
  <c r="O392" i="2"/>
  <c r="Q392" i="2" s="1"/>
  <c r="C390" i="6" s="1"/>
  <c r="E390" i="6"/>
  <c r="O391" i="2"/>
  <c r="O390" i="2"/>
  <c r="O389" i="2"/>
  <c r="O388" i="2"/>
  <c r="Q388" i="2" s="1"/>
  <c r="C386" i="6" s="1"/>
  <c r="E386" i="6"/>
  <c r="O387" i="2"/>
  <c r="Q387" i="2" s="1"/>
  <c r="C385" i="6" s="1"/>
  <c r="E385" i="6"/>
  <c r="O386" i="2"/>
  <c r="O385" i="2"/>
  <c r="O384" i="2"/>
  <c r="Q384" i="2" s="1"/>
  <c r="C382" i="6" s="1"/>
  <c r="E382" i="6"/>
  <c r="O383" i="2"/>
  <c r="O382" i="2"/>
  <c r="O381" i="2"/>
  <c r="O380" i="2"/>
  <c r="Q380" i="2" s="1"/>
  <c r="C378" i="6" s="1"/>
  <c r="E378" i="6"/>
  <c r="O379" i="2"/>
  <c r="O378" i="2"/>
  <c r="O377" i="2"/>
  <c r="O376" i="2"/>
  <c r="Q376" i="2" s="1"/>
  <c r="C374" i="6" s="1"/>
  <c r="O375" i="2"/>
  <c r="O374" i="2"/>
  <c r="O373" i="2"/>
  <c r="E371" i="6"/>
  <c r="O372" i="2"/>
  <c r="O371" i="2"/>
  <c r="E369" i="6"/>
  <c r="O370" i="2"/>
  <c r="O369" i="2"/>
  <c r="E367" i="6"/>
  <c r="O368" i="2"/>
  <c r="E366" i="6"/>
  <c r="O367" i="2"/>
  <c r="E365" i="6"/>
  <c r="O366" i="2"/>
  <c r="E364" i="6"/>
  <c r="O365" i="2"/>
  <c r="O364" i="2"/>
  <c r="E362" i="6"/>
  <c r="O363" i="2"/>
  <c r="E361" i="6"/>
  <c r="O362" i="2"/>
  <c r="E360" i="6"/>
  <c r="O361" i="2"/>
  <c r="E359" i="6"/>
  <c r="O360" i="2"/>
  <c r="O359" i="2"/>
  <c r="O358" i="2"/>
  <c r="E356" i="6"/>
  <c r="O357" i="2"/>
  <c r="O356" i="2"/>
  <c r="E354" i="6"/>
  <c r="O355" i="2"/>
  <c r="E353" i="6"/>
  <c r="O354" i="2"/>
  <c r="E352" i="6"/>
  <c r="O353" i="2"/>
  <c r="E351" i="6"/>
  <c r="O352" i="2"/>
  <c r="E350" i="6"/>
  <c r="O351" i="2"/>
  <c r="E349" i="6"/>
  <c r="O350" i="2"/>
  <c r="E348" i="6"/>
  <c r="O349" i="2"/>
  <c r="E347" i="6"/>
  <c r="O348" i="2"/>
  <c r="E346" i="6"/>
  <c r="O347" i="2"/>
  <c r="E345" i="6"/>
  <c r="O346" i="2"/>
  <c r="E344" i="6"/>
  <c r="O345" i="2"/>
  <c r="E343" i="6"/>
  <c r="O344" i="2"/>
  <c r="E342" i="6"/>
  <c r="O343" i="2"/>
  <c r="E341" i="6"/>
  <c r="O342" i="2"/>
  <c r="E340" i="6"/>
  <c r="O341" i="2"/>
  <c r="E339" i="6"/>
  <c r="O340" i="2"/>
  <c r="O339" i="2"/>
  <c r="E337" i="6"/>
  <c r="O338" i="2"/>
  <c r="E336" i="6"/>
  <c r="O337" i="2"/>
  <c r="E335" i="6"/>
  <c r="O336" i="2"/>
  <c r="E334" i="6"/>
  <c r="O335" i="2"/>
  <c r="E333" i="6"/>
  <c r="O334" i="2"/>
  <c r="E332" i="6"/>
  <c r="O333" i="2"/>
  <c r="E331" i="6"/>
  <c r="O332" i="2"/>
  <c r="E330" i="6"/>
  <c r="O331" i="2"/>
  <c r="E329" i="6"/>
  <c r="O330" i="2"/>
  <c r="E328" i="6"/>
  <c r="O329" i="2"/>
  <c r="O328" i="2"/>
  <c r="E326" i="6"/>
  <c r="O327" i="2"/>
  <c r="O326" i="2"/>
  <c r="E324" i="6"/>
  <c r="O325" i="2"/>
  <c r="O324" i="2"/>
  <c r="E322" i="6"/>
  <c r="O323" i="2"/>
  <c r="E321" i="6"/>
  <c r="O322" i="2"/>
  <c r="O321" i="2"/>
  <c r="E319" i="6"/>
  <c r="O320" i="2"/>
  <c r="E318" i="6"/>
  <c r="O319" i="2"/>
  <c r="E317" i="6"/>
  <c r="O318" i="2"/>
  <c r="E316" i="6"/>
  <c r="O317" i="2"/>
  <c r="O316" i="2"/>
  <c r="E314" i="6"/>
  <c r="O315" i="2"/>
  <c r="E313" i="6"/>
  <c r="O314" i="2"/>
  <c r="E312" i="6"/>
  <c r="O313" i="2"/>
  <c r="E311" i="6"/>
  <c r="O312" i="2"/>
  <c r="E310" i="6"/>
  <c r="O311" i="2"/>
  <c r="E309" i="6"/>
  <c r="O310" i="2"/>
  <c r="O309" i="2"/>
  <c r="E307" i="6"/>
  <c r="O308" i="2"/>
  <c r="O307" i="2"/>
  <c r="E305" i="6"/>
  <c r="O306" i="2"/>
  <c r="E304" i="6"/>
  <c r="O305" i="2"/>
  <c r="O304" i="2"/>
  <c r="E302" i="6"/>
  <c r="O303" i="2"/>
  <c r="E301" i="6"/>
  <c r="O302" i="2"/>
  <c r="E300" i="6"/>
  <c r="O301" i="2"/>
  <c r="O300" i="2"/>
  <c r="O299" i="2"/>
  <c r="E297" i="6"/>
  <c r="O298" i="2"/>
  <c r="E296" i="6"/>
  <c r="O297" i="2"/>
  <c r="E295" i="6"/>
  <c r="O296" i="2"/>
  <c r="E294" i="6"/>
  <c r="O295" i="2"/>
  <c r="O294" i="2"/>
  <c r="E292" i="6"/>
  <c r="O293" i="2"/>
  <c r="O292" i="2"/>
  <c r="E290" i="6"/>
  <c r="O291" i="2"/>
  <c r="O290" i="2"/>
  <c r="E288" i="6"/>
  <c r="O289" i="2"/>
  <c r="E287" i="6"/>
  <c r="O288" i="2"/>
  <c r="E286" i="6"/>
  <c r="O287" i="2"/>
  <c r="E285" i="6"/>
  <c r="O286" i="2"/>
  <c r="E284" i="6"/>
  <c r="O285" i="2"/>
  <c r="E283" i="6"/>
  <c r="O284" i="2"/>
  <c r="E282" i="6"/>
  <c r="O283" i="2"/>
  <c r="E281" i="6"/>
  <c r="O282" i="2"/>
  <c r="E280" i="6"/>
  <c r="O281" i="2"/>
  <c r="O280" i="2"/>
  <c r="E278" i="6"/>
  <c r="O279" i="2"/>
  <c r="O278" i="2"/>
  <c r="E276" i="6"/>
  <c r="O277" i="2"/>
  <c r="E275" i="6"/>
  <c r="O276" i="2"/>
  <c r="O275" i="2"/>
  <c r="O274" i="2"/>
  <c r="E272" i="6"/>
  <c r="O273" i="2"/>
  <c r="E271" i="6"/>
  <c r="O272" i="2"/>
  <c r="E270" i="6"/>
  <c r="O271" i="2"/>
  <c r="E269" i="6"/>
  <c r="O270" i="2"/>
  <c r="E268" i="6"/>
  <c r="O269" i="2"/>
  <c r="E267" i="6"/>
  <c r="O268" i="2"/>
  <c r="E266" i="6"/>
  <c r="O267" i="2"/>
  <c r="E265" i="6"/>
  <c r="O266" i="2"/>
  <c r="O265" i="2"/>
  <c r="E263" i="6"/>
  <c r="O264" i="2"/>
  <c r="E262" i="6"/>
  <c r="O263" i="2"/>
  <c r="E261" i="6"/>
  <c r="O262" i="2"/>
  <c r="O261" i="2"/>
  <c r="O260" i="2"/>
  <c r="O259" i="2"/>
  <c r="E257" i="6"/>
  <c r="O258" i="2"/>
  <c r="O257" i="2"/>
  <c r="E255" i="6"/>
  <c r="O256" i="2"/>
  <c r="E254" i="6"/>
  <c r="O255" i="2"/>
  <c r="E253" i="6"/>
  <c r="O254" i="2"/>
  <c r="E252" i="6"/>
  <c r="O253" i="2"/>
  <c r="O252" i="2"/>
  <c r="E250" i="6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S239" i="2" s="1"/>
  <c r="O238" i="2"/>
  <c r="O237" i="2"/>
  <c r="O236" i="2"/>
  <c r="O235" i="2"/>
  <c r="O234" i="2"/>
  <c r="O233" i="2"/>
  <c r="O232" i="2"/>
  <c r="O231" i="2"/>
  <c r="O230" i="2"/>
  <c r="O229" i="2"/>
  <c r="S229" i="2" s="1"/>
  <c r="O228" i="2"/>
  <c r="O227" i="2"/>
  <c r="O226" i="2"/>
  <c r="O225" i="2"/>
  <c r="O224" i="2"/>
  <c r="O223" i="2"/>
  <c r="S223" i="2" s="1"/>
  <c r="O222" i="2"/>
  <c r="O221" i="2"/>
  <c r="O220" i="2"/>
  <c r="O219" i="2"/>
  <c r="O218" i="2"/>
  <c r="S218" i="2" s="1"/>
  <c r="O217" i="2"/>
  <c r="S217" i="2" s="1"/>
  <c r="O216" i="2"/>
  <c r="S216" i="2" s="1"/>
  <c r="O215" i="2"/>
  <c r="O214" i="2"/>
  <c r="S214" i="2" s="1"/>
  <c r="O213" i="2"/>
  <c r="O212" i="2"/>
  <c r="O211" i="2"/>
  <c r="O210" i="2"/>
  <c r="O209" i="2"/>
  <c r="O208" i="2"/>
  <c r="O207" i="2"/>
  <c r="Q207" i="2" s="1"/>
  <c r="C205" i="6" s="1"/>
  <c r="O206" i="2"/>
  <c r="O205" i="2"/>
  <c r="O204" i="2"/>
  <c r="O203" i="2"/>
  <c r="O202" i="2"/>
  <c r="S202" i="2" s="1"/>
  <c r="O201" i="2"/>
  <c r="O200" i="2"/>
  <c r="S200" i="2" s="1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S186" i="2" s="1"/>
  <c r="O185" i="2"/>
  <c r="O184" i="2"/>
  <c r="S184" i="2" s="1"/>
  <c r="O183" i="2"/>
  <c r="S183" i="2" s="1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S170" i="2" s="1"/>
  <c r="O169" i="2"/>
  <c r="S169" i="2" s="1"/>
  <c r="O168" i="2"/>
  <c r="S168" i="2" s="1"/>
  <c r="O167" i="2"/>
  <c r="O166" i="2"/>
  <c r="S166" i="2" s="1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M129" i="2"/>
  <c r="J129" i="2"/>
  <c r="D129" i="2"/>
  <c r="D127" i="6" s="1"/>
  <c r="E127" i="6" s="1"/>
  <c r="F127" i="6" s="1"/>
  <c r="O128" i="2"/>
  <c r="M128" i="2"/>
  <c r="J128" i="2"/>
  <c r="D128" i="2"/>
  <c r="D126" i="6" s="1"/>
  <c r="O127" i="2"/>
  <c r="M127" i="2"/>
  <c r="J127" i="2"/>
  <c r="D127" i="2"/>
  <c r="D125" i="6" s="1"/>
  <c r="O126" i="2"/>
  <c r="M126" i="2"/>
  <c r="J126" i="2"/>
  <c r="D126" i="2"/>
  <c r="D124" i="6" s="1"/>
  <c r="O125" i="2"/>
  <c r="M125" i="2"/>
  <c r="J125" i="2"/>
  <c r="D125" i="2"/>
  <c r="D123" i="6" s="1"/>
  <c r="O124" i="2"/>
  <c r="M124" i="2"/>
  <c r="J124" i="2"/>
  <c r="D124" i="2"/>
  <c r="D122" i="6" s="1"/>
  <c r="O123" i="2"/>
  <c r="M123" i="2"/>
  <c r="J123" i="2"/>
  <c r="D123" i="2"/>
  <c r="D121" i="6" s="1"/>
  <c r="O122" i="2"/>
  <c r="M122" i="2"/>
  <c r="J122" i="2"/>
  <c r="D122" i="2"/>
  <c r="D120" i="6" s="1"/>
  <c r="O121" i="2"/>
  <c r="M121" i="2"/>
  <c r="J121" i="2"/>
  <c r="D121" i="2"/>
  <c r="D119" i="6" s="1"/>
  <c r="O120" i="2"/>
  <c r="M120" i="2"/>
  <c r="J120" i="2"/>
  <c r="D120" i="2"/>
  <c r="D118" i="6" s="1"/>
  <c r="O119" i="2"/>
  <c r="M119" i="2"/>
  <c r="J119" i="2"/>
  <c r="D119" i="2"/>
  <c r="O118" i="2"/>
  <c r="M118" i="2"/>
  <c r="J118" i="2"/>
  <c r="D118" i="2"/>
  <c r="D116" i="6" s="1"/>
  <c r="O117" i="2"/>
  <c r="M117" i="2"/>
  <c r="J117" i="2"/>
  <c r="D117" i="2"/>
  <c r="D115" i="6" s="1"/>
  <c r="O116" i="2"/>
  <c r="M116" i="2"/>
  <c r="J116" i="2"/>
  <c r="D116" i="2"/>
  <c r="D114" i="6" s="1"/>
  <c r="O115" i="2"/>
  <c r="M115" i="2"/>
  <c r="J115" i="2"/>
  <c r="D115" i="2"/>
  <c r="D113" i="6" s="1"/>
  <c r="O114" i="2"/>
  <c r="M114" i="2"/>
  <c r="J114" i="2"/>
  <c r="D114" i="2"/>
  <c r="D112" i="6" s="1"/>
  <c r="O113" i="2"/>
  <c r="M113" i="2"/>
  <c r="J113" i="2"/>
  <c r="D113" i="2"/>
  <c r="D111" i="6" s="1"/>
  <c r="O112" i="2"/>
  <c r="M112" i="2"/>
  <c r="J112" i="2"/>
  <c r="D112" i="2"/>
  <c r="D110" i="6" s="1"/>
  <c r="O111" i="2"/>
  <c r="M111" i="2"/>
  <c r="J111" i="2"/>
  <c r="D111" i="2"/>
  <c r="O110" i="2"/>
  <c r="M110" i="2"/>
  <c r="J110" i="2"/>
  <c r="D110" i="2"/>
  <c r="D108" i="6" s="1"/>
  <c r="O109" i="2"/>
  <c r="M109" i="2"/>
  <c r="J109" i="2"/>
  <c r="D109" i="2"/>
  <c r="O108" i="2"/>
  <c r="M108" i="2"/>
  <c r="J108" i="2"/>
  <c r="D108" i="2"/>
  <c r="D106" i="6" s="1"/>
  <c r="O107" i="2"/>
  <c r="M107" i="2"/>
  <c r="J107" i="2"/>
  <c r="D107" i="2"/>
  <c r="D105" i="6" s="1"/>
  <c r="O106" i="2"/>
  <c r="M106" i="2"/>
  <c r="J106" i="2"/>
  <c r="D106" i="2"/>
  <c r="D104" i="6" s="1"/>
  <c r="O105" i="2"/>
  <c r="M105" i="2"/>
  <c r="J105" i="2"/>
  <c r="D105" i="2"/>
  <c r="D103" i="6" s="1"/>
  <c r="O104" i="2"/>
  <c r="M104" i="2"/>
  <c r="J104" i="2"/>
  <c r="D104" i="2"/>
  <c r="D102" i="6" s="1"/>
  <c r="O103" i="2"/>
  <c r="M103" i="2"/>
  <c r="J103" i="2"/>
  <c r="D103" i="2"/>
  <c r="O102" i="2"/>
  <c r="M102" i="2"/>
  <c r="J102" i="2"/>
  <c r="D102" i="2"/>
  <c r="D100" i="6" s="1"/>
  <c r="O101" i="2"/>
  <c r="M101" i="2"/>
  <c r="J101" i="2"/>
  <c r="D101" i="2"/>
  <c r="D99" i="6" s="1"/>
  <c r="O100" i="2"/>
  <c r="M100" i="2"/>
  <c r="J100" i="2"/>
  <c r="D100" i="2"/>
  <c r="D98" i="6" s="1"/>
  <c r="O99" i="2"/>
  <c r="M99" i="2"/>
  <c r="J99" i="2"/>
  <c r="D99" i="2"/>
  <c r="O98" i="2"/>
  <c r="M98" i="2"/>
  <c r="J98" i="2"/>
  <c r="D98" i="2"/>
  <c r="D96" i="6" s="1"/>
  <c r="O97" i="2"/>
  <c r="M97" i="2"/>
  <c r="J97" i="2"/>
  <c r="D97" i="2"/>
  <c r="D95" i="6" s="1"/>
  <c r="O96" i="2"/>
  <c r="M96" i="2"/>
  <c r="J96" i="2"/>
  <c r="D96" i="2"/>
  <c r="D94" i="6" s="1"/>
  <c r="O95" i="2"/>
  <c r="M95" i="2"/>
  <c r="J95" i="2"/>
  <c r="D95" i="2"/>
  <c r="O94" i="2"/>
  <c r="M94" i="2"/>
  <c r="J94" i="2"/>
  <c r="D94" i="2"/>
  <c r="D92" i="6" s="1"/>
  <c r="O93" i="2"/>
  <c r="M93" i="2"/>
  <c r="J93" i="2"/>
  <c r="D93" i="2"/>
  <c r="D91" i="6" s="1"/>
  <c r="O92" i="2"/>
  <c r="M92" i="2"/>
  <c r="J92" i="2"/>
  <c r="D92" i="2"/>
  <c r="D90" i="6" s="1"/>
  <c r="O91" i="2"/>
  <c r="M91" i="2"/>
  <c r="J91" i="2"/>
  <c r="D91" i="2"/>
  <c r="D89" i="6" s="1"/>
  <c r="O90" i="2"/>
  <c r="M90" i="2"/>
  <c r="J90" i="2"/>
  <c r="D90" i="2"/>
  <c r="D88" i="6" s="1"/>
  <c r="O89" i="2"/>
  <c r="M89" i="2"/>
  <c r="J89" i="2"/>
  <c r="D89" i="2"/>
  <c r="D87" i="6" s="1"/>
  <c r="O88" i="2"/>
  <c r="M88" i="2"/>
  <c r="J88" i="2"/>
  <c r="D88" i="2"/>
  <c r="D86" i="6" s="1"/>
  <c r="O87" i="2"/>
  <c r="M87" i="2"/>
  <c r="J87" i="2"/>
  <c r="D87" i="2"/>
  <c r="O86" i="2"/>
  <c r="M86" i="2"/>
  <c r="J86" i="2"/>
  <c r="D86" i="2"/>
  <c r="D84" i="6" s="1"/>
  <c r="O85" i="2"/>
  <c r="M85" i="2"/>
  <c r="J85" i="2"/>
  <c r="D85" i="2"/>
  <c r="D83" i="6" s="1"/>
  <c r="O84" i="2"/>
  <c r="M84" i="2"/>
  <c r="J84" i="2"/>
  <c r="D84" i="2"/>
  <c r="D82" i="6" s="1"/>
  <c r="O83" i="2"/>
  <c r="M83" i="2"/>
  <c r="J83" i="2"/>
  <c r="D83" i="2"/>
  <c r="D81" i="6" s="1"/>
  <c r="O82" i="2"/>
  <c r="M82" i="2"/>
  <c r="J82" i="2"/>
  <c r="D82" i="2"/>
  <c r="D80" i="6" s="1"/>
  <c r="O81" i="2"/>
  <c r="M81" i="2"/>
  <c r="J81" i="2"/>
  <c r="D81" i="2"/>
  <c r="D79" i="6" s="1"/>
  <c r="O80" i="2"/>
  <c r="M80" i="2"/>
  <c r="J80" i="2"/>
  <c r="D80" i="2"/>
  <c r="D78" i="6" s="1"/>
  <c r="O79" i="2"/>
  <c r="M79" i="2"/>
  <c r="J79" i="2"/>
  <c r="D79" i="2"/>
  <c r="O78" i="2"/>
  <c r="M78" i="2"/>
  <c r="J78" i="2"/>
  <c r="D78" i="2"/>
  <c r="D76" i="6" s="1"/>
  <c r="O77" i="2"/>
  <c r="M77" i="2"/>
  <c r="J77" i="2"/>
  <c r="D77" i="2"/>
  <c r="D75" i="6" s="1"/>
  <c r="O76" i="2"/>
  <c r="M76" i="2"/>
  <c r="J76" i="2"/>
  <c r="D76" i="2"/>
  <c r="D74" i="6" s="1"/>
  <c r="O75" i="2"/>
  <c r="M75" i="2"/>
  <c r="J75" i="2"/>
  <c r="D75" i="2"/>
  <c r="D73" i="6" s="1"/>
  <c r="O74" i="2"/>
  <c r="M74" i="2"/>
  <c r="J74" i="2"/>
  <c r="D74" i="2"/>
  <c r="D72" i="6" s="1"/>
  <c r="O73" i="2"/>
  <c r="M73" i="2"/>
  <c r="J73" i="2"/>
  <c r="D73" i="2"/>
  <c r="D71" i="6" s="1"/>
  <c r="O72" i="2"/>
  <c r="M72" i="2"/>
  <c r="J72" i="2"/>
  <c r="D72" i="2"/>
  <c r="D70" i="6" s="1"/>
  <c r="O71" i="2"/>
  <c r="M71" i="2"/>
  <c r="J71" i="2"/>
  <c r="D71" i="2"/>
  <c r="O70" i="2"/>
  <c r="M70" i="2"/>
  <c r="J70" i="2"/>
  <c r="D70" i="2"/>
  <c r="D68" i="6" s="1"/>
  <c r="O69" i="2"/>
  <c r="M69" i="2"/>
  <c r="J69" i="2"/>
  <c r="D69" i="2"/>
  <c r="O68" i="2"/>
  <c r="M68" i="2"/>
  <c r="J68" i="2"/>
  <c r="D68" i="2"/>
  <c r="D66" i="6" s="1"/>
  <c r="O67" i="2"/>
  <c r="M67" i="2"/>
  <c r="J67" i="2"/>
  <c r="D67" i="2"/>
  <c r="D65" i="6" s="1"/>
  <c r="O66" i="2"/>
  <c r="M66" i="2"/>
  <c r="J66" i="2"/>
  <c r="D66" i="2"/>
  <c r="D64" i="6" s="1"/>
  <c r="O65" i="2"/>
  <c r="M65" i="2"/>
  <c r="J65" i="2"/>
  <c r="D65" i="2"/>
  <c r="D63" i="6" s="1"/>
  <c r="O64" i="2"/>
  <c r="M64" i="2"/>
  <c r="J64" i="2"/>
  <c r="D64" i="2"/>
  <c r="D62" i="6" s="1"/>
  <c r="O63" i="2"/>
  <c r="M63" i="2"/>
  <c r="J63" i="2"/>
  <c r="D63" i="2"/>
  <c r="O62" i="2"/>
  <c r="M62" i="2"/>
  <c r="J62" i="2"/>
  <c r="D62" i="2"/>
  <c r="D60" i="6" s="1"/>
  <c r="O61" i="2"/>
  <c r="M61" i="2"/>
  <c r="J61" i="2"/>
  <c r="D61" i="2"/>
  <c r="D59" i="6" s="1"/>
  <c r="O60" i="2"/>
  <c r="M60" i="2"/>
  <c r="J60" i="2"/>
  <c r="D60" i="2"/>
  <c r="D58" i="6" s="1"/>
  <c r="O59" i="2"/>
  <c r="M59" i="2"/>
  <c r="J59" i="2"/>
  <c r="D59" i="2"/>
  <c r="D57" i="6" s="1"/>
  <c r="O58" i="2"/>
  <c r="M58" i="2"/>
  <c r="J58" i="2"/>
  <c r="D58" i="2"/>
  <c r="D56" i="6" s="1"/>
  <c r="O57" i="2"/>
  <c r="M57" i="2"/>
  <c r="J57" i="2"/>
  <c r="D57" i="2"/>
  <c r="D55" i="6" s="1"/>
  <c r="O56" i="2"/>
  <c r="M56" i="2"/>
  <c r="J56" i="2"/>
  <c r="D56" i="2"/>
  <c r="D54" i="6" s="1"/>
  <c r="O55" i="2"/>
  <c r="M55" i="2"/>
  <c r="J55" i="2"/>
  <c r="D55" i="2"/>
  <c r="O54" i="2"/>
  <c r="M54" i="2"/>
  <c r="J54" i="2"/>
  <c r="D54" i="2"/>
  <c r="D52" i="6" s="1"/>
  <c r="O53" i="2"/>
  <c r="M53" i="2"/>
  <c r="J53" i="2"/>
  <c r="D53" i="2"/>
  <c r="D51" i="6" s="1"/>
  <c r="O52" i="2"/>
  <c r="M52" i="2"/>
  <c r="J52" i="2"/>
  <c r="D52" i="2"/>
  <c r="D50" i="6" s="1"/>
  <c r="O51" i="2"/>
  <c r="M51" i="2"/>
  <c r="J51" i="2"/>
  <c r="D51" i="2"/>
  <c r="O50" i="2"/>
  <c r="M50" i="2"/>
  <c r="J50" i="2"/>
  <c r="D50" i="2"/>
  <c r="D48" i="6" s="1"/>
  <c r="O49" i="2"/>
  <c r="M49" i="2"/>
  <c r="J49" i="2"/>
  <c r="D49" i="2"/>
  <c r="D47" i="6" s="1"/>
  <c r="O48" i="2"/>
  <c r="M48" i="2"/>
  <c r="J48" i="2"/>
  <c r="D48" i="2"/>
  <c r="D46" i="6" s="1"/>
  <c r="O47" i="2"/>
  <c r="M47" i="2"/>
  <c r="J47" i="2"/>
  <c r="D47" i="2"/>
  <c r="O46" i="2"/>
  <c r="M46" i="2"/>
  <c r="J46" i="2"/>
  <c r="D46" i="2"/>
  <c r="D44" i="6" s="1"/>
  <c r="O45" i="2"/>
  <c r="M45" i="2"/>
  <c r="J45" i="2"/>
  <c r="D45" i="2"/>
  <c r="D43" i="6" s="1"/>
  <c r="O44" i="2"/>
  <c r="M44" i="2"/>
  <c r="J44" i="2"/>
  <c r="D44" i="2"/>
  <c r="D42" i="6" s="1"/>
  <c r="O43" i="2"/>
  <c r="M43" i="2"/>
  <c r="J43" i="2"/>
  <c r="D43" i="2"/>
  <c r="D41" i="6" s="1"/>
  <c r="O42" i="2"/>
  <c r="M42" i="2"/>
  <c r="J42" i="2"/>
  <c r="D42" i="2"/>
  <c r="D40" i="6" s="1"/>
  <c r="O41" i="2"/>
  <c r="M41" i="2"/>
  <c r="J41" i="2"/>
  <c r="D41" i="2"/>
  <c r="D39" i="6" s="1"/>
  <c r="O40" i="2"/>
  <c r="M40" i="2"/>
  <c r="J40" i="2"/>
  <c r="D40" i="2"/>
  <c r="D38" i="6" s="1"/>
  <c r="O39" i="2"/>
  <c r="M39" i="2"/>
  <c r="J39" i="2"/>
  <c r="D39" i="2"/>
  <c r="O38" i="2"/>
  <c r="M38" i="2"/>
  <c r="J38" i="2"/>
  <c r="D38" i="2"/>
  <c r="D36" i="6" s="1"/>
  <c r="O37" i="2"/>
  <c r="M37" i="2"/>
  <c r="J37" i="2"/>
  <c r="D37" i="2"/>
  <c r="D35" i="6" s="1"/>
  <c r="O36" i="2"/>
  <c r="M36" i="2"/>
  <c r="J36" i="2"/>
  <c r="D36" i="2"/>
  <c r="D34" i="6" s="1"/>
  <c r="O35" i="2"/>
  <c r="M35" i="2"/>
  <c r="J35" i="2"/>
  <c r="D35" i="2"/>
  <c r="D33" i="6" s="1"/>
  <c r="O34" i="2"/>
  <c r="M34" i="2"/>
  <c r="J34" i="2"/>
  <c r="D34" i="2"/>
  <c r="D32" i="6" s="1"/>
  <c r="O33" i="2"/>
  <c r="M33" i="2"/>
  <c r="J33" i="2"/>
  <c r="D33" i="2"/>
  <c r="D31" i="6" s="1"/>
  <c r="O32" i="2"/>
  <c r="M32" i="2"/>
  <c r="J32" i="2"/>
  <c r="D32" i="2"/>
  <c r="D30" i="6" s="1"/>
  <c r="O31" i="2"/>
  <c r="M31" i="2"/>
  <c r="J31" i="2"/>
  <c r="D31" i="2"/>
  <c r="O30" i="2"/>
  <c r="M30" i="2"/>
  <c r="J30" i="2"/>
  <c r="D30" i="2"/>
  <c r="D28" i="6" s="1"/>
  <c r="O29" i="2"/>
  <c r="M29" i="2"/>
  <c r="J29" i="2"/>
  <c r="D29" i="2"/>
  <c r="O28" i="2"/>
  <c r="M28" i="2"/>
  <c r="J28" i="2"/>
  <c r="D28" i="2"/>
  <c r="D26" i="6" s="1"/>
  <c r="O27" i="2"/>
  <c r="M27" i="2"/>
  <c r="J27" i="2"/>
  <c r="D27" i="2"/>
  <c r="D25" i="6" s="1"/>
  <c r="O26" i="2"/>
  <c r="M26" i="2"/>
  <c r="J26" i="2"/>
  <c r="D26" i="2"/>
  <c r="D24" i="6" s="1"/>
  <c r="O25" i="2"/>
  <c r="M25" i="2"/>
  <c r="J25" i="2"/>
  <c r="D25" i="2"/>
  <c r="D23" i="6" s="1"/>
  <c r="O24" i="2"/>
  <c r="M24" i="2"/>
  <c r="J24" i="2"/>
  <c r="D24" i="2"/>
  <c r="D22" i="6" s="1"/>
  <c r="O23" i="2"/>
  <c r="M23" i="2"/>
  <c r="J23" i="2"/>
  <c r="D23" i="2"/>
  <c r="O22" i="2"/>
  <c r="M22" i="2"/>
  <c r="J22" i="2"/>
  <c r="D22" i="2"/>
  <c r="D20" i="6" s="1"/>
  <c r="O21" i="2"/>
  <c r="M21" i="2"/>
  <c r="J21" i="2"/>
  <c r="D21" i="2"/>
  <c r="D19" i="6" s="1"/>
  <c r="O20" i="2"/>
  <c r="M20" i="2"/>
  <c r="J20" i="2"/>
  <c r="D20" i="2"/>
  <c r="D18" i="6" s="1"/>
  <c r="O19" i="2"/>
  <c r="M19" i="2"/>
  <c r="J19" i="2"/>
  <c r="D19" i="2"/>
  <c r="D17" i="6" s="1"/>
  <c r="O18" i="2"/>
  <c r="M18" i="2"/>
  <c r="J18" i="2"/>
  <c r="D18" i="2"/>
  <c r="D16" i="6" s="1"/>
  <c r="O17" i="2"/>
  <c r="M17" i="2"/>
  <c r="J17" i="2"/>
  <c r="D17" i="2"/>
  <c r="D15" i="6" s="1"/>
  <c r="O16" i="2"/>
  <c r="M16" i="2"/>
  <c r="J16" i="2"/>
  <c r="D16" i="2"/>
  <c r="D14" i="6" s="1"/>
  <c r="O15" i="2"/>
  <c r="M15" i="2"/>
  <c r="J15" i="2"/>
  <c r="D15" i="2"/>
  <c r="O14" i="2"/>
  <c r="M14" i="2"/>
  <c r="J14" i="2"/>
  <c r="D14" i="2"/>
  <c r="D12" i="6" s="1"/>
  <c r="O13" i="2"/>
  <c r="M13" i="2"/>
  <c r="J13" i="2"/>
  <c r="D13" i="2"/>
  <c r="D11" i="6" s="1"/>
  <c r="O12" i="2"/>
  <c r="M12" i="2"/>
  <c r="J12" i="2"/>
  <c r="D12" i="2"/>
  <c r="D10" i="6" s="1"/>
  <c r="O11" i="2"/>
  <c r="M11" i="2"/>
  <c r="J11" i="2"/>
  <c r="D11" i="2"/>
  <c r="D9" i="6" s="1"/>
  <c r="O10" i="2"/>
  <c r="M10" i="2"/>
  <c r="J10" i="2"/>
  <c r="D10" i="2"/>
  <c r="D8" i="6" s="1"/>
  <c r="O9" i="2"/>
  <c r="M9" i="2"/>
  <c r="J9" i="2"/>
  <c r="D9" i="2"/>
  <c r="D7" i="6" s="1"/>
  <c r="O8" i="2"/>
  <c r="M8" i="2"/>
  <c r="J8" i="2"/>
  <c r="D8" i="2"/>
  <c r="D6" i="6" s="1"/>
  <c r="E2193" i="3"/>
  <c r="F2193" i="3" s="1"/>
  <c r="E2192" i="3"/>
  <c r="F2192" i="3" s="1"/>
  <c r="E2191" i="3"/>
  <c r="F2191" i="3" s="1"/>
  <c r="F2190" i="3"/>
  <c r="E2190" i="3"/>
  <c r="E2189" i="3"/>
  <c r="F2189" i="3" s="1"/>
  <c r="E2188" i="3"/>
  <c r="F2188" i="3" s="1"/>
  <c r="E2187" i="3"/>
  <c r="F2187" i="3" s="1"/>
  <c r="E2186" i="3"/>
  <c r="F2186" i="3" s="1"/>
  <c r="E2185" i="3"/>
  <c r="F2185" i="3" s="1"/>
  <c r="E2184" i="3"/>
  <c r="F2184" i="3" s="1"/>
  <c r="E2183" i="3"/>
  <c r="F2183" i="3" s="1"/>
  <c r="E2182" i="3"/>
  <c r="F2182" i="3" s="1"/>
  <c r="E2181" i="3"/>
  <c r="F2181" i="3" s="1"/>
  <c r="E2180" i="3"/>
  <c r="F2180" i="3" s="1"/>
  <c r="E2179" i="3"/>
  <c r="F2179" i="3" s="1"/>
  <c r="E2178" i="3"/>
  <c r="F2178" i="3" s="1"/>
  <c r="E2177" i="3"/>
  <c r="F2177" i="3" s="1"/>
  <c r="E2176" i="3"/>
  <c r="F2176" i="3" s="1"/>
  <c r="E2175" i="3"/>
  <c r="F2175" i="3" s="1"/>
  <c r="E2174" i="3"/>
  <c r="F2174" i="3" s="1"/>
  <c r="E2173" i="3"/>
  <c r="F2173" i="3" s="1"/>
  <c r="E2172" i="3"/>
  <c r="F2172" i="3" s="1"/>
  <c r="E2171" i="3"/>
  <c r="F2171" i="3" s="1"/>
  <c r="E2170" i="3"/>
  <c r="F2170" i="3" s="1"/>
  <c r="E2169" i="3"/>
  <c r="F2169" i="3" s="1"/>
  <c r="E2168" i="3"/>
  <c r="F2168" i="3" s="1"/>
  <c r="E2167" i="3"/>
  <c r="F2167" i="3" s="1"/>
  <c r="E2166" i="3"/>
  <c r="F2166" i="3" s="1"/>
  <c r="E2165" i="3"/>
  <c r="F2165" i="3" s="1"/>
  <c r="E2164" i="3"/>
  <c r="F2164" i="3" s="1"/>
  <c r="E2163" i="3"/>
  <c r="F2163" i="3" s="1"/>
  <c r="E2162" i="3"/>
  <c r="F2162" i="3" s="1"/>
  <c r="E2161" i="3"/>
  <c r="F2161" i="3" s="1"/>
  <c r="E2160" i="3"/>
  <c r="F2160" i="3" s="1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E2144" i="3"/>
  <c r="F2144" i="3" s="1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E2136" i="3"/>
  <c r="F2136" i="3" s="1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E2120" i="3"/>
  <c r="F2120" i="3" s="1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F2077" i="3"/>
  <c r="E2077" i="3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F2066" i="3"/>
  <c r="E2066" i="3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E2048" i="3"/>
  <c r="F2048" i="3" s="1"/>
  <c r="E2047" i="3"/>
  <c r="F2047" i="3" s="1"/>
  <c r="E2046" i="3"/>
  <c r="F2046" i="3" s="1"/>
  <c r="E2045" i="3"/>
  <c r="F2045" i="3" s="1"/>
  <c r="E2044" i="3"/>
  <c r="F2044" i="3" s="1"/>
  <c r="E2043" i="3"/>
  <c r="F2043" i="3" s="1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E2029" i="3"/>
  <c r="F2029" i="3" s="1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E2013" i="3"/>
  <c r="F2013" i="3" s="1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E2000" i="3"/>
  <c r="F2000" i="3" s="1"/>
  <c r="E1999" i="3"/>
  <c r="F1999" i="3" s="1"/>
  <c r="E1998" i="3"/>
  <c r="F1998" i="3" s="1"/>
  <c r="E1997" i="3"/>
  <c r="F1997" i="3" s="1"/>
  <c r="E1996" i="3"/>
  <c r="F1996" i="3" s="1"/>
  <c r="E1995" i="3"/>
  <c r="F1995" i="3" s="1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E1979" i="3"/>
  <c r="F1979" i="3" s="1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E1969" i="3"/>
  <c r="F1969" i="3" s="1"/>
  <c r="E1968" i="3"/>
  <c r="F1968" i="3" s="1"/>
  <c r="E1967" i="3"/>
  <c r="F1967" i="3" s="1"/>
  <c r="E1966" i="3"/>
  <c r="F1966" i="3" s="1"/>
  <c r="E1965" i="3"/>
  <c r="F1965" i="3" s="1"/>
  <c r="E1964" i="3"/>
  <c r="F1964" i="3" s="1"/>
  <c r="E1963" i="3"/>
  <c r="F1963" i="3" s="1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E1949" i="3"/>
  <c r="F1949" i="3" s="1"/>
  <c r="E1948" i="3"/>
  <c r="F1948" i="3" s="1"/>
  <c r="E1947" i="3"/>
  <c r="F1947" i="3" s="1"/>
  <c r="E1946" i="3"/>
  <c r="F1946" i="3" s="1"/>
  <c r="E1945" i="3"/>
  <c r="F1945" i="3" s="1"/>
  <c r="E1944" i="3"/>
  <c r="F1944" i="3" s="1"/>
  <c r="E1943" i="3"/>
  <c r="F1943" i="3" s="1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E1931" i="3"/>
  <c r="F1931" i="3" s="1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E1917" i="3"/>
  <c r="F1917" i="3" s="1"/>
  <c r="E1916" i="3"/>
  <c r="F1916" i="3" s="1"/>
  <c r="E1915" i="3"/>
  <c r="F1915" i="3" s="1"/>
  <c r="E1914" i="3"/>
  <c r="F1914" i="3" s="1"/>
  <c r="E1913" i="3"/>
  <c r="F1913" i="3" s="1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E1905" i="3"/>
  <c r="F1905" i="3" s="1"/>
  <c r="E1904" i="3"/>
  <c r="F1904" i="3" s="1"/>
  <c r="E1903" i="3"/>
  <c r="F1903" i="3" s="1"/>
  <c r="E1902" i="3"/>
  <c r="F1902" i="3" s="1"/>
  <c r="E1901" i="3"/>
  <c r="F1901" i="3" s="1"/>
  <c r="E1900" i="3"/>
  <c r="F1900" i="3" s="1"/>
  <c r="E1899" i="3"/>
  <c r="F1899" i="3" s="1"/>
  <c r="E1898" i="3"/>
  <c r="F1898" i="3" s="1"/>
  <c r="E1897" i="3"/>
  <c r="F1897" i="3" s="1"/>
  <c r="E1896" i="3"/>
  <c r="F1896" i="3" s="1"/>
  <c r="E1895" i="3"/>
  <c r="F1895" i="3" s="1"/>
  <c r="E1894" i="3"/>
  <c r="F1894" i="3" s="1"/>
  <c r="E1893" i="3"/>
  <c r="F1893" i="3" s="1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E1883" i="3"/>
  <c r="F1883" i="3" s="1"/>
  <c r="E1882" i="3"/>
  <c r="F1882" i="3" s="1"/>
  <c r="E1881" i="3"/>
  <c r="F1881" i="3" s="1"/>
  <c r="E1880" i="3"/>
  <c r="F1880" i="3" s="1"/>
  <c r="E1879" i="3"/>
  <c r="F1879" i="3" s="1"/>
  <c r="E1878" i="3"/>
  <c r="F1878" i="3" s="1"/>
  <c r="E1877" i="3"/>
  <c r="F1877" i="3" s="1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E1867" i="3"/>
  <c r="F1867" i="3" s="1"/>
  <c r="E1866" i="3"/>
  <c r="F1866" i="3" s="1"/>
  <c r="E1865" i="3"/>
  <c r="F1865" i="3" s="1"/>
  <c r="E1864" i="3"/>
  <c r="F1864" i="3" s="1"/>
  <c r="E1863" i="3"/>
  <c r="F1863" i="3" s="1"/>
  <c r="E1862" i="3"/>
  <c r="F1862" i="3" s="1"/>
  <c r="E1861" i="3"/>
  <c r="F1861" i="3" s="1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E1851" i="3"/>
  <c r="F1851" i="3" s="1"/>
  <c r="E1850" i="3"/>
  <c r="F1850" i="3" s="1"/>
  <c r="E1849" i="3"/>
  <c r="F1849" i="3" s="1"/>
  <c r="E1848" i="3"/>
  <c r="F1848" i="3" s="1"/>
  <c r="E1847" i="3"/>
  <c r="F1847" i="3" s="1"/>
  <c r="E1846" i="3"/>
  <c r="F1846" i="3" s="1"/>
  <c r="E1845" i="3"/>
  <c r="F1845" i="3" s="1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E1835" i="3"/>
  <c r="F1835" i="3" s="1"/>
  <c r="E1834" i="3"/>
  <c r="F1834" i="3" s="1"/>
  <c r="E1833" i="3"/>
  <c r="F1833" i="3" s="1"/>
  <c r="E1832" i="3"/>
  <c r="F1832" i="3" s="1"/>
  <c r="E1831" i="3"/>
  <c r="F1831" i="3" s="1"/>
  <c r="E1830" i="3"/>
  <c r="F1830" i="3" s="1"/>
  <c r="E1829" i="3"/>
  <c r="F1829" i="3" s="1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E1819" i="3"/>
  <c r="F1819" i="3" s="1"/>
  <c r="E1818" i="3"/>
  <c r="F1818" i="3" s="1"/>
  <c r="E1817" i="3"/>
  <c r="F1817" i="3" s="1"/>
  <c r="E1816" i="3"/>
  <c r="F1816" i="3" s="1"/>
  <c r="E1815" i="3"/>
  <c r="F1815" i="3" s="1"/>
  <c r="E1814" i="3"/>
  <c r="F1814" i="3" s="1"/>
  <c r="E1813" i="3"/>
  <c r="F1813" i="3" s="1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E1805" i="3"/>
  <c r="F1805" i="3" s="1"/>
  <c r="E1804" i="3"/>
  <c r="F1804" i="3" s="1"/>
  <c r="E1803" i="3"/>
  <c r="F1803" i="3" s="1"/>
  <c r="E1802" i="3"/>
  <c r="F1802" i="3" s="1"/>
  <c r="E1801" i="3"/>
  <c r="F1801" i="3" s="1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E1793" i="3"/>
  <c r="F1793" i="3" s="1"/>
  <c r="E1792" i="3"/>
  <c r="F1792" i="3" s="1"/>
  <c r="E1791" i="3"/>
  <c r="F1791" i="3" s="1"/>
  <c r="E1790" i="3"/>
  <c r="F1790" i="3" s="1"/>
  <c r="E1789" i="3"/>
  <c r="F1789" i="3" s="1"/>
  <c r="E1788" i="3"/>
  <c r="F1788" i="3" s="1"/>
  <c r="E1787" i="3"/>
  <c r="F1787" i="3" s="1"/>
  <c r="E1786" i="3"/>
  <c r="F1786" i="3" s="1"/>
  <c r="E1785" i="3"/>
  <c r="F1785" i="3" s="1"/>
  <c r="E1784" i="3"/>
  <c r="F1784" i="3" s="1"/>
  <c r="E1783" i="3"/>
  <c r="F1783" i="3" s="1"/>
  <c r="E1782" i="3"/>
  <c r="F1782" i="3" s="1"/>
  <c r="E1781" i="3"/>
  <c r="F1781" i="3" s="1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E1773" i="3"/>
  <c r="F1773" i="3" s="1"/>
  <c r="E1772" i="3"/>
  <c r="F1772" i="3" s="1"/>
  <c r="E1771" i="3"/>
  <c r="F1771" i="3" s="1"/>
  <c r="E1770" i="3"/>
  <c r="F1770" i="3" s="1"/>
  <c r="E1769" i="3"/>
  <c r="F1769" i="3" s="1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E1757" i="3"/>
  <c r="F1757" i="3" s="1"/>
  <c r="E1756" i="3"/>
  <c r="F1756" i="3" s="1"/>
  <c r="E1755" i="3"/>
  <c r="F1755" i="3" s="1"/>
  <c r="E1754" i="3"/>
  <c r="F1754" i="3" s="1"/>
  <c r="E1753" i="3"/>
  <c r="F1753" i="3" s="1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E1741" i="3"/>
  <c r="F1741" i="3" s="1"/>
  <c r="E1740" i="3"/>
  <c r="F1740" i="3" s="1"/>
  <c r="E1739" i="3"/>
  <c r="F1739" i="3" s="1"/>
  <c r="E1738" i="3"/>
  <c r="F1738" i="3" s="1"/>
  <c r="E1737" i="3"/>
  <c r="F1737" i="3" s="1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E1725" i="3"/>
  <c r="F1725" i="3" s="1"/>
  <c r="E1724" i="3"/>
  <c r="F1724" i="3" s="1"/>
  <c r="E1723" i="3"/>
  <c r="F1723" i="3" s="1"/>
  <c r="E1722" i="3"/>
  <c r="F1722" i="3" s="1"/>
  <c r="E1721" i="3"/>
  <c r="F1721" i="3" s="1"/>
  <c r="E1720" i="3"/>
  <c r="F1720" i="3" s="1"/>
  <c r="E1719" i="3"/>
  <c r="F1719" i="3" s="1"/>
  <c r="E1718" i="3"/>
  <c r="F1718" i="3" s="1"/>
  <c r="E1717" i="3"/>
  <c r="F1717" i="3" s="1"/>
  <c r="E1716" i="3"/>
  <c r="F1716" i="3" s="1"/>
  <c r="E1715" i="3"/>
  <c r="F1715" i="3" s="1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E1705" i="3"/>
  <c r="F1705" i="3" s="1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E1693" i="3"/>
  <c r="F1693" i="3" s="1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E1673" i="3"/>
  <c r="F1673" i="3" s="1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E1665" i="3"/>
  <c r="F1665" i="3" s="1"/>
  <c r="E1664" i="3"/>
  <c r="F1664" i="3" s="1"/>
  <c r="E1663" i="3"/>
  <c r="F1663" i="3" s="1"/>
  <c r="E1662" i="3"/>
  <c r="F1662" i="3" s="1"/>
  <c r="E1661" i="3"/>
  <c r="F1661" i="3" s="1"/>
  <c r="E1660" i="3"/>
  <c r="F1660" i="3" s="1"/>
  <c r="E1659" i="3"/>
  <c r="F1659" i="3" s="1"/>
  <c r="E1658" i="3"/>
  <c r="F1658" i="3" s="1"/>
  <c r="E1657" i="3"/>
  <c r="F1657" i="3" s="1"/>
  <c r="E1656" i="3"/>
  <c r="F1656" i="3" s="1"/>
  <c r="E1655" i="3"/>
  <c r="F1655" i="3" s="1"/>
  <c r="E1654" i="3"/>
  <c r="F1654" i="3" s="1"/>
  <c r="E1653" i="3"/>
  <c r="F1653" i="3" s="1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E1645" i="3"/>
  <c r="F1645" i="3" s="1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E1635" i="3"/>
  <c r="F1635" i="3" s="1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E1625" i="3"/>
  <c r="F1625" i="3" s="1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E1609" i="3"/>
  <c r="F1609" i="3" s="1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E1601" i="3"/>
  <c r="F1601" i="3" s="1"/>
  <c r="E1600" i="3"/>
  <c r="F1600" i="3" s="1"/>
  <c r="E1599" i="3"/>
  <c r="F1599" i="3" s="1"/>
  <c r="E1598" i="3"/>
  <c r="F1598" i="3" s="1"/>
  <c r="E1597" i="3"/>
  <c r="F1597" i="3" s="1"/>
  <c r="E1596" i="3"/>
  <c r="F1596" i="3" s="1"/>
  <c r="E1595" i="3"/>
  <c r="F1595" i="3" s="1"/>
  <c r="E1594" i="3"/>
  <c r="F1594" i="3" s="1"/>
  <c r="E1593" i="3"/>
  <c r="F1593" i="3" s="1"/>
  <c r="E1592" i="3"/>
  <c r="F1592" i="3" s="1"/>
  <c r="E1591" i="3"/>
  <c r="F1591" i="3" s="1"/>
  <c r="E1590" i="3"/>
  <c r="F1590" i="3" s="1"/>
  <c r="E1589" i="3"/>
  <c r="F1589" i="3" s="1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E1581" i="3"/>
  <c r="F1581" i="3" s="1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E1571" i="3"/>
  <c r="F1571" i="3" s="1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E1555" i="3"/>
  <c r="F1555" i="3" s="1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E1543" i="3"/>
  <c r="F1543" i="3" s="1"/>
  <c r="E1542" i="3"/>
  <c r="F1542" i="3" s="1"/>
  <c r="E1541" i="3"/>
  <c r="F1541" i="3" s="1"/>
  <c r="E1540" i="3"/>
  <c r="F1540" i="3" s="1"/>
  <c r="E1539" i="3"/>
  <c r="F1539" i="3" s="1"/>
  <c r="E1538" i="3"/>
  <c r="F1538" i="3" s="1"/>
  <c r="E1537" i="3"/>
  <c r="F1537" i="3" s="1"/>
  <c r="E1536" i="3"/>
  <c r="F1536" i="3" s="1"/>
  <c r="E1535" i="3"/>
  <c r="F1535" i="3" s="1"/>
  <c r="E1534" i="3"/>
  <c r="F1534" i="3" s="1"/>
  <c r="E1533" i="3"/>
  <c r="F1533" i="3" s="1"/>
  <c r="E1532" i="3"/>
  <c r="F1532" i="3" s="1"/>
  <c r="E1531" i="3"/>
  <c r="F1531" i="3" s="1"/>
  <c r="E1530" i="3"/>
  <c r="F1530" i="3" s="1"/>
  <c r="E1529" i="3"/>
  <c r="F1529" i="3" s="1"/>
  <c r="E1528" i="3"/>
  <c r="F1528" i="3" s="1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E1517" i="3"/>
  <c r="F1517" i="3" s="1"/>
  <c r="E1516" i="3"/>
  <c r="F1516" i="3" s="1"/>
  <c r="E1515" i="3"/>
  <c r="F1515" i="3" s="1"/>
  <c r="E1514" i="3"/>
  <c r="F1514" i="3" s="1"/>
  <c r="E1513" i="3"/>
  <c r="F1513" i="3" s="1"/>
  <c r="E1512" i="3"/>
  <c r="F1512" i="3" s="1"/>
  <c r="E1511" i="3"/>
  <c r="F1511" i="3" s="1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E1497" i="3"/>
  <c r="F1497" i="3" s="1"/>
  <c r="E1496" i="3"/>
  <c r="F1496" i="3" s="1"/>
  <c r="E1495" i="3"/>
  <c r="F1495" i="3" s="1"/>
  <c r="E1494" i="3"/>
  <c r="F1494" i="3" s="1"/>
  <c r="E1493" i="3"/>
  <c r="F1493" i="3" s="1"/>
  <c r="E1492" i="3"/>
  <c r="F1492" i="3" s="1"/>
  <c r="E1491" i="3"/>
  <c r="F1491" i="3" s="1"/>
  <c r="E1490" i="3"/>
  <c r="F1490" i="3" s="1"/>
  <c r="E1489" i="3"/>
  <c r="F1489" i="3" s="1"/>
  <c r="E1488" i="3"/>
  <c r="F1488" i="3" s="1"/>
  <c r="E1487" i="3"/>
  <c r="F1487" i="3" s="1"/>
  <c r="E1486" i="3"/>
  <c r="F1486" i="3" s="1"/>
  <c r="E1485" i="3"/>
  <c r="F1485" i="3" s="1"/>
  <c r="E1484" i="3"/>
  <c r="F1484" i="3" s="1"/>
  <c r="E1483" i="3"/>
  <c r="F1483" i="3" s="1"/>
  <c r="E1482" i="3"/>
  <c r="F1482" i="3" s="1"/>
  <c r="E1481" i="3"/>
  <c r="F1481" i="3" s="1"/>
  <c r="E1480" i="3"/>
  <c r="F1480" i="3" s="1"/>
  <c r="E1479" i="3"/>
  <c r="F1479" i="3" s="1"/>
  <c r="E1478" i="3"/>
  <c r="F1478" i="3" s="1"/>
  <c r="E1477" i="3"/>
  <c r="F1477" i="3" s="1"/>
  <c r="E1476" i="3"/>
  <c r="F1476" i="3" s="1"/>
  <c r="E1475" i="3"/>
  <c r="F1475" i="3" s="1"/>
  <c r="E1474" i="3"/>
  <c r="F1474" i="3" s="1"/>
  <c r="E1473" i="3"/>
  <c r="F1473" i="3" s="1"/>
  <c r="E1472" i="3"/>
  <c r="F1472" i="3" s="1"/>
  <c r="E1471" i="3"/>
  <c r="F1471" i="3" s="1"/>
  <c r="E1470" i="3"/>
  <c r="F1470" i="3" s="1"/>
  <c r="E1469" i="3"/>
  <c r="F1469" i="3" s="1"/>
  <c r="E1468" i="3"/>
  <c r="F1468" i="3" s="1"/>
  <c r="E1467" i="3"/>
  <c r="F1467" i="3" s="1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E1456" i="3"/>
  <c r="F1456" i="3" s="1"/>
  <c r="E1455" i="3"/>
  <c r="F1455" i="3" s="1"/>
  <c r="E1454" i="3"/>
  <c r="F1454" i="3" s="1"/>
  <c r="E1453" i="3"/>
  <c r="F1453" i="3" s="1"/>
  <c r="E1452" i="3"/>
  <c r="F1452" i="3" s="1"/>
  <c r="E1451" i="3"/>
  <c r="F1451" i="3" s="1"/>
  <c r="E1450" i="3"/>
  <c r="F1450" i="3" s="1"/>
  <c r="E1449" i="3"/>
  <c r="F1449" i="3" s="1"/>
  <c r="E1448" i="3"/>
  <c r="F1448" i="3" s="1"/>
  <c r="E1447" i="3"/>
  <c r="F1447" i="3" s="1"/>
  <c r="E1446" i="3"/>
  <c r="F1446" i="3" s="1"/>
  <c r="E1445" i="3"/>
  <c r="F1445" i="3" s="1"/>
  <c r="E1444" i="3"/>
  <c r="F1444" i="3" s="1"/>
  <c r="E1443" i="3"/>
  <c r="F1443" i="3" s="1"/>
  <c r="E1442" i="3"/>
  <c r="F1442" i="3" s="1"/>
  <c r="E1441" i="3"/>
  <c r="F1441" i="3" s="1"/>
  <c r="E1440" i="3"/>
  <c r="F1440" i="3" s="1"/>
  <c r="E1439" i="3"/>
  <c r="F1439" i="3" s="1"/>
  <c r="E1438" i="3"/>
  <c r="F1438" i="3" s="1"/>
  <c r="E1437" i="3"/>
  <c r="F1437" i="3" s="1"/>
  <c r="E1436" i="3"/>
  <c r="F1436" i="3" s="1"/>
  <c r="E1435" i="3"/>
  <c r="F1435" i="3" s="1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E1425" i="3"/>
  <c r="F1425" i="3" s="1"/>
  <c r="E1424" i="3"/>
  <c r="F1424" i="3" s="1"/>
  <c r="E1423" i="3"/>
  <c r="F1423" i="3" s="1"/>
  <c r="E1422" i="3"/>
  <c r="F1422" i="3" s="1"/>
  <c r="E1421" i="3"/>
  <c r="F1421" i="3" s="1"/>
  <c r="E1420" i="3"/>
  <c r="F1420" i="3" s="1"/>
  <c r="E1419" i="3"/>
  <c r="F1419" i="3" s="1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E1411" i="3"/>
  <c r="F1411" i="3" s="1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E1403" i="3"/>
  <c r="F1403" i="3" s="1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E1395" i="3"/>
  <c r="F1395" i="3" s="1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E1387" i="3"/>
  <c r="F1387" i="3" s="1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E1379" i="3"/>
  <c r="F1379" i="3" s="1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E1371" i="3"/>
  <c r="F1371" i="3" s="1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E1363" i="3"/>
  <c r="F1363" i="3" s="1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E1349" i="3"/>
  <c r="F1349" i="3" s="1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E1335" i="3"/>
  <c r="F1335" i="3" s="1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E1305" i="3"/>
  <c r="F1305" i="3" s="1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E1289" i="3"/>
  <c r="F1289" i="3" s="1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E1273" i="3"/>
  <c r="F1273" i="3" s="1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E1257" i="3"/>
  <c r="F1257" i="3" s="1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E1239" i="3"/>
  <c r="F1239" i="3" s="1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E1221" i="3"/>
  <c r="F1221" i="3" s="1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E1207" i="3"/>
  <c r="F1207" i="3" s="1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E1186" i="3"/>
  <c r="F1186" i="3" s="1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E1138" i="3"/>
  <c r="F1138" i="3" s="1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E1126" i="3"/>
  <c r="F1126" i="3" s="1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E1106" i="3"/>
  <c r="F1106" i="3" s="1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E1086" i="3"/>
  <c r="F1086" i="3" s="1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E1070" i="3"/>
  <c r="F1070" i="3" s="1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E1054" i="3"/>
  <c r="F1054" i="3" s="1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E1038" i="3"/>
  <c r="F1038" i="3" s="1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E1010" i="3"/>
  <c r="F1010" i="3" s="1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E998" i="3"/>
  <c r="F998" i="3" s="1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E978" i="3"/>
  <c r="F978" i="3" s="1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F790" i="3"/>
  <c r="E790" i="3"/>
  <c r="E789" i="3"/>
  <c r="F789" i="3" s="1"/>
  <c r="E788" i="3"/>
  <c r="F788" i="3" s="1"/>
  <c r="F787" i="3"/>
  <c r="E787" i="3"/>
  <c r="F786" i="3"/>
  <c r="E786" i="3"/>
  <c r="E785" i="3"/>
  <c r="F785" i="3" s="1"/>
  <c r="F784" i="3"/>
  <c r="E784" i="3"/>
  <c r="E783" i="3"/>
  <c r="F783" i="3" s="1"/>
  <c r="E782" i="3"/>
  <c r="F782" i="3" s="1"/>
  <c r="F781" i="3"/>
  <c r="E781" i="3"/>
  <c r="E780" i="3"/>
  <c r="F780" i="3" s="1"/>
  <c r="E779" i="3"/>
  <c r="F779" i="3" s="1"/>
  <c r="F778" i="3"/>
  <c r="E778" i="3"/>
  <c r="E777" i="3"/>
  <c r="F777" i="3" s="1"/>
  <c r="E776" i="3"/>
  <c r="F776" i="3" s="1"/>
  <c r="F775" i="3"/>
  <c r="E775" i="3"/>
  <c r="E774" i="3"/>
  <c r="F774" i="3" s="1"/>
  <c r="E773" i="3"/>
  <c r="F773" i="3" s="1"/>
  <c r="F772" i="3"/>
  <c r="E772" i="3"/>
  <c r="E771" i="3"/>
  <c r="F771" i="3" s="1"/>
  <c r="E770" i="3"/>
  <c r="F770" i="3" s="1"/>
  <c r="F769" i="3"/>
  <c r="E769" i="3"/>
  <c r="E768" i="3"/>
  <c r="F768" i="3" s="1"/>
  <c r="E767" i="3"/>
  <c r="F767" i="3" s="1"/>
  <c r="F766" i="3"/>
  <c r="E766" i="3"/>
  <c r="E765" i="3"/>
  <c r="F765" i="3" s="1"/>
  <c r="F764" i="3"/>
  <c r="E764" i="3"/>
  <c r="F763" i="3"/>
  <c r="E763" i="3"/>
  <c r="E762" i="3"/>
  <c r="F762" i="3" s="1"/>
  <c r="E761" i="3"/>
  <c r="F761" i="3" s="1"/>
  <c r="F760" i="3"/>
  <c r="E760" i="3"/>
  <c r="E759" i="3"/>
  <c r="F759" i="3" s="1"/>
  <c r="E758" i="3"/>
  <c r="F758" i="3" s="1"/>
  <c r="F757" i="3"/>
  <c r="E757" i="3"/>
  <c r="E756" i="3"/>
  <c r="F756" i="3" s="1"/>
  <c r="E755" i="3"/>
  <c r="F755" i="3" s="1"/>
  <c r="F754" i="3"/>
  <c r="E754" i="3"/>
  <c r="E753" i="3"/>
  <c r="F753" i="3" s="1"/>
  <c r="E752" i="3"/>
  <c r="F752" i="3" s="1"/>
  <c r="F751" i="3"/>
  <c r="E751" i="3"/>
  <c r="F750" i="3"/>
  <c r="E750" i="3"/>
  <c r="E749" i="3"/>
  <c r="F749" i="3" s="1"/>
  <c r="F748" i="3"/>
  <c r="E748" i="3"/>
  <c r="E747" i="3"/>
  <c r="F747" i="3" s="1"/>
  <c r="E746" i="3"/>
  <c r="F746" i="3" s="1"/>
  <c r="F745" i="3"/>
  <c r="E745" i="3"/>
  <c r="E744" i="3"/>
  <c r="F744" i="3" s="1"/>
  <c r="E743" i="3"/>
  <c r="F743" i="3" s="1"/>
  <c r="F742" i="3"/>
  <c r="E742" i="3"/>
  <c r="E741" i="3"/>
  <c r="F741" i="3" s="1"/>
  <c r="E740" i="3"/>
  <c r="F740" i="3" s="1"/>
  <c r="F739" i="3"/>
  <c r="E739" i="3"/>
  <c r="E738" i="3"/>
  <c r="F738" i="3" s="1"/>
  <c r="E737" i="3"/>
  <c r="F737" i="3" s="1"/>
  <c r="F736" i="3"/>
  <c r="E736" i="3"/>
  <c r="E735" i="3"/>
  <c r="F735" i="3" s="1"/>
  <c r="E734" i="3"/>
  <c r="F734" i="3" s="1"/>
  <c r="F733" i="3"/>
  <c r="E733" i="3"/>
  <c r="E732" i="3"/>
  <c r="F732" i="3" s="1"/>
  <c r="E731" i="3"/>
  <c r="F731" i="3" s="1"/>
  <c r="F730" i="3"/>
  <c r="E730" i="3"/>
  <c r="E729" i="3"/>
  <c r="F729" i="3" s="1"/>
  <c r="F728" i="3"/>
  <c r="E728" i="3"/>
  <c r="F727" i="3"/>
  <c r="E727" i="3"/>
  <c r="E726" i="3"/>
  <c r="F726" i="3" s="1"/>
  <c r="E725" i="3"/>
  <c r="F725" i="3" s="1"/>
  <c r="F724" i="3"/>
  <c r="E724" i="3"/>
  <c r="E723" i="3"/>
  <c r="F723" i="3" s="1"/>
  <c r="E722" i="3"/>
  <c r="F722" i="3" s="1"/>
  <c r="F721" i="3"/>
  <c r="E721" i="3"/>
  <c r="E720" i="3"/>
  <c r="F720" i="3" s="1"/>
  <c r="E719" i="3"/>
  <c r="F719" i="3" s="1"/>
  <c r="F718" i="3"/>
  <c r="E718" i="3"/>
  <c r="E717" i="3"/>
  <c r="F717" i="3" s="1"/>
  <c r="F716" i="3"/>
  <c r="E716" i="3"/>
  <c r="F715" i="3"/>
  <c r="E715" i="3"/>
  <c r="F714" i="3"/>
  <c r="E714" i="3"/>
  <c r="E713" i="3"/>
  <c r="F713" i="3" s="1"/>
  <c r="F712" i="3"/>
  <c r="E712" i="3"/>
  <c r="E711" i="3"/>
  <c r="F711" i="3" s="1"/>
  <c r="E710" i="3"/>
  <c r="F710" i="3" s="1"/>
  <c r="F709" i="3"/>
  <c r="E709" i="3"/>
  <c r="E708" i="3"/>
  <c r="F708" i="3" s="1"/>
  <c r="E707" i="3"/>
  <c r="F707" i="3" s="1"/>
  <c r="F706" i="3"/>
  <c r="E706" i="3"/>
  <c r="E705" i="3"/>
  <c r="F705" i="3" s="1"/>
  <c r="E704" i="3"/>
  <c r="F704" i="3" s="1"/>
  <c r="F703" i="3"/>
  <c r="E703" i="3"/>
  <c r="E702" i="3"/>
  <c r="F702" i="3" s="1"/>
  <c r="E701" i="3"/>
  <c r="F701" i="3" s="1"/>
  <c r="F700" i="3"/>
  <c r="E700" i="3"/>
  <c r="E699" i="3"/>
  <c r="F699" i="3" s="1"/>
  <c r="E698" i="3"/>
  <c r="F698" i="3" s="1"/>
  <c r="F697" i="3"/>
  <c r="E697" i="3"/>
  <c r="E696" i="3"/>
  <c r="F696" i="3" s="1"/>
  <c r="E695" i="3"/>
  <c r="F695" i="3" s="1"/>
  <c r="F694" i="3"/>
  <c r="E694" i="3"/>
  <c r="E693" i="3"/>
  <c r="F693" i="3" s="1"/>
  <c r="F692" i="3"/>
  <c r="E692" i="3"/>
  <c r="F691" i="3"/>
  <c r="E691" i="3"/>
  <c r="E690" i="3"/>
  <c r="F690" i="3" s="1"/>
  <c r="E689" i="3"/>
  <c r="F689" i="3" s="1"/>
  <c r="E688" i="3"/>
  <c r="F688" i="3" s="1"/>
  <c r="E687" i="3"/>
  <c r="F687" i="3" s="1"/>
  <c r="E686" i="3"/>
  <c r="F686" i="3" s="1"/>
  <c r="F685" i="3"/>
  <c r="E685" i="3"/>
  <c r="E684" i="3"/>
  <c r="F684" i="3" s="1"/>
  <c r="E683" i="3"/>
  <c r="F683" i="3" s="1"/>
  <c r="E682" i="3"/>
  <c r="F682" i="3" s="1"/>
  <c r="E681" i="3"/>
  <c r="F681" i="3" s="1"/>
  <c r="F680" i="3"/>
  <c r="E680" i="3"/>
  <c r="E679" i="3"/>
  <c r="F679" i="3" s="1"/>
  <c r="F678" i="3"/>
  <c r="E678" i="3"/>
  <c r="E677" i="3"/>
  <c r="F677" i="3" s="1"/>
  <c r="F676" i="3"/>
  <c r="E676" i="3"/>
  <c r="E675" i="3"/>
  <c r="F675" i="3" s="1"/>
  <c r="E674" i="3"/>
  <c r="F674" i="3" s="1"/>
  <c r="F673" i="3"/>
  <c r="E673" i="3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F664" i="3"/>
  <c r="E664" i="3"/>
  <c r="E663" i="3"/>
  <c r="F663" i="3" s="1"/>
  <c r="E662" i="3"/>
  <c r="F662" i="3" s="1"/>
  <c r="E661" i="3"/>
  <c r="F661" i="3" s="1"/>
  <c r="E660" i="3"/>
  <c r="F660" i="3" s="1"/>
  <c r="E659" i="3"/>
  <c r="F659" i="3" s="1"/>
  <c r="F658" i="3"/>
  <c r="E658" i="3"/>
  <c r="E657" i="3"/>
  <c r="F657" i="3" s="1"/>
  <c r="F656" i="3"/>
  <c r="E656" i="3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F649" i="3"/>
  <c r="E649" i="3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F642" i="3"/>
  <c r="E642" i="3"/>
  <c r="E641" i="3"/>
  <c r="F641" i="3" s="1"/>
  <c r="F640" i="3"/>
  <c r="E640" i="3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F628" i="3"/>
  <c r="E628" i="3"/>
  <c r="E627" i="3"/>
  <c r="F627" i="3" s="1"/>
  <c r="E626" i="3"/>
  <c r="F626" i="3" s="1"/>
  <c r="E625" i="3"/>
  <c r="F625" i="3" s="1"/>
  <c r="E624" i="3"/>
  <c r="F624" i="3" s="1"/>
  <c r="E623" i="3"/>
  <c r="F623" i="3" s="1"/>
  <c r="F622" i="3"/>
  <c r="E622" i="3"/>
  <c r="E621" i="3"/>
  <c r="F621" i="3" s="1"/>
  <c r="F620" i="3"/>
  <c r="E620" i="3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F613" i="3"/>
  <c r="E613" i="3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F606" i="3"/>
  <c r="E606" i="3"/>
  <c r="E605" i="3"/>
  <c r="F605" i="3" s="1"/>
  <c r="E604" i="3"/>
  <c r="F604" i="3" s="1"/>
  <c r="E603" i="3"/>
  <c r="F603" i="3" s="1"/>
  <c r="E602" i="3"/>
  <c r="F602" i="3" s="1"/>
  <c r="F601" i="3"/>
  <c r="E601" i="3"/>
  <c r="F600" i="3"/>
  <c r="E600" i="3"/>
  <c r="E599" i="3"/>
  <c r="F599" i="3" s="1"/>
  <c r="F598" i="3"/>
  <c r="E598" i="3"/>
  <c r="E597" i="3"/>
  <c r="F597" i="3" s="1"/>
  <c r="E596" i="3"/>
  <c r="F596" i="3" s="1"/>
  <c r="F595" i="3"/>
  <c r="E595" i="3"/>
  <c r="F594" i="3"/>
  <c r="E594" i="3"/>
  <c r="E593" i="3"/>
  <c r="F593" i="3" s="1"/>
  <c r="F592" i="3"/>
  <c r="E592" i="3"/>
  <c r="E591" i="3"/>
  <c r="F591" i="3" s="1"/>
  <c r="E590" i="3"/>
  <c r="F590" i="3" s="1"/>
  <c r="F589" i="3"/>
  <c r="E589" i="3"/>
  <c r="F588" i="3"/>
  <c r="E588" i="3"/>
  <c r="E587" i="3"/>
  <c r="F587" i="3" s="1"/>
  <c r="F586" i="3"/>
  <c r="E586" i="3"/>
  <c r="E585" i="3"/>
  <c r="F585" i="3" s="1"/>
  <c r="E584" i="3"/>
  <c r="F584" i="3" s="1"/>
  <c r="F583" i="3"/>
  <c r="E583" i="3"/>
  <c r="F582" i="3"/>
  <c r="E582" i="3"/>
  <c r="E581" i="3"/>
  <c r="F581" i="3" s="1"/>
  <c r="F580" i="3"/>
  <c r="E580" i="3"/>
  <c r="E579" i="3"/>
  <c r="F579" i="3" s="1"/>
  <c r="E578" i="3"/>
  <c r="F578" i="3" s="1"/>
  <c r="F577" i="3"/>
  <c r="E577" i="3"/>
  <c r="F576" i="3"/>
  <c r="E576" i="3"/>
  <c r="E575" i="3"/>
  <c r="F575" i="3" s="1"/>
  <c r="F574" i="3"/>
  <c r="E574" i="3"/>
  <c r="E573" i="3"/>
  <c r="F573" i="3" s="1"/>
  <c r="E572" i="3"/>
  <c r="F572" i="3" s="1"/>
  <c r="F571" i="3"/>
  <c r="E571" i="3"/>
  <c r="F570" i="3"/>
  <c r="E570" i="3"/>
  <c r="E569" i="3"/>
  <c r="F569" i="3" s="1"/>
  <c r="F568" i="3"/>
  <c r="E568" i="3"/>
  <c r="E567" i="3"/>
  <c r="F567" i="3" s="1"/>
  <c r="E566" i="3"/>
  <c r="F566" i="3" s="1"/>
  <c r="F565" i="3"/>
  <c r="E565" i="3"/>
  <c r="F564" i="3"/>
  <c r="E564" i="3"/>
  <c r="E563" i="3"/>
  <c r="F563" i="3" s="1"/>
  <c r="F562" i="3"/>
  <c r="E562" i="3"/>
  <c r="E561" i="3"/>
  <c r="F561" i="3" s="1"/>
  <c r="E560" i="3"/>
  <c r="F560" i="3" s="1"/>
  <c r="F559" i="3"/>
  <c r="E559" i="3"/>
  <c r="F558" i="3"/>
  <c r="E558" i="3"/>
  <c r="E557" i="3"/>
  <c r="F557" i="3" s="1"/>
  <c r="F556" i="3"/>
  <c r="E556" i="3"/>
  <c r="E555" i="3"/>
  <c r="F555" i="3" s="1"/>
  <c r="E554" i="3"/>
  <c r="F554" i="3" s="1"/>
  <c r="F553" i="3"/>
  <c r="E553" i="3"/>
  <c r="F552" i="3"/>
  <c r="E552" i="3"/>
  <c r="E551" i="3"/>
  <c r="F551" i="3" s="1"/>
  <c r="F550" i="3"/>
  <c r="E550" i="3"/>
  <c r="E549" i="3"/>
  <c r="F549" i="3" s="1"/>
  <c r="E548" i="3"/>
  <c r="F548" i="3" s="1"/>
  <c r="F547" i="3"/>
  <c r="E547" i="3"/>
  <c r="F546" i="3"/>
  <c r="E546" i="3"/>
  <c r="E545" i="3"/>
  <c r="F545" i="3" s="1"/>
  <c r="F544" i="3"/>
  <c r="E544" i="3"/>
  <c r="E543" i="3"/>
  <c r="F543" i="3" s="1"/>
  <c r="E542" i="3"/>
  <c r="F542" i="3" s="1"/>
  <c r="F541" i="3"/>
  <c r="E541" i="3"/>
  <c r="F540" i="3"/>
  <c r="E540" i="3"/>
  <c r="E539" i="3"/>
  <c r="F539" i="3" s="1"/>
  <c r="F538" i="3"/>
  <c r="E538" i="3"/>
  <c r="E537" i="3"/>
  <c r="F537" i="3" s="1"/>
  <c r="E536" i="3"/>
  <c r="F536" i="3" s="1"/>
  <c r="F535" i="3"/>
  <c r="E535" i="3"/>
  <c r="F534" i="3"/>
  <c r="E534" i="3"/>
  <c r="E533" i="3"/>
  <c r="F533" i="3" s="1"/>
  <c r="F532" i="3"/>
  <c r="E532" i="3"/>
  <c r="E531" i="3"/>
  <c r="F531" i="3" s="1"/>
  <c r="E530" i="3"/>
  <c r="F530" i="3" s="1"/>
  <c r="F529" i="3"/>
  <c r="E529" i="3"/>
  <c r="F528" i="3"/>
  <c r="E528" i="3"/>
  <c r="E527" i="3"/>
  <c r="F527" i="3" s="1"/>
  <c r="F526" i="3"/>
  <c r="E526" i="3"/>
  <c r="E525" i="3"/>
  <c r="F525" i="3" s="1"/>
  <c r="E524" i="3"/>
  <c r="F524" i="3" s="1"/>
  <c r="F523" i="3"/>
  <c r="E523" i="3"/>
  <c r="F522" i="3"/>
  <c r="E522" i="3"/>
  <c r="E521" i="3"/>
  <c r="F521" i="3" s="1"/>
  <c r="F520" i="3"/>
  <c r="E520" i="3"/>
  <c r="E519" i="3"/>
  <c r="F519" i="3" s="1"/>
  <c r="E518" i="3"/>
  <c r="F518" i="3" s="1"/>
  <c r="F517" i="3"/>
  <c r="E517" i="3"/>
  <c r="F516" i="3"/>
  <c r="E516" i="3"/>
  <c r="E515" i="3"/>
  <c r="F515" i="3" s="1"/>
  <c r="F514" i="3"/>
  <c r="E514" i="3"/>
  <c r="E513" i="3"/>
  <c r="F513" i="3" s="1"/>
  <c r="E512" i="3"/>
  <c r="F512" i="3" s="1"/>
  <c r="F511" i="3"/>
  <c r="E511" i="3"/>
  <c r="F510" i="3"/>
  <c r="E510" i="3"/>
  <c r="E509" i="3"/>
  <c r="F509" i="3" s="1"/>
  <c r="F508" i="3"/>
  <c r="E508" i="3"/>
  <c r="E507" i="3"/>
  <c r="F507" i="3" s="1"/>
  <c r="E506" i="3"/>
  <c r="F506" i="3" s="1"/>
  <c r="F505" i="3"/>
  <c r="E505" i="3"/>
  <c r="F504" i="3"/>
  <c r="E504" i="3"/>
  <c r="E503" i="3"/>
  <c r="F503" i="3" s="1"/>
  <c r="F502" i="3"/>
  <c r="E502" i="3"/>
  <c r="E501" i="3"/>
  <c r="F501" i="3" s="1"/>
  <c r="E500" i="3"/>
  <c r="F500" i="3" s="1"/>
  <c r="F499" i="3"/>
  <c r="E499" i="3"/>
  <c r="F498" i="3"/>
  <c r="E498" i="3"/>
  <c r="E497" i="3"/>
  <c r="F497" i="3" s="1"/>
  <c r="F496" i="3"/>
  <c r="E496" i="3"/>
  <c r="E495" i="3"/>
  <c r="F495" i="3" s="1"/>
  <c r="E494" i="3"/>
  <c r="F494" i="3" s="1"/>
  <c r="F493" i="3"/>
  <c r="E493" i="3"/>
  <c r="F492" i="3"/>
  <c r="E492" i="3"/>
  <c r="E491" i="3"/>
  <c r="F491" i="3" s="1"/>
  <c r="F490" i="3"/>
  <c r="E490" i="3"/>
  <c r="E489" i="3"/>
  <c r="F489" i="3" s="1"/>
  <c r="E488" i="3"/>
  <c r="F488" i="3" s="1"/>
  <c r="F487" i="3"/>
  <c r="E487" i="3"/>
  <c r="F486" i="3"/>
  <c r="E486" i="3"/>
  <c r="E485" i="3"/>
  <c r="F485" i="3" s="1"/>
  <c r="F484" i="3"/>
  <c r="E484" i="3"/>
  <c r="E483" i="3"/>
  <c r="F483" i="3" s="1"/>
  <c r="E482" i="3"/>
  <c r="F482" i="3" s="1"/>
  <c r="F481" i="3"/>
  <c r="E481" i="3"/>
  <c r="F480" i="3"/>
  <c r="E480" i="3"/>
  <c r="E479" i="3"/>
  <c r="F479" i="3" s="1"/>
  <c r="F478" i="3"/>
  <c r="E478" i="3"/>
  <c r="E477" i="3"/>
  <c r="F477" i="3" s="1"/>
  <c r="E476" i="3"/>
  <c r="F476" i="3" s="1"/>
  <c r="F475" i="3"/>
  <c r="E475" i="3"/>
  <c r="F474" i="3"/>
  <c r="E474" i="3"/>
  <c r="E473" i="3"/>
  <c r="F473" i="3" s="1"/>
  <c r="F472" i="3"/>
  <c r="E472" i="3"/>
  <c r="E471" i="3"/>
  <c r="F471" i="3" s="1"/>
  <c r="E470" i="3"/>
  <c r="F470" i="3" s="1"/>
  <c r="F469" i="3"/>
  <c r="E469" i="3"/>
  <c r="F468" i="3"/>
  <c r="E468" i="3"/>
  <c r="E467" i="3"/>
  <c r="F467" i="3" s="1"/>
  <c r="F466" i="3"/>
  <c r="E466" i="3"/>
  <c r="E465" i="3"/>
  <c r="F465" i="3" s="1"/>
  <c r="E464" i="3"/>
  <c r="F464" i="3" s="1"/>
  <c r="F463" i="3"/>
  <c r="E463" i="3"/>
  <c r="F462" i="3"/>
  <c r="E462" i="3"/>
  <c r="E461" i="3"/>
  <c r="F461" i="3" s="1"/>
  <c r="F460" i="3"/>
  <c r="E460" i="3"/>
  <c r="E459" i="3"/>
  <c r="F459" i="3" s="1"/>
  <c r="E458" i="3"/>
  <c r="F458" i="3" s="1"/>
  <c r="F457" i="3"/>
  <c r="E457" i="3"/>
  <c r="F456" i="3"/>
  <c r="E456" i="3"/>
  <c r="E455" i="3"/>
  <c r="F455" i="3" s="1"/>
  <c r="F454" i="3"/>
  <c r="E454" i="3"/>
  <c r="E453" i="3"/>
  <c r="F453" i="3" s="1"/>
  <c r="E452" i="3"/>
  <c r="F452" i="3" s="1"/>
  <c r="F451" i="3"/>
  <c r="E451" i="3"/>
  <c r="F450" i="3"/>
  <c r="E450" i="3"/>
  <c r="E449" i="3"/>
  <c r="F449" i="3" s="1"/>
  <c r="F448" i="3"/>
  <c r="E448" i="3"/>
  <c r="E447" i="3"/>
  <c r="F447" i="3" s="1"/>
  <c r="E446" i="3"/>
  <c r="F446" i="3" s="1"/>
  <c r="F445" i="3"/>
  <c r="E445" i="3"/>
  <c r="F444" i="3"/>
  <c r="E444" i="3"/>
  <c r="E443" i="3"/>
  <c r="F443" i="3" s="1"/>
  <c r="F442" i="3"/>
  <c r="E442" i="3"/>
  <c r="E441" i="3"/>
  <c r="F441" i="3" s="1"/>
  <c r="E440" i="3"/>
  <c r="F440" i="3" s="1"/>
  <c r="F439" i="3"/>
  <c r="E439" i="3"/>
  <c r="F438" i="3"/>
  <c r="E438" i="3"/>
  <c r="E437" i="3"/>
  <c r="F437" i="3" s="1"/>
  <c r="F436" i="3"/>
  <c r="E436" i="3"/>
  <c r="E435" i="3"/>
  <c r="F435" i="3" s="1"/>
  <c r="E434" i="3"/>
  <c r="F434" i="3" s="1"/>
  <c r="F433" i="3"/>
  <c r="E433" i="3"/>
  <c r="F432" i="3"/>
  <c r="E432" i="3"/>
  <c r="E431" i="3"/>
  <c r="F431" i="3" s="1"/>
  <c r="F430" i="3"/>
  <c r="E430" i="3"/>
  <c r="E429" i="3"/>
  <c r="F429" i="3" s="1"/>
  <c r="E428" i="3"/>
  <c r="F428" i="3" s="1"/>
  <c r="F427" i="3"/>
  <c r="E427" i="3"/>
  <c r="F426" i="3"/>
  <c r="E426" i="3"/>
  <c r="E425" i="3"/>
  <c r="F425" i="3" s="1"/>
  <c r="F424" i="3"/>
  <c r="E424" i="3"/>
  <c r="E423" i="3"/>
  <c r="F423" i="3" s="1"/>
  <c r="F422" i="3"/>
  <c r="E422" i="3"/>
  <c r="F421" i="3"/>
  <c r="E421" i="3"/>
  <c r="F420" i="3"/>
  <c r="E420" i="3"/>
  <c r="E419" i="3"/>
  <c r="F419" i="3" s="1"/>
  <c r="F418" i="3"/>
  <c r="E418" i="3"/>
  <c r="E417" i="3"/>
  <c r="F417" i="3" s="1"/>
  <c r="E416" i="3"/>
  <c r="F416" i="3" s="1"/>
  <c r="F415" i="3"/>
  <c r="E415" i="3"/>
  <c r="F414" i="3"/>
  <c r="E414" i="3"/>
  <c r="E413" i="3"/>
  <c r="F413" i="3" s="1"/>
  <c r="F412" i="3"/>
  <c r="E412" i="3"/>
  <c r="E411" i="3"/>
  <c r="F411" i="3" s="1"/>
  <c r="F410" i="3"/>
  <c r="E410" i="3"/>
  <c r="F409" i="3"/>
  <c r="E409" i="3"/>
  <c r="F408" i="3"/>
  <c r="E408" i="3"/>
  <c r="E407" i="3"/>
  <c r="F407" i="3" s="1"/>
  <c r="F406" i="3"/>
  <c r="E406" i="3"/>
  <c r="E405" i="3"/>
  <c r="F405" i="3" s="1"/>
  <c r="E404" i="3"/>
  <c r="F404" i="3" s="1"/>
  <c r="F403" i="3"/>
  <c r="E403" i="3"/>
  <c r="F402" i="3"/>
  <c r="E402" i="3"/>
  <c r="E401" i="3"/>
  <c r="F401" i="3" s="1"/>
  <c r="F400" i="3"/>
  <c r="E400" i="3"/>
  <c r="E399" i="3"/>
  <c r="F399" i="3" s="1"/>
  <c r="F398" i="3"/>
  <c r="E398" i="3"/>
  <c r="F397" i="3"/>
  <c r="E397" i="3"/>
  <c r="F396" i="3"/>
  <c r="E396" i="3"/>
  <c r="E395" i="3"/>
  <c r="F395" i="3" s="1"/>
  <c r="F394" i="3"/>
  <c r="E394" i="3"/>
  <c r="E393" i="3"/>
  <c r="F393" i="3" s="1"/>
  <c r="F392" i="3"/>
  <c r="E392" i="3"/>
  <c r="F391" i="3"/>
  <c r="E391" i="3"/>
  <c r="F390" i="3"/>
  <c r="E390" i="3"/>
  <c r="E389" i="3"/>
  <c r="F389" i="3" s="1"/>
  <c r="F388" i="3"/>
  <c r="E388" i="3"/>
  <c r="E387" i="3"/>
  <c r="F387" i="3" s="1"/>
  <c r="F386" i="3"/>
  <c r="E386" i="3"/>
  <c r="F385" i="3"/>
  <c r="E385" i="3"/>
  <c r="F384" i="3"/>
  <c r="E384" i="3"/>
  <c r="E383" i="3"/>
  <c r="F383" i="3" s="1"/>
  <c r="F382" i="3"/>
  <c r="E382" i="3"/>
  <c r="E381" i="3"/>
  <c r="F381" i="3" s="1"/>
  <c r="E380" i="3"/>
  <c r="F380" i="3" s="1"/>
  <c r="F379" i="3"/>
  <c r="E379" i="3"/>
  <c r="F378" i="3"/>
  <c r="E378" i="3"/>
  <c r="E377" i="3"/>
  <c r="F377" i="3" s="1"/>
  <c r="F376" i="3"/>
  <c r="E376" i="3"/>
  <c r="E375" i="3"/>
  <c r="F375" i="3" s="1"/>
  <c r="F374" i="3"/>
  <c r="E374" i="3"/>
  <c r="F373" i="3"/>
  <c r="E373" i="3"/>
  <c r="F372" i="3"/>
  <c r="E372" i="3"/>
  <c r="E371" i="3"/>
  <c r="F371" i="3" s="1"/>
  <c r="F370" i="3"/>
  <c r="E370" i="3"/>
  <c r="E369" i="3"/>
  <c r="F369" i="3" s="1"/>
  <c r="E368" i="3"/>
  <c r="F368" i="3" s="1"/>
  <c r="F367" i="3"/>
  <c r="E367" i="3"/>
  <c r="F366" i="3"/>
  <c r="E366" i="3"/>
  <c r="E365" i="3"/>
  <c r="F365" i="3" s="1"/>
  <c r="F364" i="3"/>
  <c r="E364" i="3"/>
  <c r="E363" i="3"/>
  <c r="F363" i="3" s="1"/>
  <c r="F362" i="3"/>
  <c r="E362" i="3"/>
  <c r="F361" i="3"/>
  <c r="E361" i="3"/>
  <c r="E360" i="3"/>
  <c r="F360" i="3" s="1"/>
  <c r="F359" i="3"/>
  <c r="E359" i="3"/>
  <c r="E358" i="3"/>
  <c r="F358" i="3" s="1"/>
  <c r="F357" i="3"/>
  <c r="E357" i="3"/>
  <c r="E356" i="3"/>
  <c r="F356" i="3" s="1"/>
  <c r="F355" i="3"/>
  <c r="E355" i="3"/>
  <c r="F354" i="3"/>
  <c r="E354" i="3"/>
  <c r="F353" i="3"/>
  <c r="E353" i="3"/>
  <c r="E352" i="3"/>
  <c r="F352" i="3" s="1"/>
  <c r="E351" i="3"/>
  <c r="F351" i="3" s="1"/>
  <c r="F350" i="3"/>
  <c r="E350" i="3"/>
  <c r="E349" i="3"/>
  <c r="F349" i="3" s="1"/>
  <c r="E348" i="3"/>
  <c r="F348" i="3" s="1"/>
  <c r="F347" i="3"/>
  <c r="E347" i="3"/>
  <c r="F346" i="3"/>
  <c r="E346" i="3"/>
  <c r="E345" i="3"/>
  <c r="F345" i="3" s="1"/>
  <c r="E344" i="3"/>
  <c r="F344" i="3" s="1"/>
  <c r="F343" i="3"/>
  <c r="E343" i="3"/>
  <c r="E342" i="3"/>
  <c r="F342" i="3" s="1"/>
  <c r="F341" i="3"/>
  <c r="E341" i="3"/>
  <c r="E340" i="3"/>
  <c r="F340" i="3" s="1"/>
  <c r="F339" i="3"/>
  <c r="E339" i="3"/>
  <c r="E338" i="3"/>
  <c r="F338" i="3" s="1"/>
  <c r="F337" i="3"/>
  <c r="E337" i="3"/>
  <c r="E336" i="3"/>
  <c r="F336" i="3" s="1"/>
  <c r="E335" i="3"/>
  <c r="F335" i="3" s="1"/>
  <c r="F334" i="3"/>
  <c r="E334" i="3"/>
  <c r="E333" i="3"/>
  <c r="F333" i="3" s="1"/>
  <c r="E332" i="3"/>
  <c r="F332" i="3" s="1"/>
  <c r="E331" i="3"/>
  <c r="F331" i="3" s="1"/>
  <c r="F330" i="3"/>
  <c r="E330" i="3"/>
  <c r="E329" i="3"/>
  <c r="F329" i="3" s="1"/>
  <c r="E328" i="3"/>
  <c r="F328" i="3" s="1"/>
  <c r="F327" i="3"/>
  <c r="E327" i="3"/>
  <c r="E326" i="3"/>
  <c r="F326" i="3" s="1"/>
  <c r="F325" i="3"/>
  <c r="E325" i="3"/>
  <c r="E324" i="3"/>
  <c r="F324" i="3" s="1"/>
  <c r="F323" i="3"/>
  <c r="E323" i="3"/>
  <c r="E322" i="3"/>
  <c r="F322" i="3" s="1"/>
  <c r="E321" i="3"/>
  <c r="F321" i="3" s="1"/>
  <c r="E320" i="3"/>
  <c r="F320" i="3" s="1"/>
  <c r="E319" i="3"/>
  <c r="F319" i="3" s="1"/>
  <c r="F318" i="3"/>
  <c r="E318" i="3"/>
  <c r="F317" i="3"/>
  <c r="E317" i="3"/>
  <c r="E316" i="3"/>
  <c r="F316" i="3" s="1"/>
  <c r="E315" i="3"/>
  <c r="F315" i="3" s="1"/>
  <c r="F314" i="3"/>
  <c r="E314" i="3"/>
  <c r="F313" i="3"/>
  <c r="E313" i="3"/>
  <c r="E312" i="3"/>
  <c r="F312" i="3" s="1"/>
  <c r="F311" i="3"/>
  <c r="E311" i="3"/>
  <c r="E310" i="3"/>
  <c r="F310" i="3" s="1"/>
  <c r="F309" i="3"/>
  <c r="E309" i="3"/>
  <c r="E308" i="3"/>
  <c r="F308" i="3" s="1"/>
  <c r="F307" i="3"/>
  <c r="E307" i="3"/>
  <c r="F306" i="3"/>
  <c r="E306" i="3"/>
  <c r="F305" i="3"/>
  <c r="E305" i="3"/>
  <c r="E304" i="3"/>
  <c r="F304" i="3" s="1"/>
  <c r="E303" i="3"/>
  <c r="F303" i="3" s="1"/>
  <c r="F302" i="3"/>
  <c r="E302" i="3"/>
  <c r="E301" i="3"/>
  <c r="F301" i="3" s="1"/>
  <c r="E300" i="3"/>
  <c r="F300" i="3" s="1"/>
  <c r="F299" i="3"/>
  <c r="E299" i="3"/>
  <c r="F298" i="3"/>
  <c r="E298" i="3"/>
  <c r="E297" i="3"/>
  <c r="F297" i="3" s="1"/>
  <c r="E296" i="3"/>
  <c r="F296" i="3" s="1"/>
  <c r="F295" i="3"/>
  <c r="E295" i="3"/>
  <c r="E294" i="3"/>
  <c r="F294" i="3" s="1"/>
  <c r="F293" i="3"/>
  <c r="E293" i="3"/>
  <c r="E292" i="3"/>
  <c r="F292" i="3" s="1"/>
  <c r="F291" i="3"/>
  <c r="E291" i="3"/>
  <c r="E290" i="3"/>
  <c r="F290" i="3" s="1"/>
  <c r="F289" i="3"/>
  <c r="E289" i="3"/>
  <c r="E288" i="3"/>
  <c r="F288" i="3" s="1"/>
  <c r="E287" i="3"/>
  <c r="F287" i="3" s="1"/>
  <c r="F286" i="3"/>
  <c r="E286" i="3"/>
  <c r="E285" i="3"/>
  <c r="F285" i="3" s="1"/>
  <c r="E284" i="3"/>
  <c r="F284" i="3" s="1"/>
  <c r="E283" i="3"/>
  <c r="F283" i="3" s="1"/>
  <c r="F282" i="3"/>
  <c r="E282" i="3"/>
  <c r="E281" i="3"/>
  <c r="F281" i="3" s="1"/>
  <c r="E280" i="3"/>
  <c r="F280" i="3" s="1"/>
  <c r="F279" i="3"/>
  <c r="E279" i="3"/>
  <c r="E278" i="3"/>
  <c r="F278" i="3" s="1"/>
  <c r="F277" i="3"/>
  <c r="E277" i="3"/>
  <c r="E276" i="3"/>
  <c r="F276" i="3" s="1"/>
  <c r="F275" i="3"/>
  <c r="E275" i="3"/>
  <c r="E274" i="3"/>
  <c r="F274" i="3" s="1"/>
  <c r="E273" i="3"/>
  <c r="F273" i="3" s="1"/>
  <c r="E272" i="3"/>
  <c r="F272" i="3" s="1"/>
  <c r="E271" i="3"/>
  <c r="F271" i="3" s="1"/>
  <c r="F270" i="3"/>
  <c r="E270" i="3"/>
  <c r="F269" i="3"/>
  <c r="E269" i="3"/>
  <c r="E268" i="3"/>
  <c r="F268" i="3" s="1"/>
  <c r="E267" i="3"/>
  <c r="F267" i="3" s="1"/>
  <c r="F266" i="3"/>
  <c r="E266" i="3"/>
  <c r="F265" i="3"/>
  <c r="E265" i="3"/>
  <c r="E264" i="3"/>
  <c r="F264" i="3" s="1"/>
  <c r="F263" i="3"/>
  <c r="E263" i="3"/>
  <c r="E262" i="3"/>
  <c r="F262" i="3" s="1"/>
  <c r="F261" i="3"/>
  <c r="E261" i="3"/>
  <c r="E260" i="3"/>
  <c r="F260" i="3" s="1"/>
  <c r="F259" i="3"/>
  <c r="E259" i="3"/>
  <c r="F258" i="3"/>
  <c r="E258" i="3"/>
  <c r="F257" i="3"/>
  <c r="E257" i="3"/>
  <c r="E256" i="3"/>
  <c r="F256" i="3" s="1"/>
  <c r="E255" i="3"/>
  <c r="F255" i="3" s="1"/>
  <c r="F254" i="3"/>
  <c r="E254" i="3"/>
  <c r="E253" i="3"/>
  <c r="F253" i="3" s="1"/>
  <c r="E252" i="3"/>
  <c r="F252" i="3" s="1"/>
  <c r="F251" i="3"/>
  <c r="E251" i="3"/>
  <c r="F250" i="3"/>
  <c r="E250" i="3"/>
  <c r="E249" i="3"/>
  <c r="F249" i="3" s="1"/>
  <c r="E248" i="3"/>
  <c r="F248" i="3" s="1"/>
  <c r="F247" i="3"/>
  <c r="E247" i="3"/>
  <c r="E246" i="3"/>
  <c r="F246" i="3" s="1"/>
  <c r="F245" i="3"/>
  <c r="E245" i="3"/>
  <c r="E244" i="3"/>
  <c r="F244" i="3" s="1"/>
  <c r="F243" i="3"/>
  <c r="E243" i="3"/>
  <c r="E242" i="3"/>
  <c r="F242" i="3" s="1"/>
  <c r="F241" i="3"/>
  <c r="E241" i="3"/>
  <c r="E240" i="3"/>
  <c r="F240" i="3" s="1"/>
  <c r="E239" i="3"/>
  <c r="F239" i="3" s="1"/>
  <c r="F238" i="3"/>
  <c r="E238" i="3"/>
  <c r="E237" i="3"/>
  <c r="F237" i="3" s="1"/>
  <c r="E236" i="3"/>
  <c r="F236" i="3" s="1"/>
  <c r="E235" i="3"/>
  <c r="F235" i="3" s="1"/>
  <c r="F234" i="3"/>
  <c r="E234" i="3"/>
  <c r="E233" i="3"/>
  <c r="F233" i="3" s="1"/>
  <c r="E232" i="3"/>
  <c r="F232" i="3" s="1"/>
  <c r="F231" i="3"/>
  <c r="E231" i="3"/>
  <c r="E230" i="3"/>
  <c r="F230" i="3" s="1"/>
  <c r="F229" i="3"/>
  <c r="E229" i="3"/>
  <c r="E228" i="3"/>
  <c r="F228" i="3" s="1"/>
  <c r="F227" i="3"/>
  <c r="E227" i="3"/>
  <c r="E226" i="3"/>
  <c r="F226" i="3" s="1"/>
  <c r="E225" i="3"/>
  <c r="F225" i="3" s="1"/>
  <c r="E224" i="3"/>
  <c r="F224" i="3" s="1"/>
  <c r="E223" i="3"/>
  <c r="F223" i="3" s="1"/>
  <c r="F222" i="3"/>
  <c r="E222" i="3"/>
  <c r="F221" i="3"/>
  <c r="E221" i="3"/>
  <c r="E220" i="3"/>
  <c r="F220" i="3" s="1"/>
  <c r="E219" i="3"/>
  <c r="F219" i="3" s="1"/>
  <c r="F218" i="3"/>
  <c r="E218" i="3"/>
  <c r="F217" i="3"/>
  <c r="E217" i="3"/>
  <c r="E216" i="3"/>
  <c r="F216" i="3" s="1"/>
  <c r="F215" i="3"/>
  <c r="E215" i="3"/>
  <c r="E214" i="3"/>
  <c r="F214" i="3" s="1"/>
  <c r="F213" i="3"/>
  <c r="E213" i="3"/>
  <c r="E212" i="3"/>
  <c r="F212" i="3" s="1"/>
  <c r="F211" i="3"/>
  <c r="E211" i="3"/>
  <c r="F210" i="3"/>
  <c r="E210" i="3"/>
  <c r="F209" i="3"/>
  <c r="E209" i="3"/>
  <c r="E208" i="3"/>
  <c r="F208" i="3" s="1"/>
  <c r="E207" i="3"/>
  <c r="F207" i="3" s="1"/>
  <c r="F206" i="3"/>
  <c r="E206" i="3"/>
  <c r="E205" i="3"/>
  <c r="F205" i="3" s="1"/>
  <c r="E204" i="3"/>
  <c r="F204" i="3" s="1"/>
  <c r="F203" i="3"/>
  <c r="E203" i="3"/>
  <c r="F202" i="3"/>
  <c r="E202" i="3"/>
  <c r="E201" i="3"/>
  <c r="F201" i="3" s="1"/>
  <c r="E200" i="3"/>
  <c r="F200" i="3" s="1"/>
  <c r="F199" i="3"/>
  <c r="E199" i="3"/>
  <c r="E198" i="3"/>
  <c r="F198" i="3" s="1"/>
  <c r="F197" i="3"/>
  <c r="E197" i="3"/>
  <c r="E196" i="3"/>
  <c r="F196" i="3" s="1"/>
  <c r="F195" i="3"/>
  <c r="E195" i="3"/>
  <c r="E194" i="3"/>
  <c r="F194" i="3" s="1"/>
  <c r="F193" i="3"/>
  <c r="E193" i="3"/>
  <c r="E192" i="3"/>
  <c r="F192" i="3" s="1"/>
  <c r="E191" i="3"/>
  <c r="F191" i="3" s="1"/>
  <c r="F190" i="3"/>
  <c r="E190" i="3"/>
  <c r="E189" i="3"/>
  <c r="F189" i="3" s="1"/>
  <c r="E188" i="3"/>
  <c r="F188" i="3" s="1"/>
  <c r="E187" i="3"/>
  <c r="F187" i="3" s="1"/>
  <c r="F186" i="3"/>
  <c r="E186" i="3"/>
  <c r="E185" i="3"/>
  <c r="F185" i="3" s="1"/>
  <c r="E184" i="3"/>
  <c r="F184" i="3" s="1"/>
  <c r="F183" i="3"/>
  <c r="E183" i="3"/>
  <c r="E182" i="3"/>
  <c r="F182" i="3" s="1"/>
  <c r="F181" i="3"/>
  <c r="E181" i="3"/>
  <c r="E180" i="3"/>
  <c r="F180" i="3" s="1"/>
  <c r="F179" i="3"/>
  <c r="E179" i="3"/>
  <c r="E178" i="3"/>
  <c r="F178" i="3" s="1"/>
  <c r="E177" i="3"/>
  <c r="F177" i="3" s="1"/>
  <c r="E176" i="3"/>
  <c r="F176" i="3" s="1"/>
  <c r="E175" i="3"/>
  <c r="F175" i="3" s="1"/>
  <c r="F174" i="3"/>
  <c r="E174" i="3"/>
  <c r="F173" i="3"/>
  <c r="E173" i="3"/>
  <c r="E172" i="3"/>
  <c r="F172" i="3" s="1"/>
  <c r="E171" i="3"/>
  <c r="F171" i="3" s="1"/>
  <c r="F170" i="3"/>
  <c r="E170" i="3"/>
  <c r="F169" i="3"/>
  <c r="E169" i="3"/>
  <c r="E168" i="3"/>
  <c r="F168" i="3" s="1"/>
  <c r="F167" i="3"/>
  <c r="E167" i="3"/>
  <c r="E166" i="3"/>
  <c r="F166" i="3" s="1"/>
  <c r="F165" i="3"/>
  <c r="E165" i="3"/>
  <c r="E164" i="3"/>
  <c r="F164" i="3" s="1"/>
  <c r="F163" i="3"/>
  <c r="E163" i="3"/>
  <c r="F162" i="3"/>
  <c r="E162" i="3"/>
  <c r="F161" i="3"/>
  <c r="E161" i="3"/>
  <c r="E160" i="3"/>
  <c r="F160" i="3" s="1"/>
  <c r="E159" i="3"/>
  <c r="F159" i="3" s="1"/>
  <c r="F158" i="3"/>
  <c r="E158" i="3"/>
  <c r="E157" i="3"/>
  <c r="F157" i="3" s="1"/>
  <c r="E156" i="3"/>
  <c r="F156" i="3" s="1"/>
  <c r="F155" i="3"/>
  <c r="E155" i="3"/>
  <c r="F154" i="3"/>
  <c r="E154" i="3"/>
  <c r="E153" i="3"/>
  <c r="F153" i="3" s="1"/>
  <c r="E152" i="3"/>
  <c r="F152" i="3" s="1"/>
  <c r="F151" i="3"/>
  <c r="E151" i="3"/>
  <c r="E150" i="3"/>
  <c r="F150" i="3" s="1"/>
  <c r="F149" i="3"/>
  <c r="E149" i="3"/>
  <c r="E148" i="3"/>
  <c r="F148" i="3" s="1"/>
  <c r="F147" i="3"/>
  <c r="E147" i="3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F139" i="3"/>
  <c r="E139" i="3"/>
  <c r="E138" i="3"/>
  <c r="F138" i="3" s="1"/>
  <c r="E137" i="3"/>
  <c r="F137" i="3" s="1"/>
  <c r="E136" i="3"/>
  <c r="F136" i="3" s="1"/>
  <c r="E135" i="3"/>
  <c r="F135" i="3" s="1"/>
  <c r="F134" i="3"/>
  <c r="E134" i="3"/>
  <c r="E133" i="3"/>
  <c r="F133" i="3" s="1"/>
  <c r="E132" i="3"/>
  <c r="F132" i="3" s="1"/>
  <c r="F131" i="3"/>
  <c r="E131" i="3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F123" i="3"/>
  <c r="E123" i="3"/>
  <c r="E122" i="3"/>
  <c r="F122" i="3" s="1"/>
  <c r="E121" i="3"/>
  <c r="F121" i="3" s="1"/>
  <c r="E120" i="3"/>
  <c r="F120" i="3" s="1"/>
  <c r="E119" i="3"/>
  <c r="F119" i="3" s="1"/>
  <c r="F118" i="3"/>
  <c r="E118" i="3"/>
  <c r="E117" i="3"/>
  <c r="F117" i="3" s="1"/>
  <c r="E116" i="3"/>
  <c r="F116" i="3" s="1"/>
  <c r="F115" i="3"/>
  <c r="E115" i="3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F107" i="3"/>
  <c r="E107" i="3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F99" i="3"/>
  <c r="E99" i="3"/>
  <c r="E98" i="3"/>
  <c r="F98" i="3" s="1"/>
  <c r="E97" i="3"/>
  <c r="F97" i="3" s="1"/>
  <c r="E96" i="3"/>
  <c r="F96" i="3" s="1"/>
  <c r="F95" i="3"/>
  <c r="E95" i="3"/>
  <c r="E94" i="3"/>
  <c r="F94" i="3" s="1"/>
  <c r="E93" i="3"/>
  <c r="F93" i="3" s="1"/>
  <c r="E92" i="3"/>
  <c r="F92" i="3" s="1"/>
  <c r="F91" i="3"/>
  <c r="E91" i="3"/>
  <c r="E90" i="3"/>
  <c r="F90" i="3" s="1"/>
  <c r="E89" i="3"/>
  <c r="F89" i="3" s="1"/>
  <c r="E88" i="3"/>
  <c r="F88" i="3" s="1"/>
  <c r="F87" i="3"/>
  <c r="E87" i="3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F79" i="3"/>
  <c r="E79" i="3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F67" i="3"/>
  <c r="E67" i="3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E7" i="3"/>
  <c r="F7" i="3" s="1"/>
  <c r="E6" i="3"/>
  <c r="F6" i="3" s="1"/>
  <c r="E5" i="3"/>
  <c r="F5" i="3" s="1"/>
  <c r="E4" i="3"/>
  <c r="F4" i="3" s="1"/>
  <c r="E3" i="3"/>
  <c r="F3" i="3" s="1"/>
  <c r="E2" i="3"/>
  <c r="F2" i="3" s="1"/>
  <c r="Q697" i="2" l="1"/>
  <c r="C695" i="6" s="1"/>
  <c r="Q562" i="2"/>
  <c r="C560" i="6" s="1"/>
  <c r="Q719" i="2"/>
  <c r="C717" i="6" s="1"/>
  <c r="Q744" i="2"/>
  <c r="C742" i="6" s="1"/>
  <c r="Q506" i="2"/>
  <c r="C504" i="6" s="1"/>
  <c r="Q693" i="2"/>
  <c r="C691" i="6" s="1"/>
  <c r="Q702" i="2"/>
  <c r="C700" i="6" s="1"/>
  <c r="Q722" i="2"/>
  <c r="C720" i="6" s="1"/>
  <c r="Q516" i="2"/>
  <c r="C514" i="6" s="1"/>
  <c r="H513" i="22" s="1"/>
  <c r="Q674" i="2"/>
  <c r="C672" i="6" s="1"/>
  <c r="Q537" i="2"/>
  <c r="C535" i="6" s="1"/>
  <c r="H534" i="22" s="1"/>
  <c r="Q676" i="2"/>
  <c r="C674" i="6" s="1"/>
  <c r="H673" i="22" s="1"/>
  <c r="Q734" i="2"/>
  <c r="C732" i="6" s="1"/>
  <c r="H731" i="22" s="1"/>
  <c r="Q658" i="2"/>
  <c r="C656" i="6" s="1"/>
  <c r="Q678" i="2"/>
  <c r="C676" i="6" s="1"/>
  <c r="Q551" i="2"/>
  <c r="C549" i="6" s="1"/>
  <c r="H548" i="22" s="1"/>
  <c r="Q558" i="2"/>
  <c r="C556" i="6" s="1"/>
  <c r="Q501" i="2"/>
  <c r="C499" i="6" s="1"/>
  <c r="Q681" i="2"/>
  <c r="C679" i="6" s="1"/>
  <c r="Q456" i="2"/>
  <c r="C454" i="6" s="1"/>
  <c r="C12" i="13"/>
  <c r="W580" i="2"/>
  <c r="E8" i="13"/>
  <c r="Y576" i="2"/>
  <c r="B12" i="13"/>
  <c r="V580" i="2"/>
  <c r="F451" i="22"/>
  <c r="E451" i="22" s="1"/>
  <c r="F541" i="22"/>
  <c r="E541" i="22" s="1"/>
  <c r="F423" i="22"/>
  <c r="E423" i="22" s="1"/>
  <c r="F724" i="22"/>
  <c r="E724" i="22" s="1"/>
  <c r="F685" i="22"/>
  <c r="E685" i="22" s="1"/>
  <c r="F729" i="22"/>
  <c r="E729" i="22" s="1"/>
  <c r="F694" i="22"/>
  <c r="E694" i="22" s="1"/>
  <c r="F542" i="22"/>
  <c r="E542" i="22" s="1"/>
  <c r="F380" i="22"/>
  <c r="E380" i="22" s="1"/>
  <c r="F435" i="22"/>
  <c r="E435" i="22" s="1"/>
  <c r="F441" i="22"/>
  <c r="E441" i="22" s="1"/>
  <c r="F421" i="22"/>
  <c r="E421" i="22" s="1"/>
  <c r="F388" i="22"/>
  <c r="E388" i="22" s="1"/>
  <c r="F436" i="22"/>
  <c r="E436" i="22" s="1"/>
  <c r="F545" i="22"/>
  <c r="E545" i="22" s="1"/>
  <c r="F537" i="22"/>
  <c r="E537" i="22" s="1"/>
  <c r="F665" i="22"/>
  <c r="E665" i="22" s="1"/>
  <c r="F571" i="22"/>
  <c r="E571" i="22" s="1"/>
  <c r="G253" i="2"/>
  <c r="G265" i="2"/>
  <c r="G277" i="2"/>
  <c r="G289" i="2"/>
  <c r="G301" i="2"/>
  <c r="G313" i="2"/>
  <c r="G325" i="2"/>
  <c r="G337" i="2"/>
  <c r="G349" i="2"/>
  <c r="G361" i="2"/>
  <c r="G373" i="2"/>
  <c r="F434" i="22"/>
  <c r="E434" i="22" s="1"/>
  <c r="F549" i="22"/>
  <c r="E549" i="22" s="1"/>
  <c r="F494" i="22"/>
  <c r="E494" i="22" s="1"/>
  <c r="F728" i="22"/>
  <c r="E728" i="22" s="1"/>
  <c r="F689" i="22"/>
  <c r="E689" i="22" s="1"/>
  <c r="F733" i="22"/>
  <c r="E733" i="22" s="1"/>
  <c r="F698" i="22"/>
  <c r="E698" i="22" s="1"/>
  <c r="F722" i="22"/>
  <c r="E722" i="22" s="1"/>
  <c r="F419" i="22"/>
  <c r="E419" i="22" s="1"/>
  <c r="F682" i="22"/>
  <c r="E682" i="22" s="1"/>
  <c r="F499" i="22"/>
  <c r="E499" i="22" s="1"/>
  <c r="F393" i="22"/>
  <c r="E393" i="22" s="1"/>
  <c r="F483" i="22"/>
  <c r="E483" i="22" s="1"/>
  <c r="F711" i="22"/>
  <c r="E711" i="22" s="1"/>
  <c r="F376" i="22"/>
  <c r="E376" i="22" s="1"/>
  <c r="F394" i="22"/>
  <c r="E394" i="22" s="1"/>
  <c r="F480" i="22"/>
  <c r="E480" i="22" s="1"/>
  <c r="F550" i="22"/>
  <c r="E550" i="22" s="1"/>
  <c r="F567" i="22"/>
  <c r="E567" i="22" s="1"/>
  <c r="F670" i="22"/>
  <c r="E670" i="22" s="1"/>
  <c r="F703" i="22"/>
  <c r="E703" i="22" s="1"/>
  <c r="F509" i="22"/>
  <c r="E509" i="22" s="1"/>
  <c r="F668" i="22"/>
  <c r="E668" i="22" s="1"/>
  <c r="F498" i="22"/>
  <c r="E498" i="22" s="1"/>
  <c r="F491" i="22"/>
  <c r="E491" i="22" s="1"/>
  <c r="F468" i="22"/>
  <c r="E468" i="22" s="1"/>
  <c r="F659" i="22"/>
  <c r="E659" i="22" s="1"/>
  <c r="F559" i="22"/>
  <c r="E559" i="22" s="1"/>
  <c r="F443" i="22"/>
  <c r="E443" i="22" s="1"/>
  <c r="F378" i="22"/>
  <c r="E378" i="22" s="1"/>
  <c r="F527" i="22"/>
  <c r="E527" i="22" s="1"/>
  <c r="F386" i="22"/>
  <c r="E386" i="22" s="1"/>
  <c r="F420" i="22"/>
  <c r="E420" i="22" s="1"/>
  <c r="F448" i="22"/>
  <c r="E448" i="22" s="1"/>
  <c r="F561" i="22"/>
  <c r="E561" i="22" s="1"/>
  <c r="F513" i="22"/>
  <c r="E513" i="22" s="1"/>
  <c r="F553" i="22"/>
  <c r="E553" i="22" s="1"/>
  <c r="F710" i="22"/>
  <c r="E710" i="22" s="1"/>
  <c r="G255" i="2"/>
  <c r="G267" i="2"/>
  <c r="G279" i="2"/>
  <c r="G291" i="2"/>
  <c r="G303" i="2"/>
  <c r="G315" i="2"/>
  <c r="G327" i="2"/>
  <c r="G339" i="2"/>
  <c r="G351" i="2"/>
  <c r="G363" i="2"/>
  <c r="G268" i="2"/>
  <c r="G292" i="2"/>
  <c r="F525" i="22"/>
  <c r="E525" i="22" s="1"/>
  <c r="F672" i="22"/>
  <c r="E672" i="22" s="1"/>
  <c r="F502" i="22"/>
  <c r="E502" i="22" s="1"/>
  <c r="F495" i="22"/>
  <c r="E495" i="22" s="1"/>
  <c r="F535" i="22"/>
  <c r="E535" i="22" s="1"/>
  <c r="F663" i="22"/>
  <c r="E663" i="22" s="1"/>
  <c r="F428" i="22"/>
  <c r="E428" i="22" s="1"/>
  <c r="F570" i="22"/>
  <c r="E570" i="22" s="1"/>
  <c r="F673" i="22"/>
  <c r="E673" i="22" s="1"/>
  <c r="F416" i="22"/>
  <c r="E416" i="22" s="1"/>
  <c r="F508" i="22"/>
  <c r="E508" i="22" s="1"/>
  <c r="F427" i="22"/>
  <c r="E427" i="22" s="1"/>
  <c r="F515" i="22"/>
  <c r="E515" i="22" s="1"/>
  <c r="F536" i="22"/>
  <c r="E536" i="22" s="1"/>
  <c r="F372" i="22"/>
  <c r="E372" i="22" s="1"/>
  <c r="F426" i="22"/>
  <c r="E426" i="22" s="1"/>
  <c r="F572" i="22"/>
  <c r="E572" i="22" s="1"/>
  <c r="F671" i="22"/>
  <c r="E671" i="22" s="1"/>
  <c r="F666" i="22"/>
  <c r="E666" i="22" s="1"/>
  <c r="G256" i="2"/>
  <c r="G280" i="2"/>
  <c r="G304" i="2"/>
  <c r="F385" i="22"/>
  <c r="E385" i="22" s="1"/>
  <c r="F715" i="22"/>
  <c r="E715" i="22" s="1"/>
  <c r="F676" i="22"/>
  <c r="E676" i="22" s="1"/>
  <c r="F506" i="22"/>
  <c r="E506" i="22" s="1"/>
  <c r="F519" i="22"/>
  <c r="E519" i="22" s="1"/>
  <c r="F539" i="22"/>
  <c r="E539" i="22" s="1"/>
  <c r="F714" i="22"/>
  <c r="E714" i="22" s="1"/>
  <c r="F660" i="22"/>
  <c r="E660" i="22" s="1"/>
  <c r="F392" i="22"/>
  <c r="E392" i="22" s="1"/>
  <c r="F695" i="22"/>
  <c r="E695" i="22" s="1"/>
  <c r="F564" i="22"/>
  <c r="E564" i="22" s="1"/>
  <c r="F563" i="22"/>
  <c r="E563" i="22" s="1"/>
  <c r="F430" i="22"/>
  <c r="E430" i="22" s="1"/>
  <c r="F489" i="22"/>
  <c r="E489" i="22" s="1"/>
  <c r="F557" i="22"/>
  <c r="E557" i="22" s="1"/>
  <c r="F381" i="22"/>
  <c r="E381" i="22" s="1"/>
  <c r="F412" i="22"/>
  <c r="E412" i="22" s="1"/>
  <c r="F417" i="22"/>
  <c r="E417" i="22" s="1"/>
  <c r="F735" i="22"/>
  <c r="E735" i="22" s="1"/>
  <c r="F373" i="22"/>
  <c r="E373" i="22" s="1"/>
  <c r="F503" i="22"/>
  <c r="E503" i="22" s="1"/>
  <c r="F470" i="22"/>
  <c r="E470" i="22" s="1"/>
  <c r="F456" i="22"/>
  <c r="E456" i="22" s="1"/>
  <c r="F658" i="22"/>
  <c r="E658" i="22" s="1"/>
  <c r="G257" i="2"/>
  <c r="G269" i="2"/>
  <c r="G281" i="2"/>
  <c r="G293" i="2"/>
  <c r="G305" i="2"/>
  <c r="G317" i="2"/>
  <c r="G329" i="2"/>
  <c r="G341" i="2"/>
  <c r="G353" i="2"/>
  <c r="G365" i="2"/>
  <c r="G283" i="2"/>
  <c r="G319" i="2"/>
  <c r="G331" i="2"/>
  <c r="G355" i="2"/>
  <c r="F401" i="22"/>
  <c r="E401" i="22" s="1"/>
  <c r="F731" i="22"/>
  <c r="E731" i="22" s="1"/>
  <c r="F680" i="22"/>
  <c r="E680" i="22" s="1"/>
  <c r="F518" i="22"/>
  <c r="E518" i="22" s="1"/>
  <c r="F463" i="22"/>
  <c r="E463" i="22" s="1"/>
  <c r="F523" i="22"/>
  <c r="E523" i="22" s="1"/>
  <c r="F543" i="22"/>
  <c r="E543" i="22" s="1"/>
  <c r="F718" i="22"/>
  <c r="E718" i="22" s="1"/>
  <c r="F383" i="22"/>
  <c r="E383" i="22" s="1"/>
  <c r="F727" i="22"/>
  <c r="E727" i="22" s="1"/>
  <c r="F492" i="22"/>
  <c r="E492" i="22" s="1"/>
  <c r="F516" i="22"/>
  <c r="E516" i="22" s="1"/>
  <c r="F664" i="22"/>
  <c r="E664" i="22" s="1"/>
  <c r="F384" i="22"/>
  <c r="E384" i="22" s="1"/>
  <c r="F487" i="22"/>
  <c r="E487" i="22" s="1"/>
  <c r="F528" i="22"/>
  <c r="E528" i="22" s="1"/>
  <c r="F544" i="22"/>
  <c r="E544" i="22" s="1"/>
  <c r="F554" i="22"/>
  <c r="E554" i="22" s="1"/>
  <c r="F687" i="22"/>
  <c r="E687" i="22" s="1"/>
  <c r="F657" i="22"/>
  <c r="E657" i="22" s="1"/>
  <c r="G258" i="2"/>
  <c r="G270" i="2"/>
  <c r="G282" i="2"/>
  <c r="G294" i="2"/>
  <c r="G306" i="2"/>
  <c r="G318" i="2"/>
  <c r="G330" i="2"/>
  <c r="G342" i="2"/>
  <c r="G354" i="2"/>
  <c r="G366" i="2"/>
  <c r="G259" i="2"/>
  <c r="G271" i="2"/>
  <c r="G307" i="2"/>
  <c r="G343" i="2"/>
  <c r="G367" i="2"/>
  <c r="F437" i="22"/>
  <c r="E437" i="22" s="1"/>
  <c r="F696" i="22"/>
  <c r="E696" i="22" s="1"/>
  <c r="F522" i="22"/>
  <c r="E522" i="22" s="1"/>
  <c r="F471" i="22"/>
  <c r="E471" i="22" s="1"/>
  <c r="F662" i="22"/>
  <c r="E662" i="22" s="1"/>
  <c r="F547" i="22"/>
  <c r="E547" i="22" s="1"/>
  <c r="F726" i="22"/>
  <c r="E726" i="22" s="1"/>
  <c r="F500" i="22"/>
  <c r="E500" i="22" s="1"/>
  <c r="F531" i="22"/>
  <c r="E531" i="22" s="1"/>
  <c r="F701" i="22"/>
  <c r="E701" i="22" s="1"/>
  <c r="F431" i="22"/>
  <c r="E431" i="22" s="1"/>
  <c r="F493" i="22"/>
  <c r="E493" i="22" s="1"/>
  <c r="F661" i="22"/>
  <c r="E661" i="22" s="1"/>
  <c r="F414" i="22"/>
  <c r="E414" i="22" s="1"/>
  <c r="F460" i="22"/>
  <c r="E460" i="22" s="1"/>
  <c r="F396" i="22"/>
  <c r="E396" i="22" s="1"/>
  <c r="F679" i="22"/>
  <c r="E679" i="22" s="1"/>
  <c r="F405" i="22"/>
  <c r="E405" i="22" s="1"/>
  <c r="F452" i="22"/>
  <c r="E452" i="22" s="1"/>
  <c r="F490" i="22"/>
  <c r="E490" i="22" s="1"/>
  <c r="F546" i="22"/>
  <c r="E546" i="22" s="1"/>
  <c r="F505" i="22"/>
  <c r="E505" i="22" s="1"/>
  <c r="F514" i="22"/>
  <c r="E514" i="22" s="1"/>
  <c r="F521" i="22"/>
  <c r="E521" i="22" s="1"/>
  <c r="F697" i="22"/>
  <c r="E697" i="22" s="1"/>
  <c r="F681" i="22"/>
  <c r="E681" i="22" s="1"/>
  <c r="G295" i="2"/>
  <c r="F496" i="22"/>
  <c r="E496" i="22" s="1"/>
  <c r="F442" i="22"/>
  <c r="E442" i="22" s="1"/>
  <c r="F375" i="22"/>
  <c r="E375" i="22" s="1"/>
  <c r="F534" i="22"/>
  <c r="E534" i="22" s="1"/>
  <c r="F475" i="22"/>
  <c r="E475" i="22" s="1"/>
  <c r="F709" i="22"/>
  <c r="E709" i="22" s="1"/>
  <c r="F551" i="22"/>
  <c r="E551" i="22" s="1"/>
  <c r="F734" i="22"/>
  <c r="E734" i="22" s="1"/>
  <c r="F706" i="22"/>
  <c r="E706" i="22" s="1"/>
  <c r="F476" i="22"/>
  <c r="E476" i="22" s="1"/>
  <c r="F511" i="22"/>
  <c r="E511" i="22" s="1"/>
  <c r="F406" i="22"/>
  <c r="E406" i="22" s="1"/>
  <c r="F705" i="22"/>
  <c r="E705" i="22" s="1"/>
  <c r="F371" i="22"/>
  <c r="E371" i="22" s="1"/>
  <c r="F552" i="22"/>
  <c r="E552" i="22" s="1"/>
  <c r="F568" i="22"/>
  <c r="E568" i="22" s="1"/>
  <c r="F408" i="22"/>
  <c r="E408" i="22" s="1"/>
  <c r="F465" i="22"/>
  <c r="E465" i="22" s="1"/>
  <c r="F440" i="22"/>
  <c r="E440" i="22" s="1"/>
  <c r="F702" i="22"/>
  <c r="E702" i="22" s="1"/>
  <c r="F719" i="22"/>
  <c r="E719" i="22" s="1"/>
  <c r="F457" i="22"/>
  <c r="E457" i="22" s="1"/>
  <c r="F450" i="22"/>
  <c r="E450" i="22" s="1"/>
  <c r="F391" i="22"/>
  <c r="E391" i="22" s="1"/>
  <c r="F700" i="22"/>
  <c r="E700" i="22" s="1"/>
  <c r="F479" i="22"/>
  <c r="E479" i="22" s="1"/>
  <c r="F713" i="22"/>
  <c r="E713" i="22" s="1"/>
  <c r="F555" i="22"/>
  <c r="E555" i="22" s="1"/>
  <c r="F400" i="22"/>
  <c r="E400" i="22" s="1"/>
  <c r="F390" i="22"/>
  <c r="E390" i="22" s="1"/>
  <c r="F524" i="22"/>
  <c r="E524" i="22" s="1"/>
  <c r="F387" i="22"/>
  <c r="E387" i="22" s="1"/>
  <c r="F520" i="22"/>
  <c r="E520" i="22" s="1"/>
  <c r="F693" i="22"/>
  <c r="E693" i="22" s="1"/>
  <c r="F565" i="22"/>
  <c r="E565" i="22" s="1"/>
  <c r="F389" i="22"/>
  <c r="E389" i="22" s="1"/>
  <c r="F462" i="22"/>
  <c r="E462" i="22" s="1"/>
  <c r="F472" i="22"/>
  <c r="E472" i="22" s="1"/>
  <c r="F501" i="22"/>
  <c r="E501" i="22" s="1"/>
  <c r="F497" i="22"/>
  <c r="E497" i="22" s="1"/>
  <c r="F512" i="22"/>
  <c r="E512" i="22" s="1"/>
  <c r="F704" i="22"/>
  <c r="E704" i="22" s="1"/>
  <c r="F684" i="22"/>
  <c r="E684" i="22" s="1"/>
  <c r="F469" i="22"/>
  <c r="E469" i="22" s="1"/>
  <c r="F458" i="22"/>
  <c r="E458" i="22" s="1"/>
  <c r="F395" i="22"/>
  <c r="E395" i="22" s="1"/>
  <c r="F708" i="22"/>
  <c r="E708" i="22" s="1"/>
  <c r="F538" i="22"/>
  <c r="E538" i="22" s="1"/>
  <c r="F717" i="22"/>
  <c r="E717" i="22" s="1"/>
  <c r="F674" i="22"/>
  <c r="E674" i="22" s="1"/>
  <c r="F407" i="22"/>
  <c r="E407" i="22" s="1"/>
  <c r="F677" i="22"/>
  <c r="E677" i="22" s="1"/>
  <c r="F454" i="22"/>
  <c r="E454" i="22" s="1"/>
  <c r="F507" i="22"/>
  <c r="E507" i="22" s="1"/>
  <c r="F532" i="22"/>
  <c r="E532" i="22" s="1"/>
  <c r="F560" i="22"/>
  <c r="E560" i="22" s="1"/>
  <c r="F686" i="22"/>
  <c r="E686" i="22" s="1"/>
  <c r="F424" i="22"/>
  <c r="E424" i="22" s="1"/>
  <c r="F473" i="22"/>
  <c r="E473" i="22" s="1"/>
  <c r="F562" i="22"/>
  <c r="E562" i="22" s="1"/>
  <c r="F655" i="22"/>
  <c r="E655" i="22" s="1"/>
  <c r="F688" i="22"/>
  <c r="E688" i="22" s="1"/>
  <c r="G262" i="2"/>
  <c r="G274" i="2"/>
  <c r="G286" i="2"/>
  <c r="G298" i="2"/>
  <c r="G310" i="2"/>
  <c r="G322" i="2"/>
  <c r="G334" i="2"/>
  <c r="G346" i="2"/>
  <c r="G358" i="2"/>
  <c r="G370" i="2"/>
  <c r="F675" i="22"/>
  <c r="E675" i="22" s="1"/>
  <c r="F466" i="22"/>
  <c r="E466" i="22" s="1"/>
  <c r="F411" i="22"/>
  <c r="E411" i="22" s="1"/>
  <c r="F712" i="22"/>
  <c r="E712" i="22" s="1"/>
  <c r="F558" i="22"/>
  <c r="E558" i="22" s="1"/>
  <c r="F721" i="22"/>
  <c r="E721" i="22" s="1"/>
  <c r="F678" i="22"/>
  <c r="E678" i="22" s="1"/>
  <c r="F455" i="22"/>
  <c r="E455" i="22" s="1"/>
  <c r="F467" i="22"/>
  <c r="E467" i="22" s="1"/>
  <c r="F730" i="22"/>
  <c r="E730" i="22" s="1"/>
  <c r="F402" i="22"/>
  <c r="E402" i="22" s="1"/>
  <c r="F418" i="22"/>
  <c r="E418" i="22" s="1"/>
  <c r="F464" i="22"/>
  <c r="E464" i="22" s="1"/>
  <c r="F404" i="22"/>
  <c r="E404" i="22" s="1"/>
  <c r="F526" i="22"/>
  <c r="E526" i="22" s="1"/>
  <c r="F510" i="22"/>
  <c r="E510" i="22" s="1"/>
  <c r="F530" i="22"/>
  <c r="E530" i="22" s="1"/>
  <c r="F566" i="22"/>
  <c r="E566" i="22" s="1"/>
  <c r="F654" i="22"/>
  <c r="E654" i="22" s="1"/>
  <c r="F720" i="22"/>
  <c r="E720" i="22" s="1"/>
  <c r="F692" i="22"/>
  <c r="E692" i="22" s="1"/>
  <c r="G263" i="2"/>
  <c r="G275" i="2"/>
  <c r="G287" i="2"/>
  <c r="G299" i="2"/>
  <c r="G311" i="2"/>
  <c r="G323" i="2"/>
  <c r="G335" i="2"/>
  <c r="G347" i="2"/>
  <c r="G359" i="2"/>
  <c r="G371" i="2"/>
  <c r="F690" i="22"/>
  <c r="E690" i="22" s="1"/>
  <c r="F403" i="22"/>
  <c r="E403" i="22" s="1"/>
  <c r="F481" i="22"/>
  <c r="E481" i="22" s="1"/>
  <c r="F478" i="22"/>
  <c r="E478" i="22" s="1"/>
  <c r="G284" i="2"/>
  <c r="G316" i="2"/>
  <c r="G345" i="2"/>
  <c r="G252" i="2"/>
  <c r="G285" i="2"/>
  <c r="G320" i="2"/>
  <c r="G348" i="2"/>
  <c r="G314" i="2"/>
  <c r="F444" i="22"/>
  <c r="E444" i="22" s="1"/>
  <c r="F486" i="22"/>
  <c r="E486" i="22" s="1"/>
  <c r="F529" i="22"/>
  <c r="E529" i="22" s="1"/>
  <c r="G288" i="2"/>
  <c r="G321" i="2"/>
  <c r="G350" i="2"/>
  <c r="F484" i="22"/>
  <c r="E484" i="22" s="1"/>
  <c r="F399" i="22"/>
  <c r="E399" i="22" s="1"/>
  <c r="F732" i="22"/>
  <c r="E732" i="22" s="1"/>
  <c r="G254" i="2"/>
  <c r="G290" i="2"/>
  <c r="G324" i="2"/>
  <c r="G352" i="2"/>
  <c r="G336" i="2"/>
  <c r="G278" i="2"/>
  <c r="G260" i="2"/>
  <c r="G296" i="2"/>
  <c r="G326" i="2"/>
  <c r="G356" i="2"/>
  <c r="G261" i="2"/>
  <c r="G297" i="2"/>
  <c r="G328" i="2"/>
  <c r="G357" i="2"/>
  <c r="G264" i="2"/>
  <c r="G332" i="2"/>
  <c r="G360" i="2"/>
  <c r="F691" i="22"/>
  <c r="E691" i="22" s="1"/>
  <c r="G300" i="2"/>
  <c r="G272" i="2"/>
  <c r="F474" i="22"/>
  <c r="E474" i="22" s="1"/>
  <c r="G266" i="2"/>
  <c r="G302" i="2"/>
  <c r="G333" i="2"/>
  <c r="G362" i="2"/>
  <c r="G308" i="2"/>
  <c r="F415" i="22"/>
  <c r="E415" i="22" s="1"/>
  <c r="F379" i="22"/>
  <c r="E379" i="22" s="1"/>
  <c r="G364" i="2"/>
  <c r="F716" i="22"/>
  <c r="E716" i="22" s="1"/>
  <c r="F432" i="22"/>
  <c r="E432" i="22" s="1"/>
  <c r="G273" i="2"/>
  <c r="G309" i="2"/>
  <c r="G338" i="2"/>
  <c r="G368" i="2"/>
  <c r="G344" i="2"/>
  <c r="F669" i="22"/>
  <c r="E669" i="22" s="1"/>
  <c r="G276" i="2"/>
  <c r="G312" i="2"/>
  <c r="G340" i="2"/>
  <c r="G369" i="2"/>
  <c r="F725" i="22"/>
  <c r="E725" i="22" s="1"/>
  <c r="F422" i="22"/>
  <c r="E422" i="22" s="1"/>
  <c r="G372" i="2"/>
  <c r="C743" i="22"/>
  <c r="F743" i="22"/>
  <c r="E743" i="22" s="1"/>
  <c r="Y578" i="2"/>
  <c r="Y582" i="2"/>
  <c r="Y580" i="2"/>
  <c r="N694" i="2"/>
  <c r="M694" i="2" s="1"/>
  <c r="D692" i="8" s="1"/>
  <c r="N729" i="2"/>
  <c r="M729" i="2" s="1"/>
  <c r="D727" i="8" s="1"/>
  <c r="E727" i="8" s="1"/>
  <c r="F727" i="8" s="1"/>
  <c r="N681" i="2"/>
  <c r="M681" i="2" s="1"/>
  <c r="D679" i="8" s="1"/>
  <c r="N712" i="2"/>
  <c r="M712" i="2" s="1"/>
  <c r="D710" i="8" s="1"/>
  <c r="N664" i="2"/>
  <c r="M664" i="2" s="1"/>
  <c r="D662" i="8" s="1"/>
  <c r="N695" i="2"/>
  <c r="M695" i="2" s="1"/>
  <c r="D693" i="8" s="1"/>
  <c r="F739" i="22"/>
  <c r="E739" i="22" s="1"/>
  <c r="D348" i="22"/>
  <c r="D257" i="22"/>
  <c r="D305" i="22"/>
  <c r="D353" i="22"/>
  <c r="D340" i="22"/>
  <c r="D278" i="22"/>
  <c r="D326" i="22"/>
  <c r="D252" i="22"/>
  <c r="D283" i="22"/>
  <c r="D331" i="22"/>
  <c r="F548" i="22"/>
  <c r="E548" i="22" s="1"/>
  <c r="F433" i="22"/>
  <c r="E433" i="22" s="1"/>
  <c r="C738" i="22"/>
  <c r="F738" i="22"/>
  <c r="E738" i="22" s="1"/>
  <c r="X578" i="2"/>
  <c r="X576" i="2"/>
  <c r="X582" i="2"/>
  <c r="X580" i="2"/>
  <c r="N738" i="2"/>
  <c r="M738" i="2" s="1"/>
  <c r="D736" i="8" s="1"/>
  <c r="N690" i="2"/>
  <c r="M690" i="2" s="1"/>
  <c r="D688" i="8" s="1"/>
  <c r="N725" i="2"/>
  <c r="M725" i="2" s="1"/>
  <c r="D723" i="8" s="1"/>
  <c r="E723" i="8" s="1"/>
  <c r="F723" i="8" s="1"/>
  <c r="N677" i="2"/>
  <c r="M677" i="2" s="1"/>
  <c r="D675" i="8" s="1"/>
  <c r="N708" i="2"/>
  <c r="M708" i="2" s="1"/>
  <c r="D706" i="8" s="1"/>
  <c r="N660" i="2"/>
  <c r="M660" i="2" s="1"/>
  <c r="D658" i="8" s="1"/>
  <c r="E658" i="8" s="1"/>
  <c r="F658" i="8" s="1"/>
  <c r="G658" i="8" s="1"/>
  <c r="N691" i="2"/>
  <c r="M691" i="2" s="1"/>
  <c r="D689" i="8" s="1"/>
  <c r="E689" i="8" s="1"/>
  <c r="F689" i="8" s="1"/>
  <c r="G689" i="8" s="1"/>
  <c r="F482" i="22"/>
  <c r="E482" i="22" s="1"/>
  <c r="D368" i="22"/>
  <c r="D261" i="22"/>
  <c r="D309" i="22"/>
  <c r="D357" i="22"/>
  <c r="D352" i="22"/>
  <c r="D282" i="22"/>
  <c r="D330" i="22"/>
  <c r="D336" i="22"/>
  <c r="D287" i="22"/>
  <c r="D335" i="22"/>
  <c r="F382" i="22"/>
  <c r="E382" i="22" s="1"/>
  <c r="F453" i="22"/>
  <c r="E453" i="22" s="1"/>
  <c r="L285" i="2"/>
  <c r="J285" i="2" s="1"/>
  <c r="L291" i="2"/>
  <c r="J291" i="2" s="1"/>
  <c r="L297" i="2"/>
  <c r="J297" i="2" s="1"/>
  <c r="L303" i="2"/>
  <c r="J303" i="2" s="1"/>
  <c r="L286" i="2"/>
  <c r="J286" i="2" s="1"/>
  <c r="L292" i="2"/>
  <c r="J292" i="2" s="1"/>
  <c r="L298" i="2"/>
  <c r="J298" i="2" s="1"/>
  <c r="L304" i="2"/>
  <c r="J304" i="2" s="1"/>
  <c r="L310" i="2"/>
  <c r="J310" i="2" s="1"/>
  <c r="L316" i="2"/>
  <c r="J316" i="2" s="1"/>
  <c r="R316" i="2" s="1"/>
  <c r="C314" i="7" s="1"/>
  <c r="L322" i="2"/>
  <c r="J322" i="2" s="1"/>
  <c r="R322" i="2" s="1"/>
  <c r="L328" i="2"/>
  <c r="J328" i="2" s="1"/>
  <c r="L334" i="2"/>
  <c r="J334" i="2" s="1"/>
  <c r="L340" i="2"/>
  <c r="J340" i="2" s="1"/>
  <c r="L346" i="2"/>
  <c r="J346" i="2" s="1"/>
  <c r="L352" i="2"/>
  <c r="J352" i="2" s="1"/>
  <c r="L358" i="2"/>
  <c r="J358" i="2" s="1"/>
  <c r="L364" i="2"/>
  <c r="J364" i="2" s="1"/>
  <c r="L370" i="2"/>
  <c r="J370" i="2" s="1"/>
  <c r="L255" i="2"/>
  <c r="J255" i="2" s="1"/>
  <c r="L261" i="2"/>
  <c r="J261" i="2" s="1"/>
  <c r="L267" i="2"/>
  <c r="J267" i="2" s="1"/>
  <c r="R267" i="2" s="1"/>
  <c r="C265" i="7" s="1"/>
  <c r="L273" i="2"/>
  <c r="J273" i="2" s="1"/>
  <c r="R273" i="2" s="1"/>
  <c r="C271" i="7" s="1"/>
  <c r="L279" i="2"/>
  <c r="J279" i="2" s="1"/>
  <c r="L281" i="2"/>
  <c r="J281" i="2" s="1"/>
  <c r="L287" i="2"/>
  <c r="J287" i="2" s="1"/>
  <c r="L293" i="2"/>
  <c r="J293" i="2" s="1"/>
  <c r="L299" i="2"/>
  <c r="J299" i="2" s="1"/>
  <c r="L305" i="2"/>
  <c r="J305" i="2" s="1"/>
  <c r="L311" i="2"/>
  <c r="J311" i="2" s="1"/>
  <c r="L317" i="2"/>
  <c r="J317" i="2" s="1"/>
  <c r="L323" i="2"/>
  <c r="J323" i="2" s="1"/>
  <c r="L329" i="2"/>
  <c r="J329" i="2" s="1"/>
  <c r="L335" i="2"/>
  <c r="J335" i="2" s="1"/>
  <c r="R335" i="2" s="1"/>
  <c r="C333" i="7" s="1"/>
  <c r="L341" i="2"/>
  <c r="J341" i="2" s="1"/>
  <c r="R341" i="2" s="1"/>
  <c r="L347" i="2"/>
  <c r="J347" i="2" s="1"/>
  <c r="L353" i="2"/>
  <c r="J353" i="2" s="1"/>
  <c r="L359" i="2"/>
  <c r="J359" i="2" s="1"/>
  <c r="L365" i="2"/>
  <c r="J365" i="2" s="1"/>
  <c r="L371" i="2"/>
  <c r="J371" i="2" s="1"/>
  <c r="L256" i="2"/>
  <c r="J256" i="2" s="1"/>
  <c r="L262" i="2"/>
  <c r="J262" i="2" s="1"/>
  <c r="L268" i="2"/>
  <c r="J268" i="2" s="1"/>
  <c r="L274" i="2"/>
  <c r="J274" i="2" s="1"/>
  <c r="L280" i="2"/>
  <c r="J280" i="2" s="1"/>
  <c r="L282" i="2"/>
  <c r="J282" i="2" s="1"/>
  <c r="R282" i="2" s="1"/>
  <c r="C280" i="7" s="1"/>
  <c r="L288" i="2"/>
  <c r="J288" i="2" s="1"/>
  <c r="R288" i="2" s="1"/>
  <c r="C286" i="7" s="1"/>
  <c r="L294" i="2"/>
  <c r="J294" i="2" s="1"/>
  <c r="L300" i="2"/>
  <c r="J300" i="2" s="1"/>
  <c r="L306" i="2"/>
  <c r="J306" i="2" s="1"/>
  <c r="L312" i="2"/>
  <c r="J312" i="2" s="1"/>
  <c r="L318" i="2"/>
  <c r="J318" i="2" s="1"/>
  <c r="L324" i="2"/>
  <c r="J324" i="2" s="1"/>
  <c r="L330" i="2"/>
  <c r="J330" i="2" s="1"/>
  <c r="L336" i="2"/>
  <c r="J336" i="2" s="1"/>
  <c r="L342" i="2"/>
  <c r="J342" i="2" s="1"/>
  <c r="L348" i="2"/>
  <c r="J348" i="2" s="1"/>
  <c r="L354" i="2"/>
  <c r="J354" i="2" s="1"/>
  <c r="R354" i="2" s="1"/>
  <c r="L360" i="2"/>
  <c r="J360" i="2" s="1"/>
  <c r="R360" i="2" s="1"/>
  <c r="L366" i="2"/>
  <c r="J366" i="2" s="1"/>
  <c r="L372" i="2"/>
  <c r="J372" i="2" s="1"/>
  <c r="L257" i="2"/>
  <c r="J257" i="2" s="1"/>
  <c r="L263" i="2"/>
  <c r="J263" i="2" s="1"/>
  <c r="L269" i="2"/>
  <c r="J269" i="2" s="1"/>
  <c r="L275" i="2"/>
  <c r="J275" i="2" s="1"/>
  <c r="L252" i="2"/>
  <c r="J252" i="2" s="1"/>
  <c r="L283" i="2"/>
  <c r="J283" i="2" s="1"/>
  <c r="L289" i="2"/>
  <c r="J289" i="2" s="1"/>
  <c r="L295" i="2"/>
  <c r="J295" i="2" s="1"/>
  <c r="L301" i="2"/>
  <c r="J301" i="2" s="1"/>
  <c r="R301" i="2" s="1"/>
  <c r="C299" i="7" s="1"/>
  <c r="L307" i="2"/>
  <c r="J307" i="2" s="1"/>
  <c r="R307" i="2" s="1"/>
  <c r="L313" i="2"/>
  <c r="J313" i="2" s="1"/>
  <c r="L319" i="2"/>
  <c r="J319" i="2" s="1"/>
  <c r="L325" i="2"/>
  <c r="J325" i="2" s="1"/>
  <c r="L331" i="2"/>
  <c r="J331" i="2" s="1"/>
  <c r="L337" i="2"/>
  <c r="J337" i="2" s="1"/>
  <c r="L343" i="2"/>
  <c r="J343" i="2" s="1"/>
  <c r="L349" i="2"/>
  <c r="J349" i="2" s="1"/>
  <c r="L355" i="2"/>
  <c r="J355" i="2" s="1"/>
  <c r="L361" i="2"/>
  <c r="J361" i="2" s="1"/>
  <c r="L367" i="2"/>
  <c r="J367" i="2" s="1"/>
  <c r="L373" i="2"/>
  <c r="J373" i="2" s="1"/>
  <c r="R373" i="2" s="1"/>
  <c r="C371" i="7" s="1"/>
  <c r="L258" i="2"/>
  <c r="J258" i="2" s="1"/>
  <c r="R258" i="2" s="1"/>
  <c r="L264" i="2"/>
  <c r="J264" i="2" s="1"/>
  <c r="L270" i="2"/>
  <c r="J270" i="2" s="1"/>
  <c r="L276" i="2"/>
  <c r="J276" i="2" s="1"/>
  <c r="L326" i="2"/>
  <c r="J326" i="2" s="1"/>
  <c r="L362" i="2"/>
  <c r="J362" i="2" s="1"/>
  <c r="L277" i="2"/>
  <c r="J277" i="2" s="1"/>
  <c r="L327" i="2"/>
  <c r="J327" i="2" s="1"/>
  <c r="L363" i="2"/>
  <c r="J363" i="2" s="1"/>
  <c r="L278" i="2"/>
  <c r="J278" i="2" s="1"/>
  <c r="L265" i="2"/>
  <c r="J265" i="2" s="1"/>
  <c r="L284" i="2"/>
  <c r="J284" i="2" s="1"/>
  <c r="R284" i="2" s="1"/>
  <c r="L332" i="2"/>
  <c r="J332" i="2" s="1"/>
  <c r="R332" i="2" s="1"/>
  <c r="C330" i="7" s="1"/>
  <c r="L368" i="2"/>
  <c r="J368" i="2" s="1"/>
  <c r="L272" i="2"/>
  <c r="J272" i="2" s="1"/>
  <c r="L290" i="2"/>
  <c r="J290" i="2" s="1"/>
  <c r="L333" i="2"/>
  <c r="J333" i="2" s="1"/>
  <c r="L369" i="2"/>
  <c r="J369" i="2" s="1"/>
  <c r="L296" i="2"/>
  <c r="J296" i="2" s="1"/>
  <c r="L338" i="2"/>
  <c r="J338" i="2" s="1"/>
  <c r="L253" i="2"/>
  <c r="J253" i="2" s="1"/>
  <c r="L350" i="2"/>
  <c r="J350" i="2" s="1"/>
  <c r="L302" i="2"/>
  <c r="J302" i="2" s="1"/>
  <c r="L339" i="2"/>
  <c r="J339" i="2" s="1"/>
  <c r="R339" i="2" s="1"/>
  <c r="C337" i="7" s="1"/>
  <c r="L254" i="2"/>
  <c r="J254" i="2" s="1"/>
  <c r="R254" i="2" s="1"/>
  <c r="L314" i="2"/>
  <c r="J314" i="2" s="1"/>
  <c r="L308" i="2"/>
  <c r="J308" i="2" s="1"/>
  <c r="L344" i="2"/>
  <c r="J344" i="2" s="1"/>
  <c r="L259" i="2"/>
  <c r="J259" i="2" s="1"/>
  <c r="L309" i="2"/>
  <c r="J309" i="2" s="1"/>
  <c r="L345" i="2"/>
  <c r="J345" i="2" s="1"/>
  <c r="L260" i="2"/>
  <c r="J260" i="2" s="1"/>
  <c r="L315" i="2"/>
  <c r="J315" i="2" s="1"/>
  <c r="L351" i="2"/>
  <c r="J351" i="2" s="1"/>
  <c r="L266" i="2"/>
  <c r="J266" i="2" s="1"/>
  <c r="L321" i="2"/>
  <c r="J321" i="2" s="1"/>
  <c r="R321" i="2" s="1"/>
  <c r="C319" i="7" s="1"/>
  <c r="L320" i="2"/>
  <c r="J320" i="2" s="1"/>
  <c r="R320" i="2" s="1"/>
  <c r="C318" i="7" s="1"/>
  <c r="L356" i="2"/>
  <c r="J356" i="2" s="1"/>
  <c r="L271" i="2"/>
  <c r="J271" i="2" s="1"/>
  <c r="L357" i="2"/>
  <c r="J357" i="2" s="1"/>
  <c r="F744" i="22"/>
  <c r="E744" i="22" s="1"/>
  <c r="C744" i="22"/>
  <c r="Q728" i="2"/>
  <c r="C726" i="6" s="1"/>
  <c r="H725" i="22" s="1"/>
  <c r="W576" i="2"/>
  <c r="F439" i="22"/>
  <c r="E439" i="22" s="1"/>
  <c r="D264" i="22"/>
  <c r="D265" i="22"/>
  <c r="D313" i="22"/>
  <c r="D361" i="22"/>
  <c r="D356" i="22"/>
  <c r="D286" i="22"/>
  <c r="D334" i="22"/>
  <c r="F485" i="22"/>
  <c r="E485" i="22" s="1"/>
  <c r="D291" i="22"/>
  <c r="D339" i="22"/>
  <c r="F339" i="22" s="1"/>
  <c r="E339" i="22" s="1"/>
  <c r="F533" i="22"/>
  <c r="E533" i="22" s="1"/>
  <c r="F667" i="22"/>
  <c r="E667" i="22" s="1"/>
  <c r="V576" i="2"/>
  <c r="F413" i="22"/>
  <c r="E413" i="22" s="1"/>
  <c r="D280" i="22"/>
  <c r="D269" i="22"/>
  <c r="D317" i="22"/>
  <c r="D365" i="22"/>
  <c r="D360" i="22"/>
  <c r="D290" i="22"/>
  <c r="D338" i="22"/>
  <c r="D268" i="22"/>
  <c r="D295" i="22"/>
  <c r="D343" i="22"/>
  <c r="F447" i="22"/>
  <c r="E447" i="22" s="1"/>
  <c r="F410" i="22"/>
  <c r="E410" i="22" s="1"/>
  <c r="C745" i="22"/>
  <c r="F745" i="22"/>
  <c r="E745" i="22" s="1"/>
  <c r="F374" i="22"/>
  <c r="E374" i="22" s="1"/>
  <c r="D292" i="22"/>
  <c r="D273" i="22"/>
  <c r="D321" i="22"/>
  <c r="D369" i="22"/>
  <c r="A5" i="21"/>
  <c r="D294" i="22"/>
  <c r="D342" i="22"/>
  <c r="D251" i="22"/>
  <c r="D299" i="22"/>
  <c r="D347" i="22"/>
  <c r="F429" i="22"/>
  <c r="E429" i="22" s="1"/>
  <c r="F707" i="22"/>
  <c r="E707" i="22" s="1"/>
  <c r="F740" i="22"/>
  <c r="E740" i="22" s="1"/>
  <c r="C740" i="22"/>
  <c r="Z583" i="2"/>
  <c r="Z581" i="2"/>
  <c r="Z579" i="2"/>
  <c r="N722" i="2"/>
  <c r="M722" i="2" s="1"/>
  <c r="D720" i="8" s="1"/>
  <c r="N674" i="2"/>
  <c r="M674" i="2" s="1"/>
  <c r="D672" i="8" s="1"/>
  <c r="N709" i="2"/>
  <c r="M709" i="2" s="1"/>
  <c r="D707" i="8" s="1"/>
  <c r="E707" i="8" s="1"/>
  <c r="F707" i="8" s="1"/>
  <c r="N661" i="2"/>
  <c r="M661" i="2" s="1"/>
  <c r="D659" i="8" s="1"/>
  <c r="N692" i="2"/>
  <c r="M692" i="2" s="1"/>
  <c r="D690" i="8" s="1"/>
  <c r="E690" i="8" s="1"/>
  <c r="F690" i="8" s="1"/>
  <c r="G690" i="8" s="1"/>
  <c r="N723" i="2"/>
  <c r="M723" i="2" s="1"/>
  <c r="D721" i="8" s="1"/>
  <c r="E721" i="8" s="1"/>
  <c r="F721" i="8" s="1"/>
  <c r="G721" i="8" s="1"/>
  <c r="N675" i="2"/>
  <c r="M675" i="2" s="1"/>
  <c r="D673" i="8" s="1"/>
  <c r="F540" i="22"/>
  <c r="E540" i="22" s="1"/>
  <c r="D300" i="22"/>
  <c r="D277" i="22"/>
  <c r="D325" i="22"/>
  <c r="D256" i="22"/>
  <c r="D250" i="22"/>
  <c r="D298" i="22"/>
  <c r="D346" i="22"/>
  <c r="D255" i="22"/>
  <c r="D303" i="22"/>
  <c r="D351" i="22"/>
  <c r="F449" i="22"/>
  <c r="E449" i="22" s="1"/>
  <c r="F397" i="22"/>
  <c r="E397" i="22" s="1"/>
  <c r="Y577" i="2"/>
  <c r="Y583" i="2"/>
  <c r="Y581" i="2"/>
  <c r="Y579" i="2"/>
  <c r="N718" i="2"/>
  <c r="M718" i="2" s="1"/>
  <c r="D716" i="8" s="1"/>
  <c r="N670" i="2"/>
  <c r="M670" i="2" s="1"/>
  <c r="D668" i="8" s="1"/>
  <c r="N705" i="2"/>
  <c r="M705" i="2" s="1"/>
  <c r="D703" i="8" s="1"/>
  <c r="E703" i="8" s="1"/>
  <c r="F703" i="8" s="1"/>
  <c r="N736" i="2"/>
  <c r="M736" i="2" s="1"/>
  <c r="D734" i="8" s="1"/>
  <c r="N688" i="2"/>
  <c r="M688" i="2" s="1"/>
  <c r="D686" i="8" s="1"/>
  <c r="E686" i="8" s="1"/>
  <c r="F686" i="8" s="1"/>
  <c r="N686" i="8" s="1"/>
  <c r="N719" i="2"/>
  <c r="M719" i="2" s="1"/>
  <c r="D717" i="8" s="1"/>
  <c r="E717" i="8" s="1"/>
  <c r="F717" i="8" s="1"/>
  <c r="G717" i="8" s="1"/>
  <c r="N671" i="2"/>
  <c r="M671" i="2" s="1"/>
  <c r="D669" i="8" s="1"/>
  <c r="F459" i="22"/>
  <c r="E459" i="22" s="1"/>
  <c r="D260" i="22"/>
  <c r="D312" i="22"/>
  <c r="D281" i="22"/>
  <c r="D329" i="22"/>
  <c r="D272" i="22"/>
  <c r="D254" i="22"/>
  <c r="D302" i="22"/>
  <c r="D350" i="22"/>
  <c r="D259" i="22"/>
  <c r="D307" i="22"/>
  <c r="D355" i="22"/>
  <c r="F556" i="22"/>
  <c r="E556" i="22" s="1"/>
  <c r="F488" i="22"/>
  <c r="E488" i="22" s="1"/>
  <c r="X579" i="2"/>
  <c r="F409" i="22"/>
  <c r="E409" i="22" s="1"/>
  <c r="D276" i="22"/>
  <c r="D332" i="22"/>
  <c r="D285" i="22"/>
  <c r="D333" i="22"/>
  <c r="D284" i="22"/>
  <c r="D258" i="22"/>
  <c r="D306" i="22"/>
  <c r="D354" i="22"/>
  <c r="D263" i="22"/>
  <c r="D311" i="22"/>
  <c r="F311" i="22" s="1"/>
  <c r="E311" i="22" s="1"/>
  <c r="D359" i="22"/>
  <c r="F398" i="22"/>
  <c r="E398" i="22" s="1"/>
  <c r="F461" i="22"/>
  <c r="E461" i="22" s="1"/>
  <c r="C741" i="22"/>
  <c r="F741" i="22"/>
  <c r="E741" i="22" s="1"/>
  <c r="Q504" i="2"/>
  <c r="C502" i="6" s="1"/>
  <c r="H501" i="22" s="1"/>
  <c r="A8" i="21"/>
  <c r="L663" i="2"/>
  <c r="J663" i="2" s="1"/>
  <c r="R663" i="2" s="1"/>
  <c r="L675" i="2"/>
  <c r="J675" i="2" s="1"/>
  <c r="R675" i="2" s="1"/>
  <c r="L687" i="2"/>
  <c r="J687" i="2" s="1"/>
  <c r="L699" i="2"/>
  <c r="J699" i="2" s="1"/>
  <c r="L711" i="2"/>
  <c r="J711" i="2" s="1"/>
  <c r="L723" i="2"/>
  <c r="J723" i="2" s="1"/>
  <c r="L735" i="2"/>
  <c r="J735" i="2" s="1"/>
  <c r="L664" i="2"/>
  <c r="J664" i="2" s="1"/>
  <c r="L676" i="2"/>
  <c r="J676" i="2" s="1"/>
  <c r="L688" i="2"/>
  <c r="J688" i="2" s="1"/>
  <c r="L700" i="2"/>
  <c r="J700" i="2" s="1"/>
  <c r="L712" i="2"/>
  <c r="J712" i="2" s="1"/>
  <c r="L724" i="2"/>
  <c r="J724" i="2" s="1"/>
  <c r="R724" i="2" s="1"/>
  <c r="C722" i="7" s="1"/>
  <c r="L736" i="2"/>
  <c r="J736" i="2" s="1"/>
  <c r="R736" i="2" s="1"/>
  <c r="C734" i="7" s="1"/>
  <c r="L665" i="2"/>
  <c r="J665" i="2" s="1"/>
  <c r="L677" i="2"/>
  <c r="J677" i="2" s="1"/>
  <c r="L689" i="2"/>
  <c r="J689" i="2" s="1"/>
  <c r="L701" i="2"/>
  <c r="J701" i="2" s="1"/>
  <c r="L713" i="2"/>
  <c r="J713" i="2" s="1"/>
  <c r="L725" i="2"/>
  <c r="J725" i="2" s="1"/>
  <c r="L737" i="2"/>
  <c r="J737" i="2" s="1"/>
  <c r="L666" i="2"/>
  <c r="J666" i="2" s="1"/>
  <c r="L678" i="2"/>
  <c r="J678" i="2" s="1"/>
  <c r="L690" i="2"/>
  <c r="J690" i="2" s="1"/>
  <c r="L702" i="2"/>
  <c r="J702" i="2" s="1"/>
  <c r="R702" i="2" s="1"/>
  <c r="L714" i="2"/>
  <c r="J714" i="2" s="1"/>
  <c r="R714" i="2" s="1"/>
  <c r="C712" i="7" s="1"/>
  <c r="L726" i="2"/>
  <c r="J726" i="2" s="1"/>
  <c r="L738" i="2"/>
  <c r="J738" i="2" s="1"/>
  <c r="L667" i="2"/>
  <c r="J667" i="2" s="1"/>
  <c r="L679" i="2"/>
  <c r="J679" i="2" s="1"/>
  <c r="L691" i="2"/>
  <c r="J691" i="2" s="1"/>
  <c r="L703" i="2"/>
  <c r="J703" i="2" s="1"/>
  <c r="L715" i="2"/>
  <c r="J715" i="2" s="1"/>
  <c r="L727" i="2"/>
  <c r="J727" i="2" s="1"/>
  <c r="L657" i="2"/>
  <c r="J657" i="2" s="1"/>
  <c r="L668" i="2"/>
  <c r="J668" i="2" s="1"/>
  <c r="L680" i="2"/>
  <c r="J680" i="2" s="1"/>
  <c r="R680" i="2" s="1"/>
  <c r="C678" i="7" s="1"/>
  <c r="L692" i="2"/>
  <c r="J692" i="2" s="1"/>
  <c r="R692" i="2" s="1"/>
  <c r="C690" i="7" s="1"/>
  <c r="L704" i="2"/>
  <c r="J704" i="2" s="1"/>
  <c r="L716" i="2"/>
  <c r="J716" i="2" s="1"/>
  <c r="L728" i="2"/>
  <c r="J728" i="2" s="1"/>
  <c r="L669" i="2"/>
  <c r="J669" i="2" s="1"/>
  <c r="L681" i="2"/>
  <c r="J681" i="2" s="1"/>
  <c r="L693" i="2"/>
  <c r="J693" i="2" s="1"/>
  <c r="L705" i="2"/>
  <c r="J705" i="2" s="1"/>
  <c r="L717" i="2"/>
  <c r="J717" i="2" s="1"/>
  <c r="L729" i="2"/>
  <c r="J729" i="2" s="1"/>
  <c r="L658" i="2"/>
  <c r="J658" i="2" s="1"/>
  <c r="L670" i="2"/>
  <c r="J670" i="2" s="1"/>
  <c r="R670" i="2" s="1"/>
  <c r="L682" i="2"/>
  <c r="J682" i="2" s="1"/>
  <c r="R682" i="2" s="1"/>
  <c r="L694" i="2"/>
  <c r="J694" i="2" s="1"/>
  <c r="L706" i="2"/>
  <c r="J706" i="2" s="1"/>
  <c r="L718" i="2"/>
  <c r="J718" i="2" s="1"/>
  <c r="L730" i="2"/>
  <c r="J730" i="2" s="1"/>
  <c r="L659" i="2"/>
  <c r="J659" i="2" s="1"/>
  <c r="L671" i="2"/>
  <c r="J671" i="2" s="1"/>
  <c r="L683" i="2"/>
  <c r="J683" i="2" s="1"/>
  <c r="L695" i="2"/>
  <c r="J695" i="2" s="1"/>
  <c r="L707" i="2"/>
  <c r="J707" i="2" s="1"/>
  <c r="L719" i="2"/>
  <c r="J719" i="2" s="1"/>
  <c r="L731" i="2"/>
  <c r="J731" i="2" s="1"/>
  <c r="R731" i="2" s="1"/>
  <c r="L660" i="2"/>
  <c r="J660" i="2" s="1"/>
  <c r="R660" i="2" s="1"/>
  <c r="L672" i="2"/>
  <c r="J672" i="2" s="1"/>
  <c r="L684" i="2"/>
  <c r="J684" i="2" s="1"/>
  <c r="L696" i="2"/>
  <c r="J696" i="2" s="1"/>
  <c r="L708" i="2"/>
  <c r="J708" i="2" s="1"/>
  <c r="L720" i="2"/>
  <c r="J720" i="2" s="1"/>
  <c r="L732" i="2"/>
  <c r="J732" i="2" s="1"/>
  <c r="L661" i="2"/>
  <c r="J661" i="2" s="1"/>
  <c r="L673" i="2"/>
  <c r="J673" i="2" s="1"/>
  <c r="L685" i="2"/>
  <c r="J685" i="2" s="1"/>
  <c r="L697" i="2"/>
  <c r="J697" i="2" s="1"/>
  <c r="L709" i="2"/>
  <c r="J709" i="2" s="1"/>
  <c r="R709" i="2" s="1"/>
  <c r="L721" i="2"/>
  <c r="J721" i="2" s="1"/>
  <c r="R721" i="2" s="1"/>
  <c r="L733" i="2"/>
  <c r="J733" i="2" s="1"/>
  <c r="L722" i="2"/>
  <c r="J722" i="2" s="1"/>
  <c r="L734" i="2"/>
  <c r="J734" i="2" s="1"/>
  <c r="L710" i="2"/>
  <c r="J710" i="2" s="1"/>
  <c r="L662" i="2"/>
  <c r="J662" i="2" s="1"/>
  <c r="L674" i="2"/>
  <c r="J674" i="2" s="1"/>
  <c r="L686" i="2"/>
  <c r="J686" i="2" s="1"/>
  <c r="L698" i="2"/>
  <c r="J698" i="2" s="1"/>
  <c r="W577" i="2"/>
  <c r="W583" i="2"/>
  <c r="F504" i="22"/>
  <c r="E504" i="22" s="1"/>
  <c r="D288" i="22"/>
  <c r="D344" i="22"/>
  <c r="D289" i="22"/>
  <c r="D337" i="22"/>
  <c r="D296" i="22"/>
  <c r="D262" i="22"/>
  <c r="F262" i="22" s="1"/>
  <c r="E262" i="22" s="1"/>
  <c r="D310" i="22"/>
  <c r="D358" i="22"/>
  <c r="D267" i="22"/>
  <c r="D315" i="22"/>
  <c r="D363" i="22"/>
  <c r="F656" i="22"/>
  <c r="E656" i="22" s="1"/>
  <c r="F683" i="22"/>
  <c r="E683" i="22" s="1"/>
  <c r="F736" i="22"/>
  <c r="E736" i="22" s="1"/>
  <c r="C736" i="22"/>
  <c r="V577" i="2"/>
  <c r="V583" i="2"/>
  <c r="V581" i="2"/>
  <c r="V579" i="2"/>
  <c r="N706" i="2"/>
  <c r="M706" i="2" s="1"/>
  <c r="D704" i="8" s="1"/>
  <c r="N658" i="2"/>
  <c r="M658" i="2" s="1"/>
  <c r="D656" i="8" s="1"/>
  <c r="N693" i="2"/>
  <c r="M693" i="2" s="1"/>
  <c r="D691" i="8" s="1"/>
  <c r="N724" i="2"/>
  <c r="M724" i="2" s="1"/>
  <c r="D722" i="8" s="1"/>
  <c r="N676" i="2"/>
  <c r="M676" i="2" s="1"/>
  <c r="D674" i="8" s="1"/>
  <c r="E674" i="8" s="1"/>
  <c r="F674" i="8" s="1"/>
  <c r="G674" i="8" s="1"/>
  <c r="N707" i="2"/>
  <c r="M707" i="2" s="1"/>
  <c r="D705" i="8" s="1"/>
  <c r="E705" i="8" s="1"/>
  <c r="F705" i="8" s="1"/>
  <c r="N705" i="8" s="1"/>
  <c r="N659" i="2"/>
  <c r="M659" i="2" s="1"/>
  <c r="D657" i="8" s="1"/>
  <c r="F477" i="22"/>
  <c r="E477" i="22" s="1"/>
  <c r="D304" i="22"/>
  <c r="D364" i="22"/>
  <c r="D293" i="22"/>
  <c r="D341" i="22"/>
  <c r="D308" i="22"/>
  <c r="D266" i="22"/>
  <c r="C266" i="22" s="1"/>
  <c r="D314" i="22"/>
  <c r="D362" i="22"/>
  <c r="D271" i="22"/>
  <c r="D319" i="22"/>
  <c r="D367" i="22"/>
  <c r="F446" i="22"/>
  <c r="E446" i="22" s="1"/>
  <c r="F438" i="22"/>
  <c r="E438" i="22" s="1"/>
  <c r="C742" i="22"/>
  <c r="F742" i="22"/>
  <c r="E742" i="22" s="1"/>
  <c r="F5" i="21"/>
  <c r="N702" i="2"/>
  <c r="M702" i="2" s="1"/>
  <c r="D700" i="8" s="1"/>
  <c r="N737" i="2"/>
  <c r="M737" i="2" s="1"/>
  <c r="D735" i="8" s="1"/>
  <c r="E735" i="8" s="1"/>
  <c r="F735" i="8" s="1"/>
  <c r="N689" i="2"/>
  <c r="M689" i="2" s="1"/>
  <c r="D687" i="8" s="1"/>
  <c r="N720" i="2"/>
  <c r="M720" i="2" s="1"/>
  <c r="D718" i="8" s="1"/>
  <c r="N672" i="2"/>
  <c r="M672" i="2" s="1"/>
  <c r="D670" i="8" s="1"/>
  <c r="E670" i="8" s="1"/>
  <c r="F670" i="8" s="1"/>
  <c r="G670" i="8" s="1"/>
  <c r="N703" i="2"/>
  <c r="M703" i="2" s="1"/>
  <c r="D701" i="8" s="1"/>
  <c r="E701" i="8" s="1"/>
  <c r="F701" i="8" s="1"/>
  <c r="N701" i="8" s="1"/>
  <c r="F699" i="22"/>
  <c r="E699" i="22" s="1"/>
  <c r="D316" i="22"/>
  <c r="D249" i="22"/>
  <c r="D297" i="22"/>
  <c r="D345" i="22"/>
  <c r="D320" i="22"/>
  <c r="D270" i="22"/>
  <c r="D318" i="22"/>
  <c r="D366" i="22"/>
  <c r="D275" i="22"/>
  <c r="D323" i="22"/>
  <c r="F425" i="22"/>
  <c r="E425" i="22" s="1"/>
  <c r="F569" i="22"/>
  <c r="E569" i="22" s="1"/>
  <c r="F723" i="22"/>
  <c r="E723" i="22" s="1"/>
  <c r="F737" i="22"/>
  <c r="E737" i="22" s="1"/>
  <c r="C737" i="22"/>
  <c r="H489" i="22"/>
  <c r="H503" i="22"/>
  <c r="H532" i="22"/>
  <c r="H539" i="22"/>
  <c r="H568" i="22"/>
  <c r="H593" i="22"/>
  <c r="H662" i="22"/>
  <c r="H724" i="22"/>
  <c r="H733" i="22"/>
  <c r="H373" i="22"/>
  <c r="H421" i="22"/>
  <c r="H512" i="22"/>
  <c r="H555" i="22"/>
  <c r="H589" i="22"/>
  <c r="H602" i="22"/>
  <c r="H615" i="22"/>
  <c r="H619" i="22"/>
  <c r="H623" i="22"/>
  <c r="H627" i="22"/>
  <c r="H631" i="22"/>
  <c r="H635" i="22"/>
  <c r="H639" i="22"/>
  <c r="H643" i="22"/>
  <c r="H647" i="22"/>
  <c r="H651" i="22"/>
  <c r="H656" i="22"/>
  <c r="H670" i="22"/>
  <c r="H690" i="22"/>
  <c r="H698" i="22"/>
  <c r="H705" i="22"/>
  <c r="H401" i="22"/>
  <c r="H461" i="22"/>
  <c r="H562" i="22"/>
  <c r="H585" i="22"/>
  <c r="H598" i="22"/>
  <c r="H441" i="22"/>
  <c r="H481" i="22"/>
  <c r="H549" i="22"/>
  <c r="H580" i="22"/>
  <c r="H607" i="22"/>
  <c r="H611" i="22"/>
  <c r="H677" i="22"/>
  <c r="H699" i="22"/>
  <c r="H719" i="22"/>
  <c r="H734" i="22"/>
  <c r="H384" i="22"/>
  <c r="H393" i="22"/>
  <c r="H498" i="22"/>
  <c r="H521" i="22"/>
  <c r="H541" i="22"/>
  <c r="H581" i="22"/>
  <c r="H594" i="22"/>
  <c r="H671" i="22"/>
  <c r="H684" i="22"/>
  <c r="H691" i="22"/>
  <c r="H204" i="22"/>
  <c r="H433" i="22"/>
  <c r="H453" i="22"/>
  <c r="H473" i="22"/>
  <c r="H492" i="22"/>
  <c r="H514" i="22"/>
  <c r="H564" i="22"/>
  <c r="H571" i="22"/>
  <c r="H576" i="22"/>
  <c r="H586" i="22"/>
  <c r="H590" i="22"/>
  <c r="H599" i="22"/>
  <c r="H603" i="22"/>
  <c r="H616" i="22"/>
  <c r="H620" i="22"/>
  <c r="H624" i="22"/>
  <c r="H628" i="22"/>
  <c r="H632" i="22"/>
  <c r="H636" i="22"/>
  <c r="H640" i="22"/>
  <c r="H644" i="22"/>
  <c r="H648" i="22"/>
  <c r="H652" i="22"/>
  <c r="H678" i="22"/>
  <c r="H700" i="22"/>
  <c r="H735" i="22"/>
  <c r="H385" i="22"/>
  <c r="H405" i="22"/>
  <c r="H507" i="22"/>
  <c r="H582" i="22"/>
  <c r="H608" i="22"/>
  <c r="H612" i="22"/>
  <c r="H658" i="22"/>
  <c r="H672" i="22"/>
  <c r="H679" i="22"/>
  <c r="H714" i="22"/>
  <c r="H377" i="22"/>
  <c r="H425" i="22"/>
  <c r="H500" i="22"/>
  <c r="H529" i="22"/>
  <c r="H558" i="22"/>
  <c r="H565" i="22"/>
  <c r="H591" i="22"/>
  <c r="H595" i="22"/>
  <c r="H693" i="22"/>
  <c r="H708" i="22"/>
  <c r="H729" i="22"/>
  <c r="H508" i="22"/>
  <c r="H536" i="22"/>
  <c r="H543" i="22"/>
  <c r="H577" i="22"/>
  <c r="H583" i="22"/>
  <c r="H587" i="22"/>
  <c r="H604" i="22"/>
  <c r="H613" i="22"/>
  <c r="H617" i="22"/>
  <c r="H621" i="22"/>
  <c r="H625" i="22"/>
  <c r="H629" i="22"/>
  <c r="H633" i="22"/>
  <c r="H637" i="22"/>
  <c r="H641" i="22"/>
  <c r="H645" i="22"/>
  <c r="H649" i="22"/>
  <c r="H653" i="22"/>
  <c r="H680" i="22"/>
  <c r="H694" i="22"/>
  <c r="H715" i="22"/>
  <c r="H397" i="22"/>
  <c r="H417" i="22"/>
  <c r="H457" i="22"/>
  <c r="H494" i="22"/>
  <c r="H537" i="22"/>
  <c r="H544" i="22"/>
  <c r="H559" i="22"/>
  <c r="H566" i="22"/>
  <c r="H609" i="22"/>
  <c r="H687" i="22"/>
  <c r="H702" i="22"/>
  <c r="H709" i="22"/>
  <c r="H437" i="22"/>
  <c r="H518" i="22"/>
  <c r="H524" i="22"/>
  <c r="H553" i="22"/>
  <c r="H560" i="22"/>
  <c r="H592" i="22"/>
  <c r="H596" i="22"/>
  <c r="H605" i="22"/>
  <c r="H660" i="22"/>
  <c r="H668" i="22"/>
  <c r="H681" i="22"/>
  <c r="H695" i="22"/>
  <c r="H703" i="22"/>
  <c r="H716" i="22"/>
  <c r="H389" i="22"/>
  <c r="H409" i="22"/>
  <c r="H502" i="22"/>
  <c r="H510" i="22"/>
  <c r="H531" i="22"/>
  <c r="H567" i="22"/>
  <c r="H578" i="22"/>
  <c r="H584" i="22"/>
  <c r="H588" i="22"/>
  <c r="H601" i="22"/>
  <c r="H614" i="22"/>
  <c r="H618" i="22"/>
  <c r="H622" i="22"/>
  <c r="H626" i="22"/>
  <c r="H630" i="22"/>
  <c r="H634" i="22"/>
  <c r="H638" i="22"/>
  <c r="H642" i="22"/>
  <c r="H646" i="22"/>
  <c r="H650" i="22"/>
  <c r="H688" i="22"/>
  <c r="H710" i="22"/>
  <c r="H723" i="22"/>
  <c r="H732" i="22"/>
  <c r="H381" i="22"/>
  <c r="H469" i="22"/>
  <c r="H496" i="22"/>
  <c r="H546" i="22"/>
  <c r="H554" i="22"/>
  <c r="H561" i="22"/>
  <c r="H574" i="22"/>
  <c r="H579" i="22"/>
  <c r="H597" i="22"/>
  <c r="H610" i="22"/>
  <c r="H655" i="22"/>
  <c r="H675" i="22"/>
  <c r="H741" i="22"/>
  <c r="Q530" i="2"/>
  <c r="C528" i="6" s="1"/>
  <c r="Q559" i="2"/>
  <c r="C557" i="6" s="1"/>
  <c r="Q660" i="2"/>
  <c r="C658" i="6" s="1"/>
  <c r="Q695" i="2"/>
  <c r="C693" i="6" s="1"/>
  <c r="Q710" i="2"/>
  <c r="C708" i="6" s="1"/>
  <c r="Q538" i="2"/>
  <c r="C536" i="6" s="1"/>
  <c r="Q543" i="2"/>
  <c r="C541" i="6" s="1"/>
  <c r="Q496" i="2"/>
  <c r="C494" i="6" s="1"/>
  <c r="Q573" i="2"/>
  <c r="C571" i="6" s="1"/>
  <c r="Q720" i="2"/>
  <c r="C718" i="6" s="1"/>
  <c r="Q452" i="2"/>
  <c r="C450" i="6" s="1"/>
  <c r="Q692" i="2"/>
  <c r="C690" i="6" s="1"/>
  <c r="Q550" i="2"/>
  <c r="C548" i="6" s="1"/>
  <c r="Q560" i="2"/>
  <c r="C558" i="6" s="1"/>
  <c r="Q730" i="2"/>
  <c r="C728" i="6" s="1"/>
  <c r="Q531" i="2"/>
  <c r="C529" i="6" s="1"/>
  <c r="Q731" i="2"/>
  <c r="C729" i="6" s="1"/>
  <c r="Q509" i="2"/>
  <c r="C507" i="6" s="1"/>
  <c r="Q525" i="2"/>
  <c r="C523" i="6" s="1"/>
  <c r="Q572" i="2"/>
  <c r="C570" i="6" s="1"/>
  <c r="Q669" i="2"/>
  <c r="C667" i="6" s="1"/>
  <c r="Q715" i="2"/>
  <c r="C713" i="6" s="1"/>
  <c r="Q548" i="2"/>
  <c r="C546" i="6" s="1"/>
  <c r="Q724" i="2"/>
  <c r="C722" i="6" s="1"/>
  <c r="Q502" i="2"/>
  <c r="C500" i="6" s="1"/>
  <c r="Q688" i="2"/>
  <c r="C686" i="6" s="1"/>
  <c r="Q480" i="2"/>
  <c r="C478" i="6" s="1"/>
  <c r="Q507" i="2"/>
  <c r="C505" i="6" s="1"/>
  <c r="Q512" i="2"/>
  <c r="C510" i="6" s="1"/>
  <c r="Q523" i="2"/>
  <c r="C521" i="6" s="1"/>
  <c r="Q657" i="2"/>
  <c r="C655" i="6" s="1"/>
  <c r="Q679" i="2"/>
  <c r="C677" i="6" s="1"/>
  <c r="Q468" i="2"/>
  <c r="C466" i="6" s="1"/>
  <c r="Q498" i="2"/>
  <c r="C496" i="6" s="1"/>
  <c r="Q508" i="2"/>
  <c r="C506" i="6" s="1"/>
  <c r="Q536" i="2"/>
  <c r="C534" i="6" s="1"/>
  <c r="Q566" i="2"/>
  <c r="C564" i="6" s="1"/>
  <c r="Q689" i="2"/>
  <c r="C687" i="6" s="1"/>
  <c r="Q699" i="2"/>
  <c r="C697" i="6" s="1"/>
  <c r="Q704" i="2"/>
  <c r="C702" i="6" s="1"/>
  <c r="Q519" i="2"/>
  <c r="C517" i="6" s="1"/>
  <c r="Q685" i="2"/>
  <c r="C683" i="6" s="1"/>
  <c r="Q700" i="2"/>
  <c r="C698" i="6" s="1"/>
  <c r="Q709" i="2"/>
  <c r="C707" i="6" s="1"/>
  <c r="Q714" i="2"/>
  <c r="C712" i="6" s="1"/>
  <c r="Q733" i="2"/>
  <c r="C731" i="6" s="1"/>
  <c r="I703" i="22"/>
  <c r="E704" i="6"/>
  <c r="F704" i="6" s="1"/>
  <c r="Q707" i="2"/>
  <c r="C705" i="6" s="1"/>
  <c r="Q716" i="2"/>
  <c r="C714" i="6" s="1"/>
  <c r="Q729" i="2"/>
  <c r="C727" i="6" s="1"/>
  <c r="Q545" i="2"/>
  <c r="C543" i="6" s="1"/>
  <c r="Q725" i="2"/>
  <c r="C723" i="6" s="1"/>
  <c r="Q518" i="2"/>
  <c r="C516" i="6" s="1"/>
  <c r="Q541" i="2"/>
  <c r="C539" i="6" s="1"/>
  <c r="Q575" i="2"/>
  <c r="C573" i="6" s="1"/>
  <c r="Q488" i="2"/>
  <c r="C486" i="6" s="1"/>
  <c r="Q528" i="2"/>
  <c r="C526" i="6" s="1"/>
  <c r="Q662" i="2"/>
  <c r="C660" i="6" s="1"/>
  <c r="Q667" i="2"/>
  <c r="C665" i="6" s="1"/>
  <c r="Q668" i="2"/>
  <c r="C666" i="6" s="1"/>
  <c r="Q500" i="2"/>
  <c r="C498" i="6" s="1"/>
  <c r="Q554" i="2"/>
  <c r="C552" i="6" s="1"/>
  <c r="Q677" i="2"/>
  <c r="C675" i="6" s="1"/>
  <c r="Q686" i="2"/>
  <c r="C684" i="6" s="1"/>
  <c r="E8" i="6"/>
  <c r="I8" i="22"/>
  <c r="E12" i="6"/>
  <c r="I12" i="22"/>
  <c r="E18" i="6"/>
  <c r="I18" i="22"/>
  <c r="E24" i="6"/>
  <c r="I24" i="22"/>
  <c r="E30" i="6"/>
  <c r="I30" i="22"/>
  <c r="E38" i="6"/>
  <c r="I38" i="22"/>
  <c r="E44" i="6"/>
  <c r="I44" i="22"/>
  <c r="E72" i="6"/>
  <c r="I72" i="22"/>
  <c r="F250" i="6"/>
  <c r="N249" i="22" s="1"/>
  <c r="J249" i="22"/>
  <c r="F282" i="6"/>
  <c r="N281" i="22" s="1"/>
  <c r="J281" i="22"/>
  <c r="F286" i="6"/>
  <c r="N285" i="22" s="1"/>
  <c r="J285" i="22"/>
  <c r="F300" i="6"/>
  <c r="N299" i="22" s="1"/>
  <c r="J299" i="22"/>
  <c r="F309" i="6"/>
  <c r="N308" i="22" s="1"/>
  <c r="J308" i="22"/>
  <c r="F317" i="6"/>
  <c r="N316" i="22" s="1"/>
  <c r="J316" i="22"/>
  <c r="F326" i="6"/>
  <c r="N325" i="22" s="1"/>
  <c r="J325" i="22"/>
  <c r="F339" i="6"/>
  <c r="N338" i="22" s="1"/>
  <c r="J338" i="22"/>
  <c r="F360" i="6"/>
  <c r="N359" i="22" s="1"/>
  <c r="J359" i="22"/>
  <c r="F426" i="6"/>
  <c r="N425" i="22" s="1"/>
  <c r="J425" i="22"/>
  <c r="F466" i="6"/>
  <c r="N465" i="22" s="1"/>
  <c r="J465" i="22"/>
  <c r="F496" i="6"/>
  <c r="N495" i="22" s="1"/>
  <c r="J495" i="22"/>
  <c r="F501" i="6"/>
  <c r="N500" i="22" s="1"/>
  <c r="J500" i="22"/>
  <c r="F516" i="6"/>
  <c r="N515" i="22" s="1"/>
  <c r="J515" i="22"/>
  <c r="F534" i="6"/>
  <c r="N533" i="22" s="1"/>
  <c r="J533" i="22"/>
  <c r="F539" i="6"/>
  <c r="N538" i="22" s="1"/>
  <c r="J538" i="22"/>
  <c r="F559" i="6"/>
  <c r="N558" i="22" s="1"/>
  <c r="J558" i="22"/>
  <c r="F568" i="6"/>
  <c r="N567" i="22" s="1"/>
  <c r="J567" i="22"/>
  <c r="F573" i="6"/>
  <c r="N572" i="22" s="1"/>
  <c r="J572" i="22"/>
  <c r="F595" i="6"/>
  <c r="N594" i="22" s="1"/>
  <c r="J594" i="22"/>
  <c r="F601" i="6"/>
  <c r="N600" i="22" s="1"/>
  <c r="J600" i="22"/>
  <c r="F618" i="6"/>
  <c r="N617" i="22" s="1"/>
  <c r="J617" i="22"/>
  <c r="F626" i="6"/>
  <c r="N625" i="22" s="1"/>
  <c r="J625" i="22"/>
  <c r="F634" i="6"/>
  <c r="N633" i="22" s="1"/>
  <c r="J633" i="22"/>
  <c r="F642" i="6"/>
  <c r="N641" i="22" s="1"/>
  <c r="J641" i="22"/>
  <c r="F650" i="6"/>
  <c r="N649" i="22" s="1"/>
  <c r="J649" i="22"/>
  <c r="F681" i="6"/>
  <c r="N680" i="22" s="1"/>
  <c r="J680" i="22"/>
  <c r="F685" i="6"/>
  <c r="N684" i="22" s="1"/>
  <c r="J684" i="22"/>
  <c r="F694" i="6"/>
  <c r="N693" i="22" s="1"/>
  <c r="J693" i="22"/>
  <c r="F713" i="6"/>
  <c r="N712" i="22" s="1"/>
  <c r="J712" i="22"/>
  <c r="F721" i="6"/>
  <c r="N720" i="22" s="1"/>
  <c r="J720" i="22"/>
  <c r="F725" i="6"/>
  <c r="N724" i="22" s="1"/>
  <c r="J724" i="22"/>
  <c r="F736" i="6"/>
  <c r="N735" i="22" s="1"/>
  <c r="J735" i="22"/>
  <c r="F583" i="6"/>
  <c r="N582" i="22" s="1"/>
  <c r="J582" i="22"/>
  <c r="F606" i="6"/>
  <c r="N605" i="22" s="1"/>
  <c r="J605" i="22"/>
  <c r="F538" i="6"/>
  <c r="N537" i="22" s="1"/>
  <c r="J537" i="22"/>
  <c r="F515" i="6"/>
  <c r="N514" i="22" s="1"/>
  <c r="J514" i="22"/>
  <c r="F549" i="6"/>
  <c r="N548" i="22" s="1"/>
  <c r="J548" i="22"/>
  <c r="F519" i="6"/>
  <c r="N518" i="22" s="1"/>
  <c r="J518" i="22"/>
  <c r="F406" i="6"/>
  <c r="N405" i="22" s="1"/>
  <c r="J405" i="22"/>
  <c r="F255" i="6"/>
  <c r="N254" i="22" s="1"/>
  <c r="J254" i="22"/>
  <c r="F265" i="6"/>
  <c r="N264" i="22" s="1"/>
  <c r="J264" i="22"/>
  <c r="F269" i="6"/>
  <c r="N268" i="22" s="1"/>
  <c r="J268" i="22"/>
  <c r="F278" i="6"/>
  <c r="N277" i="22" s="1"/>
  <c r="J277" i="22"/>
  <c r="F305" i="6"/>
  <c r="N304" i="22" s="1"/>
  <c r="J304" i="22"/>
  <c r="F313" i="6"/>
  <c r="N312" i="22" s="1"/>
  <c r="J312" i="22"/>
  <c r="F322" i="6"/>
  <c r="N321" i="22" s="1"/>
  <c r="J321" i="22"/>
  <c r="F331" i="6"/>
  <c r="N330" i="22" s="1"/>
  <c r="J330" i="22"/>
  <c r="F335" i="6"/>
  <c r="N334" i="22" s="1"/>
  <c r="J334" i="22"/>
  <c r="F343" i="6"/>
  <c r="N342" i="22" s="1"/>
  <c r="J342" i="22"/>
  <c r="F347" i="6"/>
  <c r="N346" i="22" s="1"/>
  <c r="J346" i="22"/>
  <c r="F351" i="6"/>
  <c r="N350" i="22" s="1"/>
  <c r="J350" i="22"/>
  <c r="F369" i="6"/>
  <c r="N368" i="22" s="1"/>
  <c r="J368" i="22"/>
  <c r="F382" i="6"/>
  <c r="N381" i="22" s="1"/>
  <c r="J381" i="22"/>
  <c r="F394" i="6"/>
  <c r="N393" i="22" s="1"/>
  <c r="J393" i="22"/>
  <c r="F414" i="6"/>
  <c r="N413" i="22" s="1"/>
  <c r="J413" i="22"/>
  <c r="F446" i="6"/>
  <c r="N445" i="22" s="1"/>
  <c r="J445" i="22"/>
  <c r="F486" i="6"/>
  <c r="N485" i="22" s="1"/>
  <c r="J485" i="22"/>
  <c r="F522" i="6"/>
  <c r="N521" i="22" s="1"/>
  <c r="J521" i="22"/>
  <c r="F526" i="6"/>
  <c r="N525" i="22" s="1"/>
  <c r="J525" i="22"/>
  <c r="F544" i="6"/>
  <c r="N543" i="22" s="1"/>
  <c r="J543" i="22"/>
  <c r="F555" i="6"/>
  <c r="N554" i="22" s="1"/>
  <c r="J554" i="22"/>
  <c r="F577" i="6"/>
  <c r="N576" i="22" s="1"/>
  <c r="J576" i="22"/>
  <c r="F587" i="6"/>
  <c r="N586" i="22" s="1"/>
  <c r="J586" i="22"/>
  <c r="F604" i="6"/>
  <c r="N603" i="22" s="1"/>
  <c r="J603" i="22"/>
  <c r="F610" i="6"/>
  <c r="N609" i="22" s="1"/>
  <c r="J609" i="22"/>
  <c r="F621" i="6"/>
  <c r="N620" i="22" s="1"/>
  <c r="J620" i="22"/>
  <c r="F629" i="6"/>
  <c r="N628" i="22" s="1"/>
  <c r="J628" i="22"/>
  <c r="F637" i="6"/>
  <c r="N636" i="22" s="1"/>
  <c r="J636" i="22"/>
  <c r="F645" i="6"/>
  <c r="N644" i="22" s="1"/>
  <c r="J644" i="22"/>
  <c r="F653" i="6"/>
  <c r="N652" i="22" s="1"/>
  <c r="J652" i="22"/>
  <c r="F656" i="6"/>
  <c r="N655" i="22" s="1"/>
  <c r="J655" i="22"/>
  <c r="F659" i="6"/>
  <c r="N658" i="22" s="1"/>
  <c r="J658" i="22"/>
  <c r="F669" i="6"/>
  <c r="N668" i="22" s="1"/>
  <c r="J668" i="22"/>
  <c r="F673" i="6"/>
  <c r="N672" i="22" s="1"/>
  <c r="J672" i="22"/>
  <c r="F677" i="6"/>
  <c r="N676" i="22" s="1"/>
  <c r="J676" i="22"/>
  <c r="F709" i="6"/>
  <c r="N708" i="22" s="1"/>
  <c r="J708" i="22"/>
  <c r="F717" i="6"/>
  <c r="N716" i="22" s="1"/>
  <c r="J716" i="22"/>
  <c r="F732" i="6"/>
  <c r="N731" i="22" s="1"/>
  <c r="J731" i="22"/>
  <c r="F582" i="6"/>
  <c r="N581" i="22" s="1"/>
  <c r="J581" i="22"/>
  <c r="F599" i="6"/>
  <c r="N598" i="22" s="1"/>
  <c r="J598" i="22"/>
  <c r="F686" i="6"/>
  <c r="N685" i="22" s="1"/>
  <c r="J685" i="22"/>
  <c r="F500" i="6"/>
  <c r="N499" i="22" s="1"/>
  <c r="J499" i="22"/>
  <c r="F564" i="6"/>
  <c r="N563" i="22" s="1"/>
  <c r="J563" i="22"/>
  <c r="F505" i="6"/>
  <c r="N504" i="22" s="1"/>
  <c r="J504" i="22"/>
  <c r="F697" i="6"/>
  <c r="N696" i="22" s="1"/>
  <c r="J696" i="22"/>
  <c r="F698" i="6"/>
  <c r="N697" i="22" s="1"/>
  <c r="J697" i="22"/>
  <c r="F667" i="6"/>
  <c r="N666" i="22" s="1"/>
  <c r="J666" i="22"/>
  <c r="F261" i="6"/>
  <c r="N260" i="22" s="1"/>
  <c r="J260" i="22"/>
  <c r="F283" i="6"/>
  <c r="N282" i="22" s="1"/>
  <c r="J282" i="22"/>
  <c r="F287" i="6"/>
  <c r="N286" i="22" s="1"/>
  <c r="J286" i="22"/>
  <c r="F292" i="6"/>
  <c r="N291" i="22" s="1"/>
  <c r="J291" i="22"/>
  <c r="F296" i="6"/>
  <c r="N295" i="22" s="1"/>
  <c r="J295" i="22"/>
  <c r="F301" i="6"/>
  <c r="N300" i="22" s="1"/>
  <c r="J300" i="22"/>
  <c r="F310" i="6"/>
  <c r="N309" i="22" s="1"/>
  <c r="J309" i="22"/>
  <c r="F318" i="6"/>
  <c r="N317" i="22" s="1"/>
  <c r="J317" i="22"/>
  <c r="F356" i="6"/>
  <c r="N355" i="22" s="1"/>
  <c r="J355" i="22"/>
  <c r="F361" i="6"/>
  <c r="N360" i="22" s="1"/>
  <c r="J360" i="22"/>
  <c r="F365" i="6"/>
  <c r="N364" i="22" s="1"/>
  <c r="J364" i="22"/>
  <c r="F434" i="6"/>
  <c r="N433" i="22" s="1"/>
  <c r="J433" i="22"/>
  <c r="F454" i="6"/>
  <c r="N453" i="22" s="1"/>
  <c r="J453" i="22"/>
  <c r="F474" i="6"/>
  <c r="N473" i="22" s="1"/>
  <c r="J473" i="22"/>
  <c r="F493" i="6"/>
  <c r="N492" i="22" s="1"/>
  <c r="J492" i="22"/>
  <c r="F502" i="6"/>
  <c r="N501" i="22" s="1"/>
  <c r="J501" i="22"/>
  <c r="F512" i="6"/>
  <c r="N511" i="22" s="1"/>
  <c r="J511" i="22"/>
  <c r="F531" i="6"/>
  <c r="N530" i="22" s="1"/>
  <c r="J530" i="22"/>
  <c r="F535" i="6"/>
  <c r="N534" i="22" s="1"/>
  <c r="J534" i="22"/>
  <c r="F540" i="6"/>
  <c r="N539" i="22" s="1"/>
  <c r="J539" i="22"/>
  <c r="F560" i="6"/>
  <c r="N559" i="22" s="1"/>
  <c r="J559" i="22"/>
  <c r="F565" i="6"/>
  <c r="N564" i="22" s="1"/>
  <c r="J564" i="22"/>
  <c r="F569" i="6"/>
  <c r="N568" i="22" s="1"/>
  <c r="J568" i="22"/>
  <c r="F574" i="6"/>
  <c r="N573" i="22" s="1"/>
  <c r="J573" i="22"/>
  <c r="F590" i="6"/>
  <c r="N589" i="22" s="1"/>
  <c r="J589" i="22"/>
  <c r="F593" i="6"/>
  <c r="N592" i="22" s="1"/>
  <c r="J592" i="22"/>
  <c r="F613" i="6"/>
  <c r="N612" i="22" s="1"/>
  <c r="J612" i="22"/>
  <c r="F616" i="6"/>
  <c r="N615" i="22" s="1"/>
  <c r="J615" i="22"/>
  <c r="F624" i="6"/>
  <c r="N623" i="22" s="1"/>
  <c r="J623" i="22"/>
  <c r="F632" i="6"/>
  <c r="N631" i="22" s="1"/>
  <c r="J631" i="22"/>
  <c r="F640" i="6"/>
  <c r="N639" i="22" s="1"/>
  <c r="J639" i="22"/>
  <c r="F648" i="6"/>
  <c r="N647" i="22" s="1"/>
  <c r="J647" i="22"/>
  <c r="F664" i="6"/>
  <c r="N663" i="22" s="1"/>
  <c r="J663" i="22"/>
  <c r="F682" i="6"/>
  <c r="N681" i="22" s="1"/>
  <c r="J681" i="22"/>
  <c r="F691" i="6"/>
  <c r="N690" i="22" s="1"/>
  <c r="J690" i="22"/>
  <c r="F701" i="6"/>
  <c r="N700" i="22" s="1"/>
  <c r="J700" i="22"/>
  <c r="F705" i="6"/>
  <c r="N704" i="22" s="1"/>
  <c r="J704" i="22"/>
  <c r="F714" i="6"/>
  <c r="N713" i="22" s="1"/>
  <c r="J713" i="22"/>
  <c r="F722" i="6"/>
  <c r="N721" i="22" s="1"/>
  <c r="J721" i="22"/>
  <c r="F726" i="6"/>
  <c r="N725" i="22" s="1"/>
  <c r="J725" i="22"/>
  <c r="F580" i="6"/>
  <c r="N579" i="22" s="1"/>
  <c r="J579" i="22"/>
  <c r="F598" i="6"/>
  <c r="N597" i="22" s="1"/>
  <c r="J597" i="22"/>
  <c r="F518" i="6"/>
  <c r="N517" i="22" s="1"/>
  <c r="J517" i="22"/>
  <c r="F561" i="6"/>
  <c r="N560" i="22" s="1"/>
  <c r="J560" i="22"/>
  <c r="E9" i="6"/>
  <c r="I9" i="22"/>
  <c r="E15" i="6"/>
  <c r="I15" i="22"/>
  <c r="E23" i="6"/>
  <c r="I23" i="22"/>
  <c r="E33" i="6"/>
  <c r="I33" i="22"/>
  <c r="E41" i="6"/>
  <c r="I41" i="22"/>
  <c r="E47" i="6"/>
  <c r="I47" i="22"/>
  <c r="E57" i="6"/>
  <c r="I57" i="22"/>
  <c r="E63" i="6"/>
  <c r="I63" i="22"/>
  <c r="E73" i="6"/>
  <c r="I73" i="22"/>
  <c r="E81" i="6"/>
  <c r="I81" i="22"/>
  <c r="E89" i="6"/>
  <c r="I89" i="22"/>
  <c r="E95" i="6"/>
  <c r="I95" i="22"/>
  <c r="E105" i="6"/>
  <c r="I105" i="22"/>
  <c r="E113" i="6"/>
  <c r="I113" i="22"/>
  <c r="E125" i="6"/>
  <c r="I125" i="22"/>
  <c r="F252" i="6"/>
  <c r="N251" i="22" s="1"/>
  <c r="J251" i="22"/>
  <c r="F266" i="6"/>
  <c r="N265" i="22" s="1"/>
  <c r="J265" i="22"/>
  <c r="F270" i="6"/>
  <c r="N269" i="22" s="1"/>
  <c r="J269" i="22"/>
  <c r="F275" i="6"/>
  <c r="N274" i="22" s="1"/>
  <c r="J274" i="22"/>
  <c r="F314" i="6"/>
  <c r="N313" i="22" s="1"/>
  <c r="J313" i="22"/>
  <c r="F328" i="6"/>
  <c r="N327" i="22" s="1"/>
  <c r="J327" i="22"/>
  <c r="F332" i="6"/>
  <c r="N331" i="22" s="1"/>
  <c r="J331" i="22"/>
  <c r="F336" i="6"/>
  <c r="N335" i="22" s="1"/>
  <c r="J335" i="22"/>
  <c r="F340" i="6"/>
  <c r="N339" i="22" s="1"/>
  <c r="J339" i="22"/>
  <c r="F344" i="6"/>
  <c r="N343" i="22" s="1"/>
  <c r="J343" i="22"/>
  <c r="F348" i="6"/>
  <c r="N347" i="22" s="1"/>
  <c r="J347" i="22"/>
  <c r="F352" i="6"/>
  <c r="N351" i="22" s="1"/>
  <c r="J351" i="22"/>
  <c r="F402" i="6"/>
  <c r="N401" i="22" s="1"/>
  <c r="J401" i="22"/>
  <c r="F422" i="6"/>
  <c r="N421" i="22" s="1"/>
  <c r="J421" i="22"/>
  <c r="F462" i="6"/>
  <c r="N461" i="22" s="1"/>
  <c r="J461" i="22"/>
  <c r="F498" i="6"/>
  <c r="N497" i="22" s="1"/>
  <c r="J497" i="22"/>
  <c r="F508" i="6"/>
  <c r="N507" i="22" s="1"/>
  <c r="J507" i="22"/>
  <c r="F523" i="6"/>
  <c r="N522" i="22" s="1"/>
  <c r="J522" i="22"/>
  <c r="F527" i="6"/>
  <c r="N526" i="22" s="1"/>
  <c r="J526" i="22"/>
  <c r="F552" i="6"/>
  <c r="N551" i="22" s="1"/>
  <c r="J551" i="22"/>
  <c r="F556" i="6"/>
  <c r="N555" i="22" s="1"/>
  <c r="J555" i="22"/>
  <c r="F581" i="6"/>
  <c r="N580" i="22" s="1"/>
  <c r="J580" i="22"/>
  <c r="F585" i="6"/>
  <c r="N584" i="22" s="1"/>
  <c r="J584" i="22"/>
  <c r="F596" i="6"/>
  <c r="N595" i="22" s="1"/>
  <c r="J595" i="22"/>
  <c r="F602" i="6"/>
  <c r="N601" i="22" s="1"/>
  <c r="J601" i="22"/>
  <c r="F608" i="6"/>
  <c r="N607" i="22" s="1"/>
  <c r="J607" i="22"/>
  <c r="F619" i="6"/>
  <c r="N618" i="22" s="1"/>
  <c r="J618" i="22"/>
  <c r="F627" i="6"/>
  <c r="N626" i="22" s="1"/>
  <c r="J626" i="22"/>
  <c r="F635" i="6"/>
  <c r="N634" i="22" s="1"/>
  <c r="J634" i="22"/>
  <c r="F643" i="6"/>
  <c r="N642" i="22" s="1"/>
  <c r="J642" i="22"/>
  <c r="F651" i="6"/>
  <c r="N650" i="22" s="1"/>
  <c r="J650" i="22"/>
  <c r="F657" i="6"/>
  <c r="N656" i="22" s="1"/>
  <c r="J656" i="22"/>
  <c r="F660" i="6"/>
  <c r="N659" i="22" s="1"/>
  <c r="J659" i="22"/>
  <c r="F670" i="6"/>
  <c r="N669" i="22" s="1"/>
  <c r="J669" i="22"/>
  <c r="F674" i="6"/>
  <c r="N673" i="22" s="1"/>
  <c r="J673" i="22"/>
  <c r="F687" i="6"/>
  <c r="N686" i="22" s="1"/>
  <c r="J686" i="22"/>
  <c r="F696" i="6"/>
  <c r="N695" i="22" s="1"/>
  <c r="J695" i="22"/>
  <c r="F710" i="6"/>
  <c r="N709" i="22" s="1"/>
  <c r="J709" i="22"/>
  <c r="F575" i="6"/>
  <c r="N574" i="22" s="1"/>
  <c r="J574" i="22"/>
  <c r="F727" i="6"/>
  <c r="N726" i="22" s="1"/>
  <c r="J726" i="22"/>
  <c r="F665" i="6"/>
  <c r="N664" i="22" s="1"/>
  <c r="J664" i="22"/>
  <c r="F733" i="6"/>
  <c r="N732" i="22" s="1"/>
  <c r="J732" i="22"/>
  <c r="F666" i="6"/>
  <c r="N665" i="22" s="1"/>
  <c r="J665" i="22"/>
  <c r="E7" i="6"/>
  <c r="I7" i="22"/>
  <c r="E11" i="6"/>
  <c r="I11" i="22"/>
  <c r="E17" i="6"/>
  <c r="I17" i="22"/>
  <c r="E19" i="6"/>
  <c r="I19" i="22"/>
  <c r="E25" i="6"/>
  <c r="I25" i="22"/>
  <c r="E31" i="6"/>
  <c r="I31" i="22"/>
  <c r="E35" i="6"/>
  <c r="I35" i="22"/>
  <c r="E39" i="6"/>
  <c r="I39" i="22"/>
  <c r="E43" i="6"/>
  <c r="I43" i="22"/>
  <c r="E51" i="6"/>
  <c r="I51" i="22"/>
  <c r="E55" i="6"/>
  <c r="I55" i="22"/>
  <c r="E59" i="6"/>
  <c r="I59" i="22"/>
  <c r="E65" i="6"/>
  <c r="I65" i="22"/>
  <c r="E71" i="6"/>
  <c r="I71" i="22"/>
  <c r="E75" i="6"/>
  <c r="I75" i="22"/>
  <c r="E79" i="6"/>
  <c r="I79" i="22"/>
  <c r="E83" i="6"/>
  <c r="I83" i="22"/>
  <c r="E87" i="6"/>
  <c r="I87" i="22"/>
  <c r="E91" i="6"/>
  <c r="I91" i="22"/>
  <c r="E99" i="6"/>
  <c r="I99" i="22"/>
  <c r="E103" i="6"/>
  <c r="I103" i="22"/>
  <c r="E111" i="6"/>
  <c r="I111" i="22"/>
  <c r="E115" i="6"/>
  <c r="I115" i="22"/>
  <c r="E119" i="6"/>
  <c r="I119" i="22"/>
  <c r="E121" i="6"/>
  <c r="I121" i="22"/>
  <c r="E123" i="6"/>
  <c r="I123" i="22"/>
  <c r="F257" i="6"/>
  <c r="N256" i="22" s="1"/>
  <c r="J256" i="22"/>
  <c r="F262" i="6"/>
  <c r="N261" i="22" s="1"/>
  <c r="J261" i="22"/>
  <c r="F280" i="6"/>
  <c r="N279" i="22" s="1"/>
  <c r="J279" i="22"/>
  <c r="F284" i="6"/>
  <c r="N283" i="22" s="1"/>
  <c r="J283" i="22"/>
  <c r="F288" i="6"/>
  <c r="N287" i="22" s="1"/>
  <c r="J287" i="22"/>
  <c r="F297" i="6"/>
  <c r="N296" i="22" s="1"/>
  <c r="J296" i="22"/>
  <c r="F302" i="6"/>
  <c r="N301" i="22" s="1"/>
  <c r="J301" i="22"/>
  <c r="F307" i="6"/>
  <c r="N306" i="22" s="1"/>
  <c r="J306" i="22"/>
  <c r="F311" i="6"/>
  <c r="N310" i="22" s="1"/>
  <c r="J310" i="22"/>
  <c r="F319" i="6"/>
  <c r="N318" i="22" s="1"/>
  <c r="J318" i="22"/>
  <c r="F324" i="6"/>
  <c r="N323" i="22" s="1"/>
  <c r="J323" i="22"/>
  <c r="F362" i="6"/>
  <c r="N361" i="22" s="1"/>
  <c r="J361" i="22"/>
  <c r="F366" i="6"/>
  <c r="N365" i="22" s="1"/>
  <c r="J365" i="22"/>
  <c r="F371" i="6"/>
  <c r="N370" i="22" s="1"/>
  <c r="J370" i="22"/>
  <c r="F378" i="6"/>
  <c r="N377" i="22" s="1"/>
  <c r="J377" i="22"/>
  <c r="F390" i="6"/>
  <c r="N389" i="22" s="1"/>
  <c r="J389" i="22"/>
  <c r="F410" i="6"/>
  <c r="N409" i="22" s="1"/>
  <c r="J409" i="22"/>
  <c r="F442" i="6"/>
  <c r="N441" i="22" s="1"/>
  <c r="J441" i="22"/>
  <c r="F482" i="6"/>
  <c r="N481" i="22" s="1"/>
  <c r="J481" i="22"/>
  <c r="F494" i="6"/>
  <c r="N493" i="22" s="1"/>
  <c r="J493" i="22"/>
  <c r="F503" i="6"/>
  <c r="N502" i="22" s="1"/>
  <c r="J502" i="22"/>
  <c r="F532" i="6"/>
  <c r="N531" i="22" s="1"/>
  <c r="J531" i="22"/>
  <c r="F546" i="6"/>
  <c r="N545" i="22" s="1"/>
  <c r="J545" i="22"/>
  <c r="F566" i="6"/>
  <c r="N565" i="22" s="1"/>
  <c r="J565" i="22"/>
  <c r="F578" i="6"/>
  <c r="N577" i="22" s="1"/>
  <c r="J577" i="22"/>
  <c r="F588" i="6"/>
  <c r="N587" i="22" s="1"/>
  <c r="J587" i="22"/>
  <c r="F605" i="6"/>
  <c r="N604" i="22" s="1"/>
  <c r="J604" i="22"/>
  <c r="F611" i="6"/>
  <c r="N610" i="22" s="1"/>
  <c r="J610" i="22"/>
  <c r="F622" i="6"/>
  <c r="N621" i="22" s="1"/>
  <c r="J621" i="22"/>
  <c r="F630" i="6"/>
  <c r="N629" i="22" s="1"/>
  <c r="J629" i="22"/>
  <c r="F638" i="6"/>
  <c r="N637" i="22" s="1"/>
  <c r="J637" i="22"/>
  <c r="F646" i="6"/>
  <c r="N645" i="22" s="1"/>
  <c r="J645" i="22"/>
  <c r="F654" i="6"/>
  <c r="N653" i="22" s="1"/>
  <c r="J653" i="22"/>
  <c r="F683" i="6"/>
  <c r="N682" i="22" s="1"/>
  <c r="J682" i="22"/>
  <c r="F692" i="6"/>
  <c r="N691" i="22" s="1"/>
  <c r="J691" i="22"/>
  <c r="F702" i="6"/>
  <c r="N701" i="22" s="1"/>
  <c r="J701" i="22"/>
  <c r="F706" i="6"/>
  <c r="N705" i="22" s="1"/>
  <c r="J705" i="22"/>
  <c r="F715" i="6"/>
  <c r="N714" i="22" s="1"/>
  <c r="J714" i="22"/>
  <c r="F719" i="6"/>
  <c r="N718" i="22" s="1"/>
  <c r="J718" i="22"/>
  <c r="F723" i="6"/>
  <c r="N722" i="22" s="1"/>
  <c r="J722" i="22"/>
  <c r="F734" i="6"/>
  <c r="N733" i="22" s="1"/>
  <c r="J733" i="22"/>
  <c r="F592" i="6"/>
  <c r="N591" i="22" s="1"/>
  <c r="J591" i="22"/>
  <c r="F506" i="6"/>
  <c r="N505" i="22" s="1"/>
  <c r="J505" i="22"/>
  <c r="F570" i="6"/>
  <c r="N569" i="22" s="1"/>
  <c r="J569" i="22"/>
  <c r="F547" i="6"/>
  <c r="N546" i="22" s="1"/>
  <c r="J546" i="22"/>
  <c r="F712" i="6"/>
  <c r="N711" i="22" s="1"/>
  <c r="J711" i="22"/>
  <c r="F517" i="6"/>
  <c r="N516" i="22" s="1"/>
  <c r="J516" i="22"/>
  <c r="F731" i="6"/>
  <c r="N730" i="22" s="1"/>
  <c r="J730" i="22"/>
  <c r="F551" i="6"/>
  <c r="N550" i="22" s="1"/>
  <c r="J550" i="22"/>
  <c r="F253" i="6"/>
  <c r="N252" i="22" s="1"/>
  <c r="J252" i="22"/>
  <c r="F267" i="6"/>
  <c r="N266" i="22" s="1"/>
  <c r="J266" i="22"/>
  <c r="F271" i="6"/>
  <c r="N270" i="22" s="1"/>
  <c r="J270" i="22"/>
  <c r="F294" i="6"/>
  <c r="N293" i="22" s="1"/>
  <c r="J293" i="22"/>
  <c r="F329" i="6"/>
  <c r="N328" i="22" s="1"/>
  <c r="J328" i="22"/>
  <c r="F333" i="6"/>
  <c r="N332" i="22" s="1"/>
  <c r="J332" i="22"/>
  <c r="F337" i="6"/>
  <c r="N336" i="22" s="1"/>
  <c r="J336" i="22"/>
  <c r="F341" i="6"/>
  <c r="N340" i="22" s="1"/>
  <c r="J340" i="22"/>
  <c r="F345" i="6"/>
  <c r="N344" i="22" s="1"/>
  <c r="J344" i="22"/>
  <c r="F349" i="6"/>
  <c r="N348" i="22" s="1"/>
  <c r="J348" i="22"/>
  <c r="F353" i="6"/>
  <c r="N352" i="22" s="1"/>
  <c r="J352" i="22"/>
  <c r="F385" i="6"/>
  <c r="N384" i="22" s="1"/>
  <c r="J384" i="22"/>
  <c r="F430" i="6"/>
  <c r="N429" i="22" s="1"/>
  <c r="J429" i="22"/>
  <c r="F470" i="6"/>
  <c r="N469" i="22" s="1"/>
  <c r="J469" i="22"/>
  <c r="F499" i="6"/>
  <c r="N498" i="22" s="1"/>
  <c r="J498" i="22"/>
  <c r="F509" i="6"/>
  <c r="N508" i="22" s="1"/>
  <c r="J508" i="22"/>
  <c r="F514" i="6"/>
  <c r="N513" i="22" s="1"/>
  <c r="J513" i="22"/>
  <c r="F520" i="6"/>
  <c r="N519" i="22" s="1"/>
  <c r="J519" i="22"/>
  <c r="F524" i="6"/>
  <c r="N523" i="22" s="1"/>
  <c r="J523" i="22"/>
  <c r="F528" i="6"/>
  <c r="N527" i="22" s="1"/>
  <c r="J527" i="22"/>
  <c r="F537" i="6"/>
  <c r="N536" i="22" s="1"/>
  <c r="J536" i="22"/>
  <c r="F542" i="6"/>
  <c r="N541" i="22" s="1"/>
  <c r="J541" i="22"/>
  <c r="F553" i="6"/>
  <c r="N552" i="22" s="1"/>
  <c r="J552" i="22"/>
  <c r="F557" i="6"/>
  <c r="N556" i="22" s="1"/>
  <c r="J556" i="22"/>
  <c r="F562" i="6"/>
  <c r="N561" i="22" s="1"/>
  <c r="J561" i="22"/>
  <c r="F591" i="6"/>
  <c r="N590" i="22" s="1"/>
  <c r="J590" i="22"/>
  <c r="F594" i="6"/>
  <c r="N593" i="22" s="1"/>
  <c r="J593" i="22"/>
  <c r="F600" i="6"/>
  <c r="N599" i="22" s="1"/>
  <c r="J599" i="22"/>
  <c r="F617" i="6"/>
  <c r="N616" i="22" s="1"/>
  <c r="J616" i="22"/>
  <c r="F625" i="6"/>
  <c r="N624" i="22" s="1"/>
  <c r="J624" i="22"/>
  <c r="F633" i="6"/>
  <c r="N632" i="22" s="1"/>
  <c r="J632" i="22"/>
  <c r="F641" i="6"/>
  <c r="N640" i="22" s="1"/>
  <c r="J640" i="22"/>
  <c r="F649" i="6"/>
  <c r="N648" i="22" s="1"/>
  <c r="J648" i="22"/>
  <c r="F661" i="6"/>
  <c r="N660" i="22" s="1"/>
  <c r="J660" i="22"/>
  <c r="F671" i="6"/>
  <c r="N670" i="22" s="1"/>
  <c r="J670" i="22"/>
  <c r="F675" i="6"/>
  <c r="N674" i="22" s="1"/>
  <c r="J674" i="22"/>
  <c r="F679" i="6"/>
  <c r="N678" i="22" s="1"/>
  <c r="J678" i="22"/>
  <c r="F688" i="6"/>
  <c r="N687" i="22" s="1"/>
  <c r="J687" i="22"/>
  <c r="F711" i="6"/>
  <c r="N710" i="22" s="1"/>
  <c r="J710" i="22"/>
  <c r="F584" i="6"/>
  <c r="N583" i="22" s="1"/>
  <c r="J583" i="22"/>
  <c r="F695" i="6"/>
  <c r="N694" i="22" s="1"/>
  <c r="J694" i="22"/>
  <c r="F680" i="6"/>
  <c r="N679" i="22" s="1"/>
  <c r="J679" i="22"/>
  <c r="F458" i="6"/>
  <c r="N457" i="22" s="1"/>
  <c r="J457" i="22"/>
  <c r="E6" i="6"/>
  <c r="I6" i="22"/>
  <c r="E14" i="6"/>
  <c r="I14" i="22"/>
  <c r="E20" i="6"/>
  <c r="I20" i="22"/>
  <c r="E26" i="6"/>
  <c r="I26" i="22"/>
  <c r="E32" i="6"/>
  <c r="I32" i="22"/>
  <c r="E36" i="6"/>
  <c r="I36" i="22"/>
  <c r="E42" i="6"/>
  <c r="I42" i="22"/>
  <c r="E48" i="6"/>
  <c r="I48" i="22"/>
  <c r="E50" i="6"/>
  <c r="I50" i="22"/>
  <c r="E52" i="6"/>
  <c r="I52" i="22"/>
  <c r="E54" i="6"/>
  <c r="I54" i="22"/>
  <c r="E56" i="6"/>
  <c r="I56" i="22"/>
  <c r="E58" i="6"/>
  <c r="I58" i="22"/>
  <c r="E60" i="6"/>
  <c r="I60" i="22"/>
  <c r="E62" i="6"/>
  <c r="I62" i="22"/>
  <c r="E64" i="6"/>
  <c r="I64" i="22"/>
  <c r="E66" i="6"/>
  <c r="I66" i="22"/>
  <c r="E68" i="6"/>
  <c r="I68" i="22"/>
  <c r="E70" i="6"/>
  <c r="I70" i="22"/>
  <c r="E76" i="6"/>
  <c r="I76" i="22"/>
  <c r="E78" i="6"/>
  <c r="I78" i="22"/>
  <c r="E80" i="6"/>
  <c r="I80" i="22"/>
  <c r="E82" i="6"/>
  <c r="I82" i="22"/>
  <c r="E84" i="6"/>
  <c r="I84" i="22"/>
  <c r="E86" i="6"/>
  <c r="I86" i="22"/>
  <c r="E88" i="6"/>
  <c r="I88" i="22"/>
  <c r="E90" i="6"/>
  <c r="I90" i="22"/>
  <c r="E92" i="6"/>
  <c r="I92" i="22"/>
  <c r="E94" i="6"/>
  <c r="I94" i="22"/>
  <c r="E96" i="6"/>
  <c r="I96" i="22"/>
  <c r="E98" i="6"/>
  <c r="I98" i="22"/>
  <c r="E100" i="6"/>
  <c r="I100" i="22"/>
  <c r="E102" i="6"/>
  <c r="I102" i="22"/>
  <c r="E104" i="6"/>
  <c r="I104" i="22"/>
  <c r="E106" i="6"/>
  <c r="I106" i="22"/>
  <c r="E108" i="6"/>
  <c r="I108" i="22"/>
  <c r="E110" i="6"/>
  <c r="I110" i="22"/>
  <c r="E112" i="6"/>
  <c r="I112" i="22"/>
  <c r="E114" i="6"/>
  <c r="I114" i="22"/>
  <c r="E116" i="6"/>
  <c r="I116" i="22"/>
  <c r="E118" i="6"/>
  <c r="I118" i="22"/>
  <c r="E120" i="6"/>
  <c r="I120" i="22"/>
  <c r="E122" i="6"/>
  <c r="I122" i="22"/>
  <c r="E124" i="6"/>
  <c r="I124" i="22"/>
  <c r="E126" i="6"/>
  <c r="I126" i="22"/>
  <c r="F263" i="6"/>
  <c r="N262" i="22" s="1"/>
  <c r="J262" i="22"/>
  <c r="F276" i="6"/>
  <c r="N275" i="22" s="1"/>
  <c r="J275" i="22"/>
  <c r="F281" i="6"/>
  <c r="N280" i="22" s="1"/>
  <c r="J280" i="22"/>
  <c r="F285" i="6"/>
  <c r="N284" i="22" s="1"/>
  <c r="J284" i="22"/>
  <c r="F316" i="6"/>
  <c r="N315" i="22" s="1"/>
  <c r="J315" i="22"/>
  <c r="F359" i="6"/>
  <c r="N358" i="22" s="1"/>
  <c r="J358" i="22"/>
  <c r="F367" i="6"/>
  <c r="N366" i="22" s="1"/>
  <c r="J366" i="22"/>
  <c r="F398" i="6"/>
  <c r="N397" i="22" s="1"/>
  <c r="J397" i="22"/>
  <c r="F418" i="6"/>
  <c r="N417" i="22" s="1"/>
  <c r="J417" i="22"/>
  <c r="F490" i="6"/>
  <c r="N489" i="22" s="1"/>
  <c r="J489" i="22"/>
  <c r="F495" i="6"/>
  <c r="N494" i="22" s="1"/>
  <c r="J494" i="22"/>
  <c r="F504" i="6"/>
  <c r="N503" i="22" s="1"/>
  <c r="J503" i="22"/>
  <c r="F533" i="6"/>
  <c r="N532" i="22" s="1"/>
  <c r="J532" i="22"/>
  <c r="F567" i="6"/>
  <c r="N566" i="22" s="1"/>
  <c r="J566" i="22"/>
  <c r="F572" i="6"/>
  <c r="N571" i="22" s="1"/>
  <c r="J571" i="22"/>
  <c r="F586" i="6"/>
  <c r="N585" i="22" s="1"/>
  <c r="J585" i="22"/>
  <c r="F597" i="6"/>
  <c r="N596" i="22" s="1"/>
  <c r="J596" i="22"/>
  <c r="F603" i="6"/>
  <c r="N602" i="22" s="1"/>
  <c r="J602" i="22"/>
  <c r="F609" i="6"/>
  <c r="N608" i="22" s="1"/>
  <c r="J608" i="22"/>
  <c r="F620" i="6"/>
  <c r="N619" i="22" s="1"/>
  <c r="J619" i="22"/>
  <c r="F628" i="6"/>
  <c r="N627" i="22" s="1"/>
  <c r="J627" i="22"/>
  <c r="F636" i="6"/>
  <c r="N635" i="22" s="1"/>
  <c r="J635" i="22"/>
  <c r="F644" i="6"/>
  <c r="N643" i="22" s="1"/>
  <c r="J643" i="22"/>
  <c r="F652" i="6"/>
  <c r="N651" i="22" s="1"/>
  <c r="J651" i="22"/>
  <c r="F658" i="6"/>
  <c r="N657" i="22" s="1"/>
  <c r="J657" i="22"/>
  <c r="F684" i="6"/>
  <c r="N683" i="22" s="1"/>
  <c r="J683" i="22"/>
  <c r="F703" i="6"/>
  <c r="N702" i="22" s="1"/>
  <c r="J702" i="22"/>
  <c r="F707" i="6"/>
  <c r="N706" i="22" s="1"/>
  <c r="J706" i="22"/>
  <c r="F720" i="6"/>
  <c r="N719" i="22" s="1"/>
  <c r="J719" i="22"/>
  <c r="F724" i="6"/>
  <c r="N723" i="22" s="1"/>
  <c r="J723" i="22"/>
  <c r="F735" i="6"/>
  <c r="N734" i="22" s="1"/>
  <c r="J734" i="22"/>
  <c r="F614" i="6"/>
  <c r="N613" i="22" s="1"/>
  <c r="J613" i="22"/>
  <c r="F663" i="6"/>
  <c r="N662" i="22" s="1"/>
  <c r="J662" i="22"/>
  <c r="F700" i="6"/>
  <c r="N699" i="22" s="1"/>
  <c r="J699" i="22"/>
  <c r="F497" i="6"/>
  <c r="N496" i="22" s="1"/>
  <c r="J496" i="22"/>
  <c r="F730" i="6"/>
  <c r="N729" i="22" s="1"/>
  <c r="J729" i="22"/>
  <c r="F550" i="6"/>
  <c r="N549" i="22" s="1"/>
  <c r="J549" i="22"/>
  <c r="F513" i="6"/>
  <c r="N512" i="22" s="1"/>
  <c r="J512" i="22"/>
  <c r="E10" i="6"/>
  <c r="I10" i="22"/>
  <c r="E16" i="6"/>
  <c r="I16" i="22"/>
  <c r="E22" i="6"/>
  <c r="I22" i="22"/>
  <c r="E28" i="6"/>
  <c r="I28" i="22"/>
  <c r="E34" i="6"/>
  <c r="I34" i="22"/>
  <c r="E40" i="6"/>
  <c r="I40" i="22"/>
  <c r="E46" i="6"/>
  <c r="I46" i="22"/>
  <c r="E74" i="6"/>
  <c r="I74" i="22"/>
  <c r="F254" i="6"/>
  <c r="N253" i="22" s="1"/>
  <c r="J253" i="22"/>
  <c r="F268" i="6"/>
  <c r="N267" i="22" s="1"/>
  <c r="J267" i="22"/>
  <c r="F272" i="6"/>
  <c r="N271" i="22" s="1"/>
  <c r="J271" i="22"/>
  <c r="F290" i="6"/>
  <c r="N289" i="22" s="1"/>
  <c r="J289" i="22"/>
  <c r="F295" i="6"/>
  <c r="N294" i="22" s="1"/>
  <c r="J294" i="22"/>
  <c r="F304" i="6"/>
  <c r="N303" i="22" s="1"/>
  <c r="J303" i="22"/>
  <c r="F312" i="6"/>
  <c r="N311" i="22" s="1"/>
  <c r="J311" i="22"/>
  <c r="F321" i="6"/>
  <c r="N320" i="22" s="1"/>
  <c r="J320" i="22"/>
  <c r="F330" i="6"/>
  <c r="N329" i="22" s="1"/>
  <c r="J329" i="22"/>
  <c r="F334" i="6"/>
  <c r="N333" i="22" s="1"/>
  <c r="J333" i="22"/>
  <c r="F342" i="6"/>
  <c r="N341" i="22" s="1"/>
  <c r="J341" i="22"/>
  <c r="F346" i="6"/>
  <c r="N345" i="22" s="1"/>
  <c r="J345" i="22"/>
  <c r="F350" i="6"/>
  <c r="N349" i="22" s="1"/>
  <c r="J349" i="22"/>
  <c r="F354" i="6"/>
  <c r="N353" i="22" s="1"/>
  <c r="J353" i="22"/>
  <c r="F364" i="6"/>
  <c r="N363" i="22" s="1"/>
  <c r="J363" i="22"/>
  <c r="F386" i="6"/>
  <c r="N385" i="22" s="1"/>
  <c r="J385" i="22"/>
  <c r="F438" i="6"/>
  <c r="N437" i="22" s="1"/>
  <c r="J437" i="22"/>
  <c r="F478" i="6"/>
  <c r="N477" i="22" s="1"/>
  <c r="J477" i="22"/>
  <c r="F510" i="6"/>
  <c r="N509" i="22" s="1"/>
  <c r="J509" i="22"/>
  <c r="F521" i="6"/>
  <c r="N520" i="22" s="1"/>
  <c r="J520" i="22"/>
  <c r="F525" i="6"/>
  <c r="N524" i="22" s="1"/>
  <c r="J524" i="22"/>
  <c r="F529" i="6"/>
  <c r="N528" i="22" s="1"/>
  <c r="J528" i="22"/>
  <c r="F543" i="6"/>
  <c r="N542" i="22" s="1"/>
  <c r="J542" i="22"/>
  <c r="F554" i="6"/>
  <c r="N553" i="22" s="1"/>
  <c r="J553" i="22"/>
  <c r="F563" i="6"/>
  <c r="N562" i="22" s="1"/>
  <c r="J562" i="22"/>
  <c r="F576" i="6"/>
  <c r="N575" i="22" s="1"/>
  <c r="J575" i="22"/>
  <c r="F579" i="6"/>
  <c r="N578" i="22" s="1"/>
  <c r="J578" i="22"/>
  <c r="F589" i="6"/>
  <c r="N588" i="22" s="1"/>
  <c r="J588" i="22"/>
  <c r="F612" i="6"/>
  <c r="N611" i="22" s="1"/>
  <c r="J611" i="22"/>
  <c r="F615" i="6"/>
  <c r="N614" i="22" s="1"/>
  <c r="J614" i="22"/>
  <c r="F623" i="6"/>
  <c r="N622" i="22" s="1"/>
  <c r="J622" i="22"/>
  <c r="F631" i="6"/>
  <c r="N630" i="22" s="1"/>
  <c r="J630" i="22"/>
  <c r="F639" i="6"/>
  <c r="N638" i="22" s="1"/>
  <c r="J638" i="22"/>
  <c r="F647" i="6"/>
  <c r="N646" i="22" s="1"/>
  <c r="J646" i="22"/>
  <c r="F655" i="6"/>
  <c r="N654" i="22" s="1"/>
  <c r="J654" i="22"/>
  <c r="F662" i="6"/>
  <c r="N661" i="22" s="1"/>
  <c r="J661" i="22"/>
  <c r="F668" i="6"/>
  <c r="N667" i="22" s="1"/>
  <c r="J667" i="22"/>
  <c r="F672" i="6"/>
  <c r="N671" i="22" s="1"/>
  <c r="J671" i="22"/>
  <c r="F676" i="6"/>
  <c r="N675" i="22" s="1"/>
  <c r="J675" i="22"/>
  <c r="F689" i="6"/>
  <c r="N688" i="22" s="1"/>
  <c r="J688" i="22"/>
  <c r="F716" i="6"/>
  <c r="N715" i="22" s="1"/>
  <c r="J715" i="22"/>
  <c r="F742" i="6"/>
  <c r="N741" i="22" s="1"/>
  <c r="J741" i="22"/>
  <c r="F607" i="6"/>
  <c r="N606" i="22" s="1"/>
  <c r="J606" i="22"/>
  <c r="F678" i="6"/>
  <c r="N677" i="22" s="1"/>
  <c r="J677" i="22"/>
  <c r="F718" i="6"/>
  <c r="N717" i="22" s="1"/>
  <c r="J717" i="22"/>
  <c r="F530" i="6"/>
  <c r="N529" i="22" s="1"/>
  <c r="J529" i="22"/>
  <c r="F450" i="6"/>
  <c r="N449" i="22" s="1"/>
  <c r="J449" i="22"/>
  <c r="F507" i="6"/>
  <c r="N506" i="22" s="1"/>
  <c r="J506" i="22"/>
  <c r="F571" i="6"/>
  <c r="N570" i="22" s="1"/>
  <c r="J570" i="22"/>
  <c r="F205" i="6"/>
  <c r="N204" i="22" s="1"/>
  <c r="J204" i="22"/>
  <c r="F728" i="6"/>
  <c r="N727" i="22" s="1"/>
  <c r="J727" i="22"/>
  <c r="F548" i="6"/>
  <c r="N547" i="22" s="1"/>
  <c r="J547" i="22"/>
  <c r="F708" i="6"/>
  <c r="N707" i="22" s="1"/>
  <c r="J707" i="22"/>
  <c r="F693" i="6"/>
  <c r="N692" i="22" s="1"/>
  <c r="J692" i="22"/>
  <c r="F729" i="6"/>
  <c r="N728" i="22" s="1"/>
  <c r="J728" i="22"/>
  <c r="F541" i="6"/>
  <c r="N540" i="22" s="1"/>
  <c r="J540" i="22"/>
  <c r="F690" i="6"/>
  <c r="N689" i="22" s="1"/>
  <c r="J689" i="22"/>
  <c r="F558" i="6"/>
  <c r="N557" i="22" s="1"/>
  <c r="J557" i="22"/>
  <c r="F536" i="6"/>
  <c r="N535" i="22" s="1"/>
  <c r="J535" i="22"/>
  <c r="F699" i="6"/>
  <c r="N698" i="22" s="1"/>
  <c r="J698" i="22"/>
  <c r="F511" i="6"/>
  <c r="N510" i="22" s="1"/>
  <c r="J510" i="22"/>
  <c r="F374" i="6"/>
  <c r="N373" i="22" s="1"/>
  <c r="J373" i="22"/>
  <c r="F545" i="6"/>
  <c r="N544" i="22" s="1"/>
  <c r="J544" i="22"/>
  <c r="F328" i="22"/>
  <c r="E328" i="22" s="1"/>
  <c r="C328" i="22"/>
  <c r="C332" i="22"/>
  <c r="F332" i="22"/>
  <c r="E332" i="22" s="1"/>
  <c r="C269" i="22"/>
  <c r="F269" i="22"/>
  <c r="E269" i="22" s="1"/>
  <c r="F301" i="22"/>
  <c r="E301" i="22" s="1"/>
  <c r="C301" i="22"/>
  <c r="F333" i="22"/>
  <c r="E333" i="22" s="1"/>
  <c r="C333" i="22"/>
  <c r="F365" i="22"/>
  <c r="E365" i="22" s="1"/>
  <c r="C365" i="22"/>
  <c r="F324" i="22"/>
  <c r="E324" i="22" s="1"/>
  <c r="C324" i="22"/>
  <c r="F258" i="22"/>
  <c r="E258" i="22" s="1"/>
  <c r="C258" i="22"/>
  <c r="F290" i="22"/>
  <c r="E290" i="22" s="1"/>
  <c r="C290" i="22"/>
  <c r="F322" i="22"/>
  <c r="E322" i="22" s="1"/>
  <c r="C322" i="22"/>
  <c r="F354" i="22"/>
  <c r="E354" i="22" s="1"/>
  <c r="C354" i="22"/>
  <c r="F268" i="22"/>
  <c r="E268" i="22" s="1"/>
  <c r="C268" i="22"/>
  <c r="C279" i="22"/>
  <c r="F279" i="22"/>
  <c r="E279" i="22" s="1"/>
  <c r="C343" i="22"/>
  <c r="F343" i="22"/>
  <c r="E343" i="22" s="1"/>
  <c r="F348" i="22"/>
  <c r="E348" i="22" s="1"/>
  <c r="C348" i="22"/>
  <c r="F344" i="22"/>
  <c r="E344" i="22" s="1"/>
  <c r="C344" i="22"/>
  <c r="C273" i="22"/>
  <c r="F273" i="22"/>
  <c r="E273" i="22" s="1"/>
  <c r="F305" i="22"/>
  <c r="E305" i="22" s="1"/>
  <c r="C305" i="22"/>
  <c r="F337" i="22"/>
  <c r="E337" i="22" s="1"/>
  <c r="C337" i="22"/>
  <c r="C369" i="22"/>
  <c r="F369" i="22"/>
  <c r="E369" i="22" s="1"/>
  <c r="C340" i="22"/>
  <c r="F340" i="22"/>
  <c r="E340" i="22" s="1"/>
  <c r="C294" i="22"/>
  <c r="F294" i="22"/>
  <c r="E294" i="22" s="1"/>
  <c r="F326" i="22"/>
  <c r="E326" i="22" s="1"/>
  <c r="C326" i="22"/>
  <c r="C358" i="22"/>
  <c r="F358" i="22"/>
  <c r="E358" i="22" s="1"/>
  <c r="F251" i="22"/>
  <c r="E251" i="22" s="1"/>
  <c r="C251" i="22"/>
  <c r="C283" i="22"/>
  <c r="F283" i="22"/>
  <c r="E283" i="22" s="1"/>
  <c r="C315" i="22"/>
  <c r="F315" i="22"/>
  <c r="E315" i="22" s="1"/>
  <c r="C347" i="22"/>
  <c r="F347" i="22"/>
  <c r="E347" i="22" s="1"/>
  <c r="C368" i="22"/>
  <c r="F368" i="22"/>
  <c r="E368" i="22" s="1"/>
  <c r="C364" i="22"/>
  <c r="F364" i="22"/>
  <c r="E364" i="22" s="1"/>
  <c r="C277" i="22"/>
  <c r="F277" i="22"/>
  <c r="E277" i="22" s="1"/>
  <c r="F309" i="22"/>
  <c r="E309" i="22" s="1"/>
  <c r="C309" i="22"/>
  <c r="F341" i="22"/>
  <c r="E341" i="22" s="1"/>
  <c r="C341" i="22"/>
  <c r="F256" i="22"/>
  <c r="E256" i="22" s="1"/>
  <c r="C256" i="22"/>
  <c r="C352" i="22"/>
  <c r="F352" i="22"/>
  <c r="E352" i="22" s="1"/>
  <c r="F298" i="22"/>
  <c r="E298" i="22" s="1"/>
  <c r="C298" i="22"/>
  <c r="F330" i="22"/>
  <c r="E330" i="22" s="1"/>
  <c r="C330" i="22"/>
  <c r="F362" i="22"/>
  <c r="E362" i="22" s="1"/>
  <c r="C362" i="22"/>
  <c r="F255" i="22"/>
  <c r="E255" i="22" s="1"/>
  <c r="C255" i="22"/>
  <c r="C287" i="22"/>
  <c r="F287" i="22"/>
  <c r="E287" i="22" s="1"/>
  <c r="C319" i="22"/>
  <c r="F319" i="22"/>
  <c r="E319" i="22" s="1"/>
  <c r="C351" i="22"/>
  <c r="F351" i="22"/>
  <c r="E351" i="22" s="1"/>
  <c r="C260" i="22"/>
  <c r="F260" i="22"/>
  <c r="E260" i="22" s="1"/>
  <c r="F264" i="22"/>
  <c r="E264" i="22" s="1"/>
  <c r="C264" i="22"/>
  <c r="F249" i="22"/>
  <c r="E249" i="22" s="1"/>
  <c r="C249" i="22"/>
  <c r="C281" i="22"/>
  <c r="F281" i="22"/>
  <c r="E281" i="22" s="1"/>
  <c r="F313" i="22"/>
  <c r="E313" i="22" s="1"/>
  <c r="C313" i="22"/>
  <c r="C345" i="22"/>
  <c r="F345" i="22"/>
  <c r="E345" i="22" s="1"/>
  <c r="F272" i="22"/>
  <c r="E272" i="22" s="1"/>
  <c r="C272" i="22"/>
  <c r="C356" i="22"/>
  <c r="F356" i="22"/>
  <c r="E356" i="22" s="1"/>
  <c r="F270" i="22"/>
  <c r="E270" i="22" s="1"/>
  <c r="C270" i="22"/>
  <c r="F302" i="22"/>
  <c r="E302" i="22" s="1"/>
  <c r="C302" i="22"/>
  <c r="C334" i="22"/>
  <c r="F334" i="22"/>
  <c r="E334" i="22" s="1"/>
  <c r="F366" i="22"/>
  <c r="E366" i="22" s="1"/>
  <c r="C366" i="22"/>
  <c r="C259" i="22"/>
  <c r="F259" i="22"/>
  <c r="E259" i="22" s="1"/>
  <c r="F291" i="22"/>
  <c r="E291" i="22" s="1"/>
  <c r="C291" i="22"/>
  <c r="C323" i="22"/>
  <c r="F323" i="22"/>
  <c r="E323" i="22" s="1"/>
  <c r="C355" i="22"/>
  <c r="F355" i="22"/>
  <c r="E355" i="22" s="1"/>
  <c r="C276" i="22"/>
  <c r="F276" i="22"/>
  <c r="E276" i="22" s="1"/>
  <c r="F280" i="22"/>
  <c r="E280" i="22" s="1"/>
  <c r="C280" i="22"/>
  <c r="C253" i="22"/>
  <c r="F253" i="22"/>
  <c r="E253" i="22" s="1"/>
  <c r="C285" i="22"/>
  <c r="F285" i="22"/>
  <c r="E285" i="22" s="1"/>
  <c r="C317" i="22"/>
  <c r="F317" i="22"/>
  <c r="E317" i="22" s="1"/>
  <c r="F349" i="22"/>
  <c r="E349" i="22" s="1"/>
  <c r="C349" i="22"/>
  <c r="F284" i="22"/>
  <c r="E284" i="22" s="1"/>
  <c r="C284" i="22"/>
  <c r="F360" i="22"/>
  <c r="E360" i="22" s="1"/>
  <c r="C360" i="22"/>
  <c r="F274" i="22"/>
  <c r="E274" i="22" s="1"/>
  <c r="C274" i="22"/>
  <c r="C306" i="22"/>
  <c r="F306" i="22"/>
  <c r="E306" i="22" s="1"/>
  <c r="C338" i="22"/>
  <c r="F338" i="22"/>
  <c r="E338" i="22" s="1"/>
  <c r="C370" i="22"/>
  <c r="F370" i="22"/>
  <c r="E370" i="22" s="1"/>
  <c r="F263" i="22"/>
  <c r="E263" i="22" s="1"/>
  <c r="C263" i="22"/>
  <c r="C295" i="22"/>
  <c r="F295" i="22"/>
  <c r="E295" i="22" s="1"/>
  <c r="C327" i="22"/>
  <c r="F327" i="22"/>
  <c r="E327" i="22" s="1"/>
  <c r="C359" i="22"/>
  <c r="F359" i="22"/>
  <c r="E359" i="22" s="1"/>
  <c r="F288" i="22"/>
  <c r="E288" i="22" s="1"/>
  <c r="C288" i="22"/>
  <c r="C292" i="22"/>
  <c r="F292" i="22"/>
  <c r="E292" i="22" s="1"/>
  <c r="C257" i="22"/>
  <c r="F257" i="22"/>
  <c r="E257" i="22" s="1"/>
  <c r="C289" i="22"/>
  <c r="F289" i="22"/>
  <c r="E289" i="22" s="1"/>
  <c r="C321" i="22"/>
  <c r="F321" i="22"/>
  <c r="E321" i="22" s="1"/>
  <c r="F353" i="22"/>
  <c r="E353" i="22" s="1"/>
  <c r="C353" i="22"/>
  <c r="F296" i="22"/>
  <c r="E296" i="22" s="1"/>
  <c r="C296" i="22"/>
  <c r="F278" i="22"/>
  <c r="E278" i="22" s="1"/>
  <c r="C278" i="22"/>
  <c r="F310" i="22"/>
  <c r="E310" i="22" s="1"/>
  <c r="C310" i="22"/>
  <c r="C342" i="22"/>
  <c r="F342" i="22"/>
  <c r="E342" i="22" s="1"/>
  <c r="F252" i="22"/>
  <c r="E252" i="22" s="1"/>
  <c r="C252" i="22"/>
  <c r="C267" i="22"/>
  <c r="F267" i="22"/>
  <c r="E267" i="22" s="1"/>
  <c r="C299" i="22"/>
  <c r="F299" i="22"/>
  <c r="E299" i="22" s="1"/>
  <c r="C331" i="22"/>
  <c r="F331" i="22"/>
  <c r="E331" i="22" s="1"/>
  <c r="F363" i="22"/>
  <c r="E363" i="22" s="1"/>
  <c r="C363" i="22"/>
  <c r="F304" i="22"/>
  <c r="E304" i="22" s="1"/>
  <c r="C304" i="22"/>
  <c r="F300" i="22"/>
  <c r="E300" i="22" s="1"/>
  <c r="C300" i="22"/>
  <c r="C261" i="22"/>
  <c r="F261" i="22"/>
  <c r="E261" i="22" s="1"/>
  <c r="C293" i="22"/>
  <c r="F293" i="22"/>
  <c r="E293" i="22" s="1"/>
  <c r="C325" i="22"/>
  <c r="F325" i="22"/>
  <c r="E325" i="22" s="1"/>
  <c r="F357" i="22"/>
  <c r="E357" i="22" s="1"/>
  <c r="C357" i="22"/>
  <c r="F308" i="22"/>
  <c r="E308" i="22" s="1"/>
  <c r="C308" i="22"/>
  <c r="F250" i="22"/>
  <c r="E250" i="22" s="1"/>
  <c r="C250" i="22"/>
  <c r="F282" i="22"/>
  <c r="E282" i="22" s="1"/>
  <c r="C282" i="22"/>
  <c r="C314" i="22"/>
  <c r="F314" i="22"/>
  <c r="E314" i="22" s="1"/>
  <c r="C346" i="22"/>
  <c r="F346" i="22"/>
  <c r="E346" i="22" s="1"/>
  <c r="F336" i="22"/>
  <c r="E336" i="22" s="1"/>
  <c r="C336" i="22"/>
  <c r="F271" i="22"/>
  <c r="E271" i="22" s="1"/>
  <c r="C271" i="22"/>
  <c r="C303" i="22"/>
  <c r="F303" i="22"/>
  <c r="E303" i="22" s="1"/>
  <c r="C335" i="22"/>
  <c r="F335" i="22"/>
  <c r="E335" i="22" s="1"/>
  <c r="C367" i="22"/>
  <c r="F367" i="22"/>
  <c r="E367" i="22" s="1"/>
  <c r="F316" i="22"/>
  <c r="E316" i="22" s="1"/>
  <c r="C316" i="22"/>
  <c r="F312" i="22"/>
  <c r="E312" i="22" s="1"/>
  <c r="C312" i="22"/>
  <c r="C265" i="22"/>
  <c r="F265" i="22"/>
  <c r="E265" i="22" s="1"/>
  <c r="F297" i="22"/>
  <c r="E297" i="22" s="1"/>
  <c r="C297" i="22"/>
  <c r="F329" i="22"/>
  <c r="E329" i="22" s="1"/>
  <c r="C329" i="22"/>
  <c r="F361" i="22"/>
  <c r="E361" i="22" s="1"/>
  <c r="C361" i="22"/>
  <c r="C320" i="22"/>
  <c r="F320" i="22"/>
  <c r="E320" i="22" s="1"/>
  <c r="F254" i="22"/>
  <c r="E254" i="22" s="1"/>
  <c r="C254" i="22"/>
  <c r="F286" i="22"/>
  <c r="E286" i="22" s="1"/>
  <c r="C286" i="22"/>
  <c r="C318" i="22"/>
  <c r="F318" i="22"/>
  <c r="E318" i="22" s="1"/>
  <c r="C350" i="22"/>
  <c r="F350" i="22"/>
  <c r="E350" i="22" s="1"/>
  <c r="C275" i="22"/>
  <c r="F275" i="22"/>
  <c r="E275" i="22" s="1"/>
  <c r="C307" i="22"/>
  <c r="F307" i="22"/>
  <c r="E307" i="22" s="1"/>
  <c r="C339" i="22"/>
  <c r="Q448" i="2"/>
  <c r="C446" i="6" s="1"/>
  <c r="Q152" i="2"/>
  <c r="C150" i="6" s="1"/>
  <c r="Q405" i="2"/>
  <c r="C403" i="6" s="1"/>
  <c r="Q201" i="2"/>
  <c r="C199" i="6" s="1"/>
  <c r="Q145" i="2"/>
  <c r="C143" i="6" s="1"/>
  <c r="Q422" i="2"/>
  <c r="C420" i="6" s="1"/>
  <c r="Q218" i="2"/>
  <c r="C216" i="6" s="1"/>
  <c r="Q375" i="2"/>
  <c r="C373" i="6" s="1"/>
  <c r="Q187" i="2"/>
  <c r="C185" i="6" s="1"/>
  <c r="Q382" i="2"/>
  <c r="C380" i="6" s="1"/>
  <c r="Q178" i="2"/>
  <c r="C176" i="6" s="1"/>
  <c r="Q383" i="2"/>
  <c r="C381" i="6" s="1"/>
  <c r="Q227" i="2"/>
  <c r="C225" i="6" s="1"/>
  <c r="Q172" i="2"/>
  <c r="C170" i="6" s="1"/>
  <c r="Q425" i="2"/>
  <c r="C423" i="6" s="1"/>
  <c r="Q229" i="2"/>
  <c r="C227" i="6" s="1"/>
  <c r="Q442" i="2"/>
  <c r="C440" i="6" s="1"/>
  <c r="Q190" i="2"/>
  <c r="C188" i="6" s="1"/>
  <c r="Q142" i="2"/>
  <c r="C140" i="6" s="1"/>
  <c r="Q222" i="2"/>
  <c r="C220" i="6" s="1"/>
  <c r="Q411" i="2"/>
  <c r="C409" i="6" s="1"/>
  <c r="Q143" i="2"/>
  <c r="C141" i="6" s="1"/>
  <c r="Q151" i="2"/>
  <c r="C149" i="6" s="1"/>
  <c r="Q672" i="2"/>
  <c r="C670" i="6" s="1"/>
  <c r="Q413" i="2"/>
  <c r="C411" i="6" s="1"/>
  <c r="Q209" i="2"/>
  <c r="C207" i="6" s="1"/>
  <c r="Q153" i="2"/>
  <c r="C151" i="6" s="1"/>
  <c r="Q438" i="2"/>
  <c r="C436" i="6" s="1"/>
  <c r="Q234" i="2"/>
  <c r="C232" i="6" s="1"/>
  <c r="Q399" i="2"/>
  <c r="C397" i="6" s="1"/>
  <c r="Q203" i="2"/>
  <c r="C201" i="6" s="1"/>
  <c r="Q196" i="2"/>
  <c r="C194" i="6" s="1"/>
  <c r="Q398" i="2"/>
  <c r="C396" i="6" s="1"/>
  <c r="Q194" i="2"/>
  <c r="C192" i="6" s="1"/>
  <c r="Q407" i="2"/>
  <c r="C405" i="6" s="1"/>
  <c r="Q251" i="2"/>
  <c r="C249" i="6" s="1"/>
  <c r="Q211" i="2"/>
  <c r="C209" i="6" s="1"/>
  <c r="Q180" i="2"/>
  <c r="C178" i="6" s="1"/>
  <c r="Q433" i="2"/>
  <c r="C431" i="6" s="1"/>
  <c r="Q173" i="2"/>
  <c r="C171" i="6" s="1"/>
  <c r="Q237" i="2"/>
  <c r="C235" i="6" s="1"/>
  <c r="Q378" i="2"/>
  <c r="C376" i="6" s="1"/>
  <c r="Q198" i="2"/>
  <c r="C196" i="6" s="1"/>
  <c r="Q158" i="2"/>
  <c r="C156" i="6" s="1"/>
  <c r="Q130" i="2"/>
  <c r="C128" i="6" s="1"/>
  <c r="Q159" i="2"/>
  <c r="C157" i="6" s="1"/>
  <c r="Q150" i="2"/>
  <c r="C148" i="6" s="1"/>
  <c r="Q427" i="2"/>
  <c r="C425" i="6" s="1"/>
  <c r="S522" i="2"/>
  <c r="Q522" i="2"/>
  <c r="C520" i="6" s="1"/>
  <c r="S526" i="2"/>
  <c r="Q526" i="2"/>
  <c r="C524" i="6" s="1"/>
  <c r="Q723" i="2"/>
  <c r="C721" i="6" s="1"/>
  <c r="Q421" i="2"/>
  <c r="C419" i="6" s="1"/>
  <c r="Q217" i="2"/>
  <c r="C215" i="6" s="1"/>
  <c r="Q161" i="2"/>
  <c r="C159" i="6" s="1"/>
  <c r="Q250" i="2"/>
  <c r="C248" i="6" s="1"/>
  <c r="Q415" i="2"/>
  <c r="C413" i="6" s="1"/>
  <c r="Q219" i="2"/>
  <c r="C217" i="6" s="1"/>
  <c r="Q228" i="2"/>
  <c r="C226" i="6" s="1"/>
  <c r="Q414" i="2"/>
  <c r="C412" i="6" s="1"/>
  <c r="Q210" i="2"/>
  <c r="C208" i="6" s="1"/>
  <c r="Q439" i="2"/>
  <c r="C437" i="6" s="1"/>
  <c r="Q155" i="2"/>
  <c r="C153" i="6" s="1"/>
  <c r="Q188" i="2"/>
  <c r="C186" i="6" s="1"/>
  <c r="Q147" i="2"/>
  <c r="C145" i="6" s="1"/>
  <c r="Q212" i="2"/>
  <c r="C210" i="6" s="1"/>
  <c r="Q377" i="2"/>
  <c r="C375" i="6" s="1"/>
  <c r="Q441" i="2"/>
  <c r="C439" i="6" s="1"/>
  <c r="Q181" i="2"/>
  <c r="C179" i="6" s="1"/>
  <c r="Q245" i="2"/>
  <c r="C243" i="6" s="1"/>
  <c r="Q386" i="2"/>
  <c r="C384" i="6" s="1"/>
  <c r="Q206" i="2"/>
  <c r="C204" i="6" s="1"/>
  <c r="Q379" i="2"/>
  <c r="C377" i="6" s="1"/>
  <c r="Q175" i="2"/>
  <c r="C173" i="6" s="1"/>
  <c r="Q168" i="2"/>
  <c r="C166" i="6" s="1"/>
  <c r="S741" i="2"/>
  <c r="R553" i="2"/>
  <c r="Q553" i="2"/>
  <c r="C551" i="6" s="1"/>
  <c r="S578" i="2"/>
  <c r="Q578" i="2"/>
  <c r="C576" i="6" s="1"/>
  <c r="Q664" i="2"/>
  <c r="C662" i="6" s="1"/>
  <c r="Q429" i="2"/>
  <c r="C427" i="6" s="1"/>
  <c r="Q225" i="2"/>
  <c r="C223" i="6" s="1"/>
  <c r="Q146" i="2"/>
  <c r="C144" i="6" s="1"/>
  <c r="Q431" i="2"/>
  <c r="C429" i="6" s="1"/>
  <c r="Q235" i="2"/>
  <c r="C233" i="6" s="1"/>
  <c r="Q140" i="2"/>
  <c r="C138" i="6" s="1"/>
  <c r="Q430" i="2"/>
  <c r="C428" i="6" s="1"/>
  <c r="Q226" i="2"/>
  <c r="C224" i="6" s="1"/>
  <c r="Q220" i="2"/>
  <c r="C218" i="6" s="1"/>
  <c r="Q204" i="2"/>
  <c r="C202" i="6" s="1"/>
  <c r="Q236" i="2"/>
  <c r="C234" i="6" s="1"/>
  <c r="Q385" i="2"/>
  <c r="C383" i="6" s="1"/>
  <c r="Q449" i="2"/>
  <c r="C447" i="6" s="1"/>
  <c r="Q189" i="2"/>
  <c r="C187" i="6" s="1"/>
  <c r="Q133" i="2"/>
  <c r="C131" i="6" s="1"/>
  <c r="Q402" i="2"/>
  <c r="C400" i="6" s="1"/>
  <c r="Q214" i="2"/>
  <c r="C212" i="6" s="1"/>
  <c r="Q403" i="2"/>
  <c r="C401" i="6" s="1"/>
  <c r="Q183" i="2"/>
  <c r="C181" i="6" s="1"/>
  <c r="Q200" i="2"/>
  <c r="C198" i="6" s="1"/>
  <c r="Q184" i="2"/>
  <c r="C182" i="6" s="1"/>
  <c r="R533" i="2"/>
  <c r="Q533" i="2"/>
  <c r="C531" i="6" s="1"/>
  <c r="S461" i="2"/>
  <c r="Q135" i="2"/>
  <c r="C133" i="6" s="1"/>
  <c r="Q437" i="2"/>
  <c r="C435" i="6" s="1"/>
  <c r="Q169" i="2"/>
  <c r="C167" i="6" s="1"/>
  <c r="Q233" i="2"/>
  <c r="C231" i="6" s="1"/>
  <c r="Q162" i="2"/>
  <c r="C160" i="6" s="1"/>
  <c r="Q447" i="2"/>
  <c r="C445" i="6" s="1"/>
  <c r="Q243" i="2"/>
  <c r="C241" i="6" s="1"/>
  <c r="Q446" i="2"/>
  <c r="C444" i="6" s="1"/>
  <c r="Q242" i="2"/>
  <c r="C240" i="6" s="1"/>
  <c r="Q132" i="2"/>
  <c r="C130" i="6" s="1"/>
  <c r="Q244" i="2"/>
  <c r="C242" i="6" s="1"/>
  <c r="Q148" i="2"/>
  <c r="C146" i="6" s="1"/>
  <c r="Q393" i="2"/>
  <c r="C391" i="6" s="1"/>
  <c r="Q197" i="2"/>
  <c r="C195" i="6" s="1"/>
  <c r="Q141" i="2"/>
  <c r="C139" i="6" s="1"/>
  <c r="Q410" i="2"/>
  <c r="C408" i="6" s="1"/>
  <c r="Q230" i="2"/>
  <c r="C228" i="6" s="1"/>
  <c r="Q419" i="2"/>
  <c r="C417" i="6" s="1"/>
  <c r="Q199" i="2"/>
  <c r="C197" i="6" s="1"/>
  <c r="Q216" i="2"/>
  <c r="C214" i="6" s="1"/>
  <c r="Q167" i="2"/>
  <c r="C165" i="6" s="1"/>
  <c r="Q208" i="2"/>
  <c r="C206" i="6" s="1"/>
  <c r="S514" i="2"/>
  <c r="Q514" i="2"/>
  <c r="C512" i="6" s="1"/>
  <c r="R603" i="2"/>
  <c r="Q603" i="2"/>
  <c r="C601" i="6" s="1"/>
  <c r="R609" i="2"/>
  <c r="Q609" i="2"/>
  <c r="C607" i="6" s="1"/>
  <c r="S670" i="2"/>
  <c r="Q670" i="2"/>
  <c r="C668" i="6" s="1"/>
  <c r="Q192" i="2"/>
  <c r="C190" i="6" s="1"/>
  <c r="Q131" i="2"/>
  <c r="C129" i="6" s="1"/>
  <c r="Q381" i="2"/>
  <c r="C379" i="6" s="1"/>
  <c r="Q445" i="2"/>
  <c r="C443" i="6" s="1"/>
  <c r="Q177" i="2"/>
  <c r="C175" i="6" s="1"/>
  <c r="Q241" i="2"/>
  <c r="C239" i="6" s="1"/>
  <c r="Q170" i="2"/>
  <c r="C168" i="6" s="1"/>
  <c r="Q139" i="2"/>
  <c r="C137" i="6" s="1"/>
  <c r="Q138" i="2"/>
  <c r="C136" i="6" s="1"/>
  <c r="Q374" i="2"/>
  <c r="C372" i="6" s="1"/>
  <c r="Q156" i="2"/>
  <c r="C154" i="6" s="1"/>
  <c r="Q164" i="2"/>
  <c r="C162" i="6" s="1"/>
  <c r="Q401" i="2"/>
  <c r="C399" i="6" s="1"/>
  <c r="Q205" i="2"/>
  <c r="C203" i="6" s="1"/>
  <c r="Q149" i="2"/>
  <c r="C147" i="6" s="1"/>
  <c r="Q418" i="2"/>
  <c r="C416" i="6" s="1"/>
  <c r="Q238" i="2"/>
  <c r="C236" i="6" s="1"/>
  <c r="Q435" i="2"/>
  <c r="C433" i="6" s="1"/>
  <c r="Q215" i="2"/>
  <c r="C213" i="6" s="1"/>
  <c r="Q240" i="2"/>
  <c r="C238" i="6" s="1"/>
  <c r="Q394" i="2"/>
  <c r="C392" i="6" s="1"/>
  <c r="Q191" i="2"/>
  <c r="C189" i="6" s="1"/>
  <c r="Q248" i="2"/>
  <c r="C246" i="6" s="1"/>
  <c r="R529" i="2"/>
  <c r="Q529" i="2"/>
  <c r="C527" i="6" s="1"/>
  <c r="R555" i="2"/>
  <c r="Q555" i="2"/>
  <c r="C553" i="6" s="1"/>
  <c r="S721" i="2"/>
  <c r="Q721" i="2"/>
  <c r="C719" i="6" s="1"/>
  <c r="Q232" i="2"/>
  <c r="C230" i="6" s="1"/>
  <c r="Q176" i="2"/>
  <c r="C174" i="6" s="1"/>
  <c r="Q389" i="2"/>
  <c r="C387" i="6" s="1"/>
  <c r="Q185" i="2"/>
  <c r="C183" i="6" s="1"/>
  <c r="Q249" i="2"/>
  <c r="C247" i="6" s="1"/>
  <c r="Q390" i="2"/>
  <c r="C388" i="6" s="1"/>
  <c r="Q186" i="2"/>
  <c r="C184" i="6" s="1"/>
  <c r="Q163" i="2"/>
  <c r="C161" i="6" s="1"/>
  <c r="Q154" i="2"/>
  <c r="C152" i="6" s="1"/>
  <c r="Q171" i="2"/>
  <c r="C169" i="6" s="1"/>
  <c r="Q391" i="2"/>
  <c r="C389" i="6" s="1"/>
  <c r="Q409" i="2"/>
  <c r="C407" i="6" s="1"/>
  <c r="Q213" i="2"/>
  <c r="C211" i="6" s="1"/>
  <c r="Q157" i="2"/>
  <c r="C155" i="6" s="1"/>
  <c r="Q426" i="2"/>
  <c r="C424" i="6" s="1"/>
  <c r="Q166" i="2"/>
  <c r="C164" i="6" s="1"/>
  <c r="Q246" i="2"/>
  <c r="C244" i="6" s="1"/>
  <c r="Q443" i="2"/>
  <c r="C441" i="6" s="1"/>
  <c r="Q231" i="2"/>
  <c r="C229" i="6" s="1"/>
  <c r="Q136" i="2"/>
  <c r="C134" i="6" s="1"/>
  <c r="Q450" i="2"/>
  <c r="C448" i="6" s="1"/>
  <c r="Q223" i="2"/>
  <c r="C221" i="6" s="1"/>
  <c r="Q432" i="2"/>
  <c r="C430" i="6" s="1"/>
  <c r="S520" i="2"/>
  <c r="Q520" i="2"/>
  <c r="C518" i="6" s="1"/>
  <c r="S576" i="2"/>
  <c r="Q576" i="2"/>
  <c r="C574" i="6" s="1"/>
  <c r="S666" i="2"/>
  <c r="Q666" i="2"/>
  <c r="C664" i="6" s="1"/>
  <c r="Q144" i="2"/>
  <c r="C142" i="6" s="1"/>
  <c r="Q224" i="2"/>
  <c r="C222" i="6" s="1"/>
  <c r="Q397" i="2"/>
  <c r="C395" i="6" s="1"/>
  <c r="Q193" i="2"/>
  <c r="C191" i="6" s="1"/>
  <c r="Q137" i="2"/>
  <c r="C135" i="6" s="1"/>
  <c r="Q406" i="2"/>
  <c r="C404" i="6" s="1"/>
  <c r="Q202" i="2"/>
  <c r="C200" i="6" s="1"/>
  <c r="Q179" i="2"/>
  <c r="C177" i="6" s="1"/>
  <c r="Q195" i="2"/>
  <c r="C193" i="6" s="1"/>
  <c r="Q423" i="2"/>
  <c r="C421" i="6" s="1"/>
  <c r="Q417" i="2"/>
  <c r="C415" i="6" s="1"/>
  <c r="Q221" i="2"/>
  <c r="C219" i="6" s="1"/>
  <c r="Q165" i="2"/>
  <c r="C163" i="6" s="1"/>
  <c r="Q434" i="2"/>
  <c r="C432" i="6" s="1"/>
  <c r="Q174" i="2"/>
  <c r="C172" i="6" s="1"/>
  <c r="Q134" i="2"/>
  <c r="C132" i="6" s="1"/>
  <c r="Q239" i="2"/>
  <c r="C237" i="6" s="1"/>
  <c r="Q160" i="2"/>
  <c r="C158" i="6" s="1"/>
  <c r="Q182" i="2"/>
  <c r="C180" i="6" s="1"/>
  <c r="Q395" i="2"/>
  <c r="C393" i="6" s="1"/>
  <c r="Q247" i="2"/>
  <c r="C245" i="6" s="1"/>
  <c r="Q416" i="2"/>
  <c r="C414" i="6" s="1"/>
  <c r="S512" i="2"/>
  <c r="D464" i="8"/>
  <c r="E464" i="8" s="1"/>
  <c r="F464" i="8" s="1"/>
  <c r="G464" i="8" s="1"/>
  <c r="D559" i="8"/>
  <c r="E559" i="8" s="1"/>
  <c r="F559" i="8" s="1"/>
  <c r="N559" i="8" s="1"/>
  <c r="D527" i="8"/>
  <c r="D234" i="8"/>
  <c r="E234" i="8" s="1"/>
  <c r="F234" i="8" s="1"/>
  <c r="N234" i="8" s="1"/>
  <c r="D139" i="8"/>
  <c r="E139" i="8" s="1"/>
  <c r="F139" i="8" s="1"/>
  <c r="N139" i="8" s="1"/>
  <c r="D198" i="8"/>
  <c r="E198" i="8" s="1"/>
  <c r="F198" i="8" s="1"/>
  <c r="N198" i="8" s="1"/>
  <c r="D418" i="8"/>
  <c r="E418" i="8" s="1"/>
  <c r="F418" i="8" s="1"/>
  <c r="G418" i="8" s="1"/>
  <c r="D6" i="7"/>
  <c r="E6" i="7" s="1"/>
  <c r="F6" i="7" s="1"/>
  <c r="D8" i="7"/>
  <c r="E8" i="7" s="1"/>
  <c r="F8" i="7" s="1"/>
  <c r="D10" i="7"/>
  <c r="E10" i="7" s="1"/>
  <c r="F10" i="7" s="1"/>
  <c r="D12" i="7"/>
  <c r="E12" i="7" s="1"/>
  <c r="F12" i="7" s="1"/>
  <c r="D14" i="7"/>
  <c r="E14" i="7" s="1"/>
  <c r="F14" i="7" s="1"/>
  <c r="D16" i="7"/>
  <c r="E16" i="7" s="1"/>
  <c r="F16" i="7" s="1"/>
  <c r="D18" i="7"/>
  <c r="E18" i="7" s="1"/>
  <c r="F18" i="7" s="1"/>
  <c r="D20" i="7"/>
  <c r="E20" i="7" s="1"/>
  <c r="F20" i="7" s="1"/>
  <c r="D22" i="7"/>
  <c r="E22" i="7" s="1"/>
  <c r="F22" i="7" s="1"/>
  <c r="D24" i="7"/>
  <c r="E24" i="7" s="1"/>
  <c r="F24" i="7" s="1"/>
  <c r="D26" i="7"/>
  <c r="E26" i="7" s="1"/>
  <c r="F26" i="7" s="1"/>
  <c r="D28" i="7"/>
  <c r="E28" i="7" s="1"/>
  <c r="F28" i="7" s="1"/>
  <c r="D30" i="7"/>
  <c r="E30" i="7" s="1"/>
  <c r="F30" i="7" s="1"/>
  <c r="D32" i="7"/>
  <c r="E32" i="7" s="1"/>
  <c r="F32" i="7" s="1"/>
  <c r="D34" i="7"/>
  <c r="E34" i="7" s="1"/>
  <c r="F34" i="7" s="1"/>
  <c r="D36" i="7"/>
  <c r="E36" i="7" s="1"/>
  <c r="F36" i="7" s="1"/>
  <c r="D38" i="7"/>
  <c r="E38" i="7" s="1"/>
  <c r="F38" i="7" s="1"/>
  <c r="D40" i="7"/>
  <c r="E40" i="7" s="1"/>
  <c r="F40" i="7" s="1"/>
  <c r="D42" i="7"/>
  <c r="E42" i="7" s="1"/>
  <c r="F42" i="7" s="1"/>
  <c r="D44" i="7"/>
  <c r="E44" i="7" s="1"/>
  <c r="F44" i="7" s="1"/>
  <c r="D46" i="7"/>
  <c r="E46" i="7" s="1"/>
  <c r="F46" i="7" s="1"/>
  <c r="D48" i="7"/>
  <c r="E48" i="7" s="1"/>
  <c r="F48" i="7" s="1"/>
  <c r="D50" i="7"/>
  <c r="E50" i="7" s="1"/>
  <c r="F50" i="7" s="1"/>
  <c r="D52" i="7"/>
  <c r="E52" i="7" s="1"/>
  <c r="F52" i="7" s="1"/>
  <c r="D54" i="7"/>
  <c r="E54" i="7" s="1"/>
  <c r="F54" i="7" s="1"/>
  <c r="D56" i="7"/>
  <c r="E56" i="7" s="1"/>
  <c r="F56" i="7" s="1"/>
  <c r="D58" i="7"/>
  <c r="E58" i="7" s="1"/>
  <c r="F58" i="7" s="1"/>
  <c r="D60" i="7"/>
  <c r="E60" i="7" s="1"/>
  <c r="F60" i="7" s="1"/>
  <c r="D62" i="7"/>
  <c r="E62" i="7" s="1"/>
  <c r="F62" i="7" s="1"/>
  <c r="D64" i="7"/>
  <c r="E64" i="7" s="1"/>
  <c r="F64" i="7" s="1"/>
  <c r="D66" i="7"/>
  <c r="E66" i="7" s="1"/>
  <c r="F66" i="7" s="1"/>
  <c r="D68" i="7"/>
  <c r="E68" i="7" s="1"/>
  <c r="F68" i="7" s="1"/>
  <c r="G68" i="7" s="1"/>
  <c r="D70" i="7"/>
  <c r="E70" i="7" s="1"/>
  <c r="F70" i="7" s="1"/>
  <c r="D72" i="7"/>
  <c r="E72" i="7" s="1"/>
  <c r="F72" i="7" s="1"/>
  <c r="D74" i="7"/>
  <c r="E74" i="7" s="1"/>
  <c r="F74" i="7" s="1"/>
  <c r="D76" i="7"/>
  <c r="E76" i="7" s="1"/>
  <c r="F76" i="7" s="1"/>
  <c r="D78" i="7"/>
  <c r="E78" i="7" s="1"/>
  <c r="F78" i="7" s="1"/>
  <c r="D80" i="7"/>
  <c r="E80" i="7" s="1"/>
  <c r="F80" i="7" s="1"/>
  <c r="D82" i="7"/>
  <c r="E82" i="7" s="1"/>
  <c r="F82" i="7" s="1"/>
  <c r="D84" i="7"/>
  <c r="E84" i="7" s="1"/>
  <c r="F84" i="7" s="1"/>
  <c r="D86" i="7"/>
  <c r="E86" i="7" s="1"/>
  <c r="F86" i="7" s="1"/>
  <c r="D88" i="7"/>
  <c r="E88" i="7" s="1"/>
  <c r="F88" i="7" s="1"/>
  <c r="D90" i="7"/>
  <c r="E90" i="7" s="1"/>
  <c r="F90" i="7" s="1"/>
  <c r="D92" i="7"/>
  <c r="E92" i="7" s="1"/>
  <c r="F92" i="7" s="1"/>
  <c r="D94" i="7"/>
  <c r="E94" i="7" s="1"/>
  <c r="F94" i="7" s="1"/>
  <c r="D96" i="7"/>
  <c r="E96" i="7" s="1"/>
  <c r="F96" i="7" s="1"/>
  <c r="D98" i="7"/>
  <c r="E98" i="7" s="1"/>
  <c r="F98" i="7" s="1"/>
  <c r="D100" i="7"/>
  <c r="E100" i="7" s="1"/>
  <c r="F100" i="7" s="1"/>
  <c r="D102" i="7"/>
  <c r="E102" i="7" s="1"/>
  <c r="F102" i="7" s="1"/>
  <c r="D104" i="7"/>
  <c r="E104" i="7" s="1"/>
  <c r="F104" i="7" s="1"/>
  <c r="D106" i="7"/>
  <c r="E106" i="7" s="1"/>
  <c r="F106" i="7" s="1"/>
  <c r="D108" i="7"/>
  <c r="E108" i="7" s="1"/>
  <c r="F108" i="7" s="1"/>
  <c r="D110" i="7"/>
  <c r="E110" i="7" s="1"/>
  <c r="F110" i="7" s="1"/>
  <c r="D112" i="7"/>
  <c r="E112" i="7" s="1"/>
  <c r="F112" i="7" s="1"/>
  <c r="D114" i="7"/>
  <c r="E114" i="7" s="1"/>
  <c r="F114" i="7" s="1"/>
  <c r="D116" i="7"/>
  <c r="E116" i="7" s="1"/>
  <c r="F116" i="7" s="1"/>
  <c r="D118" i="7"/>
  <c r="E118" i="7" s="1"/>
  <c r="F118" i="7" s="1"/>
  <c r="D120" i="7"/>
  <c r="E120" i="7" s="1"/>
  <c r="F120" i="7" s="1"/>
  <c r="D122" i="7"/>
  <c r="E122" i="7" s="1"/>
  <c r="F122" i="7" s="1"/>
  <c r="D124" i="7"/>
  <c r="E124" i="7" s="1"/>
  <c r="F124" i="7" s="1"/>
  <c r="D126" i="7"/>
  <c r="E126" i="7" s="1"/>
  <c r="F126" i="7" s="1"/>
  <c r="D7" i="7"/>
  <c r="E7" i="7" s="1"/>
  <c r="F7" i="7" s="1"/>
  <c r="D9" i="7"/>
  <c r="E9" i="7" s="1"/>
  <c r="F9" i="7" s="1"/>
  <c r="D11" i="7"/>
  <c r="E11" i="7" s="1"/>
  <c r="F11" i="7" s="1"/>
  <c r="D13" i="7"/>
  <c r="E13" i="7" s="1"/>
  <c r="F13" i="7" s="1"/>
  <c r="D15" i="7"/>
  <c r="E15" i="7" s="1"/>
  <c r="F15" i="7" s="1"/>
  <c r="G15" i="7" s="1"/>
  <c r="D17" i="7"/>
  <c r="E17" i="7" s="1"/>
  <c r="F17" i="7" s="1"/>
  <c r="D19" i="7"/>
  <c r="E19" i="7" s="1"/>
  <c r="F19" i="7" s="1"/>
  <c r="D21" i="7"/>
  <c r="E21" i="7" s="1"/>
  <c r="F21" i="7" s="1"/>
  <c r="D23" i="7"/>
  <c r="E23" i="7" s="1"/>
  <c r="F23" i="7" s="1"/>
  <c r="G23" i="7" s="1"/>
  <c r="D25" i="7"/>
  <c r="E25" i="7" s="1"/>
  <c r="F25" i="7" s="1"/>
  <c r="D27" i="7"/>
  <c r="E27" i="7" s="1"/>
  <c r="F27" i="7" s="1"/>
  <c r="D29" i="7"/>
  <c r="E29" i="7" s="1"/>
  <c r="F29" i="7" s="1"/>
  <c r="D31" i="7"/>
  <c r="E31" i="7" s="1"/>
  <c r="F31" i="7" s="1"/>
  <c r="G31" i="7" s="1"/>
  <c r="D33" i="7"/>
  <c r="E33" i="7" s="1"/>
  <c r="F33" i="7" s="1"/>
  <c r="D35" i="7"/>
  <c r="E35" i="7" s="1"/>
  <c r="F35" i="7" s="1"/>
  <c r="D37" i="7"/>
  <c r="E37" i="7" s="1"/>
  <c r="F37" i="7" s="1"/>
  <c r="D39" i="7"/>
  <c r="E39" i="7" s="1"/>
  <c r="F39" i="7" s="1"/>
  <c r="G39" i="7" s="1"/>
  <c r="D41" i="7"/>
  <c r="E41" i="7" s="1"/>
  <c r="F41" i="7" s="1"/>
  <c r="D43" i="7"/>
  <c r="E43" i="7" s="1"/>
  <c r="F43" i="7" s="1"/>
  <c r="D45" i="7"/>
  <c r="E45" i="7" s="1"/>
  <c r="F45" i="7" s="1"/>
  <c r="D47" i="7"/>
  <c r="E47" i="7" s="1"/>
  <c r="F47" i="7" s="1"/>
  <c r="G47" i="7" s="1"/>
  <c r="D49" i="7"/>
  <c r="E49" i="7" s="1"/>
  <c r="F49" i="7" s="1"/>
  <c r="D51" i="7"/>
  <c r="E51" i="7" s="1"/>
  <c r="F51" i="7" s="1"/>
  <c r="D53" i="7"/>
  <c r="E53" i="7" s="1"/>
  <c r="F53" i="7" s="1"/>
  <c r="D55" i="7"/>
  <c r="E55" i="7" s="1"/>
  <c r="F55" i="7" s="1"/>
  <c r="G55" i="7" s="1"/>
  <c r="D57" i="7"/>
  <c r="E57" i="7" s="1"/>
  <c r="F57" i="7" s="1"/>
  <c r="D59" i="7"/>
  <c r="E59" i="7" s="1"/>
  <c r="F59" i="7" s="1"/>
  <c r="D61" i="7"/>
  <c r="E61" i="7" s="1"/>
  <c r="F61" i="7" s="1"/>
  <c r="D63" i="7"/>
  <c r="E63" i="7" s="1"/>
  <c r="F63" i="7" s="1"/>
  <c r="N63" i="7" s="1"/>
  <c r="D65" i="7"/>
  <c r="E65" i="7" s="1"/>
  <c r="F65" i="7" s="1"/>
  <c r="D67" i="7"/>
  <c r="E67" i="7" s="1"/>
  <c r="F67" i="7" s="1"/>
  <c r="D69" i="7"/>
  <c r="E69" i="7" s="1"/>
  <c r="F69" i="7" s="1"/>
  <c r="D71" i="7"/>
  <c r="E71" i="7" s="1"/>
  <c r="F71" i="7" s="1"/>
  <c r="G71" i="7" s="1"/>
  <c r="D73" i="7"/>
  <c r="E73" i="7" s="1"/>
  <c r="F73" i="7" s="1"/>
  <c r="D75" i="7"/>
  <c r="E75" i="7" s="1"/>
  <c r="F75" i="7" s="1"/>
  <c r="D77" i="7"/>
  <c r="E77" i="7" s="1"/>
  <c r="F77" i="7" s="1"/>
  <c r="D79" i="7"/>
  <c r="E79" i="7" s="1"/>
  <c r="F79" i="7" s="1"/>
  <c r="G79" i="7" s="1"/>
  <c r="D81" i="7"/>
  <c r="E81" i="7" s="1"/>
  <c r="F81" i="7" s="1"/>
  <c r="D83" i="7"/>
  <c r="E83" i="7" s="1"/>
  <c r="F83" i="7" s="1"/>
  <c r="D85" i="7"/>
  <c r="E85" i="7" s="1"/>
  <c r="F85" i="7" s="1"/>
  <c r="D87" i="7"/>
  <c r="E87" i="7" s="1"/>
  <c r="F87" i="7" s="1"/>
  <c r="G87" i="7" s="1"/>
  <c r="D89" i="7"/>
  <c r="E89" i="7" s="1"/>
  <c r="F89" i="7" s="1"/>
  <c r="D91" i="7"/>
  <c r="E91" i="7" s="1"/>
  <c r="F91" i="7" s="1"/>
  <c r="D93" i="7"/>
  <c r="E93" i="7" s="1"/>
  <c r="F93" i="7" s="1"/>
  <c r="D95" i="7"/>
  <c r="E95" i="7" s="1"/>
  <c r="F95" i="7" s="1"/>
  <c r="G95" i="7" s="1"/>
  <c r="D97" i="7"/>
  <c r="E97" i="7" s="1"/>
  <c r="F97" i="7" s="1"/>
  <c r="D99" i="7"/>
  <c r="E99" i="7" s="1"/>
  <c r="F99" i="7" s="1"/>
  <c r="D101" i="7"/>
  <c r="E101" i="7" s="1"/>
  <c r="F101" i="7" s="1"/>
  <c r="D103" i="7"/>
  <c r="E103" i="7" s="1"/>
  <c r="F103" i="7" s="1"/>
  <c r="G103" i="7" s="1"/>
  <c r="D105" i="7"/>
  <c r="E105" i="7" s="1"/>
  <c r="F105" i="7" s="1"/>
  <c r="D107" i="7"/>
  <c r="E107" i="7" s="1"/>
  <c r="F107" i="7" s="1"/>
  <c r="D109" i="7"/>
  <c r="E109" i="7" s="1"/>
  <c r="F109" i="7" s="1"/>
  <c r="D111" i="7"/>
  <c r="E111" i="7" s="1"/>
  <c r="F111" i="7" s="1"/>
  <c r="G111" i="7" s="1"/>
  <c r="D113" i="7"/>
  <c r="E113" i="7" s="1"/>
  <c r="F113" i="7" s="1"/>
  <c r="D115" i="7"/>
  <c r="E115" i="7" s="1"/>
  <c r="F115" i="7" s="1"/>
  <c r="D117" i="7"/>
  <c r="E117" i="7" s="1"/>
  <c r="F117" i="7" s="1"/>
  <c r="D119" i="7"/>
  <c r="E119" i="7" s="1"/>
  <c r="F119" i="7" s="1"/>
  <c r="G119" i="7" s="1"/>
  <c r="D121" i="7"/>
  <c r="E121" i="7" s="1"/>
  <c r="F121" i="7" s="1"/>
  <c r="D123" i="7"/>
  <c r="E123" i="7" s="1"/>
  <c r="F123" i="7" s="1"/>
  <c r="D125" i="7"/>
  <c r="E125" i="7" s="1"/>
  <c r="F125" i="7" s="1"/>
  <c r="D127" i="7"/>
  <c r="E127" i="7" s="1"/>
  <c r="F127" i="7" s="1"/>
  <c r="N127" i="7" s="1"/>
  <c r="D135" i="2"/>
  <c r="E133" i="6" s="1"/>
  <c r="D745" i="7"/>
  <c r="E745" i="7" s="1"/>
  <c r="F745" i="7" s="1"/>
  <c r="N745" i="7" s="1"/>
  <c r="D146" i="7"/>
  <c r="E146" i="7" s="1"/>
  <c r="F146" i="7" s="1"/>
  <c r="N146" i="7" s="1"/>
  <c r="D740" i="2"/>
  <c r="E738" i="6" s="1"/>
  <c r="D437" i="2"/>
  <c r="E435" i="6" s="1"/>
  <c r="D169" i="2"/>
  <c r="E167" i="6" s="1"/>
  <c r="D233" i="2"/>
  <c r="E231" i="6" s="1"/>
  <c r="J187" i="2"/>
  <c r="D185" i="8"/>
  <c r="E185" i="8" s="1"/>
  <c r="F185" i="8" s="1"/>
  <c r="G185" i="8" s="1"/>
  <c r="J151" i="2"/>
  <c r="D149" i="7" s="1"/>
  <c r="E149" i="7" s="1"/>
  <c r="F149" i="7" s="1"/>
  <c r="G149" i="7" s="1"/>
  <c r="M149" i="7" s="1"/>
  <c r="D149" i="8"/>
  <c r="E149" i="8" s="1"/>
  <c r="F149" i="8" s="1"/>
  <c r="N149" i="8" s="1"/>
  <c r="D486" i="2"/>
  <c r="E484" i="6" s="1"/>
  <c r="D162" i="2"/>
  <c r="E160" i="6" s="1"/>
  <c r="D513" i="7"/>
  <c r="E513" i="7" s="1"/>
  <c r="F513" i="7" s="1"/>
  <c r="G513" i="7" s="1"/>
  <c r="M513" i="7" s="1"/>
  <c r="D564" i="7"/>
  <c r="E564" i="7" s="1"/>
  <c r="F564" i="7" s="1"/>
  <c r="N564" i="7" s="1"/>
  <c r="D532" i="7"/>
  <c r="E532" i="7" s="1"/>
  <c r="F532" i="7" s="1"/>
  <c r="G532" i="7" s="1"/>
  <c r="M532" i="7" s="1"/>
  <c r="D500" i="7"/>
  <c r="E500" i="7" s="1"/>
  <c r="F500" i="7" s="1"/>
  <c r="N500" i="7" s="1"/>
  <c r="D447" i="2"/>
  <c r="E445" i="6" s="1"/>
  <c r="D243" i="2"/>
  <c r="E241" i="6" s="1"/>
  <c r="D739" i="2"/>
  <c r="E737" i="6" s="1"/>
  <c r="D737" i="7"/>
  <c r="E737" i="7" s="1"/>
  <c r="F737" i="7" s="1"/>
  <c r="D446" i="2"/>
  <c r="E444" i="6" s="1"/>
  <c r="D242" i="2"/>
  <c r="E240" i="6" s="1"/>
  <c r="D479" i="2"/>
  <c r="E477" i="6" s="1"/>
  <c r="D211" i="7"/>
  <c r="E211" i="7" s="1"/>
  <c r="F211" i="7" s="1"/>
  <c r="G211" i="7" s="1"/>
  <c r="M211" i="7" s="1"/>
  <c r="D139" i="7"/>
  <c r="E139" i="7" s="1"/>
  <c r="F139" i="7" s="1"/>
  <c r="G139" i="7" s="1"/>
  <c r="M139" i="7" s="1"/>
  <c r="D132" i="2"/>
  <c r="E130" i="6" s="1"/>
  <c r="D244" i="2"/>
  <c r="E242" i="6" s="1"/>
  <c r="D242" i="7"/>
  <c r="E242" i="7" s="1"/>
  <c r="F242" i="7" s="1"/>
  <c r="D230" i="7"/>
  <c r="E230" i="7" s="1"/>
  <c r="F230" i="7" s="1"/>
  <c r="G230" i="7" s="1"/>
  <c r="M230" i="7" s="1"/>
  <c r="D148" i="2"/>
  <c r="E146" i="6" s="1"/>
  <c r="D393" i="2"/>
  <c r="E391" i="6" s="1"/>
  <c r="D457" i="2"/>
  <c r="E455" i="6" s="1"/>
  <c r="D197" i="2"/>
  <c r="E195" i="6" s="1"/>
  <c r="D195" i="7"/>
  <c r="E195" i="7" s="1"/>
  <c r="F195" i="7" s="1"/>
  <c r="D141" i="2"/>
  <c r="E139" i="6" s="1"/>
  <c r="D410" i="2"/>
  <c r="E408" i="6" s="1"/>
  <c r="D482" i="2"/>
  <c r="E480" i="6" s="1"/>
  <c r="D230" i="2"/>
  <c r="E228" i="6" s="1"/>
  <c r="D228" i="7"/>
  <c r="E228" i="7" s="1"/>
  <c r="F228" i="7" s="1"/>
  <c r="D419" i="2"/>
  <c r="E417" i="6" s="1"/>
  <c r="D199" i="2"/>
  <c r="E197" i="6" s="1"/>
  <c r="D216" i="2"/>
  <c r="E214" i="6" s="1"/>
  <c r="D214" i="7"/>
  <c r="E214" i="7" s="1"/>
  <c r="F214" i="7" s="1"/>
  <c r="D201" i="7"/>
  <c r="E201" i="7" s="1"/>
  <c r="F201" i="7" s="1"/>
  <c r="N201" i="7" s="1"/>
  <c r="D747" i="2"/>
  <c r="E745" i="6" s="1"/>
  <c r="D482" i="8"/>
  <c r="E482" i="8" s="1"/>
  <c r="F482" i="8" s="1"/>
  <c r="G482" i="8" s="1"/>
  <c r="D477" i="7"/>
  <c r="E477" i="7" s="1"/>
  <c r="F477" i="7" s="1"/>
  <c r="G477" i="7" s="1"/>
  <c r="M477" i="7" s="1"/>
  <c r="D445" i="7"/>
  <c r="E445" i="7" s="1"/>
  <c r="F445" i="7" s="1"/>
  <c r="G445" i="7" s="1"/>
  <c r="M445" i="7" s="1"/>
  <c r="D381" i="7"/>
  <c r="E381" i="7" s="1"/>
  <c r="F381" i="7" s="1"/>
  <c r="N381" i="7" s="1"/>
  <c r="D408" i="7"/>
  <c r="E408" i="7" s="1"/>
  <c r="F408" i="7" s="1"/>
  <c r="G408" i="7" s="1"/>
  <c r="M408" i="7" s="1"/>
  <c r="D431" i="8"/>
  <c r="E431" i="8" s="1"/>
  <c r="F431" i="8" s="1"/>
  <c r="G431" i="8" s="1"/>
  <c r="D399" i="7"/>
  <c r="E399" i="7" s="1"/>
  <c r="F399" i="7" s="1"/>
  <c r="N399" i="7" s="1"/>
  <c r="D167" i="2"/>
  <c r="E165" i="6" s="1"/>
  <c r="D208" i="2"/>
  <c r="E206" i="6" s="1"/>
  <c r="D206" i="7"/>
  <c r="E206" i="7" s="1"/>
  <c r="F206" i="7" s="1"/>
  <c r="D192" i="2"/>
  <c r="E190" i="6" s="1"/>
  <c r="D738" i="7"/>
  <c r="E738" i="7" s="1"/>
  <c r="F738" i="7" s="1"/>
  <c r="N738" i="7" s="1"/>
  <c r="D131" i="2"/>
  <c r="E129" i="6" s="1"/>
  <c r="D381" i="2"/>
  <c r="E379" i="6" s="1"/>
  <c r="D445" i="2"/>
  <c r="E443" i="6" s="1"/>
  <c r="D443" i="7"/>
  <c r="E443" i="7" s="1"/>
  <c r="F443" i="7" s="1"/>
  <c r="D177" i="2"/>
  <c r="E175" i="6" s="1"/>
  <c r="D241" i="2"/>
  <c r="E239" i="6" s="1"/>
  <c r="D742" i="2"/>
  <c r="E740" i="6" s="1"/>
  <c r="D170" i="2"/>
  <c r="E168" i="6" s="1"/>
  <c r="D463" i="2"/>
  <c r="E461" i="6" s="1"/>
  <c r="D139" i="2"/>
  <c r="E137" i="6" s="1"/>
  <c r="D741" i="2"/>
  <c r="E739" i="6" s="1"/>
  <c r="D462" i="2"/>
  <c r="E460" i="6" s="1"/>
  <c r="D138" i="2"/>
  <c r="E136" i="6" s="1"/>
  <c r="D374" i="2"/>
  <c r="E372" i="6" s="1"/>
  <c r="D135" i="7"/>
  <c r="E135" i="7" s="1"/>
  <c r="F135" i="7" s="1"/>
  <c r="G135" i="7" s="1"/>
  <c r="M135" i="7" s="1"/>
  <c r="D203" i="7"/>
  <c r="E203" i="7" s="1"/>
  <c r="F203" i="7" s="1"/>
  <c r="G203" i="7" s="1"/>
  <c r="M203" i="7" s="1"/>
  <c r="D156" i="2"/>
  <c r="E154" i="6" s="1"/>
  <c r="D154" i="7"/>
  <c r="E154" i="7" s="1"/>
  <c r="F154" i="7" s="1"/>
  <c r="D164" i="2"/>
  <c r="E162" i="6" s="1"/>
  <c r="D241" i="7"/>
  <c r="E241" i="7" s="1"/>
  <c r="F241" i="7" s="1"/>
  <c r="N241" i="7" s="1"/>
  <c r="D168" i="7"/>
  <c r="E168" i="7" s="1"/>
  <c r="F168" i="7" s="1"/>
  <c r="G168" i="7" s="1"/>
  <c r="M168" i="7" s="1"/>
  <c r="D401" i="2"/>
  <c r="E399" i="6" s="1"/>
  <c r="D465" i="2"/>
  <c r="E463" i="6" s="1"/>
  <c r="D463" i="7"/>
  <c r="E463" i="7" s="1"/>
  <c r="F463" i="7" s="1"/>
  <c r="D205" i="2"/>
  <c r="E203" i="6" s="1"/>
  <c r="D149" i="2"/>
  <c r="E147" i="6" s="1"/>
  <c r="D418" i="2"/>
  <c r="E416" i="6" s="1"/>
  <c r="D490" i="2"/>
  <c r="E488" i="6" s="1"/>
  <c r="D238" i="2"/>
  <c r="E236" i="6" s="1"/>
  <c r="D236" i="7"/>
  <c r="E236" i="7" s="1"/>
  <c r="F236" i="7" s="1"/>
  <c r="D213" i="7"/>
  <c r="E213" i="7" s="1"/>
  <c r="F213" i="7" s="1"/>
  <c r="G213" i="7" s="1"/>
  <c r="M213" i="7" s="1"/>
  <c r="D435" i="2"/>
  <c r="E433" i="6" s="1"/>
  <c r="D215" i="2"/>
  <c r="E213" i="6" s="1"/>
  <c r="D240" i="2"/>
  <c r="E238" i="6" s="1"/>
  <c r="D394" i="2"/>
  <c r="E392" i="6" s="1"/>
  <c r="D441" i="7"/>
  <c r="E441" i="7" s="1"/>
  <c r="F441" i="7" s="1"/>
  <c r="G441" i="7" s="1"/>
  <c r="M441" i="7" s="1"/>
  <c r="D404" i="7"/>
  <c r="E404" i="7" s="1"/>
  <c r="F404" i="7" s="1"/>
  <c r="G404" i="7" s="1"/>
  <c r="M404" i="7" s="1"/>
  <c r="D191" i="2"/>
  <c r="E189" i="6" s="1"/>
  <c r="D745" i="8"/>
  <c r="E745" i="8" s="1"/>
  <c r="F745" i="8" s="1"/>
  <c r="N745" i="8" s="1"/>
  <c r="D248" i="2"/>
  <c r="E246" i="6" s="1"/>
  <c r="D232" i="2"/>
  <c r="E230" i="6" s="1"/>
  <c r="D176" i="2"/>
  <c r="E174" i="6" s="1"/>
  <c r="D174" i="7"/>
  <c r="E174" i="7" s="1"/>
  <c r="F174" i="7" s="1"/>
  <c r="D389" i="2"/>
  <c r="E387" i="6" s="1"/>
  <c r="D453" i="2"/>
  <c r="E451" i="6" s="1"/>
  <c r="D185" i="2"/>
  <c r="E183" i="6" s="1"/>
  <c r="D249" i="2"/>
  <c r="E247" i="6" s="1"/>
  <c r="D390" i="2"/>
  <c r="E388" i="6" s="1"/>
  <c r="D186" i="2"/>
  <c r="E184" i="6" s="1"/>
  <c r="D550" i="7"/>
  <c r="E550" i="7" s="1"/>
  <c r="F550" i="7" s="1"/>
  <c r="G550" i="7" s="1"/>
  <c r="M550" i="7" s="1"/>
  <c r="D518" i="7"/>
  <c r="E518" i="7" s="1"/>
  <c r="F518" i="7" s="1"/>
  <c r="G518" i="7" s="1"/>
  <c r="M518" i="7" s="1"/>
  <c r="D505" i="7"/>
  <c r="E505" i="7" s="1"/>
  <c r="F505" i="7" s="1"/>
  <c r="G505" i="7" s="1"/>
  <c r="M505" i="7" s="1"/>
  <c r="D487" i="2"/>
  <c r="E485" i="6" s="1"/>
  <c r="D163" i="2"/>
  <c r="D745" i="2"/>
  <c r="E743" i="6" s="1"/>
  <c r="D478" i="2"/>
  <c r="E476" i="6" s="1"/>
  <c r="D154" i="2"/>
  <c r="E152" i="6" s="1"/>
  <c r="D152" i="7"/>
  <c r="E152" i="7" s="1"/>
  <c r="F152" i="7" s="1"/>
  <c r="G152" i="7" s="1"/>
  <c r="M152" i="7" s="1"/>
  <c r="D171" i="2"/>
  <c r="E169" i="6" s="1"/>
  <c r="D163" i="7"/>
  <c r="E163" i="7" s="1"/>
  <c r="F163" i="7" s="1"/>
  <c r="N163" i="7" s="1"/>
  <c r="D391" i="2"/>
  <c r="E389" i="6" s="1"/>
  <c r="D178" i="7"/>
  <c r="E178" i="7" s="1"/>
  <c r="F178" i="7" s="1"/>
  <c r="N178" i="7" s="1"/>
  <c r="D409" i="2"/>
  <c r="E407" i="6" s="1"/>
  <c r="D473" i="2"/>
  <c r="E471" i="6" s="1"/>
  <c r="D213" i="2"/>
  <c r="E211" i="6" s="1"/>
  <c r="D157" i="2"/>
  <c r="E155" i="6" s="1"/>
  <c r="D426" i="2"/>
  <c r="E424" i="6" s="1"/>
  <c r="D166" i="2"/>
  <c r="E164" i="6" s="1"/>
  <c r="D246" i="2"/>
  <c r="E244" i="6" s="1"/>
  <c r="D244" i="7"/>
  <c r="E244" i="7" s="1"/>
  <c r="F244" i="7" s="1"/>
  <c r="D234" i="7"/>
  <c r="E234" i="7" s="1"/>
  <c r="F234" i="7" s="1"/>
  <c r="G234" i="7" s="1"/>
  <c r="M234" i="7" s="1"/>
  <c r="D443" i="2"/>
  <c r="E441" i="6" s="1"/>
  <c r="D231" i="2"/>
  <c r="E229" i="6" s="1"/>
  <c r="D136" i="2"/>
  <c r="E134" i="6" s="1"/>
  <c r="D134" i="7"/>
  <c r="E134" i="7" s="1"/>
  <c r="F134" i="7" s="1"/>
  <c r="D222" i="7"/>
  <c r="E222" i="7" s="1"/>
  <c r="F222" i="7" s="1"/>
  <c r="G222" i="7" s="1"/>
  <c r="M222" i="7" s="1"/>
  <c r="D450" i="2"/>
  <c r="E448" i="6" s="1"/>
  <c r="D410" i="7"/>
  <c r="E410" i="7" s="1"/>
  <c r="F410" i="7" s="1"/>
  <c r="N410" i="7" s="1"/>
  <c r="D469" i="7"/>
  <c r="E469" i="7" s="1"/>
  <c r="F469" i="7" s="1"/>
  <c r="G469" i="7" s="1"/>
  <c r="M469" i="7" s="1"/>
  <c r="D432" i="7"/>
  <c r="E432" i="7" s="1"/>
  <c r="F432" i="7" s="1"/>
  <c r="N432" i="7" s="1"/>
  <c r="D455" i="7"/>
  <c r="E455" i="7" s="1"/>
  <c r="F455" i="7" s="1"/>
  <c r="G455" i="7" s="1"/>
  <c r="M455" i="7" s="1"/>
  <c r="D391" i="7"/>
  <c r="E391" i="7" s="1"/>
  <c r="F391" i="7" s="1"/>
  <c r="G391" i="7" s="1"/>
  <c r="M391" i="7" s="1"/>
  <c r="D748" i="2"/>
  <c r="E746" i="6" s="1"/>
  <c r="D223" i="2"/>
  <c r="E221" i="6" s="1"/>
  <c r="D156" i="8"/>
  <c r="E156" i="8" s="1"/>
  <c r="F156" i="8" s="1"/>
  <c r="G156" i="8" s="1"/>
  <c r="D183" i="8"/>
  <c r="E183" i="8" s="1"/>
  <c r="F183" i="8" s="1"/>
  <c r="G183" i="8" s="1"/>
  <c r="D144" i="2"/>
  <c r="E142" i="6" s="1"/>
  <c r="D142" i="7"/>
  <c r="E142" i="7" s="1"/>
  <c r="F142" i="7" s="1"/>
  <c r="D740" i="7"/>
  <c r="E740" i="7" s="1"/>
  <c r="F740" i="7" s="1"/>
  <c r="N740" i="7" s="1"/>
  <c r="D224" i="2"/>
  <c r="E222" i="6" s="1"/>
  <c r="D397" i="2"/>
  <c r="E395" i="6" s="1"/>
  <c r="D395" i="7"/>
  <c r="E395" i="7" s="1"/>
  <c r="F395" i="7" s="1"/>
  <c r="D461" i="2"/>
  <c r="E459" i="6" s="1"/>
  <c r="D459" i="7"/>
  <c r="E459" i="7" s="1"/>
  <c r="F459" i="7" s="1"/>
  <c r="D193" i="2"/>
  <c r="E191" i="6" s="1"/>
  <c r="D191" i="7"/>
  <c r="E191" i="7" s="1"/>
  <c r="F191" i="7" s="1"/>
  <c r="D137" i="2"/>
  <c r="E135" i="6" s="1"/>
  <c r="D406" i="2"/>
  <c r="E404" i="6" s="1"/>
  <c r="D202" i="2"/>
  <c r="E200" i="6" s="1"/>
  <c r="D186" i="7"/>
  <c r="E186" i="7" s="1"/>
  <c r="F186" i="7" s="1"/>
  <c r="G186" i="7" s="1"/>
  <c r="M186" i="7" s="1"/>
  <c r="D743" i="2"/>
  <c r="E741" i="6" s="1"/>
  <c r="D179" i="2"/>
  <c r="E177" i="6" s="1"/>
  <c r="D494" i="2"/>
  <c r="E492" i="6" s="1"/>
  <c r="D492" i="7"/>
  <c r="E492" i="7" s="1"/>
  <c r="F492" i="7" s="1"/>
  <c r="D165" i="7"/>
  <c r="E165" i="7" s="1"/>
  <c r="F165" i="7" s="1"/>
  <c r="G165" i="7" s="1"/>
  <c r="M165" i="7" s="1"/>
  <c r="D195" i="2"/>
  <c r="E193" i="6" s="1"/>
  <c r="D193" i="7"/>
  <c r="E193" i="7" s="1"/>
  <c r="F193" i="7" s="1"/>
  <c r="D155" i="7"/>
  <c r="E155" i="7" s="1"/>
  <c r="F155" i="7" s="1"/>
  <c r="G155" i="7" s="1"/>
  <c r="M155" i="7" s="1"/>
  <c r="D247" i="7"/>
  <c r="E247" i="7" s="1"/>
  <c r="F247" i="7" s="1"/>
  <c r="N247" i="7" s="1"/>
  <c r="D183" i="7"/>
  <c r="E183" i="7" s="1"/>
  <c r="F183" i="7" s="1"/>
  <c r="G183" i="7" s="1"/>
  <c r="M183" i="7" s="1"/>
  <c r="D423" i="2"/>
  <c r="E421" i="6" s="1"/>
  <c r="D421" i="7"/>
  <c r="E421" i="7" s="1"/>
  <c r="F421" i="7" s="1"/>
  <c r="D177" i="7"/>
  <c r="E177" i="7" s="1"/>
  <c r="F177" i="7" s="1"/>
  <c r="G177" i="7" s="1"/>
  <c r="M177" i="7" s="1"/>
  <c r="D130" i="7"/>
  <c r="E130" i="7" s="1"/>
  <c r="F130" i="7" s="1"/>
  <c r="N130" i="7" s="1"/>
  <c r="D189" i="7"/>
  <c r="E189" i="7" s="1"/>
  <c r="F189" i="7" s="1"/>
  <c r="G189" i="7" s="1"/>
  <c r="M189" i="7" s="1"/>
  <c r="D417" i="2"/>
  <c r="E415" i="6" s="1"/>
  <c r="D481" i="2"/>
  <c r="E479" i="6" s="1"/>
  <c r="D479" i="7"/>
  <c r="E479" i="7" s="1"/>
  <c r="F479" i="7" s="1"/>
  <c r="D221" i="2"/>
  <c r="E219" i="6" s="1"/>
  <c r="D165" i="2"/>
  <c r="E163" i="6" s="1"/>
  <c r="D434" i="2"/>
  <c r="E432" i="6" s="1"/>
  <c r="D174" i="2"/>
  <c r="E172" i="6" s="1"/>
  <c r="D172" i="7"/>
  <c r="E172" i="7" s="1"/>
  <c r="F172" i="7" s="1"/>
  <c r="D134" i="2"/>
  <c r="E132" i="6" s="1"/>
  <c r="D132" i="7"/>
  <c r="E132" i="7" s="1"/>
  <c r="F132" i="7" s="1"/>
  <c r="D160" i="7"/>
  <c r="E160" i="7" s="1"/>
  <c r="F160" i="7" s="1"/>
  <c r="G160" i="7" s="1"/>
  <c r="M160" i="7" s="1"/>
  <c r="D467" i="2"/>
  <c r="E465" i="6" s="1"/>
  <c r="D239" i="2"/>
  <c r="E237" i="6" s="1"/>
  <c r="D237" i="7"/>
  <c r="E237" i="7" s="1"/>
  <c r="F237" i="7" s="1"/>
  <c r="D160" i="2"/>
  <c r="E158" i="6" s="1"/>
  <c r="D182" i="2"/>
  <c r="E180" i="6" s="1"/>
  <c r="D438" i="7"/>
  <c r="E438" i="7" s="1"/>
  <c r="F438" i="7" s="1"/>
  <c r="G438" i="7" s="1"/>
  <c r="M438" i="7" s="1"/>
  <c r="D465" i="7"/>
  <c r="E465" i="7" s="1"/>
  <c r="F465" i="7" s="1"/>
  <c r="N465" i="7" s="1"/>
  <c r="D433" i="7"/>
  <c r="E433" i="7" s="1"/>
  <c r="F433" i="7" s="1"/>
  <c r="N433" i="7" s="1"/>
  <c r="D460" i="7"/>
  <c r="E460" i="7" s="1"/>
  <c r="F460" i="7" s="1"/>
  <c r="N460" i="7" s="1"/>
  <c r="D451" i="7"/>
  <c r="E451" i="7" s="1"/>
  <c r="F451" i="7" s="1"/>
  <c r="G451" i="7" s="1"/>
  <c r="M451" i="7" s="1"/>
  <c r="D419" i="7"/>
  <c r="E419" i="7" s="1"/>
  <c r="F419" i="7" s="1"/>
  <c r="G419" i="7" s="1"/>
  <c r="M419" i="7" s="1"/>
  <c r="D387" i="7"/>
  <c r="E387" i="7" s="1"/>
  <c r="F387" i="7" s="1"/>
  <c r="N387" i="7" s="1"/>
  <c r="D395" i="2"/>
  <c r="P395" i="2" s="1"/>
  <c r="D247" i="2"/>
  <c r="E245" i="6" s="1"/>
  <c r="D245" i="7"/>
  <c r="E245" i="7" s="1"/>
  <c r="F245" i="7" s="1"/>
  <c r="D249" i="8"/>
  <c r="E249" i="8" s="1"/>
  <c r="F249" i="8" s="1"/>
  <c r="G249" i="8" s="1"/>
  <c r="D220" i="8"/>
  <c r="E220" i="8" s="1"/>
  <c r="F220" i="8" s="1"/>
  <c r="G220" i="8" s="1"/>
  <c r="D247" i="8"/>
  <c r="E247" i="8" s="1"/>
  <c r="F247" i="8" s="1"/>
  <c r="G247" i="8" s="1"/>
  <c r="D743" i="7"/>
  <c r="E743" i="7" s="1"/>
  <c r="F743" i="7" s="1"/>
  <c r="N743" i="7" s="1"/>
  <c r="D152" i="2"/>
  <c r="E150" i="6" s="1"/>
  <c r="D150" i="7"/>
  <c r="E150" i="7" s="1"/>
  <c r="F150" i="7" s="1"/>
  <c r="D405" i="2"/>
  <c r="E403" i="6" s="1"/>
  <c r="D469" i="2"/>
  <c r="E467" i="6" s="1"/>
  <c r="D467" i="7"/>
  <c r="E467" i="7" s="1"/>
  <c r="F467" i="7" s="1"/>
  <c r="D201" i="2"/>
  <c r="E199" i="6" s="1"/>
  <c r="D199" i="7"/>
  <c r="E199" i="7" s="1"/>
  <c r="F199" i="7" s="1"/>
  <c r="D145" i="2"/>
  <c r="E143" i="6" s="1"/>
  <c r="D143" i="7"/>
  <c r="E143" i="7" s="1"/>
  <c r="F143" i="7" s="1"/>
  <c r="D422" i="2"/>
  <c r="E420" i="6" s="1"/>
  <c r="D420" i="7"/>
  <c r="E420" i="7" s="1"/>
  <c r="F420" i="7" s="1"/>
  <c r="D218" i="2"/>
  <c r="E216" i="6" s="1"/>
  <c r="D216" i="7"/>
  <c r="E216" i="7" s="1"/>
  <c r="F216" i="7" s="1"/>
  <c r="D559" i="7"/>
  <c r="E559" i="7" s="1"/>
  <c r="F559" i="7" s="1"/>
  <c r="G559" i="7" s="1"/>
  <c r="M559" i="7" s="1"/>
  <c r="D527" i="7"/>
  <c r="E527" i="7" s="1"/>
  <c r="F527" i="7" s="1"/>
  <c r="G527" i="7" s="1"/>
  <c r="M527" i="7" s="1"/>
  <c r="D495" i="7"/>
  <c r="E495" i="7" s="1"/>
  <c r="F495" i="7" s="1"/>
  <c r="G495" i="7" s="1"/>
  <c r="M495" i="7" s="1"/>
  <c r="D561" i="7"/>
  <c r="E561" i="7" s="1"/>
  <c r="F561" i="7" s="1"/>
  <c r="G561" i="7" s="1"/>
  <c r="M561" i="7" s="1"/>
  <c r="D529" i="7"/>
  <c r="E529" i="7" s="1"/>
  <c r="F529" i="7" s="1"/>
  <c r="G529" i="7" s="1"/>
  <c r="M529" i="7" s="1"/>
  <c r="D197" i="7"/>
  <c r="E197" i="7" s="1"/>
  <c r="F197" i="7" s="1"/>
  <c r="N197" i="7" s="1"/>
  <c r="D375" i="2"/>
  <c r="E373" i="6" s="1"/>
  <c r="D373" i="7"/>
  <c r="E373" i="7" s="1"/>
  <c r="F373" i="7" s="1"/>
  <c r="D187" i="2"/>
  <c r="E185" i="6" s="1"/>
  <c r="D382" i="2"/>
  <c r="E380" i="6" s="1"/>
  <c r="D178" i="2"/>
  <c r="E176" i="6" s="1"/>
  <c r="D176" i="7"/>
  <c r="E176" i="7" s="1"/>
  <c r="F176" i="7" s="1"/>
  <c r="D383" i="2"/>
  <c r="E381" i="6" s="1"/>
  <c r="D227" i="2"/>
  <c r="P227" i="2" s="1"/>
  <c r="D225" i="7"/>
  <c r="E225" i="7" s="1"/>
  <c r="F225" i="7" s="1"/>
  <c r="D239" i="7"/>
  <c r="E239" i="7" s="1"/>
  <c r="F239" i="7" s="1"/>
  <c r="N239" i="7" s="1"/>
  <c r="D175" i="7"/>
  <c r="E175" i="7" s="1"/>
  <c r="F175" i="7" s="1"/>
  <c r="G175" i="7" s="1"/>
  <c r="M175" i="7" s="1"/>
  <c r="D471" i="2"/>
  <c r="E469" i="6" s="1"/>
  <c r="D172" i="2"/>
  <c r="E170" i="6" s="1"/>
  <c r="D200" i="7"/>
  <c r="E200" i="7" s="1"/>
  <c r="F200" i="7" s="1"/>
  <c r="G200" i="7" s="1"/>
  <c r="M200" i="7" s="1"/>
  <c r="D425" i="2"/>
  <c r="E423" i="6" s="1"/>
  <c r="D423" i="7"/>
  <c r="E423" i="7" s="1"/>
  <c r="F423" i="7" s="1"/>
  <c r="D489" i="2"/>
  <c r="E487" i="6" s="1"/>
  <c r="D487" i="7"/>
  <c r="E487" i="7" s="1"/>
  <c r="F487" i="7" s="1"/>
  <c r="D229" i="2"/>
  <c r="E227" i="6" s="1"/>
  <c r="D129" i="7"/>
  <c r="E129" i="7" s="1"/>
  <c r="F129" i="7" s="1"/>
  <c r="N129" i="7" s="1"/>
  <c r="D442" i="2"/>
  <c r="E440" i="6" s="1"/>
  <c r="D440" i="7"/>
  <c r="E440" i="7" s="1"/>
  <c r="F440" i="7" s="1"/>
  <c r="D190" i="2"/>
  <c r="E188" i="6" s="1"/>
  <c r="D188" i="7"/>
  <c r="E188" i="7" s="1"/>
  <c r="F188" i="7" s="1"/>
  <c r="D142" i="2"/>
  <c r="E140" i="6" s="1"/>
  <c r="D140" i="7"/>
  <c r="E140" i="7" s="1"/>
  <c r="F140" i="7" s="1"/>
  <c r="D475" i="2"/>
  <c r="E473" i="6" s="1"/>
  <c r="D473" i="7"/>
  <c r="E473" i="7" s="1"/>
  <c r="F473" i="7" s="1"/>
  <c r="D143" i="2"/>
  <c r="E141" i="6" s="1"/>
  <c r="D141" i="7"/>
  <c r="E141" i="7" s="1"/>
  <c r="F141" i="7" s="1"/>
  <c r="G141" i="7" s="1"/>
  <c r="M141" i="7" s="1"/>
  <c r="D222" i="2"/>
  <c r="E220" i="6" s="1"/>
  <c r="D402" i="7"/>
  <c r="E402" i="7" s="1"/>
  <c r="F402" i="7" s="1"/>
  <c r="G402" i="7" s="1"/>
  <c r="M402" i="7" s="1"/>
  <c r="D372" i="7"/>
  <c r="E372" i="7" s="1"/>
  <c r="F372" i="7" s="1"/>
  <c r="G372" i="7" s="1"/>
  <c r="M372" i="7" s="1"/>
  <c r="D461" i="7"/>
  <c r="E461" i="7" s="1"/>
  <c r="F461" i="7" s="1"/>
  <c r="N461" i="7" s="1"/>
  <c r="D397" i="7"/>
  <c r="E397" i="7" s="1"/>
  <c r="F397" i="7" s="1"/>
  <c r="N397" i="7" s="1"/>
  <c r="D488" i="7"/>
  <c r="E488" i="7" s="1"/>
  <c r="F488" i="7" s="1"/>
  <c r="N488" i="7" s="1"/>
  <c r="D424" i="7"/>
  <c r="E424" i="7" s="1"/>
  <c r="F424" i="7" s="1"/>
  <c r="N424" i="7" s="1"/>
  <c r="D392" i="7"/>
  <c r="E392" i="7" s="1"/>
  <c r="F392" i="7" s="1"/>
  <c r="N392" i="7" s="1"/>
  <c r="D415" i="7"/>
  <c r="E415" i="7" s="1"/>
  <c r="F415" i="7" s="1"/>
  <c r="G415" i="7" s="1"/>
  <c r="M415" i="7" s="1"/>
  <c r="D383" i="7"/>
  <c r="E383" i="7" s="1"/>
  <c r="F383" i="7" s="1"/>
  <c r="N383" i="7" s="1"/>
  <c r="D411" i="2"/>
  <c r="E409" i="6" s="1"/>
  <c r="D409" i="7"/>
  <c r="E409" i="7" s="1"/>
  <c r="F409" i="7" s="1"/>
  <c r="D151" i="2"/>
  <c r="E149" i="6" s="1"/>
  <c r="D433" i="8"/>
  <c r="E433" i="8" s="1"/>
  <c r="F433" i="8" s="1"/>
  <c r="N433" i="8" s="1"/>
  <c r="D412" i="8"/>
  <c r="E412" i="8" s="1"/>
  <c r="F412" i="8" s="1"/>
  <c r="G412" i="8" s="1"/>
  <c r="D739" i="7"/>
  <c r="E739" i="7" s="1"/>
  <c r="F739" i="7" s="1"/>
  <c r="G739" i="7" s="1"/>
  <c r="M739" i="7" s="1"/>
  <c r="D246" i="7"/>
  <c r="E246" i="7" s="1"/>
  <c r="F246" i="7" s="1"/>
  <c r="G246" i="7" s="1"/>
  <c r="M246" i="7" s="1"/>
  <c r="D162" i="7"/>
  <c r="E162" i="7" s="1"/>
  <c r="F162" i="7" s="1"/>
  <c r="N162" i="7" s="1"/>
  <c r="D413" i="2"/>
  <c r="E411" i="6" s="1"/>
  <c r="D477" i="2"/>
  <c r="E475" i="6" s="1"/>
  <c r="D475" i="7"/>
  <c r="E475" i="7" s="1"/>
  <c r="F475" i="7" s="1"/>
  <c r="D209" i="2"/>
  <c r="E207" i="6" s="1"/>
  <c r="D207" i="7"/>
  <c r="E207" i="7" s="1"/>
  <c r="F207" i="7" s="1"/>
  <c r="D153" i="2"/>
  <c r="E151" i="6" s="1"/>
  <c r="D151" i="7"/>
  <c r="E151" i="7" s="1"/>
  <c r="F151" i="7" s="1"/>
  <c r="D238" i="7"/>
  <c r="E238" i="7" s="1"/>
  <c r="F238" i="7" s="1"/>
  <c r="N238" i="7" s="1"/>
  <c r="D438" i="2"/>
  <c r="E436" i="6" s="1"/>
  <c r="D436" i="7"/>
  <c r="E436" i="7" s="1"/>
  <c r="F436" i="7" s="1"/>
  <c r="D234" i="2"/>
  <c r="E232" i="6" s="1"/>
  <c r="D232" i="7"/>
  <c r="E232" i="7" s="1"/>
  <c r="F232" i="7" s="1"/>
  <c r="D555" i="7"/>
  <c r="E555" i="7" s="1"/>
  <c r="F555" i="7" s="1"/>
  <c r="N555" i="7" s="1"/>
  <c r="D523" i="7"/>
  <c r="E523" i="7" s="1"/>
  <c r="F523" i="7" s="1"/>
  <c r="N523" i="7" s="1"/>
  <c r="D570" i="7"/>
  <c r="E570" i="7" s="1"/>
  <c r="F570" i="7" s="1"/>
  <c r="G570" i="7" s="1"/>
  <c r="M570" i="7" s="1"/>
  <c r="D538" i="7"/>
  <c r="E538" i="7" s="1"/>
  <c r="F538" i="7" s="1"/>
  <c r="G538" i="7" s="1"/>
  <c r="M538" i="7" s="1"/>
  <c r="D506" i="7"/>
  <c r="E506" i="7" s="1"/>
  <c r="F506" i="7" s="1"/>
  <c r="N506" i="7" s="1"/>
  <c r="D557" i="7"/>
  <c r="E557" i="7" s="1"/>
  <c r="F557" i="7" s="1"/>
  <c r="G557" i="7" s="1"/>
  <c r="M557" i="7" s="1"/>
  <c r="D525" i="7"/>
  <c r="E525" i="7" s="1"/>
  <c r="F525" i="7" s="1"/>
  <c r="N525" i="7" s="1"/>
  <c r="D208" i="7"/>
  <c r="E208" i="7" s="1"/>
  <c r="F208" i="7" s="1"/>
  <c r="N208" i="7" s="1"/>
  <c r="D399" i="2"/>
  <c r="E397" i="6" s="1"/>
  <c r="D203" i="2"/>
  <c r="E201" i="6" s="1"/>
  <c r="D196" i="2"/>
  <c r="E194" i="6" s="1"/>
  <c r="D398" i="2"/>
  <c r="E396" i="6" s="1"/>
  <c r="D396" i="7"/>
  <c r="E396" i="7" s="1"/>
  <c r="F396" i="7" s="1"/>
  <c r="D194" i="2"/>
  <c r="E192" i="6" s="1"/>
  <c r="D407" i="2"/>
  <c r="E405" i="6" s="1"/>
  <c r="D405" i="7"/>
  <c r="E405" i="7" s="1"/>
  <c r="F405" i="7" s="1"/>
  <c r="D251" i="2"/>
  <c r="E249" i="6" s="1"/>
  <c r="D249" i="7"/>
  <c r="E249" i="7" s="1"/>
  <c r="F249" i="7" s="1"/>
  <c r="D171" i="7"/>
  <c r="E171" i="7" s="1"/>
  <c r="F171" i="7" s="1"/>
  <c r="G171" i="7" s="1"/>
  <c r="M171" i="7" s="1"/>
  <c r="D231" i="7"/>
  <c r="E231" i="7" s="1"/>
  <c r="F231" i="7" s="1"/>
  <c r="G231" i="7" s="1"/>
  <c r="M231" i="7" s="1"/>
  <c r="D167" i="7"/>
  <c r="E167" i="7" s="1"/>
  <c r="F167" i="7" s="1"/>
  <c r="N167" i="7" s="1"/>
  <c r="D211" i="2"/>
  <c r="D180" i="2"/>
  <c r="E178" i="6" s="1"/>
  <c r="D746" i="2"/>
  <c r="E744" i="6" s="1"/>
  <c r="D744" i="7"/>
  <c r="E744" i="7" s="1"/>
  <c r="F744" i="7" s="1"/>
  <c r="D433" i="2"/>
  <c r="E431" i="6" s="1"/>
  <c r="D173" i="2"/>
  <c r="P173" i="2" s="1"/>
  <c r="D237" i="2"/>
  <c r="P237" i="2" s="1"/>
  <c r="D235" i="7"/>
  <c r="E235" i="7" s="1"/>
  <c r="F235" i="7" s="1"/>
  <c r="D378" i="2"/>
  <c r="E376" i="6" s="1"/>
  <c r="D376" i="7"/>
  <c r="E376" i="7" s="1"/>
  <c r="F376" i="7" s="1"/>
  <c r="D458" i="2"/>
  <c r="E456" i="6" s="1"/>
  <c r="D456" i="7"/>
  <c r="E456" i="7" s="1"/>
  <c r="F456" i="7" s="1"/>
  <c r="D198" i="2"/>
  <c r="E196" i="6" s="1"/>
  <c r="D196" i="7"/>
  <c r="E196" i="7" s="1"/>
  <c r="F196" i="7" s="1"/>
  <c r="D158" i="2"/>
  <c r="E156" i="6" s="1"/>
  <c r="D156" i="7"/>
  <c r="E156" i="7" s="1"/>
  <c r="F156" i="7" s="1"/>
  <c r="D130" i="2"/>
  <c r="D491" i="2"/>
  <c r="E489" i="6" s="1"/>
  <c r="D159" i="2"/>
  <c r="E157" i="6" s="1"/>
  <c r="D157" i="7"/>
  <c r="E157" i="7" s="1"/>
  <c r="F157" i="7" s="1"/>
  <c r="D169" i="7"/>
  <c r="E169" i="7" s="1"/>
  <c r="F169" i="7" s="1"/>
  <c r="G169" i="7" s="1"/>
  <c r="M169" i="7" s="1"/>
  <c r="D158" i="7"/>
  <c r="E158" i="7" s="1"/>
  <c r="F158" i="7" s="1"/>
  <c r="N158" i="7" s="1"/>
  <c r="D150" i="2"/>
  <c r="E148" i="6" s="1"/>
  <c r="D430" i="7"/>
  <c r="E430" i="7" s="1"/>
  <c r="F430" i="7" s="1"/>
  <c r="G430" i="7" s="1"/>
  <c r="M430" i="7" s="1"/>
  <c r="D489" i="7"/>
  <c r="E489" i="7" s="1"/>
  <c r="F489" i="7" s="1"/>
  <c r="G489" i="7" s="1"/>
  <c r="M489" i="7" s="1"/>
  <c r="D425" i="7"/>
  <c r="E425" i="7" s="1"/>
  <c r="F425" i="7" s="1"/>
  <c r="G425" i="7" s="1"/>
  <c r="M425" i="7" s="1"/>
  <c r="D393" i="7"/>
  <c r="E393" i="7" s="1"/>
  <c r="F393" i="7" s="1"/>
  <c r="G393" i="7" s="1"/>
  <c r="M393" i="7" s="1"/>
  <c r="D484" i="7"/>
  <c r="E484" i="7" s="1"/>
  <c r="F484" i="7" s="1"/>
  <c r="N484" i="7" s="1"/>
  <c r="D388" i="7"/>
  <c r="E388" i="7" s="1"/>
  <c r="F388" i="7" s="1"/>
  <c r="G388" i="7" s="1"/>
  <c r="M388" i="7" s="1"/>
  <c r="D411" i="7"/>
  <c r="E411" i="7" s="1"/>
  <c r="F411" i="7" s="1"/>
  <c r="G411" i="7" s="1"/>
  <c r="M411" i="7" s="1"/>
  <c r="D379" i="7"/>
  <c r="E379" i="7" s="1"/>
  <c r="F379" i="7" s="1"/>
  <c r="G379" i="7" s="1"/>
  <c r="M379" i="7" s="1"/>
  <c r="D427" i="2"/>
  <c r="E425" i="6" s="1"/>
  <c r="D187" i="8"/>
  <c r="E187" i="8" s="1"/>
  <c r="F187" i="8" s="1"/>
  <c r="G187" i="8" s="1"/>
  <c r="D476" i="8"/>
  <c r="E476" i="8" s="1"/>
  <c r="F476" i="8" s="1"/>
  <c r="G476" i="8" s="1"/>
  <c r="D179" i="8"/>
  <c r="E179" i="8" s="1"/>
  <c r="F179" i="8" s="1"/>
  <c r="G179" i="8" s="1"/>
  <c r="D741" i="7"/>
  <c r="E741" i="7" s="1"/>
  <c r="F741" i="7" s="1"/>
  <c r="G741" i="7" s="1"/>
  <c r="M741" i="7" s="1"/>
  <c r="D161" i="7"/>
  <c r="E161" i="7" s="1"/>
  <c r="F161" i="7" s="1"/>
  <c r="G161" i="7" s="1"/>
  <c r="M161" i="7" s="1"/>
  <c r="D184" i="7"/>
  <c r="E184" i="7" s="1"/>
  <c r="F184" i="7" s="1"/>
  <c r="G184" i="7" s="1"/>
  <c r="M184" i="7" s="1"/>
  <c r="D137" i="7"/>
  <c r="E137" i="7" s="1"/>
  <c r="F137" i="7" s="1"/>
  <c r="G137" i="7" s="1"/>
  <c r="M137" i="7" s="1"/>
  <c r="D421" i="2"/>
  <c r="P421" i="2" s="1"/>
  <c r="D485" i="2"/>
  <c r="E483" i="6" s="1"/>
  <c r="D483" i="7"/>
  <c r="E483" i="7" s="1"/>
  <c r="F483" i="7" s="1"/>
  <c r="D217" i="2"/>
  <c r="E215" i="6" s="1"/>
  <c r="D215" i="7"/>
  <c r="E215" i="7" s="1"/>
  <c r="F215" i="7" s="1"/>
  <c r="D161" i="2"/>
  <c r="E159" i="6" s="1"/>
  <c r="D159" i="7"/>
  <c r="E159" i="7" s="1"/>
  <c r="F159" i="7" s="1"/>
  <c r="D164" i="7"/>
  <c r="E164" i="7" s="1"/>
  <c r="F164" i="7" s="1"/>
  <c r="G164" i="7" s="1"/>
  <c r="M164" i="7" s="1"/>
  <c r="D454" i="2"/>
  <c r="E452" i="6" s="1"/>
  <c r="D452" i="7"/>
  <c r="E452" i="7" s="1"/>
  <c r="F452" i="7" s="1"/>
  <c r="D250" i="2"/>
  <c r="E248" i="6" s="1"/>
  <c r="D248" i="7"/>
  <c r="E248" i="7" s="1"/>
  <c r="F248" i="7" s="1"/>
  <c r="D229" i="7"/>
  <c r="E229" i="7" s="1"/>
  <c r="F229" i="7" s="1"/>
  <c r="G229" i="7" s="1"/>
  <c r="M229" i="7" s="1"/>
  <c r="D415" i="2"/>
  <c r="E413" i="6" s="1"/>
  <c r="D413" i="7"/>
  <c r="E413" i="7" s="1"/>
  <c r="F413" i="7" s="1"/>
  <c r="D219" i="2"/>
  <c r="E217" i="6" s="1"/>
  <c r="D217" i="7"/>
  <c r="E217" i="7" s="1"/>
  <c r="F217" i="7" s="1"/>
  <c r="D228" i="2"/>
  <c r="E226" i="6" s="1"/>
  <c r="D226" i="7"/>
  <c r="E226" i="7" s="1"/>
  <c r="F226" i="7" s="1"/>
  <c r="D414" i="2"/>
  <c r="E412" i="6" s="1"/>
  <c r="D412" i="7"/>
  <c r="E412" i="7" s="1"/>
  <c r="F412" i="7" s="1"/>
  <c r="D210" i="2"/>
  <c r="E208" i="6" s="1"/>
  <c r="D439" i="2"/>
  <c r="E437" i="6" s="1"/>
  <c r="D437" i="7"/>
  <c r="E437" i="7" s="1"/>
  <c r="F437" i="7" s="1"/>
  <c r="D155" i="2"/>
  <c r="E153" i="6" s="1"/>
  <c r="D153" i="7"/>
  <c r="E153" i="7" s="1"/>
  <c r="F153" i="7" s="1"/>
  <c r="D227" i="7"/>
  <c r="E227" i="7" s="1"/>
  <c r="F227" i="7" s="1"/>
  <c r="G227" i="7" s="1"/>
  <c r="M227" i="7" s="1"/>
  <c r="D128" i="7"/>
  <c r="D188" i="2"/>
  <c r="E186" i="6" s="1"/>
  <c r="D147" i="2"/>
  <c r="P147" i="2" s="1"/>
  <c r="D145" i="7"/>
  <c r="E145" i="7" s="1"/>
  <c r="F145" i="7" s="1"/>
  <c r="D209" i="7"/>
  <c r="E209" i="7" s="1"/>
  <c r="F209" i="7" s="1"/>
  <c r="N209" i="7" s="1"/>
  <c r="D212" i="2"/>
  <c r="E210" i="6" s="1"/>
  <c r="D210" i="7"/>
  <c r="E210" i="7" s="1"/>
  <c r="F210" i="7" s="1"/>
  <c r="D221" i="7"/>
  <c r="E221" i="7" s="1"/>
  <c r="F221" i="7" s="1"/>
  <c r="N221" i="7" s="1"/>
  <c r="D377" i="2"/>
  <c r="E375" i="6" s="1"/>
  <c r="D375" i="7"/>
  <c r="E375" i="7" s="1"/>
  <c r="F375" i="7" s="1"/>
  <c r="D441" i="2"/>
  <c r="E439" i="6" s="1"/>
  <c r="D181" i="2"/>
  <c r="E179" i="6" s="1"/>
  <c r="D179" i="7"/>
  <c r="E179" i="7" s="1"/>
  <c r="F179" i="7" s="1"/>
  <c r="D245" i="2"/>
  <c r="E243" i="6" s="1"/>
  <c r="D243" i="7"/>
  <c r="E243" i="7" s="1"/>
  <c r="F243" i="7" s="1"/>
  <c r="D386" i="2"/>
  <c r="E384" i="6" s="1"/>
  <c r="D384" i="7"/>
  <c r="E384" i="7" s="1"/>
  <c r="F384" i="7" s="1"/>
  <c r="D466" i="2"/>
  <c r="E464" i="6" s="1"/>
  <c r="D464" i="7"/>
  <c r="E464" i="7" s="1"/>
  <c r="F464" i="7" s="1"/>
  <c r="D206" i="2"/>
  <c r="E204" i="6" s="1"/>
  <c r="D204" i="7"/>
  <c r="E204" i="7" s="1"/>
  <c r="F204" i="7" s="1"/>
  <c r="D170" i="7"/>
  <c r="E170" i="7" s="1"/>
  <c r="F170" i="7" s="1"/>
  <c r="N170" i="7" s="1"/>
  <c r="D379" i="2"/>
  <c r="E377" i="6" s="1"/>
  <c r="D377" i="7"/>
  <c r="E377" i="7" s="1"/>
  <c r="F377" i="7" s="1"/>
  <c r="D175" i="2"/>
  <c r="E173" i="6" s="1"/>
  <c r="D173" i="7"/>
  <c r="E173" i="7" s="1"/>
  <c r="F173" i="7" s="1"/>
  <c r="D168" i="2"/>
  <c r="E166" i="6" s="1"/>
  <c r="D166" i="7"/>
  <c r="E166" i="7" s="1"/>
  <c r="F166" i="7" s="1"/>
  <c r="D180" i="7"/>
  <c r="E180" i="7" s="1"/>
  <c r="F180" i="7" s="1"/>
  <c r="G180" i="7" s="1"/>
  <c r="M180" i="7" s="1"/>
  <c r="D133" i="7"/>
  <c r="E133" i="7" s="1"/>
  <c r="F133" i="7" s="1"/>
  <c r="G133" i="7" s="1"/>
  <c r="M133" i="7" s="1"/>
  <c r="D458" i="7"/>
  <c r="E458" i="7" s="1"/>
  <c r="F458" i="7" s="1"/>
  <c r="G458" i="7" s="1"/>
  <c r="M458" i="7" s="1"/>
  <c r="D485" i="7"/>
  <c r="E485" i="7" s="1"/>
  <c r="F485" i="7" s="1"/>
  <c r="G485" i="7" s="1"/>
  <c r="M485" i="7" s="1"/>
  <c r="D389" i="7"/>
  <c r="E389" i="7" s="1"/>
  <c r="F389" i="7" s="1"/>
  <c r="G389" i="7" s="1"/>
  <c r="M389" i="7" s="1"/>
  <c r="D480" i="7"/>
  <c r="E480" i="7" s="1"/>
  <c r="F480" i="7" s="1"/>
  <c r="G480" i="7" s="1"/>
  <c r="M480" i="7" s="1"/>
  <c r="D448" i="7"/>
  <c r="E448" i="7" s="1"/>
  <c r="F448" i="7" s="1"/>
  <c r="G448" i="7" s="1"/>
  <c r="M448" i="7" s="1"/>
  <c r="D416" i="7"/>
  <c r="E416" i="7" s="1"/>
  <c r="F416" i="7" s="1"/>
  <c r="N416" i="7" s="1"/>
  <c r="D471" i="7"/>
  <c r="E471" i="7" s="1"/>
  <c r="F471" i="7" s="1"/>
  <c r="G471" i="7" s="1"/>
  <c r="M471" i="7" s="1"/>
  <c r="D439" i="7"/>
  <c r="E439" i="7" s="1"/>
  <c r="F439" i="7" s="1"/>
  <c r="G439" i="7" s="1"/>
  <c r="M439" i="7" s="1"/>
  <c r="D407" i="7"/>
  <c r="E407" i="7" s="1"/>
  <c r="F407" i="7" s="1"/>
  <c r="N407" i="7" s="1"/>
  <c r="D459" i="2"/>
  <c r="E457" i="6" s="1"/>
  <c r="D457" i="7"/>
  <c r="E457" i="7" s="1"/>
  <c r="F457" i="7" s="1"/>
  <c r="D170" i="8"/>
  <c r="E170" i="8" s="1"/>
  <c r="F170" i="8" s="1"/>
  <c r="N170" i="8" s="1"/>
  <c r="D397" i="8"/>
  <c r="E397" i="8" s="1"/>
  <c r="F397" i="8" s="1"/>
  <c r="N397" i="8" s="1"/>
  <c r="D451" i="2"/>
  <c r="E449" i="6" s="1"/>
  <c r="D449" i="7"/>
  <c r="E449" i="7" s="1"/>
  <c r="F449" i="7" s="1"/>
  <c r="D746" i="7"/>
  <c r="E746" i="7" s="1"/>
  <c r="F746" i="7" s="1"/>
  <c r="N746" i="7" s="1"/>
  <c r="D136" i="7"/>
  <c r="E136" i="7" s="1"/>
  <c r="F136" i="7" s="1"/>
  <c r="N136" i="7" s="1"/>
  <c r="D194" i="7"/>
  <c r="E194" i="7" s="1"/>
  <c r="F194" i="7" s="1"/>
  <c r="G194" i="7" s="1"/>
  <c r="M194" i="7" s="1"/>
  <c r="D148" i="7"/>
  <c r="E148" i="7" s="1"/>
  <c r="F148" i="7" s="1"/>
  <c r="N148" i="7" s="1"/>
  <c r="D429" i="2"/>
  <c r="E427" i="6" s="1"/>
  <c r="D427" i="7"/>
  <c r="E427" i="7" s="1"/>
  <c r="F427" i="7" s="1"/>
  <c r="D493" i="2"/>
  <c r="E491" i="6" s="1"/>
  <c r="D491" i="7"/>
  <c r="E491" i="7" s="1"/>
  <c r="F491" i="7" s="1"/>
  <c r="D225" i="2"/>
  <c r="E223" i="6" s="1"/>
  <c r="D223" i="7"/>
  <c r="E223" i="7" s="1"/>
  <c r="F223" i="7" s="1"/>
  <c r="D138" i="7"/>
  <c r="E138" i="7" s="1"/>
  <c r="F138" i="7" s="1"/>
  <c r="N138" i="7" s="1"/>
  <c r="D470" i="2"/>
  <c r="E468" i="6" s="1"/>
  <c r="D468" i="7"/>
  <c r="E468" i="7" s="1"/>
  <c r="F468" i="7" s="1"/>
  <c r="D146" i="2"/>
  <c r="E144" i="6" s="1"/>
  <c r="D568" i="7"/>
  <c r="E568" i="7" s="1"/>
  <c r="F568" i="7" s="1"/>
  <c r="G568" i="7" s="1"/>
  <c r="M568" i="7" s="1"/>
  <c r="D504" i="7"/>
  <c r="E504" i="7" s="1"/>
  <c r="F504" i="7" s="1"/>
  <c r="G504" i="7" s="1"/>
  <c r="M504" i="7" s="1"/>
  <c r="D240" i="7"/>
  <c r="E240" i="7" s="1"/>
  <c r="F240" i="7" s="1"/>
  <c r="G240" i="7" s="1"/>
  <c r="M240" i="7" s="1"/>
  <c r="D431" i="2"/>
  <c r="E429" i="6" s="1"/>
  <c r="D429" i="7"/>
  <c r="E429" i="7" s="1"/>
  <c r="F429" i="7" s="1"/>
  <c r="D235" i="2"/>
  <c r="E233" i="6" s="1"/>
  <c r="D233" i="7"/>
  <c r="E233" i="7" s="1"/>
  <c r="F233" i="7" s="1"/>
  <c r="D140" i="2"/>
  <c r="E138" i="6" s="1"/>
  <c r="D430" i="2"/>
  <c r="E428" i="6" s="1"/>
  <c r="D428" i="7"/>
  <c r="E428" i="7" s="1"/>
  <c r="F428" i="7" s="1"/>
  <c r="D226" i="2"/>
  <c r="E224" i="6" s="1"/>
  <c r="D224" i="7"/>
  <c r="E224" i="7" s="1"/>
  <c r="F224" i="7" s="1"/>
  <c r="D455" i="2"/>
  <c r="E453" i="6" s="1"/>
  <c r="D453" i="7"/>
  <c r="E453" i="7" s="1"/>
  <c r="F453" i="7" s="1"/>
  <c r="D219" i="7"/>
  <c r="E219" i="7" s="1"/>
  <c r="F219" i="7" s="1"/>
  <c r="G219" i="7" s="1"/>
  <c r="M219" i="7" s="1"/>
  <c r="D147" i="7"/>
  <c r="E147" i="7" s="1"/>
  <c r="F147" i="7" s="1"/>
  <c r="G147" i="7" s="1"/>
  <c r="M147" i="7" s="1"/>
  <c r="D220" i="2"/>
  <c r="E218" i="6" s="1"/>
  <c r="D218" i="7"/>
  <c r="E218" i="7" s="1"/>
  <c r="F218" i="7" s="1"/>
  <c r="G218" i="7" s="1"/>
  <c r="M218" i="7" s="1"/>
  <c r="D204" i="2"/>
  <c r="E202" i="6" s="1"/>
  <c r="D202" i="7"/>
  <c r="E202" i="7" s="1"/>
  <c r="F202" i="7" s="1"/>
  <c r="D220" i="7"/>
  <c r="E220" i="7" s="1"/>
  <c r="F220" i="7" s="1"/>
  <c r="G220" i="7" s="1"/>
  <c r="M220" i="7" s="1"/>
  <c r="D236" i="2"/>
  <c r="E234" i="6" s="1"/>
  <c r="D385" i="2"/>
  <c r="E383" i="6" s="1"/>
  <c r="D449" i="2"/>
  <c r="E447" i="6" s="1"/>
  <c r="D447" i="7"/>
  <c r="E447" i="7" s="1"/>
  <c r="F447" i="7" s="1"/>
  <c r="D189" i="2"/>
  <c r="P189" i="2" s="1"/>
  <c r="D187" i="7"/>
  <c r="E187" i="7" s="1"/>
  <c r="F187" i="7" s="1"/>
  <c r="D133" i="2"/>
  <c r="E131" i="6" s="1"/>
  <c r="D131" i="7"/>
  <c r="E131" i="7" s="1"/>
  <c r="F131" i="7" s="1"/>
  <c r="D402" i="2"/>
  <c r="E400" i="6" s="1"/>
  <c r="D400" i="7"/>
  <c r="E400" i="7" s="1"/>
  <c r="F400" i="7" s="1"/>
  <c r="D474" i="2"/>
  <c r="E472" i="6" s="1"/>
  <c r="D472" i="7"/>
  <c r="E472" i="7" s="1"/>
  <c r="F472" i="7" s="1"/>
  <c r="D214" i="2"/>
  <c r="E212" i="6" s="1"/>
  <c r="D212" i="7"/>
  <c r="E212" i="7" s="1"/>
  <c r="F212" i="7" s="1"/>
  <c r="D181" i="7"/>
  <c r="E181" i="7" s="1"/>
  <c r="F181" i="7" s="1"/>
  <c r="N181" i="7" s="1"/>
  <c r="D403" i="2"/>
  <c r="E401" i="6" s="1"/>
  <c r="D401" i="7"/>
  <c r="E401" i="7" s="1"/>
  <c r="F401" i="7" s="1"/>
  <c r="D183" i="2"/>
  <c r="E181" i="6" s="1"/>
  <c r="D200" i="2"/>
  <c r="E198" i="6" s="1"/>
  <c r="D198" i="7"/>
  <c r="E198" i="7" s="1"/>
  <c r="F198" i="7" s="1"/>
  <c r="D190" i="7"/>
  <c r="E190" i="7" s="1"/>
  <c r="F190" i="7" s="1"/>
  <c r="N190" i="7" s="1"/>
  <c r="D144" i="7"/>
  <c r="E144" i="7" s="1"/>
  <c r="F144" i="7" s="1"/>
  <c r="N144" i="7" s="1"/>
  <c r="D422" i="7"/>
  <c r="E422" i="7" s="1"/>
  <c r="F422" i="7" s="1"/>
  <c r="G422" i="7" s="1"/>
  <c r="M422" i="7" s="1"/>
  <c r="D481" i="7"/>
  <c r="E481" i="7" s="1"/>
  <c r="F481" i="7" s="1"/>
  <c r="G481" i="7" s="1"/>
  <c r="M481" i="7" s="1"/>
  <c r="D417" i="7"/>
  <c r="E417" i="7" s="1"/>
  <c r="F417" i="7" s="1"/>
  <c r="G417" i="7" s="1"/>
  <c r="M417" i="7" s="1"/>
  <c r="D476" i="7"/>
  <c r="E476" i="7" s="1"/>
  <c r="F476" i="7" s="1"/>
  <c r="N476" i="7" s="1"/>
  <c r="D444" i="7"/>
  <c r="E444" i="7" s="1"/>
  <c r="F444" i="7" s="1"/>
  <c r="N444" i="7" s="1"/>
  <c r="D380" i="7"/>
  <c r="E380" i="7" s="1"/>
  <c r="F380" i="7" s="1"/>
  <c r="G380" i="7" s="1"/>
  <c r="M380" i="7" s="1"/>
  <c r="D435" i="7"/>
  <c r="E435" i="7" s="1"/>
  <c r="F435" i="7" s="1"/>
  <c r="N435" i="7" s="1"/>
  <c r="D403" i="7"/>
  <c r="E403" i="7" s="1"/>
  <c r="F403" i="7" s="1"/>
  <c r="N403" i="7" s="1"/>
  <c r="D192" i="7"/>
  <c r="E192" i="7" s="1"/>
  <c r="F192" i="7" s="1"/>
  <c r="N192" i="7" s="1"/>
  <c r="D483" i="2"/>
  <c r="E481" i="6" s="1"/>
  <c r="D184" i="2"/>
  <c r="E182" i="6" s="1"/>
  <c r="D182" i="7"/>
  <c r="E182" i="7" s="1"/>
  <c r="F182" i="7" s="1"/>
  <c r="D461" i="8"/>
  <c r="E461" i="8" s="1"/>
  <c r="F461" i="8" s="1"/>
  <c r="G461" i="8" s="1"/>
  <c r="D400" i="8"/>
  <c r="E400" i="8" s="1"/>
  <c r="F400" i="8" s="1"/>
  <c r="G400" i="8" s="1"/>
  <c r="D493" i="8"/>
  <c r="E493" i="8" s="1"/>
  <c r="F493" i="8" s="1"/>
  <c r="G493" i="8" s="1"/>
  <c r="D213" i="8"/>
  <c r="E213" i="8" s="1"/>
  <c r="F213" i="8" s="1"/>
  <c r="G213" i="8" s="1"/>
  <c r="D134" i="8"/>
  <c r="E134" i="8" s="1"/>
  <c r="F134" i="8" s="1"/>
  <c r="N134" i="8" s="1"/>
  <c r="D382" i="8"/>
  <c r="E382" i="8" s="1"/>
  <c r="F382" i="8" s="1"/>
  <c r="N382" i="8" s="1"/>
  <c r="D446" i="8"/>
  <c r="E446" i="8" s="1"/>
  <c r="F446" i="8" s="1"/>
  <c r="N446" i="8" s="1"/>
  <c r="D216" i="8"/>
  <c r="E216" i="8" s="1"/>
  <c r="F216" i="8" s="1"/>
  <c r="G216" i="8" s="1"/>
  <c r="D566" i="8"/>
  <c r="E566" i="8" s="1"/>
  <c r="F566" i="8" s="1"/>
  <c r="N566" i="8" s="1"/>
  <c r="D534" i="8"/>
  <c r="E534" i="8" s="1"/>
  <c r="F534" i="8" s="1"/>
  <c r="N534" i="8" s="1"/>
  <c r="D502" i="8"/>
  <c r="E502" i="8" s="1"/>
  <c r="F502" i="8" s="1"/>
  <c r="G502" i="8" s="1"/>
  <c r="D549" i="8"/>
  <c r="E549" i="8" s="1"/>
  <c r="F549" i="8" s="1"/>
  <c r="G549" i="8" s="1"/>
  <c r="D517" i="8"/>
  <c r="E517" i="8" s="1"/>
  <c r="F517" i="8" s="1"/>
  <c r="G517" i="8" s="1"/>
  <c r="D572" i="8"/>
  <c r="E572" i="8" s="1"/>
  <c r="F572" i="8" s="1"/>
  <c r="N572" i="8" s="1"/>
  <c r="D540" i="8"/>
  <c r="E540" i="8" s="1"/>
  <c r="F540" i="8" s="1"/>
  <c r="G540" i="8" s="1"/>
  <c r="D508" i="8"/>
  <c r="E508" i="8" s="1"/>
  <c r="F508" i="8" s="1"/>
  <c r="G508" i="8" s="1"/>
  <c r="D555" i="8"/>
  <c r="E555" i="8" s="1"/>
  <c r="F555" i="8" s="1"/>
  <c r="G555" i="8" s="1"/>
  <c r="D523" i="8"/>
  <c r="E523" i="8" s="1"/>
  <c r="F523" i="8" s="1"/>
  <c r="G523" i="8" s="1"/>
  <c r="D738" i="8"/>
  <c r="E738" i="8" s="1"/>
  <c r="F738" i="8" s="1"/>
  <c r="G738" i="8" s="1"/>
  <c r="D129" i="8"/>
  <c r="E129" i="8" s="1"/>
  <c r="F129" i="8" s="1"/>
  <c r="G129" i="8" s="1"/>
  <c r="D193" i="8"/>
  <c r="E193" i="8" s="1"/>
  <c r="F193" i="8" s="1"/>
  <c r="G193" i="8" s="1"/>
  <c r="D377" i="8"/>
  <c r="E377" i="8" s="1"/>
  <c r="F377" i="8" s="1"/>
  <c r="N377" i="8" s="1"/>
  <c r="D441" i="8"/>
  <c r="E441" i="8" s="1"/>
  <c r="F441" i="8" s="1"/>
  <c r="G441" i="8" s="1"/>
  <c r="D387" i="8"/>
  <c r="E387" i="8" s="1"/>
  <c r="F387" i="8" s="1"/>
  <c r="G387" i="8" s="1"/>
  <c r="D178" i="8"/>
  <c r="E178" i="8" s="1"/>
  <c r="F178" i="8" s="1"/>
  <c r="N178" i="8" s="1"/>
  <c r="D242" i="8"/>
  <c r="E242" i="8" s="1"/>
  <c r="F242" i="8" s="1"/>
  <c r="G242" i="8" s="1"/>
  <c r="D426" i="8"/>
  <c r="E426" i="8" s="1"/>
  <c r="F426" i="8" s="1"/>
  <c r="G426" i="8" s="1"/>
  <c r="D490" i="8"/>
  <c r="E490" i="8" s="1"/>
  <c r="F490" i="8" s="1"/>
  <c r="G490" i="8" s="1"/>
  <c r="D203" i="8"/>
  <c r="E203" i="8" s="1"/>
  <c r="F203" i="8" s="1"/>
  <c r="N203" i="8" s="1"/>
  <c r="D164" i="8"/>
  <c r="E164" i="8" s="1"/>
  <c r="F164" i="8" s="1"/>
  <c r="N164" i="8" s="1"/>
  <c r="D228" i="8"/>
  <c r="E228" i="8" s="1"/>
  <c r="F228" i="8" s="1"/>
  <c r="N228" i="8" s="1"/>
  <c r="D420" i="8"/>
  <c r="E420" i="8" s="1"/>
  <c r="F420" i="8" s="1"/>
  <c r="G420" i="8" s="1"/>
  <c r="D484" i="8"/>
  <c r="E484" i="8" s="1"/>
  <c r="F484" i="8" s="1"/>
  <c r="G484" i="8" s="1"/>
  <c r="D163" i="8"/>
  <c r="E163" i="8" s="1"/>
  <c r="F163" i="8" s="1"/>
  <c r="G163" i="8" s="1"/>
  <c r="D157" i="8"/>
  <c r="E157" i="8" s="1"/>
  <c r="F157" i="8" s="1"/>
  <c r="G157" i="8" s="1"/>
  <c r="D221" i="8"/>
  <c r="E221" i="8" s="1"/>
  <c r="F221" i="8" s="1"/>
  <c r="G221" i="8" s="1"/>
  <c r="D405" i="8"/>
  <c r="E405" i="8" s="1"/>
  <c r="F405" i="8" s="1"/>
  <c r="N405" i="8" s="1"/>
  <c r="D469" i="8"/>
  <c r="E469" i="8" s="1"/>
  <c r="F469" i="8" s="1"/>
  <c r="G469" i="8" s="1"/>
  <c r="D142" i="8"/>
  <c r="E142" i="8" s="1"/>
  <c r="F142" i="8" s="1"/>
  <c r="N142" i="8" s="1"/>
  <c r="D206" i="8"/>
  <c r="E206" i="8" s="1"/>
  <c r="F206" i="8" s="1"/>
  <c r="N206" i="8" s="1"/>
  <c r="D390" i="8"/>
  <c r="E390" i="8" s="1"/>
  <c r="F390" i="8" s="1"/>
  <c r="N390" i="8" s="1"/>
  <c r="D454" i="8"/>
  <c r="E454" i="8" s="1"/>
  <c r="F454" i="8" s="1"/>
  <c r="N454" i="8" s="1"/>
  <c r="D459" i="8"/>
  <c r="E459" i="8" s="1"/>
  <c r="F459" i="8" s="1"/>
  <c r="G459" i="8" s="1"/>
  <c r="D191" i="8"/>
  <c r="E191" i="8" s="1"/>
  <c r="F191" i="8" s="1"/>
  <c r="N191" i="8" s="1"/>
  <c r="D375" i="8"/>
  <c r="E375" i="8" s="1"/>
  <c r="F375" i="8" s="1"/>
  <c r="G375" i="8" s="1"/>
  <c r="D439" i="8"/>
  <c r="E439" i="8" s="1"/>
  <c r="F439" i="8" s="1"/>
  <c r="G439" i="8" s="1"/>
  <c r="D195" i="8"/>
  <c r="E195" i="8" s="1"/>
  <c r="F195" i="8" s="1"/>
  <c r="N195" i="8" s="1"/>
  <c r="D160" i="8"/>
  <c r="E160" i="8" s="1"/>
  <c r="F160" i="8" s="1"/>
  <c r="N160" i="8" s="1"/>
  <c r="D224" i="8"/>
  <c r="E224" i="8" s="1"/>
  <c r="F224" i="8" s="1"/>
  <c r="G224" i="8" s="1"/>
  <c r="D408" i="8"/>
  <c r="E408" i="8" s="1"/>
  <c r="F408" i="8" s="1"/>
  <c r="N408" i="8" s="1"/>
  <c r="D472" i="8"/>
  <c r="E472" i="8" s="1"/>
  <c r="F472" i="8" s="1"/>
  <c r="G472" i="8" s="1"/>
  <c r="D562" i="8"/>
  <c r="E562" i="8" s="1"/>
  <c r="F562" i="8" s="1"/>
  <c r="G562" i="8" s="1"/>
  <c r="D530" i="8"/>
  <c r="E530" i="8" s="1"/>
  <c r="F530" i="8" s="1"/>
  <c r="G530" i="8" s="1"/>
  <c r="D498" i="8"/>
  <c r="E498" i="8" s="1"/>
  <c r="F498" i="8" s="1"/>
  <c r="N498" i="8" s="1"/>
  <c r="D545" i="8"/>
  <c r="E545" i="8" s="1"/>
  <c r="F545" i="8" s="1"/>
  <c r="N545" i="8" s="1"/>
  <c r="D513" i="8"/>
  <c r="E513" i="8" s="1"/>
  <c r="F513" i="8" s="1"/>
  <c r="G513" i="8" s="1"/>
  <c r="D568" i="8"/>
  <c r="E568" i="8" s="1"/>
  <c r="F568" i="8" s="1"/>
  <c r="G568" i="8" s="1"/>
  <c r="D536" i="8"/>
  <c r="E536" i="8" s="1"/>
  <c r="F536" i="8" s="1"/>
  <c r="G536" i="8" s="1"/>
  <c r="D504" i="8"/>
  <c r="E504" i="8" s="1"/>
  <c r="F504" i="8" s="1"/>
  <c r="N504" i="8" s="1"/>
  <c r="D551" i="8"/>
  <c r="E551" i="8" s="1"/>
  <c r="F551" i="8" s="1"/>
  <c r="N551" i="8" s="1"/>
  <c r="D519" i="8"/>
  <c r="E519" i="8" s="1"/>
  <c r="F519" i="8" s="1"/>
  <c r="G519" i="8" s="1"/>
  <c r="D744" i="8"/>
  <c r="E744" i="8" s="1"/>
  <c r="F744" i="8" s="1"/>
  <c r="G744" i="8" s="1"/>
  <c r="D137" i="8"/>
  <c r="E137" i="8" s="1"/>
  <c r="F137" i="8" s="1"/>
  <c r="G137" i="8" s="1"/>
  <c r="D201" i="8"/>
  <c r="E201" i="8" s="1"/>
  <c r="F201" i="8" s="1"/>
  <c r="G201" i="8" s="1"/>
  <c r="D385" i="8"/>
  <c r="E385" i="8" s="1"/>
  <c r="F385" i="8" s="1"/>
  <c r="G385" i="8" s="1"/>
  <c r="D449" i="8"/>
  <c r="E449" i="8" s="1"/>
  <c r="F449" i="8" s="1"/>
  <c r="G449" i="8" s="1"/>
  <c r="D475" i="8"/>
  <c r="E475" i="8" s="1"/>
  <c r="F475" i="8" s="1"/>
  <c r="G475" i="8" s="1"/>
  <c r="D186" i="8"/>
  <c r="E186" i="8" s="1"/>
  <c r="F186" i="8" s="1"/>
  <c r="N186" i="8" s="1"/>
  <c r="D372" i="8"/>
  <c r="E372" i="8" s="1"/>
  <c r="F372" i="8" s="1"/>
  <c r="G372" i="8" s="1"/>
  <c r="D434" i="8"/>
  <c r="E434" i="8" s="1"/>
  <c r="F434" i="8" s="1"/>
  <c r="G434" i="8" s="1"/>
  <c r="D395" i="8"/>
  <c r="E395" i="8" s="1"/>
  <c r="F395" i="8" s="1"/>
  <c r="G395" i="8" s="1"/>
  <c r="D172" i="8"/>
  <c r="E172" i="8" s="1"/>
  <c r="F172" i="8" s="1"/>
  <c r="G172" i="8" s="1"/>
  <c r="D236" i="8"/>
  <c r="E236" i="8" s="1"/>
  <c r="F236" i="8" s="1"/>
  <c r="G236" i="8" s="1"/>
  <c r="D428" i="8"/>
  <c r="E428" i="8" s="1"/>
  <c r="F428" i="8" s="1"/>
  <c r="G428" i="8" s="1"/>
  <c r="D492" i="8"/>
  <c r="E492" i="8" s="1"/>
  <c r="F492" i="8" s="1"/>
  <c r="G492" i="8" s="1"/>
  <c r="D235" i="8"/>
  <c r="E235" i="8" s="1"/>
  <c r="F235" i="8" s="1"/>
  <c r="G235" i="8" s="1"/>
  <c r="D165" i="8"/>
  <c r="E165" i="8" s="1"/>
  <c r="F165" i="8" s="1"/>
  <c r="N165" i="8" s="1"/>
  <c r="D229" i="8"/>
  <c r="E229" i="8" s="1"/>
  <c r="F229" i="8" s="1"/>
  <c r="N229" i="8" s="1"/>
  <c r="D413" i="8"/>
  <c r="E413" i="8" s="1"/>
  <c r="F413" i="8" s="1"/>
  <c r="N413" i="8" s="1"/>
  <c r="D477" i="8"/>
  <c r="E477" i="8" s="1"/>
  <c r="F477" i="8" s="1"/>
  <c r="G477" i="8" s="1"/>
  <c r="D150" i="8"/>
  <c r="E150" i="8" s="1"/>
  <c r="F150" i="8" s="1"/>
  <c r="N150" i="8" s="1"/>
  <c r="D214" i="8"/>
  <c r="E214" i="8" s="1"/>
  <c r="F214" i="8" s="1"/>
  <c r="N214" i="8" s="1"/>
  <c r="D398" i="8"/>
  <c r="E398" i="8" s="1"/>
  <c r="F398" i="8" s="1"/>
  <c r="N398" i="8" s="1"/>
  <c r="D462" i="8"/>
  <c r="E462" i="8" s="1"/>
  <c r="F462" i="8" s="1"/>
  <c r="N462" i="8" s="1"/>
  <c r="D135" i="8"/>
  <c r="E135" i="8" s="1"/>
  <c r="F135" i="8" s="1"/>
  <c r="G135" i="8" s="1"/>
  <c r="D199" i="8"/>
  <c r="E199" i="8" s="1"/>
  <c r="F199" i="8" s="1"/>
  <c r="G199" i="8" s="1"/>
  <c r="D383" i="8"/>
  <c r="E383" i="8" s="1"/>
  <c r="F383" i="8" s="1"/>
  <c r="G383" i="8" s="1"/>
  <c r="D447" i="8"/>
  <c r="E447" i="8" s="1"/>
  <c r="F447" i="8" s="1"/>
  <c r="G447" i="8" s="1"/>
  <c r="D227" i="8"/>
  <c r="E227" i="8" s="1"/>
  <c r="F227" i="8" s="1"/>
  <c r="G227" i="8" s="1"/>
  <c r="D168" i="8"/>
  <c r="E168" i="8" s="1"/>
  <c r="F168" i="8" s="1"/>
  <c r="G168" i="8" s="1"/>
  <c r="D232" i="8"/>
  <c r="E232" i="8" s="1"/>
  <c r="F232" i="8" s="1"/>
  <c r="G232" i="8" s="1"/>
  <c r="D416" i="8"/>
  <c r="E416" i="8" s="1"/>
  <c r="F416" i="8" s="1"/>
  <c r="G416" i="8" s="1"/>
  <c r="D480" i="8"/>
  <c r="E480" i="8" s="1"/>
  <c r="F480" i="8" s="1"/>
  <c r="G480" i="8" s="1"/>
  <c r="D511" i="8"/>
  <c r="E511" i="8" s="1"/>
  <c r="F511" i="8" s="1"/>
  <c r="G511" i="8" s="1"/>
  <c r="D558" i="8"/>
  <c r="E558" i="8" s="1"/>
  <c r="F558" i="8" s="1"/>
  <c r="G558" i="8" s="1"/>
  <c r="D526" i="8"/>
  <c r="E526" i="8" s="1"/>
  <c r="F526" i="8" s="1"/>
  <c r="N526" i="8" s="1"/>
  <c r="D494" i="8"/>
  <c r="E494" i="8" s="1"/>
  <c r="F494" i="8" s="1"/>
  <c r="N494" i="8" s="1"/>
  <c r="D541" i="8"/>
  <c r="E541" i="8" s="1"/>
  <c r="F541" i="8" s="1"/>
  <c r="G541" i="8" s="1"/>
  <c r="D509" i="8"/>
  <c r="E509" i="8" s="1"/>
  <c r="F509" i="8" s="1"/>
  <c r="G509" i="8" s="1"/>
  <c r="D564" i="8"/>
  <c r="E564" i="8" s="1"/>
  <c r="F564" i="8" s="1"/>
  <c r="G564" i="8" s="1"/>
  <c r="D532" i="8"/>
  <c r="E532" i="8" s="1"/>
  <c r="F532" i="8" s="1"/>
  <c r="G532" i="8" s="1"/>
  <c r="D500" i="8"/>
  <c r="E500" i="8" s="1"/>
  <c r="F500" i="8" s="1"/>
  <c r="N500" i="8" s="1"/>
  <c r="D547" i="8"/>
  <c r="E547" i="8" s="1"/>
  <c r="F547" i="8" s="1"/>
  <c r="N547" i="8" s="1"/>
  <c r="D515" i="8"/>
  <c r="E515" i="8" s="1"/>
  <c r="F515" i="8" s="1"/>
  <c r="N515" i="8" s="1"/>
  <c r="D743" i="8"/>
  <c r="E743" i="8" s="1"/>
  <c r="F743" i="8" s="1"/>
  <c r="N743" i="8" s="1"/>
  <c r="D145" i="8"/>
  <c r="E145" i="8" s="1"/>
  <c r="F145" i="8" s="1"/>
  <c r="G145" i="8" s="1"/>
  <c r="D209" i="8"/>
  <c r="E209" i="8" s="1"/>
  <c r="F209" i="8" s="1"/>
  <c r="G209" i="8" s="1"/>
  <c r="D393" i="8"/>
  <c r="E393" i="8" s="1"/>
  <c r="F393" i="8" s="1"/>
  <c r="G393" i="8" s="1"/>
  <c r="D457" i="8"/>
  <c r="E457" i="8" s="1"/>
  <c r="F457" i="8" s="1"/>
  <c r="G457" i="8" s="1"/>
  <c r="D130" i="8"/>
  <c r="E130" i="8" s="1"/>
  <c r="F130" i="8" s="1"/>
  <c r="G130" i="8" s="1"/>
  <c r="D194" i="8"/>
  <c r="E194" i="8" s="1"/>
  <c r="F194" i="8" s="1"/>
  <c r="G194" i="8" s="1"/>
  <c r="D378" i="8"/>
  <c r="E378" i="8" s="1"/>
  <c r="F378" i="8" s="1"/>
  <c r="N378" i="8" s="1"/>
  <c r="D442" i="8"/>
  <c r="E442" i="8" s="1"/>
  <c r="F442" i="8" s="1"/>
  <c r="G442" i="8" s="1"/>
  <c r="D443" i="8"/>
  <c r="E443" i="8" s="1"/>
  <c r="F443" i="8" s="1"/>
  <c r="G443" i="8" s="1"/>
  <c r="D180" i="8"/>
  <c r="E180" i="8" s="1"/>
  <c r="F180" i="8" s="1"/>
  <c r="G180" i="8" s="1"/>
  <c r="D244" i="8"/>
  <c r="E244" i="8" s="1"/>
  <c r="F244" i="8" s="1"/>
  <c r="G244" i="8" s="1"/>
  <c r="D436" i="8"/>
  <c r="E436" i="8" s="1"/>
  <c r="F436" i="8" s="1"/>
  <c r="N436" i="8" s="1"/>
  <c r="D379" i="8"/>
  <c r="E379" i="8" s="1"/>
  <c r="F379" i="8" s="1"/>
  <c r="G379" i="8" s="1"/>
  <c r="D173" i="8"/>
  <c r="E173" i="8" s="1"/>
  <c r="F173" i="8" s="1"/>
  <c r="N173" i="8" s="1"/>
  <c r="D237" i="8"/>
  <c r="E237" i="8" s="1"/>
  <c r="F237" i="8" s="1"/>
  <c r="G237" i="8" s="1"/>
  <c r="D421" i="8"/>
  <c r="E421" i="8" s="1"/>
  <c r="F421" i="8" s="1"/>
  <c r="G421" i="8" s="1"/>
  <c r="D485" i="8"/>
  <c r="E485" i="8" s="1"/>
  <c r="F485" i="8" s="1"/>
  <c r="G485" i="8" s="1"/>
  <c r="D158" i="8"/>
  <c r="E158" i="8" s="1"/>
  <c r="F158" i="8" s="1"/>
  <c r="G158" i="8" s="1"/>
  <c r="D222" i="8"/>
  <c r="E222" i="8" s="1"/>
  <c r="F222" i="8" s="1"/>
  <c r="G222" i="8" s="1"/>
  <c r="D406" i="8"/>
  <c r="E406" i="8" s="1"/>
  <c r="F406" i="8" s="1"/>
  <c r="N406" i="8" s="1"/>
  <c r="D470" i="8"/>
  <c r="E470" i="8" s="1"/>
  <c r="F470" i="8" s="1"/>
  <c r="N470" i="8" s="1"/>
  <c r="D143" i="8"/>
  <c r="E143" i="8" s="1"/>
  <c r="F143" i="8" s="1"/>
  <c r="G143" i="8" s="1"/>
  <c r="D207" i="8"/>
  <c r="E207" i="8" s="1"/>
  <c r="F207" i="8" s="1"/>
  <c r="G207" i="8" s="1"/>
  <c r="D391" i="8"/>
  <c r="E391" i="8" s="1"/>
  <c r="F391" i="8" s="1"/>
  <c r="G391" i="8" s="1"/>
  <c r="D455" i="8"/>
  <c r="E455" i="8" s="1"/>
  <c r="F455" i="8" s="1"/>
  <c r="G455" i="8" s="1"/>
  <c r="D419" i="8"/>
  <c r="E419" i="8" s="1"/>
  <c r="F419" i="8" s="1"/>
  <c r="G419" i="8" s="1"/>
  <c r="D176" i="8"/>
  <c r="E176" i="8" s="1"/>
  <c r="F176" i="8" s="1"/>
  <c r="G176" i="8" s="1"/>
  <c r="D240" i="8"/>
  <c r="E240" i="8" s="1"/>
  <c r="F240" i="8" s="1"/>
  <c r="G240" i="8" s="1"/>
  <c r="D424" i="8"/>
  <c r="E424" i="8" s="1"/>
  <c r="F424" i="8" s="1"/>
  <c r="G424" i="8" s="1"/>
  <c r="D488" i="8"/>
  <c r="E488" i="8" s="1"/>
  <c r="F488" i="8" s="1"/>
  <c r="G488" i="8" s="1"/>
  <c r="D507" i="8"/>
  <c r="E507" i="8" s="1"/>
  <c r="F507" i="8" s="1"/>
  <c r="G507" i="8" s="1"/>
  <c r="D554" i="8"/>
  <c r="E554" i="8" s="1"/>
  <c r="F554" i="8" s="1"/>
  <c r="G554" i="8" s="1"/>
  <c r="D522" i="8"/>
  <c r="E522" i="8" s="1"/>
  <c r="F522" i="8" s="1"/>
  <c r="G522" i="8" s="1"/>
  <c r="D569" i="8"/>
  <c r="E569" i="8" s="1"/>
  <c r="F569" i="8" s="1"/>
  <c r="G569" i="8" s="1"/>
  <c r="D537" i="8"/>
  <c r="E537" i="8" s="1"/>
  <c r="F537" i="8" s="1"/>
  <c r="G537" i="8" s="1"/>
  <c r="D505" i="8"/>
  <c r="E505" i="8" s="1"/>
  <c r="F505" i="8" s="1"/>
  <c r="G505" i="8" s="1"/>
  <c r="D560" i="8"/>
  <c r="E560" i="8" s="1"/>
  <c r="F560" i="8" s="1"/>
  <c r="G560" i="8" s="1"/>
  <c r="D528" i="8"/>
  <c r="E528" i="8" s="1"/>
  <c r="F528" i="8" s="1"/>
  <c r="G528" i="8" s="1"/>
  <c r="D496" i="8"/>
  <c r="E496" i="8" s="1"/>
  <c r="F496" i="8" s="1"/>
  <c r="G496" i="8" s="1"/>
  <c r="D543" i="8"/>
  <c r="E543" i="8" s="1"/>
  <c r="F543" i="8" s="1"/>
  <c r="N543" i="8" s="1"/>
  <c r="D742" i="8"/>
  <c r="E742" i="8" s="1"/>
  <c r="F742" i="8" s="1"/>
  <c r="G742" i="8" s="1"/>
  <c r="D739" i="8"/>
  <c r="E739" i="8" s="1"/>
  <c r="F739" i="8" s="1"/>
  <c r="G739" i="8" s="1"/>
  <c r="D153" i="8"/>
  <c r="E153" i="8" s="1"/>
  <c r="F153" i="8" s="1"/>
  <c r="G153" i="8" s="1"/>
  <c r="D217" i="8"/>
  <c r="E217" i="8" s="1"/>
  <c r="F217" i="8" s="1"/>
  <c r="N217" i="8" s="1"/>
  <c r="D401" i="8"/>
  <c r="E401" i="8" s="1"/>
  <c r="F401" i="8" s="1"/>
  <c r="N401" i="8" s="1"/>
  <c r="D465" i="8"/>
  <c r="E465" i="8" s="1"/>
  <c r="F465" i="8" s="1"/>
  <c r="G465" i="8" s="1"/>
  <c r="D138" i="8"/>
  <c r="E138" i="8" s="1"/>
  <c r="F138" i="8" s="1"/>
  <c r="N138" i="8" s="1"/>
  <c r="D202" i="8"/>
  <c r="E202" i="8" s="1"/>
  <c r="F202" i="8" s="1"/>
  <c r="N202" i="8" s="1"/>
  <c r="D386" i="8"/>
  <c r="E386" i="8" s="1"/>
  <c r="F386" i="8" s="1"/>
  <c r="G386" i="8" s="1"/>
  <c r="D450" i="8"/>
  <c r="E450" i="8" s="1"/>
  <c r="F450" i="8" s="1"/>
  <c r="G450" i="8" s="1"/>
  <c r="D131" i="8"/>
  <c r="E131" i="8" s="1"/>
  <c r="F131" i="8" s="1"/>
  <c r="G131" i="8" s="1"/>
  <c r="D188" i="8"/>
  <c r="E188" i="8" s="1"/>
  <c r="F188" i="8" s="1"/>
  <c r="G188" i="8" s="1"/>
  <c r="D380" i="8"/>
  <c r="E380" i="8" s="1"/>
  <c r="F380" i="8" s="1"/>
  <c r="G380" i="8" s="1"/>
  <c r="D444" i="8"/>
  <c r="E444" i="8" s="1"/>
  <c r="F444" i="8" s="1"/>
  <c r="G444" i="8" s="1"/>
  <c r="D435" i="8"/>
  <c r="E435" i="8" s="1"/>
  <c r="F435" i="8" s="1"/>
  <c r="G435" i="8" s="1"/>
  <c r="D181" i="8"/>
  <c r="E181" i="8" s="1"/>
  <c r="F181" i="8" s="1"/>
  <c r="N181" i="8" s="1"/>
  <c r="D245" i="8"/>
  <c r="E245" i="8" s="1"/>
  <c r="F245" i="8" s="1"/>
  <c r="N245" i="8" s="1"/>
  <c r="D429" i="8"/>
  <c r="E429" i="8" s="1"/>
  <c r="F429" i="8" s="1"/>
  <c r="N429" i="8" s="1"/>
  <c r="D147" i="8"/>
  <c r="E147" i="8" s="1"/>
  <c r="F147" i="8" s="1"/>
  <c r="G147" i="8" s="1"/>
  <c r="D166" i="8"/>
  <c r="E166" i="8" s="1"/>
  <c r="F166" i="8" s="1"/>
  <c r="N166" i="8" s="1"/>
  <c r="D230" i="8"/>
  <c r="E230" i="8" s="1"/>
  <c r="F230" i="8" s="1"/>
  <c r="N230" i="8" s="1"/>
  <c r="D414" i="8"/>
  <c r="E414" i="8" s="1"/>
  <c r="F414" i="8" s="1"/>
  <c r="N414" i="8" s="1"/>
  <c r="D478" i="8"/>
  <c r="E478" i="8" s="1"/>
  <c r="F478" i="8" s="1"/>
  <c r="N478" i="8" s="1"/>
  <c r="D151" i="8"/>
  <c r="E151" i="8" s="1"/>
  <c r="F151" i="8" s="1"/>
  <c r="N151" i="8" s="1"/>
  <c r="D215" i="8"/>
  <c r="E215" i="8" s="1"/>
  <c r="F215" i="8" s="1"/>
  <c r="G215" i="8" s="1"/>
  <c r="D399" i="8"/>
  <c r="E399" i="8" s="1"/>
  <c r="F399" i="8" s="1"/>
  <c r="G399" i="8" s="1"/>
  <c r="D463" i="8"/>
  <c r="E463" i="8" s="1"/>
  <c r="F463" i="8" s="1"/>
  <c r="N463" i="8" s="1"/>
  <c r="D467" i="8"/>
  <c r="E467" i="8" s="1"/>
  <c r="F467" i="8" s="1"/>
  <c r="G467" i="8" s="1"/>
  <c r="D184" i="8"/>
  <c r="E184" i="8" s="1"/>
  <c r="F184" i="8" s="1"/>
  <c r="G184" i="8" s="1"/>
  <c r="D248" i="8"/>
  <c r="E248" i="8" s="1"/>
  <c r="F248" i="8" s="1"/>
  <c r="G248" i="8" s="1"/>
  <c r="D432" i="8"/>
  <c r="E432" i="8" s="1"/>
  <c r="F432" i="8" s="1"/>
  <c r="G432" i="8" s="1"/>
  <c r="D155" i="8"/>
  <c r="E155" i="8" s="1"/>
  <c r="F155" i="8" s="1"/>
  <c r="G155" i="8" s="1"/>
  <c r="S733" i="2"/>
  <c r="D503" i="8"/>
  <c r="E503" i="8" s="1"/>
  <c r="F503" i="8" s="1"/>
  <c r="G503" i="8" s="1"/>
  <c r="D550" i="8"/>
  <c r="E550" i="8" s="1"/>
  <c r="F550" i="8" s="1"/>
  <c r="G550" i="8" s="1"/>
  <c r="D518" i="8"/>
  <c r="E518" i="8" s="1"/>
  <c r="F518" i="8" s="1"/>
  <c r="N518" i="8" s="1"/>
  <c r="D565" i="8"/>
  <c r="E565" i="8" s="1"/>
  <c r="F565" i="8" s="1"/>
  <c r="G565" i="8" s="1"/>
  <c r="D533" i="8"/>
  <c r="E533" i="8" s="1"/>
  <c r="F533" i="8" s="1"/>
  <c r="G533" i="8" s="1"/>
  <c r="D501" i="8"/>
  <c r="E501" i="8" s="1"/>
  <c r="F501" i="8" s="1"/>
  <c r="G501" i="8" s="1"/>
  <c r="D556" i="8"/>
  <c r="E556" i="8" s="1"/>
  <c r="F556" i="8" s="1"/>
  <c r="G556" i="8" s="1"/>
  <c r="D524" i="8"/>
  <c r="E524" i="8" s="1"/>
  <c r="F524" i="8" s="1"/>
  <c r="G524" i="8" s="1"/>
  <c r="D571" i="8"/>
  <c r="E571" i="8" s="1"/>
  <c r="F571" i="8" s="1"/>
  <c r="N571" i="8" s="1"/>
  <c r="D539" i="8"/>
  <c r="E539" i="8" s="1"/>
  <c r="F539" i="8" s="1"/>
  <c r="G539" i="8" s="1"/>
  <c r="D741" i="8"/>
  <c r="E741" i="8" s="1"/>
  <c r="F741" i="8" s="1"/>
  <c r="G741" i="8" s="1"/>
  <c r="D737" i="8"/>
  <c r="E737" i="8" s="1"/>
  <c r="F737" i="8" s="1"/>
  <c r="G737" i="8" s="1"/>
  <c r="D161" i="8"/>
  <c r="E161" i="8" s="1"/>
  <c r="F161" i="8" s="1"/>
  <c r="G161" i="8" s="1"/>
  <c r="D225" i="8"/>
  <c r="E225" i="8" s="1"/>
  <c r="F225" i="8" s="1"/>
  <c r="N225" i="8" s="1"/>
  <c r="D409" i="8"/>
  <c r="E409" i="8" s="1"/>
  <c r="F409" i="8" s="1"/>
  <c r="G409" i="8" s="1"/>
  <c r="D473" i="8"/>
  <c r="E473" i="8" s="1"/>
  <c r="F473" i="8" s="1"/>
  <c r="G473" i="8" s="1"/>
  <c r="D146" i="8"/>
  <c r="E146" i="8" s="1"/>
  <c r="F146" i="8" s="1"/>
  <c r="G146" i="8" s="1"/>
  <c r="D210" i="8"/>
  <c r="E210" i="8" s="1"/>
  <c r="F210" i="8" s="1"/>
  <c r="G210" i="8" s="1"/>
  <c r="D394" i="8"/>
  <c r="E394" i="8" s="1"/>
  <c r="F394" i="8" s="1"/>
  <c r="G394" i="8" s="1"/>
  <c r="D458" i="8"/>
  <c r="E458" i="8" s="1"/>
  <c r="F458" i="8" s="1"/>
  <c r="G458" i="8" s="1"/>
  <c r="D132" i="8"/>
  <c r="E132" i="8" s="1"/>
  <c r="F132" i="8" s="1"/>
  <c r="N132" i="8" s="1"/>
  <c r="D196" i="8"/>
  <c r="E196" i="8" s="1"/>
  <c r="F196" i="8" s="1"/>
  <c r="G196" i="8" s="1"/>
  <c r="D388" i="8"/>
  <c r="E388" i="8" s="1"/>
  <c r="F388" i="8" s="1"/>
  <c r="G388" i="8" s="1"/>
  <c r="D452" i="8"/>
  <c r="E452" i="8" s="1"/>
  <c r="F452" i="8" s="1"/>
  <c r="G452" i="8" s="1"/>
  <c r="D483" i="8"/>
  <c r="E483" i="8" s="1"/>
  <c r="F483" i="8" s="1"/>
  <c r="G483" i="8" s="1"/>
  <c r="D189" i="8"/>
  <c r="E189" i="8" s="1"/>
  <c r="F189" i="8" s="1"/>
  <c r="N189" i="8" s="1"/>
  <c r="D373" i="8"/>
  <c r="E373" i="8" s="1"/>
  <c r="F373" i="8" s="1"/>
  <c r="N373" i="8" s="1"/>
  <c r="D437" i="8"/>
  <c r="E437" i="8" s="1"/>
  <c r="F437" i="8" s="1"/>
  <c r="G437" i="8" s="1"/>
  <c r="D211" i="8"/>
  <c r="E211" i="8" s="1"/>
  <c r="F211" i="8" s="1"/>
  <c r="G211" i="8" s="1"/>
  <c r="D174" i="8"/>
  <c r="E174" i="8" s="1"/>
  <c r="F174" i="8" s="1"/>
  <c r="N174" i="8" s="1"/>
  <c r="D238" i="8"/>
  <c r="E238" i="8" s="1"/>
  <c r="F238" i="8" s="1"/>
  <c r="N238" i="8" s="1"/>
  <c r="D422" i="8"/>
  <c r="E422" i="8" s="1"/>
  <c r="F422" i="8" s="1"/>
  <c r="N422" i="8" s="1"/>
  <c r="D486" i="8"/>
  <c r="E486" i="8" s="1"/>
  <c r="F486" i="8" s="1"/>
  <c r="N486" i="8" s="1"/>
  <c r="D159" i="8"/>
  <c r="E159" i="8" s="1"/>
  <c r="F159" i="8" s="1"/>
  <c r="G159" i="8" s="1"/>
  <c r="D223" i="8"/>
  <c r="E223" i="8" s="1"/>
  <c r="F223" i="8" s="1"/>
  <c r="G223" i="8" s="1"/>
  <c r="D407" i="8"/>
  <c r="E407" i="8" s="1"/>
  <c r="F407" i="8" s="1"/>
  <c r="G407" i="8" s="1"/>
  <c r="D471" i="8"/>
  <c r="E471" i="8" s="1"/>
  <c r="F471" i="8" s="1"/>
  <c r="N471" i="8" s="1"/>
  <c r="D128" i="8"/>
  <c r="E128" i="8" s="1"/>
  <c r="F128" i="8" s="1"/>
  <c r="G128" i="8" s="1"/>
  <c r="D192" i="8"/>
  <c r="E192" i="8" s="1"/>
  <c r="F192" i="8" s="1"/>
  <c r="G192" i="8" s="1"/>
  <c r="D376" i="8"/>
  <c r="E376" i="8" s="1"/>
  <c r="F376" i="8" s="1"/>
  <c r="G376" i="8" s="1"/>
  <c r="D440" i="8"/>
  <c r="E440" i="8" s="1"/>
  <c r="F440" i="8" s="1"/>
  <c r="G440" i="8" s="1"/>
  <c r="D243" i="8"/>
  <c r="E243" i="8" s="1"/>
  <c r="F243" i="8" s="1"/>
  <c r="G243" i="8" s="1"/>
  <c r="D499" i="8"/>
  <c r="E499" i="8" s="1"/>
  <c r="F499" i="8" s="1"/>
  <c r="G499" i="8" s="1"/>
  <c r="D546" i="8"/>
  <c r="E546" i="8" s="1"/>
  <c r="F546" i="8" s="1"/>
  <c r="G546" i="8" s="1"/>
  <c r="D514" i="8"/>
  <c r="E514" i="8" s="1"/>
  <c r="F514" i="8" s="1"/>
  <c r="G514" i="8" s="1"/>
  <c r="D561" i="8"/>
  <c r="E561" i="8" s="1"/>
  <c r="F561" i="8" s="1"/>
  <c r="G561" i="8" s="1"/>
  <c r="D529" i="8"/>
  <c r="E529" i="8" s="1"/>
  <c r="F529" i="8" s="1"/>
  <c r="G529" i="8" s="1"/>
  <c r="D497" i="8"/>
  <c r="E497" i="8" s="1"/>
  <c r="F497" i="8" s="1"/>
  <c r="G497" i="8" s="1"/>
  <c r="D552" i="8"/>
  <c r="E552" i="8" s="1"/>
  <c r="F552" i="8" s="1"/>
  <c r="N552" i="8" s="1"/>
  <c r="D520" i="8"/>
  <c r="E520" i="8" s="1"/>
  <c r="F520" i="8" s="1"/>
  <c r="G520" i="8" s="1"/>
  <c r="D567" i="8"/>
  <c r="E567" i="8" s="1"/>
  <c r="F567" i="8" s="1"/>
  <c r="N567" i="8" s="1"/>
  <c r="D535" i="8"/>
  <c r="E535" i="8" s="1"/>
  <c r="F535" i="8" s="1"/>
  <c r="G535" i="8" s="1"/>
  <c r="D746" i="8"/>
  <c r="E746" i="8" s="1"/>
  <c r="F746" i="8" s="1"/>
  <c r="G746" i="8" s="1"/>
  <c r="D169" i="8"/>
  <c r="E169" i="8" s="1"/>
  <c r="F169" i="8" s="1"/>
  <c r="G169" i="8" s="1"/>
  <c r="D233" i="8"/>
  <c r="E233" i="8" s="1"/>
  <c r="F233" i="8" s="1"/>
  <c r="N233" i="8" s="1"/>
  <c r="D417" i="8"/>
  <c r="E417" i="8" s="1"/>
  <c r="F417" i="8" s="1"/>
  <c r="G417" i="8" s="1"/>
  <c r="D481" i="8"/>
  <c r="E481" i="8" s="1"/>
  <c r="F481" i="8" s="1"/>
  <c r="G481" i="8" s="1"/>
  <c r="D154" i="8"/>
  <c r="E154" i="8" s="1"/>
  <c r="F154" i="8" s="1"/>
  <c r="N154" i="8" s="1"/>
  <c r="D402" i="8"/>
  <c r="E402" i="8" s="1"/>
  <c r="F402" i="8" s="1"/>
  <c r="N402" i="8" s="1"/>
  <c r="D466" i="8"/>
  <c r="E466" i="8" s="1"/>
  <c r="F466" i="8" s="1"/>
  <c r="N466" i="8" s="1"/>
  <c r="D140" i="8"/>
  <c r="E140" i="8" s="1"/>
  <c r="F140" i="8" s="1"/>
  <c r="G140" i="8" s="1"/>
  <c r="D204" i="8"/>
  <c r="E204" i="8" s="1"/>
  <c r="F204" i="8" s="1"/>
  <c r="G204" i="8" s="1"/>
  <c r="D396" i="8"/>
  <c r="E396" i="8" s="1"/>
  <c r="F396" i="8" s="1"/>
  <c r="G396" i="8" s="1"/>
  <c r="D460" i="8"/>
  <c r="E460" i="8" s="1"/>
  <c r="F460" i="8" s="1"/>
  <c r="G460" i="8" s="1"/>
  <c r="D133" i="8"/>
  <c r="E133" i="8" s="1"/>
  <c r="F133" i="8" s="1"/>
  <c r="N133" i="8" s="1"/>
  <c r="D197" i="8"/>
  <c r="E197" i="8" s="1"/>
  <c r="F197" i="8" s="1"/>
  <c r="N197" i="8" s="1"/>
  <c r="D381" i="8"/>
  <c r="E381" i="8" s="1"/>
  <c r="F381" i="8" s="1"/>
  <c r="N381" i="8" s="1"/>
  <c r="D445" i="8"/>
  <c r="E445" i="8" s="1"/>
  <c r="F445" i="8" s="1"/>
  <c r="N445" i="8" s="1"/>
  <c r="D403" i="8"/>
  <c r="E403" i="8" s="1"/>
  <c r="F403" i="8" s="1"/>
  <c r="G403" i="8" s="1"/>
  <c r="D182" i="8"/>
  <c r="E182" i="8" s="1"/>
  <c r="F182" i="8" s="1"/>
  <c r="N182" i="8" s="1"/>
  <c r="D246" i="8"/>
  <c r="E246" i="8" s="1"/>
  <c r="F246" i="8" s="1"/>
  <c r="N246" i="8" s="1"/>
  <c r="D430" i="8"/>
  <c r="E430" i="8" s="1"/>
  <c r="F430" i="8" s="1"/>
  <c r="N430" i="8" s="1"/>
  <c r="D171" i="8"/>
  <c r="E171" i="8" s="1"/>
  <c r="F171" i="8" s="1"/>
  <c r="G171" i="8" s="1"/>
  <c r="D167" i="8"/>
  <c r="E167" i="8" s="1"/>
  <c r="F167" i="8" s="1"/>
  <c r="G167" i="8" s="1"/>
  <c r="D231" i="8"/>
  <c r="E231" i="8" s="1"/>
  <c r="F231" i="8" s="1"/>
  <c r="N231" i="8" s="1"/>
  <c r="D415" i="8"/>
  <c r="E415" i="8" s="1"/>
  <c r="F415" i="8" s="1"/>
  <c r="G415" i="8" s="1"/>
  <c r="D479" i="8"/>
  <c r="E479" i="8" s="1"/>
  <c r="F479" i="8" s="1"/>
  <c r="N479" i="8" s="1"/>
  <c r="D136" i="8"/>
  <c r="E136" i="8" s="1"/>
  <c r="F136" i="8" s="1"/>
  <c r="G136" i="8" s="1"/>
  <c r="D200" i="8"/>
  <c r="E200" i="8" s="1"/>
  <c r="F200" i="8" s="1"/>
  <c r="G200" i="8" s="1"/>
  <c r="D384" i="8"/>
  <c r="E384" i="8" s="1"/>
  <c r="F384" i="8" s="1"/>
  <c r="N384" i="8" s="1"/>
  <c r="D448" i="8"/>
  <c r="E448" i="8" s="1"/>
  <c r="F448" i="8" s="1"/>
  <c r="G448" i="8" s="1"/>
  <c r="D427" i="8"/>
  <c r="E427" i="8" s="1"/>
  <c r="F427" i="8" s="1"/>
  <c r="G427" i="8" s="1"/>
  <c r="D495" i="8"/>
  <c r="E495" i="8" s="1"/>
  <c r="F495" i="8" s="1"/>
  <c r="N495" i="8" s="1"/>
  <c r="D542" i="8"/>
  <c r="E542" i="8" s="1"/>
  <c r="F542" i="8" s="1"/>
  <c r="N542" i="8" s="1"/>
  <c r="D510" i="8"/>
  <c r="E510" i="8" s="1"/>
  <c r="F510" i="8" s="1"/>
  <c r="N510" i="8" s="1"/>
  <c r="D557" i="8"/>
  <c r="E557" i="8" s="1"/>
  <c r="F557" i="8" s="1"/>
  <c r="N557" i="8" s="1"/>
  <c r="D525" i="8"/>
  <c r="E525" i="8" s="1"/>
  <c r="F525" i="8" s="1"/>
  <c r="G525" i="8" s="1"/>
  <c r="D573" i="8"/>
  <c r="E573" i="8" s="1"/>
  <c r="F573" i="8" s="1"/>
  <c r="G573" i="8" s="1"/>
  <c r="D548" i="8"/>
  <c r="E548" i="8" s="1"/>
  <c r="F548" i="8" s="1"/>
  <c r="G548" i="8" s="1"/>
  <c r="D516" i="8"/>
  <c r="E516" i="8" s="1"/>
  <c r="F516" i="8" s="1"/>
  <c r="G516" i="8" s="1"/>
  <c r="D563" i="8"/>
  <c r="E563" i="8" s="1"/>
  <c r="F563" i="8" s="1"/>
  <c r="G563" i="8" s="1"/>
  <c r="D531" i="8"/>
  <c r="E531" i="8" s="1"/>
  <c r="F531" i="8" s="1"/>
  <c r="N531" i="8" s="1"/>
  <c r="D740" i="8"/>
  <c r="E740" i="8" s="1"/>
  <c r="F740" i="8" s="1"/>
  <c r="G740" i="8" s="1"/>
  <c r="D177" i="8"/>
  <c r="E177" i="8" s="1"/>
  <c r="F177" i="8" s="1"/>
  <c r="G177" i="8" s="1"/>
  <c r="D241" i="8"/>
  <c r="E241" i="8" s="1"/>
  <c r="F241" i="8" s="1"/>
  <c r="G241" i="8" s="1"/>
  <c r="D425" i="8"/>
  <c r="E425" i="8" s="1"/>
  <c r="F425" i="8" s="1"/>
  <c r="G425" i="8" s="1"/>
  <c r="D489" i="8"/>
  <c r="E489" i="8" s="1"/>
  <c r="F489" i="8" s="1"/>
  <c r="G489" i="8" s="1"/>
  <c r="D162" i="8"/>
  <c r="E162" i="8" s="1"/>
  <c r="F162" i="8" s="1"/>
  <c r="N162" i="8" s="1"/>
  <c r="D226" i="8"/>
  <c r="E226" i="8" s="1"/>
  <c r="F226" i="8" s="1"/>
  <c r="G226" i="8" s="1"/>
  <c r="D410" i="8"/>
  <c r="E410" i="8" s="1"/>
  <c r="F410" i="8" s="1"/>
  <c r="G410" i="8" s="1"/>
  <c r="D474" i="8"/>
  <c r="E474" i="8" s="1"/>
  <c r="F474" i="8" s="1"/>
  <c r="G474" i="8" s="1"/>
  <c r="D148" i="8"/>
  <c r="E148" i="8" s="1"/>
  <c r="F148" i="8" s="1"/>
  <c r="G148" i="8" s="1"/>
  <c r="D212" i="8"/>
  <c r="E212" i="8" s="1"/>
  <c r="F212" i="8" s="1"/>
  <c r="G212" i="8" s="1"/>
  <c r="D404" i="8"/>
  <c r="E404" i="8" s="1"/>
  <c r="F404" i="8" s="1"/>
  <c r="G404" i="8" s="1"/>
  <c r="D468" i="8"/>
  <c r="E468" i="8" s="1"/>
  <c r="F468" i="8" s="1"/>
  <c r="G468" i="8" s="1"/>
  <c r="D205" i="8"/>
  <c r="E205" i="8" s="1"/>
  <c r="F205" i="8" s="1"/>
  <c r="N205" i="8" s="1"/>
  <c r="D389" i="8"/>
  <c r="E389" i="8" s="1"/>
  <c r="F389" i="8" s="1"/>
  <c r="G389" i="8" s="1"/>
  <c r="D453" i="8"/>
  <c r="E453" i="8" s="1"/>
  <c r="F453" i="8" s="1"/>
  <c r="G453" i="8" s="1"/>
  <c r="D451" i="8"/>
  <c r="E451" i="8" s="1"/>
  <c r="F451" i="8" s="1"/>
  <c r="N451" i="8" s="1"/>
  <c r="D190" i="8"/>
  <c r="E190" i="8" s="1"/>
  <c r="F190" i="8" s="1"/>
  <c r="N190" i="8" s="1"/>
  <c r="D374" i="8"/>
  <c r="E374" i="8" s="1"/>
  <c r="F374" i="8" s="1"/>
  <c r="N374" i="8" s="1"/>
  <c r="D438" i="8"/>
  <c r="E438" i="8" s="1"/>
  <c r="F438" i="8" s="1"/>
  <c r="G438" i="8" s="1"/>
  <c r="D219" i="8"/>
  <c r="E219" i="8" s="1"/>
  <c r="F219" i="8" s="1"/>
  <c r="N219" i="8" s="1"/>
  <c r="D175" i="8"/>
  <c r="E175" i="8" s="1"/>
  <c r="F175" i="8" s="1"/>
  <c r="G175" i="8" s="1"/>
  <c r="D239" i="8"/>
  <c r="E239" i="8" s="1"/>
  <c r="F239" i="8" s="1"/>
  <c r="G239" i="8" s="1"/>
  <c r="D423" i="8"/>
  <c r="E423" i="8" s="1"/>
  <c r="F423" i="8" s="1"/>
  <c r="G423" i="8" s="1"/>
  <c r="D487" i="8"/>
  <c r="E487" i="8" s="1"/>
  <c r="F487" i="8" s="1"/>
  <c r="N487" i="8" s="1"/>
  <c r="D144" i="8"/>
  <c r="E144" i="8" s="1"/>
  <c r="F144" i="8" s="1"/>
  <c r="G144" i="8" s="1"/>
  <c r="D208" i="8"/>
  <c r="E208" i="8" s="1"/>
  <c r="F208" i="8" s="1"/>
  <c r="N208" i="8" s="1"/>
  <c r="D392" i="8"/>
  <c r="E392" i="8" s="1"/>
  <c r="F392" i="8" s="1"/>
  <c r="G392" i="8" s="1"/>
  <c r="D456" i="8"/>
  <c r="E456" i="8" s="1"/>
  <c r="F456" i="8" s="1"/>
  <c r="N456" i="8" s="1"/>
  <c r="D491" i="8"/>
  <c r="E491" i="8" s="1"/>
  <c r="F491" i="8" s="1"/>
  <c r="G491" i="8" s="1"/>
  <c r="S640" i="2"/>
  <c r="S630" i="2"/>
  <c r="R599" i="2"/>
  <c r="P612" i="2"/>
  <c r="P684" i="2"/>
  <c r="P686" i="2"/>
  <c r="P700" i="2"/>
  <c r="P708" i="2"/>
  <c r="S674" i="2"/>
  <c r="E576" i="7"/>
  <c r="F576" i="7" s="1"/>
  <c r="G576" i="7" s="1"/>
  <c r="M576" i="7" s="1"/>
  <c r="E582" i="7"/>
  <c r="F582" i="7" s="1"/>
  <c r="G582" i="7" s="1"/>
  <c r="M582" i="7" s="1"/>
  <c r="E580" i="7"/>
  <c r="F580" i="7" s="1"/>
  <c r="N580" i="7" s="1"/>
  <c r="R174" i="2"/>
  <c r="R206" i="2"/>
  <c r="R228" i="2"/>
  <c r="R244" i="2"/>
  <c r="R292" i="2"/>
  <c r="R318" i="2"/>
  <c r="R334" i="2"/>
  <c r="R342" i="2"/>
  <c r="R348" i="2"/>
  <c r="R540" i="2"/>
  <c r="R550" i="2"/>
  <c r="R588" i="2"/>
  <c r="R14" i="2"/>
  <c r="D6" i="8"/>
  <c r="E6" i="8" s="1"/>
  <c r="F6" i="8" s="1"/>
  <c r="G6" i="8" s="1"/>
  <c r="D8" i="8"/>
  <c r="E8" i="8" s="1"/>
  <c r="F8" i="8" s="1"/>
  <c r="N8" i="8" s="1"/>
  <c r="D10" i="8"/>
  <c r="E10" i="8" s="1"/>
  <c r="F10" i="8" s="1"/>
  <c r="G10" i="8" s="1"/>
  <c r="D12" i="8"/>
  <c r="E12" i="8" s="1"/>
  <c r="F12" i="8" s="1"/>
  <c r="G12" i="8" s="1"/>
  <c r="D14" i="8"/>
  <c r="E14" i="8" s="1"/>
  <c r="F14" i="8" s="1"/>
  <c r="N14" i="8" s="1"/>
  <c r="D16" i="8"/>
  <c r="E16" i="8" s="1"/>
  <c r="F16" i="8" s="1"/>
  <c r="G16" i="8" s="1"/>
  <c r="D18" i="8"/>
  <c r="E18" i="8" s="1"/>
  <c r="F18" i="8" s="1"/>
  <c r="N18" i="8" s="1"/>
  <c r="D20" i="8"/>
  <c r="E20" i="8" s="1"/>
  <c r="F20" i="8" s="1"/>
  <c r="N20" i="8" s="1"/>
  <c r="D22" i="8"/>
  <c r="E22" i="8" s="1"/>
  <c r="F22" i="8" s="1"/>
  <c r="G22" i="8" s="1"/>
  <c r="D24" i="8"/>
  <c r="E24" i="8" s="1"/>
  <c r="F24" i="8" s="1"/>
  <c r="G24" i="8" s="1"/>
  <c r="D26" i="8"/>
  <c r="E26" i="8" s="1"/>
  <c r="F26" i="8" s="1"/>
  <c r="N26" i="8" s="1"/>
  <c r="D28" i="8"/>
  <c r="E28" i="8" s="1"/>
  <c r="F28" i="8" s="1"/>
  <c r="N28" i="8" s="1"/>
  <c r="D30" i="8"/>
  <c r="E30" i="8" s="1"/>
  <c r="F30" i="8" s="1"/>
  <c r="G30" i="8" s="1"/>
  <c r="D32" i="8"/>
  <c r="E32" i="8" s="1"/>
  <c r="F32" i="8" s="1"/>
  <c r="G32" i="8" s="1"/>
  <c r="D34" i="8"/>
  <c r="E34" i="8" s="1"/>
  <c r="F34" i="8" s="1"/>
  <c r="N34" i="8" s="1"/>
  <c r="D36" i="8"/>
  <c r="E36" i="8" s="1"/>
  <c r="F36" i="8" s="1"/>
  <c r="G36" i="8" s="1"/>
  <c r="D38" i="8"/>
  <c r="E38" i="8" s="1"/>
  <c r="F38" i="8" s="1"/>
  <c r="G38" i="8" s="1"/>
  <c r="D40" i="8"/>
  <c r="E40" i="8" s="1"/>
  <c r="F40" i="8" s="1"/>
  <c r="G40" i="8" s="1"/>
  <c r="D42" i="8"/>
  <c r="E42" i="8" s="1"/>
  <c r="F42" i="8" s="1"/>
  <c r="N42" i="8" s="1"/>
  <c r="D44" i="8"/>
  <c r="E44" i="8" s="1"/>
  <c r="F44" i="8" s="1"/>
  <c r="G44" i="8" s="1"/>
  <c r="D46" i="8"/>
  <c r="E46" i="8" s="1"/>
  <c r="F46" i="8" s="1"/>
  <c r="G46" i="8" s="1"/>
  <c r="D7" i="8"/>
  <c r="E7" i="8" s="1"/>
  <c r="F7" i="8" s="1"/>
  <c r="G7" i="8" s="1"/>
  <c r="D11" i="8"/>
  <c r="E11" i="8" s="1"/>
  <c r="F11" i="8" s="1"/>
  <c r="G11" i="8" s="1"/>
  <c r="D13" i="8"/>
  <c r="E13" i="8" s="1"/>
  <c r="F13" i="8" s="1"/>
  <c r="N13" i="8" s="1"/>
  <c r="D15" i="8"/>
  <c r="E15" i="8" s="1"/>
  <c r="F15" i="8" s="1"/>
  <c r="G15" i="8" s="1"/>
  <c r="D19" i="8"/>
  <c r="E19" i="8" s="1"/>
  <c r="F19" i="8" s="1"/>
  <c r="N19" i="8" s="1"/>
  <c r="D21" i="8"/>
  <c r="E21" i="8" s="1"/>
  <c r="F21" i="8" s="1"/>
  <c r="G21" i="8" s="1"/>
  <c r="D23" i="8"/>
  <c r="E23" i="8" s="1"/>
  <c r="F23" i="8" s="1"/>
  <c r="N23" i="8" s="1"/>
  <c r="D29" i="8"/>
  <c r="E29" i="8" s="1"/>
  <c r="F29" i="8" s="1"/>
  <c r="N29" i="8" s="1"/>
  <c r="D31" i="8"/>
  <c r="E31" i="8" s="1"/>
  <c r="F31" i="8" s="1"/>
  <c r="G31" i="8" s="1"/>
  <c r="D35" i="8"/>
  <c r="E35" i="8" s="1"/>
  <c r="F35" i="8" s="1"/>
  <c r="G35" i="8" s="1"/>
  <c r="D37" i="8"/>
  <c r="E37" i="8" s="1"/>
  <c r="F37" i="8" s="1"/>
  <c r="N37" i="8" s="1"/>
  <c r="D39" i="8"/>
  <c r="E39" i="8" s="1"/>
  <c r="F39" i="8" s="1"/>
  <c r="G39" i="8" s="1"/>
  <c r="D48" i="8"/>
  <c r="E48" i="8" s="1"/>
  <c r="F48" i="8" s="1"/>
  <c r="G48" i="8" s="1"/>
  <c r="D50" i="8"/>
  <c r="E50" i="8" s="1"/>
  <c r="F50" i="8" s="1"/>
  <c r="N50" i="8" s="1"/>
  <c r="D52" i="8"/>
  <c r="E52" i="8" s="1"/>
  <c r="F52" i="8" s="1"/>
  <c r="G52" i="8" s="1"/>
  <c r="D54" i="8"/>
  <c r="E54" i="8" s="1"/>
  <c r="F54" i="8" s="1"/>
  <c r="G54" i="8" s="1"/>
  <c r="D56" i="8"/>
  <c r="E56" i="8" s="1"/>
  <c r="F56" i="8" s="1"/>
  <c r="G56" i="8" s="1"/>
  <c r="D58" i="8"/>
  <c r="E58" i="8" s="1"/>
  <c r="F58" i="8" s="1"/>
  <c r="N58" i="8" s="1"/>
  <c r="D60" i="8"/>
  <c r="E60" i="8" s="1"/>
  <c r="F60" i="8" s="1"/>
  <c r="N60" i="8" s="1"/>
  <c r="D62" i="8"/>
  <c r="E62" i="8" s="1"/>
  <c r="F62" i="8" s="1"/>
  <c r="G62" i="8" s="1"/>
  <c r="D64" i="8"/>
  <c r="E64" i="8" s="1"/>
  <c r="F64" i="8" s="1"/>
  <c r="G64" i="8" s="1"/>
  <c r="D66" i="8"/>
  <c r="E66" i="8" s="1"/>
  <c r="F66" i="8" s="1"/>
  <c r="G66" i="8" s="1"/>
  <c r="D68" i="8"/>
  <c r="E68" i="8" s="1"/>
  <c r="F68" i="8" s="1"/>
  <c r="N68" i="8" s="1"/>
  <c r="D70" i="8"/>
  <c r="E70" i="8" s="1"/>
  <c r="F70" i="8" s="1"/>
  <c r="N70" i="8" s="1"/>
  <c r="D72" i="8"/>
  <c r="E72" i="8" s="1"/>
  <c r="F72" i="8" s="1"/>
  <c r="G72" i="8" s="1"/>
  <c r="D74" i="8"/>
  <c r="E74" i="8" s="1"/>
  <c r="F74" i="8" s="1"/>
  <c r="N74" i="8" s="1"/>
  <c r="D76" i="8"/>
  <c r="E76" i="8" s="1"/>
  <c r="F76" i="8" s="1"/>
  <c r="N76" i="8" s="1"/>
  <c r="D78" i="8"/>
  <c r="E78" i="8" s="1"/>
  <c r="F78" i="8" s="1"/>
  <c r="G78" i="8" s="1"/>
  <c r="D80" i="8"/>
  <c r="E80" i="8" s="1"/>
  <c r="F80" i="8" s="1"/>
  <c r="N80" i="8" s="1"/>
  <c r="D82" i="8"/>
  <c r="E82" i="8" s="1"/>
  <c r="F82" i="8" s="1"/>
  <c r="G82" i="8" s="1"/>
  <c r="D84" i="8"/>
  <c r="E84" i="8" s="1"/>
  <c r="F84" i="8" s="1"/>
  <c r="N84" i="8" s="1"/>
  <c r="D86" i="8"/>
  <c r="E86" i="8" s="1"/>
  <c r="F86" i="8" s="1"/>
  <c r="G86" i="8" s="1"/>
  <c r="D88" i="8"/>
  <c r="E88" i="8" s="1"/>
  <c r="F88" i="8" s="1"/>
  <c r="G88" i="8" s="1"/>
  <c r="D90" i="8"/>
  <c r="E90" i="8" s="1"/>
  <c r="F90" i="8" s="1"/>
  <c r="N90" i="8" s="1"/>
  <c r="D92" i="8"/>
  <c r="E92" i="8" s="1"/>
  <c r="F92" i="8" s="1"/>
  <c r="N92" i="8" s="1"/>
  <c r="D94" i="8"/>
  <c r="E94" i="8" s="1"/>
  <c r="F94" i="8" s="1"/>
  <c r="G94" i="8" s="1"/>
  <c r="D96" i="8"/>
  <c r="E96" i="8" s="1"/>
  <c r="F96" i="8" s="1"/>
  <c r="N96" i="8" s="1"/>
  <c r="D98" i="8"/>
  <c r="E98" i="8" s="1"/>
  <c r="F98" i="8" s="1"/>
  <c r="G98" i="8" s="1"/>
  <c r="D100" i="8"/>
  <c r="E100" i="8" s="1"/>
  <c r="F100" i="8" s="1"/>
  <c r="G100" i="8" s="1"/>
  <c r="D102" i="8"/>
  <c r="E102" i="8" s="1"/>
  <c r="F102" i="8" s="1"/>
  <c r="N102" i="8" s="1"/>
  <c r="D104" i="8"/>
  <c r="E104" i="8" s="1"/>
  <c r="F104" i="8" s="1"/>
  <c r="G104" i="8" s="1"/>
  <c r="D106" i="8"/>
  <c r="E106" i="8" s="1"/>
  <c r="F106" i="8" s="1"/>
  <c r="N106" i="8" s="1"/>
  <c r="D108" i="8"/>
  <c r="E108" i="8" s="1"/>
  <c r="F108" i="8" s="1"/>
  <c r="N108" i="8" s="1"/>
  <c r="D110" i="8"/>
  <c r="E110" i="8" s="1"/>
  <c r="F110" i="8" s="1"/>
  <c r="N110" i="8" s="1"/>
  <c r="D112" i="8"/>
  <c r="E112" i="8" s="1"/>
  <c r="F112" i="8" s="1"/>
  <c r="G112" i="8" s="1"/>
  <c r="D114" i="8"/>
  <c r="E114" i="8" s="1"/>
  <c r="F114" i="8" s="1"/>
  <c r="G114" i="8" s="1"/>
  <c r="D116" i="8"/>
  <c r="E116" i="8" s="1"/>
  <c r="F116" i="8" s="1"/>
  <c r="N116" i="8" s="1"/>
  <c r="D118" i="8"/>
  <c r="E118" i="8" s="1"/>
  <c r="F118" i="8" s="1"/>
  <c r="G118" i="8" s="1"/>
  <c r="D120" i="8"/>
  <c r="E120" i="8" s="1"/>
  <c r="F120" i="8" s="1"/>
  <c r="G120" i="8" s="1"/>
  <c r="D122" i="8"/>
  <c r="E122" i="8" s="1"/>
  <c r="F122" i="8" s="1"/>
  <c r="N122" i="8" s="1"/>
  <c r="D124" i="8"/>
  <c r="E124" i="8" s="1"/>
  <c r="F124" i="8" s="1"/>
  <c r="N124" i="8" s="1"/>
  <c r="D126" i="8"/>
  <c r="E126" i="8" s="1"/>
  <c r="F126" i="8" s="1"/>
  <c r="G126" i="8" s="1"/>
  <c r="E152" i="8"/>
  <c r="F152" i="8" s="1"/>
  <c r="G152" i="8" s="1"/>
  <c r="E218" i="8"/>
  <c r="F218" i="8" s="1"/>
  <c r="N218" i="8" s="1"/>
  <c r="E250" i="8"/>
  <c r="F250" i="8" s="1"/>
  <c r="N250" i="8" s="1"/>
  <c r="E252" i="8"/>
  <c r="F252" i="8" s="1"/>
  <c r="G252" i="8" s="1"/>
  <c r="E256" i="8"/>
  <c r="F256" i="8" s="1"/>
  <c r="G256" i="8" s="1"/>
  <c r="E260" i="8"/>
  <c r="F260" i="8" s="1"/>
  <c r="G260" i="8" s="1"/>
  <c r="E264" i="8"/>
  <c r="F264" i="8" s="1"/>
  <c r="G264" i="8" s="1"/>
  <c r="E268" i="8"/>
  <c r="F268" i="8" s="1"/>
  <c r="G268" i="8" s="1"/>
  <c r="E272" i="8"/>
  <c r="F272" i="8" s="1"/>
  <c r="N272" i="8" s="1"/>
  <c r="E276" i="8"/>
  <c r="F276" i="8" s="1"/>
  <c r="G276" i="8" s="1"/>
  <c r="E282" i="8"/>
  <c r="F282" i="8" s="1"/>
  <c r="N282" i="8" s="1"/>
  <c r="E286" i="8"/>
  <c r="F286" i="8" s="1"/>
  <c r="G286" i="8" s="1"/>
  <c r="E290" i="8"/>
  <c r="F290" i="8" s="1"/>
  <c r="N290" i="8" s="1"/>
  <c r="E294" i="8"/>
  <c r="F294" i="8" s="1"/>
  <c r="N294" i="8" s="1"/>
  <c r="E298" i="8"/>
  <c r="F298" i="8" s="1"/>
  <c r="N298" i="8" s="1"/>
  <c r="E302" i="8"/>
  <c r="F302" i="8" s="1"/>
  <c r="N302" i="8" s="1"/>
  <c r="E306" i="8"/>
  <c r="F306" i="8" s="1"/>
  <c r="N306" i="8" s="1"/>
  <c r="E310" i="8"/>
  <c r="F310" i="8" s="1"/>
  <c r="N310" i="8" s="1"/>
  <c r="E314" i="8"/>
  <c r="F314" i="8" s="1"/>
  <c r="N314" i="8" s="1"/>
  <c r="E318" i="8"/>
  <c r="F318" i="8" s="1"/>
  <c r="N318" i="8" s="1"/>
  <c r="E322" i="8"/>
  <c r="F322" i="8" s="1"/>
  <c r="G322" i="8" s="1"/>
  <c r="E326" i="8"/>
  <c r="F326" i="8" s="1"/>
  <c r="N326" i="8" s="1"/>
  <c r="E330" i="8"/>
  <c r="F330" i="8" s="1"/>
  <c r="N330" i="8" s="1"/>
  <c r="E334" i="8"/>
  <c r="F334" i="8" s="1"/>
  <c r="N334" i="8" s="1"/>
  <c r="E338" i="8"/>
  <c r="F338" i="8" s="1"/>
  <c r="G338" i="8" s="1"/>
  <c r="E342" i="8"/>
  <c r="F342" i="8" s="1"/>
  <c r="N342" i="8" s="1"/>
  <c r="E346" i="8"/>
  <c r="F346" i="8" s="1"/>
  <c r="N346" i="8" s="1"/>
  <c r="E350" i="8"/>
  <c r="F350" i="8" s="1"/>
  <c r="G350" i="8" s="1"/>
  <c r="E354" i="8"/>
  <c r="F354" i="8" s="1"/>
  <c r="G354" i="8" s="1"/>
  <c r="E358" i="8"/>
  <c r="F358" i="8" s="1"/>
  <c r="N358" i="8" s="1"/>
  <c r="E362" i="8"/>
  <c r="F362" i="8" s="1"/>
  <c r="N362" i="8" s="1"/>
  <c r="E366" i="8"/>
  <c r="F366" i="8" s="1"/>
  <c r="N366" i="8" s="1"/>
  <c r="E370" i="8"/>
  <c r="F370" i="8" s="1"/>
  <c r="G370" i="8" s="1"/>
  <c r="D45" i="8"/>
  <c r="E45" i="8" s="1"/>
  <c r="F45" i="8" s="1"/>
  <c r="N45" i="8" s="1"/>
  <c r="D47" i="8"/>
  <c r="E47" i="8" s="1"/>
  <c r="F47" i="8" s="1"/>
  <c r="G47" i="8" s="1"/>
  <c r="D51" i="8"/>
  <c r="E51" i="8" s="1"/>
  <c r="F51" i="8" s="1"/>
  <c r="G51" i="8" s="1"/>
  <c r="D53" i="8"/>
  <c r="E53" i="8" s="1"/>
  <c r="F53" i="8" s="1"/>
  <c r="N53" i="8" s="1"/>
  <c r="D55" i="8"/>
  <c r="E55" i="8" s="1"/>
  <c r="F55" i="8" s="1"/>
  <c r="N55" i="8" s="1"/>
  <c r="D59" i="8"/>
  <c r="E59" i="8" s="1"/>
  <c r="F59" i="8" s="1"/>
  <c r="G59" i="8" s="1"/>
  <c r="D61" i="8"/>
  <c r="E61" i="8" s="1"/>
  <c r="F61" i="8" s="1"/>
  <c r="N61" i="8" s="1"/>
  <c r="D63" i="8"/>
  <c r="E63" i="8" s="1"/>
  <c r="F63" i="8" s="1"/>
  <c r="G63" i="8" s="1"/>
  <c r="D69" i="8"/>
  <c r="E69" i="8" s="1"/>
  <c r="F69" i="8" s="1"/>
  <c r="N69" i="8" s="1"/>
  <c r="D71" i="8"/>
  <c r="E71" i="8" s="1"/>
  <c r="F71" i="8" s="1"/>
  <c r="G71" i="8" s="1"/>
  <c r="D75" i="8"/>
  <c r="E75" i="8" s="1"/>
  <c r="F75" i="8" s="1"/>
  <c r="G75" i="8" s="1"/>
  <c r="D77" i="8"/>
  <c r="E77" i="8" s="1"/>
  <c r="F77" i="8" s="1"/>
  <c r="N77" i="8" s="1"/>
  <c r="D79" i="8"/>
  <c r="E79" i="8" s="1"/>
  <c r="F79" i="8" s="1"/>
  <c r="G79" i="8" s="1"/>
  <c r="D83" i="8"/>
  <c r="E83" i="8" s="1"/>
  <c r="F83" i="8" s="1"/>
  <c r="N83" i="8" s="1"/>
  <c r="D87" i="8"/>
  <c r="E87" i="8" s="1"/>
  <c r="F87" i="8" s="1"/>
  <c r="G87" i="8" s="1"/>
  <c r="D93" i="8"/>
  <c r="E93" i="8" s="1"/>
  <c r="F93" i="8" s="1"/>
  <c r="N93" i="8" s="1"/>
  <c r="D95" i="8"/>
  <c r="E95" i="8" s="1"/>
  <c r="F95" i="8" s="1"/>
  <c r="N95" i="8" s="1"/>
  <c r="D99" i="8"/>
  <c r="E99" i="8" s="1"/>
  <c r="F99" i="8" s="1"/>
  <c r="G99" i="8" s="1"/>
  <c r="D101" i="8"/>
  <c r="E101" i="8" s="1"/>
  <c r="F101" i="8" s="1"/>
  <c r="N101" i="8" s="1"/>
  <c r="D103" i="8"/>
  <c r="E103" i="8" s="1"/>
  <c r="F103" i="8" s="1"/>
  <c r="G103" i="8" s="1"/>
  <c r="D109" i="8"/>
  <c r="E109" i="8" s="1"/>
  <c r="F109" i="8" s="1"/>
  <c r="N109" i="8" s="1"/>
  <c r="D111" i="8"/>
  <c r="E111" i="8" s="1"/>
  <c r="F111" i="8" s="1"/>
  <c r="G111" i="8" s="1"/>
  <c r="D113" i="8"/>
  <c r="E113" i="8" s="1"/>
  <c r="F113" i="8" s="1"/>
  <c r="G113" i="8" s="1"/>
  <c r="D115" i="8"/>
  <c r="E115" i="8" s="1"/>
  <c r="F115" i="8" s="1"/>
  <c r="G115" i="8" s="1"/>
  <c r="D117" i="8"/>
  <c r="E117" i="8" s="1"/>
  <c r="F117" i="8" s="1"/>
  <c r="N117" i="8" s="1"/>
  <c r="D119" i="8"/>
  <c r="E119" i="8" s="1"/>
  <c r="F119" i="8" s="1"/>
  <c r="G119" i="8" s="1"/>
  <c r="D121" i="8"/>
  <c r="E121" i="8" s="1"/>
  <c r="F121" i="8" s="1"/>
  <c r="G121" i="8" s="1"/>
  <c r="D123" i="8"/>
  <c r="E123" i="8" s="1"/>
  <c r="F123" i="8" s="1"/>
  <c r="G123" i="8" s="1"/>
  <c r="D125" i="8"/>
  <c r="E125" i="8" s="1"/>
  <c r="F125" i="8" s="1"/>
  <c r="G125" i="8" s="1"/>
  <c r="D127" i="8"/>
  <c r="E127" i="8" s="1"/>
  <c r="F127" i="8" s="1"/>
  <c r="G127" i="8" s="1"/>
  <c r="E141" i="8"/>
  <c r="F141" i="8" s="1"/>
  <c r="N141" i="8" s="1"/>
  <c r="E253" i="8"/>
  <c r="F253" i="8" s="1"/>
  <c r="N253" i="8" s="1"/>
  <c r="E257" i="8"/>
  <c r="F257" i="8" s="1"/>
  <c r="N257" i="8" s="1"/>
  <c r="E261" i="8"/>
  <c r="F261" i="8" s="1"/>
  <c r="N261" i="8" s="1"/>
  <c r="E265" i="8"/>
  <c r="F265" i="8" s="1"/>
  <c r="G265" i="8" s="1"/>
  <c r="E269" i="8"/>
  <c r="F269" i="8" s="1"/>
  <c r="N269" i="8" s="1"/>
  <c r="E273" i="8"/>
  <c r="F273" i="8" s="1"/>
  <c r="G273" i="8" s="1"/>
  <c r="E281" i="8"/>
  <c r="F281" i="8" s="1"/>
  <c r="G281" i="8" s="1"/>
  <c r="E285" i="8"/>
  <c r="F285" i="8" s="1"/>
  <c r="N285" i="8" s="1"/>
  <c r="E289" i="8"/>
  <c r="F289" i="8" s="1"/>
  <c r="G289" i="8" s="1"/>
  <c r="E293" i="8"/>
  <c r="F293" i="8" s="1"/>
  <c r="N293" i="8" s="1"/>
  <c r="E297" i="8"/>
  <c r="F297" i="8" s="1"/>
  <c r="G297" i="8" s="1"/>
  <c r="E301" i="8"/>
  <c r="F301" i="8" s="1"/>
  <c r="N301" i="8" s="1"/>
  <c r="E305" i="8"/>
  <c r="F305" i="8" s="1"/>
  <c r="N305" i="8" s="1"/>
  <c r="E309" i="8"/>
  <c r="F309" i="8" s="1"/>
  <c r="N309" i="8" s="1"/>
  <c r="E313" i="8"/>
  <c r="F313" i="8" s="1"/>
  <c r="G313" i="8" s="1"/>
  <c r="E317" i="8"/>
  <c r="F317" i="8" s="1"/>
  <c r="N317" i="8" s="1"/>
  <c r="E321" i="8"/>
  <c r="F321" i="8" s="1"/>
  <c r="G321" i="8" s="1"/>
  <c r="E325" i="8"/>
  <c r="F325" i="8" s="1"/>
  <c r="N325" i="8" s="1"/>
  <c r="E329" i="8"/>
  <c r="F329" i="8" s="1"/>
  <c r="G329" i="8" s="1"/>
  <c r="E333" i="8"/>
  <c r="F333" i="8" s="1"/>
  <c r="N333" i="8" s="1"/>
  <c r="E337" i="8"/>
  <c r="F337" i="8" s="1"/>
  <c r="N337" i="8" s="1"/>
  <c r="E341" i="8"/>
  <c r="F341" i="8" s="1"/>
  <c r="N341" i="8" s="1"/>
  <c r="E345" i="8"/>
  <c r="F345" i="8" s="1"/>
  <c r="G345" i="8" s="1"/>
  <c r="E349" i="8"/>
  <c r="F349" i="8" s="1"/>
  <c r="N349" i="8" s="1"/>
  <c r="E353" i="8"/>
  <c r="F353" i="8" s="1"/>
  <c r="G353" i="8" s="1"/>
  <c r="E357" i="8"/>
  <c r="F357" i="8" s="1"/>
  <c r="N357" i="8" s="1"/>
  <c r="E361" i="8"/>
  <c r="F361" i="8" s="1"/>
  <c r="G361" i="8" s="1"/>
  <c r="E363" i="8"/>
  <c r="F363" i="8" s="1"/>
  <c r="G363" i="8" s="1"/>
  <c r="E365" i="8"/>
  <c r="F365" i="8" s="1"/>
  <c r="N365" i="8" s="1"/>
  <c r="E367" i="8"/>
  <c r="F367" i="8" s="1"/>
  <c r="N367" i="8" s="1"/>
  <c r="E369" i="8"/>
  <c r="F369" i="8" s="1"/>
  <c r="N369" i="8" s="1"/>
  <c r="E371" i="8"/>
  <c r="F371" i="8" s="1"/>
  <c r="G371" i="8" s="1"/>
  <c r="E506" i="8"/>
  <c r="F506" i="8" s="1"/>
  <c r="G506" i="8" s="1"/>
  <c r="E512" i="8"/>
  <c r="F512" i="8" s="1"/>
  <c r="G512" i="8" s="1"/>
  <c r="E538" i="8"/>
  <c r="F538" i="8" s="1"/>
  <c r="G538" i="8" s="1"/>
  <c r="E544" i="8"/>
  <c r="F544" i="8" s="1"/>
  <c r="G544" i="8" s="1"/>
  <c r="P564" i="2"/>
  <c r="E411" i="8"/>
  <c r="F411" i="8" s="1"/>
  <c r="G411" i="8" s="1"/>
  <c r="E521" i="8"/>
  <c r="F521" i="8" s="1"/>
  <c r="G521" i="8" s="1"/>
  <c r="E527" i="8"/>
  <c r="F527" i="8" s="1"/>
  <c r="G527" i="8" s="1"/>
  <c r="E553" i="8"/>
  <c r="F553" i="8" s="1"/>
  <c r="N553" i="8" s="1"/>
  <c r="E570" i="8"/>
  <c r="F570" i="8" s="1"/>
  <c r="G570" i="8" s="1"/>
  <c r="E574" i="8"/>
  <c r="F574" i="8" s="1"/>
  <c r="G574" i="8" s="1"/>
  <c r="E576" i="8"/>
  <c r="F576" i="8" s="1"/>
  <c r="N576" i="8" s="1"/>
  <c r="E578" i="8"/>
  <c r="F578" i="8" s="1"/>
  <c r="G578" i="8" s="1"/>
  <c r="E580" i="8"/>
  <c r="F580" i="8" s="1"/>
  <c r="G580" i="8" s="1"/>
  <c r="E582" i="8"/>
  <c r="F582" i="8" s="1"/>
  <c r="G582" i="8" s="1"/>
  <c r="E584" i="8"/>
  <c r="F584" i="8" s="1"/>
  <c r="G584" i="8" s="1"/>
  <c r="E586" i="8"/>
  <c r="F586" i="8" s="1"/>
  <c r="G586" i="8" s="1"/>
  <c r="E588" i="8"/>
  <c r="F588" i="8" s="1"/>
  <c r="G588" i="8" s="1"/>
  <c r="E590" i="8"/>
  <c r="F590" i="8" s="1"/>
  <c r="G590" i="8" s="1"/>
  <c r="E592" i="8"/>
  <c r="F592" i="8" s="1"/>
  <c r="G592" i="8" s="1"/>
  <c r="E594" i="8"/>
  <c r="F594" i="8" s="1"/>
  <c r="G594" i="8" s="1"/>
  <c r="E596" i="8"/>
  <c r="F596" i="8" s="1"/>
  <c r="G596" i="8" s="1"/>
  <c r="E598" i="8"/>
  <c r="F598" i="8" s="1"/>
  <c r="G598" i="8" s="1"/>
  <c r="E600" i="8"/>
  <c r="F600" i="8" s="1"/>
  <c r="G600" i="8" s="1"/>
  <c r="E602" i="8"/>
  <c r="F602" i="8" s="1"/>
  <c r="G602" i="8" s="1"/>
  <c r="E604" i="8"/>
  <c r="F604" i="8" s="1"/>
  <c r="N604" i="8" s="1"/>
  <c r="E606" i="8"/>
  <c r="F606" i="8" s="1"/>
  <c r="G606" i="8" s="1"/>
  <c r="E608" i="8"/>
  <c r="F608" i="8" s="1"/>
  <c r="N608" i="8" s="1"/>
  <c r="E610" i="8"/>
  <c r="F610" i="8" s="1"/>
  <c r="N610" i="8" s="1"/>
  <c r="E612" i="8"/>
  <c r="F612" i="8" s="1"/>
  <c r="G612" i="8" s="1"/>
  <c r="E614" i="8"/>
  <c r="F614" i="8" s="1"/>
  <c r="G614" i="8" s="1"/>
  <c r="E616" i="8"/>
  <c r="F616" i="8" s="1"/>
  <c r="G616" i="8" s="1"/>
  <c r="E618" i="8"/>
  <c r="F618" i="8" s="1"/>
  <c r="N618" i="8" s="1"/>
  <c r="E620" i="8"/>
  <c r="F620" i="8" s="1"/>
  <c r="G620" i="8" s="1"/>
  <c r="E622" i="8"/>
  <c r="F622" i="8" s="1"/>
  <c r="G622" i="8" s="1"/>
  <c r="E624" i="8"/>
  <c r="F624" i="8" s="1"/>
  <c r="G624" i="8" s="1"/>
  <c r="E626" i="8"/>
  <c r="F626" i="8" s="1"/>
  <c r="G626" i="8" s="1"/>
  <c r="E628" i="8"/>
  <c r="F628" i="8" s="1"/>
  <c r="G628" i="8" s="1"/>
  <c r="E630" i="8"/>
  <c r="F630" i="8" s="1"/>
  <c r="G630" i="8" s="1"/>
  <c r="E632" i="8"/>
  <c r="F632" i="8" s="1"/>
  <c r="N632" i="8" s="1"/>
  <c r="E634" i="8"/>
  <c r="F634" i="8" s="1"/>
  <c r="G634" i="8" s="1"/>
  <c r="E636" i="8"/>
  <c r="F636" i="8" s="1"/>
  <c r="G636" i="8" s="1"/>
  <c r="E638" i="8"/>
  <c r="F638" i="8" s="1"/>
  <c r="N638" i="8" s="1"/>
  <c r="E640" i="8"/>
  <c r="F640" i="8" s="1"/>
  <c r="N640" i="8" s="1"/>
  <c r="E642" i="8"/>
  <c r="F642" i="8" s="1"/>
  <c r="G642" i="8" s="1"/>
  <c r="E646" i="8"/>
  <c r="F646" i="8" s="1"/>
  <c r="G646" i="8" s="1"/>
  <c r="E648" i="8"/>
  <c r="F648" i="8" s="1"/>
  <c r="N648" i="8" s="1"/>
  <c r="E650" i="8"/>
  <c r="F650" i="8" s="1"/>
  <c r="G650" i="8" s="1"/>
  <c r="E652" i="8"/>
  <c r="F652" i="8" s="1"/>
  <c r="N652" i="8" s="1"/>
  <c r="E654" i="8"/>
  <c r="F654" i="8" s="1"/>
  <c r="G654" i="8" s="1"/>
  <c r="E656" i="8"/>
  <c r="F656" i="8" s="1"/>
  <c r="N656" i="8" s="1"/>
  <c r="E660" i="8"/>
  <c r="F660" i="8" s="1"/>
  <c r="G660" i="8" s="1"/>
  <c r="E662" i="8"/>
  <c r="F662" i="8" s="1"/>
  <c r="G662" i="8" s="1"/>
  <c r="E664" i="8"/>
  <c r="F664" i="8" s="1"/>
  <c r="N664" i="8" s="1"/>
  <c r="E666" i="8"/>
  <c r="F666" i="8" s="1"/>
  <c r="N666" i="8" s="1"/>
  <c r="E668" i="8"/>
  <c r="F668" i="8" s="1"/>
  <c r="N668" i="8" s="1"/>
  <c r="E672" i="8"/>
  <c r="F672" i="8" s="1"/>
  <c r="G672" i="8" s="1"/>
  <c r="E678" i="8"/>
  <c r="F678" i="8" s="1"/>
  <c r="G678" i="8" s="1"/>
  <c r="E680" i="8"/>
  <c r="F680" i="8" s="1"/>
  <c r="G680" i="8" s="1"/>
  <c r="E682" i="8"/>
  <c r="F682" i="8" s="1"/>
  <c r="G682" i="8" s="1"/>
  <c r="E684" i="8"/>
  <c r="F684" i="8" s="1"/>
  <c r="G684" i="8" s="1"/>
  <c r="E688" i="8"/>
  <c r="F688" i="8" s="1"/>
  <c r="G688" i="8" s="1"/>
  <c r="E692" i="8"/>
  <c r="F692" i="8" s="1"/>
  <c r="N692" i="8" s="1"/>
  <c r="E694" i="8"/>
  <c r="F694" i="8" s="1"/>
  <c r="G694" i="8" s="1"/>
  <c r="E696" i="8"/>
  <c r="F696" i="8" s="1"/>
  <c r="N696" i="8" s="1"/>
  <c r="E698" i="8"/>
  <c r="F698" i="8" s="1"/>
  <c r="G698" i="8" s="1"/>
  <c r="E700" i="8"/>
  <c r="F700" i="8" s="1"/>
  <c r="N700" i="8" s="1"/>
  <c r="E702" i="8"/>
  <c r="F702" i="8" s="1"/>
  <c r="G702" i="8" s="1"/>
  <c r="E704" i="8"/>
  <c r="F704" i="8" s="1"/>
  <c r="N704" i="8" s="1"/>
  <c r="E706" i="8"/>
  <c r="F706" i="8" s="1"/>
  <c r="G706" i="8" s="1"/>
  <c r="E710" i="8"/>
  <c r="F710" i="8" s="1"/>
  <c r="N710" i="8" s="1"/>
  <c r="E712" i="8"/>
  <c r="F712" i="8" s="1"/>
  <c r="N712" i="8" s="1"/>
  <c r="E714" i="8"/>
  <c r="F714" i="8" s="1"/>
  <c r="N714" i="8" s="1"/>
  <c r="E716" i="8"/>
  <c r="F716" i="8" s="1"/>
  <c r="G716" i="8" s="1"/>
  <c r="E718" i="8"/>
  <c r="F718" i="8" s="1"/>
  <c r="G718" i="8" s="1"/>
  <c r="E720" i="8"/>
  <c r="F720" i="8" s="1"/>
  <c r="G720" i="8" s="1"/>
  <c r="E722" i="8"/>
  <c r="F722" i="8" s="1"/>
  <c r="N722" i="8" s="1"/>
  <c r="E724" i="8"/>
  <c r="F724" i="8" s="1"/>
  <c r="G724" i="8" s="1"/>
  <c r="E726" i="8"/>
  <c r="F726" i="8" s="1"/>
  <c r="N726" i="8" s="1"/>
  <c r="E728" i="8"/>
  <c r="F728" i="8" s="1"/>
  <c r="G728" i="8" s="1"/>
  <c r="E730" i="8"/>
  <c r="F730" i="8" s="1"/>
  <c r="N730" i="8" s="1"/>
  <c r="E732" i="8"/>
  <c r="F732" i="8" s="1"/>
  <c r="G732" i="8" s="1"/>
  <c r="E734" i="8"/>
  <c r="F734" i="8" s="1"/>
  <c r="N734" i="8" s="1"/>
  <c r="E736" i="8"/>
  <c r="F736" i="8" s="1"/>
  <c r="N736" i="8" s="1"/>
  <c r="E575" i="8"/>
  <c r="F575" i="8" s="1"/>
  <c r="G575" i="8" s="1"/>
  <c r="E577" i="8"/>
  <c r="F577" i="8" s="1"/>
  <c r="G577" i="8" s="1"/>
  <c r="E579" i="8"/>
  <c r="F579" i="8" s="1"/>
  <c r="N579" i="8" s="1"/>
  <c r="E581" i="8"/>
  <c r="F581" i="8" s="1"/>
  <c r="G581" i="8" s="1"/>
  <c r="E583" i="8"/>
  <c r="F583" i="8" s="1"/>
  <c r="N583" i="8" s="1"/>
  <c r="E585" i="8"/>
  <c r="F585" i="8" s="1"/>
  <c r="G585" i="8" s="1"/>
  <c r="E587" i="8"/>
  <c r="F587" i="8" s="1"/>
  <c r="N587" i="8" s="1"/>
  <c r="E589" i="8"/>
  <c r="F589" i="8" s="1"/>
  <c r="N589" i="8" s="1"/>
  <c r="E591" i="8"/>
  <c r="F591" i="8" s="1"/>
  <c r="G591" i="8" s="1"/>
  <c r="E593" i="8"/>
  <c r="F593" i="8" s="1"/>
  <c r="N593" i="8" s="1"/>
  <c r="E595" i="8"/>
  <c r="F595" i="8" s="1"/>
  <c r="G595" i="8" s="1"/>
  <c r="E597" i="8"/>
  <c r="F597" i="8" s="1"/>
  <c r="N597" i="8" s="1"/>
  <c r="E599" i="8"/>
  <c r="F599" i="8" s="1"/>
  <c r="G599" i="8" s="1"/>
  <c r="E601" i="8"/>
  <c r="F601" i="8" s="1"/>
  <c r="G601" i="8" s="1"/>
  <c r="E603" i="8"/>
  <c r="F603" i="8" s="1"/>
  <c r="G603" i="8" s="1"/>
  <c r="E605" i="8"/>
  <c r="F605" i="8" s="1"/>
  <c r="N605" i="8" s="1"/>
  <c r="E607" i="8"/>
  <c r="F607" i="8" s="1"/>
  <c r="G607" i="8" s="1"/>
  <c r="E609" i="8"/>
  <c r="F609" i="8" s="1"/>
  <c r="G609" i="8" s="1"/>
  <c r="E611" i="8"/>
  <c r="F611" i="8" s="1"/>
  <c r="G611" i="8" s="1"/>
  <c r="E613" i="8"/>
  <c r="F613" i="8" s="1"/>
  <c r="N613" i="8" s="1"/>
  <c r="E615" i="8"/>
  <c r="F615" i="8" s="1"/>
  <c r="G615" i="8" s="1"/>
  <c r="E617" i="8"/>
  <c r="F617" i="8" s="1"/>
  <c r="G617" i="8" s="1"/>
  <c r="E619" i="8"/>
  <c r="F619" i="8" s="1"/>
  <c r="G619" i="8" s="1"/>
  <c r="E623" i="8"/>
  <c r="F623" i="8" s="1"/>
  <c r="G623" i="8" s="1"/>
  <c r="E625" i="8"/>
  <c r="F625" i="8" s="1"/>
  <c r="G625" i="8" s="1"/>
  <c r="E627" i="8"/>
  <c r="F627" i="8" s="1"/>
  <c r="G627" i="8" s="1"/>
  <c r="E631" i="8"/>
  <c r="F631" i="8" s="1"/>
  <c r="G631" i="8" s="1"/>
  <c r="E633" i="8"/>
  <c r="F633" i="8" s="1"/>
  <c r="G633" i="8" s="1"/>
  <c r="E635" i="8"/>
  <c r="F635" i="8" s="1"/>
  <c r="G635" i="8" s="1"/>
  <c r="E637" i="8"/>
  <c r="F637" i="8" s="1"/>
  <c r="G637" i="8" s="1"/>
  <c r="E639" i="8"/>
  <c r="F639" i="8" s="1"/>
  <c r="N639" i="8" s="1"/>
  <c r="E641" i="8"/>
  <c r="F641" i="8" s="1"/>
  <c r="G641" i="8" s="1"/>
  <c r="E643" i="8"/>
  <c r="F643" i="8" s="1"/>
  <c r="G643" i="8" s="1"/>
  <c r="E645" i="8"/>
  <c r="F645" i="8" s="1"/>
  <c r="N645" i="8" s="1"/>
  <c r="E647" i="8"/>
  <c r="F647" i="8" s="1"/>
  <c r="G647" i="8" s="1"/>
  <c r="E649" i="8"/>
  <c r="F649" i="8" s="1"/>
  <c r="G649" i="8" s="1"/>
  <c r="E651" i="8"/>
  <c r="F651" i="8" s="1"/>
  <c r="G651" i="8" s="1"/>
  <c r="E653" i="8"/>
  <c r="F653" i="8" s="1"/>
  <c r="G653" i="8" s="1"/>
  <c r="E655" i="8"/>
  <c r="F655" i="8" s="1"/>
  <c r="G655" i="8" s="1"/>
  <c r="E657" i="8"/>
  <c r="F657" i="8" s="1"/>
  <c r="G657" i="8" s="1"/>
  <c r="E659" i="8"/>
  <c r="F659" i="8" s="1"/>
  <c r="G659" i="8" s="1"/>
  <c r="E661" i="8"/>
  <c r="F661" i="8" s="1"/>
  <c r="N661" i="8" s="1"/>
  <c r="E663" i="8"/>
  <c r="F663" i="8" s="1"/>
  <c r="N663" i="8" s="1"/>
  <c r="E665" i="8"/>
  <c r="F665" i="8" s="1"/>
  <c r="G665" i="8" s="1"/>
  <c r="E667" i="8"/>
  <c r="F667" i="8" s="1"/>
  <c r="N667" i="8" s="1"/>
  <c r="E671" i="8"/>
  <c r="F671" i="8" s="1"/>
  <c r="G671" i="8" s="1"/>
  <c r="E673" i="8"/>
  <c r="F673" i="8" s="1"/>
  <c r="G673" i="8" s="1"/>
  <c r="E675" i="8"/>
  <c r="F675" i="8" s="1"/>
  <c r="N675" i="8" s="1"/>
  <c r="E677" i="8"/>
  <c r="F677" i="8" s="1"/>
  <c r="G677" i="8" s="1"/>
  <c r="E679" i="8"/>
  <c r="F679" i="8" s="1"/>
  <c r="G679" i="8" s="1"/>
  <c r="E681" i="8"/>
  <c r="F681" i="8" s="1"/>
  <c r="G681" i="8" s="1"/>
  <c r="E683" i="8"/>
  <c r="F683" i="8" s="1"/>
  <c r="G683" i="8" s="1"/>
  <c r="E685" i="8"/>
  <c r="F685" i="8" s="1"/>
  <c r="G685" i="8" s="1"/>
  <c r="E687" i="8"/>
  <c r="F687" i="8" s="1"/>
  <c r="G687" i="8" s="1"/>
  <c r="E691" i="8"/>
  <c r="F691" i="8" s="1"/>
  <c r="N691" i="8" s="1"/>
  <c r="E693" i="8"/>
  <c r="F693" i="8" s="1"/>
  <c r="G693" i="8" s="1"/>
  <c r="E695" i="8"/>
  <c r="F695" i="8" s="1"/>
  <c r="G695" i="8" s="1"/>
  <c r="E697" i="8"/>
  <c r="F697" i="8" s="1"/>
  <c r="G697" i="8" s="1"/>
  <c r="E699" i="8"/>
  <c r="F699" i="8" s="1"/>
  <c r="G699" i="8" s="1"/>
  <c r="R743" i="2"/>
  <c r="S747" i="2"/>
  <c r="S80" i="2"/>
  <c r="S88" i="2"/>
  <c r="S690" i="2"/>
  <c r="S31" i="2"/>
  <c r="P35" i="2"/>
  <c r="C33" i="6" s="1"/>
  <c r="H33" i="22" s="1"/>
  <c r="R37" i="2"/>
  <c r="R43" i="2"/>
  <c r="S81" i="2"/>
  <c r="S133" i="2"/>
  <c r="S137" i="2"/>
  <c r="S143" i="2"/>
  <c r="S153" i="2"/>
  <c r="R157" i="2"/>
  <c r="S165" i="2"/>
  <c r="R179" i="2"/>
  <c r="R227" i="2"/>
  <c r="R243" i="2"/>
  <c r="P547" i="2"/>
  <c r="P563" i="2"/>
  <c r="P581" i="2"/>
  <c r="P629" i="2"/>
  <c r="R46" i="2"/>
  <c r="R52" i="2"/>
  <c r="R323" i="2"/>
  <c r="S375" i="2"/>
  <c r="S397" i="2"/>
  <c r="R598" i="2"/>
  <c r="R94" i="2"/>
  <c r="R110" i="2"/>
  <c r="R116" i="2"/>
  <c r="R654" i="2"/>
  <c r="S150" i="2"/>
  <c r="S152" i="2"/>
  <c r="S154" i="2"/>
  <c r="S463" i="2"/>
  <c r="S471" i="2"/>
  <c r="S479" i="2"/>
  <c r="S487" i="2"/>
  <c r="S519" i="2"/>
  <c r="S525" i="2"/>
  <c r="S527" i="2"/>
  <c r="S726" i="2"/>
  <c r="S728" i="2"/>
  <c r="P539" i="2"/>
  <c r="P45" i="2"/>
  <c r="S57" i="2"/>
  <c r="S71" i="2"/>
  <c r="S589" i="2"/>
  <c r="S591" i="2"/>
  <c r="S597" i="2"/>
  <c r="P619" i="2"/>
  <c r="S79" i="2"/>
  <c r="R101" i="2"/>
  <c r="R107" i="2"/>
  <c r="P115" i="2"/>
  <c r="C113" i="6" s="1"/>
  <c r="H113" i="22" s="1"/>
  <c r="S456" i="2"/>
  <c r="S458" i="2"/>
  <c r="R637" i="2"/>
  <c r="R645" i="2"/>
  <c r="P661" i="2"/>
  <c r="S701" i="2"/>
  <c r="S709" i="2"/>
  <c r="S713" i="2"/>
  <c r="S715" i="2"/>
  <c r="P468" i="2"/>
  <c r="P476" i="2"/>
  <c r="P524" i="2"/>
  <c r="R727" i="2"/>
  <c r="R35" i="2"/>
  <c r="S39" i="2"/>
  <c r="C43" i="6"/>
  <c r="H43" i="22" s="1"/>
  <c r="S175" i="2"/>
  <c r="S248" i="2"/>
  <c r="S250" i="2"/>
  <c r="S399" i="2"/>
  <c r="S494" i="2"/>
  <c r="S496" i="2"/>
  <c r="S498" i="2"/>
  <c r="P500" i="2"/>
  <c r="S543" i="2"/>
  <c r="S551" i="2"/>
  <c r="S608" i="2"/>
  <c r="S610" i="2"/>
  <c r="S637" i="2"/>
  <c r="S639" i="2"/>
  <c r="S649" i="2"/>
  <c r="S651" i="2"/>
  <c r="S702" i="2"/>
  <c r="S704" i="2"/>
  <c r="S706" i="2"/>
  <c r="S55" i="2"/>
  <c r="R61" i="2"/>
  <c r="R67" i="2"/>
  <c r="P75" i="2"/>
  <c r="C73" i="6" s="1"/>
  <c r="H73" i="22" s="1"/>
  <c r="S136" i="2"/>
  <c r="S138" i="2"/>
  <c r="S185" i="2"/>
  <c r="P187" i="2"/>
  <c r="S201" i="2"/>
  <c r="R276" i="2"/>
  <c r="R508" i="2"/>
  <c r="R571" i="2"/>
  <c r="R573" i="2"/>
  <c r="R655" i="2"/>
  <c r="S669" i="2"/>
  <c r="R148" i="2"/>
  <c r="R164" i="2"/>
  <c r="R203" i="2"/>
  <c r="R221" i="2"/>
  <c r="R534" i="2"/>
  <c r="P624" i="2"/>
  <c r="P628" i="2"/>
  <c r="P669" i="2"/>
  <c r="S730" i="2"/>
  <c r="P732" i="2"/>
  <c r="S736" i="2"/>
  <c r="S738" i="2"/>
  <c r="P93" i="2"/>
  <c r="C91" i="6" s="1"/>
  <c r="H91" i="22" s="1"/>
  <c r="R669" i="2"/>
  <c r="C667" i="7" s="1"/>
  <c r="S673" i="2"/>
  <c r="S675" i="2"/>
  <c r="S677" i="2"/>
  <c r="S679" i="2"/>
  <c r="S689" i="2"/>
  <c r="S54" i="2"/>
  <c r="S119" i="2"/>
  <c r="S127" i="2"/>
  <c r="R131" i="2"/>
  <c r="C129" i="7" s="1"/>
  <c r="S249" i="2"/>
  <c r="S495" i="2"/>
  <c r="R499" i="2"/>
  <c r="S503" i="2"/>
  <c r="S558" i="2"/>
  <c r="S560" i="2"/>
  <c r="S562" i="2"/>
  <c r="P644" i="2"/>
  <c r="R693" i="2"/>
  <c r="R695" i="2"/>
  <c r="R719" i="2"/>
  <c r="R76" i="2"/>
  <c r="R190" i="2"/>
  <c r="R259" i="2"/>
  <c r="R308" i="2"/>
  <c r="P412" i="2"/>
  <c r="R507" i="2"/>
  <c r="R509" i="2"/>
  <c r="R572" i="2"/>
  <c r="R619" i="2"/>
  <c r="C617" i="7" s="1"/>
  <c r="P725" i="2"/>
  <c r="P11" i="2"/>
  <c r="P19" i="2"/>
  <c r="R371" i="2"/>
  <c r="C369" i="7" s="1"/>
  <c r="P436" i="2"/>
  <c r="P460" i="2"/>
  <c r="S619" i="2"/>
  <c r="P61" i="2"/>
  <c r="C59" i="6" s="1"/>
  <c r="H59" i="22" s="1"/>
  <c r="S63" i="2"/>
  <c r="S95" i="2"/>
  <c r="S103" i="2"/>
  <c r="R139" i="2"/>
  <c r="P179" i="2"/>
  <c r="S465" i="2"/>
  <c r="R524" i="2"/>
  <c r="C522" i="7" s="1"/>
  <c r="S533" i="2"/>
  <c r="S544" i="2"/>
  <c r="S546" i="2"/>
  <c r="S566" i="2"/>
  <c r="S573" i="2"/>
  <c r="S656" i="2"/>
  <c r="S658" i="2"/>
  <c r="S743" i="2"/>
  <c r="S745" i="2"/>
  <c r="S24" i="2"/>
  <c r="R28" i="2"/>
  <c r="P37" i="2"/>
  <c r="C35" i="6" s="1"/>
  <c r="H35" i="22" s="1"/>
  <c r="P67" i="2"/>
  <c r="C65" i="6" s="1"/>
  <c r="H65" i="22" s="1"/>
  <c r="S111" i="2"/>
  <c r="S120" i="2"/>
  <c r="S207" i="2"/>
  <c r="S230" i="2"/>
  <c r="S232" i="2"/>
  <c r="S234" i="2"/>
  <c r="R283" i="2"/>
  <c r="R285" i="2"/>
  <c r="R347" i="2"/>
  <c r="C345" i="7" s="1"/>
  <c r="S384" i="2"/>
  <c r="S386" i="2"/>
  <c r="S392" i="2"/>
  <c r="S394" i="2"/>
  <c r="S401" i="2"/>
  <c r="S469" i="2"/>
  <c r="S480" i="2"/>
  <c r="S482" i="2"/>
  <c r="S489" i="2"/>
  <c r="S502" i="2"/>
  <c r="S509" i="2"/>
  <c r="S535" i="2"/>
  <c r="R539" i="2"/>
  <c r="C537" i="7" s="1"/>
  <c r="P555" i="2"/>
  <c r="R559" i="2"/>
  <c r="R566" i="2"/>
  <c r="R581" i="2"/>
  <c r="C579" i="7" s="1"/>
  <c r="S590" i="2"/>
  <c r="P603" i="2"/>
  <c r="R612" i="2"/>
  <c r="C610" i="7" s="1"/>
  <c r="S616" i="2"/>
  <c r="S618" i="2"/>
  <c r="S632" i="2"/>
  <c r="S645" i="2"/>
  <c r="P647" i="2"/>
  <c r="P662" i="2"/>
  <c r="R686" i="2"/>
  <c r="C684" i="7" s="1"/>
  <c r="P701" i="2"/>
  <c r="R725" i="2"/>
  <c r="R126" i="2"/>
  <c r="R238" i="2"/>
  <c r="S247" i="2"/>
  <c r="R253" i="2"/>
  <c r="R291" i="2"/>
  <c r="R302" i="2"/>
  <c r="R317" i="2"/>
  <c r="P396" i="2"/>
  <c r="S405" i="2"/>
  <c r="S423" i="2"/>
  <c r="R502" i="2"/>
  <c r="R517" i="2"/>
  <c r="R548" i="2"/>
  <c r="P596" i="2"/>
  <c r="R607" i="2"/>
  <c r="S647" i="2"/>
  <c r="R662" i="2"/>
  <c r="P668" i="2"/>
  <c r="R701" i="2"/>
  <c r="P716" i="2"/>
  <c r="P718" i="2"/>
  <c r="P740" i="2"/>
  <c r="C9" i="6"/>
  <c r="H9" i="22" s="1"/>
  <c r="R115" i="2"/>
  <c r="R270" i="2"/>
  <c r="S407" i="2"/>
  <c r="P427" i="2"/>
  <c r="S431" i="2"/>
  <c r="S455" i="2"/>
  <c r="S462" i="2"/>
  <c r="P499" i="2"/>
  <c r="P517" i="2"/>
  <c r="P532" i="2"/>
  <c r="R563" i="2"/>
  <c r="C561" i="7" s="1"/>
  <c r="S565" i="2"/>
  <c r="S607" i="2"/>
  <c r="P611" i="2"/>
  <c r="R629" i="2"/>
  <c r="C627" i="7" s="1"/>
  <c r="P694" i="2"/>
  <c r="R718" i="2"/>
  <c r="C716" i="7" s="1"/>
  <c r="S56" i="2"/>
  <c r="C17" i="6"/>
  <c r="H17" i="22" s="1"/>
  <c r="S47" i="2"/>
  <c r="R75" i="2"/>
  <c r="S159" i="2"/>
  <c r="R163" i="2"/>
  <c r="R187" i="2"/>
  <c r="C185" i="7" s="1"/>
  <c r="R189" i="2"/>
  <c r="R355" i="2"/>
  <c r="C353" i="7" s="1"/>
  <c r="S398" i="2"/>
  <c r="P435" i="2"/>
  <c r="S501" i="2"/>
  <c r="R545" i="2"/>
  <c r="P565" i="2"/>
  <c r="P589" i="2"/>
  <c r="R611" i="2"/>
  <c r="C609" i="7" s="1"/>
  <c r="S622" i="2"/>
  <c r="S629" i="2"/>
  <c r="S655" i="2"/>
  <c r="S657" i="2"/>
  <c r="S659" i="2"/>
  <c r="S681" i="2"/>
  <c r="S683" i="2"/>
  <c r="R694" i="2"/>
  <c r="C692" i="7" s="1"/>
  <c r="S696" i="2"/>
  <c r="S698" i="2"/>
  <c r="S705" i="2"/>
  <c r="S720" i="2"/>
  <c r="S722" i="2"/>
  <c r="P733" i="2"/>
  <c r="S13" i="2"/>
  <c r="R19" i="2"/>
  <c r="C17" i="7" s="1"/>
  <c r="R21" i="2"/>
  <c r="P27" i="2"/>
  <c r="C25" i="6" s="1"/>
  <c r="H25" i="22" s="1"/>
  <c r="S121" i="2"/>
  <c r="P123" i="2"/>
  <c r="C121" i="6" s="1"/>
  <c r="H121" i="22" s="1"/>
  <c r="R125" i="2"/>
  <c r="S191" i="2"/>
  <c r="R195" i="2"/>
  <c r="S233" i="2"/>
  <c r="R331" i="2"/>
  <c r="C329" i="7" s="1"/>
  <c r="S374" i="2"/>
  <c r="S385" i="2"/>
  <c r="S391" i="2"/>
  <c r="S437" i="2"/>
  <c r="S481" i="2"/>
  <c r="P501" i="2"/>
  <c r="P525" i="2"/>
  <c r="R547" i="2"/>
  <c r="C545" i="7" s="1"/>
  <c r="R569" i="2"/>
  <c r="R574" i="2"/>
  <c r="P604" i="2"/>
  <c r="R615" i="2"/>
  <c r="P635" i="2"/>
  <c r="R661" i="2"/>
  <c r="C659" i="7" s="1"/>
  <c r="R687" i="2"/>
  <c r="R711" i="2"/>
  <c r="P726" i="2"/>
  <c r="R733" i="2"/>
  <c r="R30" i="2"/>
  <c r="R38" i="2"/>
  <c r="S53" i="2"/>
  <c r="R70" i="2"/>
  <c r="P83" i="2"/>
  <c r="C81" i="6" s="1"/>
  <c r="H81" i="22" s="1"/>
  <c r="P91" i="2"/>
  <c r="C89" i="6" s="1"/>
  <c r="H89" i="22" s="1"/>
  <c r="R142" i="2"/>
  <c r="R180" i="2"/>
  <c r="R212" i="2"/>
  <c r="S415" i="2"/>
  <c r="R510" i="2"/>
  <c r="P540" i="2"/>
  <c r="S584" i="2"/>
  <c r="S586" i="2"/>
  <c r="P588" i="2"/>
  <c r="R593" i="2"/>
  <c r="R597" i="2"/>
  <c r="R604" i="2"/>
  <c r="C602" i="7" s="1"/>
  <c r="P654" i="2"/>
  <c r="P676" i="2"/>
  <c r="S687" i="2"/>
  <c r="P693" i="2"/>
  <c r="S711" i="2"/>
  <c r="R726" i="2"/>
  <c r="C724" i="7" s="1"/>
  <c r="R300" i="2"/>
  <c r="R326" i="2"/>
  <c r="P467" i="2"/>
  <c r="S478" i="2"/>
  <c r="S575" i="2"/>
  <c r="R621" i="2"/>
  <c r="S621" i="2"/>
  <c r="E708" i="8"/>
  <c r="F708" i="8" s="1"/>
  <c r="G708" i="8" s="1"/>
  <c r="S710" i="2"/>
  <c r="D67" i="6"/>
  <c r="P69" i="2"/>
  <c r="C67" i="6" s="1"/>
  <c r="H67" i="22" s="1"/>
  <c r="R59" i="2"/>
  <c r="C57" i="7" s="1"/>
  <c r="P59" i="2"/>
  <c r="C57" i="6" s="1"/>
  <c r="H57" i="22" s="1"/>
  <c r="R83" i="2"/>
  <c r="C81" i="7" s="1"/>
  <c r="R85" i="2"/>
  <c r="P85" i="2"/>
  <c r="C83" i="6" s="1"/>
  <c r="H83" i="22" s="1"/>
  <c r="D85" i="8"/>
  <c r="E85" i="8" s="1"/>
  <c r="F85" i="8" s="1"/>
  <c r="G85" i="8" s="1"/>
  <c r="S87" i="2"/>
  <c r="S141" i="2"/>
  <c r="E145" i="6"/>
  <c r="R251" i="2"/>
  <c r="E299" i="6"/>
  <c r="S414" i="2"/>
  <c r="S445" i="2"/>
  <c r="R133" i="2"/>
  <c r="C65" i="7"/>
  <c r="D67" i="8"/>
  <c r="E67" i="8" s="1"/>
  <c r="F67" i="8" s="1"/>
  <c r="N67" i="8" s="1"/>
  <c r="S69" i="2"/>
  <c r="S85" i="2"/>
  <c r="D91" i="8"/>
  <c r="E91" i="8" s="1"/>
  <c r="F91" i="8" s="1"/>
  <c r="N91" i="8" s="1"/>
  <c r="S93" i="2"/>
  <c r="D97" i="6"/>
  <c r="P99" i="2"/>
  <c r="C97" i="6" s="1"/>
  <c r="H97" i="22" s="1"/>
  <c r="R156" i="2"/>
  <c r="S167" i="2"/>
  <c r="R171" i="2"/>
  <c r="S182" i="2"/>
  <c r="R182" i="2"/>
  <c r="R197" i="2"/>
  <c r="C195" i="7" s="1"/>
  <c r="S197" i="2"/>
  <c r="P197" i="2"/>
  <c r="S205" i="2"/>
  <c r="E209" i="6"/>
  <c r="P211" i="2"/>
  <c r="R315" i="2"/>
  <c r="C313" i="7" s="1"/>
  <c r="E393" i="6"/>
  <c r="D27" i="6"/>
  <c r="P29" i="2"/>
  <c r="C27" i="6" s="1"/>
  <c r="H27" i="22" s="1"/>
  <c r="D43" i="8"/>
  <c r="E43" i="8" s="1"/>
  <c r="F43" i="8" s="1"/>
  <c r="G43" i="8" s="1"/>
  <c r="S45" i="2"/>
  <c r="D49" i="6"/>
  <c r="P51" i="2"/>
  <c r="C49" i="6" s="1"/>
  <c r="H49" i="22" s="1"/>
  <c r="S78" i="2"/>
  <c r="R78" i="2"/>
  <c r="R91" i="2"/>
  <c r="R117" i="2"/>
  <c r="C115" i="7" s="1"/>
  <c r="S117" i="2"/>
  <c r="P117" i="2"/>
  <c r="C115" i="6" s="1"/>
  <c r="H115" i="22" s="1"/>
  <c r="R220" i="2"/>
  <c r="S231" i="2"/>
  <c r="R235" i="2"/>
  <c r="C233" i="7" s="1"/>
  <c r="S246" i="2"/>
  <c r="R246" i="2"/>
  <c r="R261" i="2"/>
  <c r="E273" i="6"/>
  <c r="R340" i="2"/>
  <c r="R349" i="2"/>
  <c r="P43" i="2"/>
  <c r="C41" i="6" s="1"/>
  <c r="H41" i="22" s="1"/>
  <c r="D107" i="6"/>
  <c r="P109" i="2"/>
  <c r="C107" i="6" s="1"/>
  <c r="H107" i="22" s="1"/>
  <c r="E161" i="6"/>
  <c r="P163" i="2"/>
  <c r="R299" i="2"/>
  <c r="R310" i="2"/>
  <c r="R325" i="2"/>
  <c r="S381" i="2"/>
  <c r="S23" i="2"/>
  <c r="D27" i="8"/>
  <c r="E27" i="8" s="1"/>
  <c r="F27" i="8" s="1"/>
  <c r="N27" i="8" s="1"/>
  <c r="S29" i="2"/>
  <c r="R60" i="2"/>
  <c r="R123" i="2"/>
  <c r="C121" i="7" s="1"/>
  <c r="S134" i="2"/>
  <c r="R134" i="2"/>
  <c r="R149" i="2"/>
  <c r="S151" i="2"/>
  <c r="E187" i="6"/>
  <c r="E225" i="6"/>
  <c r="R363" i="2"/>
  <c r="C361" i="7" s="1"/>
  <c r="S22" i="2"/>
  <c r="R22" i="2"/>
  <c r="S135" i="2"/>
  <c r="R27" i="2"/>
  <c r="C25" i="7" s="1"/>
  <c r="S86" i="2"/>
  <c r="R86" i="2"/>
  <c r="P101" i="2"/>
  <c r="C99" i="6" s="1"/>
  <c r="H99" i="22" s="1"/>
  <c r="D107" i="8"/>
  <c r="E107" i="8" s="1"/>
  <c r="F107" i="8" s="1"/>
  <c r="G107" i="8" s="1"/>
  <c r="S109" i="2"/>
  <c r="P125" i="2"/>
  <c r="C123" i="6" s="1"/>
  <c r="H123" i="22" s="1"/>
  <c r="R140" i="2"/>
  <c r="S149" i="2"/>
  <c r="R155" i="2"/>
  <c r="R172" i="2"/>
  <c r="C170" i="7" s="1"/>
  <c r="S198" i="2"/>
  <c r="R198" i="2"/>
  <c r="R213" i="2"/>
  <c r="S215" i="2"/>
  <c r="E251" i="6"/>
  <c r="E289" i="6"/>
  <c r="E356" i="7"/>
  <c r="F356" i="7" s="1"/>
  <c r="G356" i="7" s="1"/>
  <c r="M356" i="7" s="1"/>
  <c r="R358" i="2"/>
  <c r="E235" i="6"/>
  <c r="R53" i="2"/>
  <c r="P53" i="2"/>
  <c r="C51" i="6" s="1"/>
  <c r="H51" i="22" s="1"/>
  <c r="R77" i="2"/>
  <c r="S77" i="2"/>
  <c r="P77" i="2"/>
  <c r="C75" i="6" s="1"/>
  <c r="H75" i="22" s="1"/>
  <c r="R92" i="2"/>
  <c r="P107" i="2"/>
  <c r="C105" i="6" s="1"/>
  <c r="H105" i="22" s="1"/>
  <c r="S118" i="2"/>
  <c r="R118" i="2"/>
  <c r="E171" i="6"/>
  <c r="S213" i="2"/>
  <c r="R219" i="2"/>
  <c r="R236" i="2"/>
  <c r="R262" i="2"/>
  <c r="R277" i="2"/>
  <c r="E277" i="8"/>
  <c r="F277" i="8" s="1"/>
  <c r="N277" i="8" s="1"/>
  <c r="E315" i="6"/>
  <c r="S14" i="2"/>
  <c r="S33" i="2"/>
  <c r="S38" i="2"/>
  <c r="R45" i="2"/>
  <c r="C43" i="7" s="1"/>
  <c r="S48" i="2"/>
  <c r="S61" i="2"/>
  <c r="R93" i="2"/>
  <c r="C91" i="7" s="1"/>
  <c r="S96" i="2"/>
  <c r="S101" i="2"/>
  <c r="S126" i="2"/>
  <c r="R141" i="2"/>
  <c r="C139" i="7" s="1"/>
  <c r="S144" i="2"/>
  <c r="S146" i="2"/>
  <c r="S157" i="2"/>
  <c r="S177" i="2"/>
  <c r="S190" i="2"/>
  <c r="R205" i="2"/>
  <c r="S208" i="2"/>
  <c r="S210" i="2"/>
  <c r="S221" i="2"/>
  <c r="P228" i="2"/>
  <c r="S241" i="2"/>
  <c r="R269" i="2"/>
  <c r="C267" i="7" s="1"/>
  <c r="R333" i="2"/>
  <c r="R356" i="2"/>
  <c r="C354" i="7" s="1"/>
  <c r="R365" i="2"/>
  <c r="S383" i="2"/>
  <c r="S447" i="2"/>
  <c r="S511" i="2"/>
  <c r="R557" i="2"/>
  <c r="S557" i="2"/>
  <c r="P557" i="2"/>
  <c r="R579" i="2"/>
  <c r="E669" i="8"/>
  <c r="F669" i="8" s="1"/>
  <c r="G669" i="8" s="1"/>
  <c r="S671" i="2"/>
  <c r="S389" i="2"/>
  <c r="S429" i="2"/>
  <c r="S493" i="2"/>
  <c r="R515" i="2"/>
  <c r="R583" i="2"/>
  <c r="S583" i="2"/>
  <c r="S653" i="2"/>
  <c r="R653" i="2"/>
  <c r="P653" i="2"/>
  <c r="R677" i="2"/>
  <c r="S742" i="2"/>
  <c r="S30" i="2"/>
  <c r="C33" i="7"/>
  <c r="C35" i="7"/>
  <c r="S40" i="2"/>
  <c r="S65" i="2"/>
  <c r="S70" i="2"/>
  <c r="C73" i="7"/>
  <c r="S110" i="2"/>
  <c r="C113" i="7"/>
  <c r="S128" i="2"/>
  <c r="S130" i="2"/>
  <c r="S161" i="2"/>
  <c r="S174" i="2"/>
  <c r="S192" i="2"/>
  <c r="S194" i="2"/>
  <c r="S225" i="2"/>
  <c r="S238" i="2"/>
  <c r="R245" i="2"/>
  <c r="R309" i="2"/>
  <c r="P404" i="2"/>
  <c r="E419" i="6"/>
  <c r="E629" i="8"/>
  <c r="F629" i="8" s="1"/>
  <c r="N629" i="8" s="1"/>
  <c r="S631" i="2"/>
  <c r="E644" i="8"/>
  <c r="F644" i="8" s="1"/>
  <c r="G644" i="8" s="1"/>
  <c r="S646" i="2"/>
  <c r="S685" i="2"/>
  <c r="R685" i="2"/>
  <c r="P685" i="2"/>
  <c r="R741" i="2"/>
  <c r="R181" i="2"/>
  <c r="R29" i="2"/>
  <c r="C27" i="7" s="1"/>
  <c r="S32" i="2"/>
  <c r="S37" i="2"/>
  <c r="C35" i="8" s="1"/>
  <c r="S62" i="2"/>
  <c r="R69" i="2"/>
  <c r="C67" i="7" s="1"/>
  <c r="S72" i="2"/>
  <c r="S97" i="2"/>
  <c r="S102" i="2"/>
  <c r="R109" i="2"/>
  <c r="C107" i="7" s="1"/>
  <c r="S112" i="2"/>
  <c r="S125" i="2"/>
  <c r="S145" i="2"/>
  <c r="S158" i="2"/>
  <c r="R166" i="2"/>
  <c r="R173" i="2"/>
  <c r="C171" i="7" s="1"/>
  <c r="S176" i="2"/>
  <c r="S178" i="2"/>
  <c r="S189" i="2"/>
  <c r="R204" i="2"/>
  <c r="C202" i="7" s="1"/>
  <c r="S209" i="2"/>
  <c r="S222" i="2"/>
  <c r="R230" i="2"/>
  <c r="R237" i="2"/>
  <c r="C235" i="7" s="1"/>
  <c r="S240" i="2"/>
  <c r="S242" i="2"/>
  <c r="R268" i="2"/>
  <c r="C266" i="7" s="1"/>
  <c r="R294" i="2"/>
  <c r="S549" i="2"/>
  <c r="P571" i="2"/>
  <c r="P580" i="2"/>
  <c r="R580" i="2"/>
  <c r="P637" i="2"/>
  <c r="R62" i="2"/>
  <c r="R102" i="2"/>
  <c r="P124" i="2"/>
  <c r="C122" i="6" s="1"/>
  <c r="H122" i="22" s="1"/>
  <c r="R132" i="2"/>
  <c r="R158" i="2"/>
  <c r="R165" i="2"/>
  <c r="S181" i="2"/>
  <c r="R196" i="2"/>
  <c r="C194" i="7" s="1"/>
  <c r="S199" i="2"/>
  <c r="R222" i="2"/>
  <c r="R229" i="2"/>
  <c r="S245" i="2"/>
  <c r="R260" i="2"/>
  <c r="R286" i="2"/>
  <c r="R293" i="2"/>
  <c r="R324" i="2"/>
  <c r="R350" i="2"/>
  <c r="R366" i="2"/>
  <c r="P379" i="2"/>
  <c r="P388" i="2"/>
  <c r="S421" i="2"/>
  <c r="S430" i="2"/>
  <c r="P452" i="2"/>
  <c r="S485" i="2"/>
  <c r="P507" i="2"/>
  <c r="P516" i="2"/>
  <c r="R516" i="2"/>
  <c r="C514" i="7" s="1"/>
  <c r="R595" i="2"/>
  <c r="P595" i="2"/>
  <c r="S606" i="2"/>
  <c r="R606" i="2"/>
  <c r="E676" i="8"/>
  <c r="F676" i="8" s="1"/>
  <c r="N676" i="8" s="1"/>
  <c r="S678" i="2"/>
  <c r="S717" i="2"/>
  <c r="R717" i="2"/>
  <c r="P717" i="2"/>
  <c r="S8" i="2"/>
  <c r="S46" i="2"/>
  <c r="R51" i="2"/>
  <c r="C49" i="7" s="1"/>
  <c r="R54" i="2"/>
  <c r="C59" i="7"/>
  <c r="S64" i="2"/>
  <c r="S94" i="2"/>
  <c r="R99" i="2"/>
  <c r="C99" i="7"/>
  <c r="S104" i="2"/>
  <c r="P116" i="2"/>
  <c r="C114" i="6" s="1"/>
  <c r="H114" i="22" s="1"/>
  <c r="R124" i="2"/>
  <c r="S129" i="2"/>
  <c r="S142" i="2"/>
  <c r="R147" i="2"/>
  <c r="C145" i="7" s="1"/>
  <c r="R150" i="2"/>
  <c r="S160" i="2"/>
  <c r="S162" i="2"/>
  <c r="S173" i="2"/>
  <c r="P180" i="2"/>
  <c r="R188" i="2"/>
  <c r="S193" i="2"/>
  <c r="S206" i="2"/>
  <c r="R211" i="2"/>
  <c r="R214" i="2"/>
  <c r="S224" i="2"/>
  <c r="S226" i="2"/>
  <c r="S237" i="2"/>
  <c r="R252" i="2"/>
  <c r="R275" i="2"/>
  <c r="C273" i="7" s="1"/>
  <c r="R278" i="2"/>
  <c r="R531" i="2"/>
  <c r="P531" i="2"/>
  <c r="S542" i="2"/>
  <c r="R542" i="2"/>
  <c r="E621" i="8"/>
  <c r="F621" i="8" s="1"/>
  <c r="N621" i="8" s="1"/>
  <c r="S623" i="2"/>
  <c r="R357" i="2"/>
  <c r="C355" i="7" s="1"/>
  <c r="P380" i="2"/>
  <c r="S393" i="2"/>
  <c r="S406" i="2"/>
  <c r="S424" i="2"/>
  <c r="S426" i="2"/>
  <c r="P444" i="2"/>
  <c r="S457" i="2"/>
  <c r="S470" i="2"/>
  <c r="S488" i="2"/>
  <c r="S490" i="2"/>
  <c r="P508" i="2"/>
  <c r="R521" i="2"/>
  <c r="S534" i="2"/>
  <c r="R549" i="2"/>
  <c r="S552" i="2"/>
  <c r="S554" i="2"/>
  <c r="P572" i="2"/>
  <c r="R575" i="2"/>
  <c r="R585" i="2"/>
  <c r="S598" i="2"/>
  <c r="S611" i="2"/>
  <c r="R631" i="2"/>
  <c r="S641" i="2"/>
  <c r="P646" i="2"/>
  <c r="S654" i="2"/>
  <c r="S661" i="2"/>
  <c r="R671" i="2"/>
  <c r="P678" i="2"/>
  <c r="S686" i="2"/>
  <c r="S693" i="2"/>
  <c r="R703" i="2"/>
  <c r="P710" i="2"/>
  <c r="S718" i="2"/>
  <c r="S725" i="2"/>
  <c r="R735" i="2"/>
  <c r="P742" i="2"/>
  <c r="P485" i="2"/>
  <c r="R513" i="2"/>
  <c r="P523" i="2"/>
  <c r="R541" i="2"/>
  <c r="P549" i="2"/>
  <c r="R567" i="2"/>
  <c r="R577" i="2"/>
  <c r="P587" i="2"/>
  <c r="R605" i="2"/>
  <c r="R613" i="2"/>
  <c r="P638" i="2"/>
  <c r="R646" i="2"/>
  <c r="R678" i="2"/>
  <c r="C676" i="7" s="1"/>
  <c r="P692" i="2"/>
  <c r="R710" i="2"/>
  <c r="P724" i="2"/>
  <c r="S735" i="2"/>
  <c r="S737" i="2"/>
  <c r="S739" i="2"/>
  <c r="R742" i="2"/>
  <c r="R372" i="2"/>
  <c r="S377" i="2"/>
  <c r="P387" i="2"/>
  <c r="S390" i="2"/>
  <c r="S408" i="2"/>
  <c r="S410" i="2"/>
  <c r="P428" i="2"/>
  <c r="S441" i="2"/>
  <c r="S454" i="2"/>
  <c r="S472" i="2"/>
  <c r="S474" i="2"/>
  <c r="P477" i="2"/>
  <c r="P492" i="2"/>
  <c r="R500" i="2"/>
  <c r="C498" i="7" s="1"/>
  <c r="S505" i="2"/>
  <c r="P515" i="2"/>
  <c r="S518" i="2"/>
  <c r="R523" i="2"/>
  <c r="R526" i="2"/>
  <c r="S536" i="2"/>
  <c r="S538" i="2"/>
  <c r="P541" i="2"/>
  <c r="P556" i="2"/>
  <c r="R564" i="2"/>
  <c r="C562" i="7" s="1"/>
  <c r="S567" i="2"/>
  <c r="P579" i="2"/>
  <c r="S582" i="2"/>
  <c r="R587" i="2"/>
  <c r="C585" i="7" s="1"/>
  <c r="R590" i="2"/>
  <c r="S600" i="2"/>
  <c r="S602" i="2"/>
  <c r="P605" i="2"/>
  <c r="S613" i="2"/>
  <c r="P620" i="2"/>
  <c r="S625" i="2"/>
  <c r="P630" i="2"/>
  <c r="R638" i="2"/>
  <c r="P645" i="2"/>
  <c r="P670" i="2"/>
  <c r="P677" i="2"/>
  <c r="P702" i="2"/>
  <c r="P709" i="2"/>
  <c r="P734" i="2"/>
  <c r="R364" i="2"/>
  <c r="C362" i="7" s="1"/>
  <c r="S382" i="2"/>
  <c r="S400" i="2"/>
  <c r="S402" i="2"/>
  <c r="S413" i="2"/>
  <c r="P420" i="2"/>
  <c r="S433" i="2"/>
  <c r="S446" i="2"/>
  <c r="S464" i="2"/>
  <c r="S466" i="2"/>
  <c r="S477" i="2"/>
  <c r="P484" i="2"/>
  <c r="S497" i="2"/>
  <c r="S510" i="2"/>
  <c r="R518" i="2"/>
  <c r="R525" i="2"/>
  <c r="S528" i="2"/>
  <c r="S530" i="2"/>
  <c r="P533" i="2"/>
  <c r="S541" i="2"/>
  <c r="P548" i="2"/>
  <c r="R551" i="2"/>
  <c r="R556" i="2"/>
  <c r="S559" i="2"/>
  <c r="R561" i="2"/>
  <c r="S574" i="2"/>
  <c r="R582" i="2"/>
  <c r="R589" i="2"/>
  <c r="C587" i="7" s="1"/>
  <c r="S592" i="2"/>
  <c r="S594" i="2"/>
  <c r="P597" i="2"/>
  <c r="S605" i="2"/>
  <c r="S615" i="2"/>
  <c r="R617" i="2"/>
  <c r="R620" i="2"/>
  <c r="C618" i="7" s="1"/>
  <c r="R630" i="2"/>
  <c r="S638" i="2"/>
  <c r="S648" i="2"/>
  <c r="S650" i="2"/>
  <c r="S663" i="2"/>
  <c r="S665" i="2"/>
  <c r="S667" i="2"/>
  <c r="S680" i="2"/>
  <c r="S682" i="2"/>
  <c r="S695" i="2"/>
  <c r="S697" i="2"/>
  <c r="S699" i="2"/>
  <c r="S712" i="2"/>
  <c r="S714" i="2"/>
  <c r="S727" i="2"/>
  <c r="S729" i="2"/>
  <c r="S731" i="2"/>
  <c r="R734" i="2"/>
  <c r="C732" i="7" s="1"/>
  <c r="S744" i="2"/>
  <c r="S746" i="2"/>
  <c r="S734" i="2"/>
  <c r="S376" i="2"/>
  <c r="S378" i="2"/>
  <c r="S409" i="2"/>
  <c r="S422" i="2"/>
  <c r="S440" i="2"/>
  <c r="S442" i="2"/>
  <c r="S453" i="2"/>
  <c r="S473" i="2"/>
  <c r="S486" i="2"/>
  <c r="R501" i="2"/>
  <c r="C499" i="7" s="1"/>
  <c r="S504" i="2"/>
  <c r="S506" i="2"/>
  <c r="P509" i="2"/>
  <c r="S517" i="2"/>
  <c r="R532" i="2"/>
  <c r="R537" i="2"/>
  <c r="S550" i="2"/>
  <c r="R558" i="2"/>
  <c r="R565" i="2"/>
  <c r="S568" i="2"/>
  <c r="S570" i="2"/>
  <c r="P573" i="2"/>
  <c r="S581" i="2"/>
  <c r="R591" i="2"/>
  <c r="R596" i="2"/>
  <c r="S599" i="2"/>
  <c r="R601" i="2"/>
  <c r="S614" i="2"/>
  <c r="S624" i="2"/>
  <c r="S628" i="2"/>
  <c r="S662" i="2"/>
  <c r="R679" i="2"/>
  <c r="S694" i="2"/>
  <c r="R12" i="2"/>
  <c r="S15" i="2"/>
  <c r="S17" i="2"/>
  <c r="R11" i="2"/>
  <c r="C9" i="7" s="1"/>
  <c r="P21" i="2"/>
  <c r="C19" i="6" s="1"/>
  <c r="H19" i="22" s="1"/>
  <c r="R13" i="2"/>
  <c r="S16" i="2"/>
  <c r="S21" i="2"/>
  <c r="P13" i="2"/>
  <c r="C11" i="6" s="1"/>
  <c r="H11" i="22" s="1"/>
  <c r="D9" i="8"/>
  <c r="E9" i="8" s="1"/>
  <c r="F9" i="8" s="1"/>
  <c r="S11" i="2"/>
  <c r="D45" i="6"/>
  <c r="P47" i="2"/>
  <c r="C45" i="6" s="1"/>
  <c r="H45" i="22" s="1"/>
  <c r="S50" i="2"/>
  <c r="R50" i="2"/>
  <c r="P50" i="2"/>
  <c r="C48" i="6" s="1"/>
  <c r="H48" i="22" s="1"/>
  <c r="P68" i="2"/>
  <c r="C66" i="6" s="1"/>
  <c r="H66" i="22" s="1"/>
  <c r="S68" i="2"/>
  <c r="D73" i="8"/>
  <c r="E73" i="8" s="1"/>
  <c r="F73" i="8" s="1"/>
  <c r="S75" i="2"/>
  <c r="C73" i="8" s="1"/>
  <c r="D109" i="6"/>
  <c r="P111" i="2"/>
  <c r="C109" i="6" s="1"/>
  <c r="H109" i="22" s="1"/>
  <c r="S114" i="2"/>
  <c r="R114" i="2"/>
  <c r="P114" i="2"/>
  <c r="C112" i="6" s="1"/>
  <c r="H112" i="22" s="1"/>
  <c r="S9" i="2"/>
  <c r="D37" i="6"/>
  <c r="P39" i="2"/>
  <c r="C37" i="6" s="1"/>
  <c r="H37" i="22" s="1"/>
  <c r="S42" i="2"/>
  <c r="R42" i="2"/>
  <c r="C40" i="7" s="1"/>
  <c r="P42" i="2"/>
  <c r="C40" i="6" s="1"/>
  <c r="H40" i="22" s="1"/>
  <c r="P60" i="2"/>
  <c r="C58" i="6" s="1"/>
  <c r="H58" i="22" s="1"/>
  <c r="S60" i="2"/>
  <c r="D65" i="8"/>
  <c r="E65" i="8" s="1"/>
  <c r="F65" i="8" s="1"/>
  <c r="S67" i="2"/>
  <c r="R68" i="2"/>
  <c r="C66" i="7" s="1"/>
  <c r="S73" i="2"/>
  <c r="D101" i="6"/>
  <c r="P103" i="2"/>
  <c r="C101" i="6" s="1"/>
  <c r="H101" i="22" s="1"/>
  <c r="S106" i="2"/>
  <c r="R106" i="2"/>
  <c r="P106" i="2"/>
  <c r="C104" i="6" s="1"/>
  <c r="H104" i="22" s="1"/>
  <c r="D29" i="6"/>
  <c r="P31" i="2"/>
  <c r="C29" i="6" s="1"/>
  <c r="H29" i="22" s="1"/>
  <c r="S34" i="2"/>
  <c r="R34" i="2"/>
  <c r="P34" i="2"/>
  <c r="C32" i="6" s="1"/>
  <c r="H32" i="22" s="1"/>
  <c r="P52" i="2"/>
  <c r="S52" i="2"/>
  <c r="D57" i="8"/>
  <c r="E57" i="8" s="1"/>
  <c r="F57" i="8" s="1"/>
  <c r="S59" i="2"/>
  <c r="D93" i="6"/>
  <c r="P95" i="2"/>
  <c r="C93" i="6" s="1"/>
  <c r="H93" i="22" s="1"/>
  <c r="S98" i="2"/>
  <c r="R98" i="2"/>
  <c r="P98" i="2"/>
  <c r="C96" i="6" s="1"/>
  <c r="H96" i="22" s="1"/>
  <c r="D21" i="6"/>
  <c r="P23" i="2"/>
  <c r="C21" i="6" s="1"/>
  <c r="H21" i="22" s="1"/>
  <c r="S26" i="2"/>
  <c r="R26" i="2"/>
  <c r="C24" i="7" s="1"/>
  <c r="P26" i="2"/>
  <c r="C24" i="6" s="1"/>
  <c r="H24" i="22" s="1"/>
  <c r="P44" i="2"/>
  <c r="C42" i="6" s="1"/>
  <c r="H42" i="22" s="1"/>
  <c r="S44" i="2"/>
  <c r="D49" i="8"/>
  <c r="E49" i="8" s="1"/>
  <c r="F49" i="8" s="1"/>
  <c r="S51" i="2"/>
  <c r="D85" i="6"/>
  <c r="P87" i="2"/>
  <c r="C85" i="6" s="1"/>
  <c r="H85" i="22" s="1"/>
  <c r="S90" i="2"/>
  <c r="R90" i="2"/>
  <c r="P90" i="2"/>
  <c r="C88" i="6" s="1"/>
  <c r="H88" i="22" s="1"/>
  <c r="P108" i="2"/>
  <c r="C106" i="6" s="1"/>
  <c r="H106" i="22" s="1"/>
  <c r="S108" i="2"/>
  <c r="D13" i="6"/>
  <c r="P15" i="2"/>
  <c r="C13" i="6" s="1"/>
  <c r="H13" i="22" s="1"/>
  <c r="S18" i="2"/>
  <c r="R18" i="2"/>
  <c r="P18" i="2"/>
  <c r="C16" i="6" s="1"/>
  <c r="H16" i="22" s="1"/>
  <c r="P36" i="2"/>
  <c r="C34" i="6" s="1"/>
  <c r="H34" i="22" s="1"/>
  <c r="S36" i="2"/>
  <c r="D41" i="8"/>
  <c r="E41" i="8" s="1"/>
  <c r="F41" i="8" s="1"/>
  <c r="S43" i="2"/>
  <c r="C41" i="8" s="1"/>
  <c r="R44" i="2"/>
  <c r="S49" i="2"/>
  <c r="D77" i="6"/>
  <c r="P79" i="2"/>
  <c r="C77" i="6" s="1"/>
  <c r="H77" i="22" s="1"/>
  <c r="S82" i="2"/>
  <c r="R82" i="2"/>
  <c r="P82" i="2"/>
  <c r="C80" i="6" s="1"/>
  <c r="H80" i="22" s="1"/>
  <c r="P100" i="2"/>
  <c r="C98" i="6" s="1"/>
  <c r="H98" i="22" s="1"/>
  <c r="S100" i="2"/>
  <c r="D105" i="8"/>
  <c r="E105" i="8" s="1"/>
  <c r="F105" i="8" s="1"/>
  <c r="S107" i="2"/>
  <c r="C105" i="8" s="1"/>
  <c r="R108" i="2"/>
  <c r="S113" i="2"/>
  <c r="S10" i="2"/>
  <c r="R10" i="2"/>
  <c r="P10" i="2"/>
  <c r="C8" i="6" s="1"/>
  <c r="H8" i="22" s="1"/>
  <c r="P28" i="2"/>
  <c r="S28" i="2"/>
  <c r="D33" i="8"/>
  <c r="E33" i="8" s="1"/>
  <c r="F33" i="8" s="1"/>
  <c r="S35" i="2"/>
  <c r="R36" i="2"/>
  <c r="S41" i="2"/>
  <c r="D69" i="6"/>
  <c r="P71" i="2"/>
  <c r="C69" i="6" s="1"/>
  <c r="H69" i="22" s="1"/>
  <c r="S74" i="2"/>
  <c r="R74" i="2"/>
  <c r="P74" i="2"/>
  <c r="C72" i="6" s="1"/>
  <c r="H72" i="22" s="1"/>
  <c r="P92" i="2"/>
  <c r="C90" i="6" s="1"/>
  <c r="H90" i="22" s="1"/>
  <c r="S92" i="2"/>
  <c r="D97" i="8"/>
  <c r="E97" i="8" s="1"/>
  <c r="F97" i="8" s="1"/>
  <c r="S99" i="2"/>
  <c r="R100" i="2"/>
  <c r="S105" i="2"/>
  <c r="P20" i="2"/>
  <c r="C18" i="6" s="1"/>
  <c r="H18" i="22" s="1"/>
  <c r="S20" i="2"/>
  <c r="D25" i="8"/>
  <c r="E25" i="8" s="1"/>
  <c r="F25" i="8" s="1"/>
  <c r="S27" i="2"/>
  <c r="C25" i="8" s="1"/>
  <c r="D61" i="6"/>
  <c r="P63" i="2"/>
  <c r="C61" i="6" s="1"/>
  <c r="H61" i="22" s="1"/>
  <c r="S66" i="2"/>
  <c r="R66" i="2"/>
  <c r="P66" i="2"/>
  <c r="C64" i="6" s="1"/>
  <c r="H64" i="22" s="1"/>
  <c r="P84" i="2"/>
  <c r="C82" i="6" s="1"/>
  <c r="H82" i="22" s="1"/>
  <c r="S84" i="2"/>
  <c r="D89" i="8"/>
  <c r="E89" i="8" s="1"/>
  <c r="F89" i="8" s="1"/>
  <c r="S91" i="2"/>
  <c r="C89" i="8" s="1"/>
  <c r="P12" i="2"/>
  <c r="C10" i="6" s="1"/>
  <c r="H10" i="22" s="1"/>
  <c r="S12" i="2"/>
  <c r="C10" i="8" s="1"/>
  <c r="D17" i="8"/>
  <c r="E17" i="8" s="1"/>
  <c r="F17" i="8" s="1"/>
  <c r="S19" i="2"/>
  <c r="C17" i="8" s="1"/>
  <c r="R20" i="2"/>
  <c r="C18" i="7" s="1"/>
  <c r="S25" i="2"/>
  <c r="D53" i="6"/>
  <c r="P55" i="2"/>
  <c r="C53" i="6" s="1"/>
  <c r="H53" i="22" s="1"/>
  <c r="S58" i="2"/>
  <c r="R58" i="2"/>
  <c r="P58" i="2"/>
  <c r="C56" i="6" s="1"/>
  <c r="H56" i="22" s="1"/>
  <c r="P76" i="2"/>
  <c r="S76" i="2"/>
  <c r="D81" i="8"/>
  <c r="E81" i="8" s="1"/>
  <c r="F81" i="8" s="1"/>
  <c r="S83" i="2"/>
  <c r="R84" i="2"/>
  <c r="S89" i="2"/>
  <c r="D117" i="6"/>
  <c r="P119" i="2"/>
  <c r="C117" i="6" s="1"/>
  <c r="H117" i="22" s="1"/>
  <c r="S122" i="2"/>
  <c r="R122" i="2"/>
  <c r="P122" i="2"/>
  <c r="C120" i="6" s="1"/>
  <c r="H120" i="22" s="1"/>
  <c r="G254" i="7"/>
  <c r="M254" i="7" s="1"/>
  <c r="N254" i="7"/>
  <c r="G261" i="6"/>
  <c r="N261" i="6"/>
  <c r="G262" i="7"/>
  <c r="M262" i="7" s="1"/>
  <c r="N262" i="7"/>
  <c r="G270" i="7"/>
  <c r="M270" i="7" s="1"/>
  <c r="N270" i="7"/>
  <c r="G278" i="7"/>
  <c r="M278" i="7" s="1"/>
  <c r="N278" i="7"/>
  <c r="G286" i="7"/>
  <c r="M286" i="7" s="1"/>
  <c r="N286" i="7"/>
  <c r="G294" i="7"/>
  <c r="M294" i="7" s="1"/>
  <c r="N294" i="7"/>
  <c r="G302" i="7"/>
  <c r="M302" i="7" s="1"/>
  <c r="N302" i="7"/>
  <c r="N309" i="6"/>
  <c r="G309" i="6"/>
  <c r="G310" i="7"/>
  <c r="M310" i="7" s="1"/>
  <c r="N310" i="7"/>
  <c r="G318" i="7"/>
  <c r="M318" i="7" s="1"/>
  <c r="N318" i="7"/>
  <c r="G326" i="7"/>
  <c r="M326" i="7" s="1"/>
  <c r="N326" i="7"/>
  <c r="G334" i="7"/>
  <c r="M334" i="7" s="1"/>
  <c r="N334" i="7"/>
  <c r="N341" i="6"/>
  <c r="G341" i="6"/>
  <c r="G342" i="7"/>
  <c r="M342" i="7" s="1"/>
  <c r="N342" i="7"/>
  <c r="G350" i="7"/>
  <c r="M350" i="7" s="1"/>
  <c r="N350" i="7"/>
  <c r="G358" i="7"/>
  <c r="M358" i="7" s="1"/>
  <c r="N358" i="7"/>
  <c r="G366" i="7"/>
  <c r="M366" i="7" s="1"/>
  <c r="N366" i="7"/>
  <c r="G494" i="7"/>
  <c r="M494" i="7" s="1"/>
  <c r="N494" i="7"/>
  <c r="G501" i="6"/>
  <c r="N501" i="6"/>
  <c r="G502" i="7"/>
  <c r="M502" i="7" s="1"/>
  <c r="N502" i="7"/>
  <c r="G509" i="6"/>
  <c r="N509" i="6"/>
  <c r="G510" i="7"/>
  <c r="M510" i="7" s="1"/>
  <c r="N510" i="7"/>
  <c r="G526" i="7"/>
  <c r="M526" i="7" s="1"/>
  <c r="N526" i="7"/>
  <c r="G534" i="7"/>
  <c r="M534" i="7" s="1"/>
  <c r="N534" i="7"/>
  <c r="G542" i="7"/>
  <c r="M542" i="7" s="1"/>
  <c r="N542" i="7"/>
  <c r="G557" i="6"/>
  <c r="N557" i="6"/>
  <c r="G558" i="7"/>
  <c r="M558" i="7" s="1"/>
  <c r="N558" i="7"/>
  <c r="G566" i="7"/>
  <c r="M566" i="7" s="1"/>
  <c r="N566" i="7"/>
  <c r="G574" i="7"/>
  <c r="M574" i="7" s="1"/>
  <c r="N574" i="7"/>
  <c r="G581" i="6"/>
  <c r="N581" i="6"/>
  <c r="N590" i="7"/>
  <c r="G590" i="7"/>
  <c r="M590" i="7" s="1"/>
  <c r="G598" i="7"/>
  <c r="M598" i="7" s="1"/>
  <c r="N598" i="7"/>
  <c r="G606" i="7"/>
  <c r="M606" i="7" s="1"/>
  <c r="N606" i="7"/>
  <c r="G614" i="7"/>
  <c r="M614" i="7" s="1"/>
  <c r="N614" i="7"/>
  <c r="G622" i="7"/>
  <c r="M622" i="7" s="1"/>
  <c r="N622" i="7"/>
  <c r="S627" i="2"/>
  <c r="R627" i="2"/>
  <c r="N656" i="7"/>
  <c r="G656" i="7"/>
  <c r="M656" i="7" s="1"/>
  <c r="S116" i="2"/>
  <c r="S124" i="2"/>
  <c r="S132" i="2"/>
  <c r="S140" i="2"/>
  <c r="S148" i="2"/>
  <c r="N149" i="7"/>
  <c r="S156" i="2"/>
  <c r="S164" i="2"/>
  <c r="S172" i="2"/>
  <c r="S180" i="2"/>
  <c r="S188" i="2"/>
  <c r="P194" i="2"/>
  <c r="S196" i="2"/>
  <c r="S204" i="2"/>
  <c r="G205" i="7"/>
  <c r="M205" i="7" s="1"/>
  <c r="N205" i="7"/>
  <c r="S212" i="2"/>
  <c r="S220" i="2"/>
  <c r="S228" i="2"/>
  <c r="P234" i="2"/>
  <c r="S236" i="2"/>
  <c r="S244" i="2"/>
  <c r="P250" i="2"/>
  <c r="G253" i="7"/>
  <c r="M253" i="7" s="1"/>
  <c r="N253" i="7"/>
  <c r="G261" i="7"/>
  <c r="M261" i="7" s="1"/>
  <c r="N261" i="7"/>
  <c r="G268" i="6"/>
  <c r="N268" i="6"/>
  <c r="G269" i="7"/>
  <c r="M269" i="7" s="1"/>
  <c r="N269" i="7"/>
  <c r="G276" i="6"/>
  <c r="N276" i="6"/>
  <c r="G277" i="7"/>
  <c r="M277" i="7" s="1"/>
  <c r="N277" i="7"/>
  <c r="G285" i="7"/>
  <c r="M285" i="7" s="1"/>
  <c r="N285" i="7"/>
  <c r="G293" i="7"/>
  <c r="M293" i="7" s="1"/>
  <c r="N293" i="7"/>
  <c r="G301" i="7"/>
  <c r="M301" i="7" s="1"/>
  <c r="N301" i="7"/>
  <c r="G309" i="7"/>
  <c r="M309" i="7" s="1"/>
  <c r="N309" i="7"/>
  <c r="G317" i="7"/>
  <c r="M317" i="7" s="1"/>
  <c r="N317" i="7"/>
  <c r="G325" i="7"/>
  <c r="M325" i="7" s="1"/>
  <c r="N325" i="7"/>
  <c r="G333" i="7"/>
  <c r="M333" i="7" s="1"/>
  <c r="N333" i="7"/>
  <c r="G341" i="7"/>
  <c r="M341" i="7" s="1"/>
  <c r="N341" i="7"/>
  <c r="G348" i="6"/>
  <c r="G349" i="7"/>
  <c r="M349" i="7" s="1"/>
  <c r="N349" i="7"/>
  <c r="G356" i="6"/>
  <c r="N356" i="6"/>
  <c r="N357" i="7"/>
  <c r="G357" i="7"/>
  <c r="M357" i="7" s="1"/>
  <c r="N365" i="7"/>
  <c r="G365" i="7"/>
  <c r="M365" i="7" s="1"/>
  <c r="S380" i="2"/>
  <c r="S388" i="2"/>
  <c r="S396" i="2"/>
  <c r="S404" i="2"/>
  <c r="S412" i="2"/>
  <c r="S420" i="2"/>
  <c r="S428" i="2"/>
  <c r="S436" i="2"/>
  <c r="S444" i="2"/>
  <c r="S452" i="2"/>
  <c r="S460" i="2"/>
  <c r="S468" i="2"/>
  <c r="P474" i="2"/>
  <c r="S476" i="2"/>
  <c r="S484" i="2"/>
  <c r="S492" i="2"/>
  <c r="G493" i="7"/>
  <c r="M493" i="7" s="1"/>
  <c r="N493" i="7"/>
  <c r="P498" i="2"/>
  <c r="S500" i="2"/>
  <c r="G501" i="7"/>
  <c r="M501" i="7" s="1"/>
  <c r="N501" i="7"/>
  <c r="P506" i="2"/>
  <c r="S508" i="2"/>
  <c r="G509" i="7"/>
  <c r="M509" i="7" s="1"/>
  <c r="N509" i="7"/>
  <c r="P514" i="2"/>
  <c r="S516" i="2"/>
  <c r="G517" i="7"/>
  <c r="M517" i="7" s="1"/>
  <c r="N517" i="7"/>
  <c r="P522" i="2"/>
  <c r="S524" i="2"/>
  <c r="P530" i="2"/>
  <c r="S532" i="2"/>
  <c r="G533" i="7"/>
  <c r="M533" i="7" s="1"/>
  <c r="N533" i="7"/>
  <c r="P538" i="2"/>
  <c r="S540" i="2"/>
  <c r="G541" i="7"/>
  <c r="M541" i="7" s="1"/>
  <c r="N541" i="7"/>
  <c r="P546" i="2"/>
  <c r="S548" i="2"/>
  <c r="G549" i="7"/>
  <c r="M549" i="7" s="1"/>
  <c r="N549" i="7"/>
  <c r="P554" i="2"/>
  <c r="S556" i="2"/>
  <c r="P562" i="2"/>
  <c r="S564" i="2"/>
  <c r="G565" i="7"/>
  <c r="M565" i="7" s="1"/>
  <c r="N565" i="7"/>
  <c r="P570" i="2"/>
  <c r="S572" i="2"/>
  <c r="G573" i="7"/>
  <c r="M573" i="7" s="1"/>
  <c r="N573" i="7"/>
  <c r="P578" i="2"/>
  <c r="S580" i="2"/>
  <c r="G580" i="6"/>
  <c r="N580" i="6"/>
  <c r="G581" i="7"/>
  <c r="M581" i="7" s="1"/>
  <c r="N581" i="7"/>
  <c r="P586" i="2"/>
  <c r="S588" i="2"/>
  <c r="N588" i="6"/>
  <c r="G589" i="7"/>
  <c r="M589" i="7" s="1"/>
  <c r="N589" i="7"/>
  <c r="P594" i="2"/>
  <c r="S596" i="2"/>
  <c r="N596" i="6"/>
  <c r="G597" i="7"/>
  <c r="M597" i="7" s="1"/>
  <c r="N597" i="7"/>
  <c r="P602" i="2"/>
  <c r="S604" i="2"/>
  <c r="C602" i="8" s="1"/>
  <c r="G604" i="6"/>
  <c r="N604" i="6"/>
  <c r="G605" i="7"/>
  <c r="M605" i="7" s="1"/>
  <c r="N605" i="7"/>
  <c r="P610" i="2"/>
  <c r="S612" i="2"/>
  <c r="G613" i="7"/>
  <c r="M613" i="7" s="1"/>
  <c r="N613" i="7"/>
  <c r="P618" i="2"/>
  <c r="S620" i="2"/>
  <c r="G621" i="7"/>
  <c r="M621" i="7" s="1"/>
  <c r="N621" i="7"/>
  <c r="G624" i="6"/>
  <c r="N624" i="6"/>
  <c r="P627" i="2"/>
  <c r="S633" i="2"/>
  <c r="S635" i="2"/>
  <c r="R635" i="2"/>
  <c r="C633" i="7" s="1"/>
  <c r="S643" i="2"/>
  <c r="R643" i="2"/>
  <c r="P643" i="2"/>
  <c r="P9" i="2"/>
  <c r="C7" i="6" s="1"/>
  <c r="H7" i="22" s="1"/>
  <c r="P17" i="2"/>
  <c r="C15" i="6" s="1"/>
  <c r="H15" i="22" s="1"/>
  <c r="P25" i="2"/>
  <c r="C23" i="6" s="1"/>
  <c r="H23" i="22" s="1"/>
  <c r="P33" i="2"/>
  <c r="C31" i="6" s="1"/>
  <c r="H31" i="22" s="1"/>
  <c r="P41" i="2"/>
  <c r="C39" i="6" s="1"/>
  <c r="H39" i="22" s="1"/>
  <c r="P49" i="2"/>
  <c r="C47" i="6" s="1"/>
  <c r="H47" i="22" s="1"/>
  <c r="P57" i="2"/>
  <c r="C55" i="6" s="1"/>
  <c r="H55" i="22" s="1"/>
  <c r="P65" i="2"/>
  <c r="C63" i="6" s="1"/>
  <c r="H63" i="22" s="1"/>
  <c r="P73" i="2"/>
  <c r="C71" i="6" s="1"/>
  <c r="H71" i="22" s="1"/>
  <c r="P81" i="2"/>
  <c r="C79" i="6" s="1"/>
  <c r="H79" i="22" s="1"/>
  <c r="P89" i="2"/>
  <c r="C87" i="6" s="1"/>
  <c r="H87" i="22" s="1"/>
  <c r="P97" i="2"/>
  <c r="C95" i="6" s="1"/>
  <c r="H95" i="22" s="1"/>
  <c r="P105" i="2"/>
  <c r="C103" i="6" s="1"/>
  <c r="H103" i="22" s="1"/>
  <c r="P113" i="2"/>
  <c r="C111" i="6" s="1"/>
  <c r="H111" i="22" s="1"/>
  <c r="S115" i="2"/>
  <c r="C113" i="8" s="1"/>
  <c r="P121" i="2"/>
  <c r="C119" i="6" s="1"/>
  <c r="H119" i="22" s="1"/>
  <c r="S123" i="2"/>
  <c r="P129" i="2"/>
  <c r="C127" i="6" s="1"/>
  <c r="R130" i="2"/>
  <c r="S131" i="2"/>
  <c r="P137" i="2"/>
  <c r="R138" i="2"/>
  <c r="C136" i="7" s="1"/>
  <c r="S139" i="2"/>
  <c r="R146" i="2"/>
  <c r="C144" i="7" s="1"/>
  <c r="S147" i="2"/>
  <c r="R154" i="2"/>
  <c r="C152" i="7" s="1"/>
  <c r="S155" i="2"/>
  <c r="R162" i="2"/>
  <c r="S163" i="2"/>
  <c r="P169" i="2"/>
  <c r="R170" i="2"/>
  <c r="S171" i="2"/>
  <c r="R178" i="2"/>
  <c r="C176" i="7" s="1"/>
  <c r="S179" i="2"/>
  <c r="P185" i="2"/>
  <c r="R186" i="2"/>
  <c r="S187" i="2"/>
  <c r="P193" i="2"/>
  <c r="R194" i="2"/>
  <c r="S195" i="2"/>
  <c r="P201" i="2"/>
  <c r="R202" i="2"/>
  <c r="S203" i="2"/>
  <c r="R210" i="2"/>
  <c r="C208" i="7" s="1"/>
  <c r="S211" i="2"/>
  <c r="R218" i="2"/>
  <c r="S219" i="2"/>
  <c r="R226" i="2"/>
  <c r="S227" i="2"/>
  <c r="R234" i="2"/>
  <c r="C232" i="7" s="1"/>
  <c r="S235" i="2"/>
  <c r="P241" i="2"/>
  <c r="R242" i="2"/>
  <c r="C240" i="7" s="1"/>
  <c r="S243" i="2"/>
  <c r="P249" i="2"/>
  <c r="R250" i="2"/>
  <c r="C248" i="7" s="1"/>
  <c r="S251" i="2"/>
  <c r="G252" i="7"/>
  <c r="M252" i="7" s="1"/>
  <c r="N252" i="7"/>
  <c r="G260" i="7"/>
  <c r="M260" i="7" s="1"/>
  <c r="N260" i="7"/>
  <c r="R266" i="2"/>
  <c r="C264" i="7" s="1"/>
  <c r="G268" i="7"/>
  <c r="M268" i="7" s="1"/>
  <c r="N268" i="7"/>
  <c r="R274" i="2"/>
  <c r="C272" i="7" s="1"/>
  <c r="G276" i="7"/>
  <c r="M276" i="7" s="1"/>
  <c r="N276" i="7"/>
  <c r="G284" i="7"/>
  <c r="M284" i="7" s="1"/>
  <c r="N284" i="7"/>
  <c r="R290" i="2"/>
  <c r="G292" i="7"/>
  <c r="M292" i="7" s="1"/>
  <c r="N292" i="7"/>
  <c r="R298" i="2"/>
  <c r="C296" i="7" s="1"/>
  <c r="G300" i="7"/>
  <c r="M300" i="7" s="1"/>
  <c r="N300" i="7"/>
  <c r="R306" i="2"/>
  <c r="C304" i="7" s="1"/>
  <c r="G308" i="7"/>
  <c r="M308" i="7" s="1"/>
  <c r="N308" i="7"/>
  <c r="R314" i="2"/>
  <c r="C312" i="7" s="1"/>
  <c r="G316" i="7"/>
  <c r="M316" i="7" s="1"/>
  <c r="N316" i="7"/>
  <c r="G324" i="7"/>
  <c r="M324" i="7" s="1"/>
  <c r="N324" i="7"/>
  <c r="R330" i="2"/>
  <c r="C328" i="7" s="1"/>
  <c r="G332" i="7"/>
  <c r="M332" i="7" s="1"/>
  <c r="N332" i="7"/>
  <c r="R338" i="2"/>
  <c r="C336" i="7" s="1"/>
  <c r="G340" i="7"/>
  <c r="M340" i="7" s="1"/>
  <c r="N340" i="7"/>
  <c r="R346" i="2"/>
  <c r="C344" i="7" s="1"/>
  <c r="G348" i="7"/>
  <c r="M348" i="7" s="1"/>
  <c r="N348" i="7"/>
  <c r="R362" i="2"/>
  <c r="C360" i="7" s="1"/>
  <c r="G364" i="7"/>
  <c r="M364" i="7" s="1"/>
  <c r="N364" i="7"/>
  <c r="R370" i="2"/>
  <c r="C368" i="7" s="1"/>
  <c r="N371" i="6"/>
  <c r="S379" i="2"/>
  <c r="S387" i="2"/>
  <c r="S395" i="2"/>
  <c r="P401" i="2"/>
  <c r="S403" i="2"/>
  <c r="S411" i="2"/>
  <c r="S419" i="2"/>
  <c r="S427" i="2"/>
  <c r="P433" i="2"/>
  <c r="S435" i="2"/>
  <c r="P441" i="2"/>
  <c r="S443" i="2"/>
  <c r="P449" i="2"/>
  <c r="S451" i="2"/>
  <c r="S459" i="2"/>
  <c r="P465" i="2"/>
  <c r="S467" i="2"/>
  <c r="S475" i="2"/>
  <c r="P481" i="2"/>
  <c r="S483" i="2"/>
  <c r="S491" i="2"/>
  <c r="P497" i="2"/>
  <c r="R498" i="2"/>
  <c r="C496" i="7" s="1"/>
  <c r="S499" i="2"/>
  <c r="P505" i="2"/>
  <c r="R506" i="2"/>
  <c r="C504" i="7" s="1"/>
  <c r="S507" i="2"/>
  <c r="N508" i="7"/>
  <c r="G508" i="7"/>
  <c r="M508" i="7" s="1"/>
  <c r="P513" i="2"/>
  <c r="R514" i="2"/>
  <c r="S515" i="2"/>
  <c r="G515" i="6"/>
  <c r="N515" i="6"/>
  <c r="N516" i="7"/>
  <c r="G516" i="7"/>
  <c r="M516" i="7" s="1"/>
  <c r="P521" i="2"/>
  <c r="R522" i="2"/>
  <c r="S523" i="2"/>
  <c r="G523" i="6"/>
  <c r="N523" i="6"/>
  <c r="N524" i="7"/>
  <c r="G524" i="7"/>
  <c r="M524" i="7" s="1"/>
  <c r="P529" i="2"/>
  <c r="R530" i="2"/>
  <c r="C528" i="7" s="1"/>
  <c r="S531" i="2"/>
  <c r="P537" i="2"/>
  <c r="R538" i="2"/>
  <c r="C536" i="7" s="1"/>
  <c r="S539" i="2"/>
  <c r="N540" i="7"/>
  <c r="G540" i="7"/>
  <c r="M540" i="7" s="1"/>
  <c r="P545" i="2"/>
  <c r="R546" i="2"/>
  <c r="S547" i="2"/>
  <c r="G547" i="6"/>
  <c r="N547" i="6"/>
  <c r="N548" i="7"/>
  <c r="G548" i="7"/>
  <c r="M548" i="7" s="1"/>
  <c r="P553" i="2"/>
  <c r="R554" i="2"/>
  <c r="C552" i="7" s="1"/>
  <c r="S555" i="2"/>
  <c r="N556" i="7"/>
  <c r="G556" i="7"/>
  <c r="M556" i="7" s="1"/>
  <c r="P561" i="2"/>
  <c r="R562" i="2"/>
  <c r="C560" i="7" s="1"/>
  <c r="S563" i="2"/>
  <c r="P569" i="2"/>
  <c r="R570" i="2"/>
  <c r="C568" i="7" s="1"/>
  <c r="S571" i="2"/>
  <c r="G571" i="6"/>
  <c r="N571" i="6"/>
  <c r="N572" i="7"/>
  <c r="G572" i="7"/>
  <c r="M572" i="7" s="1"/>
  <c r="P577" i="2"/>
  <c r="R578" i="2"/>
  <c r="S579" i="2"/>
  <c r="P585" i="2"/>
  <c r="R586" i="2"/>
  <c r="C584" i="7" s="1"/>
  <c r="S587" i="2"/>
  <c r="N588" i="7"/>
  <c r="G588" i="7"/>
  <c r="M588" i="7" s="1"/>
  <c r="P593" i="2"/>
  <c r="R594" i="2"/>
  <c r="C592" i="7" s="1"/>
  <c r="S595" i="2"/>
  <c r="G596" i="7"/>
  <c r="M596" i="7" s="1"/>
  <c r="N596" i="7"/>
  <c r="P601" i="2"/>
  <c r="R602" i="2"/>
  <c r="C600" i="7" s="1"/>
  <c r="S603" i="2"/>
  <c r="G603" i="6"/>
  <c r="N603" i="6"/>
  <c r="G604" i="7"/>
  <c r="M604" i="7" s="1"/>
  <c r="N604" i="7"/>
  <c r="P609" i="2"/>
  <c r="R610" i="2"/>
  <c r="G612" i="7"/>
  <c r="M612" i="7" s="1"/>
  <c r="N612" i="7"/>
  <c r="P617" i="2"/>
  <c r="R618" i="2"/>
  <c r="C616" i="7" s="1"/>
  <c r="G620" i="7"/>
  <c r="M620" i="7" s="1"/>
  <c r="N620" i="7"/>
  <c r="N624" i="7"/>
  <c r="G624" i="7"/>
  <c r="M624" i="7" s="1"/>
  <c r="N648" i="7"/>
  <c r="G648" i="7"/>
  <c r="M648" i="7" s="1"/>
  <c r="P660" i="2"/>
  <c r="P8" i="2"/>
  <c r="C6" i="6" s="1"/>
  <c r="H6" i="22" s="1"/>
  <c r="R9" i="2"/>
  <c r="C7" i="7" s="1"/>
  <c r="P16" i="2"/>
  <c r="C14" i="6" s="1"/>
  <c r="H14" i="22" s="1"/>
  <c r="R17" i="2"/>
  <c r="C15" i="7" s="1"/>
  <c r="P24" i="2"/>
  <c r="C22" i="6" s="1"/>
  <c r="H22" i="22" s="1"/>
  <c r="R25" i="2"/>
  <c r="P32" i="2"/>
  <c r="C30" i="6" s="1"/>
  <c r="H30" i="22" s="1"/>
  <c r="R33" i="2"/>
  <c r="P40" i="2"/>
  <c r="C38" i="6" s="1"/>
  <c r="H38" i="22" s="1"/>
  <c r="R41" i="2"/>
  <c r="C39" i="7" s="1"/>
  <c r="P48" i="2"/>
  <c r="C46" i="6" s="1"/>
  <c r="H46" i="22" s="1"/>
  <c r="R49" i="2"/>
  <c r="C47" i="7" s="1"/>
  <c r="P56" i="2"/>
  <c r="C54" i="6" s="1"/>
  <c r="H54" i="22" s="1"/>
  <c r="R57" i="2"/>
  <c r="P64" i="2"/>
  <c r="C62" i="6" s="1"/>
  <c r="H62" i="22" s="1"/>
  <c r="R65" i="2"/>
  <c r="C63" i="7" s="1"/>
  <c r="P72" i="2"/>
  <c r="C70" i="6" s="1"/>
  <c r="H70" i="22" s="1"/>
  <c r="R73" i="2"/>
  <c r="C71" i="7" s="1"/>
  <c r="P80" i="2"/>
  <c r="C78" i="6" s="1"/>
  <c r="H78" i="22" s="1"/>
  <c r="R81" i="2"/>
  <c r="P88" i="2"/>
  <c r="C86" i="6" s="1"/>
  <c r="H86" i="22" s="1"/>
  <c r="R89" i="2"/>
  <c r="P96" i="2"/>
  <c r="C94" i="6" s="1"/>
  <c r="H94" i="22" s="1"/>
  <c r="R97" i="2"/>
  <c r="P104" i="2"/>
  <c r="C102" i="6" s="1"/>
  <c r="H102" i="22" s="1"/>
  <c r="R105" i="2"/>
  <c r="C103" i="7" s="1"/>
  <c r="P112" i="2"/>
  <c r="C110" i="6" s="1"/>
  <c r="H110" i="22" s="1"/>
  <c r="R113" i="2"/>
  <c r="C111" i="7" s="1"/>
  <c r="P120" i="2"/>
  <c r="C118" i="6" s="1"/>
  <c r="H118" i="22" s="1"/>
  <c r="R121" i="2"/>
  <c r="P128" i="2"/>
  <c r="C126" i="6" s="1"/>
  <c r="H126" i="22" s="1"/>
  <c r="R129" i="2"/>
  <c r="C127" i="7" s="1"/>
  <c r="P136" i="2"/>
  <c r="R137" i="2"/>
  <c r="C135" i="7" s="1"/>
  <c r="R145" i="2"/>
  <c r="C143" i="7" s="1"/>
  <c r="R153" i="2"/>
  <c r="C151" i="7" s="1"/>
  <c r="R161" i="2"/>
  <c r="C159" i="7" s="1"/>
  <c r="R169" i="2"/>
  <c r="P176" i="2"/>
  <c r="R177" i="2"/>
  <c r="C175" i="7" s="1"/>
  <c r="R185" i="2"/>
  <c r="C183" i="7" s="1"/>
  <c r="P192" i="2"/>
  <c r="R193" i="2"/>
  <c r="C191" i="7" s="1"/>
  <c r="R201" i="2"/>
  <c r="R209" i="2"/>
  <c r="P216" i="2"/>
  <c r="R217" i="2"/>
  <c r="R225" i="2"/>
  <c r="C223" i="7" s="1"/>
  <c r="R233" i="2"/>
  <c r="C231" i="7" s="1"/>
  <c r="P240" i="2"/>
  <c r="R241" i="2"/>
  <c r="C239" i="7" s="1"/>
  <c r="R249" i="2"/>
  <c r="G250" i="6"/>
  <c r="N250" i="6"/>
  <c r="G251" i="7"/>
  <c r="M251" i="7" s="1"/>
  <c r="N251" i="7"/>
  <c r="R257" i="2"/>
  <c r="C255" i="7" s="1"/>
  <c r="G259" i="7"/>
  <c r="M259" i="7" s="1"/>
  <c r="N259" i="7"/>
  <c r="R265" i="2"/>
  <c r="C263" i="7" s="1"/>
  <c r="G266" i="6"/>
  <c r="N266" i="6"/>
  <c r="G267" i="7"/>
  <c r="M267" i="7" s="1"/>
  <c r="N267" i="7"/>
  <c r="G275" i="7"/>
  <c r="M275" i="7" s="1"/>
  <c r="N275" i="7"/>
  <c r="R281" i="2"/>
  <c r="C279" i="7" s="1"/>
  <c r="G283" i="7"/>
  <c r="M283" i="7" s="1"/>
  <c r="N283" i="7"/>
  <c r="R289" i="2"/>
  <c r="C287" i="7" s="1"/>
  <c r="G291" i="7"/>
  <c r="M291" i="7" s="1"/>
  <c r="N291" i="7"/>
  <c r="R297" i="2"/>
  <c r="G299" i="7"/>
  <c r="M299" i="7" s="1"/>
  <c r="N299" i="7"/>
  <c r="R305" i="2"/>
  <c r="C303" i="7" s="1"/>
  <c r="G307" i="7"/>
  <c r="M307" i="7" s="1"/>
  <c r="N307" i="7"/>
  <c r="R313" i="2"/>
  <c r="C311" i="7" s="1"/>
  <c r="G315" i="7"/>
  <c r="M315" i="7" s="1"/>
  <c r="N315" i="7"/>
  <c r="G323" i="7"/>
  <c r="M323" i="7" s="1"/>
  <c r="N323" i="7"/>
  <c r="R329" i="2"/>
  <c r="G331" i="7"/>
  <c r="M331" i="7" s="1"/>
  <c r="N331" i="7"/>
  <c r="R337" i="2"/>
  <c r="C335" i="7" s="1"/>
  <c r="G339" i="7"/>
  <c r="M339" i="7" s="1"/>
  <c r="N339" i="7"/>
  <c r="R345" i="2"/>
  <c r="G347" i="7"/>
  <c r="M347" i="7" s="1"/>
  <c r="N347" i="7"/>
  <c r="R353" i="2"/>
  <c r="C351" i="7" s="1"/>
  <c r="G354" i="6"/>
  <c r="N354" i="6"/>
  <c r="G355" i="7"/>
  <c r="M355" i="7" s="1"/>
  <c r="N355" i="7"/>
  <c r="R361" i="2"/>
  <c r="C359" i="7" s="1"/>
  <c r="G363" i="7"/>
  <c r="M363" i="7" s="1"/>
  <c r="N363" i="7"/>
  <c r="R369" i="2"/>
  <c r="C367" i="7" s="1"/>
  <c r="G371" i="7"/>
  <c r="M371" i="7" s="1"/>
  <c r="N371" i="7"/>
  <c r="P376" i="2"/>
  <c r="P384" i="2"/>
  <c r="P392" i="2"/>
  <c r="P400" i="2"/>
  <c r="P408" i="2"/>
  <c r="G410" i="6"/>
  <c r="N410" i="6"/>
  <c r="P416" i="2"/>
  <c r="P424" i="2"/>
  <c r="G426" i="6"/>
  <c r="N426" i="6"/>
  <c r="P432" i="2"/>
  <c r="P440" i="2"/>
  <c r="P448" i="2"/>
  <c r="P456" i="2"/>
  <c r="P464" i="2"/>
  <c r="P472" i="2"/>
  <c r="P480" i="2"/>
  <c r="P488" i="2"/>
  <c r="G490" i="6"/>
  <c r="N490" i="6"/>
  <c r="P496" i="2"/>
  <c r="R497" i="2"/>
  <c r="C495" i="7" s="1"/>
  <c r="N499" i="7"/>
  <c r="G499" i="7"/>
  <c r="M499" i="7" s="1"/>
  <c r="P504" i="2"/>
  <c r="R505" i="2"/>
  <c r="N507" i="7"/>
  <c r="G507" i="7"/>
  <c r="M507" i="7" s="1"/>
  <c r="P512" i="2"/>
  <c r="N515" i="7"/>
  <c r="G515" i="7"/>
  <c r="M515" i="7" s="1"/>
  <c r="P520" i="2"/>
  <c r="P528" i="2"/>
  <c r="G530" i="6"/>
  <c r="N530" i="6"/>
  <c r="N531" i="7"/>
  <c r="G531" i="7"/>
  <c r="M531" i="7" s="1"/>
  <c r="P536" i="2"/>
  <c r="N539" i="7"/>
  <c r="G539" i="7"/>
  <c r="M539" i="7" s="1"/>
  <c r="P544" i="2"/>
  <c r="N547" i="7"/>
  <c r="G547" i="7"/>
  <c r="M547" i="7" s="1"/>
  <c r="P552" i="2"/>
  <c r="P560" i="2"/>
  <c r="N563" i="7"/>
  <c r="G563" i="7"/>
  <c r="M563" i="7" s="1"/>
  <c r="P568" i="2"/>
  <c r="N571" i="7"/>
  <c r="G571" i="7"/>
  <c r="M571" i="7" s="1"/>
  <c r="P576" i="2"/>
  <c r="G578" i="6"/>
  <c r="N578" i="6"/>
  <c r="N579" i="7"/>
  <c r="G579" i="7"/>
  <c r="M579" i="7" s="1"/>
  <c r="P584" i="2"/>
  <c r="N587" i="7"/>
  <c r="G587" i="7"/>
  <c r="M587" i="7" s="1"/>
  <c r="P592" i="2"/>
  <c r="G595" i="7"/>
  <c r="M595" i="7" s="1"/>
  <c r="N595" i="7"/>
  <c r="P600" i="2"/>
  <c r="G603" i="7"/>
  <c r="M603" i="7" s="1"/>
  <c r="N603" i="7"/>
  <c r="P608" i="2"/>
  <c r="G611" i="7"/>
  <c r="M611" i="7" s="1"/>
  <c r="N611" i="7"/>
  <c r="P616" i="2"/>
  <c r="G618" i="6"/>
  <c r="N618" i="6"/>
  <c r="G619" i="7"/>
  <c r="M619" i="7" s="1"/>
  <c r="N619" i="7"/>
  <c r="R624" i="2"/>
  <c r="C622" i="7" s="1"/>
  <c r="G630" i="7"/>
  <c r="M630" i="7" s="1"/>
  <c r="N630" i="7"/>
  <c r="N632" i="7"/>
  <c r="G632" i="7"/>
  <c r="M632" i="7" s="1"/>
  <c r="N640" i="7"/>
  <c r="G640" i="7"/>
  <c r="M640" i="7" s="1"/>
  <c r="R8" i="2"/>
  <c r="C6" i="7" s="1"/>
  <c r="R16" i="2"/>
  <c r="C14" i="7" s="1"/>
  <c r="R24" i="2"/>
  <c r="R32" i="2"/>
  <c r="C30" i="7" s="1"/>
  <c r="R40" i="2"/>
  <c r="C38" i="7" s="1"/>
  <c r="R48" i="2"/>
  <c r="C46" i="7" s="1"/>
  <c r="R56" i="2"/>
  <c r="R64" i="2"/>
  <c r="C62" i="7" s="1"/>
  <c r="R72" i="2"/>
  <c r="C70" i="7" s="1"/>
  <c r="R80" i="2"/>
  <c r="R88" i="2"/>
  <c r="R96" i="2"/>
  <c r="C94" i="7" s="1"/>
  <c r="R104" i="2"/>
  <c r="C102" i="7" s="1"/>
  <c r="R112" i="2"/>
  <c r="C110" i="7" s="1"/>
  <c r="R120" i="2"/>
  <c r="P127" i="2"/>
  <c r="C125" i="6" s="1"/>
  <c r="H125" i="22" s="1"/>
  <c r="R128" i="2"/>
  <c r="C126" i="7" s="1"/>
  <c r="R136" i="2"/>
  <c r="R144" i="2"/>
  <c r="R152" i="2"/>
  <c r="C150" i="7" s="1"/>
  <c r="R160" i="2"/>
  <c r="R168" i="2"/>
  <c r="R176" i="2"/>
  <c r="R184" i="2"/>
  <c r="C182" i="7" s="1"/>
  <c r="P191" i="2"/>
  <c r="R192" i="2"/>
  <c r="C190" i="7" s="1"/>
  <c r="N194" i="7"/>
  <c r="P199" i="2"/>
  <c r="R200" i="2"/>
  <c r="P207" i="2"/>
  <c r="R208" i="2"/>
  <c r="R216" i="2"/>
  <c r="R224" i="2"/>
  <c r="P231" i="2"/>
  <c r="R232" i="2"/>
  <c r="R240" i="2"/>
  <c r="R248" i="2"/>
  <c r="C246" i="7" s="1"/>
  <c r="G250" i="7"/>
  <c r="M250" i="7" s="1"/>
  <c r="N250" i="7"/>
  <c r="R256" i="2"/>
  <c r="C254" i="7" s="1"/>
  <c r="G257" i="6"/>
  <c r="N257" i="6"/>
  <c r="G258" i="7"/>
  <c r="M258" i="7" s="1"/>
  <c r="N258" i="7"/>
  <c r="R264" i="2"/>
  <c r="G266" i="7"/>
  <c r="M266" i="7" s="1"/>
  <c r="N266" i="7"/>
  <c r="R272" i="2"/>
  <c r="G274" i="7"/>
  <c r="M274" i="7" s="1"/>
  <c r="N274" i="7"/>
  <c r="R280" i="2"/>
  <c r="C278" i="7" s="1"/>
  <c r="N281" i="6"/>
  <c r="G282" i="7"/>
  <c r="M282" i="7" s="1"/>
  <c r="N282" i="7"/>
  <c r="G290" i="7"/>
  <c r="M290" i="7" s="1"/>
  <c r="N290" i="7"/>
  <c r="R296" i="2"/>
  <c r="G298" i="7"/>
  <c r="M298" i="7" s="1"/>
  <c r="N298" i="7"/>
  <c r="R304" i="2"/>
  <c r="G305" i="6"/>
  <c r="N305" i="6"/>
  <c r="G306" i="7"/>
  <c r="M306" i="7" s="1"/>
  <c r="N306" i="7"/>
  <c r="R312" i="2"/>
  <c r="C310" i="7" s="1"/>
  <c r="G314" i="7"/>
  <c r="M314" i="7" s="1"/>
  <c r="N314" i="7"/>
  <c r="G322" i="7"/>
  <c r="M322" i="7" s="1"/>
  <c r="N322" i="7"/>
  <c r="R328" i="2"/>
  <c r="G330" i="7"/>
  <c r="M330" i="7" s="1"/>
  <c r="N330" i="7"/>
  <c r="R336" i="2"/>
  <c r="G338" i="7"/>
  <c r="M338" i="7" s="1"/>
  <c r="N338" i="7"/>
  <c r="R344" i="2"/>
  <c r="C342" i="7" s="1"/>
  <c r="G346" i="7"/>
  <c r="M346" i="7" s="1"/>
  <c r="N346" i="7"/>
  <c r="R352" i="2"/>
  <c r="C350" i="7" s="1"/>
  <c r="G354" i="7"/>
  <c r="M354" i="7" s="1"/>
  <c r="N354" i="7"/>
  <c r="G362" i="7"/>
  <c r="M362" i="7" s="1"/>
  <c r="N362" i="7"/>
  <c r="R368" i="2"/>
  <c r="G369" i="6"/>
  <c r="N369" i="6"/>
  <c r="G370" i="7"/>
  <c r="M370" i="7" s="1"/>
  <c r="N370" i="7"/>
  <c r="G385" i="6"/>
  <c r="N385" i="6"/>
  <c r="P407" i="2"/>
  <c r="P415" i="2"/>
  <c r="P447" i="2"/>
  <c r="P455" i="2"/>
  <c r="N458" i="7"/>
  <c r="P463" i="2"/>
  <c r="P495" i="2"/>
  <c r="R496" i="2"/>
  <c r="G498" i="7"/>
  <c r="M498" i="7" s="1"/>
  <c r="N498" i="7"/>
  <c r="P503" i="2"/>
  <c r="R504" i="2"/>
  <c r="C502" i="7" s="1"/>
  <c r="P511" i="2"/>
  <c r="R512" i="2"/>
  <c r="S513" i="2"/>
  <c r="G514" i="7"/>
  <c r="M514" i="7" s="1"/>
  <c r="N514" i="7"/>
  <c r="P519" i="2"/>
  <c r="R520" i="2"/>
  <c r="S521" i="2"/>
  <c r="G522" i="7"/>
  <c r="M522" i="7" s="1"/>
  <c r="N522" i="7"/>
  <c r="P527" i="2"/>
  <c r="R528" i="2"/>
  <c r="C526" i="7" s="1"/>
  <c r="S529" i="2"/>
  <c r="G529" i="6"/>
  <c r="N529" i="6"/>
  <c r="G530" i="7"/>
  <c r="M530" i="7" s="1"/>
  <c r="N530" i="7"/>
  <c r="P535" i="2"/>
  <c r="R536" i="2"/>
  <c r="C534" i="7" s="1"/>
  <c r="S537" i="2"/>
  <c r="P543" i="2"/>
  <c r="R544" i="2"/>
  <c r="S545" i="2"/>
  <c r="G546" i="7"/>
  <c r="M546" i="7" s="1"/>
  <c r="N546" i="7"/>
  <c r="P551" i="2"/>
  <c r="R552" i="2"/>
  <c r="C550" i="7" s="1"/>
  <c r="S553" i="2"/>
  <c r="G554" i="7"/>
  <c r="M554" i="7" s="1"/>
  <c r="N554" i="7"/>
  <c r="P559" i="2"/>
  <c r="R560" i="2"/>
  <c r="S561" i="2"/>
  <c r="G562" i="7"/>
  <c r="M562" i="7" s="1"/>
  <c r="N562" i="7"/>
  <c r="P567" i="2"/>
  <c r="R568" i="2"/>
  <c r="C566" i="7" s="1"/>
  <c r="S569" i="2"/>
  <c r="P575" i="2"/>
  <c r="R576" i="2"/>
  <c r="C574" i="7" s="1"/>
  <c r="S577" i="2"/>
  <c r="G578" i="7"/>
  <c r="M578" i="7" s="1"/>
  <c r="N578" i="7"/>
  <c r="P583" i="2"/>
  <c r="R584" i="2"/>
  <c r="S585" i="2"/>
  <c r="G586" i="7"/>
  <c r="M586" i="7" s="1"/>
  <c r="N586" i="7"/>
  <c r="P591" i="2"/>
  <c r="R592" i="2"/>
  <c r="C590" i="7" s="1"/>
  <c r="S593" i="2"/>
  <c r="G594" i="7"/>
  <c r="M594" i="7" s="1"/>
  <c r="N594" i="7"/>
  <c r="P599" i="2"/>
  <c r="R600" i="2"/>
  <c r="C598" i="7" s="1"/>
  <c r="S601" i="2"/>
  <c r="G601" i="6"/>
  <c r="N601" i="6"/>
  <c r="G602" i="7"/>
  <c r="M602" i="7" s="1"/>
  <c r="N602" i="7"/>
  <c r="P607" i="2"/>
  <c r="R608" i="2"/>
  <c r="S609" i="2"/>
  <c r="G610" i="7"/>
  <c r="M610" i="7" s="1"/>
  <c r="N610" i="7"/>
  <c r="P615" i="2"/>
  <c r="R616" i="2"/>
  <c r="C614" i="7" s="1"/>
  <c r="S617" i="2"/>
  <c r="G618" i="7"/>
  <c r="M618" i="7" s="1"/>
  <c r="N618" i="7"/>
  <c r="P623" i="2"/>
  <c r="S626" i="2"/>
  <c r="R626" i="2"/>
  <c r="C624" i="7" s="1"/>
  <c r="P626" i="2"/>
  <c r="P652" i="2"/>
  <c r="S652" i="2"/>
  <c r="R652" i="2"/>
  <c r="P14" i="2"/>
  <c r="R15" i="2"/>
  <c r="C13" i="7" s="1"/>
  <c r="P22" i="2"/>
  <c r="C20" i="6" s="1"/>
  <c r="H20" i="22" s="1"/>
  <c r="R23" i="2"/>
  <c r="C21" i="7" s="1"/>
  <c r="P30" i="2"/>
  <c r="R31" i="2"/>
  <c r="P38" i="2"/>
  <c r="R39" i="2"/>
  <c r="P46" i="2"/>
  <c r="R47" i="2"/>
  <c r="P54" i="2"/>
  <c r="C52" i="6" s="1"/>
  <c r="H52" i="22" s="1"/>
  <c r="R55" i="2"/>
  <c r="P62" i="2"/>
  <c r="C60" i="6" s="1"/>
  <c r="H60" i="22" s="1"/>
  <c r="R63" i="2"/>
  <c r="P70" i="2"/>
  <c r="R71" i="2"/>
  <c r="P78" i="2"/>
  <c r="C76" i="6" s="1"/>
  <c r="H76" i="22" s="1"/>
  <c r="R79" i="2"/>
  <c r="P86" i="2"/>
  <c r="C84" i="6" s="1"/>
  <c r="H84" i="22" s="1"/>
  <c r="R87" i="2"/>
  <c r="C85" i="7" s="1"/>
  <c r="P94" i="2"/>
  <c r="R95" i="2"/>
  <c r="P102" i="2"/>
  <c r="C100" i="6" s="1"/>
  <c r="H100" i="22" s="1"/>
  <c r="R103" i="2"/>
  <c r="P110" i="2"/>
  <c r="R111" i="2"/>
  <c r="P118" i="2"/>
  <c r="C116" i="6" s="1"/>
  <c r="H116" i="22" s="1"/>
  <c r="R119" i="2"/>
  <c r="P126" i="2"/>
  <c r="R127" i="2"/>
  <c r="R135" i="2"/>
  <c r="R143" i="2"/>
  <c r="C141" i="7" s="1"/>
  <c r="R151" i="2"/>
  <c r="R159" i="2"/>
  <c r="R167" i="2"/>
  <c r="C165" i="7" s="1"/>
  <c r="P174" i="2"/>
  <c r="R175" i="2"/>
  <c r="C173" i="7" s="1"/>
  <c r="R183" i="2"/>
  <c r="R191" i="2"/>
  <c r="C189" i="7" s="1"/>
  <c r="P198" i="2"/>
  <c r="R199" i="2"/>
  <c r="C197" i="7" s="1"/>
  <c r="R207" i="2"/>
  <c r="C205" i="7" s="1"/>
  <c r="R215" i="2"/>
  <c r="C213" i="7" s="1"/>
  <c r="R223" i="2"/>
  <c r="R231" i="2"/>
  <c r="R239" i="2"/>
  <c r="C237" i="7" s="1"/>
  <c r="R247" i="2"/>
  <c r="C245" i="7" s="1"/>
  <c r="R255" i="2"/>
  <c r="N257" i="7"/>
  <c r="G257" i="7"/>
  <c r="M257" i="7" s="1"/>
  <c r="R263" i="2"/>
  <c r="N265" i="7"/>
  <c r="G265" i="7"/>
  <c r="M265" i="7" s="1"/>
  <c r="R271" i="2"/>
  <c r="C269" i="7" s="1"/>
  <c r="N273" i="7"/>
  <c r="G273" i="7"/>
  <c r="M273" i="7" s="1"/>
  <c r="R279" i="2"/>
  <c r="N281" i="7"/>
  <c r="G281" i="7"/>
  <c r="M281" i="7" s="1"/>
  <c r="R287" i="2"/>
  <c r="G288" i="6"/>
  <c r="N288" i="6"/>
  <c r="N289" i="7"/>
  <c r="G289" i="7"/>
  <c r="M289" i="7" s="1"/>
  <c r="R295" i="2"/>
  <c r="C293" i="7" s="1"/>
  <c r="G296" i="6"/>
  <c r="N296" i="6"/>
  <c r="N297" i="7"/>
  <c r="G297" i="7"/>
  <c r="M297" i="7" s="1"/>
  <c r="R303" i="2"/>
  <c r="C301" i="7" s="1"/>
  <c r="G304" i="6"/>
  <c r="N304" i="6"/>
  <c r="N305" i="7"/>
  <c r="G305" i="7"/>
  <c r="M305" i="7" s="1"/>
  <c r="R311" i="2"/>
  <c r="N312" i="6"/>
  <c r="N313" i="7"/>
  <c r="G313" i="7"/>
  <c r="M313" i="7" s="1"/>
  <c r="R319" i="2"/>
  <c r="C317" i="7" s="1"/>
  <c r="N321" i="7"/>
  <c r="G321" i="7"/>
  <c r="M321" i="7" s="1"/>
  <c r="R327" i="2"/>
  <c r="C325" i="7" s="1"/>
  <c r="G328" i="6"/>
  <c r="N328" i="6"/>
  <c r="N329" i="7"/>
  <c r="G329" i="7"/>
  <c r="M329" i="7" s="1"/>
  <c r="N337" i="7"/>
  <c r="G337" i="7"/>
  <c r="M337" i="7" s="1"/>
  <c r="R343" i="2"/>
  <c r="G344" i="6"/>
  <c r="N344" i="6"/>
  <c r="N345" i="7"/>
  <c r="G345" i="7"/>
  <c r="M345" i="7" s="1"/>
  <c r="R351" i="2"/>
  <c r="C349" i="7" s="1"/>
  <c r="N353" i="7"/>
  <c r="G353" i="7"/>
  <c r="M353" i="7" s="1"/>
  <c r="R359" i="2"/>
  <c r="C357" i="7" s="1"/>
  <c r="G360" i="6"/>
  <c r="N360" i="6"/>
  <c r="G361" i="7"/>
  <c r="M361" i="7" s="1"/>
  <c r="N361" i="7"/>
  <c r="R367" i="2"/>
  <c r="C365" i="7" s="1"/>
  <c r="G369" i="7"/>
  <c r="M369" i="7" s="1"/>
  <c r="N369" i="7"/>
  <c r="P446" i="2"/>
  <c r="P478" i="2"/>
  <c r="P494" i="2"/>
  <c r="R495" i="2"/>
  <c r="C493" i="7" s="1"/>
  <c r="G497" i="7"/>
  <c r="M497" i="7" s="1"/>
  <c r="N497" i="7"/>
  <c r="P502" i="2"/>
  <c r="R503" i="2"/>
  <c r="P510" i="2"/>
  <c r="R511" i="2"/>
  <c r="C509" i="7" s="1"/>
  <c r="G512" i="6"/>
  <c r="N512" i="6"/>
  <c r="P518" i="2"/>
  <c r="R519" i="2"/>
  <c r="C517" i="7" s="1"/>
  <c r="G521" i="7"/>
  <c r="M521" i="7" s="1"/>
  <c r="N521" i="7"/>
  <c r="P526" i="2"/>
  <c r="R527" i="2"/>
  <c r="C525" i="7" s="1"/>
  <c r="G528" i="6"/>
  <c r="N528" i="6"/>
  <c r="P534" i="2"/>
  <c r="R535" i="2"/>
  <c r="C533" i="7" s="1"/>
  <c r="G537" i="7"/>
  <c r="M537" i="7" s="1"/>
  <c r="N537" i="7"/>
  <c r="P542" i="2"/>
  <c r="R543" i="2"/>
  <c r="G544" i="6"/>
  <c r="N544" i="6"/>
  <c r="G545" i="7"/>
  <c r="M545" i="7" s="1"/>
  <c r="N545" i="7"/>
  <c r="P550" i="2"/>
  <c r="G553" i="7"/>
  <c r="M553" i="7" s="1"/>
  <c r="N553" i="7"/>
  <c r="P558" i="2"/>
  <c r="G560" i="6"/>
  <c r="N560" i="6"/>
  <c r="P566" i="2"/>
  <c r="G569" i="7"/>
  <c r="M569" i="7" s="1"/>
  <c r="N569" i="7"/>
  <c r="P574" i="2"/>
  <c r="G576" i="6"/>
  <c r="N576" i="6"/>
  <c r="G577" i="7"/>
  <c r="M577" i="7" s="1"/>
  <c r="N577" i="7"/>
  <c r="P582" i="2"/>
  <c r="G584" i="6"/>
  <c r="N584" i="6"/>
  <c r="G585" i="7"/>
  <c r="M585" i="7" s="1"/>
  <c r="N585" i="7"/>
  <c r="P590" i="2"/>
  <c r="N593" i="7"/>
  <c r="G593" i="7"/>
  <c r="M593" i="7" s="1"/>
  <c r="P598" i="2"/>
  <c r="G600" i="6"/>
  <c r="N600" i="6"/>
  <c r="N601" i="7"/>
  <c r="G601" i="7"/>
  <c r="M601" i="7" s="1"/>
  <c r="P606" i="2"/>
  <c r="G608" i="6"/>
  <c r="N608" i="6"/>
  <c r="N609" i="7"/>
  <c r="G609" i="7"/>
  <c r="M609" i="7" s="1"/>
  <c r="P614" i="2"/>
  <c r="N617" i="7"/>
  <c r="G617" i="7"/>
  <c r="M617" i="7" s="1"/>
  <c r="P622" i="2"/>
  <c r="R623" i="2"/>
  <c r="G623" i="6"/>
  <c r="S634" i="2"/>
  <c r="R634" i="2"/>
  <c r="P634" i="2"/>
  <c r="S642" i="2"/>
  <c r="S644" i="2"/>
  <c r="R644" i="2"/>
  <c r="C642" i="7" s="1"/>
  <c r="G647" i="6"/>
  <c r="N647" i="6"/>
  <c r="N127" i="6"/>
  <c r="G127" i="6"/>
  <c r="N255" i="6"/>
  <c r="G255" i="6"/>
  <c r="G256" i="7"/>
  <c r="M256" i="7" s="1"/>
  <c r="N256" i="7"/>
  <c r="G264" i="7"/>
  <c r="M264" i="7" s="1"/>
  <c r="N264" i="7"/>
  <c r="G272" i="7"/>
  <c r="M272" i="7" s="1"/>
  <c r="N272" i="7"/>
  <c r="G280" i="7"/>
  <c r="M280" i="7" s="1"/>
  <c r="N280" i="7"/>
  <c r="G288" i="7"/>
  <c r="M288" i="7" s="1"/>
  <c r="N288" i="7"/>
  <c r="G296" i="7"/>
  <c r="M296" i="7" s="1"/>
  <c r="N296" i="7"/>
  <c r="G304" i="7"/>
  <c r="M304" i="7" s="1"/>
  <c r="N304" i="7"/>
  <c r="G311" i="6"/>
  <c r="N311" i="6"/>
  <c r="G312" i="7"/>
  <c r="M312" i="7" s="1"/>
  <c r="N312" i="7"/>
  <c r="G320" i="7"/>
  <c r="M320" i="7" s="1"/>
  <c r="N320" i="7"/>
  <c r="G328" i="7"/>
  <c r="M328" i="7" s="1"/>
  <c r="N328" i="7"/>
  <c r="G335" i="6"/>
  <c r="N335" i="6"/>
  <c r="G336" i="7"/>
  <c r="M336" i="7" s="1"/>
  <c r="N336" i="7"/>
  <c r="G344" i="7"/>
  <c r="M344" i="7" s="1"/>
  <c r="N344" i="7"/>
  <c r="G352" i="7"/>
  <c r="M352" i="7" s="1"/>
  <c r="N352" i="7"/>
  <c r="G359" i="6"/>
  <c r="N359" i="6"/>
  <c r="G360" i="7"/>
  <c r="M360" i="7" s="1"/>
  <c r="N360" i="7"/>
  <c r="G368" i="7"/>
  <c r="M368" i="7" s="1"/>
  <c r="N368" i="7"/>
  <c r="G496" i="7"/>
  <c r="M496" i="7" s="1"/>
  <c r="N496" i="7"/>
  <c r="G503" i="6"/>
  <c r="N503" i="6"/>
  <c r="G512" i="7"/>
  <c r="M512" i="7" s="1"/>
  <c r="N512" i="7"/>
  <c r="G520" i="7"/>
  <c r="M520" i="7" s="1"/>
  <c r="N520" i="7"/>
  <c r="G528" i="7"/>
  <c r="M528" i="7" s="1"/>
  <c r="N528" i="7"/>
  <c r="G536" i="7"/>
  <c r="M536" i="7" s="1"/>
  <c r="N536" i="7"/>
  <c r="G544" i="7"/>
  <c r="M544" i="7" s="1"/>
  <c r="N544" i="7"/>
  <c r="G551" i="6"/>
  <c r="N551" i="6"/>
  <c r="G552" i="7"/>
  <c r="M552" i="7" s="1"/>
  <c r="N552" i="7"/>
  <c r="G559" i="6"/>
  <c r="N559" i="6"/>
  <c r="G560" i="7"/>
  <c r="M560" i="7" s="1"/>
  <c r="N560" i="7"/>
  <c r="G567" i="6"/>
  <c r="N567" i="6"/>
  <c r="N583" i="6"/>
  <c r="G584" i="7"/>
  <c r="M584" i="7" s="1"/>
  <c r="N584" i="7"/>
  <c r="N592" i="7"/>
  <c r="G592" i="7"/>
  <c r="M592" i="7" s="1"/>
  <c r="G599" i="6"/>
  <c r="N599" i="6"/>
  <c r="N600" i="7"/>
  <c r="G600" i="7"/>
  <c r="M600" i="7" s="1"/>
  <c r="N608" i="7"/>
  <c r="G608" i="7"/>
  <c r="M608" i="7" s="1"/>
  <c r="P613" i="2"/>
  <c r="R614" i="2"/>
  <c r="C612" i="7" s="1"/>
  <c r="G615" i="6"/>
  <c r="N615" i="6"/>
  <c r="N616" i="7"/>
  <c r="G616" i="7"/>
  <c r="M616" i="7" s="1"/>
  <c r="P621" i="2"/>
  <c r="R622" i="2"/>
  <c r="G623" i="7"/>
  <c r="M623" i="7" s="1"/>
  <c r="N623" i="7"/>
  <c r="S636" i="2"/>
  <c r="R636" i="2"/>
  <c r="G647" i="7"/>
  <c r="M647" i="7" s="1"/>
  <c r="N647" i="7"/>
  <c r="G255" i="7"/>
  <c r="M255" i="7" s="1"/>
  <c r="N255" i="7"/>
  <c r="G263" i="7"/>
  <c r="M263" i="7" s="1"/>
  <c r="N263" i="7"/>
  <c r="G271" i="7"/>
  <c r="M271" i="7" s="1"/>
  <c r="N271" i="7"/>
  <c r="G279" i="7"/>
  <c r="M279" i="7" s="1"/>
  <c r="N279" i="7"/>
  <c r="G287" i="7"/>
  <c r="M287" i="7" s="1"/>
  <c r="N287" i="7"/>
  <c r="N294" i="6"/>
  <c r="G294" i="6"/>
  <c r="G295" i="7"/>
  <c r="M295" i="7" s="1"/>
  <c r="N295" i="7"/>
  <c r="G303" i="7"/>
  <c r="M303" i="7" s="1"/>
  <c r="N303" i="7"/>
  <c r="G311" i="7"/>
  <c r="M311" i="7" s="1"/>
  <c r="N311" i="7"/>
  <c r="G319" i="7"/>
  <c r="M319" i="7" s="1"/>
  <c r="N319" i="7"/>
  <c r="G327" i="7"/>
  <c r="M327" i="7" s="1"/>
  <c r="N327" i="7"/>
  <c r="N334" i="6"/>
  <c r="G334" i="6"/>
  <c r="G335" i="7"/>
  <c r="M335" i="7" s="1"/>
  <c r="N335" i="7"/>
  <c r="G343" i="7"/>
  <c r="M343" i="7" s="1"/>
  <c r="N343" i="7"/>
  <c r="G351" i="7"/>
  <c r="M351" i="7" s="1"/>
  <c r="N351" i="7"/>
  <c r="G359" i="7"/>
  <c r="M359" i="7" s="1"/>
  <c r="N359" i="7"/>
  <c r="N366" i="6"/>
  <c r="G366" i="6"/>
  <c r="G367" i="7"/>
  <c r="M367" i="7" s="1"/>
  <c r="N367" i="7"/>
  <c r="N374" i="6"/>
  <c r="G374" i="6"/>
  <c r="N422" i="6"/>
  <c r="G422" i="6"/>
  <c r="N446" i="6"/>
  <c r="G446" i="6"/>
  <c r="N454" i="6"/>
  <c r="G454" i="6"/>
  <c r="N478" i="6"/>
  <c r="G478" i="6"/>
  <c r="G503" i="7"/>
  <c r="M503" i="7" s="1"/>
  <c r="N503" i="7"/>
  <c r="G511" i="7"/>
  <c r="M511" i="7" s="1"/>
  <c r="N511" i="7"/>
  <c r="G519" i="7"/>
  <c r="M519" i="7" s="1"/>
  <c r="N519" i="7"/>
  <c r="G535" i="7"/>
  <c r="M535" i="7" s="1"/>
  <c r="N535" i="7"/>
  <c r="G543" i="7"/>
  <c r="M543" i="7" s="1"/>
  <c r="N543" i="7"/>
  <c r="G551" i="7"/>
  <c r="M551" i="7" s="1"/>
  <c r="N551" i="7"/>
  <c r="G567" i="7"/>
  <c r="M567" i="7" s="1"/>
  <c r="N567" i="7"/>
  <c r="G575" i="7"/>
  <c r="M575" i="7" s="1"/>
  <c r="N575" i="7"/>
  <c r="G583" i="7"/>
  <c r="M583" i="7" s="1"/>
  <c r="N583" i="7"/>
  <c r="G590" i="6"/>
  <c r="N590" i="6"/>
  <c r="G591" i="7"/>
  <c r="M591" i="7" s="1"/>
  <c r="N591" i="7"/>
  <c r="G599" i="7"/>
  <c r="M599" i="7" s="1"/>
  <c r="N599" i="7"/>
  <c r="G607" i="7"/>
  <c r="M607" i="7" s="1"/>
  <c r="N607" i="7"/>
  <c r="G615" i="7"/>
  <c r="M615" i="7" s="1"/>
  <c r="N615" i="7"/>
  <c r="G622" i="6"/>
  <c r="N622" i="6"/>
  <c r="R628" i="2"/>
  <c r="C626" i="7" s="1"/>
  <c r="G631" i="7"/>
  <c r="M631" i="7" s="1"/>
  <c r="N631" i="7"/>
  <c r="P636" i="2"/>
  <c r="G639" i="7"/>
  <c r="M639" i="7" s="1"/>
  <c r="N639" i="7"/>
  <c r="N637" i="6"/>
  <c r="G637" i="6"/>
  <c r="G638" i="7"/>
  <c r="M638" i="7" s="1"/>
  <c r="N638" i="7"/>
  <c r="G646" i="7"/>
  <c r="M646" i="7" s="1"/>
  <c r="N646" i="7"/>
  <c r="P651" i="2"/>
  <c r="G654" i="7"/>
  <c r="M654" i="7" s="1"/>
  <c r="N654" i="7"/>
  <c r="P659" i="2"/>
  <c r="G662" i="7"/>
  <c r="M662" i="7" s="1"/>
  <c r="N662" i="7"/>
  <c r="P667" i="2"/>
  <c r="R668" i="2"/>
  <c r="C666" i="7" s="1"/>
  <c r="G670" i="7"/>
  <c r="M670" i="7" s="1"/>
  <c r="N670" i="7"/>
  <c r="P675" i="2"/>
  <c r="R676" i="2"/>
  <c r="C674" i="7" s="1"/>
  <c r="N678" i="7"/>
  <c r="G678" i="7"/>
  <c r="M678" i="7" s="1"/>
  <c r="P683" i="2"/>
  <c r="R684" i="2"/>
  <c r="C682" i="7" s="1"/>
  <c r="G686" i="7"/>
  <c r="M686" i="7" s="1"/>
  <c r="N686" i="7"/>
  <c r="P691" i="2"/>
  <c r="G694" i="7"/>
  <c r="M694" i="7" s="1"/>
  <c r="N694" i="7"/>
  <c r="P699" i="2"/>
  <c r="R700" i="2"/>
  <c r="C698" i="7" s="1"/>
  <c r="G702" i="7"/>
  <c r="M702" i="7" s="1"/>
  <c r="N702" i="7"/>
  <c r="G703" i="8"/>
  <c r="N703" i="8"/>
  <c r="P707" i="2"/>
  <c r="R708" i="2"/>
  <c r="N709" i="6"/>
  <c r="G709" i="6"/>
  <c r="G710" i="7"/>
  <c r="M710" i="7" s="1"/>
  <c r="N710" i="7"/>
  <c r="G711" i="8"/>
  <c r="N711" i="8"/>
  <c r="P715" i="2"/>
  <c r="R716" i="2"/>
  <c r="G718" i="7"/>
  <c r="M718" i="7" s="1"/>
  <c r="N718" i="7"/>
  <c r="G719" i="8"/>
  <c r="N719" i="8"/>
  <c r="P723" i="2"/>
  <c r="G726" i="7"/>
  <c r="M726" i="7" s="1"/>
  <c r="N726" i="7"/>
  <c r="G727" i="8"/>
  <c r="N727" i="8"/>
  <c r="P731" i="2"/>
  <c r="R732" i="2"/>
  <c r="C730" i="7" s="1"/>
  <c r="G734" i="7"/>
  <c r="M734" i="7" s="1"/>
  <c r="N734" i="7"/>
  <c r="G735" i="8"/>
  <c r="N735" i="8"/>
  <c r="P739" i="2"/>
  <c r="R740" i="2"/>
  <c r="G742" i="7"/>
  <c r="M742" i="7" s="1"/>
  <c r="N742" i="7"/>
  <c r="P747" i="2"/>
  <c r="R748" i="2"/>
  <c r="C746" i="7" s="1"/>
  <c r="G629" i="7"/>
  <c r="M629" i="7" s="1"/>
  <c r="N629" i="7"/>
  <c r="G636" i="6"/>
  <c r="N636" i="6"/>
  <c r="G637" i="7"/>
  <c r="M637" i="7" s="1"/>
  <c r="N637" i="7"/>
  <c r="P642" i="2"/>
  <c r="G645" i="7"/>
  <c r="M645" i="7" s="1"/>
  <c r="N645" i="7"/>
  <c r="P650" i="2"/>
  <c r="R651" i="2"/>
  <c r="C649" i="7" s="1"/>
  <c r="G653" i="7"/>
  <c r="M653" i="7" s="1"/>
  <c r="N653" i="7"/>
  <c r="P658" i="2"/>
  <c r="R659" i="2"/>
  <c r="G661" i="7"/>
  <c r="M661" i="7" s="1"/>
  <c r="N661" i="7"/>
  <c r="P666" i="2"/>
  <c r="R667" i="2"/>
  <c r="S668" i="2"/>
  <c r="G669" i="7"/>
  <c r="M669" i="7" s="1"/>
  <c r="N669" i="7"/>
  <c r="P674" i="2"/>
  <c r="G677" i="7"/>
  <c r="M677" i="7" s="1"/>
  <c r="N677" i="7"/>
  <c r="P682" i="2"/>
  <c r="R683" i="2"/>
  <c r="S684" i="2"/>
  <c r="G684" i="6"/>
  <c r="N684" i="6"/>
  <c r="G685" i="7"/>
  <c r="M685" i="7" s="1"/>
  <c r="N685" i="7"/>
  <c r="P690" i="2"/>
  <c r="R691" i="2"/>
  <c r="C689" i="7" s="1"/>
  <c r="G693" i="7"/>
  <c r="M693" i="7" s="1"/>
  <c r="N693" i="7"/>
  <c r="P698" i="2"/>
  <c r="R699" i="2"/>
  <c r="C697" i="7" s="1"/>
  <c r="S700" i="2"/>
  <c r="G700" i="6"/>
  <c r="N700" i="6"/>
  <c r="G701" i="7"/>
  <c r="M701" i="7" s="1"/>
  <c r="N701" i="7"/>
  <c r="P706" i="2"/>
  <c r="R707" i="2"/>
  <c r="S708" i="2"/>
  <c r="G709" i="7"/>
  <c r="M709" i="7" s="1"/>
  <c r="N709" i="7"/>
  <c r="P714" i="2"/>
  <c r="R715" i="2"/>
  <c r="C713" i="7" s="1"/>
  <c r="S716" i="2"/>
  <c r="G717" i="7"/>
  <c r="M717" i="7" s="1"/>
  <c r="N717" i="7"/>
  <c r="P722" i="2"/>
  <c r="R723" i="2"/>
  <c r="S724" i="2"/>
  <c r="G724" i="6"/>
  <c r="N724" i="6"/>
  <c r="G725" i="7"/>
  <c r="M725" i="7" s="1"/>
  <c r="N725" i="7"/>
  <c r="P730" i="2"/>
  <c r="S732" i="2"/>
  <c r="G733" i="7"/>
  <c r="M733" i="7" s="1"/>
  <c r="N733" i="7"/>
  <c r="P738" i="2"/>
  <c r="R739" i="2"/>
  <c r="C737" i="7" s="1"/>
  <c r="S740" i="2"/>
  <c r="R747" i="2"/>
  <c r="C745" i="7" s="1"/>
  <c r="S748" i="2"/>
  <c r="P625" i="2"/>
  <c r="G628" i="7"/>
  <c r="M628" i="7" s="1"/>
  <c r="N628" i="7"/>
  <c r="P633" i="2"/>
  <c r="G636" i="7"/>
  <c r="M636" i="7" s="1"/>
  <c r="N636" i="7"/>
  <c r="P641" i="2"/>
  <c r="R642" i="2"/>
  <c r="G643" i="6"/>
  <c r="N643" i="6"/>
  <c r="G644" i="7"/>
  <c r="M644" i="7" s="1"/>
  <c r="N644" i="7"/>
  <c r="P649" i="2"/>
  <c r="R650" i="2"/>
  <c r="C648" i="7" s="1"/>
  <c r="G652" i="7"/>
  <c r="M652" i="7" s="1"/>
  <c r="N652" i="7"/>
  <c r="P657" i="2"/>
  <c r="R658" i="2"/>
  <c r="G659" i="6"/>
  <c r="N659" i="6"/>
  <c r="G660" i="7"/>
  <c r="M660" i="7" s="1"/>
  <c r="N660" i="7"/>
  <c r="P665" i="2"/>
  <c r="R666" i="2"/>
  <c r="G668" i="7"/>
  <c r="M668" i="7" s="1"/>
  <c r="N668" i="7"/>
  <c r="P673" i="2"/>
  <c r="R674" i="2"/>
  <c r="C672" i="7" s="1"/>
  <c r="G675" i="6"/>
  <c r="N675" i="6"/>
  <c r="G676" i="7"/>
  <c r="M676" i="7" s="1"/>
  <c r="N676" i="7"/>
  <c r="P681" i="2"/>
  <c r="G684" i="7"/>
  <c r="M684" i="7" s="1"/>
  <c r="N684" i="7"/>
  <c r="P689" i="2"/>
  <c r="R690" i="2"/>
  <c r="G692" i="7"/>
  <c r="M692" i="7" s="1"/>
  <c r="N692" i="7"/>
  <c r="P697" i="2"/>
  <c r="R698" i="2"/>
  <c r="C696" i="7" s="1"/>
  <c r="G700" i="7"/>
  <c r="M700" i="7" s="1"/>
  <c r="N700" i="7"/>
  <c r="P705" i="2"/>
  <c r="R706" i="2"/>
  <c r="C704" i="7" s="1"/>
  <c r="G708" i="7"/>
  <c r="M708" i="7" s="1"/>
  <c r="N708" i="7"/>
  <c r="G709" i="8"/>
  <c r="N709" i="8"/>
  <c r="P713" i="2"/>
  <c r="G716" i="7"/>
  <c r="M716" i="7" s="1"/>
  <c r="N716" i="7"/>
  <c r="P721" i="2"/>
  <c r="R722" i="2"/>
  <c r="C720" i="7" s="1"/>
  <c r="G724" i="7"/>
  <c r="M724" i="7" s="1"/>
  <c r="N724" i="7"/>
  <c r="G725" i="8"/>
  <c r="N725" i="8"/>
  <c r="P729" i="2"/>
  <c r="R730" i="2"/>
  <c r="C728" i="7" s="1"/>
  <c r="G732" i="7"/>
  <c r="M732" i="7" s="1"/>
  <c r="N732" i="7"/>
  <c r="G733" i="8"/>
  <c r="N733" i="8"/>
  <c r="P737" i="2"/>
  <c r="R738" i="2"/>
  <c r="R746" i="2"/>
  <c r="R625" i="2"/>
  <c r="C623" i="7" s="1"/>
  <c r="G627" i="7"/>
  <c r="M627" i="7" s="1"/>
  <c r="N627" i="7"/>
  <c r="P632" i="2"/>
  <c r="R633" i="2"/>
  <c r="G635" i="7"/>
  <c r="M635" i="7" s="1"/>
  <c r="N635" i="7"/>
  <c r="P640" i="2"/>
  <c r="R641" i="2"/>
  <c r="C639" i="7" s="1"/>
  <c r="G642" i="6"/>
  <c r="N642" i="6"/>
  <c r="G643" i="7"/>
  <c r="M643" i="7" s="1"/>
  <c r="N643" i="7"/>
  <c r="P648" i="2"/>
  <c r="R649" i="2"/>
  <c r="C647" i="7" s="1"/>
  <c r="G651" i="7"/>
  <c r="M651" i="7" s="1"/>
  <c r="N651" i="7"/>
  <c r="P656" i="2"/>
  <c r="R657" i="2"/>
  <c r="G659" i="7"/>
  <c r="M659" i="7" s="1"/>
  <c r="N659" i="7"/>
  <c r="P664" i="2"/>
  <c r="R665" i="2"/>
  <c r="G667" i="7"/>
  <c r="M667" i="7" s="1"/>
  <c r="N667" i="7"/>
  <c r="P672" i="2"/>
  <c r="R673" i="2"/>
  <c r="C671" i="7" s="1"/>
  <c r="G674" i="6"/>
  <c r="G675" i="7"/>
  <c r="M675" i="7" s="1"/>
  <c r="N675" i="7"/>
  <c r="P680" i="2"/>
  <c r="R681" i="2"/>
  <c r="C679" i="7" s="1"/>
  <c r="G683" i="7"/>
  <c r="M683" i="7" s="1"/>
  <c r="N683" i="7"/>
  <c r="P688" i="2"/>
  <c r="R689" i="2"/>
  <c r="C687" i="7" s="1"/>
  <c r="G691" i="7"/>
  <c r="M691" i="7" s="1"/>
  <c r="N691" i="7"/>
  <c r="P696" i="2"/>
  <c r="R697" i="2"/>
  <c r="C695" i="7" s="1"/>
  <c r="G699" i="7"/>
  <c r="M699" i="7" s="1"/>
  <c r="N699" i="7"/>
  <c r="P704" i="2"/>
  <c r="R705" i="2"/>
  <c r="C703" i="7" s="1"/>
  <c r="G706" i="6"/>
  <c r="N706" i="6"/>
  <c r="G707" i="7"/>
  <c r="M707" i="7" s="1"/>
  <c r="N707" i="7"/>
  <c r="P712" i="2"/>
  <c r="R713" i="2"/>
  <c r="C711" i="7" s="1"/>
  <c r="G715" i="7"/>
  <c r="M715" i="7" s="1"/>
  <c r="N715" i="7"/>
  <c r="P720" i="2"/>
  <c r="G723" i="7"/>
  <c r="M723" i="7" s="1"/>
  <c r="N723" i="7"/>
  <c r="P728" i="2"/>
  <c r="R729" i="2"/>
  <c r="G731" i="7"/>
  <c r="M731" i="7" s="1"/>
  <c r="N731" i="7"/>
  <c r="P736" i="2"/>
  <c r="R737" i="2"/>
  <c r="P744" i="2"/>
  <c r="R745" i="2"/>
  <c r="G626" i="7"/>
  <c r="M626" i="7" s="1"/>
  <c r="N626" i="7"/>
  <c r="P631" i="2"/>
  <c r="R632" i="2"/>
  <c r="C630" i="7" s="1"/>
  <c r="G634" i="7"/>
  <c r="M634" i="7" s="1"/>
  <c r="N634" i="7"/>
  <c r="P639" i="2"/>
  <c r="R640" i="2"/>
  <c r="C638" i="7" s="1"/>
  <c r="G641" i="6"/>
  <c r="N641" i="6"/>
  <c r="G642" i="7"/>
  <c r="M642" i="7" s="1"/>
  <c r="N642" i="7"/>
  <c r="R648" i="2"/>
  <c r="C646" i="7" s="1"/>
  <c r="G649" i="6"/>
  <c r="G650" i="7"/>
  <c r="M650" i="7" s="1"/>
  <c r="N650" i="7"/>
  <c r="P655" i="2"/>
  <c r="R656" i="2"/>
  <c r="C654" i="7" s="1"/>
  <c r="G658" i="7"/>
  <c r="M658" i="7" s="1"/>
  <c r="N658" i="7"/>
  <c r="P663" i="2"/>
  <c r="R664" i="2"/>
  <c r="G666" i="7"/>
  <c r="M666" i="7" s="1"/>
  <c r="N666" i="7"/>
  <c r="P671" i="2"/>
  <c r="R672" i="2"/>
  <c r="N674" i="7"/>
  <c r="G674" i="7"/>
  <c r="M674" i="7" s="1"/>
  <c r="P679" i="2"/>
  <c r="N682" i="7"/>
  <c r="G682" i="7"/>
  <c r="M682" i="7" s="1"/>
  <c r="P687" i="2"/>
  <c r="R688" i="2"/>
  <c r="C686" i="7" s="1"/>
  <c r="N690" i="7"/>
  <c r="G690" i="7"/>
  <c r="M690" i="7" s="1"/>
  <c r="P695" i="2"/>
  <c r="R696" i="2"/>
  <c r="C694" i="7" s="1"/>
  <c r="N698" i="7"/>
  <c r="G698" i="7"/>
  <c r="M698" i="7" s="1"/>
  <c r="P703" i="2"/>
  <c r="R704" i="2"/>
  <c r="C702" i="7" s="1"/>
  <c r="G705" i="6"/>
  <c r="N705" i="6"/>
  <c r="N706" i="7"/>
  <c r="G706" i="7"/>
  <c r="M706" i="7" s="1"/>
  <c r="G707" i="8"/>
  <c r="N707" i="8"/>
  <c r="P711" i="2"/>
  <c r="R712" i="2"/>
  <c r="C710" i="7" s="1"/>
  <c r="N714" i="7"/>
  <c r="G714" i="7"/>
  <c r="M714" i="7" s="1"/>
  <c r="G715" i="8"/>
  <c r="N715" i="8"/>
  <c r="P719" i="2"/>
  <c r="R720" i="2"/>
  <c r="C718" i="7" s="1"/>
  <c r="N722" i="7"/>
  <c r="G722" i="7"/>
  <c r="M722" i="7" s="1"/>
  <c r="G723" i="8"/>
  <c r="N723" i="8"/>
  <c r="P727" i="2"/>
  <c r="R728" i="2"/>
  <c r="C726" i="7" s="1"/>
  <c r="G729" i="6"/>
  <c r="N729" i="6"/>
  <c r="N730" i="7"/>
  <c r="G730" i="7"/>
  <c r="M730" i="7" s="1"/>
  <c r="G731" i="8"/>
  <c r="N731" i="8"/>
  <c r="P735" i="2"/>
  <c r="R744" i="2"/>
  <c r="C742" i="7" s="1"/>
  <c r="N625" i="7"/>
  <c r="G625" i="7"/>
  <c r="M625" i="7" s="1"/>
  <c r="N633" i="7"/>
  <c r="G633" i="7"/>
  <c r="M633" i="7" s="1"/>
  <c r="R639" i="2"/>
  <c r="C637" i="7" s="1"/>
  <c r="N641" i="7"/>
  <c r="G641" i="7"/>
  <c r="M641" i="7" s="1"/>
  <c r="R647" i="2"/>
  <c r="N649" i="7"/>
  <c r="G649" i="7"/>
  <c r="M649" i="7" s="1"/>
  <c r="N657" i="7"/>
  <c r="G657" i="7"/>
  <c r="M657" i="7" s="1"/>
  <c r="G664" i="6"/>
  <c r="N664" i="6"/>
  <c r="N665" i="7"/>
  <c r="G665" i="7"/>
  <c r="M665" i="7" s="1"/>
  <c r="G672" i="6"/>
  <c r="N672" i="6"/>
  <c r="N673" i="7"/>
  <c r="G673" i="7"/>
  <c r="M673" i="7" s="1"/>
  <c r="N681" i="7"/>
  <c r="G681" i="7"/>
  <c r="M681" i="7" s="1"/>
  <c r="N689" i="7"/>
  <c r="G689" i="7"/>
  <c r="M689" i="7" s="1"/>
  <c r="N697" i="7"/>
  <c r="G697" i="7"/>
  <c r="M697" i="7" s="1"/>
  <c r="N705" i="7"/>
  <c r="G705" i="7"/>
  <c r="M705" i="7" s="1"/>
  <c r="N713" i="7"/>
  <c r="G713" i="7"/>
  <c r="M713" i="7" s="1"/>
  <c r="N721" i="7"/>
  <c r="G721" i="7"/>
  <c r="M721" i="7" s="1"/>
  <c r="N729" i="7"/>
  <c r="G729" i="7"/>
  <c r="M729" i="7" s="1"/>
  <c r="G736" i="6"/>
  <c r="N736" i="6"/>
  <c r="N664" i="7"/>
  <c r="G664" i="7"/>
  <c r="M664" i="7" s="1"/>
  <c r="N672" i="7"/>
  <c r="G672" i="7"/>
  <c r="M672" i="7" s="1"/>
  <c r="G680" i="7"/>
  <c r="M680" i="7" s="1"/>
  <c r="N680" i="7"/>
  <c r="G688" i="7"/>
  <c r="M688" i="7" s="1"/>
  <c r="N688" i="7"/>
  <c r="G696" i="7"/>
  <c r="M696" i="7" s="1"/>
  <c r="N696" i="7"/>
  <c r="G704" i="7"/>
  <c r="M704" i="7" s="1"/>
  <c r="N704" i="7"/>
  <c r="G712" i="7"/>
  <c r="M712" i="7" s="1"/>
  <c r="N712" i="7"/>
  <c r="G713" i="8"/>
  <c r="N713" i="8"/>
  <c r="G720" i="7"/>
  <c r="M720" i="7" s="1"/>
  <c r="N720" i="7"/>
  <c r="G728" i="7"/>
  <c r="M728" i="7" s="1"/>
  <c r="N728" i="7"/>
  <c r="G729" i="8"/>
  <c r="N729" i="8"/>
  <c r="G736" i="7"/>
  <c r="M736" i="7" s="1"/>
  <c r="N736" i="7"/>
  <c r="G654" i="6"/>
  <c r="N654" i="6"/>
  <c r="G655" i="7"/>
  <c r="M655" i="7" s="1"/>
  <c r="N655" i="7"/>
  <c r="G663" i="7"/>
  <c r="M663" i="7" s="1"/>
  <c r="N663" i="7"/>
  <c r="G670" i="6"/>
  <c r="N670" i="6"/>
  <c r="G671" i="7"/>
  <c r="M671" i="7" s="1"/>
  <c r="N671" i="7"/>
  <c r="G679" i="7"/>
  <c r="M679" i="7" s="1"/>
  <c r="N679" i="7"/>
  <c r="G686" i="6"/>
  <c r="G687" i="7"/>
  <c r="M687" i="7" s="1"/>
  <c r="N687" i="7"/>
  <c r="G694" i="6"/>
  <c r="N694" i="6"/>
  <c r="G695" i="7"/>
  <c r="M695" i="7" s="1"/>
  <c r="N695" i="7"/>
  <c r="G703" i="7"/>
  <c r="M703" i="7" s="1"/>
  <c r="N703" i="7"/>
  <c r="G710" i="6"/>
  <c r="N710" i="6"/>
  <c r="G711" i="7"/>
  <c r="M711" i="7" s="1"/>
  <c r="N711" i="7"/>
  <c r="G719" i="7"/>
  <c r="M719" i="7" s="1"/>
  <c r="N719" i="7"/>
  <c r="G727" i="7"/>
  <c r="M727" i="7" s="1"/>
  <c r="N727" i="7"/>
  <c r="G734" i="6"/>
  <c r="N734" i="6"/>
  <c r="G735" i="7"/>
  <c r="M735" i="7" s="1"/>
  <c r="N735" i="7"/>
  <c r="G742" i="6"/>
  <c r="N742" i="6"/>
  <c r="G407" i="7" l="1"/>
  <c r="M407" i="7" s="1"/>
  <c r="G283" i="6"/>
  <c r="P381" i="2"/>
  <c r="N721" i="8"/>
  <c r="S719" i="2"/>
  <c r="P414" i="2"/>
  <c r="S664" i="2"/>
  <c r="P406" i="2"/>
  <c r="C404" i="8" s="1"/>
  <c r="P232" i="2"/>
  <c r="P133" i="2"/>
  <c r="P374" i="2"/>
  <c r="C372" i="8" s="1"/>
  <c r="P168" i="2"/>
  <c r="C166" i="8" s="1"/>
  <c r="G462" i="6"/>
  <c r="P161" i="2"/>
  <c r="G192" i="7"/>
  <c r="M192" i="7" s="1"/>
  <c r="P482" i="2"/>
  <c r="G317" i="6"/>
  <c r="P743" i="2"/>
  <c r="G144" i="7"/>
  <c r="M144" i="7" s="1"/>
  <c r="P152" i="2"/>
  <c r="C150" i="8" s="1"/>
  <c r="S660" i="2"/>
  <c r="P153" i="2"/>
  <c r="P200" i="2"/>
  <c r="N557" i="7"/>
  <c r="O557" i="7" s="1"/>
  <c r="P378" i="2"/>
  <c r="S692" i="2"/>
  <c r="S676" i="2"/>
  <c r="P243" i="2"/>
  <c r="S672" i="2"/>
  <c r="P155" i="2"/>
  <c r="C593" i="8"/>
  <c r="S688" i="2"/>
  <c r="G609" i="6"/>
  <c r="J609" i="6" s="1"/>
  <c r="R608" i="22" s="1"/>
  <c r="P386" i="2"/>
  <c r="N317" i="6"/>
  <c r="V316" i="22" s="1"/>
  <c r="S691" i="2"/>
  <c r="P459" i="2"/>
  <c r="C457" i="8" s="1"/>
  <c r="N728" i="6"/>
  <c r="G728" i="6"/>
  <c r="P423" i="2"/>
  <c r="P144" i="2"/>
  <c r="P229" i="2"/>
  <c r="N445" i="7"/>
  <c r="G735" i="6"/>
  <c r="O734" i="22" s="1"/>
  <c r="P151" i="2"/>
  <c r="C149" i="8" s="1"/>
  <c r="S723" i="2"/>
  <c r="N568" i="6"/>
  <c r="V567" i="22" s="1"/>
  <c r="G705" i="8"/>
  <c r="K705" i="8" s="1"/>
  <c r="G568" i="6"/>
  <c r="O567" i="22" s="1"/>
  <c r="N564" i="6"/>
  <c r="S703" i="2"/>
  <c r="G550" i="6"/>
  <c r="P409" i="2"/>
  <c r="G564" i="6"/>
  <c r="N550" i="6"/>
  <c r="N619" i="6"/>
  <c r="V618" i="22" s="1"/>
  <c r="S707" i="2"/>
  <c r="F266" i="22"/>
  <c r="E266" i="22" s="1"/>
  <c r="C311" i="22"/>
  <c r="N284" i="2"/>
  <c r="M284" i="2" s="1"/>
  <c r="S284" i="2" s="1"/>
  <c r="N290" i="2"/>
  <c r="M290" i="2" s="1"/>
  <c r="N296" i="2"/>
  <c r="M296" i="2" s="1"/>
  <c r="S296" i="2" s="1"/>
  <c r="N302" i="2"/>
  <c r="M302" i="2" s="1"/>
  <c r="N308" i="2"/>
  <c r="M308" i="2" s="1"/>
  <c r="S308" i="2" s="1"/>
  <c r="N314" i="2"/>
  <c r="M314" i="2" s="1"/>
  <c r="N320" i="2"/>
  <c r="M320" i="2" s="1"/>
  <c r="S320" i="2" s="1"/>
  <c r="N326" i="2"/>
  <c r="M326" i="2" s="1"/>
  <c r="N332" i="2"/>
  <c r="M332" i="2" s="1"/>
  <c r="S332" i="2" s="1"/>
  <c r="N338" i="2"/>
  <c r="M338" i="2" s="1"/>
  <c r="N344" i="2"/>
  <c r="M344" i="2" s="1"/>
  <c r="S344" i="2" s="1"/>
  <c r="N350" i="2"/>
  <c r="M350" i="2" s="1"/>
  <c r="N356" i="2"/>
  <c r="M356" i="2" s="1"/>
  <c r="S356" i="2" s="1"/>
  <c r="N362" i="2"/>
  <c r="M362" i="2" s="1"/>
  <c r="N368" i="2"/>
  <c r="M368" i="2" s="1"/>
  <c r="S368" i="2" s="1"/>
  <c r="N253" i="2"/>
  <c r="M253" i="2" s="1"/>
  <c r="N259" i="2"/>
  <c r="M259" i="2" s="1"/>
  <c r="S259" i="2" s="1"/>
  <c r="N265" i="2"/>
  <c r="M265" i="2" s="1"/>
  <c r="N271" i="2"/>
  <c r="M271" i="2" s="1"/>
  <c r="S271" i="2" s="1"/>
  <c r="N277" i="2"/>
  <c r="M277" i="2" s="1"/>
  <c r="N285" i="2"/>
  <c r="M285" i="2" s="1"/>
  <c r="N291" i="2"/>
  <c r="M291" i="2" s="1"/>
  <c r="S291" i="2" s="1"/>
  <c r="N297" i="2"/>
  <c r="M297" i="2" s="1"/>
  <c r="N303" i="2"/>
  <c r="M303" i="2" s="1"/>
  <c r="S303" i="2" s="1"/>
  <c r="N309" i="2"/>
  <c r="M309" i="2" s="1"/>
  <c r="N315" i="2"/>
  <c r="M315" i="2" s="1"/>
  <c r="S315" i="2" s="1"/>
  <c r="N321" i="2"/>
  <c r="M321" i="2" s="1"/>
  <c r="N327" i="2"/>
  <c r="M327" i="2" s="1"/>
  <c r="S327" i="2" s="1"/>
  <c r="N333" i="2"/>
  <c r="M333" i="2" s="1"/>
  <c r="N339" i="2"/>
  <c r="M339" i="2" s="1"/>
  <c r="S339" i="2" s="1"/>
  <c r="N345" i="2"/>
  <c r="M345" i="2" s="1"/>
  <c r="N351" i="2"/>
  <c r="M351" i="2" s="1"/>
  <c r="S351" i="2" s="1"/>
  <c r="N357" i="2"/>
  <c r="M357" i="2" s="1"/>
  <c r="N363" i="2"/>
  <c r="M363" i="2" s="1"/>
  <c r="S363" i="2" s="1"/>
  <c r="N369" i="2"/>
  <c r="M369" i="2" s="1"/>
  <c r="S369" i="2" s="1"/>
  <c r="N254" i="2"/>
  <c r="M254" i="2" s="1"/>
  <c r="S254" i="2" s="1"/>
  <c r="N260" i="2"/>
  <c r="M260" i="2" s="1"/>
  <c r="N266" i="2"/>
  <c r="M266" i="2" s="1"/>
  <c r="S266" i="2" s="1"/>
  <c r="N272" i="2"/>
  <c r="M272" i="2" s="1"/>
  <c r="N278" i="2"/>
  <c r="M278" i="2" s="1"/>
  <c r="S278" i="2" s="1"/>
  <c r="N286" i="2"/>
  <c r="M286" i="2" s="1"/>
  <c r="N292" i="2"/>
  <c r="M292" i="2" s="1"/>
  <c r="S292" i="2" s="1"/>
  <c r="N298" i="2"/>
  <c r="M298" i="2" s="1"/>
  <c r="N304" i="2"/>
  <c r="M304" i="2" s="1"/>
  <c r="S304" i="2" s="1"/>
  <c r="N310" i="2"/>
  <c r="M310" i="2" s="1"/>
  <c r="N316" i="2"/>
  <c r="M316" i="2" s="1"/>
  <c r="S316" i="2" s="1"/>
  <c r="N322" i="2"/>
  <c r="M322" i="2" s="1"/>
  <c r="N328" i="2"/>
  <c r="M328" i="2" s="1"/>
  <c r="S328" i="2" s="1"/>
  <c r="N334" i="2"/>
  <c r="M334" i="2" s="1"/>
  <c r="N340" i="2"/>
  <c r="M340" i="2" s="1"/>
  <c r="S340" i="2" s="1"/>
  <c r="N346" i="2"/>
  <c r="M346" i="2" s="1"/>
  <c r="N352" i="2"/>
  <c r="M352" i="2" s="1"/>
  <c r="S352" i="2" s="1"/>
  <c r="N358" i="2"/>
  <c r="M358" i="2" s="1"/>
  <c r="N364" i="2"/>
  <c r="M364" i="2" s="1"/>
  <c r="S364" i="2" s="1"/>
  <c r="N370" i="2"/>
  <c r="M370" i="2" s="1"/>
  <c r="N255" i="2"/>
  <c r="M255" i="2" s="1"/>
  <c r="S255" i="2" s="1"/>
  <c r="N261" i="2"/>
  <c r="M261" i="2" s="1"/>
  <c r="N267" i="2"/>
  <c r="M267" i="2" s="1"/>
  <c r="S267" i="2" s="1"/>
  <c r="N273" i="2"/>
  <c r="M273" i="2" s="1"/>
  <c r="N279" i="2"/>
  <c r="M279" i="2" s="1"/>
  <c r="S279" i="2" s="1"/>
  <c r="N281" i="2"/>
  <c r="M281" i="2" s="1"/>
  <c r="N287" i="2"/>
  <c r="M287" i="2" s="1"/>
  <c r="S287" i="2" s="1"/>
  <c r="N293" i="2"/>
  <c r="M293" i="2" s="1"/>
  <c r="N299" i="2"/>
  <c r="M299" i="2" s="1"/>
  <c r="S299" i="2" s="1"/>
  <c r="N305" i="2"/>
  <c r="M305" i="2" s="1"/>
  <c r="N311" i="2"/>
  <c r="M311" i="2" s="1"/>
  <c r="S311" i="2" s="1"/>
  <c r="N317" i="2"/>
  <c r="M317" i="2" s="1"/>
  <c r="N323" i="2"/>
  <c r="M323" i="2" s="1"/>
  <c r="S323" i="2" s="1"/>
  <c r="N329" i="2"/>
  <c r="M329" i="2" s="1"/>
  <c r="N335" i="2"/>
  <c r="M335" i="2" s="1"/>
  <c r="S335" i="2" s="1"/>
  <c r="N341" i="2"/>
  <c r="M341" i="2" s="1"/>
  <c r="N347" i="2"/>
  <c r="M347" i="2" s="1"/>
  <c r="S347" i="2" s="1"/>
  <c r="N353" i="2"/>
  <c r="M353" i="2" s="1"/>
  <c r="N359" i="2"/>
  <c r="M359" i="2" s="1"/>
  <c r="S359" i="2" s="1"/>
  <c r="N365" i="2"/>
  <c r="M365" i="2" s="1"/>
  <c r="S365" i="2" s="1"/>
  <c r="N371" i="2"/>
  <c r="M371" i="2" s="1"/>
  <c r="S371" i="2" s="1"/>
  <c r="N256" i="2"/>
  <c r="M256" i="2" s="1"/>
  <c r="N262" i="2"/>
  <c r="M262" i="2" s="1"/>
  <c r="S262" i="2" s="1"/>
  <c r="N268" i="2"/>
  <c r="M268" i="2" s="1"/>
  <c r="N274" i="2"/>
  <c r="M274" i="2" s="1"/>
  <c r="S274" i="2" s="1"/>
  <c r="N280" i="2"/>
  <c r="M280" i="2" s="1"/>
  <c r="N252" i="2"/>
  <c r="M252" i="2" s="1"/>
  <c r="S252" i="2" s="1"/>
  <c r="N282" i="2"/>
  <c r="M282" i="2" s="1"/>
  <c r="N288" i="2"/>
  <c r="M288" i="2" s="1"/>
  <c r="S288" i="2" s="1"/>
  <c r="N294" i="2"/>
  <c r="M294" i="2" s="1"/>
  <c r="N300" i="2"/>
  <c r="M300" i="2" s="1"/>
  <c r="S300" i="2" s="1"/>
  <c r="N306" i="2"/>
  <c r="M306" i="2" s="1"/>
  <c r="N312" i="2"/>
  <c r="M312" i="2" s="1"/>
  <c r="S312" i="2" s="1"/>
  <c r="N318" i="2"/>
  <c r="M318" i="2" s="1"/>
  <c r="N324" i="2"/>
  <c r="M324" i="2" s="1"/>
  <c r="S324" i="2" s="1"/>
  <c r="N330" i="2"/>
  <c r="M330" i="2" s="1"/>
  <c r="N336" i="2"/>
  <c r="M336" i="2" s="1"/>
  <c r="S336" i="2" s="1"/>
  <c r="N342" i="2"/>
  <c r="M342" i="2" s="1"/>
  <c r="N348" i="2"/>
  <c r="M348" i="2" s="1"/>
  <c r="S348" i="2" s="1"/>
  <c r="N354" i="2"/>
  <c r="M354" i="2" s="1"/>
  <c r="N360" i="2"/>
  <c r="M360" i="2" s="1"/>
  <c r="S360" i="2" s="1"/>
  <c r="N366" i="2"/>
  <c r="M366" i="2" s="1"/>
  <c r="N372" i="2"/>
  <c r="M372" i="2" s="1"/>
  <c r="S372" i="2" s="1"/>
  <c r="N257" i="2"/>
  <c r="M257" i="2" s="1"/>
  <c r="N263" i="2"/>
  <c r="M263" i="2" s="1"/>
  <c r="S263" i="2" s="1"/>
  <c r="N269" i="2"/>
  <c r="M269" i="2" s="1"/>
  <c r="N275" i="2"/>
  <c r="M275" i="2" s="1"/>
  <c r="S275" i="2" s="1"/>
  <c r="N283" i="2"/>
  <c r="M283" i="2" s="1"/>
  <c r="S283" i="2" s="1"/>
  <c r="N289" i="2"/>
  <c r="M289" i="2" s="1"/>
  <c r="N295" i="2"/>
  <c r="M295" i="2" s="1"/>
  <c r="S295" i="2" s="1"/>
  <c r="N301" i="2"/>
  <c r="M301" i="2" s="1"/>
  <c r="N307" i="2"/>
  <c r="M307" i="2" s="1"/>
  <c r="S307" i="2" s="1"/>
  <c r="N313" i="2"/>
  <c r="M313" i="2" s="1"/>
  <c r="N319" i="2"/>
  <c r="M319" i="2" s="1"/>
  <c r="S319" i="2" s="1"/>
  <c r="N325" i="2"/>
  <c r="M325" i="2" s="1"/>
  <c r="N331" i="2"/>
  <c r="M331" i="2" s="1"/>
  <c r="S331" i="2" s="1"/>
  <c r="N337" i="2"/>
  <c r="M337" i="2" s="1"/>
  <c r="N343" i="2"/>
  <c r="M343" i="2" s="1"/>
  <c r="S343" i="2" s="1"/>
  <c r="N349" i="2"/>
  <c r="M349" i="2" s="1"/>
  <c r="N355" i="2"/>
  <c r="M355" i="2" s="1"/>
  <c r="S355" i="2" s="1"/>
  <c r="N361" i="2"/>
  <c r="M361" i="2" s="1"/>
  <c r="N367" i="2"/>
  <c r="M367" i="2" s="1"/>
  <c r="S367" i="2" s="1"/>
  <c r="N373" i="2"/>
  <c r="M373" i="2" s="1"/>
  <c r="S373" i="2" s="1"/>
  <c r="N258" i="2"/>
  <c r="M258" i="2" s="1"/>
  <c r="S258" i="2" s="1"/>
  <c r="N264" i="2"/>
  <c r="M264" i="2" s="1"/>
  <c r="N270" i="2"/>
  <c r="M270" i="2" s="1"/>
  <c r="S270" i="2" s="1"/>
  <c r="N276" i="2"/>
  <c r="M276" i="2" s="1"/>
  <c r="I276" i="2"/>
  <c r="D276" i="2"/>
  <c r="I308" i="2"/>
  <c r="D308" i="2"/>
  <c r="I357" i="2"/>
  <c r="D357" i="2"/>
  <c r="I290" i="2"/>
  <c r="D290" i="2"/>
  <c r="P290" i="2" s="1"/>
  <c r="C288" i="8" s="1"/>
  <c r="I348" i="2"/>
  <c r="D348" i="2"/>
  <c r="P348" i="2" s="1"/>
  <c r="C346" i="8" s="1"/>
  <c r="I359" i="2"/>
  <c r="D359" i="2"/>
  <c r="I298" i="2"/>
  <c r="D298" i="2"/>
  <c r="P298" i="2" s="1"/>
  <c r="I271" i="2"/>
  <c r="D271" i="2"/>
  <c r="P271" i="2" s="1"/>
  <c r="I365" i="2"/>
  <c r="D365" i="2"/>
  <c r="I256" i="2"/>
  <c r="D256" i="2"/>
  <c r="P256" i="2" s="1"/>
  <c r="C254" i="8" s="1"/>
  <c r="I339" i="2"/>
  <c r="D339" i="2"/>
  <c r="P339" i="2" s="1"/>
  <c r="C337" i="8" s="1"/>
  <c r="I349" i="2"/>
  <c r="D349" i="2"/>
  <c r="P349" i="2" s="1"/>
  <c r="C347" i="8" s="1"/>
  <c r="I362" i="2"/>
  <c r="D362" i="2"/>
  <c r="P362" i="2" s="1"/>
  <c r="I328" i="2"/>
  <c r="D328" i="2"/>
  <c r="P328" i="2" s="1"/>
  <c r="I254" i="2"/>
  <c r="D254" i="2"/>
  <c r="P254" i="2" s="1"/>
  <c r="I320" i="2"/>
  <c r="D320" i="2"/>
  <c r="P320" i="2" s="1"/>
  <c r="C318" i="8" s="1"/>
  <c r="I347" i="2"/>
  <c r="D347" i="2"/>
  <c r="P347" i="2" s="1"/>
  <c r="I286" i="2"/>
  <c r="D286" i="2"/>
  <c r="P286" i="2" s="1"/>
  <c r="C284" i="8" s="1"/>
  <c r="I259" i="2"/>
  <c r="D259" i="2"/>
  <c r="P259" i="2" s="1"/>
  <c r="I353" i="2"/>
  <c r="D353" i="2"/>
  <c r="P353" i="2" s="1"/>
  <c r="I327" i="2"/>
  <c r="D327" i="2"/>
  <c r="I337" i="2"/>
  <c r="D337" i="2"/>
  <c r="P337" i="2" s="1"/>
  <c r="P221" i="2"/>
  <c r="I344" i="2"/>
  <c r="D344" i="2"/>
  <c r="P344" i="2" s="1"/>
  <c r="C342" i="8" s="1"/>
  <c r="I333" i="2"/>
  <c r="D333" i="2"/>
  <c r="P333" i="2" s="1"/>
  <c r="I297" i="2"/>
  <c r="D297" i="2"/>
  <c r="P297" i="2" s="1"/>
  <c r="I285" i="2"/>
  <c r="D285" i="2"/>
  <c r="P285" i="2" s="1"/>
  <c r="I335" i="2"/>
  <c r="D335" i="2"/>
  <c r="P335" i="2" s="1"/>
  <c r="C333" i="8" s="1"/>
  <c r="I274" i="2"/>
  <c r="D274" i="2"/>
  <c r="P274" i="2" s="1"/>
  <c r="I366" i="2"/>
  <c r="D366" i="2"/>
  <c r="P366" i="2" s="1"/>
  <c r="I341" i="2"/>
  <c r="D341" i="2"/>
  <c r="P341" i="2" s="1"/>
  <c r="I315" i="2"/>
  <c r="D315" i="2"/>
  <c r="P315" i="2" s="1"/>
  <c r="I325" i="2"/>
  <c r="D325" i="2"/>
  <c r="P403" i="2"/>
  <c r="I368" i="2"/>
  <c r="D368" i="2"/>
  <c r="P368" i="2" s="1"/>
  <c r="C366" i="8" s="1"/>
  <c r="I302" i="2"/>
  <c r="D302" i="2"/>
  <c r="P302" i="2" s="1"/>
  <c r="C300" i="8" s="1"/>
  <c r="I261" i="2"/>
  <c r="D261" i="2"/>
  <c r="I252" i="2"/>
  <c r="D252" i="2"/>
  <c r="P252" i="2" s="1"/>
  <c r="I323" i="2"/>
  <c r="D323" i="2"/>
  <c r="P323" i="2" s="1"/>
  <c r="I262" i="2"/>
  <c r="D262" i="2"/>
  <c r="I354" i="2"/>
  <c r="D354" i="2"/>
  <c r="P354" i="2" s="1"/>
  <c r="I329" i="2"/>
  <c r="D329" i="2"/>
  <c r="I303" i="2"/>
  <c r="D303" i="2"/>
  <c r="P303" i="2" s="1"/>
  <c r="C301" i="8" s="1"/>
  <c r="I313" i="2"/>
  <c r="D313" i="2"/>
  <c r="P313" i="2" s="1"/>
  <c r="P475" i="2"/>
  <c r="I338" i="2"/>
  <c r="D338" i="2"/>
  <c r="P338" i="2" s="1"/>
  <c r="I266" i="2"/>
  <c r="D266" i="2"/>
  <c r="I356" i="2"/>
  <c r="D356" i="2"/>
  <c r="P356" i="2" s="1"/>
  <c r="I345" i="2"/>
  <c r="D345" i="2"/>
  <c r="P345" i="2" s="1"/>
  <c r="C343" i="8" s="1"/>
  <c r="I311" i="2"/>
  <c r="D311" i="2"/>
  <c r="P311" i="2" s="1"/>
  <c r="I342" i="2"/>
  <c r="D342" i="2"/>
  <c r="P342" i="2" s="1"/>
  <c r="I317" i="2"/>
  <c r="D317" i="2"/>
  <c r="P317" i="2" s="1"/>
  <c r="I291" i="2"/>
  <c r="D291" i="2"/>
  <c r="P291" i="2" s="1"/>
  <c r="I301" i="2"/>
  <c r="D301" i="2"/>
  <c r="P301" i="2" s="1"/>
  <c r="C262" i="22"/>
  <c r="I309" i="2"/>
  <c r="D309" i="2"/>
  <c r="P309" i="2" s="1"/>
  <c r="C307" i="8" s="1"/>
  <c r="I326" i="2"/>
  <c r="D326" i="2"/>
  <c r="P326" i="2" s="1"/>
  <c r="I350" i="2"/>
  <c r="D350" i="2"/>
  <c r="P350" i="2" s="1"/>
  <c r="I316" i="2"/>
  <c r="D316" i="2"/>
  <c r="P316" i="2" s="1"/>
  <c r="I299" i="2"/>
  <c r="D299" i="2"/>
  <c r="P299" i="2" s="1"/>
  <c r="C297" i="8" s="1"/>
  <c r="I330" i="2"/>
  <c r="D330" i="2"/>
  <c r="P330" i="2" s="1"/>
  <c r="C328" i="8" s="1"/>
  <c r="I305" i="2"/>
  <c r="D305" i="2"/>
  <c r="I279" i="2"/>
  <c r="D279" i="2"/>
  <c r="I289" i="2"/>
  <c r="D289" i="2"/>
  <c r="P289" i="2" s="1"/>
  <c r="P483" i="2"/>
  <c r="I372" i="2"/>
  <c r="D372" i="2"/>
  <c r="I273" i="2"/>
  <c r="D273" i="2"/>
  <c r="P273" i="2" s="1"/>
  <c r="I272" i="2"/>
  <c r="D272" i="2"/>
  <c r="P272" i="2" s="1"/>
  <c r="C270" i="8" s="1"/>
  <c r="I296" i="2"/>
  <c r="D296" i="2"/>
  <c r="P296" i="2" s="1"/>
  <c r="I321" i="2"/>
  <c r="D321" i="2"/>
  <c r="P321" i="2" s="1"/>
  <c r="I284" i="2"/>
  <c r="D284" i="2"/>
  <c r="P284" i="2" s="1"/>
  <c r="I287" i="2"/>
  <c r="D287" i="2"/>
  <c r="P287" i="2" s="1"/>
  <c r="C285" i="8" s="1"/>
  <c r="I370" i="2"/>
  <c r="D370" i="2"/>
  <c r="I295" i="2"/>
  <c r="D295" i="2"/>
  <c r="I318" i="2"/>
  <c r="D318" i="2"/>
  <c r="P318" i="2" s="1"/>
  <c r="I293" i="2"/>
  <c r="D293" i="2"/>
  <c r="I267" i="2"/>
  <c r="D267" i="2"/>
  <c r="P267" i="2" s="1"/>
  <c r="I277" i="2"/>
  <c r="D277" i="2"/>
  <c r="P277" i="2" s="1"/>
  <c r="C275" i="8" s="1"/>
  <c r="I300" i="2"/>
  <c r="D300" i="2"/>
  <c r="I260" i="2"/>
  <c r="D260" i="2"/>
  <c r="I288" i="2"/>
  <c r="D288" i="2"/>
  <c r="P288" i="2" s="1"/>
  <c r="I275" i="2"/>
  <c r="D275" i="2"/>
  <c r="P275" i="2" s="1"/>
  <c r="I358" i="2"/>
  <c r="D358" i="2"/>
  <c r="P358" i="2" s="1"/>
  <c r="I306" i="2"/>
  <c r="D306" i="2"/>
  <c r="P306" i="2" s="1"/>
  <c r="C304" i="8" s="1"/>
  <c r="I281" i="2"/>
  <c r="D281" i="2"/>
  <c r="I255" i="2"/>
  <c r="D255" i="2"/>
  <c r="P255" i="2" s="1"/>
  <c r="C253" i="8" s="1"/>
  <c r="I265" i="2"/>
  <c r="D265" i="2"/>
  <c r="P265" i="2" s="1"/>
  <c r="P491" i="2"/>
  <c r="I278" i="2"/>
  <c r="D278" i="2"/>
  <c r="P278" i="2" s="1"/>
  <c r="I263" i="2"/>
  <c r="D263" i="2"/>
  <c r="P263" i="2" s="1"/>
  <c r="I346" i="2"/>
  <c r="D346" i="2"/>
  <c r="P346" i="2" s="1"/>
  <c r="C344" i="8" s="1"/>
  <c r="I294" i="2"/>
  <c r="D294" i="2"/>
  <c r="P294" i="2" s="1"/>
  <c r="C292" i="8" s="1"/>
  <c r="I355" i="2"/>
  <c r="D355" i="2"/>
  <c r="P355" i="2" s="1"/>
  <c r="C353" i="8" s="1"/>
  <c r="I269" i="2"/>
  <c r="D269" i="2"/>
  <c r="P269" i="2" s="1"/>
  <c r="I292" i="2"/>
  <c r="D292" i="2"/>
  <c r="P292" i="2" s="1"/>
  <c r="I253" i="2"/>
  <c r="D253" i="2"/>
  <c r="P253" i="2" s="1"/>
  <c r="I369" i="2"/>
  <c r="D369" i="2"/>
  <c r="P369" i="2" s="1"/>
  <c r="C367" i="8" s="1"/>
  <c r="I364" i="2"/>
  <c r="D364" i="2"/>
  <c r="P364" i="2" s="1"/>
  <c r="C362" i="8" s="1"/>
  <c r="I360" i="2"/>
  <c r="D360" i="2"/>
  <c r="I336" i="2"/>
  <c r="D336" i="2"/>
  <c r="P336" i="2" s="1"/>
  <c r="I334" i="2"/>
  <c r="D334" i="2"/>
  <c r="P334" i="2" s="1"/>
  <c r="I367" i="2"/>
  <c r="D367" i="2"/>
  <c r="P367" i="2" s="1"/>
  <c r="I282" i="2"/>
  <c r="D282" i="2"/>
  <c r="P282" i="2" s="1"/>
  <c r="C280" i="8" s="1"/>
  <c r="I331" i="2"/>
  <c r="D331" i="2"/>
  <c r="P331" i="2" s="1"/>
  <c r="I257" i="2"/>
  <c r="D257" i="2"/>
  <c r="P257" i="2" s="1"/>
  <c r="C255" i="8" s="1"/>
  <c r="I268" i="2"/>
  <c r="D268" i="2"/>
  <c r="P268" i="2" s="1"/>
  <c r="I340" i="2"/>
  <c r="D340" i="2"/>
  <c r="I332" i="2"/>
  <c r="D332" i="2"/>
  <c r="P332" i="2" s="1"/>
  <c r="I352" i="2"/>
  <c r="D352" i="2"/>
  <c r="P352" i="2" s="1"/>
  <c r="C350" i="8" s="1"/>
  <c r="I322" i="2"/>
  <c r="D322" i="2"/>
  <c r="I343" i="2"/>
  <c r="D343" i="2"/>
  <c r="P343" i="2" s="1"/>
  <c r="C341" i="8" s="1"/>
  <c r="I270" i="2"/>
  <c r="D270" i="2"/>
  <c r="P270" i="2" s="1"/>
  <c r="I319" i="2"/>
  <c r="D319" i="2"/>
  <c r="P319" i="2" s="1"/>
  <c r="I304" i="2"/>
  <c r="D304" i="2"/>
  <c r="P304" i="2" s="1"/>
  <c r="I363" i="2"/>
  <c r="D363" i="2"/>
  <c r="P363" i="2" s="1"/>
  <c r="I373" i="2"/>
  <c r="D373" i="2"/>
  <c r="P373" i="2" s="1"/>
  <c r="C371" i="8" s="1"/>
  <c r="I312" i="2"/>
  <c r="D312" i="2"/>
  <c r="P312" i="2" s="1"/>
  <c r="C310" i="8" s="1"/>
  <c r="I264" i="2"/>
  <c r="D264" i="2"/>
  <c r="P264" i="2" s="1"/>
  <c r="I324" i="2"/>
  <c r="D324" i="2"/>
  <c r="P324" i="2" s="1"/>
  <c r="I314" i="2"/>
  <c r="D314" i="2"/>
  <c r="P314" i="2" s="1"/>
  <c r="I371" i="2"/>
  <c r="D371" i="2"/>
  <c r="P371" i="2" s="1"/>
  <c r="C369" i="8" s="1"/>
  <c r="I310" i="2"/>
  <c r="D310" i="2"/>
  <c r="I307" i="2"/>
  <c r="D307" i="2"/>
  <c r="P307" i="2" s="1"/>
  <c r="C305" i="8" s="1"/>
  <c r="I258" i="2"/>
  <c r="D258" i="2"/>
  <c r="I283" i="2"/>
  <c r="D283" i="2"/>
  <c r="P283" i="2" s="1"/>
  <c r="I280" i="2"/>
  <c r="D280" i="2"/>
  <c r="P280" i="2" s="1"/>
  <c r="I351" i="2"/>
  <c r="D351" i="2"/>
  <c r="P351" i="2" s="1"/>
  <c r="C349" i="8" s="1"/>
  <c r="I361" i="2"/>
  <c r="D361" i="2"/>
  <c r="P361" i="2" s="1"/>
  <c r="C359" i="8" s="1"/>
  <c r="C618" i="8"/>
  <c r="C691" i="8"/>
  <c r="C498" i="8"/>
  <c r="C219" i="8"/>
  <c r="C627" i="8"/>
  <c r="C561" i="8"/>
  <c r="C601" i="8"/>
  <c r="C401" i="8"/>
  <c r="G247" i="7"/>
  <c r="M247" i="7" s="1"/>
  <c r="O247" i="7" s="1"/>
  <c r="G361" i="6"/>
  <c r="O360" i="22" s="1"/>
  <c r="C465" i="8"/>
  <c r="V353" i="22"/>
  <c r="H141" i="22"/>
  <c r="H667" i="22"/>
  <c r="H416" i="22"/>
  <c r="H408" i="22"/>
  <c r="H533" i="22"/>
  <c r="V674" i="22"/>
  <c r="V708" i="22"/>
  <c r="V636" i="22"/>
  <c r="V295" i="22"/>
  <c r="V489" i="22"/>
  <c r="V570" i="22"/>
  <c r="V260" i="22"/>
  <c r="H218" i="22"/>
  <c r="H663" i="22"/>
  <c r="H243" i="22"/>
  <c r="H246" i="22"/>
  <c r="H245" i="22"/>
  <c r="H153" i="22"/>
  <c r="H227" i="22"/>
  <c r="H159" i="22"/>
  <c r="H400" i="22"/>
  <c r="H137" i="22"/>
  <c r="H144" i="22"/>
  <c r="H418" i="22"/>
  <c r="H195" i="22"/>
  <c r="H200" i="22"/>
  <c r="H219" i="22"/>
  <c r="H372" i="22"/>
  <c r="H659" i="22"/>
  <c r="H505" i="22"/>
  <c r="H545" i="22"/>
  <c r="H449" i="22"/>
  <c r="V705" i="22"/>
  <c r="V728" i="22"/>
  <c r="V550" i="22"/>
  <c r="V502" i="22"/>
  <c r="V310" i="22"/>
  <c r="V543" i="22"/>
  <c r="V311" i="22"/>
  <c r="V265" i="22"/>
  <c r="V514" i="22"/>
  <c r="V587" i="22"/>
  <c r="H414" i="22"/>
  <c r="H163" i="22"/>
  <c r="H182" i="22"/>
  <c r="H188" i="22"/>
  <c r="H371" i="22"/>
  <c r="H606" i="22"/>
  <c r="H407" i="22"/>
  <c r="H230" i="22"/>
  <c r="H211" i="22"/>
  <c r="H232" i="22"/>
  <c r="H185" i="22"/>
  <c r="H720" i="22"/>
  <c r="H375" i="22"/>
  <c r="H396" i="22"/>
  <c r="H139" i="22"/>
  <c r="H215" i="22"/>
  <c r="H525" i="22"/>
  <c r="H730" i="22"/>
  <c r="H495" i="22"/>
  <c r="H712" i="22"/>
  <c r="H717" i="22"/>
  <c r="V669" i="22"/>
  <c r="V373" i="22"/>
  <c r="V614" i="22"/>
  <c r="V304" i="22"/>
  <c r="V623" i="22"/>
  <c r="V603" i="22"/>
  <c r="H413" i="22"/>
  <c r="H420" i="22"/>
  <c r="H573" i="22"/>
  <c r="H423" i="22"/>
  <c r="H386" i="22"/>
  <c r="H391" i="22"/>
  <c r="H135" i="22"/>
  <c r="H138" i="22"/>
  <c r="H166" i="22"/>
  <c r="H399" i="22"/>
  <c r="H428" i="22"/>
  <c r="H165" i="22"/>
  <c r="H152" i="22"/>
  <c r="H234" i="22"/>
  <c r="H231" i="22"/>
  <c r="H187" i="22"/>
  <c r="H419" i="22"/>
  <c r="H485" i="22"/>
  <c r="H711" i="22"/>
  <c r="H465" i="22"/>
  <c r="H666" i="22"/>
  <c r="H570" i="22"/>
  <c r="H209" i="22"/>
  <c r="H184" i="22"/>
  <c r="H721" i="22"/>
  <c r="V733" i="22"/>
  <c r="V735" i="22"/>
  <c r="V663" i="22"/>
  <c r="V635" i="22"/>
  <c r="V607" i="22"/>
  <c r="V327" i="22"/>
  <c r="V368" i="22"/>
  <c r="V577" i="22"/>
  <c r="V546" i="22"/>
  <c r="V370" i="22"/>
  <c r="V275" i="22"/>
  <c r="V508" i="22"/>
  <c r="H244" i="22"/>
  <c r="H192" i="22"/>
  <c r="H154" i="22"/>
  <c r="H173" i="22"/>
  <c r="H237" i="22"/>
  <c r="H136" i="22"/>
  <c r="H600" i="22"/>
  <c r="H194" i="22"/>
  <c r="H434" i="22"/>
  <c r="H130" i="22"/>
  <c r="H143" i="22"/>
  <c r="H172" i="22"/>
  <c r="H436" i="22"/>
  <c r="H523" i="22"/>
  <c r="H170" i="22"/>
  <c r="H435" i="22"/>
  <c r="H439" i="22"/>
  <c r="H142" i="22"/>
  <c r="H572" i="22"/>
  <c r="H706" i="22"/>
  <c r="H676" i="22"/>
  <c r="H569" i="22"/>
  <c r="H493" i="22"/>
  <c r="V549" i="22"/>
  <c r="V477" i="22"/>
  <c r="V333" i="22"/>
  <c r="V293" i="22"/>
  <c r="V582" i="22"/>
  <c r="V583" i="22"/>
  <c r="V280" i="22"/>
  <c r="V602" i="22"/>
  <c r="V563" i="22"/>
  <c r="H392" i="22"/>
  <c r="H176" i="22"/>
  <c r="H517" i="22"/>
  <c r="H210" i="22"/>
  <c r="H229" i="22"/>
  <c r="H212" i="22"/>
  <c r="H167" i="22"/>
  <c r="H390" i="22"/>
  <c r="H132" i="22"/>
  <c r="H186" i="22"/>
  <c r="H222" i="22"/>
  <c r="H376" i="22"/>
  <c r="H207" i="22"/>
  <c r="H430" i="22"/>
  <c r="H150" i="22"/>
  <c r="H226" i="22"/>
  <c r="H198" i="22"/>
  <c r="H538" i="22"/>
  <c r="H697" i="22"/>
  <c r="H654" i="22"/>
  <c r="H522" i="22"/>
  <c r="H540" i="22"/>
  <c r="H387" i="22"/>
  <c r="H444" i="22"/>
  <c r="H214" i="22"/>
  <c r="H689" i="22"/>
  <c r="V693" i="22"/>
  <c r="V589" i="22"/>
  <c r="V566" i="22"/>
  <c r="V334" i="22"/>
  <c r="V559" i="22"/>
  <c r="V511" i="22"/>
  <c r="V343" i="22"/>
  <c r="V256" i="22"/>
  <c r="V425" i="22"/>
  <c r="V556" i="22"/>
  <c r="H179" i="22"/>
  <c r="H199" i="22"/>
  <c r="H406" i="22"/>
  <c r="H718" i="22"/>
  <c r="H432" i="22"/>
  <c r="H238" i="22"/>
  <c r="H511" i="22"/>
  <c r="H145" i="22"/>
  <c r="H446" i="22"/>
  <c r="H426" i="22"/>
  <c r="H203" i="22"/>
  <c r="H411" i="22"/>
  <c r="H519" i="22"/>
  <c r="H177" i="22"/>
  <c r="H206" i="22"/>
  <c r="H422" i="22"/>
  <c r="H402" i="22"/>
  <c r="H515" i="22"/>
  <c r="H682" i="22"/>
  <c r="H520" i="22"/>
  <c r="H506" i="22"/>
  <c r="H535" i="22"/>
  <c r="V709" i="22"/>
  <c r="V421" i="22"/>
  <c r="V249" i="22"/>
  <c r="H162" i="22"/>
  <c r="H161" i="22"/>
  <c r="H180" i="22"/>
  <c r="H155" i="22"/>
  <c r="H664" i="22"/>
  <c r="V723" i="22"/>
  <c r="V365" i="22"/>
  <c r="V254" i="22"/>
  <c r="V303" i="22"/>
  <c r="V287" i="22"/>
  <c r="V528" i="22"/>
  <c r="V522" i="22"/>
  <c r="V579" i="22"/>
  <c r="H157" i="22"/>
  <c r="H403" i="22"/>
  <c r="H429" i="22"/>
  <c r="H388" i="22"/>
  <c r="H235" i="22"/>
  <c r="H174" i="22"/>
  <c r="H241" i="22"/>
  <c r="H530" i="22"/>
  <c r="H382" i="22"/>
  <c r="H661" i="22"/>
  <c r="H383" i="22"/>
  <c r="H225" i="22"/>
  <c r="H208" i="22"/>
  <c r="H410" i="22"/>
  <c r="H169" i="22"/>
  <c r="H149" i="22"/>
  <c r="H683" i="22"/>
  <c r="H722" i="22"/>
  <c r="H516" i="22"/>
  <c r="H509" i="22"/>
  <c r="H728" i="22"/>
  <c r="H707" i="22"/>
  <c r="V683" i="22"/>
  <c r="V727" i="22"/>
  <c r="V640" i="22"/>
  <c r="V621" i="22"/>
  <c r="V453" i="22"/>
  <c r="V359" i="22"/>
  <c r="V384" i="22"/>
  <c r="V355" i="22"/>
  <c r="V500" i="22"/>
  <c r="H236" i="22"/>
  <c r="H134" i="22"/>
  <c r="H220" i="22"/>
  <c r="H168" i="22"/>
  <c r="H552" i="22"/>
  <c r="H415" i="22"/>
  <c r="H442" i="22"/>
  <c r="H205" i="22"/>
  <c r="H129" i="22"/>
  <c r="H233" i="22"/>
  <c r="H242" i="22"/>
  <c r="H216" i="22"/>
  <c r="H424" i="22"/>
  <c r="H248" i="22"/>
  <c r="H669" i="22"/>
  <c r="H224" i="22"/>
  <c r="H445" i="22"/>
  <c r="H674" i="22"/>
  <c r="H542" i="22"/>
  <c r="H701" i="22"/>
  <c r="H504" i="22"/>
  <c r="H528" i="22"/>
  <c r="H692" i="22"/>
  <c r="V600" i="22"/>
  <c r="V409" i="22"/>
  <c r="H440" i="22"/>
  <c r="H427" i="22"/>
  <c r="H193" i="22"/>
  <c r="V653" i="22"/>
  <c r="V642" i="22"/>
  <c r="V599" i="22"/>
  <c r="V595" i="22"/>
  <c r="H131" i="22"/>
  <c r="H190" i="22"/>
  <c r="H447" i="22"/>
  <c r="H151" i="22"/>
  <c r="H146" i="22"/>
  <c r="H378" i="22"/>
  <c r="H164" i="22"/>
  <c r="H239" i="22"/>
  <c r="H201" i="22"/>
  <c r="H575" i="22"/>
  <c r="H178" i="22"/>
  <c r="H412" i="22"/>
  <c r="H147" i="22"/>
  <c r="H404" i="22"/>
  <c r="H380" i="22"/>
  <c r="H551" i="22"/>
  <c r="H726" i="22"/>
  <c r="H696" i="22"/>
  <c r="H477" i="22"/>
  <c r="H727" i="22"/>
  <c r="H657" i="22"/>
  <c r="V741" i="22"/>
  <c r="V671" i="22"/>
  <c r="V699" i="22"/>
  <c r="V704" i="22"/>
  <c r="V445" i="22"/>
  <c r="V558" i="22"/>
  <c r="V358" i="22"/>
  <c r="V575" i="22"/>
  <c r="V527" i="22"/>
  <c r="V529" i="22"/>
  <c r="V267" i="22"/>
  <c r="V580" i="22"/>
  <c r="H171" i="22"/>
  <c r="H394" i="22"/>
  <c r="H133" i="22"/>
  <c r="H160" i="22"/>
  <c r="H526" i="22"/>
  <c r="H202" i="22"/>
  <c r="H128" i="22"/>
  <c r="H213" i="22"/>
  <c r="H443" i="22"/>
  <c r="H181" i="22"/>
  <c r="H217" i="22"/>
  <c r="H438" i="22"/>
  <c r="H247" i="22"/>
  <c r="H156" i="22"/>
  <c r="H191" i="22"/>
  <c r="H148" i="22"/>
  <c r="H175" i="22"/>
  <c r="H497" i="22"/>
  <c r="H713" i="22"/>
  <c r="H686" i="22"/>
  <c r="H685" i="22"/>
  <c r="H557" i="22"/>
  <c r="H556" i="22"/>
  <c r="V646" i="22"/>
  <c r="V641" i="22"/>
  <c r="V658" i="22"/>
  <c r="V598" i="22"/>
  <c r="V617" i="22"/>
  <c r="V340" i="22"/>
  <c r="V308" i="22"/>
  <c r="H431" i="22"/>
  <c r="H221" i="22"/>
  <c r="H228" i="22"/>
  <c r="H183" i="22"/>
  <c r="H398" i="22"/>
  <c r="H189" i="22"/>
  <c r="H196" i="22"/>
  <c r="H240" i="22"/>
  <c r="H197" i="22"/>
  <c r="H223" i="22"/>
  <c r="H550" i="22"/>
  <c r="H374" i="22"/>
  <c r="H158" i="22"/>
  <c r="H127" i="22"/>
  <c r="H395" i="22"/>
  <c r="H140" i="22"/>
  <c r="H379" i="22"/>
  <c r="H665" i="22"/>
  <c r="H704" i="22"/>
  <c r="H563" i="22"/>
  <c r="H499" i="22"/>
  <c r="H547" i="22"/>
  <c r="H527" i="22"/>
  <c r="N516" i="6"/>
  <c r="G632" i="6"/>
  <c r="N650" i="6"/>
  <c r="N497" i="6"/>
  <c r="C402" i="8"/>
  <c r="N617" i="6"/>
  <c r="G695" i="6"/>
  <c r="O694" i="22" s="1"/>
  <c r="G650" i="6"/>
  <c r="I650" i="6" s="1"/>
  <c r="Q649" i="22" s="1"/>
  <c r="G450" i="6"/>
  <c r="K450" i="6" s="1"/>
  <c r="S449" i="22" s="1"/>
  <c r="G329" i="6"/>
  <c r="O328" i="22" s="1"/>
  <c r="N555" i="6"/>
  <c r="G549" i="6"/>
  <c r="T549" i="6" s="1"/>
  <c r="Z548" i="22" s="1"/>
  <c r="G516" i="6"/>
  <c r="M516" i="6" s="1"/>
  <c r="U515" i="22" s="1"/>
  <c r="N543" i="6"/>
  <c r="N282" i="6"/>
  <c r="G282" i="6"/>
  <c r="N708" i="6"/>
  <c r="C586" i="8"/>
  <c r="G507" i="6"/>
  <c r="O506" i="22" s="1"/>
  <c r="N135" i="7"/>
  <c r="O135" i="7" s="1"/>
  <c r="N321" i="6"/>
  <c r="G625" i="6"/>
  <c r="T625" i="6" s="1"/>
  <c r="Z624" i="22" s="1"/>
  <c r="G606" i="6"/>
  <c r="J606" i="6" s="1"/>
  <c r="R605" i="22" s="1"/>
  <c r="N394" i="6"/>
  <c r="G466" i="6"/>
  <c r="O465" i="22" s="1"/>
  <c r="G633" i="6"/>
  <c r="T633" i="6" s="1"/>
  <c r="Z632" i="22" s="1"/>
  <c r="N252" i="6"/>
  <c r="N660" i="6"/>
  <c r="N677" i="6"/>
  <c r="G582" i="6"/>
  <c r="T582" i="6" s="1"/>
  <c r="Z581" i="22" s="1"/>
  <c r="G434" i="6"/>
  <c r="J434" i="6" s="1"/>
  <c r="R433" i="22" s="1"/>
  <c r="G330" i="6"/>
  <c r="O329" i="22" s="1"/>
  <c r="G658" i="6"/>
  <c r="O657" i="22" s="1"/>
  <c r="N331" i="6"/>
  <c r="N284" i="6"/>
  <c r="N663" i="6"/>
  <c r="G538" i="6"/>
  <c r="N511" i="6"/>
  <c r="G566" i="6"/>
  <c r="J566" i="6" s="1"/>
  <c r="R565" i="22" s="1"/>
  <c r="N508" i="6"/>
  <c r="N362" i="6"/>
  <c r="N307" i="6"/>
  <c r="N533" i="6"/>
  <c r="N696" i="6"/>
  <c r="G502" i="6"/>
  <c r="O501" i="22" s="1"/>
  <c r="G602" i="6"/>
  <c r="J602" i="6" s="1"/>
  <c r="R601" i="22" s="1"/>
  <c r="G362" i="6"/>
  <c r="J362" i="6" s="1"/>
  <c r="R361" i="22" s="1"/>
  <c r="G314" i="6"/>
  <c r="L314" i="6" s="1"/>
  <c r="T313" i="22" s="1"/>
  <c r="G307" i="6"/>
  <c r="J307" i="6" s="1"/>
  <c r="R306" i="22" s="1"/>
  <c r="N556" i="6"/>
  <c r="G316" i="6"/>
  <c r="N292" i="6"/>
  <c r="G533" i="6"/>
  <c r="J533" i="6" s="1"/>
  <c r="R532" i="22" s="1"/>
  <c r="N718" i="6"/>
  <c r="N666" i="6"/>
  <c r="N353" i="6"/>
  <c r="N570" i="6"/>
  <c r="G556" i="6"/>
  <c r="T556" i="6" s="1"/>
  <c r="Z555" i="22" s="1"/>
  <c r="N340" i="6"/>
  <c r="G292" i="6"/>
  <c r="M292" i="6" s="1"/>
  <c r="U291" i="22" s="1"/>
  <c r="N702" i="6"/>
  <c r="N566" i="6"/>
  <c r="G414" i="6"/>
  <c r="L414" i="6" s="1"/>
  <c r="T413" i="22" s="1"/>
  <c r="G511" i="6"/>
  <c r="T511" i="6" s="1"/>
  <c r="Z510" i="22" s="1"/>
  <c r="G331" i="6"/>
  <c r="O330" i="22" s="1"/>
  <c r="G284" i="6"/>
  <c r="O283" i="22" s="1"/>
  <c r="G628" i="6"/>
  <c r="J628" i="6" s="1"/>
  <c r="R627" i="22" s="1"/>
  <c r="N701" i="6"/>
  <c r="G526" i="6"/>
  <c r="J526" i="6" s="1"/>
  <c r="R525" i="22" s="1"/>
  <c r="N414" i="6"/>
  <c r="G350" i="6"/>
  <c r="O349" i="22" s="1"/>
  <c r="N639" i="6"/>
  <c r="G263" i="6"/>
  <c r="O262" i="22" s="1"/>
  <c r="N635" i="6"/>
  <c r="N671" i="6"/>
  <c r="N716" i="6"/>
  <c r="N725" i="6"/>
  <c r="G574" i="6"/>
  <c r="O573" i="22" s="1"/>
  <c r="G494" i="6"/>
  <c r="M494" i="6" s="1"/>
  <c r="U493" i="22" s="1"/>
  <c r="G406" i="6"/>
  <c r="L406" i="6" s="1"/>
  <c r="T405" i="22" s="1"/>
  <c r="G278" i="6"/>
  <c r="G254" i="6"/>
  <c r="T254" i="6" s="1"/>
  <c r="Z253" i="22" s="1"/>
  <c r="N295" i="6"/>
  <c r="G629" i="6"/>
  <c r="O628" i="22" s="1"/>
  <c r="G616" i="6"/>
  <c r="I616" i="6" s="1"/>
  <c r="Q615" i="22" s="1"/>
  <c r="N561" i="6"/>
  <c r="G553" i="6"/>
  <c r="O552" i="22" s="1"/>
  <c r="G353" i="6"/>
  <c r="K353" i="6" s="1"/>
  <c r="S352" i="22" s="1"/>
  <c r="G570" i="6"/>
  <c r="O569" i="22" s="1"/>
  <c r="N611" i="6"/>
  <c r="N499" i="6"/>
  <c r="N646" i="6"/>
  <c r="N540" i="6"/>
  <c r="N524" i="6"/>
  <c r="G340" i="6"/>
  <c r="T340" i="6" s="1"/>
  <c r="Z339" i="22" s="1"/>
  <c r="G663" i="6"/>
  <c r="J663" i="6" s="1"/>
  <c r="R662" i="22" s="1"/>
  <c r="N628" i="6"/>
  <c r="G701" i="6"/>
  <c r="O700" i="22" s="1"/>
  <c r="G508" i="6"/>
  <c r="H508" i="6" s="1"/>
  <c r="P507" i="22" s="1"/>
  <c r="G718" i="6"/>
  <c r="O717" i="22" s="1"/>
  <c r="G702" i="6"/>
  <c r="J702" i="6" s="1"/>
  <c r="R701" i="22" s="1"/>
  <c r="N720" i="6"/>
  <c r="N656" i="6"/>
  <c r="G666" i="6"/>
  <c r="J666" i="6" s="1"/>
  <c r="R665" i="22" s="1"/>
  <c r="G668" i="6"/>
  <c r="L668" i="6" s="1"/>
  <c r="T667" i="22" s="1"/>
  <c r="G720" i="6"/>
  <c r="O719" i="22" s="1"/>
  <c r="G696" i="6"/>
  <c r="J696" i="6" s="1"/>
  <c r="R695" i="22" s="1"/>
  <c r="G656" i="6"/>
  <c r="L656" i="6" s="1"/>
  <c r="T655" i="22" s="1"/>
  <c r="N697" i="6"/>
  <c r="G725" i="6"/>
  <c r="O724" i="22" s="1"/>
  <c r="N526" i="6"/>
  <c r="N502" i="6"/>
  <c r="N350" i="6"/>
  <c r="G639" i="6"/>
  <c r="M639" i="6" s="1"/>
  <c r="U638" i="22" s="1"/>
  <c r="N263" i="6"/>
  <c r="N616" i="6"/>
  <c r="N553" i="6"/>
  <c r="G697" i="6"/>
  <c r="M697" i="6" s="1"/>
  <c r="U696" i="22" s="1"/>
  <c r="N730" i="6"/>
  <c r="G635" i="6"/>
  <c r="L635" i="6" s="1"/>
  <c r="T634" i="22" s="1"/>
  <c r="N726" i="6"/>
  <c r="N711" i="6"/>
  <c r="G671" i="6"/>
  <c r="M671" i="6" s="1"/>
  <c r="U670" i="22" s="1"/>
  <c r="G730" i="6"/>
  <c r="K730" i="6" s="1"/>
  <c r="S729" i="22" s="1"/>
  <c r="N731" i="6"/>
  <c r="N723" i="6"/>
  <c r="G716" i="6"/>
  <c r="L716" i="6" s="1"/>
  <c r="T715" i="22" s="1"/>
  <c r="N574" i="6"/>
  <c r="N494" i="6"/>
  <c r="G438" i="6"/>
  <c r="O437" i="22" s="1"/>
  <c r="N406" i="6"/>
  <c r="N278" i="6"/>
  <c r="N254" i="6"/>
  <c r="G295" i="6"/>
  <c r="J295" i="6" s="1"/>
  <c r="R294" i="22" s="1"/>
  <c r="N629" i="6"/>
  <c r="G561" i="6"/>
  <c r="M561" i="6" s="1"/>
  <c r="U560" i="22" s="1"/>
  <c r="N337" i="6"/>
  <c r="G611" i="6"/>
  <c r="O610" i="22" s="1"/>
  <c r="N563" i="6"/>
  <c r="G499" i="6"/>
  <c r="K499" i="6" s="1"/>
  <c r="S498" i="22" s="1"/>
  <c r="G646" i="6"/>
  <c r="T646" i="6" s="1"/>
  <c r="Z645" i="22" s="1"/>
  <c r="N612" i="6"/>
  <c r="G540" i="6"/>
  <c r="O539" i="22" s="1"/>
  <c r="G524" i="6"/>
  <c r="I524" i="6" s="1"/>
  <c r="Q523" i="22" s="1"/>
  <c r="N300" i="6"/>
  <c r="N525" i="6"/>
  <c r="N668" i="6"/>
  <c r="N314" i="6"/>
  <c r="N316" i="6"/>
  <c r="G252" i="6"/>
  <c r="I252" i="6" s="1"/>
  <c r="Q251" i="22" s="1"/>
  <c r="N648" i="6"/>
  <c r="G731" i="6"/>
  <c r="M731" i="6" s="1"/>
  <c r="U730" i="22" s="1"/>
  <c r="G390" i="6"/>
  <c r="O389" i="22" s="1"/>
  <c r="N351" i="6"/>
  <c r="G271" i="6"/>
  <c r="O270" i="22" s="1"/>
  <c r="N594" i="6"/>
  <c r="N418" i="6"/>
  <c r="G612" i="6"/>
  <c r="O611" i="22" s="1"/>
  <c r="N500" i="6"/>
  <c r="G660" i="6"/>
  <c r="N582" i="6"/>
  <c r="N602" i="6"/>
  <c r="G726" i="6"/>
  <c r="O725" i="22" s="1"/>
  <c r="G711" i="6"/>
  <c r="O710" i="22" s="1"/>
  <c r="G723" i="6"/>
  <c r="O722" i="22" s="1"/>
  <c r="N438" i="6"/>
  <c r="G318" i="6"/>
  <c r="O317" i="22" s="1"/>
  <c r="G337" i="6"/>
  <c r="N458" i="6"/>
  <c r="N402" i="6"/>
  <c r="G587" i="6"/>
  <c r="O586" i="22" s="1"/>
  <c r="G563" i="6"/>
  <c r="K563" i="6" s="1"/>
  <c r="S562" i="22" s="1"/>
  <c r="G597" i="6"/>
  <c r="H597" i="6" s="1"/>
  <c r="P596" i="22" s="1"/>
  <c r="G525" i="6"/>
  <c r="M525" i="6" s="1"/>
  <c r="U524" i="22" s="1"/>
  <c r="G648" i="6"/>
  <c r="L648" i="6" s="1"/>
  <c r="T647" i="22" s="1"/>
  <c r="N633" i="6"/>
  <c r="N658" i="6"/>
  <c r="G677" i="6"/>
  <c r="L677" i="6" s="1"/>
  <c r="T676" i="22" s="1"/>
  <c r="N390" i="6"/>
  <c r="N318" i="6"/>
  <c r="G351" i="6"/>
  <c r="L351" i="6" s="1"/>
  <c r="T350" i="22" s="1"/>
  <c r="N271" i="6"/>
  <c r="G594" i="6"/>
  <c r="N538" i="6"/>
  <c r="G458" i="6"/>
  <c r="T458" i="6" s="1"/>
  <c r="Z457" i="22" s="1"/>
  <c r="N434" i="6"/>
  <c r="G418" i="6"/>
  <c r="O417" i="22" s="1"/>
  <c r="G402" i="6"/>
  <c r="I402" i="6" s="1"/>
  <c r="Q401" i="22" s="1"/>
  <c r="N330" i="6"/>
  <c r="N587" i="6"/>
  <c r="N507" i="6"/>
  <c r="G500" i="6"/>
  <c r="N597" i="6"/>
  <c r="C385" i="8"/>
  <c r="P141" i="2"/>
  <c r="P219" i="2"/>
  <c r="P247" i="2"/>
  <c r="P417" i="2"/>
  <c r="C570" i="8"/>
  <c r="C410" i="8"/>
  <c r="C617" i="8"/>
  <c r="P397" i="2"/>
  <c r="C395" i="8" s="1"/>
  <c r="C529" i="8"/>
  <c r="C660" i="8"/>
  <c r="P181" i="2"/>
  <c r="C265" i="8"/>
  <c r="P486" i="2"/>
  <c r="P382" i="2"/>
  <c r="C380" i="8" s="1"/>
  <c r="P206" i="2"/>
  <c r="P248" i="2"/>
  <c r="C246" i="8" s="1"/>
  <c r="C433" i="8"/>
  <c r="C273" i="8"/>
  <c r="P244" i="2"/>
  <c r="C242" i="8" s="1"/>
  <c r="P175" i="2"/>
  <c r="C173" i="8" s="1"/>
  <c r="P233" i="2"/>
  <c r="C231" i="8" s="1"/>
  <c r="P748" i="2"/>
  <c r="C746" i="8" s="1"/>
  <c r="P439" i="2"/>
  <c r="P430" i="2"/>
  <c r="P230" i="2"/>
  <c r="P239" i="2"/>
  <c r="C237" i="8" s="1"/>
  <c r="P426" i="2"/>
  <c r="P202" i="2"/>
  <c r="C200" i="8" s="1"/>
  <c r="P235" i="2"/>
  <c r="P741" i="2"/>
  <c r="C739" i="8" s="1"/>
  <c r="P470" i="2"/>
  <c r="C468" i="8" s="1"/>
  <c r="P390" i="2"/>
  <c r="C388" i="8" s="1"/>
  <c r="P159" i="2"/>
  <c r="P473" i="2"/>
  <c r="C257" i="8"/>
  <c r="C530" i="8"/>
  <c r="P165" i="2"/>
  <c r="P242" i="2"/>
  <c r="P746" i="2"/>
  <c r="C744" i="8" s="1"/>
  <c r="P422" i="2"/>
  <c r="C420" i="8" s="1"/>
  <c r="P222" i="2"/>
  <c r="C220" i="8" s="1"/>
  <c r="P182" i="2"/>
  <c r="C180" i="8" s="1"/>
  <c r="P425" i="2"/>
  <c r="P377" i="2"/>
  <c r="C375" i="8" s="1"/>
  <c r="P458" i="2"/>
  <c r="C456" i="8" s="1"/>
  <c r="P418" i="2"/>
  <c r="P196" i="2"/>
  <c r="P445" i="2"/>
  <c r="P184" i="2"/>
  <c r="P217" i="2"/>
  <c r="C554" i="8"/>
  <c r="C668" i="8"/>
  <c r="P443" i="2"/>
  <c r="C441" i="8" s="1"/>
  <c r="P493" i="2"/>
  <c r="C491" i="8" s="1"/>
  <c r="P164" i="2"/>
  <c r="P236" i="2"/>
  <c r="C234" i="8" s="1"/>
  <c r="P171" i="2"/>
  <c r="C169" i="8" s="1"/>
  <c r="P438" i="2"/>
  <c r="P135" i="2"/>
  <c r="C738" i="8"/>
  <c r="G167" i="7"/>
  <c r="M167" i="7" s="1"/>
  <c r="O167" i="7" s="1"/>
  <c r="G465" i="7"/>
  <c r="M465" i="7" s="1"/>
  <c r="O465" i="7" s="1"/>
  <c r="G506" i="7"/>
  <c r="M506" i="7" s="1"/>
  <c r="O506" i="7" s="1"/>
  <c r="P391" i="2"/>
  <c r="C389" i="8" s="1"/>
  <c r="G403" i="7"/>
  <c r="M403" i="7" s="1"/>
  <c r="O403" i="7" s="1"/>
  <c r="P238" i="2"/>
  <c r="C236" i="8" s="1"/>
  <c r="P375" i="2"/>
  <c r="N430" i="7"/>
  <c r="O430" i="7" s="1"/>
  <c r="P212" i="2"/>
  <c r="C210" i="8" s="1"/>
  <c r="N439" i="7"/>
  <c r="N240" i="7"/>
  <c r="O240" i="7" s="1"/>
  <c r="P208" i="2"/>
  <c r="C206" i="8" s="1"/>
  <c r="G500" i="7"/>
  <c r="M500" i="7" s="1"/>
  <c r="O500" i="7" s="1"/>
  <c r="P138" i="2"/>
  <c r="P413" i="2"/>
  <c r="C411" i="8" s="1"/>
  <c r="P461" i="2"/>
  <c r="C459" i="8" s="1"/>
  <c r="G746" i="7"/>
  <c r="M746" i="7" s="1"/>
  <c r="O746" i="7" s="1"/>
  <c r="P454" i="2"/>
  <c r="C452" i="8" s="1"/>
  <c r="P487" i="2"/>
  <c r="P489" i="2"/>
  <c r="C487" i="8" s="1"/>
  <c r="N477" i="7"/>
  <c r="O477" i="7" s="1"/>
  <c r="P453" i="2"/>
  <c r="C451" i="8" s="1"/>
  <c r="P204" i="2"/>
  <c r="C202" i="8" s="1"/>
  <c r="P457" i="2"/>
  <c r="P142" i="2"/>
  <c r="C140" i="8" s="1"/>
  <c r="N372" i="7"/>
  <c r="O372" i="7" s="1"/>
  <c r="P225" i="2"/>
  <c r="C223" i="8" s="1"/>
  <c r="P419" i="2"/>
  <c r="C417" i="8" s="1"/>
  <c r="P246" i="2"/>
  <c r="C244" i="8" s="1"/>
  <c r="P177" i="2"/>
  <c r="C175" i="8" s="1"/>
  <c r="P411" i="2"/>
  <c r="C409" i="8" s="1"/>
  <c r="P469" i="2"/>
  <c r="C467" i="8" s="1"/>
  <c r="C283" i="8"/>
  <c r="C585" i="8"/>
  <c r="N703" i="22"/>
  <c r="G704" i="6"/>
  <c r="O703" i="22" s="1"/>
  <c r="N704" i="6"/>
  <c r="P150" i="2"/>
  <c r="P393" i="2"/>
  <c r="C391" i="8" s="1"/>
  <c r="Q741" i="2"/>
  <c r="C739" i="6" s="1"/>
  <c r="P214" i="2"/>
  <c r="C212" i="8" s="1"/>
  <c r="P167" i="2"/>
  <c r="C165" i="8" s="1"/>
  <c r="J703" i="22"/>
  <c r="P462" i="2"/>
  <c r="C460" i="8" s="1"/>
  <c r="P398" i="2"/>
  <c r="P490" i="2"/>
  <c r="P389" i="2"/>
  <c r="C387" i="8" s="1"/>
  <c r="P166" i="2"/>
  <c r="P134" i="2"/>
  <c r="C132" i="8" s="1"/>
  <c r="P479" i="2"/>
  <c r="C477" i="8" s="1"/>
  <c r="P405" i="2"/>
  <c r="C403" i="8" s="1"/>
  <c r="P158" i="2"/>
  <c r="C156" i="8" s="1"/>
  <c r="C235" i="8"/>
  <c r="N714" i="6"/>
  <c r="N682" i="6"/>
  <c r="N626" i="6"/>
  <c r="N715" i="6"/>
  <c r="G708" i="6"/>
  <c r="O707" i="22" s="1"/>
  <c r="G669" i="6"/>
  <c r="O668" i="22" s="1"/>
  <c r="N462" i="6"/>
  <c r="G262" i="6"/>
  <c r="T262" i="6" s="1"/>
  <c r="Z261" i="22" s="1"/>
  <c r="G583" i="6"/>
  <c r="O582" i="22" s="1"/>
  <c r="G543" i="6"/>
  <c r="T543" i="6" s="1"/>
  <c r="Z542" i="22" s="1"/>
  <c r="G312" i="6"/>
  <c r="O311" i="22" s="1"/>
  <c r="G617" i="6"/>
  <c r="L617" i="6" s="1"/>
  <c r="T616" i="22" s="1"/>
  <c r="G497" i="6"/>
  <c r="I497" i="6" s="1"/>
  <c r="Q496" i="22" s="1"/>
  <c r="G281" i="6"/>
  <c r="M281" i="6" s="1"/>
  <c r="U280" i="22" s="1"/>
  <c r="G619" i="6"/>
  <c r="O618" i="22" s="1"/>
  <c r="G555" i="6"/>
  <c r="O554" i="22" s="1"/>
  <c r="N531" i="6"/>
  <c r="G371" i="6"/>
  <c r="O370" i="22" s="1"/>
  <c r="G588" i="6"/>
  <c r="L588" i="6" s="1"/>
  <c r="T587" i="22" s="1"/>
  <c r="N532" i="6"/>
  <c r="N565" i="6"/>
  <c r="N253" i="6"/>
  <c r="G714" i="6"/>
  <c r="L714" i="6" s="1"/>
  <c r="T713" i="22" s="1"/>
  <c r="G682" i="6"/>
  <c r="T682" i="6" s="1"/>
  <c r="Z681" i="22" s="1"/>
  <c r="G626" i="6"/>
  <c r="L626" i="6" s="1"/>
  <c r="T625" i="22" s="1"/>
  <c r="G715" i="6"/>
  <c r="O714" i="22" s="1"/>
  <c r="N676" i="6"/>
  <c r="N644" i="6"/>
  <c r="N669" i="6"/>
  <c r="N598" i="6"/>
  <c r="G430" i="6"/>
  <c r="K430" i="6" s="1"/>
  <c r="S429" i="22" s="1"/>
  <c r="N262" i="6"/>
  <c r="N575" i="6"/>
  <c r="N495" i="6"/>
  <c r="N343" i="6"/>
  <c r="N313" i="6"/>
  <c r="N265" i="6"/>
  <c r="N655" i="6"/>
  <c r="N610" i="6"/>
  <c r="N514" i="6"/>
  <c r="N630" i="6"/>
  <c r="G531" i="6"/>
  <c r="T531" i="6" s="1"/>
  <c r="Z530" i="22" s="1"/>
  <c r="G532" i="6"/>
  <c r="K532" i="6" s="1"/>
  <c r="S531" i="22" s="1"/>
  <c r="G565" i="6"/>
  <c r="O564" i="22" s="1"/>
  <c r="G253" i="6"/>
  <c r="O252" i="22" s="1"/>
  <c r="N703" i="6"/>
  <c r="N712" i="6"/>
  <c r="N713" i="6"/>
  <c r="N681" i="6"/>
  <c r="N690" i="6"/>
  <c r="N651" i="6"/>
  <c r="G676" i="6"/>
  <c r="O675" i="22" s="1"/>
  <c r="G644" i="6"/>
  <c r="K644" i="6" s="1"/>
  <c r="S643" i="22" s="1"/>
  <c r="G598" i="6"/>
  <c r="L598" i="6" s="1"/>
  <c r="T597" i="22" s="1"/>
  <c r="N430" i="6"/>
  <c r="G575" i="6"/>
  <c r="O574" i="22" s="1"/>
  <c r="G495" i="6"/>
  <c r="J495" i="6" s="1"/>
  <c r="R494" i="22" s="1"/>
  <c r="G343" i="6"/>
  <c r="L343" i="6" s="1"/>
  <c r="T342" i="22" s="1"/>
  <c r="N345" i="6"/>
  <c r="G313" i="6"/>
  <c r="O312" i="22" s="1"/>
  <c r="G265" i="6"/>
  <c r="O264" i="22" s="1"/>
  <c r="G655" i="6"/>
  <c r="L655" i="6" s="1"/>
  <c r="T654" i="22" s="1"/>
  <c r="G610" i="6"/>
  <c r="O609" i="22" s="1"/>
  <c r="G514" i="6"/>
  <c r="L514" i="6" s="1"/>
  <c r="T513" i="22" s="1"/>
  <c r="N474" i="6"/>
  <c r="N442" i="6"/>
  <c r="G630" i="6"/>
  <c r="O629" i="22" s="1"/>
  <c r="N364" i="6"/>
  <c r="N332" i="6"/>
  <c r="N541" i="6"/>
  <c r="N205" i="6"/>
  <c r="G703" i="6"/>
  <c r="K703" i="6" s="1"/>
  <c r="S702" i="22" s="1"/>
  <c r="G712" i="6"/>
  <c r="K712" i="6" s="1"/>
  <c r="S711" i="22" s="1"/>
  <c r="G713" i="6"/>
  <c r="I713" i="6" s="1"/>
  <c r="Q712" i="22" s="1"/>
  <c r="G681" i="6"/>
  <c r="O680" i="22" s="1"/>
  <c r="G690" i="6"/>
  <c r="T690" i="6" s="1"/>
  <c r="Z689" i="22" s="1"/>
  <c r="G651" i="6"/>
  <c r="K651" i="6" s="1"/>
  <c r="S650" i="22" s="1"/>
  <c r="G534" i="6"/>
  <c r="O533" i="22" s="1"/>
  <c r="G510" i="6"/>
  <c r="O509" i="22" s="1"/>
  <c r="G486" i="6"/>
  <c r="O485" i="22" s="1"/>
  <c r="N592" i="6"/>
  <c r="N536" i="6"/>
  <c r="N272" i="6"/>
  <c r="N585" i="6"/>
  <c r="N537" i="6"/>
  <c r="G345" i="6"/>
  <c r="I345" i="6" s="1"/>
  <c r="Q344" i="22" s="1"/>
  <c r="G474" i="6"/>
  <c r="O473" i="22" s="1"/>
  <c r="G442" i="6"/>
  <c r="O441" i="22" s="1"/>
  <c r="N572" i="6"/>
  <c r="G364" i="6"/>
  <c r="K364" i="6" s="1"/>
  <c r="S363" i="22" s="1"/>
  <c r="G332" i="6"/>
  <c r="O331" i="22" s="1"/>
  <c r="G541" i="6"/>
  <c r="O540" i="22" s="1"/>
  <c r="G205" i="6"/>
  <c r="O204" i="22" s="1"/>
  <c r="N679" i="6"/>
  <c r="N665" i="6"/>
  <c r="N698" i="6"/>
  <c r="N683" i="6"/>
  <c r="G717" i="6"/>
  <c r="K717" i="6" s="1"/>
  <c r="S716" i="22" s="1"/>
  <c r="G645" i="6"/>
  <c r="H645" i="6" s="1"/>
  <c r="P644" i="22" s="1"/>
  <c r="N534" i="6"/>
  <c r="N510" i="6"/>
  <c r="N486" i="6"/>
  <c r="G382" i="6"/>
  <c r="O381" i="22" s="1"/>
  <c r="G342" i="6"/>
  <c r="T342" i="6" s="1"/>
  <c r="Z341" i="22" s="1"/>
  <c r="G326" i="6"/>
  <c r="J326" i="6" s="1"/>
  <c r="R325" i="22" s="1"/>
  <c r="G286" i="6"/>
  <c r="T286" i="6" s="1"/>
  <c r="Z285" i="22" s="1"/>
  <c r="G270" i="6"/>
  <c r="K270" i="6" s="1"/>
  <c r="S269" i="22" s="1"/>
  <c r="G592" i="6"/>
  <c r="O591" i="22" s="1"/>
  <c r="G536" i="6"/>
  <c r="K536" i="6" s="1"/>
  <c r="S535" i="22" s="1"/>
  <c r="G272" i="6"/>
  <c r="O271" i="22" s="1"/>
  <c r="N593" i="6"/>
  <c r="G585" i="6"/>
  <c r="O584" i="22" s="1"/>
  <c r="G537" i="6"/>
  <c r="M537" i="6" s="1"/>
  <c r="U536" i="22" s="1"/>
  <c r="N579" i="6"/>
  <c r="G572" i="6"/>
  <c r="O571" i="22" s="1"/>
  <c r="N548" i="6"/>
  <c r="N573" i="6"/>
  <c r="G301" i="6"/>
  <c r="I301" i="6" s="1"/>
  <c r="Q300" i="22" s="1"/>
  <c r="G679" i="6"/>
  <c r="H679" i="6" s="1"/>
  <c r="P678" i="22" s="1"/>
  <c r="G665" i="6"/>
  <c r="K665" i="6" s="1"/>
  <c r="S664" i="22" s="1"/>
  <c r="G698" i="6"/>
  <c r="T698" i="6" s="1"/>
  <c r="Z697" i="22" s="1"/>
  <c r="G683" i="6"/>
  <c r="M683" i="6" s="1"/>
  <c r="U682" i="22" s="1"/>
  <c r="N717" i="6"/>
  <c r="N645" i="6"/>
  <c r="N382" i="6"/>
  <c r="N342" i="6"/>
  <c r="N326" i="6"/>
  <c r="N286" i="6"/>
  <c r="N270" i="6"/>
  <c r="N607" i="6"/>
  <c r="N527" i="6"/>
  <c r="N367" i="6"/>
  <c r="N319" i="6"/>
  <c r="G593" i="6"/>
  <c r="O592" i="22" s="1"/>
  <c r="N297" i="6"/>
  <c r="N562" i="6"/>
  <c r="G579" i="6"/>
  <c r="O578" i="22" s="1"/>
  <c r="G548" i="6"/>
  <c r="L548" i="6" s="1"/>
  <c r="T547" i="22" s="1"/>
  <c r="G573" i="6"/>
  <c r="L573" i="6" s="1"/>
  <c r="T572" i="22" s="1"/>
  <c r="N301" i="6"/>
  <c r="N686" i="6"/>
  <c r="N735" i="6"/>
  <c r="N695" i="6"/>
  <c r="N632" i="6"/>
  <c r="N649" i="6"/>
  <c r="N674" i="6"/>
  <c r="G607" i="6"/>
  <c r="O606" i="22" s="1"/>
  <c r="G527" i="6"/>
  <c r="M527" i="6" s="1"/>
  <c r="U526" i="22" s="1"/>
  <c r="G367" i="6"/>
  <c r="O366" i="22" s="1"/>
  <c r="G319" i="6"/>
  <c r="T319" i="6" s="1"/>
  <c r="Z318" i="22" s="1"/>
  <c r="N623" i="6"/>
  <c r="N609" i="6"/>
  <c r="N361" i="6"/>
  <c r="N329" i="6"/>
  <c r="G297" i="6"/>
  <c r="K297" i="6" s="1"/>
  <c r="S296" i="22" s="1"/>
  <c r="G562" i="6"/>
  <c r="L562" i="6" s="1"/>
  <c r="T561" i="22" s="1"/>
  <c r="N466" i="6"/>
  <c r="N450" i="6"/>
  <c r="N283" i="6"/>
  <c r="N348" i="6"/>
  <c r="N549" i="6"/>
  <c r="Q461" i="2"/>
  <c r="C459" i="6" s="1"/>
  <c r="Q482" i="2"/>
  <c r="C480" i="6" s="1"/>
  <c r="Q481" i="2"/>
  <c r="C479" i="6" s="1"/>
  <c r="Q746" i="2"/>
  <c r="C744" i="6" s="1"/>
  <c r="Q489" i="2"/>
  <c r="C487" i="6" s="1"/>
  <c r="Q463" i="2"/>
  <c r="C461" i="6" s="1"/>
  <c r="Q475" i="2"/>
  <c r="C473" i="6" s="1"/>
  <c r="Q493" i="2"/>
  <c r="C491" i="6" s="1"/>
  <c r="Q739" i="2"/>
  <c r="C737" i="6" s="1"/>
  <c r="Q483" i="2"/>
  <c r="C481" i="6" s="1"/>
  <c r="Q466" i="2"/>
  <c r="C464" i="6" s="1"/>
  <c r="Q462" i="2"/>
  <c r="C460" i="6" s="1"/>
  <c r="Q487" i="2"/>
  <c r="C485" i="6" s="1"/>
  <c r="Q486" i="2"/>
  <c r="C484" i="6" s="1"/>
  <c r="Q491" i="2"/>
  <c r="C489" i="6" s="1"/>
  <c r="Q490" i="2"/>
  <c r="C488" i="6" s="1"/>
  <c r="Q470" i="2"/>
  <c r="C468" i="6" s="1"/>
  <c r="Q743" i="2"/>
  <c r="C741" i="6" s="1"/>
  <c r="Q455" i="2"/>
  <c r="C453" i="6" s="1"/>
  <c r="Q474" i="2"/>
  <c r="C472" i="6" s="1"/>
  <c r="Q473" i="2"/>
  <c r="C471" i="6" s="1"/>
  <c r="Q478" i="2"/>
  <c r="C476" i="6" s="1"/>
  <c r="Q469" i="2"/>
  <c r="C467" i="6" s="1"/>
  <c r="Q477" i="2"/>
  <c r="C475" i="6" s="1"/>
  <c r="P132" i="2"/>
  <c r="C130" i="8" s="1"/>
  <c r="Q454" i="2"/>
  <c r="C452" i="6" s="1"/>
  <c r="Q467" i="2"/>
  <c r="C465" i="6" s="1"/>
  <c r="Q465" i="2"/>
  <c r="C463" i="6" s="1"/>
  <c r="Q471" i="2"/>
  <c r="C469" i="6" s="1"/>
  <c r="Q740" i="2"/>
  <c r="C738" i="6" s="1"/>
  <c r="Q459" i="2"/>
  <c r="C457" i="6" s="1"/>
  <c r="Q453" i="2"/>
  <c r="C451" i="6" s="1"/>
  <c r="Q458" i="2"/>
  <c r="C456" i="6" s="1"/>
  <c r="Q745" i="2"/>
  <c r="C743" i="6" s="1"/>
  <c r="Q457" i="2"/>
  <c r="C455" i="6" s="1"/>
  <c r="Q742" i="2"/>
  <c r="C740" i="6" s="1"/>
  <c r="Q748" i="2"/>
  <c r="C746" i="6" s="1"/>
  <c r="Q747" i="2"/>
  <c r="C745" i="6" s="1"/>
  <c r="Q485" i="2"/>
  <c r="C483" i="6" s="1"/>
  <c r="Q494" i="2"/>
  <c r="C492" i="6" s="1"/>
  <c r="Q479" i="2"/>
  <c r="C477" i="6" s="1"/>
  <c r="C442" i="8"/>
  <c r="G596" i="6"/>
  <c r="O595" i="22" s="1"/>
  <c r="C434" i="8"/>
  <c r="N269" i="6"/>
  <c r="N365" i="6"/>
  <c r="N349" i="6"/>
  <c r="N333" i="6"/>
  <c r="N285" i="6"/>
  <c r="G269" i="6"/>
  <c r="O268" i="22" s="1"/>
  <c r="C692" i="8"/>
  <c r="C659" i="8"/>
  <c r="G349" i="6"/>
  <c r="M349" i="6" s="1"/>
  <c r="U348" i="22" s="1"/>
  <c r="N727" i="6"/>
  <c r="G346" i="6"/>
  <c r="O345" i="22" s="1"/>
  <c r="C652" i="8"/>
  <c r="C394" i="8"/>
  <c r="G333" i="6"/>
  <c r="J333" i="6" s="1"/>
  <c r="R332" i="22" s="1"/>
  <c r="G285" i="6"/>
  <c r="K285" i="6" s="1"/>
  <c r="S284" i="22" s="1"/>
  <c r="G378" i="6"/>
  <c r="M378" i="6" s="1"/>
  <c r="U377" i="22" s="1"/>
  <c r="C497" i="8"/>
  <c r="C178" i="8"/>
  <c r="C217" i="8"/>
  <c r="G513" i="6"/>
  <c r="L513" i="6" s="1"/>
  <c r="T512" i="22" s="1"/>
  <c r="G365" i="6"/>
  <c r="T365" i="6" s="1"/>
  <c r="Z364" i="22" s="1"/>
  <c r="C690" i="8"/>
  <c r="C505" i="8"/>
  <c r="C576" i="8"/>
  <c r="C522" i="8"/>
  <c r="N625" i="6"/>
  <c r="N606" i="6"/>
  <c r="C578" i="8"/>
  <c r="C723" i="8"/>
  <c r="C607" i="8"/>
  <c r="C393" i="8"/>
  <c r="C538" i="8"/>
  <c r="C458" i="8"/>
  <c r="C575" i="8"/>
  <c r="C515" i="8"/>
  <c r="C425" i="8"/>
  <c r="C599" i="8"/>
  <c r="C426" i="8"/>
  <c r="C490" i="8"/>
  <c r="C378" i="8"/>
  <c r="C721" i="8"/>
  <c r="C281" i="8"/>
  <c r="C322" i="8"/>
  <c r="C386" i="8"/>
  <c r="C569" i="8"/>
  <c r="C185" i="8"/>
  <c r="C615" i="8"/>
  <c r="C577" i="8"/>
  <c r="C282" i="8"/>
  <c r="C250" i="8"/>
  <c r="C527" i="8"/>
  <c r="C519" i="8"/>
  <c r="C551" i="8"/>
  <c r="N657" i="6"/>
  <c r="G692" i="6"/>
  <c r="O691" i="22" s="1"/>
  <c r="N653" i="6"/>
  <c r="N352" i="6"/>
  <c r="N521" i="6"/>
  <c r="G394" i="6"/>
  <c r="O393" i="22" s="1"/>
  <c r="N339" i="6"/>
  <c r="N652" i="6"/>
  <c r="G352" i="6"/>
  <c r="O351" i="22" s="1"/>
  <c r="G521" i="6"/>
  <c r="C513" i="8"/>
  <c r="C209" i="8"/>
  <c r="N688" i="6"/>
  <c r="G518" i="6"/>
  <c r="O517" i="22" s="1"/>
  <c r="G470" i="6"/>
  <c r="I470" i="6" s="1"/>
  <c r="Q469" i="22" s="1"/>
  <c r="G552" i="6"/>
  <c r="L552" i="6" s="1"/>
  <c r="T551" i="22" s="1"/>
  <c r="N569" i="6"/>
  <c r="N554" i="6"/>
  <c r="C521" i="8"/>
  <c r="G605" i="6"/>
  <c r="J605" i="6" s="1"/>
  <c r="R604" i="22" s="1"/>
  <c r="G589" i="6"/>
  <c r="J589" i="6" s="1"/>
  <c r="R588" i="22" s="1"/>
  <c r="G719" i="6"/>
  <c r="K719" i="6" s="1"/>
  <c r="S718" i="22" s="1"/>
  <c r="N689" i="6"/>
  <c r="G685" i="6"/>
  <c r="K685" i="6" s="1"/>
  <c r="S684" i="22" s="1"/>
  <c r="N518" i="6"/>
  <c r="N470" i="6"/>
  <c r="N302" i="6"/>
  <c r="N287" i="6"/>
  <c r="G569" i="6"/>
  <c r="M569" i="6" s="1"/>
  <c r="U568" i="22" s="1"/>
  <c r="G554" i="6"/>
  <c r="T554" i="6" s="1"/>
  <c r="Z553" i="22" s="1"/>
  <c r="N605" i="6"/>
  <c r="N589" i="6"/>
  <c r="N634" i="6"/>
  <c r="N685" i="6"/>
  <c r="G287" i="6"/>
  <c r="T287" i="6" s="1"/>
  <c r="Z286" i="22" s="1"/>
  <c r="G621" i="6"/>
  <c r="O620" i="22" s="1"/>
  <c r="G634" i="6"/>
  <c r="L634" i="6" s="1"/>
  <c r="T633" i="22" s="1"/>
  <c r="N627" i="6"/>
  <c r="N378" i="6"/>
  <c r="N346" i="6"/>
  <c r="G324" i="6"/>
  <c r="O323" i="22" s="1"/>
  <c r="N621" i="6"/>
  <c r="C650" i="8"/>
  <c r="G727" i="6"/>
  <c r="K727" i="6" s="1"/>
  <c r="S726" i="22" s="1"/>
  <c r="G688" i="6"/>
  <c r="I688" i="6" s="1"/>
  <c r="Q687" i="22" s="1"/>
  <c r="N640" i="6"/>
  <c r="G689" i="6"/>
  <c r="O688" i="22" s="1"/>
  <c r="G657" i="6"/>
  <c r="M657" i="6" s="1"/>
  <c r="N691" i="6"/>
  <c r="G627" i="6"/>
  <c r="O626" i="22" s="1"/>
  <c r="C698" i="8"/>
  <c r="G652" i="6"/>
  <c r="T652" i="6" s="1"/>
  <c r="Z651" i="22" s="1"/>
  <c r="G693" i="6"/>
  <c r="M693" i="6" s="1"/>
  <c r="G661" i="6"/>
  <c r="J661" i="6" s="1"/>
  <c r="R660" i="22" s="1"/>
  <c r="N591" i="6"/>
  <c r="N535" i="6"/>
  <c r="N519" i="6"/>
  <c r="G321" i="6"/>
  <c r="L321" i="6" s="1"/>
  <c r="T320" i="22" s="1"/>
  <c r="N522" i="6"/>
  <c r="N498" i="6"/>
  <c r="N482" i="6"/>
  <c r="N322" i="6"/>
  <c r="N290" i="6"/>
  <c r="C377" i="8"/>
  <c r="N347" i="6"/>
  <c r="G339" i="6"/>
  <c r="J339" i="6" s="1"/>
  <c r="R338" i="22" s="1"/>
  <c r="C329" i="8"/>
  <c r="G300" i="6"/>
  <c r="L300" i="6" s="1"/>
  <c r="T299" i="22" s="1"/>
  <c r="N493" i="6"/>
  <c r="C603" i="8"/>
  <c r="N678" i="6"/>
  <c r="N662" i="6"/>
  <c r="N687" i="6"/>
  <c r="G640" i="6"/>
  <c r="M640" i="6" s="1"/>
  <c r="G691" i="6"/>
  <c r="K691" i="6" s="1"/>
  <c r="S690" i="22" s="1"/>
  <c r="N693" i="6"/>
  <c r="N661" i="6"/>
  <c r="G310" i="6"/>
  <c r="L310" i="6" s="1"/>
  <c r="T309" i="22" s="1"/>
  <c r="G591" i="6"/>
  <c r="L591" i="6" s="1"/>
  <c r="T590" i="22" s="1"/>
  <c r="G535" i="6"/>
  <c r="O534" i="22" s="1"/>
  <c r="G519" i="6"/>
  <c r="L519" i="6" s="1"/>
  <c r="T518" i="22" s="1"/>
  <c r="N577" i="6"/>
  <c r="G522" i="6"/>
  <c r="J522" i="6" s="1"/>
  <c r="R521" i="22" s="1"/>
  <c r="G498" i="6"/>
  <c r="M498" i="6" s="1"/>
  <c r="G482" i="6"/>
  <c r="O481" i="22" s="1"/>
  <c r="G322" i="6"/>
  <c r="O321" i="22" s="1"/>
  <c r="G290" i="6"/>
  <c r="O289" i="22" s="1"/>
  <c r="N638" i="6"/>
  <c r="N539" i="6"/>
  <c r="G347" i="6"/>
  <c r="J347" i="6" s="1"/>
  <c r="R346" i="22" s="1"/>
  <c r="C225" i="8"/>
  <c r="C466" i="8"/>
  <c r="G493" i="6"/>
  <c r="K493" i="6" s="1"/>
  <c r="S492" i="22" s="1"/>
  <c r="G678" i="6"/>
  <c r="O677" i="22" s="1"/>
  <c r="G662" i="6"/>
  <c r="O661" i="22" s="1"/>
  <c r="G687" i="6"/>
  <c r="H687" i="6" s="1"/>
  <c r="P686" i="22" s="1"/>
  <c r="N699" i="6"/>
  <c r="N667" i="6"/>
  <c r="N732" i="6"/>
  <c r="C714" i="8"/>
  <c r="G733" i="6"/>
  <c r="O732" i="22" s="1"/>
  <c r="N614" i="6"/>
  <c r="N310" i="6"/>
  <c r="N631" i="6"/>
  <c r="N496" i="6"/>
  <c r="N336" i="6"/>
  <c r="G577" i="6"/>
  <c r="K577" i="6" s="1"/>
  <c r="S576" i="22" s="1"/>
  <c r="N506" i="6"/>
  <c r="N386" i="6"/>
  <c r="G638" i="6"/>
  <c r="L638" i="6" s="1"/>
  <c r="T637" i="22" s="1"/>
  <c r="G539" i="6"/>
  <c r="O538" i="22" s="1"/>
  <c r="C481" i="8"/>
  <c r="N267" i="6"/>
  <c r="C418" i="8"/>
  <c r="C194" i="8"/>
  <c r="G613" i="6"/>
  <c r="M613" i="6" s="1"/>
  <c r="U612" i="22" s="1"/>
  <c r="N680" i="6"/>
  <c r="N721" i="6"/>
  <c r="N673" i="6"/>
  <c r="G699" i="6"/>
  <c r="I699" i="6" s="1"/>
  <c r="Q698" i="22" s="1"/>
  <c r="G667" i="6"/>
  <c r="M667" i="6" s="1"/>
  <c r="G732" i="6"/>
  <c r="L732" i="6" s="1"/>
  <c r="T731" i="22" s="1"/>
  <c r="N733" i="6"/>
  <c r="G614" i="6"/>
  <c r="O613" i="22" s="1"/>
  <c r="G398" i="6"/>
  <c r="L398" i="6" s="1"/>
  <c r="T397" i="22" s="1"/>
  <c r="G631" i="6"/>
  <c r="H631" i="6" s="1"/>
  <c r="P630" i="22" s="1"/>
  <c r="G496" i="6"/>
  <c r="T496" i="6" s="1"/>
  <c r="Z495" i="22" s="1"/>
  <c r="G336" i="6"/>
  <c r="M336" i="6" s="1"/>
  <c r="N545" i="6"/>
  <c r="N546" i="6"/>
  <c r="G506" i="6"/>
  <c r="O505" i="22" s="1"/>
  <c r="N411" i="7"/>
  <c r="O411" i="7" s="1"/>
  <c r="G386" i="6"/>
  <c r="O385" i="22" s="1"/>
  <c r="G275" i="6"/>
  <c r="O274" i="22" s="1"/>
  <c r="G267" i="6"/>
  <c r="O266" i="22" s="1"/>
  <c r="C153" i="8"/>
  <c r="N613" i="6"/>
  <c r="C636" i="8"/>
  <c r="G680" i="6"/>
  <c r="M680" i="6" s="1"/>
  <c r="G721" i="6"/>
  <c r="O720" i="22" s="1"/>
  <c r="G673" i="6"/>
  <c r="K673" i="6" s="1"/>
  <c r="S672" i="22" s="1"/>
  <c r="N722" i="6"/>
  <c r="N707" i="6"/>
  <c r="G558" i="6"/>
  <c r="O557" i="22" s="1"/>
  <c r="G542" i="6"/>
  <c r="K542" i="6" s="1"/>
  <c r="S541" i="22" s="1"/>
  <c r="N398" i="6"/>
  <c r="N529" i="7"/>
  <c r="O529" i="7" s="1"/>
  <c r="N520" i="6"/>
  <c r="N504" i="6"/>
  <c r="G280" i="6"/>
  <c r="M280" i="6" s="1"/>
  <c r="G545" i="6"/>
  <c r="M545" i="6" s="1"/>
  <c r="N505" i="6"/>
  <c r="N586" i="6"/>
  <c r="G546" i="6"/>
  <c r="K546" i="6" s="1"/>
  <c r="S545" i="22" s="1"/>
  <c r="N595" i="6"/>
  <c r="C313" i="8"/>
  <c r="N275" i="6"/>
  <c r="N620" i="6"/>
  <c r="N517" i="6"/>
  <c r="C684" i="8"/>
  <c r="C289" i="8"/>
  <c r="C506" i="8"/>
  <c r="N719" i="6"/>
  <c r="G722" i="6"/>
  <c r="O721" i="22" s="1"/>
  <c r="G707" i="6"/>
  <c r="T707" i="6" s="1"/>
  <c r="Z706" i="22" s="1"/>
  <c r="N692" i="6"/>
  <c r="G653" i="6"/>
  <c r="O652" i="22" s="1"/>
  <c r="N558" i="6"/>
  <c r="N542" i="6"/>
  <c r="G302" i="6"/>
  <c r="M302" i="6" s="1"/>
  <c r="N552" i="6"/>
  <c r="G520" i="6"/>
  <c r="O519" i="22" s="1"/>
  <c r="G504" i="6"/>
  <c r="K504" i="6" s="1"/>
  <c r="S503" i="22" s="1"/>
  <c r="N280" i="6"/>
  <c r="C543" i="8"/>
  <c r="N513" i="6"/>
  <c r="G505" i="6"/>
  <c r="K505" i="6" s="1"/>
  <c r="S504" i="22" s="1"/>
  <c r="G586" i="6"/>
  <c r="L586" i="6" s="1"/>
  <c r="T585" i="22" s="1"/>
  <c r="G595" i="6"/>
  <c r="M595" i="6" s="1"/>
  <c r="C553" i="8"/>
  <c r="C473" i="8"/>
  <c r="C633" i="8"/>
  <c r="G620" i="6"/>
  <c r="M620" i="6" s="1"/>
  <c r="U619" i="22" s="1"/>
  <c r="N324" i="6"/>
  <c r="G517" i="6"/>
  <c r="O516" i="22" s="1"/>
  <c r="O735" i="22"/>
  <c r="M736" i="6"/>
  <c r="U735" i="22" s="1"/>
  <c r="K736" i="6"/>
  <c r="S735" i="22" s="1"/>
  <c r="L736" i="6"/>
  <c r="T735" i="22" s="1"/>
  <c r="O671" i="22"/>
  <c r="M672" i="6"/>
  <c r="U671" i="22" s="1"/>
  <c r="K672" i="6"/>
  <c r="S671" i="22" s="1"/>
  <c r="L672" i="6"/>
  <c r="T671" i="22" s="1"/>
  <c r="O477" i="22"/>
  <c r="L478" i="6"/>
  <c r="T477" i="22" s="1"/>
  <c r="M478" i="6"/>
  <c r="U477" i="22" s="1"/>
  <c r="K478" i="6"/>
  <c r="S477" i="22" s="1"/>
  <c r="O445" i="22"/>
  <c r="L446" i="6"/>
  <c r="T445" i="22" s="1"/>
  <c r="M446" i="6"/>
  <c r="U445" i="22" s="1"/>
  <c r="K446" i="6"/>
  <c r="S445" i="22" s="1"/>
  <c r="O421" i="22"/>
  <c r="L422" i="6"/>
  <c r="T421" i="22" s="1"/>
  <c r="M422" i="6"/>
  <c r="U421" i="22" s="1"/>
  <c r="K422" i="6"/>
  <c r="S421" i="22" s="1"/>
  <c r="O566" i="22"/>
  <c r="M567" i="6"/>
  <c r="U566" i="22" s="1"/>
  <c r="K567" i="6"/>
  <c r="S566" i="22" s="1"/>
  <c r="L567" i="6"/>
  <c r="T566" i="22" s="1"/>
  <c r="O550" i="22"/>
  <c r="M551" i="6"/>
  <c r="U550" i="22" s="1"/>
  <c r="L551" i="6"/>
  <c r="T550" i="22" s="1"/>
  <c r="K551" i="6"/>
  <c r="S550" i="22" s="1"/>
  <c r="O334" i="22"/>
  <c r="L335" i="6"/>
  <c r="T334" i="22" s="1"/>
  <c r="M335" i="6"/>
  <c r="U334" i="22" s="1"/>
  <c r="K335" i="6"/>
  <c r="S334" i="22" s="1"/>
  <c r="O527" i="22"/>
  <c r="L528" i="6"/>
  <c r="T527" i="22" s="1"/>
  <c r="M528" i="6"/>
  <c r="U527" i="22" s="1"/>
  <c r="K528" i="6"/>
  <c r="S527" i="22" s="1"/>
  <c r="O528" i="22"/>
  <c r="M529" i="6"/>
  <c r="U528" i="22" s="1"/>
  <c r="L529" i="6"/>
  <c r="T528" i="22" s="1"/>
  <c r="K529" i="6"/>
  <c r="S528" i="22" s="1"/>
  <c r="O585" i="22"/>
  <c r="M586" i="6"/>
  <c r="U585" i="22" s="1"/>
  <c r="O489" i="22"/>
  <c r="M490" i="6"/>
  <c r="U489" i="22" s="1"/>
  <c r="L490" i="6"/>
  <c r="T489" i="22" s="1"/>
  <c r="K490" i="6"/>
  <c r="S489" i="22" s="1"/>
  <c r="O409" i="22"/>
  <c r="M410" i="6"/>
  <c r="U409" i="22" s="1"/>
  <c r="L410" i="6"/>
  <c r="T409" i="22" s="1"/>
  <c r="K410" i="6"/>
  <c r="S409" i="22" s="1"/>
  <c r="O275" i="22"/>
  <c r="M276" i="6"/>
  <c r="U275" i="22" s="1"/>
  <c r="L276" i="6"/>
  <c r="T275" i="22" s="1"/>
  <c r="K276" i="6"/>
  <c r="S275" i="22" s="1"/>
  <c r="O556" i="22"/>
  <c r="M557" i="6"/>
  <c r="U556" i="22" s="1"/>
  <c r="L557" i="6"/>
  <c r="T556" i="22" s="1"/>
  <c r="K557" i="6"/>
  <c r="S556" i="22" s="1"/>
  <c r="O500" i="22"/>
  <c r="M501" i="6"/>
  <c r="U500" i="22" s="1"/>
  <c r="L501" i="6"/>
  <c r="T500" i="22" s="1"/>
  <c r="K501" i="6"/>
  <c r="S500" i="22" s="1"/>
  <c r="E29" i="6"/>
  <c r="I29" i="22"/>
  <c r="F212" i="6"/>
  <c r="N212" i="6" s="1"/>
  <c r="J211" i="22"/>
  <c r="F217" i="6"/>
  <c r="N217" i="6" s="1"/>
  <c r="J216" i="22"/>
  <c r="F148" i="6"/>
  <c r="N148" i="6" s="1"/>
  <c r="J147" i="22"/>
  <c r="F156" i="6"/>
  <c r="G156" i="6" s="1"/>
  <c r="J155" i="22"/>
  <c r="F396" i="6"/>
  <c r="N396" i="6" s="1"/>
  <c r="J395" i="22"/>
  <c r="F403" i="6"/>
  <c r="N403" i="6" s="1"/>
  <c r="J402" i="22"/>
  <c r="F245" i="6"/>
  <c r="N245" i="6" s="1"/>
  <c r="J244" i="22"/>
  <c r="F132" i="6"/>
  <c r="N132" i="6" s="1"/>
  <c r="J131" i="22"/>
  <c r="F415" i="6"/>
  <c r="N415" i="6" s="1"/>
  <c r="J414" i="22"/>
  <c r="F221" i="6"/>
  <c r="N221" i="6" s="1"/>
  <c r="J220" i="22"/>
  <c r="F164" i="6"/>
  <c r="N164" i="6" s="1"/>
  <c r="J163" i="22"/>
  <c r="F387" i="6"/>
  <c r="G387" i="6" s="1"/>
  <c r="J386" i="22"/>
  <c r="F488" i="6"/>
  <c r="N488" i="6" s="1"/>
  <c r="J487" i="22"/>
  <c r="F460" i="6"/>
  <c r="N460" i="6" s="1"/>
  <c r="J459" i="22"/>
  <c r="F165" i="6"/>
  <c r="N165" i="6" s="1"/>
  <c r="J164" i="22"/>
  <c r="F391" i="6"/>
  <c r="N391" i="6" s="1"/>
  <c r="J390" i="22"/>
  <c r="F477" i="6"/>
  <c r="N477" i="6" s="1"/>
  <c r="J476" i="22"/>
  <c r="O699" i="22"/>
  <c r="M700" i="6"/>
  <c r="U699" i="22" s="1"/>
  <c r="K700" i="6"/>
  <c r="S699" i="22" s="1"/>
  <c r="L700" i="6"/>
  <c r="T699" i="22" s="1"/>
  <c r="O365" i="22"/>
  <c r="L366" i="6"/>
  <c r="T365" i="22" s="1"/>
  <c r="M366" i="6"/>
  <c r="U365" i="22" s="1"/>
  <c r="K366" i="6"/>
  <c r="S365" i="22" s="1"/>
  <c r="O333" i="22"/>
  <c r="L334" i="6"/>
  <c r="T333" i="22" s="1"/>
  <c r="M334" i="6"/>
  <c r="U333" i="22" s="1"/>
  <c r="K334" i="6"/>
  <c r="S333" i="22" s="1"/>
  <c r="O269" i="22"/>
  <c r="O646" i="22"/>
  <c r="M647" i="6"/>
  <c r="U646" i="22" s="1"/>
  <c r="L647" i="6"/>
  <c r="T646" i="22" s="1"/>
  <c r="K647" i="6"/>
  <c r="S646" i="22" s="1"/>
  <c r="O343" i="22"/>
  <c r="L344" i="6"/>
  <c r="T343" i="22" s="1"/>
  <c r="M344" i="6"/>
  <c r="U343" i="22" s="1"/>
  <c r="K344" i="6"/>
  <c r="S343" i="22" s="1"/>
  <c r="O368" i="22"/>
  <c r="M369" i="6"/>
  <c r="U368" i="22" s="1"/>
  <c r="L369" i="6"/>
  <c r="T368" i="22" s="1"/>
  <c r="K369" i="6"/>
  <c r="S368" i="22" s="1"/>
  <c r="O336" i="22"/>
  <c r="M337" i="6"/>
  <c r="U336" i="22" s="1"/>
  <c r="L337" i="6"/>
  <c r="T336" i="22" s="1"/>
  <c r="K337" i="6"/>
  <c r="S336" i="22" s="1"/>
  <c r="O304" i="22"/>
  <c r="M305" i="6"/>
  <c r="U304" i="22" s="1"/>
  <c r="L305" i="6"/>
  <c r="T304" i="22" s="1"/>
  <c r="K305" i="6"/>
  <c r="S304" i="22" s="1"/>
  <c r="O256" i="22"/>
  <c r="M257" i="6"/>
  <c r="U256" i="22" s="1"/>
  <c r="L257" i="6"/>
  <c r="T256" i="22" s="1"/>
  <c r="K257" i="6"/>
  <c r="S256" i="22" s="1"/>
  <c r="O529" i="22"/>
  <c r="M530" i="6"/>
  <c r="U529" i="22" s="1"/>
  <c r="L530" i="6"/>
  <c r="T529" i="22" s="1"/>
  <c r="K530" i="6"/>
  <c r="S529" i="22" s="1"/>
  <c r="O563" i="22"/>
  <c r="M564" i="6"/>
  <c r="U563" i="22" s="1"/>
  <c r="K564" i="6"/>
  <c r="S563" i="22" s="1"/>
  <c r="L564" i="6"/>
  <c r="T563" i="22" s="1"/>
  <c r="E53" i="6"/>
  <c r="I53" i="22"/>
  <c r="F289" i="6"/>
  <c r="N289" i="6" s="1"/>
  <c r="J288" i="22"/>
  <c r="F225" i="6"/>
  <c r="N225" i="6" s="1"/>
  <c r="J224" i="22"/>
  <c r="E49" i="6"/>
  <c r="I49" i="22"/>
  <c r="F145" i="6"/>
  <c r="G145" i="6" s="1"/>
  <c r="J144" i="22"/>
  <c r="F218" i="6"/>
  <c r="N218" i="6" s="1"/>
  <c r="J217" i="22"/>
  <c r="F428" i="6"/>
  <c r="G428" i="6" s="1"/>
  <c r="J427" i="22"/>
  <c r="F491" i="6"/>
  <c r="N491" i="6" s="1"/>
  <c r="J490" i="22"/>
  <c r="F449" i="6"/>
  <c r="N449" i="6" s="1"/>
  <c r="J448" i="22"/>
  <c r="F204" i="6"/>
  <c r="N204" i="6" s="1"/>
  <c r="J203" i="22"/>
  <c r="F179" i="6"/>
  <c r="N179" i="6" s="1"/>
  <c r="J178" i="22"/>
  <c r="F437" i="6"/>
  <c r="G437" i="6" s="1"/>
  <c r="J437" i="6" s="1"/>
  <c r="R436" i="22" s="1"/>
  <c r="J436" i="22"/>
  <c r="F194" i="6"/>
  <c r="N194" i="6" s="1"/>
  <c r="J193" i="22"/>
  <c r="F220" i="6"/>
  <c r="N220" i="6" s="1"/>
  <c r="J219" i="22"/>
  <c r="F188" i="6"/>
  <c r="N188" i="6" s="1"/>
  <c r="J187" i="22"/>
  <c r="F423" i="6"/>
  <c r="J422" i="22"/>
  <c r="F381" i="6"/>
  <c r="G381" i="6" s="1"/>
  <c r="J380" i="22"/>
  <c r="F420" i="6"/>
  <c r="N420" i="6" s="1"/>
  <c r="J419" i="22"/>
  <c r="F180" i="6"/>
  <c r="J179" i="22"/>
  <c r="F200" i="6"/>
  <c r="J199" i="22"/>
  <c r="F395" i="6"/>
  <c r="J394" i="22"/>
  <c r="F746" i="6"/>
  <c r="J745" i="22"/>
  <c r="F424" i="6"/>
  <c r="J423" i="22"/>
  <c r="F169" i="6"/>
  <c r="G169" i="6" s="1"/>
  <c r="J168" i="22"/>
  <c r="F392" i="6"/>
  <c r="N392" i="6" s="1"/>
  <c r="J391" i="22"/>
  <c r="F416" i="6"/>
  <c r="N416" i="6" s="1"/>
  <c r="J415" i="22"/>
  <c r="F162" i="6"/>
  <c r="N162" i="6" s="1"/>
  <c r="J161" i="22"/>
  <c r="F739" i="6"/>
  <c r="G739" i="6" s="1"/>
  <c r="J738" i="22"/>
  <c r="F443" i="6"/>
  <c r="N443" i="6" s="1"/>
  <c r="J442" i="22"/>
  <c r="F228" i="6"/>
  <c r="N228" i="6" s="1"/>
  <c r="J227" i="22"/>
  <c r="F146" i="6"/>
  <c r="J145" i="22"/>
  <c r="F240" i="6"/>
  <c r="N240" i="6" s="1"/>
  <c r="J239" i="22"/>
  <c r="F231" i="6"/>
  <c r="G231" i="6" s="1"/>
  <c r="T231" i="6" s="1"/>
  <c r="Z230" i="22" s="1"/>
  <c r="J230" i="22"/>
  <c r="F74" i="6"/>
  <c r="J74" i="22"/>
  <c r="F28" i="6"/>
  <c r="J28" i="22"/>
  <c r="F126" i="6"/>
  <c r="J126" i="22"/>
  <c r="F118" i="6"/>
  <c r="J118" i="22"/>
  <c r="F110" i="6"/>
  <c r="J110" i="22"/>
  <c r="F102" i="6"/>
  <c r="J102" i="22"/>
  <c r="F94" i="6"/>
  <c r="J94" i="22"/>
  <c r="F86" i="6"/>
  <c r="J86" i="22"/>
  <c r="F78" i="6"/>
  <c r="J78" i="22"/>
  <c r="F66" i="6"/>
  <c r="J66" i="22"/>
  <c r="F58" i="6"/>
  <c r="J58" i="22"/>
  <c r="F50" i="6"/>
  <c r="J50" i="22"/>
  <c r="F32" i="6"/>
  <c r="J32" i="22"/>
  <c r="F6" i="6"/>
  <c r="J6" i="22"/>
  <c r="F121" i="6"/>
  <c r="J121" i="22"/>
  <c r="F103" i="6"/>
  <c r="J103" i="22"/>
  <c r="F83" i="6"/>
  <c r="J83" i="22"/>
  <c r="F65" i="6"/>
  <c r="J65" i="22"/>
  <c r="F43" i="6"/>
  <c r="J43" i="22"/>
  <c r="F25" i="6"/>
  <c r="J25" i="22"/>
  <c r="F7" i="6"/>
  <c r="J7" i="22"/>
  <c r="F125" i="6"/>
  <c r="J125" i="22"/>
  <c r="F89" i="6"/>
  <c r="J89" i="22"/>
  <c r="F57" i="6"/>
  <c r="J57" i="22"/>
  <c r="F23" i="6"/>
  <c r="J23" i="22"/>
  <c r="F72" i="6"/>
  <c r="J72" i="22"/>
  <c r="F24" i="6"/>
  <c r="J24" i="22"/>
  <c r="L742" i="6"/>
  <c r="T741" i="22" s="1"/>
  <c r="O741" i="22"/>
  <c r="M742" i="6"/>
  <c r="U741" i="22" s="1"/>
  <c r="K742" i="6"/>
  <c r="S741" i="22" s="1"/>
  <c r="O709" i="22"/>
  <c r="L710" i="6"/>
  <c r="T709" i="22" s="1"/>
  <c r="M710" i="6"/>
  <c r="U709" i="22" s="1"/>
  <c r="K710" i="6"/>
  <c r="S709" i="22" s="1"/>
  <c r="O693" i="22"/>
  <c r="L694" i="6"/>
  <c r="T693" i="22" s="1"/>
  <c r="M694" i="6"/>
  <c r="U693" i="22" s="1"/>
  <c r="K694" i="6"/>
  <c r="S693" i="22" s="1"/>
  <c r="O636" i="22"/>
  <c r="M637" i="6"/>
  <c r="U636" i="22" s="1"/>
  <c r="L637" i="6"/>
  <c r="T636" i="22" s="1"/>
  <c r="K637" i="6"/>
  <c r="S636" i="22" s="1"/>
  <c r="O614" i="22"/>
  <c r="M615" i="6"/>
  <c r="U614" i="22" s="1"/>
  <c r="L615" i="6"/>
  <c r="T614" i="22" s="1"/>
  <c r="K615" i="6"/>
  <c r="S614" i="22" s="1"/>
  <c r="O575" i="22"/>
  <c r="M576" i="6"/>
  <c r="U575" i="22" s="1"/>
  <c r="K576" i="6"/>
  <c r="S575" i="22" s="1"/>
  <c r="L576" i="6"/>
  <c r="T575" i="22" s="1"/>
  <c r="O559" i="22"/>
  <c r="M560" i="6"/>
  <c r="U559" i="22" s="1"/>
  <c r="L560" i="6"/>
  <c r="T559" i="22" s="1"/>
  <c r="K560" i="6"/>
  <c r="S559" i="22" s="1"/>
  <c r="O511" i="22"/>
  <c r="L512" i="6"/>
  <c r="T511" i="22" s="1"/>
  <c r="M512" i="6"/>
  <c r="U511" i="22" s="1"/>
  <c r="K512" i="6"/>
  <c r="S511" i="22" s="1"/>
  <c r="O281" i="22"/>
  <c r="M282" i="6"/>
  <c r="U281" i="22" s="1"/>
  <c r="L282" i="6"/>
  <c r="T281" i="22" s="1"/>
  <c r="K282" i="6"/>
  <c r="S281" i="22" s="1"/>
  <c r="O249" i="22"/>
  <c r="M250" i="6"/>
  <c r="U249" i="22" s="1"/>
  <c r="L250" i="6"/>
  <c r="T249" i="22" s="1"/>
  <c r="K250" i="6"/>
  <c r="S249" i="22" s="1"/>
  <c r="O546" i="22"/>
  <c r="M547" i="6"/>
  <c r="U546" i="22" s="1"/>
  <c r="L547" i="6"/>
  <c r="T546" i="22" s="1"/>
  <c r="K547" i="6"/>
  <c r="S546" i="22" s="1"/>
  <c r="O515" i="22"/>
  <c r="O347" i="22"/>
  <c r="M348" i="6"/>
  <c r="U347" i="22" s="1"/>
  <c r="L348" i="6"/>
  <c r="T347" i="22" s="1"/>
  <c r="K348" i="6"/>
  <c r="S347" i="22" s="1"/>
  <c r="O315" i="22"/>
  <c r="M316" i="6"/>
  <c r="U315" i="22" s="1"/>
  <c r="L316" i="6"/>
  <c r="T315" i="22" s="1"/>
  <c r="K316" i="6"/>
  <c r="S315" i="22" s="1"/>
  <c r="E61" i="6"/>
  <c r="I61" i="22"/>
  <c r="E13" i="6"/>
  <c r="I13" i="22"/>
  <c r="E109" i="6"/>
  <c r="I109" i="22"/>
  <c r="F419" i="6"/>
  <c r="N419" i="6" s="1"/>
  <c r="J418" i="22"/>
  <c r="F171" i="6"/>
  <c r="G171" i="6" s="1"/>
  <c r="J170" i="22"/>
  <c r="F209" i="6"/>
  <c r="N209" i="6" s="1"/>
  <c r="J208" i="22"/>
  <c r="F198" i="6"/>
  <c r="G198" i="6" s="1"/>
  <c r="J197" i="22"/>
  <c r="F472" i="6"/>
  <c r="N472" i="6" s="1"/>
  <c r="J471" i="22"/>
  <c r="F447" i="6"/>
  <c r="N447" i="6" s="1"/>
  <c r="J446" i="22"/>
  <c r="F138" i="6"/>
  <c r="N138" i="6" s="1"/>
  <c r="J137" i="22"/>
  <c r="F144" i="6"/>
  <c r="N144" i="6" s="1"/>
  <c r="J143" i="22"/>
  <c r="F166" i="6"/>
  <c r="G166" i="6" s="1"/>
  <c r="J165" i="22"/>
  <c r="F439" i="6"/>
  <c r="G439" i="6" s="1"/>
  <c r="J438" i="22"/>
  <c r="F208" i="6"/>
  <c r="N208" i="6" s="1"/>
  <c r="J207" i="22"/>
  <c r="F413" i="6"/>
  <c r="G413" i="6" s="1"/>
  <c r="J412" i="22"/>
  <c r="F159" i="6"/>
  <c r="N159" i="6" s="1"/>
  <c r="J158" i="22"/>
  <c r="F196" i="6"/>
  <c r="N196" i="6" s="1"/>
  <c r="J195" i="22"/>
  <c r="F431" i="6"/>
  <c r="N431" i="6" s="1"/>
  <c r="J430" i="22"/>
  <c r="F201" i="6"/>
  <c r="G201" i="6" s="1"/>
  <c r="J200" i="22"/>
  <c r="F151" i="6"/>
  <c r="G151" i="6" s="1"/>
  <c r="J150" i="22"/>
  <c r="F150" i="6"/>
  <c r="N150" i="6" s="1"/>
  <c r="J149" i="22"/>
  <c r="F158" i="6"/>
  <c r="N158" i="6" s="1"/>
  <c r="J157" i="22"/>
  <c r="F172" i="6"/>
  <c r="N172" i="6" s="1"/>
  <c r="J171" i="22"/>
  <c r="F193" i="6"/>
  <c r="N193" i="6" s="1"/>
  <c r="J192" i="22"/>
  <c r="F404" i="6"/>
  <c r="N404" i="6" s="1"/>
  <c r="J403" i="22"/>
  <c r="F222" i="6"/>
  <c r="N222" i="6" s="1"/>
  <c r="J221" i="22"/>
  <c r="F134" i="6"/>
  <c r="G134" i="6" s="1"/>
  <c r="J133" i="22"/>
  <c r="F155" i="6"/>
  <c r="J154" i="22"/>
  <c r="F174" i="6"/>
  <c r="G174" i="6" s="1"/>
  <c r="J173" i="22"/>
  <c r="F238" i="6"/>
  <c r="G238" i="6" s="1"/>
  <c r="J237" i="22"/>
  <c r="F147" i="6"/>
  <c r="G147" i="6" s="1"/>
  <c r="J146" i="22"/>
  <c r="F137" i="6"/>
  <c r="N137" i="6" s="1"/>
  <c r="J136" i="22"/>
  <c r="F379" i="6"/>
  <c r="N379" i="6" s="1"/>
  <c r="J378" i="22"/>
  <c r="F745" i="6"/>
  <c r="N745" i="6" s="1"/>
  <c r="J744" i="22"/>
  <c r="F480" i="6"/>
  <c r="N480" i="6" s="1"/>
  <c r="J479" i="22"/>
  <c r="F444" i="6"/>
  <c r="N444" i="6" s="1"/>
  <c r="J443" i="22"/>
  <c r="F167" i="6"/>
  <c r="G167" i="6" s="1"/>
  <c r="J166" i="22"/>
  <c r="O640" i="22"/>
  <c r="M641" i="6"/>
  <c r="U640" i="22" s="1"/>
  <c r="K641" i="6"/>
  <c r="S640" i="22" s="1"/>
  <c r="L641" i="6"/>
  <c r="T640" i="22" s="1"/>
  <c r="O705" i="22"/>
  <c r="M706" i="6"/>
  <c r="U705" i="22" s="1"/>
  <c r="L706" i="6"/>
  <c r="T705" i="22" s="1"/>
  <c r="K706" i="6"/>
  <c r="S705" i="22" s="1"/>
  <c r="O673" i="22"/>
  <c r="M674" i="6"/>
  <c r="U673" i="22" s="1"/>
  <c r="L674" i="6"/>
  <c r="T673" i="22" s="1"/>
  <c r="K674" i="6"/>
  <c r="S673" i="22" s="1"/>
  <c r="O641" i="22"/>
  <c r="M642" i="6"/>
  <c r="U641" i="22" s="1"/>
  <c r="L642" i="6"/>
  <c r="T641" i="22" s="1"/>
  <c r="K642" i="6"/>
  <c r="S641" i="22" s="1"/>
  <c r="O658" i="22"/>
  <c r="M659" i="6"/>
  <c r="U658" i="22" s="1"/>
  <c r="K659" i="6"/>
  <c r="S658" i="22" s="1"/>
  <c r="L659" i="6"/>
  <c r="T658" i="22" s="1"/>
  <c r="O621" i="22"/>
  <c r="L622" i="6"/>
  <c r="T621" i="22" s="1"/>
  <c r="M622" i="6"/>
  <c r="U621" i="22" s="1"/>
  <c r="K622" i="6"/>
  <c r="S621" i="22" s="1"/>
  <c r="O589" i="22"/>
  <c r="L590" i="6"/>
  <c r="T589" i="22" s="1"/>
  <c r="M590" i="6"/>
  <c r="U589" i="22" s="1"/>
  <c r="K590" i="6"/>
  <c r="S589" i="22" s="1"/>
  <c r="O622" i="22"/>
  <c r="M623" i="6"/>
  <c r="U622" i="22" s="1"/>
  <c r="L623" i="6"/>
  <c r="T622" i="22" s="1"/>
  <c r="K623" i="6"/>
  <c r="S622" i="22" s="1"/>
  <c r="O599" i="22"/>
  <c r="M600" i="6"/>
  <c r="U599" i="22" s="1"/>
  <c r="L600" i="6"/>
  <c r="T599" i="22" s="1"/>
  <c r="K600" i="6"/>
  <c r="S599" i="22" s="1"/>
  <c r="O287" i="22"/>
  <c r="L288" i="6"/>
  <c r="T287" i="22" s="1"/>
  <c r="M288" i="6"/>
  <c r="U287" i="22" s="1"/>
  <c r="K288" i="6"/>
  <c r="S287" i="22" s="1"/>
  <c r="O593" i="22"/>
  <c r="M594" i="6"/>
  <c r="U593" i="22" s="1"/>
  <c r="L594" i="6"/>
  <c r="T593" i="22" s="1"/>
  <c r="K594" i="6"/>
  <c r="S593" i="22" s="1"/>
  <c r="L555" i="6"/>
  <c r="T554" i="22" s="1"/>
  <c r="K555" i="6"/>
  <c r="S554" i="22" s="1"/>
  <c r="O623" i="22"/>
  <c r="M624" i="6"/>
  <c r="U623" i="22" s="1"/>
  <c r="L624" i="6"/>
  <c r="T623" i="22" s="1"/>
  <c r="K624" i="6"/>
  <c r="S623" i="22" s="1"/>
  <c r="O603" i="22"/>
  <c r="M604" i="6"/>
  <c r="U603" i="22" s="1"/>
  <c r="K604" i="6"/>
  <c r="S603" i="22" s="1"/>
  <c r="L604" i="6"/>
  <c r="T603" i="22" s="1"/>
  <c r="O340" i="22"/>
  <c r="M341" i="6"/>
  <c r="U340" i="22" s="1"/>
  <c r="L341" i="6"/>
  <c r="T340" i="22" s="1"/>
  <c r="K341" i="6"/>
  <c r="S340" i="22" s="1"/>
  <c r="O308" i="22"/>
  <c r="M309" i="6"/>
  <c r="U308" i="22" s="1"/>
  <c r="L309" i="6"/>
  <c r="T308" i="22" s="1"/>
  <c r="K309" i="6"/>
  <c r="S308" i="22" s="1"/>
  <c r="E85" i="6"/>
  <c r="I85" i="22"/>
  <c r="F251" i="6"/>
  <c r="N251" i="6" s="1"/>
  <c r="J250" i="22"/>
  <c r="F187" i="6"/>
  <c r="G187" i="6" s="1"/>
  <c r="J186" i="22"/>
  <c r="E67" i="6"/>
  <c r="I67" i="22"/>
  <c r="F181" i="6"/>
  <c r="N181" i="6" s="1"/>
  <c r="J180" i="22"/>
  <c r="F383" i="6"/>
  <c r="N383" i="6" s="1"/>
  <c r="J382" i="22"/>
  <c r="F427" i="6"/>
  <c r="N427" i="6" s="1"/>
  <c r="J426" i="22"/>
  <c r="F464" i="6"/>
  <c r="N464" i="6" s="1"/>
  <c r="J463" i="22"/>
  <c r="F186" i="6"/>
  <c r="N186" i="6" s="1"/>
  <c r="J185" i="22"/>
  <c r="F249" i="6"/>
  <c r="N249" i="6" s="1"/>
  <c r="J248" i="22"/>
  <c r="F397" i="6"/>
  <c r="G397" i="6" s="1"/>
  <c r="J396" i="22"/>
  <c r="F141" i="6"/>
  <c r="N141" i="6" s="1"/>
  <c r="J140" i="22"/>
  <c r="F440" i="6"/>
  <c r="G440" i="6" s="1"/>
  <c r="J439" i="22"/>
  <c r="F170" i="6"/>
  <c r="N170" i="6" s="1"/>
  <c r="J169" i="22"/>
  <c r="F176" i="6"/>
  <c r="N176" i="6" s="1"/>
  <c r="J175" i="22"/>
  <c r="F143" i="6"/>
  <c r="G143" i="6" s="1"/>
  <c r="J142" i="22"/>
  <c r="F432" i="6"/>
  <c r="N432" i="6" s="1"/>
  <c r="J431" i="22"/>
  <c r="F135" i="6"/>
  <c r="G135" i="6" s="1"/>
  <c r="J134" i="22"/>
  <c r="F229" i="6"/>
  <c r="N229" i="6" s="1"/>
  <c r="J228" i="22"/>
  <c r="F211" i="6"/>
  <c r="N211" i="6" s="1"/>
  <c r="J210" i="22"/>
  <c r="F152" i="6"/>
  <c r="G152" i="6" s="1"/>
  <c r="J151" i="22"/>
  <c r="F184" i="6"/>
  <c r="N184" i="6" s="1"/>
  <c r="J183" i="22"/>
  <c r="F230" i="6"/>
  <c r="G230" i="6" s="1"/>
  <c r="J229" i="22"/>
  <c r="F213" i="6"/>
  <c r="N213" i="6" s="1"/>
  <c r="J212" i="22"/>
  <c r="F203" i="6"/>
  <c r="N203" i="6" s="1"/>
  <c r="J202" i="22"/>
  <c r="F154" i="6"/>
  <c r="N154" i="6" s="1"/>
  <c r="J153" i="22"/>
  <c r="F461" i="6"/>
  <c r="N461" i="6" s="1"/>
  <c r="J460" i="22"/>
  <c r="F129" i="6"/>
  <c r="G129" i="6" s="1"/>
  <c r="J128" i="22"/>
  <c r="F408" i="6"/>
  <c r="N408" i="6" s="1"/>
  <c r="J407" i="22"/>
  <c r="F160" i="6"/>
  <c r="N160" i="6" s="1"/>
  <c r="J159" i="22"/>
  <c r="F435" i="6"/>
  <c r="N435" i="6" s="1"/>
  <c r="J434" i="22"/>
  <c r="F46" i="6"/>
  <c r="J46" i="22"/>
  <c r="F22" i="6"/>
  <c r="J22" i="22"/>
  <c r="F124" i="6"/>
  <c r="J124" i="22"/>
  <c r="F116" i="6"/>
  <c r="J116" i="22"/>
  <c r="F108" i="6"/>
  <c r="J108" i="22"/>
  <c r="F100" i="6"/>
  <c r="J100" i="22"/>
  <c r="F92" i="6"/>
  <c r="J92" i="22"/>
  <c r="F84" i="6"/>
  <c r="J84" i="22"/>
  <c r="F76" i="6"/>
  <c r="J76" i="22"/>
  <c r="F64" i="6"/>
  <c r="J64" i="22"/>
  <c r="F56" i="6"/>
  <c r="J56" i="22"/>
  <c r="F48" i="6"/>
  <c r="J48" i="22"/>
  <c r="F26" i="6"/>
  <c r="J26" i="22"/>
  <c r="F119" i="6"/>
  <c r="J119" i="22"/>
  <c r="F99" i="6"/>
  <c r="J99" i="22"/>
  <c r="F79" i="6"/>
  <c r="J79" i="22"/>
  <c r="F59" i="6"/>
  <c r="J59" i="22"/>
  <c r="F39" i="6"/>
  <c r="J39" i="22"/>
  <c r="F19" i="6"/>
  <c r="J19" i="22"/>
  <c r="F113" i="6"/>
  <c r="J113" i="22"/>
  <c r="F81" i="6"/>
  <c r="J81" i="22"/>
  <c r="F47" i="6"/>
  <c r="J47" i="22"/>
  <c r="F15" i="6"/>
  <c r="J15" i="22"/>
  <c r="F44" i="6"/>
  <c r="J44" i="22"/>
  <c r="F18" i="6"/>
  <c r="J18" i="22"/>
  <c r="O727" i="22"/>
  <c r="M728" i="6"/>
  <c r="U727" i="22" s="1"/>
  <c r="L728" i="6"/>
  <c r="T727" i="22" s="1"/>
  <c r="K728" i="6"/>
  <c r="S727" i="22" s="1"/>
  <c r="O663" i="22"/>
  <c r="M664" i="6"/>
  <c r="U663" i="22" s="1"/>
  <c r="L664" i="6"/>
  <c r="T663" i="22" s="1"/>
  <c r="K664" i="6"/>
  <c r="S663" i="22" s="1"/>
  <c r="K648" i="6"/>
  <c r="S647" i="22" s="1"/>
  <c r="M729" i="6"/>
  <c r="U728" i="22" s="1"/>
  <c r="O728" i="22"/>
  <c r="L729" i="6"/>
  <c r="T728" i="22" s="1"/>
  <c r="K729" i="6"/>
  <c r="S728" i="22" s="1"/>
  <c r="O704" i="22"/>
  <c r="M705" i="6"/>
  <c r="U704" i="22" s="1"/>
  <c r="K705" i="6"/>
  <c r="S704" i="22" s="1"/>
  <c r="L705" i="6"/>
  <c r="T704" i="22" s="1"/>
  <c r="O723" i="22"/>
  <c r="M724" i="6"/>
  <c r="U723" i="22" s="1"/>
  <c r="K724" i="6"/>
  <c r="S723" i="22" s="1"/>
  <c r="L724" i="6"/>
  <c r="T723" i="22" s="1"/>
  <c r="O659" i="22"/>
  <c r="M660" i="6"/>
  <c r="U659" i="22" s="1"/>
  <c r="K660" i="6"/>
  <c r="S659" i="22" s="1"/>
  <c r="L660" i="6"/>
  <c r="T659" i="22" s="1"/>
  <c r="O549" i="22"/>
  <c r="L550" i="6"/>
  <c r="T549" i="22" s="1"/>
  <c r="M550" i="6"/>
  <c r="U549" i="22" s="1"/>
  <c r="K550" i="6"/>
  <c r="S549" i="22" s="1"/>
  <c r="O461" i="22"/>
  <c r="L462" i="6"/>
  <c r="T461" i="22" s="1"/>
  <c r="M462" i="6"/>
  <c r="U461" i="22" s="1"/>
  <c r="K462" i="6"/>
  <c r="S461" i="22" s="1"/>
  <c r="O598" i="22"/>
  <c r="M599" i="6"/>
  <c r="U598" i="22" s="1"/>
  <c r="K599" i="6"/>
  <c r="S598" i="22" s="1"/>
  <c r="L599" i="6"/>
  <c r="T598" i="22" s="1"/>
  <c r="O558" i="22"/>
  <c r="M559" i="6"/>
  <c r="U558" i="22" s="1"/>
  <c r="L559" i="6"/>
  <c r="T558" i="22" s="1"/>
  <c r="K559" i="6"/>
  <c r="S558" i="22" s="1"/>
  <c r="K511" i="6"/>
  <c r="S510" i="22" s="1"/>
  <c r="O358" i="22"/>
  <c r="L359" i="6"/>
  <c r="T358" i="22" s="1"/>
  <c r="M359" i="6"/>
  <c r="U358" i="22" s="1"/>
  <c r="K359" i="6"/>
  <c r="S358" i="22" s="1"/>
  <c r="O310" i="22"/>
  <c r="L311" i="6"/>
  <c r="T310" i="22" s="1"/>
  <c r="M311" i="6"/>
  <c r="U310" i="22" s="1"/>
  <c r="K311" i="6"/>
  <c r="S310" i="22" s="1"/>
  <c r="O543" i="22"/>
  <c r="L544" i="6"/>
  <c r="T543" i="22" s="1"/>
  <c r="M544" i="6"/>
  <c r="U543" i="22" s="1"/>
  <c r="K544" i="6"/>
  <c r="S543" i="22" s="1"/>
  <c r="O617" i="22"/>
  <c r="M618" i="6"/>
  <c r="U617" i="22" s="1"/>
  <c r="L618" i="6"/>
  <c r="T617" i="22" s="1"/>
  <c r="K618" i="6"/>
  <c r="S617" i="22" s="1"/>
  <c r="O537" i="22"/>
  <c r="M538" i="6"/>
  <c r="U537" i="22" s="1"/>
  <c r="L538" i="6"/>
  <c r="T537" i="22" s="1"/>
  <c r="K538" i="6"/>
  <c r="S537" i="22" s="1"/>
  <c r="M450" i="6"/>
  <c r="U449" i="22" s="1"/>
  <c r="L434" i="6"/>
  <c r="T433" i="22" s="1"/>
  <c r="K434" i="6"/>
  <c r="S433" i="22" s="1"/>
  <c r="O353" i="22"/>
  <c r="M354" i="6"/>
  <c r="U353" i="22" s="1"/>
  <c r="L354" i="6"/>
  <c r="T353" i="22" s="1"/>
  <c r="K354" i="6"/>
  <c r="S353" i="22" s="1"/>
  <c r="O514" i="22"/>
  <c r="M515" i="6"/>
  <c r="U514" i="22" s="1"/>
  <c r="L515" i="6"/>
  <c r="T514" i="22" s="1"/>
  <c r="K515" i="6"/>
  <c r="S514" i="22" s="1"/>
  <c r="O547" i="22"/>
  <c r="M548" i="6"/>
  <c r="U547" i="22" s="1"/>
  <c r="O355" i="22"/>
  <c r="M356" i="6"/>
  <c r="U355" i="22" s="1"/>
  <c r="L356" i="6"/>
  <c r="T355" i="22" s="1"/>
  <c r="K356" i="6"/>
  <c r="S355" i="22" s="1"/>
  <c r="O580" i="22"/>
  <c r="M581" i="6"/>
  <c r="U580" i="22" s="1"/>
  <c r="L581" i="6"/>
  <c r="T580" i="22" s="1"/>
  <c r="K581" i="6"/>
  <c r="S580" i="22" s="1"/>
  <c r="O508" i="22"/>
  <c r="M509" i="6"/>
  <c r="U508" i="22" s="1"/>
  <c r="L509" i="6"/>
  <c r="T508" i="22" s="1"/>
  <c r="K509" i="6"/>
  <c r="S508" i="22" s="1"/>
  <c r="O260" i="22"/>
  <c r="M261" i="6"/>
  <c r="U260" i="22" s="1"/>
  <c r="L261" i="6"/>
  <c r="T260" i="22" s="1"/>
  <c r="K261" i="6"/>
  <c r="S260" i="22" s="1"/>
  <c r="E117" i="6"/>
  <c r="I117" i="22"/>
  <c r="E37" i="6"/>
  <c r="I37" i="22"/>
  <c r="F161" i="6"/>
  <c r="G161" i="6" s="1"/>
  <c r="J160" i="22"/>
  <c r="F182" i="6"/>
  <c r="N182" i="6" s="1"/>
  <c r="J181" i="22"/>
  <c r="F400" i="6"/>
  <c r="N400" i="6" s="1"/>
  <c r="J399" i="22"/>
  <c r="F234" i="6"/>
  <c r="N234" i="6" s="1"/>
  <c r="J233" i="22"/>
  <c r="F233" i="6"/>
  <c r="N233" i="6" s="1"/>
  <c r="J232" i="22"/>
  <c r="F468" i="6"/>
  <c r="N468" i="6" s="1"/>
  <c r="J467" i="22"/>
  <c r="F173" i="6"/>
  <c r="N173" i="6" s="1"/>
  <c r="J172" i="22"/>
  <c r="F375" i="6"/>
  <c r="G375" i="6" s="1"/>
  <c r="H375" i="6" s="1"/>
  <c r="P374" i="22" s="1"/>
  <c r="J374" i="22"/>
  <c r="F412" i="6"/>
  <c r="N412" i="6" s="1"/>
  <c r="J411" i="22"/>
  <c r="F215" i="6"/>
  <c r="N215" i="6" s="1"/>
  <c r="J214" i="22"/>
  <c r="F157" i="6"/>
  <c r="N157" i="6" s="1"/>
  <c r="J156" i="22"/>
  <c r="F456" i="6"/>
  <c r="G456" i="6" s="1"/>
  <c r="J456" i="6" s="1"/>
  <c r="R455" i="22" s="1"/>
  <c r="J455" i="22"/>
  <c r="F744" i="6"/>
  <c r="G744" i="6" s="1"/>
  <c r="J743" i="22"/>
  <c r="F207" i="6"/>
  <c r="N207" i="6" s="1"/>
  <c r="J206" i="22"/>
  <c r="F469" i="6"/>
  <c r="N469" i="6" s="1"/>
  <c r="J468" i="22"/>
  <c r="F380" i="6"/>
  <c r="N380" i="6" s="1"/>
  <c r="J379" i="22"/>
  <c r="F237" i="6"/>
  <c r="N237" i="6" s="1"/>
  <c r="J236" i="22"/>
  <c r="F163" i="6"/>
  <c r="N163" i="6" s="1"/>
  <c r="J162" i="22"/>
  <c r="F441" i="6"/>
  <c r="N441" i="6" s="1"/>
  <c r="J440" i="22"/>
  <c r="F471" i="6"/>
  <c r="G471" i="6" s="1"/>
  <c r="J470" i="22"/>
  <c r="F476" i="6"/>
  <c r="N476" i="6" s="1"/>
  <c r="J475" i="22"/>
  <c r="F388" i="6"/>
  <c r="N388" i="6" s="1"/>
  <c r="J387" i="22"/>
  <c r="F246" i="6"/>
  <c r="G246" i="6" s="1"/>
  <c r="J245" i="22"/>
  <c r="F433" i="6"/>
  <c r="N433" i="6" s="1"/>
  <c r="J432" i="22"/>
  <c r="F168" i="6"/>
  <c r="N168" i="6" s="1"/>
  <c r="J167" i="22"/>
  <c r="F139" i="6"/>
  <c r="G139" i="6" s="1"/>
  <c r="J138" i="22"/>
  <c r="F242" i="6"/>
  <c r="N242" i="6" s="1"/>
  <c r="J241" i="22"/>
  <c r="F737" i="6"/>
  <c r="G737" i="6" s="1"/>
  <c r="J736" i="22"/>
  <c r="F484" i="6"/>
  <c r="N484" i="6" s="1"/>
  <c r="J483" i="22"/>
  <c r="F738" i="6"/>
  <c r="N738" i="6" s="1"/>
  <c r="J737" i="22"/>
  <c r="K650" i="6"/>
  <c r="S649" i="22" s="1"/>
  <c r="O635" i="22"/>
  <c r="M636" i="6"/>
  <c r="U635" i="22" s="1"/>
  <c r="K636" i="6"/>
  <c r="S635" i="22" s="1"/>
  <c r="L636" i="6"/>
  <c r="T635" i="22" s="1"/>
  <c r="O373" i="22"/>
  <c r="L374" i="6"/>
  <c r="T373" i="22" s="1"/>
  <c r="M374" i="6"/>
  <c r="U373" i="22" s="1"/>
  <c r="K374" i="6"/>
  <c r="S373" i="22" s="1"/>
  <c r="M326" i="6"/>
  <c r="U325" i="22" s="1"/>
  <c r="O309" i="22"/>
  <c r="O293" i="22"/>
  <c r="L294" i="6"/>
  <c r="T293" i="22" s="1"/>
  <c r="M294" i="6"/>
  <c r="U293" i="22" s="1"/>
  <c r="K294" i="6"/>
  <c r="S293" i="22" s="1"/>
  <c r="O277" i="22"/>
  <c r="L278" i="6"/>
  <c r="T277" i="22" s="1"/>
  <c r="M278" i="6"/>
  <c r="U277" i="22" s="1"/>
  <c r="K278" i="6"/>
  <c r="S277" i="22" s="1"/>
  <c r="K262" i="6"/>
  <c r="S261" i="22" s="1"/>
  <c r="O583" i="22"/>
  <c r="M584" i="6"/>
  <c r="U583" i="22" s="1"/>
  <c r="L584" i="6"/>
  <c r="T583" i="22" s="1"/>
  <c r="K584" i="6"/>
  <c r="S583" i="22" s="1"/>
  <c r="O359" i="22"/>
  <c r="L360" i="6"/>
  <c r="T359" i="22" s="1"/>
  <c r="M360" i="6"/>
  <c r="U359" i="22" s="1"/>
  <c r="K360" i="6"/>
  <c r="S359" i="22" s="1"/>
  <c r="O327" i="22"/>
  <c r="L328" i="6"/>
  <c r="T327" i="22" s="1"/>
  <c r="M328" i="6"/>
  <c r="U327" i="22" s="1"/>
  <c r="K328" i="6"/>
  <c r="S327" i="22" s="1"/>
  <c r="O295" i="22"/>
  <c r="L296" i="6"/>
  <c r="T295" i="22" s="1"/>
  <c r="M296" i="6"/>
  <c r="U295" i="22" s="1"/>
  <c r="K296" i="6"/>
  <c r="S295" i="22" s="1"/>
  <c r="O600" i="22"/>
  <c r="M601" i="6"/>
  <c r="U600" i="22" s="1"/>
  <c r="L601" i="6"/>
  <c r="T600" i="22" s="1"/>
  <c r="K601" i="6"/>
  <c r="S600" i="22" s="1"/>
  <c r="L353" i="6"/>
  <c r="T352" i="22" s="1"/>
  <c r="O577" i="22"/>
  <c r="M578" i="6"/>
  <c r="U577" i="22" s="1"/>
  <c r="L578" i="6"/>
  <c r="T577" i="22" s="1"/>
  <c r="K578" i="6"/>
  <c r="S577" i="22" s="1"/>
  <c r="O602" i="22"/>
  <c r="M603" i="6"/>
  <c r="U602" i="22" s="1"/>
  <c r="K603" i="6"/>
  <c r="S602" i="22" s="1"/>
  <c r="L603" i="6"/>
  <c r="T602" i="22" s="1"/>
  <c r="O522" i="22"/>
  <c r="M523" i="6"/>
  <c r="U522" i="22" s="1"/>
  <c r="L523" i="6"/>
  <c r="T522" i="22" s="1"/>
  <c r="K523" i="6"/>
  <c r="S522" i="22" s="1"/>
  <c r="C641" i="8"/>
  <c r="O579" i="22"/>
  <c r="M580" i="6"/>
  <c r="U579" i="22" s="1"/>
  <c r="K580" i="6"/>
  <c r="S579" i="22" s="1"/>
  <c r="L580" i="6"/>
  <c r="T579" i="22" s="1"/>
  <c r="E69" i="6"/>
  <c r="I69" i="22"/>
  <c r="E77" i="6"/>
  <c r="I77" i="22"/>
  <c r="E93" i="6"/>
  <c r="I93" i="22"/>
  <c r="E45" i="6"/>
  <c r="I45" i="22"/>
  <c r="F235" i="6"/>
  <c r="N235" i="6" s="1"/>
  <c r="J234" i="22"/>
  <c r="E27" i="6"/>
  <c r="I27" i="22"/>
  <c r="F481" i="6"/>
  <c r="G481" i="6" s="1"/>
  <c r="J480" i="22"/>
  <c r="F401" i="6"/>
  <c r="G401" i="6" s="1"/>
  <c r="I401" i="6" s="1"/>
  <c r="Q400" i="22" s="1"/>
  <c r="J400" i="22"/>
  <c r="F453" i="6"/>
  <c r="N453" i="6" s="1"/>
  <c r="J452" i="22"/>
  <c r="F457" i="6"/>
  <c r="N457" i="6" s="1"/>
  <c r="J456" i="22"/>
  <c r="F384" i="6"/>
  <c r="G384" i="6" s="1"/>
  <c r="H384" i="6" s="1"/>
  <c r="P383" i="22" s="1"/>
  <c r="J383" i="22"/>
  <c r="F248" i="6"/>
  <c r="N248" i="6" s="1"/>
  <c r="J247" i="22"/>
  <c r="F489" i="6"/>
  <c r="N489" i="6" s="1"/>
  <c r="J488" i="22"/>
  <c r="F178" i="6"/>
  <c r="N178" i="6" s="1"/>
  <c r="J177" i="22"/>
  <c r="F405" i="6"/>
  <c r="G405" i="6" s="1"/>
  <c r="J404" i="22"/>
  <c r="F232" i="6"/>
  <c r="N232" i="6" s="1"/>
  <c r="J231" i="22"/>
  <c r="F149" i="6"/>
  <c r="N149" i="6" s="1"/>
  <c r="J148" i="22"/>
  <c r="F473" i="6"/>
  <c r="N473" i="6" s="1"/>
  <c r="J472" i="22"/>
  <c r="F227" i="6"/>
  <c r="G227" i="6" s="1"/>
  <c r="J226" i="22"/>
  <c r="F185" i="6"/>
  <c r="G185" i="6" s="1"/>
  <c r="J184" i="22"/>
  <c r="F199" i="6"/>
  <c r="N199" i="6" s="1"/>
  <c r="J198" i="22"/>
  <c r="F465" i="6"/>
  <c r="G465" i="6" s="1"/>
  <c r="J464" i="22"/>
  <c r="F219" i="6"/>
  <c r="N219" i="6" s="1"/>
  <c r="J218" i="22"/>
  <c r="F421" i="6"/>
  <c r="G421" i="6" s="1"/>
  <c r="J420" i="22"/>
  <c r="F492" i="6"/>
  <c r="G492" i="6" s="1"/>
  <c r="J491" i="22"/>
  <c r="F191" i="6"/>
  <c r="G191" i="6" s="1"/>
  <c r="J190" i="22"/>
  <c r="F142" i="6"/>
  <c r="G142" i="6" s="1"/>
  <c r="I142" i="6" s="1"/>
  <c r="Q141" i="22" s="1"/>
  <c r="J141" i="22"/>
  <c r="F407" i="6"/>
  <c r="G407" i="6" s="1"/>
  <c r="J406" i="22"/>
  <c r="F743" i="6"/>
  <c r="N743" i="6" s="1"/>
  <c r="J742" i="22"/>
  <c r="F247" i="6"/>
  <c r="G247" i="6" s="1"/>
  <c r="J246" i="22"/>
  <c r="F463" i="6"/>
  <c r="N463" i="6" s="1"/>
  <c r="J462" i="22"/>
  <c r="F740" i="6"/>
  <c r="N740" i="6" s="1"/>
  <c r="J739" i="22"/>
  <c r="F190" i="6"/>
  <c r="G190" i="6" s="1"/>
  <c r="J189" i="22"/>
  <c r="F214" i="6"/>
  <c r="J213" i="22"/>
  <c r="F130" i="6"/>
  <c r="N130" i="6" s="1"/>
  <c r="J129" i="22"/>
  <c r="F241" i="6"/>
  <c r="J240" i="22"/>
  <c r="F40" i="6"/>
  <c r="J40" i="22"/>
  <c r="F16" i="6"/>
  <c r="J16" i="22"/>
  <c r="F122" i="6"/>
  <c r="J122" i="22"/>
  <c r="F114" i="6"/>
  <c r="J114" i="22"/>
  <c r="F106" i="6"/>
  <c r="J106" i="22"/>
  <c r="F98" i="6"/>
  <c r="J98" i="22"/>
  <c r="F90" i="6"/>
  <c r="J90" i="22"/>
  <c r="F82" i="6"/>
  <c r="J82" i="22"/>
  <c r="F70" i="6"/>
  <c r="J70" i="22"/>
  <c r="F62" i="6"/>
  <c r="J62" i="22"/>
  <c r="F54" i="6"/>
  <c r="J54" i="22"/>
  <c r="F42" i="6"/>
  <c r="J42" i="22"/>
  <c r="F20" i="6"/>
  <c r="J20" i="22"/>
  <c r="F115" i="6"/>
  <c r="J115" i="22"/>
  <c r="F91" i="6"/>
  <c r="J91" i="22"/>
  <c r="F75" i="6"/>
  <c r="J75" i="22"/>
  <c r="F55" i="6"/>
  <c r="J55" i="22"/>
  <c r="F35" i="6"/>
  <c r="J35" i="22"/>
  <c r="F17" i="6"/>
  <c r="J17" i="22"/>
  <c r="F105" i="6"/>
  <c r="J105" i="22"/>
  <c r="F73" i="6"/>
  <c r="J73" i="22"/>
  <c r="F41" i="6"/>
  <c r="J41" i="22"/>
  <c r="F9" i="6"/>
  <c r="J9" i="22"/>
  <c r="F38" i="6"/>
  <c r="J38" i="22"/>
  <c r="F12" i="6"/>
  <c r="J12" i="22"/>
  <c r="L734" i="6"/>
  <c r="T733" i="22" s="1"/>
  <c r="O733" i="22"/>
  <c r="M734" i="6"/>
  <c r="U733" i="22" s="1"/>
  <c r="K734" i="6"/>
  <c r="S733" i="22" s="1"/>
  <c r="O685" i="22"/>
  <c r="L686" i="6"/>
  <c r="T685" i="22" s="1"/>
  <c r="M686" i="6"/>
  <c r="U685" i="22" s="1"/>
  <c r="K686" i="6"/>
  <c r="S685" i="22" s="1"/>
  <c r="O669" i="22"/>
  <c r="L670" i="6"/>
  <c r="T669" i="22" s="1"/>
  <c r="M670" i="6"/>
  <c r="U669" i="22" s="1"/>
  <c r="K670" i="6"/>
  <c r="S669" i="22" s="1"/>
  <c r="O653" i="22"/>
  <c r="L654" i="6"/>
  <c r="T653" i="22" s="1"/>
  <c r="M654" i="6"/>
  <c r="U653" i="22" s="1"/>
  <c r="K654" i="6"/>
  <c r="S653" i="22" s="1"/>
  <c r="O631" i="22"/>
  <c r="M632" i="6"/>
  <c r="U631" i="22" s="1"/>
  <c r="L632" i="6"/>
  <c r="T631" i="22" s="1"/>
  <c r="K632" i="6"/>
  <c r="S631" i="22" s="1"/>
  <c r="O648" i="22"/>
  <c r="M649" i="6"/>
  <c r="U648" i="22" s="1"/>
  <c r="L649" i="6"/>
  <c r="T648" i="22" s="1"/>
  <c r="K649" i="6"/>
  <c r="S648" i="22" s="1"/>
  <c r="O708" i="22"/>
  <c r="M709" i="6"/>
  <c r="U708" i="22" s="1"/>
  <c r="L709" i="6"/>
  <c r="T708" i="22" s="1"/>
  <c r="K709" i="6"/>
  <c r="S708" i="22" s="1"/>
  <c r="K582" i="6"/>
  <c r="S581" i="22" s="1"/>
  <c r="M566" i="6"/>
  <c r="U565" i="22" s="1"/>
  <c r="O453" i="22"/>
  <c r="L454" i="6"/>
  <c r="T453" i="22" s="1"/>
  <c r="M454" i="6"/>
  <c r="U453" i="22" s="1"/>
  <c r="K454" i="6"/>
  <c r="S453" i="22" s="1"/>
  <c r="O502" i="22"/>
  <c r="L503" i="6"/>
  <c r="T502" i="22" s="1"/>
  <c r="M503" i="6"/>
  <c r="U502" i="22" s="1"/>
  <c r="K503" i="6"/>
  <c r="S502" i="22" s="1"/>
  <c r="O607" i="22"/>
  <c r="M608" i="6"/>
  <c r="U607" i="22" s="1"/>
  <c r="K608" i="6"/>
  <c r="S607" i="22" s="1"/>
  <c r="L608" i="6"/>
  <c r="T607" i="22" s="1"/>
  <c r="K506" i="6"/>
  <c r="S505" i="22" s="1"/>
  <c r="O265" i="22"/>
  <c r="M266" i="6"/>
  <c r="U265" i="22" s="1"/>
  <c r="L266" i="6"/>
  <c r="T265" i="22" s="1"/>
  <c r="K266" i="6"/>
  <c r="S265" i="22" s="1"/>
  <c r="O282" i="22"/>
  <c r="M283" i="6"/>
  <c r="U282" i="22" s="1"/>
  <c r="L283" i="6"/>
  <c r="T282" i="22" s="1"/>
  <c r="K283" i="6"/>
  <c r="S282" i="22" s="1"/>
  <c r="O499" i="22"/>
  <c r="M500" i="6"/>
  <c r="U499" i="22" s="1"/>
  <c r="L500" i="6"/>
  <c r="T499" i="22" s="1"/>
  <c r="K500" i="6"/>
  <c r="S499" i="22" s="1"/>
  <c r="O267" i="22"/>
  <c r="M268" i="6"/>
  <c r="U267" i="22" s="1"/>
  <c r="L268" i="6"/>
  <c r="T267" i="22" s="1"/>
  <c r="K268" i="6"/>
  <c r="S267" i="22" s="1"/>
  <c r="K541" i="6"/>
  <c r="S540" i="22" s="1"/>
  <c r="E21" i="6"/>
  <c r="I21" i="22"/>
  <c r="F315" i="6"/>
  <c r="N315" i="6" s="1"/>
  <c r="J314" i="22"/>
  <c r="E107" i="6"/>
  <c r="I107" i="22"/>
  <c r="F273" i="6"/>
  <c r="N273" i="6" s="1"/>
  <c r="J272" i="22"/>
  <c r="E97" i="6"/>
  <c r="I97" i="22"/>
  <c r="F131" i="6"/>
  <c r="J130" i="22"/>
  <c r="F429" i="6"/>
  <c r="G429" i="6" s="1"/>
  <c r="J428" i="22"/>
  <c r="F377" i="6"/>
  <c r="J376" i="22"/>
  <c r="F226" i="6"/>
  <c r="J225" i="22"/>
  <c r="F483" i="6"/>
  <c r="N483" i="6" s="1"/>
  <c r="J482" i="22"/>
  <c r="F376" i="6"/>
  <c r="J375" i="22"/>
  <c r="F192" i="6"/>
  <c r="J191" i="22"/>
  <c r="F475" i="6"/>
  <c r="J474" i="22"/>
  <c r="F177" i="6"/>
  <c r="J176" i="22"/>
  <c r="F183" i="6"/>
  <c r="N183" i="6" s="1"/>
  <c r="J182" i="22"/>
  <c r="F189" i="6"/>
  <c r="J188" i="22"/>
  <c r="F399" i="6"/>
  <c r="J398" i="22"/>
  <c r="F372" i="6"/>
  <c r="G372" i="6" s="1"/>
  <c r="H372" i="6" s="1"/>
  <c r="P371" i="22" s="1"/>
  <c r="J371" i="22"/>
  <c r="F239" i="6"/>
  <c r="J238" i="22"/>
  <c r="F197" i="6"/>
  <c r="N197" i="6" s="1"/>
  <c r="J196" i="22"/>
  <c r="F195" i="6"/>
  <c r="N195" i="6" s="1"/>
  <c r="J194" i="22"/>
  <c r="F445" i="6"/>
  <c r="J444" i="22"/>
  <c r="K690" i="6"/>
  <c r="S689" i="22" s="1"/>
  <c r="O674" i="22"/>
  <c r="M675" i="6"/>
  <c r="U674" i="22" s="1"/>
  <c r="K675" i="6"/>
  <c r="S674" i="22" s="1"/>
  <c r="L675" i="6"/>
  <c r="T674" i="22" s="1"/>
  <c r="O642" i="22"/>
  <c r="M643" i="6"/>
  <c r="U642" i="22" s="1"/>
  <c r="K643" i="6"/>
  <c r="S642" i="22" s="1"/>
  <c r="L643" i="6"/>
  <c r="T642" i="22" s="1"/>
  <c r="O683" i="22"/>
  <c r="M684" i="6"/>
  <c r="U683" i="22" s="1"/>
  <c r="L684" i="6"/>
  <c r="T683" i="22" s="1"/>
  <c r="K684" i="6"/>
  <c r="S683" i="22" s="1"/>
  <c r="O254" i="22"/>
  <c r="L255" i="6"/>
  <c r="T254" i="22" s="1"/>
  <c r="M255" i="6"/>
  <c r="U254" i="22" s="1"/>
  <c r="K255" i="6"/>
  <c r="S254" i="22" s="1"/>
  <c r="O303" i="22"/>
  <c r="L304" i="6"/>
  <c r="T303" i="22" s="1"/>
  <c r="M304" i="6"/>
  <c r="U303" i="22" s="1"/>
  <c r="K304" i="6"/>
  <c r="S303" i="22" s="1"/>
  <c r="O520" i="22"/>
  <c r="M521" i="6"/>
  <c r="U520" i="22" s="1"/>
  <c r="L521" i="6"/>
  <c r="T520" i="22" s="1"/>
  <c r="K521" i="6"/>
  <c r="S520" i="22" s="1"/>
  <c r="O384" i="22"/>
  <c r="M385" i="6"/>
  <c r="U384" i="22" s="1"/>
  <c r="L385" i="6"/>
  <c r="T384" i="22" s="1"/>
  <c r="K385" i="6"/>
  <c r="S384" i="22" s="1"/>
  <c r="M546" i="6"/>
  <c r="U545" i="22" s="1"/>
  <c r="L546" i="6"/>
  <c r="T545" i="22" s="1"/>
  <c r="O425" i="22"/>
  <c r="M426" i="6"/>
  <c r="U425" i="22" s="1"/>
  <c r="L426" i="6"/>
  <c r="T425" i="22" s="1"/>
  <c r="K426" i="6"/>
  <c r="S425" i="22" s="1"/>
  <c r="O570" i="22"/>
  <c r="M571" i="6"/>
  <c r="U570" i="22" s="1"/>
  <c r="K571" i="6"/>
  <c r="S570" i="22" s="1"/>
  <c r="L571" i="6"/>
  <c r="T570" i="22" s="1"/>
  <c r="O316" i="22"/>
  <c r="M317" i="6"/>
  <c r="U316" i="22" s="1"/>
  <c r="L317" i="6"/>
  <c r="T316" i="22" s="1"/>
  <c r="K317" i="6"/>
  <c r="S316" i="22" s="1"/>
  <c r="E101" i="6"/>
  <c r="I101" i="22"/>
  <c r="F393" i="6"/>
  <c r="N393" i="6" s="1"/>
  <c r="J392" i="22"/>
  <c r="F299" i="6"/>
  <c r="G299" i="6" s="1"/>
  <c r="J298" i="22"/>
  <c r="F202" i="6"/>
  <c r="J201" i="22"/>
  <c r="F224" i="6"/>
  <c r="G224" i="6" s="1"/>
  <c r="J223" i="22"/>
  <c r="F223" i="6"/>
  <c r="J222" i="22"/>
  <c r="F243" i="6"/>
  <c r="N243" i="6" s="1"/>
  <c r="J242" i="22"/>
  <c r="F210" i="6"/>
  <c r="J209" i="22"/>
  <c r="F153" i="6"/>
  <c r="J152" i="22"/>
  <c r="F452" i="6"/>
  <c r="J451" i="22"/>
  <c r="F425" i="6"/>
  <c r="N425" i="6" s="1"/>
  <c r="J424" i="22"/>
  <c r="F436" i="6"/>
  <c r="J435" i="22"/>
  <c r="F411" i="6"/>
  <c r="J410" i="22"/>
  <c r="F409" i="6"/>
  <c r="J408" i="22"/>
  <c r="F140" i="6"/>
  <c r="J139" i="22"/>
  <c r="F487" i="6"/>
  <c r="J486" i="22"/>
  <c r="F373" i="6"/>
  <c r="J372" i="22"/>
  <c r="F216" i="6"/>
  <c r="J215" i="22"/>
  <c r="F467" i="6"/>
  <c r="J466" i="22"/>
  <c r="F479" i="6"/>
  <c r="J478" i="22"/>
  <c r="F741" i="6"/>
  <c r="J740" i="22"/>
  <c r="F459" i="6"/>
  <c r="J458" i="22"/>
  <c r="F448" i="6"/>
  <c r="J447" i="22"/>
  <c r="F244" i="6"/>
  <c r="J243" i="22"/>
  <c r="F389" i="6"/>
  <c r="J388" i="22"/>
  <c r="F485" i="6"/>
  <c r="J484" i="22"/>
  <c r="F451" i="6"/>
  <c r="J450" i="22"/>
  <c r="F236" i="6"/>
  <c r="J235" i="22"/>
  <c r="F136" i="6"/>
  <c r="J135" i="22"/>
  <c r="F175" i="6"/>
  <c r="J174" i="22"/>
  <c r="F206" i="6"/>
  <c r="J205" i="22"/>
  <c r="F417" i="6"/>
  <c r="J416" i="22"/>
  <c r="F455" i="6"/>
  <c r="J454" i="22"/>
  <c r="F133" i="6"/>
  <c r="J132" i="22"/>
  <c r="F34" i="6"/>
  <c r="J34" i="22"/>
  <c r="F10" i="6"/>
  <c r="J10" i="22"/>
  <c r="F120" i="6"/>
  <c r="J120" i="22"/>
  <c r="F112" i="6"/>
  <c r="J112" i="22"/>
  <c r="F104" i="6"/>
  <c r="J104" i="22"/>
  <c r="F96" i="6"/>
  <c r="J96" i="22"/>
  <c r="F88" i="6"/>
  <c r="J88" i="22"/>
  <c r="F80" i="6"/>
  <c r="J80" i="22"/>
  <c r="F68" i="6"/>
  <c r="J68" i="22"/>
  <c r="F60" i="6"/>
  <c r="J60" i="22"/>
  <c r="F52" i="6"/>
  <c r="J52" i="22"/>
  <c r="F36" i="6"/>
  <c r="J36" i="22"/>
  <c r="F14" i="6"/>
  <c r="J14" i="22"/>
  <c r="F123" i="6"/>
  <c r="J123" i="22"/>
  <c r="F111" i="6"/>
  <c r="J111" i="22"/>
  <c r="F87" i="6"/>
  <c r="J87" i="22"/>
  <c r="F71" i="6"/>
  <c r="J71" i="22"/>
  <c r="F51" i="6"/>
  <c r="J51" i="22"/>
  <c r="F31" i="6"/>
  <c r="J31" i="22"/>
  <c r="F11" i="6"/>
  <c r="J11" i="22"/>
  <c r="F95" i="6"/>
  <c r="J95" i="22"/>
  <c r="F63" i="6"/>
  <c r="J63" i="22"/>
  <c r="F33" i="6"/>
  <c r="J33" i="22"/>
  <c r="F30" i="6"/>
  <c r="J30" i="22"/>
  <c r="F8" i="6"/>
  <c r="J8" i="22"/>
  <c r="G238" i="7"/>
  <c r="M238" i="7" s="1"/>
  <c r="O238" i="7" s="1"/>
  <c r="G239" i="7"/>
  <c r="M239" i="7" s="1"/>
  <c r="G136" i="7"/>
  <c r="M136" i="7" s="1"/>
  <c r="O136" i="7" s="1"/>
  <c r="G433" i="7"/>
  <c r="M433" i="7" s="1"/>
  <c r="O433" i="7" s="1"/>
  <c r="G410" i="7"/>
  <c r="M410" i="7" s="1"/>
  <c r="O410" i="7" s="1"/>
  <c r="G461" i="7"/>
  <c r="M461" i="7" s="1"/>
  <c r="O461" i="7" s="1"/>
  <c r="G181" i="7"/>
  <c r="M181" i="7" s="1"/>
  <c r="O181" i="7" s="1"/>
  <c r="N741" i="8"/>
  <c r="N422" i="7"/>
  <c r="O422" i="7" s="1"/>
  <c r="N160" i="7"/>
  <c r="G745" i="7"/>
  <c r="M745" i="7" s="1"/>
  <c r="O745" i="7" s="1"/>
  <c r="N183" i="7"/>
  <c r="O183" i="7" s="1"/>
  <c r="N489" i="7"/>
  <c r="O489" i="7" s="1"/>
  <c r="N139" i="7"/>
  <c r="O139" i="7" s="1"/>
  <c r="G416" i="7"/>
  <c r="M416" i="7" s="1"/>
  <c r="O416" i="7" s="1"/>
  <c r="N189" i="7"/>
  <c r="O189" i="7" s="1"/>
  <c r="N184" i="7"/>
  <c r="O184" i="7" s="1"/>
  <c r="N568" i="7"/>
  <c r="O568" i="7" s="1"/>
  <c r="N570" i="7"/>
  <c r="O570" i="7" s="1"/>
  <c r="N415" i="7"/>
  <c r="O415" i="7" s="1"/>
  <c r="G399" i="7"/>
  <c r="M399" i="7" s="1"/>
  <c r="O399" i="7" s="1"/>
  <c r="G564" i="7"/>
  <c r="M564" i="7" s="1"/>
  <c r="O564" i="7" s="1"/>
  <c r="N380" i="7"/>
  <c r="O380" i="7" s="1"/>
  <c r="N246" i="7"/>
  <c r="O246" i="7" s="1"/>
  <c r="G127" i="7"/>
  <c r="K127" i="7" s="1"/>
  <c r="G63" i="7"/>
  <c r="J63" i="7" s="1"/>
  <c r="N379" i="7"/>
  <c r="O379" i="7" s="1"/>
  <c r="G162" i="7"/>
  <c r="M162" i="7" s="1"/>
  <c r="O162" i="7" s="1"/>
  <c r="G383" i="7"/>
  <c r="M383" i="7" s="1"/>
  <c r="O383" i="7" s="1"/>
  <c r="G190" i="7"/>
  <c r="M190" i="7" s="1"/>
  <c r="O190" i="7" s="1"/>
  <c r="G197" i="7"/>
  <c r="M197" i="7" s="1"/>
  <c r="O197" i="7" s="1"/>
  <c r="N471" i="7"/>
  <c r="O471" i="7" s="1"/>
  <c r="N79" i="7"/>
  <c r="N15" i="7"/>
  <c r="N538" i="7"/>
  <c r="N402" i="7"/>
  <c r="O402" i="7" s="1"/>
  <c r="G163" i="7"/>
  <c r="M163" i="7" s="1"/>
  <c r="O163" i="7" s="1"/>
  <c r="N180" i="7"/>
  <c r="O180" i="7" s="1"/>
  <c r="N438" i="7"/>
  <c r="O438" i="7" s="1"/>
  <c r="N222" i="7"/>
  <c r="O222" i="7" s="1"/>
  <c r="N137" i="7"/>
  <c r="O137" i="7" s="1"/>
  <c r="N532" i="7"/>
  <c r="O532" i="7" s="1"/>
  <c r="C266" i="8"/>
  <c r="N95" i="7"/>
  <c r="N31" i="7"/>
  <c r="N504" i="7"/>
  <c r="O504" i="7" s="1"/>
  <c r="G209" i="7"/>
  <c r="M209" i="7" s="1"/>
  <c r="O209" i="7" s="1"/>
  <c r="N218" i="7"/>
  <c r="O218" i="7" s="1"/>
  <c r="N164" i="7"/>
  <c r="N441" i="7"/>
  <c r="O441" i="7" s="1"/>
  <c r="N231" i="7"/>
  <c r="O231" i="7" s="1"/>
  <c r="N111" i="7"/>
  <c r="N47" i="7"/>
  <c r="N505" i="7"/>
  <c r="O505" i="7" s="1"/>
  <c r="N155" i="7"/>
  <c r="O155" i="7" s="1"/>
  <c r="N739" i="8"/>
  <c r="G241" i="7"/>
  <c r="M241" i="7" s="1"/>
  <c r="O241" i="7" s="1"/>
  <c r="C290" i="8"/>
  <c r="G726" i="8"/>
  <c r="I726" i="8" s="1"/>
  <c r="G745" i="8"/>
  <c r="I745" i="8" s="1"/>
  <c r="N737" i="8"/>
  <c r="N175" i="7"/>
  <c r="O175" i="7" s="1"/>
  <c r="N227" i="7"/>
  <c r="O227" i="7" s="1"/>
  <c r="G488" i="7"/>
  <c r="M488" i="7" s="1"/>
  <c r="O488" i="7" s="1"/>
  <c r="N408" i="7"/>
  <c r="O408" i="7" s="1"/>
  <c r="G129" i="7"/>
  <c r="M129" i="7" s="1"/>
  <c r="O129" i="7" s="1"/>
  <c r="N451" i="7"/>
  <c r="O451" i="7" s="1"/>
  <c r="G460" i="7"/>
  <c r="M460" i="7" s="1"/>
  <c r="O460" i="7" s="1"/>
  <c r="N485" i="7"/>
  <c r="O485" i="7" s="1"/>
  <c r="N389" i="7"/>
  <c r="O389" i="7" s="1"/>
  <c r="C354" i="8"/>
  <c r="N213" i="7"/>
  <c r="O213" i="7" s="1"/>
  <c r="G208" i="7"/>
  <c r="M208" i="7" s="1"/>
  <c r="O208" i="7" s="1"/>
  <c r="N559" i="7"/>
  <c r="O559" i="7" s="1"/>
  <c r="N527" i="7"/>
  <c r="O527" i="7" s="1"/>
  <c r="N119" i="7"/>
  <c r="N103" i="7"/>
  <c r="N87" i="7"/>
  <c r="N71" i="7"/>
  <c r="N55" i="7"/>
  <c r="N39" i="7"/>
  <c r="N23" i="7"/>
  <c r="C299" i="8"/>
  <c r="G432" i="7"/>
  <c r="M432" i="7" s="1"/>
  <c r="O432" i="7" s="1"/>
  <c r="N417" i="7"/>
  <c r="O417" i="7" s="1"/>
  <c r="G148" i="7"/>
  <c r="M148" i="7" s="1"/>
  <c r="O148" i="7" s="1"/>
  <c r="N481" i="7"/>
  <c r="O481" i="7" s="1"/>
  <c r="N425" i="7"/>
  <c r="O425" i="7" s="1"/>
  <c r="N393" i="7"/>
  <c r="O393" i="7" s="1"/>
  <c r="G146" i="7"/>
  <c r="M146" i="7" s="1"/>
  <c r="O146" i="7" s="1"/>
  <c r="N220" i="7"/>
  <c r="O220" i="7" s="1"/>
  <c r="G525" i="7"/>
  <c r="M525" i="7" s="1"/>
  <c r="O525" i="7" s="1"/>
  <c r="N469" i="7"/>
  <c r="O469" i="7" s="1"/>
  <c r="G221" i="7"/>
  <c r="M221" i="7" s="1"/>
  <c r="O221" i="7" s="1"/>
  <c r="G381" i="7"/>
  <c r="M381" i="7" s="1"/>
  <c r="O381" i="7" s="1"/>
  <c r="C315" i="8"/>
  <c r="C667" i="8"/>
  <c r="C651" i="8"/>
  <c r="T694" i="6"/>
  <c r="Z693" i="22" s="1"/>
  <c r="T728" i="6"/>
  <c r="Z727" i="22" s="1"/>
  <c r="T664" i="6"/>
  <c r="Z663" i="22" s="1"/>
  <c r="T700" i="6"/>
  <c r="Z699" i="22" s="1"/>
  <c r="T615" i="6"/>
  <c r="Z614" i="22" s="1"/>
  <c r="T567" i="6"/>
  <c r="Z566" i="22" s="1"/>
  <c r="T551" i="6"/>
  <c r="Z550" i="22" s="1"/>
  <c r="T503" i="6"/>
  <c r="Z502" i="22" s="1"/>
  <c r="T584" i="6"/>
  <c r="Z583" i="22" s="1"/>
  <c r="T360" i="6"/>
  <c r="Z359" i="22" s="1"/>
  <c r="T328" i="6"/>
  <c r="Z327" i="22" s="1"/>
  <c r="T296" i="6"/>
  <c r="Z295" i="22" s="1"/>
  <c r="T506" i="6"/>
  <c r="Z505" i="22" s="1"/>
  <c r="T571" i="6"/>
  <c r="Z570" i="22" s="1"/>
  <c r="T515" i="6"/>
  <c r="Z514" i="22" s="1"/>
  <c r="T624" i="6"/>
  <c r="Z623" i="22" s="1"/>
  <c r="T604" i="6"/>
  <c r="Z603" i="22" s="1"/>
  <c r="T572" i="6"/>
  <c r="Z571" i="22" s="1"/>
  <c r="T710" i="6"/>
  <c r="Z709" i="22" s="1"/>
  <c r="T659" i="6"/>
  <c r="Z658" i="22" s="1"/>
  <c r="T637" i="6"/>
  <c r="Z636" i="22" s="1"/>
  <c r="T542" i="6"/>
  <c r="Z541" i="22" s="1"/>
  <c r="T462" i="6"/>
  <c r="Z461" i="22" s="1"/>
  <c r="T255" i="6"/>
  <c r="Z254" i="22" s="1"/>
  <c r="T608" i="6"/>
  <c r="Z607" i="22" s="1"/>
  <c r="T521" i="6"/>
  <c r="Z520" i="22" s="1"/>
  <c r="T353" i="6"/>
  <c r="Z352" i="22" s="1"/>
  <c r="T546" i="6"/>
  <c r="Z545" i="22" s="1"/>
  <c r="T282" i="6"/>
  <c r="Z281" i="22" s="1"/>
  <c r="T250" i="6"/>
  <c r="Z249" i="22" s="1"/>
  <c r="T523" i="6"/>
  <c r="Z522" i="22" s="1"/>
  <c r="T742" i="6"/>
  <c r="Z741" i="22" s="1"/>
  <c r="T278" i="6"/>
  <c r="Z277" i="22" s="1"/>
  <c r="T735" i="6"/>
  <c r="Z734" i="22" s="1"/>
  <c r="T632" i="6"/>
  <c r="Z631" i="22" s="1"/>
  <c r="T622" i="6"/>
  <c r="Z621" i="22" s="1"/>
  <c r="T590" i="6"/>
  <c r="Z589" i="22" s="1"/>
  <c r="T390" i="6"/>
  <c r="Z389" i="22" s="1"/>
  <c r="T599" i="6"/>
  <c r="Z598" i="22" s="1"/>
  <c r="T335" i="6"/>
  <c r="Z334" i="22" s="1"/>
  <c r="T304" i="6"/>
  <c r="Z303" i="22" s="1"/>
  <c r="C583" i="8"/>
  <c r="T529" i="6"/>
  <c r="Z528" i="22" s="1"/>
  <c r="T385" i="6"/>
  <c r="Z384" i="22" s="1"/>
  <c r="T586" i="6"/>
  <c r="Z585" i="22" s="1"/>
  <c r="T490" i="6"/>
  <c r="Z489" i="22" s="1"/>
  <c r="T283" i="6"/>
  <c r="Z282" i="22" s="1"/>
  <c r="T580" i="6"/>
  <c r="Z579" i="22" s="1"/>
  <c r="T374" i="6"/>
  <c r="Z373" i="22" s="1"/>
  <c r="T294" i="6"/>
  <c r="Z293" i="22" s="1"/>
  <c r="T734" i="6"/>
  <c r="Z733" i="22" s="1"/>
  <c r="T702" i="6"/>
  <c r="Z701" i="22" s="1"/>
  <c r="T686" i="6"/>
  <c r="Z685" i="22" s="1"/>
  <c r="T670" i="6"/>
  <c r="Z669" i="22" s="1"/>
  <c r="T641" i="6"/>
  <c r="Z640" i="22" s="1"/>
  <c r="T724" i="6"/>
  <c r="Z723" i="22" s="1"/>
  <c r="T660" i="6"/>
  <c r="Z659" i="22" s="1"/>
  <c r="T478" i="6"/>
  <c r="Z477" i="22" s="1"/>
  <c r="T454" i="6"/>
  <c r="Z453" i="22" s="1"/>
  <c r="T366" i="6"/>
  <c r="Z365" i="22" s="1"/>
  <c r="T350" i="6"/>
  <c r="Z349" i="22" s="1"/>
  <c r="T334" i="6"/>
  <c r="Z333" i="22" s="1"/>
  <c r="T528" i="6"/>
  <c r="Z527" i="22" s="1"/>
  <c r="T601" i="6"/>
  <c r="Z600" i="22" s="1"/>
  <c r="T530" i="6"/>
  <c r="Z529" i="22" s="1"/>
  <c r="T426" i="6"/>
  <c r="Z425" i="22" s="1"/>
  <c r="T354" i="6"/>
  <c r="Z353" i="22" s="1"/>
  <c r="T736" i="6"/>
  <c r="Z735" i="22" s="1"/>
  <c r="T672" i="6"/>
  <c r="Z671" i="22" s="1"/>
  <c r="T729" i="6"/>
  <c r="Z728" i="22" s="1"/>
  <c r="T705" i="6"/>
  <c r="Z704" i="22" s="1"/>
  <c r="T668" i="6"/>
  <c r="Z667" i="22" s="1"/>
  <c r="T636" i="6"/>
  <c r="Z635" i="22" s="1"/>
  <c r="T559" i="6"/>
  <c r="Z558" i="22" s="1"/>
  <c r="T344" i="6"/>
  <c r="Z343" i="22" s="1"/>
  <c r="T544" i="6"/>
  <c r="Z543" i="22" s="1"/>
  <c r="T706" i="6"/>
  <c r="Z705" i="22" s="1"/>
  <c r="T674" i="6"/>
  <c r="Z673" i="22" s="1"/>
  <c r="T642" i="6"/>
  <c r="Z641" i="22" s="1"/>
  <c r="T675" i="6"/>
  <c r="Z674" i="22" s="1"/>
  <c r="T643" i="6"/>
  <c r="Z642" i="22" s="1"/>
  <c r="T709" i="6"/>
  <c r="Z708" i="22" s="1"/>
  <c r="T550" i="6"/>
  <c r="Z549" i="22" s="1"/>
  <c r="T446" i="6"/>
  <c r="Z445" i="22" s="1"/>
  <c r="T422" i="6"/>
  <c r="Z421" i="22" s="1"/>
  <c r="T576" i="6"/>
  <c r="Z575" i="22" s="1"/>
  <c r="T560" i="6"/>
  <c r="Z559" i="22" s="1"/>
  <c r="T512" i="6"/>
  <c r="Z511" i="22" s="1"/>
  <c r="T369" i="6"/>
  <c r="Z368" i="22" s="1"/>
  <c r="T337" i="6"/>
  <c r="Z336" i="22" s="1"/>
  <c r="T305" i="6"/>
  <c r="Z304" i="22" s="1"/>
  <c r="T257" i="6"/>
  <c r="Z256" i="22" s="1"/>
  <c r="T594" i="6"/>
  <c r="Z593" i="22" s="1"/>
  <c r="T410" i="6"/>
  <c r="Z409" i="22" s="1"/>
  <c r="T266" i="6"/>
  <c r="Z265" i="22" s="1"/>
  <c r="T547" i="6"/>
  <c r="Z546" i="22" s="1"/>
  <c r="T356" i="6"/>
  <c r="Z355" i="22" s="1"/>
  <c r="T310" i="6"/>
  <c r="Z309" i="22" s="1"/>
  <c r="T265" i="6"/>
  <c r="Z264" i="22" s="1"/>
  <c r="T578" i="6"/>
  <c r="Z577" i="22" s="1"/>
  <c r="T684" i="6"/>
  <c r="Z683" i="22" s="1"/>
  <c r="T359" i="6"/>
  <c r="Z358" i="22" s="1"/>
  <c r="T311" i="6"/>
  <c r="Z310" i="22" s="1"/>
  <c r="T623" i="6"/>
  <c r="Z622" i="22" s="1"/>
  <c r="T600" i="6"/>
  <c r="Z599" i="22" s="1"/>
  <c r="T288" i="6"/>
  <c r="Z287" i="22" s="1"/>
  <c r="T618" i="6"/>
  <c r="Z617" i="22" s="1"/>
  <c r="T538" i="6"/>
  <c r="Z537" i="22" s="1"/>
  <c r="T603" i="6"/>
  <c r="Z602" i="22" s="1"/>
  <c r="T564" i="6"/>
  <c r="Z563" i="22" s="1"/>
  <c r="T500" i="6"/>
  <c r="Z499" i="22" s="1"/>
  <c r="T317" i="6"/>
  <c r="Z316" i="22" s="1"/>
  <c r="T268" i="6"/>
  <c r="Z267" i="22" s="1"/>
  <c r="T581" i="6"/>
  <c r="Z580" i="22" s="1"/>
  <c r="T509" i="6"/>
  <c r="Z508" i="22" s="1"/>
  <c r="T253" i="6"/>
  <c r="Z252" i="22" s="1"/>
  <c r="T597" i="6"/>
  <c r="Z596" i="22" s="1"/>
  <c r="T276" i="6"/>
  <c r="Z275" i="22" s="1"/>
  <c r="T541" i="6"/>
  <c r="Z540" i="22" s="1"/>
  <c r="T341" i="6"/>
  <c r="Z340" i="22" s="1"/>
  <c r="T309" i="6"/>
  <c r="Z308" i="22" s="1"/>
  <c r="T348" i="6"/>
  <c r="Z347" i="22" s="1"/>
  <c r="T316" i="6"/>
  <c r="Z315" i="22" s="1"/>
  <c r="T557" i="6"/>
  <c r="Z556" i="22" s="1"/>
  <c r="T501" i="6"/>
  <c r="Z500" i="22" s="1"/>
  <c r="T261" i="6"/>
  <c r="Z260" i="22" s="1"/>
  <c r="T654" i="6"/>
  <c r="Z653" i="22" s="1"/>
  <c r="T647" i="6"/>
  <c r="Z646" i="22" s="1"/>
  <c r="T649" i="6"/>
  <c r="Z648" i="22" s="1"/>
  <c r="N155" i="6"/>
  <c r="N513" i="7"/>
  <c r="O513" i="7" s="1"/>
  <c r="N391" i="7"/>
  <c r="O391" i="7" s="1"/>
  <c r="N706" i="8"/>
  <c r="C339" i="8"/>
  <c r="P210" i="2"/>
  <c r="C208" i="8" s="1"/>
  <c r="P203" i="2"/>
  <c r="C201" i="8" s="1"/>
  <c r="P140" i="2"/>
  <c r="C138" i="8" s="1"/>
  <c r="P195" i="2"/>
  <c r="C193" i="8" s="1"/>
  <c r="P139" i="2"/>
  <c r="E128" i="6"/>
  <c r="P130" i="2"/>
  <c r="C128" i="8" s="1"/>
  <c r="C177" i="8"/>
  <c r="C161" i="8"/>
  <c r="C145" i="8"/>
  <c r="C162" i="8"/>
  <c r="P146" i="2"/>
  <c r="N683" i="8"/>
  <c r="N738" i="8"/>
  <c r="G722" i="8"/>
  <c r="H722" i="8" s="1"/>
  <c r="N670" i="8"/>
  <c r="G704" i="8"/>
  <c r="K704" i="8" s="1"/>
  <c r="N699" i="8"/>
  <c r="N688" i="8"/>
  <c r="N636" i="8"/>
  <c r="G740" i="7"/>
  <c r="M740" i="7" s="1"/>
  <c r="O740" i="7" s="1"/>
  <c r="N741" i="7"/>
  <c r="O741" i="7" s="1"/>
  <c r="N177" i="7"/>
  <c r="O177" i="7" s="1"/>
  <c r="N697" i="8"/>
  <c r="G686" i="8"/>
  <c r="H686" i="8" s="1"/>
  <c r="N419" i="7"/>
  <c r="O419" i="7" s="1"/>
  <c r="G663" i="8"/>
  <c r="J663" i="8" s="1"/>
  <c r="N681" i="8"/>
  <c r="N647" i="8"/>
  <c r="G555" i="7"/>
  <c r="M555" i="7" s="1"/>
  <c r="O555" i="7" s="1"/>
  <c r="G392" i="7"/>
  <c r="M392" i="7" s="1"/>
  <c r="O392" i="7" s="1"/>
  <c r="N152" i="7"/>
  <c r="O152" i="7" s="1"/>
  <c r="N230" i="7"/>
  <c r="O230" i="7" s="1"/>
  <c r="N169" i="7"/>
  <c r="O169" i="7" s="1"/>
  <c r="N448" i="7"/>
  <c r="O448" i="7" s="1"/>
  <c r="G130" i="7"/>
  <c r="M130" i="7" s="1"/>
  <c r="O130" i="7" s="1"/>
  <c r="N147" i="7"/>
  <c r="O147" i="7" s="1"/>
  <c r="N388" i="7"/>
  <c r="O388" i="7" s="1"/>
  <c r="G523" i="7"/>
  <c r="M523" i="7" s="1"/>
  <c r="O523" i="7" s="1"/>
  <c r="G387" i="7"/>
  <c r="M387" i="7" s="1"/>
  <c r="O387" i="7" s="1"/>
  <c r="G444" i="7"/>
  <c r="M444" i="7" s="1"/>
  <c r="O444" i="7" s="1"/>
  <c r="G743" i="8"/>
  <c r="K743" i="8" s="1"/>
  <c r="N200" i="7"/>
  <c r="O200" i="7" s="1"/>
  <c r="N550" i="7"/>
  <c r="O550" i="7" s="1"/>
  <c r="N561" i="7"/>
  <c r="O561" i="7" s="1"/>
  <c r="N161" i="7"/>
  <c r="O161" i="7" s="1"/>
  <c r="N690" i="8"/>
  <c r="G476" i="7"/>
  <c r="M476" i="7" s="1"/>
  <c r="O476" i="7" s="1"/>
  <c r="C725" i="8"/>
  <c r="C539" i="8"/>
  <c r="C444" i="8"/>
  <c r="C532" i="8"/>
  <c r="P429" i="2"/>
  <c r="C427" i="8" s="1"/>
  <c r="N672" i="8"/>
  <c r="N480" i="7"/>
  <c r="O480" i="7" s="1"/>
  <c r="C624" i="8"/>
  <c r="C567" i="8"/>
  <c r="C537" i="8"/>
  <c r="P442" i="2"/>
  <c r="C440" i="8" s="1"/>
  <c r="P410" i="2"/>
  <c r="C596" i="8"/>
  <c r="C332" i="8"/>
  <c r="P188" i="2"/>
  <c r="C186" i="8" s="1"/>
  <c r="C507" i="8"/>
  <c r="G743" i="7"/>
  <c r="M743" i="7" s="1"/>
  <c r="O743" i="7" s="1"/>
  <c r="G638" i="8"/>
  <c r="H638" i="8" s="1"/>
  <c r="C511" i="8"/>
  <c r="P143" i="2"/>
  <c r="C141" i="8" s="1"/>
  <c r="G580" i="7"/>
  <c r="M580" i="7" s="1"/>
  <c r="O580" i="7" s="1"/>
  <c r="C321" i="8"/>
  <c r="P145" i="2"/>
  <c r="C143" i="8" s="1"/>
  <c r="N68" i="7"/>
  <c r="P466" i="2"/>
  <c r="C464" i="8" s="1"/>
  <c r="P162" i="2"/>
  <c r="C160" i="8" s="1"/>
  <c r="C597" i="8"/>
  <c r="C572" i="8"/>
  <c r="C340" i="8"/>
  <c r="C555" i="8"/>
  <c r="P172" i="2"/>
  <c r="C170" i="8" s="1"/>
  <c r="C412" i="8"/>
  <c r="C500" i="8"/>
  <c r="C531" i="8"/>
  <c r="G656" i="8"/>
  <c r="K656" i="8" s="1"/>
  <c r="N724" i="8"/>
  <c r="N455" i="7"/>
  <c r="O455" i="7" s="1"/>
  <c r="G201" i="7"/>
  <c r="M201" i="7" s="1"/>
  <c r="O201" i="7" s="1"/>
  <c r="C474" i="8"/>
  <c r="C330" i="8"/>
  <c r="C226" i="8"/>
  <c r="P178" i="2"/>
  <c r="C176" i="8" s="1"/>
  <c r="C548" i="8"/>
  <c r="C613" i="8"/>
  <c r="C268" i="8"/>
  <c r="C604" i="8"/>
  <c r="P156" i="2"/>
  <c r="C154" i="8" s="1"/>
  <c r="P251" i="2"/>
  <c r="C249" i="8" s="1"/>
  <c r="C741" i="8"/>
  <c r="P131" i="2"/>
  <c r="G424" i="7"/>
  <c r="M424" i="7" s="1"/>
  <c r="O424" i="7" s="1"/>
  <c r="P399" i="2"/>
  <c r="C397" i="8" s="1"/>
  <c r="C484" i="8"/>
  <c r="C661" i="8"/>
  <c r="C557" i="8"/>
  <c r="C643" i="8"/>
  <c r="N495" i="7"/>
  <c r="O495" i="7" s="1"/>
  <c r="N219" i="7"/>
  <c r="O219" i="7" s="1"/>
  <c r="C345" i="8"/>
  <c r="C610" i="8"/>
  <c r="C546" i="8"/>
  <c r="C514" i="8"/>
  <c r="P434" i="2"/>
  <c r="P186" i="2"/>
  <c r="C184" i="8" s="1"/>
  <c r="C733" i="8"/>
  <c r="C204" i="8"/>
  <c r="P213" i="2"/>
  <c r="C211" i="8" s="1"/>
  <c r="P205" i="2"/>
  <c r="C203" i="8" s="1"/>
  <c r="C666" i="8"/>
  <c r="P215" i="2"/>
  <c r="C213" i="8" s="1"/>
  <c r="P183" i="2"/>
  <c r="C181" i="8" s="1"/>
  <c r="P154" i="2"/>
  <c r="C152" i="8" s="1"/>
  <c r="C693" i="8"/>
  <c r="C508" i="8"/>
  <c r="C172" i="8"/>
  <c r="C316" i="8"/>
  <c r="P437" i="2"/>
  <c r="C435" i="8" s="1"/>
  <c r="G52" i="7"/>
  <c r="L52" i="7" s="1"/>
  <c r="N52" i="7"/>
  <c r="G36" i="7"/>
  <c r="I36" i="7" s="1"/>
  <c r="N36" i="7"/>
  <c r="G20" i="7"/>
  <c r="M20" i="7" s="1"/>
  <c r="N20" i="7"/>
  <c r="G76" i="7"/>
  <c r="H76" i="7" s="1"/>
  <c r="N76" i="7"/>
  <c r="G60" i="7"/>
  <c r="J60" i="7" s="1"/>
  <c r="N60" i="7"/>
  <c r="G44" i="7"/>
  <c r="H44" i="7" s="1"/>
  <c r="N44" i="7"/>
  <c r="N28" i="7"/>
  <c r="G28" i="7"/>
  <c r="H28" i="7" s="1"/>
  <c r="G12" i="7"/>
  <c r="K12" i="7" s="1"/>
  <c r="N12" i="7"/>
  <c r="C658" i="7"/>
  <c r="C625" i="7"/>
  <c r="C491" i="7"/>
  <c r="C356" i="7"/>
  <c r="C577" i="7"/>
  <c r="C338" i="7"/>
  <c r="C290" i="7"/>
  <c r="C275" i="7"/>
  <c r="C573" i="7"/>
  <c r="C163" i="7"/>
  <c r="C257" i="7"/>
  <c r="C571" i="7"/>
  <c r="C241" i="7"/>
  <c r="C677" i="7"/>
  <c r="C535" i="7"/>
  <c r="C591" i="7"/>
  <c r="C685" i="7"/>
  <c r="C193" i="7"/>
  <c r="G121" i="7"/>
  <c r="L121" i="7" s="1"/>
  <c r="N121" i="7"/>
  <c r="N105" i="7"/>
  <c r="G105" i="7"/>
  <c r="L105" i="7" s="1"/>
  <c r="G89" i="7"/>
  <c r="K89" i="7" s="1"/>
  <c r="N89" i="7"/>
  <c r="N73" i="7"/>
  <c r="G73" i="7"/>
  <c r="M73" i="7" s="1"/>
  <c r="G57" i="7"/>
  <c r="L57" i="7" s="1"/>
  <c r="N57" i="7"/>
  <c r="N41" i="7"/>
  <c r="G41" i="7"/>
  <c r="M41" i="7" s="1"/>
  <c r="N25" i="7"/>
  <c r="G25" i="7"/>
  <c r="J25" i="7" s="1"/>
  <c r="G9" i="7"/>
  <c r="M9" i="7" s="1"/>
  <c r="N9" i="7"/>
  <c r="N114" i="7"/>
  <c r="G114" i="7"/>
  <c r="M114" i="7" s="1"/>
  <c r="N98" i="7"/>
  <c r="G98" i="7"/>
  <c r="L98" i="7" s="1"/>
  <c r="N82" i="7"/>
  <c r="G82" i="7"/>
  <c r="L82" i="7" s="1"/>
  <c r="G56" i="7"/>
  <c r="L56" i="7" s="1"/>
  <c r="N56" i="7"/>
  <c r="N30" i="7"/>
  <c r="G30" i="7"/>
  <c r="K30" i="7" s="1"/>
  <c r="G18" i="7"/>
  <c r="M18" i="7" s="1"/>
  <c r="N18" i="7"/>
  <c r="C706" i="8"/>
  <c r="G7" i="7"/>
  <c r="J7" i="7" s="1"/>
  <c r="N7" i="7"/>
  <c r="G112" i="7"/>
  <c r="L112" i="7" s="1"/>
  <c r="N112" i="7"/>
  <c r="G96" i="7"/>
  <c r="L96" i="7" s="1"/>
  <c r="N96" i="7"/>
  <c r="G80" i="7"/>
  <c r="H80" i="7" s="1"/>
  <c r="N80" i="7"/>
  <c r="G54" i="7"/>
  <c r="M54" i="7" s="1"/>
  <c r="N54" i="7"/>
  <c r="N42" i="7"/>
  <c r="G42" i="7"/>
  <c r="M42" i="7" s="1"/>
  <c r="G16" i="7"/>
  <c r="M16" i="7" s="1"/>
  <c r="N16" i="7"/>
  <c r="G117" i="7"/>
  <c r="H117" i="7" s="1"/>
  <c r="N117" i="7"/>
  <c r="G101" i="7"/>
  <c r="K101" i="7" s="1"/>
  <c r="N101" i="7"/>
  <c r="G85" i="7"/>
  <c r="H85" i="7" s="1"/>
  <c r="N85" i="7"/>
  <c r="G69" i="7"/>
  <c r="M69" i="7" s="1"/>
  <c r="N69" i="7"/>
  <c r="G53" i="7"/>
  <c r="I53" i="7" s="1"/>
  <c r="N53" i="7"/>
  <c r="G37" i="7"/>
  <c r="M37" i="7" s="1"/>
  <c r="N37" i="7"/>
  <c r="G21" i="7"/>
  <c r="J21" i="7" s="1"/>
  <c r="N21" i="7"/>
  <c r="G126" i="7"/>
  <c r="K126" i="7" s="1"/>
  <c r="N126" i="7"/>
  <c r="G110" i="7"/>
  <c r="L110" i="7" s="1"/>
  <c r="N110" i="7"/>
  <c r="G94" i="7"/>
  <c r="M94" i="7" s="1"/>
  <c r="N94" i="7"/>
  <c r="G78" i="7"/>
  <c r="M78" i="7" s="1"/>
  <c r="N78" i="7"/>
  <c r="N66" i="7"/>
  <c r="G66" i="7"/>
  <c r="M66" i="7" s="1"/>
  <c r="N40" i="7"/>
  <c r="G40" i="7"/>
  <c r="M40" i="7" s="1"/>
  <c r="G14" i="7"/>
  <c r="K14" i="7" s="1"/>
  <c r="N14" i="7"/>
  <c r="C730" i="8"/>
  <c r="C722" i="8"/>
  <c r="G115" i="7"/>
  <c r="I115" i="7" s="1"/>
  <c r="N115" i="7"/>
  <c r="G99" i="7"/>
  <c r="H99" i="7" s="1"/>
  <c r="N99" i="7"/>
  <c r="G83" i="7"/>
  <c r="I83" i="7" s="1"/>
  <c r="N83" i="7"/>
  <c r="G67" i="7"/>
  <c r="J67" i="7" s="1"/>
  <c r="N67" i="7"/>
  <c r="G51" i="7"/>
  <c r="M51" i="7" s="1"/>
  <c r="N51" i="7"/>
  <c r="G35" i="7"/>
  <c r="H35" i="7" s="1"/>
  <c r="N35" i="7"/>
  <c r="G19" i="7"/>
  <c r="M19" i="7" s="1"/>
  <c r="N19" i="7"/>
  <c r="G124" i="7"/>
  <c r="K124" i="7" s="1"/>
  <c r="N124" i="7"/>
  <c r="G108" i="7"/>
  <c r="H108" i="7" s="1"/>
  <c r="N108" i="7"/>
  <c r="G92" i="7"/>
  <c r="K92" i="7" s="1"/>
  <c r="N92" i="7"/>
  <c r="G64" i="7"/>
  <c r="M64" i="7" s="1"/>
  <c r="N64" i="7"/>
  <c r="G38" i="7"/>
  <c r="I38" i="7" s="1"/>
  <c r="N38" i="7"/>
  <c r="N26" i="7"/>
  <c r="G26" i="7"/>
  <c r="I26" i="7" s="1"/>
  <c r="G113" i="7"/>
  <c r="M113" i="7" s="1"/>
  <c r="N113" i="7"/>
  <c r="G97" i="7"/>
  <c r="L97" i="7" s="1"/>
  <c r="N97" i="7"/>
  <c r="G81" i="7"/>
  <c r="H81" i="7" s="1"/>
  <c r="N81" i="7"/>
  <c r="G65" i="7"/>
  <c r="L65" i="7" s="1"/>
  <c r="N65" i="7"/>
  <c r="G49" i="7"/>
  <c r="I49" i="7" s="1"/>
  <c r="N49" i="7"/>
  <c r="G33" i="7"/>
  <c r="K33" i="7" s="1"/>
  <c r="N33" i="7"/>
  <c r="N17" i="7"/>
  <c r="G17" i="7"/>
  <c r="L17" i="7" s="1"/>
  <c r="N122" i="7"/>
  <c r="G122" i="7"/>
  <c r="I122" i="7" s="1"/>
  <c r="N106" i="7"/>
  <c r="G106" i="7"/>
  <c r="M106" i="7" s="1"/>
  <c r="N90" i="7"/>
  <c r="G90" i="7"/>
  <c r="M90" i="7" s="1"/>
  <c r="N62" i="7"/>
  <c r="G62" i="7"/>
  <c r="K62" i="7" s="1"/>
  <c r="G50" i="7"/>
  <c r="I50" i="7" s="1"/>
  <c r="N50" i="7"/>
  <c r="G24" i="7"/>
  <c r="L24" i="7" s="1"/>
  <c r="N24" i="7"/>
  <c r="G120" i="7"/>
  <c r="L120" i="7" s="1"/>
  <c r="N120" i="7"/>
  <c r="G104" i="7"/>
  <c r="L104" i="7" s="1"/>
  <c r="N104" i="7"/>
  <c r="G88" i="7"/>
  <c r="L88" i="7" s="1"/>
  <c r="N88" i="7"/>
  <c r="N74" i="7"/>
  <c r="G74" i="7"/>
  <c r="M74" i="7" s="1"/>
  <c r="G48" i="7"/>
  <c r="L48" i="7" s="1"/>
  <c r="N48" i="7"/>
  <c r="G22" i="7"/>
  <c r="K22" i="7" s="1"/>
  <c r="N22" i="7"/>
  <c r="G10" i="7"/>
  <c r="M10" i="7" s="1"/>
  <c r="N10" i="7"/>
  <c r="G125" i="7"/>
  <c r="I125" i="7" s="1"/>
  <c r="N125" i="7"/>
  <c r="G109" i="7"/>
  <c r="K109" i="7" s="1"/>
  <c r="N109" i="7"/>
  <c r="G93" i="7"/>
  <c r="I93" i="7" s="1"/>
  <c r="N93" i="7"/>
  <c r="G77" i="7"/>
  <c r="I77" i="7" s="1"/>
  <c r="N77" i="7"/>
  <c r="G61" i="7"/>
  <c r="K61" i="7" s="1"/>
  <c r="N61" i="7"/>
  <c r="G45" i="7"/>
  <c r="M45" i="7" s="1"/>
  <c r="N45" i="7"/>
  <c r="G29" i="7"/>
  <c r="H29" i="7" s="1"/>
  <c r="N29" i="7"/>
  <c r="G13" i="7"/>
  <c r="L13" i="7" s="1"/>
  <c r="N13" i="7"/>
  <c r="G118" i="7"/>
  <c r="J118" i="7" s="1"/>
  <c r="N118" i="7"/>
  <c r="G102" i="7"/>
  <c r="J102" i="7" s="1"/>
  <c r="N102" i="7"/>
  <c r="G86" i="7"/>
  <c r="J86" i="7" s="1"/>
  <c r="N86" i="7"/>
  <c r="N72" i="7"/>
  <c r="G72" i="7"/>
  <c r="M72" i="7" s="1"/>
  <c r="G46" i="7"/>
  <c r="H46" i="7" s="1"/>
  <c r="N46" i="7"/>
  <c r="G34" i="7"/>
  <c r="M34" i="7" s="1"/>
  <c r="N34" i="7"/>
  <c r="G8" i="7"/>
  <c r="M8" i="7" s="1"/>
  <c r="N8" i="7"/>
  <c r="N123" i="7"/>
  <c r="G123" i="7"/>
  <c r="M123" i="7" s="1"/>
  <c r="G107" i="7"/>
  <c r="J107" i="7" s="1"/>
  <c r="N107" i="7"/>
  <c r="N91" i="7"/>
  <c r="G91" i="7"/>
  <c r="M91" i="7" s="1"/>
  <c r="G75" i="7"/>
  <c r="L75" i="7" s="1"/>
  <c r="N75" i="7"/>
  <c r="N59" i="7"/>
  <c r="G59" i="7"/>
  <c r="L59" i="7" s="1"/>
  <c r="G43" i="7"/>
  <c r="J43" i="7" s="1"/>
  <c r="N43" i="7"/>
  <c r="N27" i="7"/>
  <c r="G27" i="7"/>
  <c r="M27" i="7" s="1"/>
  <c r="G11" i="7"/>
  <c r="L11" i="7" s="1"/>
  <c r="N11" i="7"/>
  <c r="G116" i="7"/>
  <c r="I116" i="7" s="1"/>
  <c r="N116" i="7"/>
  <c r="N100" i="7"/>
  <c r="G100" i="7"/>
  <c r="I100" i="7" s="1"/>
  <c r="G84" i="7"/>
  <c r="J84" i="7" s="1"/>
  <c r="N84" i="7"/>
  <c r="G70" i="7"/>
  <c r="J70" i="7" s="1"/>
  <c r="N70" i="7"/>
  <c r="N58" i="7"/>
  <c r="G58" i="7"/>
  <c r="M58" i="7" s="1"/>
  <c r="G32" i="7"/>
  <c r="L32" i="7" s="1"/>
  <c r="N32" i="7"/>
  <c r="G6" i="7"/>
  <c r="I6" i="7" s="1"/>
  <c r="N6" i="7"/>
  <c r="C133" i="8"/>
  <c r="C443" i="8"/>
  <c r="C619" i="8"/>
  <c r="P451" i="2"/>
  <c r="C632" i="8"/>
  <c r="C565" i="8"/>
  <c r="C348" i="8"/>
  <c r="C683" i="8"/>
  <c r="C581" i="8"/>
  <c r="C574" i="8"/>
  <c r="Q451" i="2"/>
  <c r="C663" i="8"/>
  <c r="C526" i="8"/>
  <c r="C644" i="8"/>
  <c r="C139" i="8"/>
  <c r="C421" i="8"/>
  <c r="C588" i="8"/>
  <c r="C228" i="8"/>
  <c r="C560" i="8"/>
  <c r="C247" i="8"/>
  <c r="C677" i="8"/>
  <c r="C736" i="8"/>
  <c r="C183" i="8"/>
  <c r="C549" i="8"/>
  <c r="C312" i="8"/>
  <c r="C525" i="8"/>
  <c r="C135" i="8"/>
  <c r="C686" i="8"/>
  <c r="C672" i="8"/>
  <c r="C638" i="8"/>
  <c r="C269" i="8"/>
  <c r="C407" i="8"/>
  <c r="C697" i="8"/>
  <c r="C600" i="8"/>
  <c r="C503" i="8"/>
  <c r="C737" i="8"/>
  <c r="C488" i="8"/>
  <c r="C621" i="8"/>
  <c r="C195" i="8"/>
  <c r="C694" i="8"/>
  <c r="C620" i="8"/>
  <c r="C296" i="8"/>
  <c r="C205" i="8"/>
  <c r="C675" i="8"/>
  <c r="C136" i="8"/>
  <c r="C131" i="8"/>
  <c r="C267" i="8"/>
  <c r="C642" i="8"/>
  <c r="C547" i="8"/>
  <c r="C331" i="8"/>
  <c r="C229" i="8"/>
  <c r="G131" i="7"/>
  <c r="M131" i="7" s="1"/>
  <c r="N131" i="7"/>
  <c r="G166" i="7"/>
  <c r="M166" i="7" s="1"/>
  <c r="N166" i="7"/>
  <c r="N452" i="7"/>
  <c r="G452" i="7"/>
  <c r="M452" i="7" s="1"/>
  <c r="N157" i="7"/>
  <c r="G157" i="7"/>
  <c r="M157" i="7" s="1"/>
  <c r="G196" i="7"/>
  <c r="M196" i="7" s="1"/>
  <c r="N196" i="7"/>
  <c r="G151" i="7"/>
  <c r="M151" i="7" s="1"/>
  <c r="N151" i="7"/>
  <c r="G140" i="7"/>
  <c r="M140" i="7" s="1"/>
  <c r="N140" i="7"/>
  <c r="N176" i="7"/>
  <c r="G176" i="7"/>
  <c r="M176" i="7" s="1"/>
  <c r="G420" i="7"/>
  <c r="M420" i="7" s="1"/>
  <c r="N420" i="7"/>
  <c r="G245" i="7"/>
  <c r="M245" i="7" s="1"/>
  <c r="N245" i="7"/>
  <c r="G210" i="7"/>
  <c r="M210" i="7" s="1"/>
  <c r="N210" i="7"/>
  <c r="G473" i="7"/>
  <c r="M473" i="7" s="1"/>
  <c r="N473" i="7"/>
  <c r="N479" i="7"/>
  <c r="G479" i="7"/>
  <c r="M479" i="7" s="1"/>
  <c r="N206" i="7"/>
  <c r="G206" i="7"/>
  <c r="M206" i="7" s="1"/>
  <c r="G401" i="7"/>
  <c r="M401" i="7" s="1"/>
  <c r="N401" i="7"/>
  <c r="N491" i="7"/>
  <c r="G491" i="7"/>
  <c r="M491" i="7" s="1"/>
  <c r="G153" i="7"/>
  <c r="M153" i="7" s="1"/>
  <c r="N153" i="7"/>
  <c r="N483" i="7"/>
  <c r="G483" i="7"/>
  <c r="M483" i="7" s="1"/>
  <c r="G405" i="7"/>
  <c r="M405" i="7" s="1"/>
  <c r="N405" i="7"/>
  <c r="G237" i="7"/>
  <c r="M237" i="7" s="1"/>
  <c r="N237" i="7"/>
  <c r="N174" i="7"/>
  <c r="G174" i="7"/>
  <c r="M174" i="7" s="1"/>
  <c r="G453" i="7"/>
  <c r="M453" i="7" s="1"/>
  <c r="N453" i="7"/>
  <c r="G233" i="7"/>
  <c r="M233" i="7" s="1"/>
  <c r="N233" i="7"/>
  <c r="N427" i="7"/>
  <c r="G427" i="7"/>
  <c r="M427" i="7" s="1"/>
  <c r="N464" i="7"/>
  <c r="G464" i="7"/>
  <c r="M464" i="7" s="1"/>
  <c r="G145" i="7"/>
  <c r="M145" i="7" s="1"/>
  <c r="N145" i="7"/>
  <c r="N437" i="7"/>
  <c r="G437" i="7"/>
  <c r="M437" i="7" s="1"/>
  <c r="N217" i="7"/>
  <c r="G217" i="7"/>
  <c r="M217" i="7" s="1"/>
  <c r="G487" i="7"/>
  <c r="M487" i="7" s="1"/>
  <c r="N487" i="7"/>
  <c r="N737" i="7"/>
  <c r="G737" i="7"/>
  <c r="M737" i="7" s="1"/>
  <c r="N400" i="7"/>
  <c r="G400" i="7"/>
  <c r="M400" i="7" s="1"/>
  <c r="N467" i="7"/>
  <c r="G467" i="7"/>
  <c r="M467" i="7" s="1"/>
  <c r="N204" i="7"/>
  <c r="G204" i="7"/>
  <c r="M204" i="7" s="1"/>
  <c r="G212" i="7"/>
  <c r="M212" i="7" s="1"/>
  <c r="N212" i="7"/>
  <c r="N187" i="7"/>
  <c r="G187" i="7"/>
  <c r="M187" i="7" s="1"/>
  <c r="G468" i="7"/>
  <c r="M468" i="7" s="1"/>
  <c r="N468" i="7"/>
  <c r="G173" i="7"/>
  <c r="M173" i="7" s="1"/>
  <c r="N173" i="7"/>
  <c r="G456" i="7"/>
  <c r="M456" i="7" s="1"/>
  <c r="N456" i="7"/>
  <c r="N207" i="7"/>
  <c r="G207" i="7"/>
  <c r="M207" i="7" s="1"/>
  <c r="N188" i="7"/>
  <c r="G188" i="7"/>
  <c r="M188" i="7" s="1"/>
  <c r="N143" i="7"/>
  <c r="G143" i="7"/>
  <c r="M143" i="7" s="1"/>
  <c r="G150" i="7"/>
  <c r="M150" i="7" s="1"/>
  <c r="N150" i="7"/>
  <c r="N193" i="7"/>
  <c r="G193" i="7"/>
  <c r="M193" i="7" s="1"/>
  <c r="N191" i="7"/>
  <c r="G191" i="7"/>
  <c r="M191" i="7" s="1"/>
  <c r="G244" i="7"/>
  <c r="M244" i="7" s="1"/>
  <c r="N244" i="7"/>
  <c r="G248" i="7"/>
  <c r="M248" i="7" s="1"/>
  <c r="N248" i="7"/>
  <c r="G198" i="7"/>
  <c r="M198" i="7" s="1"/>
  <c r="N198" i="7"/>
  <c r="G202" i="7"/>
  <c r="M202" i="7" s="1"/>
  <c r="N202" i="7"/>
  <c r="N224" i="7"/>
  <c r="G224" i="7"/>
  <c r="M224" i="7" s="1"/>
  <c r="G429" i="7"/>
  <c r="M429" i="7" s="1"/>
  <c r="N429" i="7"/>
  <c r="N457" i="7"/>
  <c r="G457" i="7"/>
  <c r="M457" i="7" s="1"/>
  <c r="N384" i="7"/>
  <c r="G384" i="7"/>
  <c r="M384" i="7" s="1"/>
  <c r="G375" i="7"/>
  <c r="M375" i="7" s="1"/>
  <c r="N375" i="7"/>
  <c r="G413" i="7"/>
  <c r="M413" i="7" s="1"/>
  <c r="N413" i="7"/>
  <c r="N159" i="7"/>
  <c r="G159" i="7"/>
  <c r="M159" i="7" s="1"/>
  <c r="G396" i="7"/>
  <c r="M396" i="7" s="1"/>
  <c r="N396" i="7"/>
  <c r="G232" i="7"/>
  <c r="M232" i="7" s="1"/>
  <c r="N232" i="7"/>
  <c r="G423" i="7"/>
  <c r="M423" i="7" s="1"/>
  <c r="N423" i="7"/>
  <c r="N142" i="7"/>
  <c r="G142" i="7"/>
  <c r="M142" i="7" s="1"/>
  <c r="G134" i="7"/>
  <c r="M134" i="7" s="1"/>
  <c r="N134" i="7"/>
  <c r="G236" i="7"/>
  <c r="M236" i="7" s="1"/>
  <c r="N236" i="7"/>
  <c r="N156" i="7"/>
  <c r="G156" i="7"/>
  <c r="M156" i="7" s="1"/>
  <c r="G373" i="7"/>
  <c r="M373" i="7" s="1"/>
  <c r="N373" i="7"/>
  <c r="G172" i="7"/>
  <c r="M172" i="7" s="1"/>
  <c r="N172" i="7"/>
  <c r="N449" i="7"/>
  <c r="G449" i="7"/>
  <c r="M449" i="7" s="1"/>
  <c r="G179" i="7"/>
  <c r="M179" i="7" s="1"/>
  <c r="N179" i="7"/>
  <c r="G226" i="7"/>
  <c r="M226" i="7" s="1"/>
  <c r="N226" i="7"/>
  <c r="G409" i="7"/>
  <c r="M409" i="7" s="1"/>
  <c r="N409" i="7"/>
  <c r="G182" i="7"/>
  <c r="M182" i="7" s="1"/>
  <c r="N182" i="7"/>
  <c r="G472" i="7"/>
  <c r="M472" i="7" s="1"/>
  <c r="N472" i="7"/>
  <c r="N447" i="7"/>
  <c r="G447" i="7"/>
  <c r="M447" i="7" s="1"/>
  <c r="G377" i="7"/>
  <c r="M377" i="7" s="1"/>
  <c r="N377" i="7"/>
  <c r="G376" i="7"/>
  <c r="M376" i="7" s="1"/>
  <c r="N376" i="7"/>
  <c r="G744" i="7"/>
  <c r="M744" i="7" s="1"/>
  <c r="N744" i="7"/>
  <c r="G475" i="7"/>
  <c r="M475" i="7" s="1"/>
  <c r="N475" i="7"/>
  <c r="G440" i="7"/>
  <c r="M440" i="7" s="1"/>
  <c r="N440" i="7"/>
  <c r="G225" i="7"/>
  <c r="M225" i="7" s="1"/>
  <c r="N225" i="7"/>
  <c r="G199" i="7"/>
  <c r="M199" i="7" s="1"/>
  <c r="N199" i="7"/>
  <c r="G132" i="7"/>
  <c r="M132" i="7" s="1"/>
  <c r="N132" i="7"/>
  <c r="N459" i="7"/>
  <c r="G459" i="7"/>
  <c r="M459" i="7" s="1"/>
  <c r="G228" i="7"/>
  <c r="M228" i="7" s="1"/>
  <c r="N228" i="7"/>
  <c r="G195" i="7"/>
  <c r="M195" i="7" s="1"/>
  <c r="N195" i="7"/>
  <c r="G235" i="7"/>
  <c r="M235" i="7" s="1"/>
  <c r="N235" i="7"/>
  <c r="G216" i="7"/>
  <c r="M216" i="7" s="1"/>
  <c r="N216" i="7"/>
  <c r="G395" i="7"/>
  <c r="M395" i="7" s="1"/>
  <c r="N395" i="7"/>
  <c r="G214" i="7"/>
  <c r="M214" i="7" s="1"/>
  <c r="N214" i="7"/>
  <c r="G428" i="7"/>
  <c r="M428" i="7" s="1"/>
  <c r="N428" i="7"/>
  <c r="N223" i="7"/>
  <c r="G223" i="7"/>
  <c r="M223" i="7" s="1"/>
  <c r="G243" i="7"/>
  <c r="M243" i="7" s="1"/>
  <c r="N243" i="7"/>
  <c r="G412" i="7"/>
  <c r="M412" i="7" s="1"/>
  <c r="N412" i="7"/>
  <c r="G215" i="7"/>
  <c r="M215" i="7" s="1"/>
  <c r="N215" i="7"/>
  <c r="N249" i="7"/>
  <c r="G249" i="7"/>
  <c r="M249" i="7" s="1"/>
  <c r="N436" i="7"/>
  <c r="G436" i="7"/>
  <c r="M436" i="7" s="1"/>
  <c r="N421" i="7"/>
  <c r="G421" i="7"/>
  <c r="M421" i="7" s="1"/>
  <c r="G492" i="7"/>
  <c r="M492" i="7" s="1"/>
  <c r="N492" i="7"/>
  <c r="N463" i="7"/>
  <c r="G463" i="7"/>
  <c r="M463" i="7" s="1"/>
  <c r="N154" i="7"/>
  <c r="G154" i="7"/>
  <c r="M154" i="7" s="1"/>
  <c r="G443" i="7"/>
  <c r="M443" i="7" s="1"/>
  <c r="N443" i="7"/>
  <c r="N242" i="7"/>
  <c r="G242" i="7"/>
  <c r="M242" i="7" s="1"/>
  <c r="C620" i="7"/>
  <c r="C262" i="7"/>
  <c r="C230" i="7"/>
  <c r="G170" i="7"/>
  <c r="M170" i="7" s="1"/>
  <c r="O170" i="7" s="1"/>
  <c r="C134" i="7"/>
  <c r="G484" i="7"/>
  <c r="M484" i="7" s="1"/>
  <c r="O484" i="7" s="1"/>
  <c r="P385" i="2"/>
  <c r="P209" i="2"/>
  <c r="C207" i="8" s="1"/>
  <c r="P450" i="2"/>
  <c r="C448" i="8" s="1"/>
  <c r="P226" i="2"/>
  <c r="C224" i="8" s="1"/>
  <c r="C594" i="7"/>
  <c r="C492" i="7"/>
  <c r="C700" i="7"/>
  <c r="C396" i="7"/>
  <c r="C740" i="7"/>
  <c r="C228" i="7"/>
  <c r="C683" i="7"/>
  <c r="P148" i="2"/>
  <c r="C651" i="7"/>
  <c r="C282" i="7"/>
  <c r="C482" i="7"/>
  <c r="C252" i="7"/>
  <c r="D431" i="7"/>
  <c r="E431" i="7" s="1"/>
  <c r="F431" i="7" s="1"/>
  <c r="D185" i="7"/>
  <c r="E185" i="7" s="1"/>
  <c r="F185" i="7" s="1"/>
  <c r="P431" i="2"/>
  <c r="N168" i="7"/>
  <c r="O168" i="7" s="1"/>
  <c r="C558" i="7"/>
  <c r="C270" i="7"/>
  <c r="G178" i="7"/>
  <c r="M178" i="7" s="1"/>
  <c r="O178" i="7" s="1"/>
  <c r="C375" i="7"/>
  <c r="C247" i="7"/>
  <c r="N203" i="7"/>
  <c r="O203" i="7" s="1"/>
  <c r="N171" i="7"/>
  <c r="O171" i="7" s="1"/>
  <c r="P394" i="2"/>
  <c r="C392" i="8" s="1"/>
  <c r="P170" i="2"/>
  <c r="G158" i="7"/>
  <c r="M158" i="7" s="1"/>
  <c r="O158" i="7" s="1"/>
  <c r="C209" i="7"/>
  <c r="C322" i="7"/>
  <c r="P157" i="2"/>
  <c r="C699" i="7"/>
  <c r="C277" i="7"/>
  <c r="C680" i="7"/>
  <c r="C541" i="7"/>
  <c r="C381" i="7"/>
  <c r="C157" i="7"/>
  <c r="P471" i="2"/>
  <c r="C469" i="8" s="1"/>
  <c r="P383" i="2"/>
  <c r="C381" i="8" s="1"/>
  <c r="N229" i="7"/>
  <c r="O229" i="7" s="1"/>
  <c r="N165" i="7"/>
  <c r="O165" i="7" s="1"/>
  <c r="N133" i="7"/>
  <c r="O133" i="7" s="1"/>
  <c r="C434" i="7"/>
  <c r="C593" i="7"/>
  <c r="C130" i="7"/>
  <c r="C179" i="7"/>
  <c r="C363" i="7"/>
  <c r="P149" i="2"/>
  <c r="C149" i="7"/>
  <c r="G738" i="7"/>
  <c r="M738" i="7" s="1"/>
  <c r="O738" i="7" s="1"/>
  <c r="C631" i="7"/>
  <c r="P745" i="2"/>
  <c r="C714" i="7"/>
  <c r="C706" i="7"/>
  <c r="P190" i="2"/>
  <c r="C390" i="7"/>
  <c r="C358" i="7"/>
  <c r="C326" i="7"/>
  <c r="C294" i="7"/>
  <c r="N234" i="7"/>
  <c r="O234" i="7" s="1"/>
  <c r="N186" i="7"/>
  <c r="O186" i="7" s="1"/>
  <c r="G138" i="7"/>
  <c r="M138" i="7" s="1"/>
  <c r="O138" i="7" s="1"/>
  <c r="G435" i="7"/>
  <c r="M435" i="7" s="1"/>
  <c r="O435" i="7" s="1"/>
  <c r="N211" i="7"/>
  <c r="O211" i="7" s="1"/>
  <c r="N404" i="7"/>
  <c r="O404" i="7" s="1"/>
  <c r="P402" i="2"/>
  <c r="C400" i="8" s="1"/>
  <c r="P245" i="2"/>
  <c r="C203" i="7"/>
  <c r="C589" i="7"/>
  <c r="P220" i="2"/>
  <c r="C688" i="7"/>
  <c r="C485" i="7"/>
  <c r="C453" i="7"/>
  <c r="C421" i="7"/>
  <c r="C650" i="7"/>
  <c r="P223" i="2"/>
  <c r="C221" i="8" s="1"/>
  <c r="P224" i="2"/>
  <c r="C222" i="8" s="1"/>
  <c r="P160" i="2"/>
  <c r="C158" i="8" s="1"/>
  <c r="G397" i="7"/>
  <c r="M397" i="7" s="1"/>
  <c r="O397" i="7" s="1"/>
  <c r="N141" i="7"/>
  <c r="O141" i="7" s="1"/>
  <c r="N518" i="7"/>
  <c r="O518" i="7" s="1"/>
  <c r="C186" i="7"/>
  <c r="C481" i="7"/>
  <c r="C305" i="7"/>
  <c r="C523" i="7"/>
  <c r="C486" i="7"/>
  <c r="C454" i="7"/>
  <c r="C422" i="7"/>
  <c r="C487" i="7"/>
  <c r="C327" i="7"/>
  <c r="C295" i="7"/>
  <c r="C199" i="7"/>
  <c r="P218" i="2"/>
  <c r="C216" i="8" s="1"/>
  <c r="C563" i="7"/>
  <c r="C138" i="7"/>
  <c r="C476" i="7"/>
  <c r="C595" i="7"/>
  <c r="C709" i="7"/>
  <c r="C187" i="7"/>
  <c r="C605" i="7"/>
  <c r="C251" i="7"/>
  <c r="C403" i="7"/>
  <c r="C306" i="7"/>
  <c r="C417" i="7"/>
  <c r="C653" i="7"/>
  <c r="C635" i="7"/>
  <c r="G608" i="8"/>
  <c r="I608" i="8" s="1"/>
  <c r="G576" i="8"/>
  <c r="M576" i="8" s="1"/>
  <c r="O576" i="8" s="1"/>
  <c r="G610" i="8"/>
  <c r="K610" i="8" s="1"/>
  <c r="N694" i="8"/>
  <c r="N728" i="8"/>
  <c r="N626" i="8"/>
  <c r="O592" i="7"/>
  <c r="G668" i="8"/>
  <c r="L668" i="8" s="1"/>
  <c r="C285" i="7"/>
  <c r="C448" i="7"/>
  <c r="C224" i="7"/>
  <c r="C742" i="8"/>
  <c r="C476" i="8"/>
  <c r="N720" i="8"/>
  <c r="C670" i="7"/>
  <c r="C670" i="8"/>
  <c r="N659" i="8"/>
  <c r="G661" i="8"/>
  <c r="K661" i="8" s="1"/>
  <c r="C738" i="7"/>
  <c r="N679" i="8"/>
  <c r="C510" i="7"/>
  <c r="C510" i="8"/>
  <c r="C446" i="7"/>
  <c r="C446" i="8"/>
  <c r="C238" i="7"/>
  <c r="C214" i="7"/>
  <c r="C214" i="8"/>
  <c r="C142" i="7"/>
  <c r="C503" i="7"/>
  <c r="C439" i="7"/>
  <c r="C343" i="7"/>
  <c r="C215" i="7"/>
  <c r="C215" i="8"/>
  <c r="C520" i="7"/>
  <c r="C520" i="8"/>
  <c r="C184" i="7"/>
  <c r="C625" i="8"/>
  <c r="C579" i="8"/>
  <c r="C530" i="7"/>
  <c r="C471" i="8"/>
  <c r="C376" i="8"/>
  <c r="C695" i="8"/>
  <c r="C648" i="8"/>
  <c r="C554" i="7"/>
  <c r="C516" i="7"/>
  <c r="C462" i="8"/>
  <c r="C598" i="8"/>
  <c r="C439" i="8"/>
  <c r="C735" i="8"/>
  <c r="C611" i="7"/>
  <c r="C511" i="7"/>
  <c r="C716" i="8"/>
  <c r="C486" i="8"/>
  <c r="C156" i="7"/>
  <c r="C174" i="8"/>
  <c r="C351" i="8"/>
  <c r="C217" i="7"/>
  <c r="C182" i="8"/>
  <c r="C467" i="7"/>
  <c r="C396" i="8"/>
  <c r="C702" i="8"/>
  <c r="C335" i="8"/>
  <c r="C233" i="8"/>
  <c r="C128" i="7"/>
  <c r="C631" i="8"/>
  <c r="C211" i="7"/>
  <c r="C727" i="7"/>
  <c r="C719" i="7"/>
  <c r="C719" i="8"/>
  <c r="N677" i="8"/>
  <c r="C640" i="7"/>
  <c r="C261" i="7"/>
  <c r="C229" i="7"/>
  <c r="C133" i="7"/>
  <c r="C591" i="8"/>
  <c r="C582" i="7"/>
  <c r="C518" i="7"/>
  <c r="C518" i="8"/>
  <c r="C416" i="7"/>
  <c r="C416" i="8"/>
  <c r="C594" i="8"/>
  <c r="C562" i="8"/>
  <c r="C626" i="8"/>
  <c r="C374" i="8"/>
  <c r="C729" i="8"/>
  <c r="C646" i="8"/>
  <c r="C592" i="8"/>
  <c r="C549" i="7"/>
  <c r="C459" i="7"/>
  <c r="C336" i="8"/>
  <c r="C636" i="7"/>
  <c r="C588" i="7"/>
  <c r="C536" i="8"/>
  <c r="C603" i="7"/>
  <c r="C552" i="8"/>
  <c r="C483" i="7"/>
  <c r="C540" i="7"/>
  <c r="C250" i="7"/>
  <c r="C148" i="7"/>
  <c r="C364" i="7"/>
  <c r="C227" i="7"/>
  <c r="C227" i="8"/>
  <c r="C414" i="8"/>
  <c r="C531" i="7"/>
  <c r="C559" i="7"/>
  <c r="C658" i="8"/>
  <c r="C352" i="7"/>
  <c r="C212" i="7"/>
  <c r="C401" i="7"/>
  <c r="C558" i="8"/>
  <c r="C700" i="8"/>
  <c r="C705" i="7"/>
  <c r="C674" i="8"/>
  <c r="C657" i="7"/>
  <c r="N695" i="8"/>
  <c r="G593" i="8"/>
  <c r="J593" i="8" s="1"/>
  <c r="C535" i="8"/>
  <c r="C198" i="7"/>
  <c r="C198" i="8"/>
  <c r="C166" i="7"/>
  <c r="C415" i="7"/>
  <c r="C415" i="8"/>
  <c r="C383" i="7"/>
  <c r="C545" i="8"/>
  <c r="C527" i="7"/>
  <c r="C241" i="8"/>
  <c r="C622" i="8"/>
  <c r="C568" i="8"/>
  <c r="C727" i="8"/>
  <c r="C680" i="8"/>
  <c r="C590" i="8"/>
  <c r="C495" i="8"/>
  <c r="C452" i="7"/>
  <c r="C398" i="8"/>
  <c r="C534" i="8"/>
  <c r="C370" i="7"/>
  <c r="C475" i="7"/>
  <c r="C701" i="7"/>
  <c r="C639" i="8"/>
  <c r="C550" i="8"/>
  <c r="C540" i="8"/>
  <c r="C191" i="8"/>
  <c r="C715" i="7"/>
  <c r="C428" i="7"/>
  <c r="C364" i="8"/>
  <c r="C220" i="7"/>
  <c r="C302" i="8"/>
  <c r="C251" i="8"/>
  <c r="C164" i="7"/>
  <c r="C164" i="8"/>
  <c r="C253" i="7"/>
  <c r="C576" i="7"/>
  <c r="C239" i="8"/>
  <c r="C735" i="7"/>
  <c r="C655" i="7"/>
  <c r="N693" i="8"/>
  <c r="C682" i="8"/>
  <c r="C673" i="7"/>
  <c r="C640" i="8"/>
  <c r="C621" i="7"/>
  <c r="C366" i="7"/>
  <c r="C334" i="7"/>
  <c r="C302" i="7"/>
  <c r="C608" i="7"/>
  <c r="C544" i="7"/>
  <c r="C489" i="8"/>
  <c r="C480" i="7"/>
  <c r="C320" i="7"/>
  <c r="C288" i="7"/>
  <c r="C192" i="7"/>
  <c r="C160" i="7"/>
  <c r="C641" i="7"/>
  <c r="C314" i="8"/>
  <c r="C612" i="8"/>
  <c r="C566" i="8"/>
  <c r="C504" i="8"/>
  <c r="C356" i="8"/>
  <c r="C678" i="8"/>
  <c r="C628" i="7"/>
  <c r="C490" i="7"/>
  <c r="C447" i="8"/>
  <c r="C468" i="7"/>
  <c r="C221" i="7"/>
  <c r="C512" i="7"/>
  <c r="C512" i="8"/>
  <c r="C271" i="8"/>
  <c r="C709" i="8"/>
  <c r="C352" i="8"/>
  <c r="C523" i="8"/>
  <c r="G736" i="8"/>
  <c r="L736" i="8" s="1"/>
  <c r="C729" i="7"/>
  <c r="C721" i="7"/>
  <c r="N702" i="8"/>
  <c r="C681" i="7"/>
  <c r="C665" i="7"/>
  <c r="C634" i="7"/>
  <c r="C606" i="7"/>
  <c r="C542" i="7"/>
  <c r="C494" i="7"/>
  <c r="C462" i="7"/>
  <c r="C430" i="7"/>
  <c r="C430" i="8"/>
  <c r="C398" i="7"/>
  <c r="C206" i="7"/>
  <c r="C174" i="7"/>
  <c r="C423" i="7"/>
  <c r="C423" i="8"/>
  <c r="C391" i="7"/>
  <c r="C167" i="7"/>
  <c r="C167" i="8"/>
  <c r="C607" i="7"/>
  <c r="C200" i="7"/>
  <c r="C168" i="7"/>
  <c r="C599" i="7"/>
  <c r="C502" i="8"/>
  <c r="C438" i="8"/>
  <c r="C712" i="8"/>
  <c r="C668" i="7"/>
  <c r="C580" i="7"/>
  <c r="C431" i="8"/>
  <c r="C388" i="7"/>
  <c r="C662" i="7"/>
  <c r="C662" i="8"/>
  <c r="C256" i="7"/>
  <c r="C297" i="7"/>
  <c r="C399" i="8"/>
  <c r="C734" i="8"/>
  <c r="C541" i="8"/>
  <c r="C645" i="7"/>
  <c r="C663" i="7"/>
  <c r="C744" i="7"/>
  <c r="C736" i="7"/>
  <c r="C664" i="7"/>
  <c r="C664" i="8"/>
  <c r="C656" i="7"/>
  <c r="C634" i="8"/>
  <c r="C632" i="7"/>
  <c r="C501" i="7"/>
  <c r="C469" i="7"/>
  <c r="C437" i="7"/>
  <c r="C437" i="8"/>
  <c r="C405" i="7"/>
  <c r="C373" i="7"/>
  <c r="C341" i="7"/>
  <c r="C309" i="7"/>
  <c r="C181" i="7"/>
  <c r="C559" i="8"/>
  <c r="C551" i="7"/>
  <c r="C384" i="7"/>
  <c r="C482" i="8"/>
  <c r="C450" i="8"/>
  <c r="C556" i="7"/>
  <c r="C732" i="8"/>
  <c r="C710" i="8"/>
  <c r="C665" i="8"/>
  <c r="C615" i="7"/>
  <c r="C528" i="8"/>
  <c r="C475" i="8"/>
  <c r="C426" i="7"/>
  <c r="C484" i="7"/>
  <c r="C628" i="8"/>
  <c r="C581" i="7"/>
  <c r="C427" i="7"/>
  <c r="C196" i="7"/>
  <c r="C180" i="7"/>
  <c r="C131" i="7"/>
  <c r="C708" i="8"/>
  <c r="C444" i="7"/>
  <c r="C189" i="8"/>
  <c r="C681" i="8"/>
  <c r="C161" i="7"/>
  <c r="C405" i="8"/>
  <c r="C546" i="7"/>
  <c r="C245" i="8"/>
  <c r="C564" i="7"/>
  <c r="C294" i="8"/>
  <c r="C656" i="8"/>
  <c r="C262" i="8"/>
  <c r="C556" i="8"/>
  <c r="C673" i="8"/>
  <c r="C219" i="7"/>
  <c r="C569" i="7"/>
  <c r="C134" i="8"/>
  <c r="C649" i="8"/>
  <c r="C725" i="7"/>
  <c r="C713" i="8"/>
  <c r="C454" i="8"/>
  <c r="C517" i="8"/>
  <c r="C148" i="8"/>
  <c r="C596" i="7"/>
  <c r="C321" i="7"/>
  <c r="C225" i="7"/>
  <c r="C380" i="7"/>
  <c r="C242" i="7"/>
  <c r="C623" i="8"/>
  <c r="C580" i="8"/>
  <c r="C524" i="7"/>
  <c r="C472" i="8"/>
  <c r="C708" i="7"/>
  <c r="C575" i="7"/>
  <c r="C629" i="7"/>
  <c r="C547" i="7"/>
  <c r="C455" i="8"/>
  <c r="C360" i="8"/>
  <c r="C715" i="8"/>
  <c r="C428" i="8"/>
  <c r="C291" i="7"/>
  <c r="C197" i="8"/>
  <c r="C739" i="7"/>
  <c r="C629" i="8"/>
  <c r="C307" i="7"/>
  <c r="C192" i="8"/>
  <c r="C740" i="8"/>
  <c r="C513" i="7"/>
  <c r="C555" i="7"/>
  <c r="C142" i="8"/>
  <c r="C196" i="8"/>
  <c r="C347" i="7"/>
  <c r="C465" i="7"/>
  <c r="C685" i="8"/>
  <c r="C584" i="8"/>
  <c r="C210" i="7"/>
  <c r="C295" i="8"/>
  <c r="C720" i="8"/>
  <c r="C679" i="8"/>
  <c r="C157" i="8"/>
  <c r="C515" i="7"/>
  <c r="C315" i="7"/>
  <c r="C236" i="7"/>
  <c r="C630" i="8"/>
  <c r="C557" i="7"/>
  <c r="C480" i="8"/>
  <c r="C390" i="8"/>
  <c r="C283" i="7"/>
  <c r="C654" i="8"/>
  <c r="C463" i="8"/>
  <c r="C501" i="8"/>
  <c r="C671" i="8"/>
  <c r="C728" i="8"/>
  <c r="C506" i="7"/>
  <c r="C647" i="8"/>
  <c r="C496" i="8"/>
  <c r="C717" i="8"/>
  <c r="C711" i="8"/>
  <c r="C442" i="7"/>
  <c r="C652" i="7"/>
  <c r="C317" i="8"/>
  <c r="C177" i="7"/>
  <c r="C745" i="8"/>
  <c r="C378" i="7"/>
  <c r="C226" i="7"/>
  <c r="C601" i="7"/>
  <c r="C521" i="7"/>
  <c r="C470" i="8"/>
  <c r="C565" i="7"/>
  <c r="C411" i="7"/>
  <c r="C609" i="8"/>
  <c r="C529" i="7"/>
  <c r="C286" i="8"/>
  <c r="C676" i="8"/>
  <c r="C419" i="8"/>
  <c r="C348" i="7"/>
  <c r="C284" i="7"/>
  <c r="C292" i="7"/>
  <c r="C240" i="8"/>
  <c r="C243" i="7"/>
  <c r="C287" i="8"/>
  <c r="C190" i="8"/>
  <c r="C387" i="7"/>
  <c r="C509" i="8"/>
  <c r="C272" i="8"/>
  <c r="C259" i="7"/>
  <c r="C249" i="7"/>
  <c r="C324" i="7"/>
  <c r="C582" i="8"/>
  <c r="C613" i="7"/>
  <c r="C479" i="8"/>
  <c r="C718" i="8"/>
  <c r="C657" i="8"/>
  <c r="C543" i="7"/>
  <c r="C500" i="7"/>
  <c r="C616" i="8"/>
  <c r="C478" i="8"/>
  <c r="C384" i="8"/>
  <c r="C281" i="7"/>
  <c r="C571" i="8"/>
  <c r="C137" i="7"/>
  <c r="C570" i="7"/>
  <c r="C717" i="7"/>
  <c r="C497" i="7"/>
  <c r="C201" i="7"/>
  <c r="C409" i="7"/>
  <c r="C637" i="8"/>
  <c r="C494" i="8"/>
  <c r="C248" i="8"/>
  <c r="C707" i="8"/>
  <c r="C420" i="7"/>
  <c r="C595" i="8"/>
  <c r="C485" i="8"/>
  <c r="C457" i="7"/>
  <c r="C377" i="7"/>
  <c r="C311" i="8"/>
  <c r="C163" i="8"/>
  <c r="C741" i="7"/>
  <c r="C346" i="7"/>
  <c r="C204" i="7"/>
  <c r="C553" i="7"/>
  <c r="C524" i="8"/>
  <c r="C611" i="8"/>
  <c r="C516" i="8"/>
  <c r="C460" i="7"/>
  <c r="C406" i="8"/>
  <c r="C519" i="7"/>
  <c r="C424" i="8"/>
  <c r="C276" i="7"/>
  <c r="C171" i="8"/>
  <c r="C483" i="8"/>
  <c r="C261" i="8"/>
  <c r="C238" i="8"/>
  <c r="C187" i="8"/>
  <c r="C707" i="7"/>
  <c r="C701" i="8"/>
  <c r="C675" i="7"/>
  <c r="C385" i="7"/>
  <c r="C260" i="7"/>
  <c r="C323" i="7"/>
  <c r="C244" i="7"/>
  <c r="C169" i="7"/>
  <c r="C619" i="7"/>
  <c r="C324" i="8"/>
  <c r="C661" i="7"/>
  <c r="C413" i="8"/>
  <c r="C278" i="8"/>
  <c r="C705" i="8"/>
  <c r="C655" i="8"/>
  <c r="C499" i="8"/>
  <c r="C605" i="8"/>
  <c r="C453" i="8"/>
  <c r="C268" i="7"/>
  <c r="C473" i="7"/>
  <c r="C309" i="8"/>
  <c r="C723" i="7"/>
  <c r="C614" i="8"/>
  <c r="C382" i="8"/>
  <c r="C564" i="8"/>
  <c r="C507" i="7"/>
  <c r="C693" i="7"/>
  <c r="C493" i="8"/>
  <c r="C162" i="7"/>
  <c r="C274" i="7"/>
  <c r="C635" i="8"/>
  <c r="C492" i="8"/>
  <c r="C699" i="8"/>
  <c r="C418" i="7"/>
  <c r="C589" i="8"/>
  <c r="C441" i="7"/>
  <c r="C373" i="8"/>
  <c r="C155" i="7"/>
  <c r="C586" i="7"/>
  <c r="C340" i="7"/>
  <c r="C172" i="7"/>
  <c r="C644" i="7"/>
  <c r="C539" i="7"/>
  <c r="C733" i="7"/>
  <c r="C669" i="7"/>
  <c r="C583" i="7"/>
  <c r="C422" i="8"/>
  <c r="C319" i="8"/>
  <c r="C604" i="7"/>
  <c r="C386" i="7"/>
  <c r="C258" i="7"/>
  <c r="C179" i="8"/>
  <c r="C578" i="7"/>
  <c r="C159" i="8"/>
  <c r="C669" i="8"/>
  <c r="C445" i="8"/>
  <c r="C334" i="8"/>
  <c r="C153" i="7"/>
  <c r="C379" i="8"/>
  <c r="C308" i="7"/>
  <c r="C412" i="7"/>
  <c r="C573" i="8"/>
  <c r="C298" i="7"/>
  <c r="C508" i="7"/>
  <c r="C393" i="7"/>
  <c r="C178" i="7"/>
  <c r="C731" i="7"/>
  <c r="C572" i="7"/>
  <c r="C276" i="8"/>
  <c r="C703" i="8"/>
  <c r="C653" i="8"/>
  <c r="C263" i="8"/>
  <c r="C563" i="8"/>
  <c r="C660" i="7"/>
  <c r="C451" i="7"/>
  <c r="C300" i="7"/>
  <c r="C533" i="8"/>
  <c r="C458" i="7"/>
  <c r="C232" i="8"/>
  <c r="C544" i="8"/>
  <c r="C505" i="7"/>
  <c r="C691" i="7"/>
  <c r="C365" i="8"/>
  <c r="C689" i="8"/>
  <c r="C146" i="7"/>
  <c r="C199" i="8"/>
  <c r="C608" i="8"/>
  <c r="C404" i="7"/>
  <c r="C587" i="8"/>
  <c r="C726" i="8"/>
  <c r="C433" i="7"/>
  <c r="C151" i="8"/>
  <c r="C548" i="7"/>
  <c r="C332" i="7"/>
  <c r="C402" i="7"/>
  <c r="C449" i="7"/>
  <c r="C331" i="7"/>
  <c r="C252" i="8"/>
  <c r="C234" i="7"/>
  <c r="C132" i="7"/>
  <c r="C154" i="7"/>
  <c r="C372" i="7"/>
  <c r="C140" i="7"/>
  <c r="C567" i="7"/>
  <c r="C696" i="8"/>
  <c r="C436" i="7"/>
  <c r="C645" i="8"/>
  <c r="C425" i="7"/>
  <c r="C289" i="7"/>
  <c r="C230" i="8"/>
  <c r="C542" i="8"/>
  <c r="C326" i="8"/>
  <c r="C687" i="8"/>
  <c r="C532" i="7"/>
  <c r="C704" i="8"/>
  <c r="C606" i="8"/>
  <c r="C643" i="7"/>
  <c r="C724" i="8"/>
  <c r="C461" i="8"/>
  <c r="C339" i="7"/>
  <c r="C688" i="8"/>
  <c r="C538" i="7"/>
  <c r="C316" i="7"/>
  <c r="C597" i="7"/>
  <c r="C436" i="8"/>
  <c r="C731" i="8"/>
  <c r="O663" i="7"/>
  <c r="O654" i="7"/>
  <c r="O567" i="7"/>
  <c r="O551" i="7"/>
  <c r="O535" i="7"/>
  <c r="O519" i="7"/>
  <c r="O503" i="7"/>
  <c r="O728" i="7"/>
  <c r="O612" i="7"/>
  <c r="O605" i="7"/>
  <c r="O574" i="7"/>
  <c r="O439" i="7"/>
  <c r="O407" i="7"/>
  <c r="G170" i="8"/>
  <c r="J170" i="8" s="1"/>
  <c r="N209" i="8"/>
  <c r="G58" i="8"/>
  <c r="H58" i="8" s="1"/>
  <c r="G298" i="8"/>
  <c r="H298" i="8" s="1"/>
  <c r="O548" i="7"/>
  <c r="O699" i="7"/>
  <c r="O659" i="7"/>
  <c r="O716" i="7"/>
  <c r="O708" i="7"/>
  <c r="O652" i="7"/>
  <c r="O733" i="7"/>
  <c r="O725" i="7"/>
  <c r="O685" i="7"/>
  <c r="O669" i="7"/>
  <c r="O641" i="7"/>
  <c r="O682" i="7"/>
  <c r="O723" i="7"/>
  <c r="O651" i="7"/>
  <c r="O620" i="7"/>
  <c r="O613" i="7"/>
  <c r="O581" i="7"/>
  <c r="O622" i="7"/>
  <c r="O606" i="7"/>
  <c r="O642" i="7"/>
  <c r="O731" i="7"/>
  <c r="O691" i="7"/>
  <c r="O625" i="7"/>
  <c r="O679" i="7"/>
  <c r="O719" i="7"/>
  <c r="O655" i="7"/>
  <c r="O720" i="7"/>
  <c r="O674" i="7"/>
  <c r="O707" i="7"/>
  <c r="O667" i="7"/>
  <c r="O621" i="7"/>
  <c r="O589" i="7"/>
  <c r="O575" i="7"/>
  <c r="O626" i="7"/>
  <c r="N655" i="8"/>
  <c r="O675" i="7"/>
  <c r="O577" i="7"/>
  <c r="N673" i="8"/>
  <c r="N698" i="8"/>
  <c r="O545" i="7"/>
  <c r="O662" i="7"/>
  <c r="O638" i="7"/>
  <c r="O587" i="7"/>
  <c r="O547" i="7"/>
  <c r="O703" i="7"/>
  <c r="O687" i="7"/>
  <c r="O635" i="7"/>
  <c r="O645" i="7"/>
  <c r="O686" i="7"/>
  <c r="O586" i="7"/>
  <c r="O727" i="7"/>
  <c r="O711" i="7"/>
  <c r="O680" i="7"/>
  <c r="O715" i="7"/>
  <c r="O683" i="7"/>
  <c r="O643" i="7"/>
  <c r="O684" i="7"/>
  <c r="O676" i="7"/>
  <c r="O636" i="7"/>
  <c r="O646" i="7"/>
  <c r="O639" i="7"/>
  <c r="O615" i="7"/>
  <c r="O594" i="7"/>
  <c r="O595" i="7"/>
  <c r="O604" i="7"/>
  <c r="O597" i="7"/>
  <c r="O614" i="7"/>
  <c r="O598" i="7"/>
  <c r="O736" i="7"/>
  <c r="O704" i="7"/>
  <c r="O616" i="7"/>
  <c r="O640" i="7"/>
  <c r="O579" i="7"/>
  <c r="O552" i="7"/>
  <c r="O536" i="7"/>
  <c r="O520" i="7"/>
  <c r="O618" i="7"/>
  <c r="O554" i="7"/>
  <c r="O498" i="7"/>
  <c r="O603" i="7"/>
  <c r="O537" i="7"/>
  <c r="O530" i="7"/>
  <c r="O330" i="7"/>
  <c r="O364" i="7"/>
  <c r="O316" i="7"/>
  <c r="O284" i="7"/>
  <c r="O565" i="7"/>
  <c r="O533" i="7"/>
  <c r="O501" i="7"/>
  <c r="O515" i="7"/>
  <c r="O362" i="7"/>
  <c r="O566" i="7"/>
  <c r="O534" i="7"/>
  <c r="O502" i="7"/>
  <c r="O560" i="7"/>
  <c r="O544" i="7"/>
  <c r="O528" i="7"/>
  <c r="O512" i="7"/>
  <c r="O496" i="7"/>
  <c r="O522" i="7"/>
  <c r="O511" i="7"/>
  <c r="G191" i="8"/>
  <c r="J191" i="8" s="1"/>
  <c r="O497" i="7"/>
  <c r="O493" i="7"/>
  <c r="O573" i="7"/>
  <c r="O541" i="7"/>
  <c r="O509" i="7"/>
  <c r="O445" i="7"/>
  <c r="O558" i="7"/>
  <c r="O542" i="7"/>
  <c r="O526" i="7"/>
  <c r="O510" i="7"/>
  <c r="O494" i="7"/>
  <c r="O543" i="7"/>
  <c r="O521" i="7"/>
  <c r="O361" i="7"/>
  <c r="O562" i="7"/>
  <c r="O346" i="7"/>
  <c r="O314" i="7"/>
  <c r="O499" i="7"/>
  <c r="O516" i="7"/>
  <c r="O252" i="7"/>
  <c r="O549" i="7"/>
  <c r="O517" i="7"/>
  <c r="O325" i="7"/>
  <c r="O293" i="7"/>
  <c r="O261" i="7"/>
  <c r="O337" i="7"/>
  <c r="O305" i="7"/>
  <c r="O265" i="7"/>
  <c r="O650" i="7"/>
  <c r="O627" i="7"/>
  <c r="O628" i="7"/>
  <c r="O637" i="7"/>
  <c r="O584" i="7"/>
  <c r="O732" i="7"/>
  <c r="O735" i="7"/>
  <c r="O664" i="7"/>
  <c r="O713" i="7"/>
  <c r="O633" i="7"/>
  <c r="O666" i="7"/>
  <c r="O658" i="7"/>
  <c r="O596" i="7"/>
  <c r="O690" i="7"/>
  <c r="O600" i="7"/>
  <c r="O569" i="7"/>
  <c r="O632" i="7"/>
  <c r="O648" i="7"/>
  <c r="O572" i="7"/>
  <c r="O696" i="7"/>
  <c r="O729" i="7"/>
  <c r="O705" i="7"/>
  <c r="O681" i="7"/>
  <c r="O665" i="7"/>
  <c r="O649" i="7"/>
  <c r="O730" i="7"/>
  <c r="O722" i="7"/>
  <c r="O714" i="7"/>
  <c r="O706" i="7"/>
  <c r="O695" i="7"/>
  <c r="O688" i="7"/>
  <c r="O689" i="7"/>
  <c r="O673" i="7"/>
  <c r="O657" i="7"/>
  <c r="O671" i="7"/>
  <c r="O634" i="7"/>
  <c r="O712" i="7"/>
  <c r="O672" i="7"/>
  <c r="O721" i="7"/>
  <c r="O697" i="7"/>
  <c r="O698" i="7"/>
  <c r="O670" i="7"/>
  <c r="O607" i="7"/>
  <c r="O591" i="7"/>
  <c r="O553" i="7"/>
  <c r="O266" i="7"/>
  <c r="O371" i="7"/>
  <c r="O339" i="7"/>
  <c r="O307" i="7"/>
  <c r="O275" i="7"/>
  <c r="O588" i="7"/>
  <c r="O524" i="7"/>
  <c r="O308" i="7"/>
  <c r="O260" i="7"/>
  <c r="O365" i="7"/>
  <c r="O724" i="7"/>
  <c r="O668" i="7"/>
  <c r="O660" i="7"/>
  <c r="O678" i="7"/>
  <c r="O647" i="7"/>
  <c r="O623" i="7"/>
  <c r="O601" i="7"/>
  <c r="O578" i="7"/>
  <c r="O514" i="7"/>
  <c r="O630" i="7"/>
  <c r="O611" i="7"/>
  <c r="O571" i="7"/>
  <c r="O507" i="7"/>
  <c r="O608" i="7"/>
  <c r="O531" i="7"/>
  <c r="O540" i="7"/>
  <c r="O656" i="7"/>
  <c r="O653" i="7"/>
  <c r="O629" i="7"/>
  <c r="O742" i="7"/>
  <c r="O734" i="7"/>
  <c r="O726" i="7"/>
  <c r="O718" i="7"/>
  <c r="O710" i="7"/>
  <c r="O702" i="7"/>
  <c r="O694" i="7"/>
  <c r="O599" i="7"/>
  <c r="O583" i="7"/>
  <c r="O609" i="7"/>
  <c r="O585" i="7"/>
  <c r="O602" i="7"/>
  <c r="O538" i="7"/>
  <c r="O619" i="7"/>
  <c r="O624" i="7"/>
  <c r="O556" i="7"/>
  <c r="O700" i="7"/>
  <c r="O692" i="7"/>
  <c r="O644" i="7"/>
  <c r="O709" i="7"/>
  <c r="O289" i="7"/>
  <c r="O610" i="7"/>
  <c r="O546" i="7"/>
  <c r="O539" i="7"/>
  <c r="O717" i="7"/>
  <c r="O701" i="7"/>
  <c r="O693" i="7"/>
  <c r="O677" i="7"/>
  <c r="O661" i="7"/>
  <c r="O631" i="7"/>
  <c r="O617" i="7"/>
  <c r="O593" i="7"/>
  <c r="O563" i="7"/>
  <c r="O508" i="7"/>
  <c r="O590" i="7"/>
  <c r="O458" i="7"/>
  <c r="O258" i="7"/>
  <c r="O363" i="7"/>
  <c r="O331" i="7"/>
  <c r="O299" i="7"/>
  <c r="O267" i="7"/>
  <c r="O341" i="7"/>
  <c r="O309" i="7"/>
  <c r="O277" i="7"/>
  <c r="O149" i="7"/>
  <c r="O250" i="7"/>
  <c r="O355" i="7"/>
  <c r="O323" i="7"/>
  <c r="O291" i="7"/>
  <c r="O259" i="7"/>
  <c r="O324" i="7"/>
  <c r="O292" i="7"/>
  <c r="O329" i="7"/>
  <c r="O257" i="7"/>
  <c r="O367" i="7"/>
  <c r="O351" i="7"/>
  <c r="O335" i="7"/>
  <c r="O319" i="7"/>
  <c r="O303" i="7"/>
  <c r="O287" i="7"/>
  <c r="O271" i="7"/>
  <c r="O255" i="7"/>
  <c r="O239" i="7"/>
  <c r="O273" i="7"/>
  <c r="O192" i="7"/>
  <c r="O160" i="7"/>
  <c r="O144" i="7"/>
  <c r="O274" i="7"/>
  <c r="O353" i="7"/>
  <c r="O321" i="7"/>
  <c r="O164" i="7"/>
  <c r="O359" i="7"/>
  <c r="O343" i="7"/>
  <c r="O327" i="7"/>
  <c r="O311" i="7"/>
  <c r="O295" i="7"/>
  <c r="O279" i="7"/>
  <c r="O263" i="7"/>
  <c r="O360" i="7"/>
  <c r="O344" i="7"/>
  <c r="O328" i="7"/>
  <c r="O312" i="7"/>
  <c r="O296" i="7"/>
  <c r="O280" i="7"/>
  <c r="O264" i="7"/>
  <c r="O354" i="7"/>
  <c r="O322" i="7"/>
  <c r="O290" i="7"/>
  <c r="O268" i="7"/>
  <c r="O358" i="7"/>
  <c r="O326" i="7"/>
  <c r="O294" i="7"/>
  <c r="O262" i="7"/>
  <c r="O368" i="7"/>
  <c r="O352" i="7"/>
  <c r="O336" i="7"/>
  <c r="O320" i="7"/>
  <c r="O304" i="7"/>
  <c r="O288" i="7"/>
  <c r="O272" i="7"/>
  <c r="O256" i="7"/>
  <c r="O345" i="7"/>
  <c r="O313" i="7"/>
  <c r="O194" i="7"/>
  <c r="O347" i="7"/>
  <c r="O315" i="7"/>
  <c r="O283" i="7"/>
  <c r="O251" i="7"/>
  <c r="O276" i="7"/>
  <c r="O369" i="7"/>
  <c r="O333" i="7"/>
  <c r="O301" i="7"/>
  <c r="O269" i="7"/>
  <c r="O205" i="7"/>
  <c r="O342" i="7"/>
  <c r="O310" i="7"/>
  <c r="O278" i="7"/>
  <c r="N200" i="8"/>
  <c r="O281" i="7"/>
  <c r="O298" i="7"/>
  <c r="O370" i="7"/>
  <c r="O338" i="7"/>
  <c r="O306" i="7"/>
  <c r="O282" i="7"/>
  <c r="O332" i="7"/>
  <c r="O349" i="7"/>
  <c r="O317" i="7"/>
  <c r="O285" i="7"/>
  <c r="O253" i="7"/>
  <c r="O366" i="7"/>
  <c r="O350" i="7"/>
  <c r="O334" i="7"/>
  <c r="O318" i="7"/>
  <c r="O302" i="7"/>
  <c r="O286" i="7"/>
  <c r="O270" i="7"/>
  <c r="O254" i="7"/>
  <c r="O340" i="7"/>
  <c r="O357" i="7"/>
  <c r="O297" i="7"/>
  <c r="O348" i="7"/>
  <c r="O300" i="7"/>
  <c r="G314" i="8"/>
  <c r="H314" i="8" s="1"/>
  <c r="G186" i="8"/>
  <c r="K186" i="8" s="1"/>
  <c r="N509" i="8"/>
  <c r="N159" i="8"/>
  <c r="G138" i="8"/>
  <c r="M138" i="8" s="1"/>
  <c r="O138" i="8" s="1"/>
  <c r="N561" i="8"/>
  <c r="N544" i="8"/>
  <c r="N612" i="8"/>
  <c r="G696" i="8"/>
  <c r="I696" i="8" s="1"/>
  <c r="N480" i="8"/>
  <c r="N732" i="8"/>
  <c r="N716" i="8"/>
  <c r="G639" i="8"/>
  <c r="M639" i="8" s="1"/>
  <c r="O639" i="8" s="1"/>
  <c r="N614" i="8"/>
  <c r="N689" i="8"/>
  <c r="N682" i="8"/>
  <c r="N619" i="8"/>
  <c r="N630" i="8"/>
  <c r="G648" i="8"/>
  <c r="M648" i="8" s="1"/>
  <c r="O648" i="8" s="1"/>
  <c r="G664" i="8"/>
  <c r="I664" i="8" s="1"/>
  <c r="N512" i="8"/>
  <c r="N168" i="8"/>
  <c r="G18" i="8"/>
  <c r="J18" i="8" s="1"/>
  <c r="G101" i="8"/>
  <c r="H101" i="8" s="1"/>
  <c r="N85" i="8"/>
  <c r="N350" i="8"/>
  <c r="N603" i="8"/>
  <c r="G587" i="8"/>
  <c r="M587" i="8" s="1"/>
  <c r="O587" i="8" s="1"/>
  <c r="N598" i="8"/>
  <c r="N385" i="8"/>
  <c r="G346" i="8"/>
  <c r="I346" i="8" s="1"/>
  <c r="G218" i="8"/>
  <c r="I218" i="8" s="1"/>
  <c r="G90" i="8"/>
  <c r="I90" i="8" s="1"/>
  <c r="O90" i="8" s="1"/>
  <c r="N389" i="8"/>
  <c r="N448" i="8"/>
  <c r="N416" i="8"/>
  <c r="N177" i="8"/>
  <c r="G362" i="8"/>
  <c r="J362" i="8" s="1"/>
  <c r="G234" i="8"/>
  <c r="J234" i="8" s="1"/>
  <c r="G106" i="8"/>
  <c r="K106" i="8" s="1"/>
  <c r="N35" i="8"/>
  <c r="G282" i="8"/>
  <c r="I282" i="8" s="1"/>
  <c r="G154" i="8"/>
  <c r="M154" i="8" s="1"/>
  <c r="O154" i="8" s="1"/>
  <c r="G141" i="8"/>
  <c r="K141" i="8" s="1"/>
  <c r="G330" i="8"/>
  <c r="J330" i="8" s="1"/>
  <c r="G202" i="8"/>
  <c r="M202" i="8" s="1"/>
  <c r="O202" i="8" s="1"/>
  <c r="G74" i="8"/>
  <c r="K74" i="8" s="1"/>
  <c r="G34" i="8"/>
  <c r="I34" i="8" s="1"/>
  <c r="O34" i="8" s="1"/>
  <c r="G378" i="8"/>
  <c r="J378" i="8" s="1"/>
  <c r="G250" i="8"/>
  <c r="I250" i="8" s="1"/>
  <c r="G122" i="8"/>
  <c r="H122" i="8" s="1"/>
  <c r="G229" i="8"/>
  <c r="K229" i="8" s="1"/>
  <c r="G245" i="8"/>
  <c r="M245" i="8" s="1"/>
  <c r="O245" i="8" s="1"/>
  <c r="G23" i="8"/>
  <c r="J23" i="8" s="1"/>
  <c r="N427" i="8"/>
  <c r="N163" i="8"/>
  <c r="N286" i="8"/>
  <c r="N409" i="8"/>
  <c r="N222" i="8"/>
  <c r="G231" i="8"/>
  <c r="I231" i="8" s="1"/>
  <c r="G498" i="8"/>
  <c r="I498" i="8" s="1"/>
  <c r="N125" i="8"/>
  <c r="N158" i="8"/>
  <c r="N6" i="8"/>
  <c r="N434" i="8"/>
  <c r="N513" i="8"/>
  <c r="G333" i="8"/>
  <c r="J333" i="8" s="1"/>
  <c r="G349" i="8"/>
  <c r="H349" i="8" s="1"/>
  <c r="G110" i="8"/>
  <c r="M110" i="8" s="1"/>
  <c r="N684" i="8"/>
  <c r="G666" i="8"/>
  <c r="H666" i="8" s="1"/>
  <c r="G734" i="8"/>
  <c r="H734" i="8" s="1"/>
  <c r="N718" i="8"/>
  <c r="G675" i="8"/>
  <c r="M675" i="8" s="1"/>
  <c r="O675" i="8" s="1"/>
  <c r="N650" i="8"/>
  <c r="G691" i="8"/>
  <c r="H691" i="8" s="1"/>
  <c r="G700" i="8"/>
  <c r="H700" i="8" s="1"/>
  <c r="N644" i="8"/>
  <c r="G384" i="8"/>
  <c r="I384" i="8" s="1"/>
  <c r="G217" i="8"/>
  <c r="I217" i="8" s="1"/>
  <c r="N657" i="8"/>
  <c r="N516" i="8"/>
  <c r="N452" i="8"/>
  <c r="G589" i="8"/>
  <c r="M589" i="8" s="1"/>
  <c r="O589" i="8" s="1"/>
  <c r="N616" i="8"/>
  <c r="G605" i="8"/>
  <c r="J605" i="8" s="1"/>
  <c r="N192" i="8"/>
  <c r="G369" i="8"/>
  <c r="J369" i="8" s="1"/>
  <c r="G301" i="8"/>
  <c r="M301" i="8" s="1"/>
  <c r="O301" i="8" s="1"/>
  <c r="G165" i="8"/>
  <c r="M165" i="8" s="1"/>
  <c r="O165" i="8" s="1"/>
  <c r="N641" i="8"/>
  <c r="G80" i="8"/>
  <c r="L80" i="8" s="1"/>
  <c r="G160" i="8"/>
  <c r="K160" i="8" s="1"/>
  <c r="N548" i="8"/>
  <c r="G317" i="8"/>
  <c r="J317" i="8" s="1"/>
  <c r="G272" i="8"/>
  <c r="L272" i="8" s="1"/>
  <c r="N144" i="8"/>
  <c r="G500" i="8"/>
  <c r="K500" i="8" s="1"/>
  <c r="N388" i="8"/>
  <c r="N256" i="8"/>
  <c r="G8" i="8"/>
  <c r="H8" i="8" s="1"/>
  <c r="N497" i="8"/>
  <c r="N147" i="8"/>
  <c r="G83" i="8"/>
  <c r="H83" i="8" s="1"/>
  <c r="N59" i="8"/>
  <c r="G96" i="8"/>
  <c r="H96" i="8" s="1"/>
  <c r="G233" i="8"/>
  <c r="K233" i="8" s="1"/>
  <c r="G515" i="8"/>
  <c r="J515" i="8" s="1"/>
  <c r="G208" i="8"/>
  <c r="J208" i="8" s="1"/>
  <c r="G531" i="8"/>
  <c r="K531" i="8" s="1"/>
  <c r="G436" i="8"/>
  <c r="L436" i="8" s="1"/>
  <c r="G652" i="8"/>
  <c r="M652" i="8" s="1"/>
  <c r="O652" i="8" s="1"/>
  <c r="N474" i="8"/>
  <c r="G28" i="8"/>
  <c r="M28" i="8" s="1"/>
  <c r="G164" i="8"/>
  <c r="I164" i="8" s="1"/>
  <c r="G645" i="8"/>
  <c r="K645" i="8" s="1"/>
  <c r="G504" i="8"/>
  <c r="K504" i="8" s="1"/>
  <c r="G433" i="8"/>
  <c r="H433" i="8" s="1"/>
  <c r="G228" i="8"/>
  <c r="J228" i="8" s="1"/>
  <c r="N577" i="8"/>
  <c r="N100" i="8"/>
  <c r="N627" i="8"/>
  <c r="N654" i="8"/>
  <c r="N620" i="8"/>
  <c r="G93" i="8"/>
  <c r="M93" i="8" s="1"/>
  <c r="N392" i="8"/>
  <c r="N576" i="7"/>
  <c r="O576" i="7" s="1"/>
  <c r="N289" i="8"/>
  <c r="G552" i="8"/>
  <c r="H552" i="8" s="1"/>
  <c r="N131" i="8"/>
  <c r="N237" i="8"/>
  <c r="N609" i="8"/>
  <c r="N169" i="8"/>
  <c r="G604" i="8"/>
  <c r="M604" i="8" s="1"/>
  <c r="O604" i="8" s="1"/>
  <c r="G253" i="8"/>
  <c r="I253" i="8" s="1"/>
  <c r="G456" i="8"/>
  <c r="L456" i="8" s="1"/>
  <c r="G408" i="8"/>
  <c r="J408" i="8" s="1"/>
  <c r="G553" i="8"/>
  <c r="H553" i="8" s="1"/>
  <c r="G305" i="8"/>
  <c r="M305" i="8" s="1"/>
  <c r="O305" i="8" s="1"/>
  <c r="N221" i="8"/>
  <c r="N488" i="8"/>
  <c r="N440" i="8"/>
  <c r="N372" i="8"/>
  <c r="N244" i="8"/>
  <c r="N180" i="8"/>
  <c r="G116" i="8"/>
  <c r="L116" i="8" s="1"/>
  <c r="N52" i="8"/>
  <c r="N44" i="8"/>
  <c r="N536" i="8"/>
  <c r="N153" i="8"/>
  <c r="G572" i="8"/>
  <c r="J572" i="8" s="1"/>
  <c r="N501" i="8"/>
  <c r="N485" i="8"/>
  <c r="N424" i="8"/>
  <c r="N201" i="8"/>
  <c r="G451" i="8"/>
  <c r="I451" i="8" s="1"/>
  <c r="G203" i="8"/>
  <c r="H203" i="8" s="1"/>
  <c r="N260" i="8"/>
  <c r="N196" i="8"/>
  <c r="G132" i="8"/>
  <c r="M132" i="8" s="1"/>
  <c r="O132" i="8" s="1"/>
  <c r="G68" i="8"/>
  <c r="H68" i="8" s="1"/>
  <c r="N520" i="8"/>
  <c r="N472" i="8"/>
  <c r="N321" i="8"/>
  <c r="N568" i="8"/>
  <c r="N185" i="8"/>
  <c r="N467" i="8"/>
  <c r="N115" i="8"/>
  <c r="N276" i="8"/>
  <c r="N212" i="8"/>
  <c r="N148" i="8"/>
  <c r="G84" i="8"/>
  <c r="M84" i="8" s="1"/>
  <c r="N12" i="8"/>
  <c r="G373" i="8"/>
  <c r="K373" i="8" s="1"/>
  <c r="G357" i="8"/>
  <c r="M357" i="8" s="1"/>
  <c r="O357" i="8" s="1"/>
  <c r="N590" i="8"/>
  <c r="N606" i="8"/>
  <c r="N622" i="8"/>
  <c r="N582" i="7"/>
  <c r="O582" i="7" s="1"/>
  <c r="N631" i="8"/>
  <c r="N634" i="8"/>
  <c r="N643" i="8"/>
  <c r="N625" i="8"/>
  <c r="N600" i="8"/>
  <c r="N240" i="8"/>
  <c r="N128" i="8"/>
  <c r="N64" i="8"/>
  <c r="N40" i="8"/>
  <c r="N265" i="8"/>
  <c r="G618" i="8"/>
  <c r="L618" i="8" s="1"/>
  <c r="G571" i="8"/>
  <c r="I571" i="8" s="1"/>
  <c r="N395" i="8"/>
  <c r="G19" i="8"/>
  <c r="K19" i="8" s="1"/>
  <c r="N588" i="8"/>
  <c r="N468" i="8"/>
  <c r="N404" i="8"/>
  <c r="N623" i="8"/>
  <c r="N176" i="8"/>
  <c r="N584" i="8"/>
  <c r="N224" i="8"/>
  <c r="N112" i="8"/>
  <c r="N48" i="8"/>
  <c r="N24" i="8"/>
  <c r="N249" i="8"/>
  <c r="G632" i="8"/>
  <c r="J632" i="8" s="1"/>
  <c r="N411" i="8"/>
  <c r="N484" i="8"/>
  <c r="N420" i="8"/>
  <c r="G181" i="8"/>
  <c r="M181" i="8" s="1"/>
  <c r="O181" i="8" s="1"/>
  <c r="G479" i="8"/>
  <c r="I479" i="8" s="1"/>
  <c r="N127" i="8"/>
  <c r="N564" i="8"/>
  <c r="N532" i="8"/>
  <c r="G285" i="8"/>
  <c r="J285" i="8" s="1"/>
  <c r="N383" i="8"/>
  <c r="G543" i="8"/>
  <c r="M543" i="8" s="1"/>
  <c r="O543" i="8" s="1"/>
  <c r="N511" i="8"/>
  <c r="N607" i="8"/>
  <c r="N602" i="8"/>
  <c r="N586" i="8"/>
  <c r="N591" i="8"/>
  <c r="N481" i="8"/>
  <c r="N66" i="8"/>
  <c r="G219" i="8"/>
  <c r="K219" i="8" s="1"/>
  <c r="G306" i="8"/>
  <c r="I306" i="8" s="1"/>
  <c r="G429" i="8"/>
  <c r="M429" i="8" s="1"/>
  <c r="O429" i="8" s="1"/>
  <c r="G197" i="8"/>
  <c r="J197" i="8" s="1"/>
  <c r="G463" i="8"/>
  <c r="L463" i="8" s="1"/>
  <c r="N322" i="8"/>
  <c r="G178" i="8"/>
  <c r="J178" i="8" s="1"/>
  <c r="N447" i="8"/>
  <c r="N570" i="8"/>
  <c r="G42" i="8"/>
  <c r="K42" i="8" s="1"/>
  <c r="N111" i="8"/>
  <c r="N194" i="8"/>
  <c r="G50" i="8"/>
  <c r="M50" i="8" s="1"/>
  <c r="G67" i="8"/>
  <c r="L67" i="8" s="1"/>
  <c r="N573" i="8"/>
  <c r="G547" i="8"/>
  <c r="H547" i="8" s="1"/>
  <c r="N565" i="8"/>
  <c r="N549" i="8"/>
  <c r="G277" i="8"/>
  <c r="M277" i="8" s="1"/>
  <c r="O277" i="8" s="1"/>
  <c r="G151" i="8"/>
  <c r="I151" i="8" s="1"/>
  <c r="G381" i="8"/>
  <c r="L381" i="8" s="1"/>
  <c r="G518" i="8"/>
  <c r="M518" i="8" s="1"/>
  <c r="O518" i="8" s="1"/>
  <c r="N575" i="8"/>
  <c r="G454" i="8"/>
  <c r="M454" i="8" s="1"/>
  <c r="O454" i="8" s="1"/>
  <c r="G390" i="8"/>
  <c r="H390" i="8" s="1"/>
  <c r="G337" i="8"/>
  <c r="L337" i="8" s="1"/>
  <c r="G290" i="8"/>
  <c r="M290" i="8" s="1"/>
  <c r="O290" i="8" s="1"/>
  <c r="G162" i="8"/>
  <c r="M162" i="8" s="1"/>
  <c r="O162" i="8" s="1"/>
  <c r="G26" i="8"/>
  <c r="M26" i="8" s="1"/>
  <c r="N21" i="8"/>
  <c r="G566" i="8"/>
  <c r="I566" i="8" s="1"/>
  <c r="N502" i="8"/>
  <c r="N438" i="8"/>
  <c r="N129" i="8"/>
  <c r="N338" i="8"/>
  <c r="N210" i="8"/>
  <c r="N82" i="8"/>
  <c r="N235" i="8"/>
  <c r="N533" i="8"/>
  <c r="N517" i="8"/>
  <c r="G269" i="8"/>
  <c r="M269" i="8" s="1"/>
  <c r="O269" i="8" s="1"/>
  <c r="N183" i="8"/>
  <c r="N87" i="8"/>
  <c r="N465" i="8"/>
  <c r="N354" i="8"/>
  <c r="N226" i="8"/>
  <c r="N98" i="8"/>
  <c r="N499" i="8"/>
  <c r="G534" i="8"/>
  <c r="K534" i="8" s="1"/>
  <c r="G470" i="8"/>
  <c r="J470" i="8" s="1"/>
  <c r="G406" i="8"/>
  <c r="K406" i="8" s="1"/>
  <c r="N370" i="8"/>
  <c r="N242" i="8"/>
  <c r="N114" i="8"/>
  <c r="G413" i="8"/>
  <c r="M413" i="8" s="1"/>
  <c r="O413" i="8" s="1"/>
  <c r="G397" i="8"/>
  <c r="K397" i="8" s="1"/>
  <c r="N431" i="8"/>
  <c r="N167" i="8"/>
  <c r="N449" i="8"/>
  <c r="N353" i="8"/>
  <c r="N386" i="8"/>
  <c r="N130" i="8"/>
  <c r="N371" i="8"/>
  <c r="N550" i="8"/>
  <c r="G486" i="8"/>
  <c r="H486" i="8" s="1"/>
  <c r="G422" i="8"/>
  <c r="K422" i="8" s="1"/>
  <c r="N113" i="8"/>
  <c r="N146" i="8"/>
  <c r="N10" i="8"/>
  <c r="G61" i="8"/>
  <c r="M61" i="8" s="1"/>
  <c r="G551" i="8"/>
  <c r="H551" i="8" s="1"/>
  <c r="N199" i="8"/>
  <c r="G545" i="8"/>
  <c r="H545" i="8" s="1"/>
  <c r="N546" i="8"/>
  <c r="N482" i="8"/>
  <c r="G466" i="8"/>
  <c r="J466" i="8" s="1"/>
  <c r="G402" i="8"/>
  <c r="H402" i="8" s="1"/>
  <c r="G195" i="8"/>
  <c r="L195" i="8" s="1"/>
  <c r="G109" i="8"/>
  <c r="M109" i="8" s="1"/>
  <c r="G334" i="8"/>
  <c r="K334" i="8" s="1"/>
  <c r="G206" i="8"/>
  <c r="L206" i="8" s="1"/>
  <c r="G142" i="8"/>
  <c r="M142" i="8" s="1"/>
  <c r="O142" i="8" s="1"/>
  <c r="N62" i="8"/>
  <c r="N22" i="8"/>
  <c r="N247" i="8"/>
  <c r="N39" i="8"/>
  <c r="G55" i="8"/>
  <c r="M55" i="8" s="1"/>
  <c r="N529" i="8"/>
  <c r="N418" i="8"/>
  <c r="N79" i="8"/>
  <c r="N145" i="8"/>
  <c r="N562" i="8"/>
  <c r="N514" i="8"/>
  <c r="G366" i="8"/>
  <c r="J366" i="8" s="1"/>
  <c r="G302" i="8"/>
  <c r="M302" i="8" s="1"/>
  <c r="O302" i="8" s="1"/>
  <c r="G238" i="8"/>
  <c r="M238" i="8" s="1"/>
  <c r="O238" i="8" s="1"/>
  <c r="G174" i="8"/>
  <c r="J174" i="8" s="1"/>
  <c r="N94" i="8"/>
  <c r="N215" i="8"/>
  <c r="N15" i="8"/>
  <c r="N393" i="8"/>
  <c r="N450" i="8"/>
  <c r="N443" i="8"/>
  <c r="N179" i="8"/>
  <c r="N569" i="8"/>
  <c r="N530" i="8"/>
  <c r="N563" i="8"/>
  <c r="G139" i="8"/>
  <c r="M139" i="8" s="1"/>
  <c r="O139" i="8" s="1"/>
  <c r="N477" i="8"/>
  <c r="N461" i="8"/>
  <c r="N582" i="8"/>
  <c r="G382" i="8"/>
  <c r="J382" i="8" s="1"/>
  <c r="G318" i="8"/>
  <c r="M318" i="8" s="1"/>
  <c r="O318" i="8" s="1"/>
  <c r="G190" i="8"/>
  <c r="I190" i="8" s="1"/>
  <c r="N126" i="8"/>
  <c r="N78" i="8"/>
  <c r="N38" i="8"/>
  <c r="G367" i="8"/>
  <c r="I367" i="8" s="1"/>
  <c r="N490" i="8"/>
  <c r="N506" i="8"/>
  <c r="N522" i="8"/>
  <c r="N394" i="8"/>
  <c r="G14" i="8"/>
  <c r="J14" i="8" s="1"/>
  <c r="N538" i="8"/>
  <c r="N410" i="8"/>
  <c r="N426" i="8"/>
  <c r="N415" i="8"/>
  <c r="N442" i="8"/>
  <c r="N535" i="8"/>
  <c r="N458" i="8"/>
  <c r="G579" i="8"/>
  <c r="I579" i="8" s="1"/>
  <c r="N155" i="8"/>
  <c r="G69" i="8"/>
  <c r="M69" i="8" s="1"/>
  <c r="G95" i="8"/>
  <c r="K95" i="8" s="1"/>
  <c r="N537" i="8"/>
  <c r="N554" i="8"/>
  <c r="G45" i="8"/>
  <c r="M45" i="8" s="1"/>
  <c r="N187" i="8"/>
  <c r="N171" i="8"/>
  <c r="G91" i="8"/>
  <c r="I91" i="8" s="1"/>
  <c r="O91" i="8" s="1"/>
  <c r="N46" i="8"/>
  <c r="N574" i="8"/>
  <c r="G70" i="8"/>
  <c r="L70" i="8" s="1"/>
  <c r="N519" i="8"/>
  <c r="N63" i="8"/>
  <c r="N399" i="8"/>
  <c r="G401" i="8"/>
  <c r="J401" i="8" s="1"/>
  <c r="G102" i="8"/>
  <c r="M102" i="8" s="1"/>
  <c r="N356" i="7"/>
  <c r="O356" i="7" s="1"/>
  <c r="G325" i="8"/>
  <c r="M325" i="8" s="1"/>
  <c r="O325" i="8" s="1"/>
  <c r="G495" i="8"/>
  <c r="H495" i="8" s="1"/>
  <c r="N136" i="8"/>
  <c r="N232" i="8"/>
  <c r="N72" i="8"/>
  <c r="N264" i="8"/>
  <c r="N524" i="8"/>
  <c r="G557" i="8"/>
  <c r="K557" i="8" s="1"/>
  <c r="N104" i="8"/>
  <c r="N437" i="8"/>
  <c r="G189" i="8"/>
  <c r="I189" i="8" s="1"/>
  <c r="G487" i="8"/>
  <c r="L487" i="8" s="1"/>
  <c r="G173" i="8"/>
  <c r="I173" i="8" s="1"/>
  <c r="N505" i="8"/>
  <c r="G613" i="8"/>
  <c r="M613" i="8" s="1"/>
  <c r="O613" i="8" s="1"/>
  <c r="N674" i="8"/>
  <c r="G710" i="8"/>
  <c r="K710" i="8" s="1"/>
  <c r="N16" i="8"/>
  <c r="G377" i="8"/>
  <c r="H377" i="8" s="1"/>
  <c r="G257" i="8"/>
  <c r="I257" i="8" s="1"/>
  <c r="G225" i="8"/>
  <c r="I225" i="8" s="1"/>
  <c r="G640" i="8"/>
  <c r="H640" i="8" s="1"/>
  <c r="N555" i="8"/>
  <c r="N99" i="8"/>
  <c r="G27" i="8"/>
  <c r="M27" i="8" s="1"/>
  <c r="N540" i="8"/>
  <c r="G597" i="8"/>
  <c r="M597" i="8" s="1"/>
  <c r="O597" i="8" s="1"/>
  <c r="N421" i="8"/>
  <c r="G309" i="8"/>
  <c r="L309" i="8" s="1"/>
  <c r="N157" i="8"/>
  <c r="G149" i="8"/>
  <c r="L149" i="8" s="1"/>
  <c r="G117" i="8"/>
  <c r="M117" i="8" s="1"/>
  <c r="N118" i="8"/>
  <c r="N455" i="8"/>
  <c r="N239" i="8"/>
  <c r="N207" i="8"/>
  <c r="N31" i="8"/>
  <c r="N649" i="8"/>
  <c r="N592" i="8"/>
  <c r="N417" i="8"/>
  <c r="N611" i="8"/>
  <c r="N107" i="8"/>
  <c r="N43" i="8"/>
  <c r="N469" i="8"/>
  <c r="G374" i="8"/>
  <c r="J374" i="8" s="1"/>
  <c r="G358" i="8"/>
  <c r="L358" i="8" s="1"/>
  <c r="G342" i="8"/>
  <c r="H342" i="8" s="1"/>
  <c r="G326" i="8"/>
  <c r="K326" i="8" s="1"/>
  <c r="G310" i="8"/>
  <c r="M310" i="8" s="1"/>
  <c r="O310" i="8" s="1"/>
  <c r="G294" i="8"/>
  <c r="L294" i="8" s="1"/>
  <c r="G246" i="8"/>
  <c r="H246" i="8" s="1"/>
  <c r="G230" i="8"/>
  <c r="L230" i="8" s="1"/>
  <c r="G214" i="8"/>
  <c r="M214" i="8" s="1"/>
  <c r="O214" i="8" s="1"/>
  <c r="G198" i="8"/>
  <c r="H198" i="8" s="1"/>
  <c r="G182" i="8"/>
  <c r="I182" i="8" s="1"/>
  <c r="G166" i="8"/>
  <c r="I166" i="8" s="1"/>
  <c r="G150" i="8"/>
  <c r="M150" i="8" s="1"/>
  <c r="O150" i="8" s="1"/>
  <c r="G134" i="8"/>
  <c r="H134" i="8" s="1"/>
  <c r="N86" i="8"/>
  <c r="N54" i="8"/>
  <c r="N665" i="8"/>
  <c r="N376" i="8"/>
  <c r="N248" i="8"/>
  <c r="N216" i="8"/>
  <c r="N184" i="8"/>
  <c r="N152" i="8"/>
  <c r="N120" i="8"/>
  <c r="N88" i="8"/>
  <c r="N56" i="8"/>
  <c r="N539" i="8"/>
  <c r="N403" i="8"/>
  <c r="N387" i="8"/>
  <c r="N556" i="8"/>
  <c r="N581" i="8"/>
  <c r="G293" i="8"/>
  <c r="I293" i="8" s="1"/>
  <c r="N375" i="8"/>
  <c r="N135" i="8"/>
  <c r="N742" i="8"/>
  <c r="N521" i="8"/>
  <c r="N489" i="8"/>
  <c r="N361" i="8"/>
  <c r="N273" i="8"/>
  <c r="N241" i="8"/>
  <c r="N595" i="8"/>
  <c r="N453" i="8"/>
  <c r="G29" i="8"/>
  <c r="M29" i="8" s="1"/>
  <c r="N30" i="8"/>
  <c r="N633" i="8"/>
  <c r="N503" i="8"/>
  <c r="G471" i="8"/>
  <c r="M471" i="8" s="1"/>
  <c r="O471" i="8" s="1"/>
  <c r="N119" i="8"/>
  <c r="N71" i="8"/>
  <c r="N744" i="8"/>
  <c r="N658" i="8"/>
  <c r="N708" i="8"/>
  <c r="G692" i="8"/>
  <c r="H692" i="8" s="1"/>
  <c r="N32" i="8"/>
  <c r="N137" i="8"/>
  <c r="N523" i="8"/>
  <c r="N435" i="8"/>
  <c r="N624" i="8"/>
  <c r="N508" i="8"/>
  <c r="N492" i="8"/>
  <c r="N476" i="8"/>
  <c r="N460" i="8"/>
  <c r="N444" i="8"/>
  <c r="N428" i="8"/>
  <c r="N412" i="8"/>
  <c r="N396" i="8"/>
  <c r="G445" i="8"/>
  <c r="M445" i="8" s="1"/>
  <c r="O445" i="8" s="1"/>
  <c r="G341" i="8"/>
  <c r="M341" i="8" s="1"/>
  <c r="O341" i="8" s="1"/>
  <c r="G205" i="8"/>
  <c r="L205" i="8" s="1"/>
  <c r="N223" i="8"/>
  <c r="N47" i="8"/>
  <c r="N7" i="8"/>
  <c r="G701" i="8"/>
  <c r="M701" i="8" s="1"/>
  <c r="O701" i="8" s="1"/>
  <c r="G37" i="8"/>
  <c r="M37" i="8" s="1"/>
  <c r="G730" i="8"/>
  <c r="L730" i="8" s="1"/>
  <c r="N635" i="8"/>
  <c r="G676" i="8"/>
  <c r="H676" i="8" s="1"/>
  <c r="N660" i="8"/>
  <c r="N628" i="8"/>
  <c r="N685" i="8"/>
  <c r="N669" i="8"/>
  <c r="N653" i="8"/>
  <c r="N637" i="8"/>
  <c r="G629" i="8"/>
  <c r="K629" i="8" s="1"/>
  <c r="N687" i="8"/>
  <c r="N671" i="8"/>
  <c r="N601" i="8"/>
  <c r="N473" i="8"/>
  <c r="N441" i="8"/>
  <c r="N345" i="8"/>
  <c r="N313" i="8"/>
  <c r="N281" i="8"/>
  <c r="N121" i="8"/>
  <c r="N51" i="8"/>
  <c r="N493" i="8"/>
  <c r="G365" i="8"/>
  <c r="I365" i="8" s="1"/>
  <c r="G133" i="8"/>
  <c r="L133" i="8" s="1"/>
  <c r="N615" i="8"/>
  <c r="G583" i="8"/>
  <c r="H583" i="8" s="1"/>
  <c r="N423" i="8"/>
  <c r="N391" i="8"/>
  <c r="C99" i="8"/>
  <c r="G712" i="8"/>
  <c r="J712" i="8" s="1"/>
  <c r="N680" i="8"/>
  <c r="G667" i="8"/>
  <c r="M667" i="8" s="1"/>
  <c r="O667" i="8" s="1"/>
  <c r="N651" i="8"/>
  <c r="N717" i="8"/>
  <c r="N678" i="8"/>
  <c r="N578" i="8"/>
  <c r="N123" i="8"/>
  <c r="N380" i="8"/>
  <c r="N268" i="8"/>
  <c r="N252" i="8"/>
  <c r="N236" i="8"/>
  <c r="N220" i="8"/>
  <c r="N204" i="8"/>
  <c r="N188" i="8"/>
  <c r="N172" i="8"/>
  <c r="N156" i="8"/>
  <c r="N140" i="8"/>
  <c r="G124" i="8"/>
  <c r="M124" i="8" s="1"/>
  <c r="G108" i="8"/>
  <c r="H108" i="8" s="1"/>
  <c r="G92" i="8"/>
  <c r="J92" i="8" s="1"/>
  <c r="G76" i="8"/>
  <c r="M76" i="8" s="1"/>
  <c r="G60" i="8"/>
  <c r="L60" i="8" s="1"/>
  <c r="N36" i="8"/>
  <c r="G20" i="8"/>
  <c r="M20" i="8" s="1"/>
  <c r="G53" i="8"/>
  <c r="K53" i="8" s="1"/>
  <c r="C114" i="8"/>
  <c r="C97" i="8"/>
  <c r="N642" i="8"/>
  <c r="N739" i="7"/>
  <c r="O739" i="7" s="1"/>
  <c r="N560" i="8"/>
  <c r="N528" i="8"/>
  <c r="N496" i="8"/>
  <c r="N464" i="8"/>
  <c r="N432" i="8"/>
  <c r="N400" i="8"/>
  <c r="N617" i="8"/>
  <c r="N193" i="8"/>
  <c r="N161" i="8"/>
  <c r="N580" i="8"/>
  <c r="N541" i="8"/>
  <c r="G13" i="8"/>
  <c r="K13" i="8" s="1"/>
  <c r="G559" i="8"/>
  <c r="M559" i="8" s="1"/>
  <c r="O559" i="8" s="1"/>
  <c r="N527" i="8"/>
  <c r="N175" i="8"/>
  <c r="N143" i="8"/>
  <c r="C49" i="8"/>
  <c r="C81" i="8"/>
  <c r="N746" i="8"/>
  <c r="G714" i="8"/>
  <c r="H714" i="8" s="1"/>
  <c r="N662" i="8"/>
  <c r="N646" i="8"/>
  <c r="N594" i="8"/>
  <c r="N243" i="8"/>
  <c r="N227" i="8"/>
  <c r="N211" i="8"/>
  <c r="N75" i="8"/>
  <c r="N11" i="8"/>
  <c r="G405" i="8"/>
  <c r="K405" i="8" s="1"/>
  <c r="N103" i="8"/>
  <c r="N585" i="8"/>
  <c r="N457" i="8"/>
  <c r="N425" i="8"/>
  <c r="N329" i="8"/>
  <c r="N297" i="8"/>
  <c r="N507" i="8"/>
  <c r="N491" i="8"/>
  <c r="N483" i="8"/>
  <c r="N475" i="8"/>
  <c r="N459" i="8"/>
  <c r="N419" i="8"/>
  <c r="N379" i="8"/>
  <c r="N363" i="8"/>
  <c r="N596" i="8"/>
  <c r="N525" i="8"/>
  <c r="G261" i="8"/>
  <c r="M261" i="8" s="1"/>
  <c r="O261" i="8" s="1"/>
  <c r="G77" i="8"/>
  <c r="J77" i="8" s="1"/>
  <c r="N558" i="8"/>
  <c r="G542" i="8"/>
  <c r="I542" i="8" s="1"/>
  <c r="G526" i="8"/>
  <c r="H526" i="8" s="1"/>
  <c r="G510" i="8"/>
  <c r="H510" i="8" s="1"/>
  <c r="G494" i="8"/>
  <c r="L494" i="8" s="1"/>
  <c r="G478" i="8"/>
  <c r="H478" i="8" s="1"/>
  <c r="G462" i="8"/>
  <c r="H462" i="8" s="1"/>
  <c r="G446" i="8"/>
  <c r="I446" i="8" s="1"/>
  <c r="G430" i="8"/>
  <c r="M430" i="8" s="1"/>
  <c r="O430" i="8" s="1"/>
  <c r="G414" i="8"/>
  <c r="M414" i="8" s="1"/>
  <c r="O414" i="8" s="1"/>
  <c r="G398" i="8"/>
  <c r="L398" i="8" s="1"/>
  <c r="N599" i="8"/>
  <c r="G567" i="8"/>
  <c r="M567" i="8" s="1"/>
  <c r="O567" i="8" s="1"/>
  <c r="N439" i="8"/>
  <c r="N407" i="8"/>
  <c r="C33" i="8"/>
  <c r="C90" i="8"/>
  <c r="C104" i="7"/>
  <c r="C89" i="7"/>
  <c r="C42" i="8"/>
  <c r="C75" i="7"/>
  <c r="C56" i="7"/>
  <c r="C98" i="7"/>
  <c r="C106" i="7"/>
  <c r="C96" i="7"/>
  <c r="C97" i="7"/>
  <c r="C123" i="7"/>
  <c r="C9" i="8"/>
  <c r="C83" i="7"/>
  <c r="C19" i="8"/>
  <c r="C74" i="8"/>
  <c r="C72" i="8"/>
  <c r="C80" i="8"/>
  <c r="C88" i="8"/>
  <c r="C48" i="8"/>
  <c r="C91" i="8"/>
  <c r="C24" i="8"/>
  <c r="C50" i="8"/>
  <c r="C59" i="8"/>
  <c r="G621" i="8"/>
  <c r="I621" i="8" s="1"/>
  <c r="N213" i="8"/>
  <c r="N740" i="8"/>
  <c r="C92" i="8"/>
  <c r="C121" i="8"/>
  <c r="C36" i="8"/>
  <c r="C76" i="8"/>
  <c r="C51" i="8"/>
  <c r="C65" i="8"/>
  <c r="C28" i="8"/>
  <c r="C124" i="8"/>
  <c r="C108" i="8"/>
  <c r="C12" i="8"/>
  <c r="C82" i="8"/>
  <c r="C26" i="8"/>
  <c r="C34" i="8"/>
  <c r="C57" i="8"/>
  <c r="C40" i="8"/>
  <c r="C44" i="8"/>
  <c r="C60" i="8"/>
  <c r="C68" i="8"/>
  <c r="C122" i="8"/>
  <c r="C58" i="8"/>
  <c r="C123" i="8"/>
  <c r="C84" i="8"/>
  <c r="C74" i="6"/>
  <c r="H74" i="22" s="1"/>
  <c r="C74" i="7"/>
  <c r="C71" i="8"/>
  <c r="C15" i="8"/>
  <c r="C118" i="7"/>
  <c r="C118" i="8"/>
  <c r="C54" i="7"/>
  <c r="C54" i="8"/>
  <c r="C119" i="7"/>
  <c r="C119" i="8"/>
  <c r="C95" i="7"/>
  <c r="C87" i="7"/>
  <c r="C79" i="7"/>
  <c r="C79" i="8"/>
  <c r="C55" i="7"/>
  <c r="C55" i="8"/>
  <c r="C31" i="7"/>
  <c r="C23" i="7"/>
  <c r="C120" i="7"/>
  <c r="C87" i="8"/>
  <c r="C64" i="7"/>
  <c r="C8" i="7"/>
  <c r="C98" i="8"/>
  <c r="C16" i="7"/>
  <c r="C106" i="8"/>
  <c r="C50" i="6"/>
  <c r="H50" i="22" s="1"/>
  <c r="C50" i="7"/>
  <c r="C104" i="8"/>
  <c r="C66" i="8"/>
  <c r="C13" i="8"/>
  <c r="C125" i="7"/>
  <c r="C125" i="8"/>
  <c r="C117" i="7"/>
  <c r="C117" i="8"/>
  <c r="C109" i="7"/>
  <c r="C109" i="8"/>
  <c r="C101" i="7"/>
  <c r="C101" i="8"/>
  <c r="C93" i="7"/>
  <c r="C93" i="8"/>
  <c r="C77" i="7"/>
  <c r="C77" i="8"/>
  <c r="C69" i="7"/>
  <c r="C69" i="8"/>
  <c r="C61" i="7"/>
  <c r="C61" i="8"/>
  <c r="C53" i="7"/>
  <c r="C53" i="8"/>
  <c r="C45" i="7"/>
  <c r="C45" i="8"/>
  <c r="C37" i="7"/>
  <c r="C37" i="8"/>
  <c r="C29" i="7"/>
  <c r="C29" i="8"/>
  <c r="C120" i="8"/>
  <c r="C82" i="7"/>
  <c r="C124" i="6"/>
  <c r="H124" i="22" s="1"/>
  <c r="C124" i="7"/>
  <c r="C108" i="6"/>
  <c r="H108" i="22" s="1"/>
  <c r="C108" i="7"/>
  <c r="C92" i="6"/>
  <c r="H92" i="22" s="1"/>
  <c r="C92" i="7"/>
  <c r="C68" i="6"/>
  <c r="H68" i="22" s="1"/>
  <c r="C68" i="7"/>
  <c r="C44" i="6"/>
  <c r="H44" i="22" s="1"/>
  <c r="C44" i="7"/>
  <c r="C36" i="6"/>
  <c r="H36" i="22" s="1"/>
  <c r="C36" i="7"/>
  <c r="C28" i="6"/>
  <c r="H28" i="22" s="1"/>
  <c r="C28" i="7"/>
  <c r="C12" i="6"/>
  <c r="H12" i="22" s="1"/>
  <c r="C12" i="7"/>
  <c r="C78" i="7"/>
  <c r="C78" i="8"/>
  <c r="C23" i="8"/>
  <c r="C14" i="8"/>
  <c r="C86" i="7"/>
  <c r="C86" i="8"/>
  <c r="C22" i="7"/>
  <c r="C22" i="8"/>
  <c r="C56" i="8"/>
  <c r="C18" i="8"/>
  <c r="C26" i="6"/>
  <c r="H26" i="22" s="1"/>
  <c r="C26" i="7"/>
  <c r="C96" i="8"/>
  <c r="C32" i="7"/>
  <c r="C112" i="7"/>
  <c r="C11" i="7"/>
  <c r="C11" i="8"/>
  <c r="C64" i="8"/>
  <c r="C8" i="8"/>
  <c r="C16" i="8"/>
  <c r="C10" i="7"/>
  <c r="C126" i="8"/>
  <c r="C84" i="7"/>
  <c r="C20" i="8"/>
  <c r="C103" i="8"/>
  <c r="C111" i="8"/>
  <c r="C7" i="8"/>
  <c r="C110" i="8"/>
  <c r="C30" i="8"/>
  <c r="C31" i="8"/>
  <c r="C75" i="8"/>
  <c r="C27" i="8"/>
  <c r="C76" i="7"/>
  <c r="C41" i="7"/>
  <c r="C62" i="8"/>
  <c r="C107" i="8"/>
  <c r="C127" i="8"/>
  <c r="C100" i="7"/>
  <c r="C100" i="8"/>
  <c r="C94" i="8"/>
  <c r="C116" i="7"/>
  <c r="C21" i="8"/>
  <c r="C72" i="7"/>
  <c r="C39" i="8"/>
  <c r="C80" i="7"/>
  <c r="C47" i="8"/>
  <c r="C88" i="7"/>
  <c r="C32" i="8"/>
  <c r="C112" i="8"/>
  <c r="C48" i="7"/>
  <c r="C122" i="7"/>
  <c r="C52" i="7"/>
  <c r="C60" i="7"/>
  <c r="C95" i="8"/>
  <c r="C116" i="8"/>
  <c r="C51" i="7"/>
  <c r="C105" i="7"/>
  <c r="C83" i="8"/>
  <c r="C34" i="7"/>
  <c r="C42" i="7"/>
  <c r="C52" i="8"/>
  <c r="C70" i="8"/>
  <c r="C114" i="7"/>
  <c r="C19" i="7"/>
  <c r="C67" i="8"/>
  <c r="C102" i="8"/>
  <c r="C63" i="8"/>
  <c r="C46" i="8"/>
  <c r="C115" i="8"/>
  <c r="C6" i="8"/>
  <c r="C38" i="8"/>
  <c r="C90" i="7"/>
  <c r="C20" i="7"/>
  <c r="C58" i="7"/>
  <c r="C43" i="8"/>
  <c r="C85" i="8"/>
  <c r="J710" i="6"/>
  <c r="R709" i="22" s="1"/>
  <c r="I710" i="6"/>
  <c r="Q709" i="22" s="1"/>
  <c r="H710" i="6"/>
  <c r="P709" i="22" s="1"/>
  <c r="L689" i="7"/>
  <c r="K689" i="7"/>
  <c r="J689" i="7"/>
  <c r="I689" i="7"/>
  <c r="H689" i="7"/>
  <c r="I677" i="7"/>
  <c r="H677" i="7"/>
  <c r="L677" i="7"/>
  <c r="J677" i="7"/>
  <c r="K677" i="7"/>
  <c r="L718" i="8"/>
  <c r="J718" i="8"/>
  <c r="I718" i="8"/>
  <c r="H718" i="8"/>
  <c r="K718" i="8"/>
  <c r="M718" i="8"/>
  <c r="K697" i="8"/>
  <c r="J697" i="8"/>
  <c r="I697" i="8"/>
  <c r="H697" i="8"/>
  <c r="L697" i="8"/>
  <c r="M697" i="8"/>
  <c r="H706" i="8"/>
  <c r="M706" i="8"/>
  <c r="L706" i="8"/>
  <c r="K706" i="8"/>
  <c r="J706" i="8"/>
  <c r="I706" i="8"/>
  <c r="M737" i="8"/>
  <c r="L737" i="8"/>
  <c r="K737" i="8"/>
  <c r="J737" i="8"/>
  <c r="I737" i="8"/>
  <c r="H737" i="8"/>
  <c r="L688" i="7"/>
  <c r="K688" i="7"/>
  <c r="J688" i="7"/>
  <c r="I688" i="7"/>
  <c r="H688" i="7"/>
  <c r="K673" i="8"/>
  <c r="J673" i="8"/>
  <c r="I673" i="8"/>
  <c r="H673" i="8"/>
  <c r="L673" i="8"/>
  <c r="M673" i="8"/>
  <c r="I746" i="8"/>
  <c r="H746" i="8"/>
  <c r="M746" i="8"/>
  <c r="L746" i="8"/>
  <c r="K746" i="8"/>
  <c r="J746" i="8"/>
  <c r="I728" i="6"/>
  <c r="Q727" i="22" s="1"/>
  <c r="H728" i="6"/>
  <c r="P727" i="22" s="1"/>
  <c r="J728" i="6"/>
  <c r="R727" i="22" s="1"/>
  <c r="L682" i="8"/>
  <c r="K682" i="8"/>
  <c r="J682" i="8"/>
  <c r="I682" i="8"/>
  <c r="H682" i="8"/>
  <c r="M682" i="8"/>
  <c r="I664" i="6"/>
  <c r="Q663" i="22" s="1"/>
  <c r="H664" i="6"/>
  <c r="P663" i="22" s="1"/>
  <c r="J664" i="6"/>
  <c r="R663" i="22" s="1"/>
  <c r="H650" i="8"/>
  <c r="M650" i="8"/>
  <c r="L650" i="8"/>
  <c r="K650" i="8"/>
  <c r="I650" i="8"/>
  <c r="J650" i="8"/>
  <c r="L641" i="7"/>
  <c r="K641" i="7"/>
  <c r="J641" i="7"/>
  <c r="I641" i="7"/>
  <c r="H641" i="7"/>
  <c r="L666" i="7"/>
  <c r="K666" i="7"/>
  <c r="J666" i="7"/>
  <c r="H666" i="7"/>
  <c r="I666" i="7"/>
  <c r="L658" i="7"/>
  <c r="K658" i="7"/>
  <c r="J658" i="7"/>
  <c r="H658" i="7"/>
  <c r="I658" i="7"/>
  <c r="L650" i="7"/>
  <c r="K650" i="7"/>
  <c r="J650" i="7"/>
  <c r="H650" i="7"/>
  <c r="I650" i="7"/>
  <c r="L741" i="8"/>
  <c r="K741" i="8"/>
  <c r="J741" i="8"/>
  <c r="I741" i="8"/>
  <c r="H741" i="8"/>
  <c r="M741" i="8"/>
  <c r="K733" i="8"/>
  <c r="J733" i="8"/>
  <c r="I733" i="8"/>
  <c r="H733" i="8"/>
  <c r="M733" i="8"/>
  <c r="O733" i="8" s="1"/>
  <c r="L733" i="8"/>
  <c r="K725" i="8"/>
  <c r="I725" i="8"/>
  <c r="H725" i="8"/>
  <c r="M725" i="8"/>
  <c r="O725" i="8" s="1"/>
  <c r="L725" i="8"/>
  <c r="J725" i="8"/>
  <c r="K717" i="8"/>
  <c r="I717" i="8"/>
  <c r="H717" i="8"/>
  <c r="M717" i="8"/>
  <c r="L717" i="8"/>
  <c r="J717" i="8"/>
  <c r="K709" i="8"/>
  <c r="I709" i="8"/>
  <c r="H709" i="8"/>
  <c r="M709" i="8"/>
  <c r="O709" i="8" s="1"/>
  <c r="L709" i="8"/>
  <c r="J709" i="8"/>
  <c r="M693" i="8"/>
  <c r="L693" i="8"/>
  <c r="K693" i="8"/>
  <c r="J693" i="8"/>
  <c r="H693" i="8"/>
  <c r="I693" i="8"/>
  <c r="M685" i="8"/>
  <c r="L685" i="8"/>
  <c r="K685" i="8"/>
  <c r="J685" i="8"/>
  <c r="H685" i="8"/>
  <c r="I685" i="8"/>
  <c r="M677" i="8"/>
  <c r="L677" i="8"/>
  <c r="K677" i="8"/>
  <c r="J677" i="8"/>
  <c r="H677" i="8"/>
  <c r="I677" i="8"/>
  <c r="M669" i="8"/>
  <c r="L669" i="8"/>
  <c r="K669" i="8"/>
  <c r="J669" i="8"/>
  <c r="H669" i="8"/>
  <c r="I669" i="8"/>
  <c r="K653" i="8"/>
  <c r="J653" i="8"/>
  <c r="I653" i="8"/>
  <c r="H653" i="8"/>
  <c r="L653" i="8"/>
  <c r="M653" i="8"/>
  <c r="K637" i="8"/>
  <c r="J637" i="8"/>
  <c r="I637" i="8"/>
  <c r="H637" i="8"/>
  <c r="L637" i="8"/>
  <c r="M637" i="8"/>
  <c r="I701" i="7"/>
  <c r="H701" i="7"/>
  <c r="L701" i="7"/>
  <c r="J701" i="7"/>
  <c r="K701" i="7"/>
  <c r="L630" i="8"/>
  <c r="K630" i="8"/>
  <c r="J630" i="8"/>
  <c r="I630" i="8"/>
  <c r="H630" i="8"/>
  <c r="M630" i="8"/>
  <c r="J694" i="7"/>
  <c r="I694" i="7"/>
  <c r="H694" i="7"/>
  <c r="K694" i="7"/>
  <c r="L694" i="7"/>
  <c r="I679" i="8"/>
  <c r="H679" i="8"/>
  <c r="M679" i="8"/>
  <c r="L679" i="8"/>
  <c r="J679" i="8"/>
  <c r="K679" i="8"/>
  <c r="L615" i="7"/>
  <c r="K615" i="7"/>
  <c r="J615" i="7"/>
  <c r="I615" i="7"/>
  <c r="H615" i="7"/>
  <c r="I592" i="8"/>
  <c r="H592" i="8"/>
  <c r="M592" i="8"/>
  <c r="L592" i="8"/>
  <c r="K592" i="8"/>
  <c r="J592" i="8"/>
  <c r="I583" i="7"/>
  <c r="H583" i="7"/>
  <c r="L583" i="7"/>
  <c r="J583" i="7"/>
  <c r="K583" i="7"/>
  <c r="M560" i="8"/>
  <c r="L560" i="8"/>
  <c r="K560" i="8"/>
  <c r="J560" i="8"/>
  <c r="I560" i="8"/>
  <c r="H560" i="8"/>
  <c r="I551" i="7"/>
  <c r="H551" i="7"/>
  <c r="L551" i="7"/>
  <c r="J551" i="7"/>
  <c r="K551" i="7"/>
  <c r="H528" i="8"/>
  <c r="M528" i="8"/>
  <c r="L528" i="8"/>
  <c r="K528" i="8"/>
  <c r="J528" i="8"/>
  <c r="I528" i="8"/>
  <c r="I519" i="7"/>
  <c r="H519" i="7"/>
  <c r="L519" i="7"/>
  <c r="J519" i="7"/>
  <c r="K519" i="7"/>
  <c r="M496" i="8"/>
  <c r="L496" i="8"/>
  <c r="K496" i="8"/>
  <c r="J496" i="8"/>
  <c r="I496" i="8"/>
  <c r="H496" i="8"/>
  <c r="M464" i="8"/>
  <c r="L464" i="8"/>
  <c r="K464" i="8"/>
  <c r="J464" i="8"/>
  <c r="H464" i="8"/>
  <c r="I464" i="8"/>
  <c r="I455" i="7"/>
  <c r="H455" i="7"/>
  <c r="L455" i="7"/>
  <c r="J455" i="7"/>
  <c r="K455" i="7"/>
  <c r="H432" i="8"/>
  <c r="M432" i="8"/>
  <c r="L432" i="8"/>
  <c r="K432" i="8"/>
  <c r="I432" i="8"/>
  <c r="J432" i="8"/>
  <c r="H400" i="8"/>
  <c r="M400" i="8"/>
  <c r="L400" i="8"/>
  <c r="K400" i="8"/>
  <c r="I400" i="8"/>
  <c r="J400" i="8"/>
  <c r="H391" i="7"/>
  <c r="L391" i="7"/>
  <c r="K391" i="7"/>
  <c r="J391" i="7"/>
  <c r="I391" i="7"/>
  <c r="H359" i="7"/>
  <c r="L359" i="7"/>
  <c r="K359" i="7"/>
  <c r="J359" i="7"/>
  <c r="I359" i="7"/>
  <c r="L327" i="7"/>
  <c r="K327" i="7"/>
  <c r="J327" i="7"/>
  <c r="I327" i="7"/>
  <c r="H327" i="7"/>
  <c r="L295" i="7"/>
  <c r="K295" i="7"/>
  <c r="J295" i="7"/>
  <c r="I295" i="7"/>
  <c r="H295" i="7"/>
  <c r="L263" i="7"/>
  <c r="K263" i="7"/>
  <c r="J263" i="7"/>
  <c r="I263" i="7"/>
  <c r="H263" i="7"/>
  <c r="H240" i="8"/>
  <c r="M240" i="8"/>
  <c r="L240" i="8"/>
  <c r="K240" i="8"/>
  <c r="I240" i="8"/>
  <c r="J240" i="8"/>
  <c r="L231" i="7"/>
  <c r="K231" i="7"/>
  <c r="J231" i="7"/>
  <c r="I231" i="7"/>
  <c r="H231" i="7"/>
  <c r="H176" i="8"/>
  <c r="M176" i="8"/>
  <c r="L176" i="8"/>
  <c r="K176" i="8"/>
  <c r="I176" i="8"/>
  <c r="J176" i="8"/>
  <c r="H144" i="8"/>
  <c r="M144" i="8"/>
  <c r="L144" i="8"/>
  <c r="K144" i="8"/>
  <c r="I144" i="8"/>
  <c r="J144" i="8"/>
  <c r="K135" i="7"/>
  <c r="J135" i="7"/>
  <c r="I135" i="7"/>
  <c r="H135" i="7"/>
  <c r="L135" i="7"/>
  <c r="I112" i="8"/>
  <c r="H112" i="8"/>
  <c r="M112" i="8"/>
  <c r="L112" i="8"/>
  <c r="J112" i="8"/>
  <c r="K112" i="8"/>
  <c r="K103" i="7"/>
  <c r="J103" i="7"/>
  <c r="I103" i="7"/>
  <c r="H103" i="7"/>
  <c r="M103" i="7"/>
  <c r="L103" i="7"/>
  <c r="K71" i="7"/>
  <c r="J71" i="7"/>
  <c r="I71" i="7"/>
  <c r="H71" i="7"/>
  <c r="M71" i="7"/>
  <c r="L71" i="7"/>
  <c r="I48" i="8"/>
  <c r="H48" i="8"/>
  <c r="M48" i="8"/>
  <c r="L48" i="8"/>
  <c r="K48" i="8"/>
  <c r="J48" i="8"/>
  <c r="K39" i="7"/>
  <c r="J39" i="7"/>
  <c r="I39" i="7"/>
  <c r="H39" i="7"/>
  <c r="M39" i="7"/>
  <c r="L39" i="7"/>
  <c r="H16" i="8"/>
  <c r="M16" i="8"/>
  <c r="L16" i="8"/>
  <c r="K16" i="8"/>
  <c r="I16" i="8"/>
  <c r="J16" i="8"/>
  <c r="L623" i="7"/>
  <c r="K623" i="7"/>
  <c r="J623" i="7"/>
  <c r="I623" i="7"/>
  <c r="H623" i="7"/>
  <c r="L600" i="7"/>
  <c r="K600" i="7"/>
  <c r="J600" i="7"/>
  <c r="I600" i="7"/>
  <c r="H600" i="7"/>
  <c r="J559" i="6"/>
  <c r="R558" i="22" s="1"/>
  <c r="I559" i="6"/>
  <c r="Q558" i="22" s="1"/>
  <c r="H559" i="6"/>
  <c r="P558" i="22" s="1"/>
  <c r="J544" i="7"/>
  <c r="I544" i="7"/>
  <c r="H544" i="7"/>
  <c r="K544" i="7"/>
  <c r="L544" i="7"/>
  <c r="I529" i="8"/>
  <c r="H529" i="8"/>
  <c r="M529" i="8"/>
  <c r="L529" i="8"/>
  <c r="K529" i="8"/>
  <c r="J529" i="8"/>
  <c r="J480" i="7"/>
  <c r="I480" i="7"/>
  <c r="H480" i="7"/>
  <c r="K480" i="7"/>
  <c r="L480" i="7"/>
  <c r="H465" i="8"/>
  <c r="M465" i="8"/>
  <c r="L465" i="8"/>
  <c r="K465" i="8"/>
  <c r="I465" i="8"/>
  <c r="J465" i="8"/>
  <c r="L352" i="7"/>
  <c r="K352" i="7"/>
  <c r="J352" i="7"/>
  <c r="I352" i="7"/>
  <c r="H352" i="7"/>
  <c r="L288" i="7"/>
  <c r="K288" i="7"/>
  <c r="J288" i="7"/>
  <c r="I288" i="7"/>
  <c r="H288" i="7"/>
  <c r="I273" i="8"/>
  <c r="H273" i="8"/>
  <c r="M273" i="8"/>
  <c r="L273" i="8"/>
  <c r="J273" i="8"/>
  <c r="K273" i="8"/>
  <c r="I209" i="8"/>
  <c r="H209" i="8"/>
  <c r="M209" i="8"/>
  <c r="L209" i="8"/>
  <c r="J209" i="8"/>
  <c r="K209" i="8"/>
  <c r="L160" i="7"/>
  <c r="K160" i="7"/>
  <c r="J160" i="7"/>
  <c r="I160" i="7"/>
  <c r="H160" i="7"/>
  <c r="I145" i="8"/>
  <c r="H145" i="8"/>
  <c r="M145" i="8"/>
  <c r="L145" i="8"/>
  <c r="J145" i="8"/>
  <c r="K145" i="8"/>
  <c r="L617" i="7"/>
  <c r="K617" i="7"/>
  <c r="J617" i="7"/>
  <c r="I617" i="7"/>
  <c r="H617" i="7"/>
  <c r="I562" i="8"/>
  <c r="H562" i="8"/>
  <c r="M562" i="8"/>
  <c r="L562" i="8"/>
  <c r="K562" i="8"/>
  <c r="J562" i="8"/>
  <c r="K545" i="7"/>
  <c r="J545" i="7"/>
  <c r="I545" i="7"/>
  <c r="H545" i="7"/>
  <c r="L545" i="7"/>
  <c r="K537" i="7"/>
  <c r="J537" i="7"/>
  <c r="I537" i="7"/>
  <c r="H537" i="7"/>
  <c r="L537" i="7"/>
  <c r="K529" i="7"/>
  <c r="J529" i="7"/>
  <c r="I529" i="7"/>
  <c r="H529" i="7"/>
  <c r="L529" i="7"/>
  <c r="K521" i="7"/>
  <c r="J521" i="7"/>
  <c r="I521" i="7"/>
  <c r="H521" i="7"/>
  <c r="L521" i="7"/>
  <c r="K513" i="7"/>
  <c r="J513" i="7"/>
  <c r="I513" i="7"/>
  <c r="H513" i="7"/>
  <c r="L513" i="7"/>
  <c r="K505" i="7"/>
  <c r="J505" i="7"/>
  <c r="I505" i="7"/>
  <c r="H505" i="7"/>
  <c r="L505" i="7"/>
  <c r="K497" i="7"/>
  <c r="J497" i="7"/>
  <c r="I497" i="7"/>
  <c r="H497" i="7"/>
  <c r="L497" i="7"/>
  <c r="K489" i="7"/>
  <c r="J489" i="7"/>
  <c r="I489" i="7"/>
  <c r="H489" i="7"/>
  <c r="L489" i="7"/>
  <c r="K481" i="7"/>
  <c r="J481" i="7"/>
  <c r="I481" i="7"/>
  <c r="H481" i="7"/>
  <c r="L481" i="7"/>
  <c r="K441" i="7"/>
  <c r="J441" i="7"/>
  <c r="I441" i="7"/>
  <c r="H441" i="7"/>
  <c r="L441" i="7"/>
  <c r="K425" i="7"/>
  <c r="J425" i="7"/>
  <c r="I425" i="7"/>
  <c r="H425" i="7"/>
  <c r="L425" i="7"/>
  <c r="J417" i="7"/>
  <c r="I417" i="7"/>
  <c r="H417" i="7"/>
  <c r="L417" i="7"/>
  <c r="K417" i="7"/>
  <c r="J393" i="7"/>
  <c r="I393" i="7"/>
  <c r="H393" i="7"/>
  <c r="L393" i="7"/>
  <c r="K393" i="7"/>
  <c r="J369" i="7"/>
  <c r="I369" i="7"/>
  <c r="H369" i="7"/>
  <c r="L369" i="7"/>
  <c r="K369" i="7"/>
  <c r="J361" i="7"/>
  <c r="I361" i="7"/>
  <c r="H361" i="7"/>
  <c r="L361" i="7"/>
  <c r="K361" i="7"/>
  <c r="L177" i="7"/>
  <c r="K177" i="7"/>
  <c r="J177" i="7"/>
  <c r="I177" i="7"/>
  <c r="H177" i="7"/>
  <c r="L169" i="7"/>
  <c r="K169" i="7"/>
  <c r="J169" i="7"/>
  <c r="I169" i="7"/>
  <c r="H169" i="7"/>
  <c r="L161" i="7"/>
  <c r="K161" i="7"/>
  <c r="J161" i="7"/>
  <c r="I161" i="7"/>
  <c r="H161" i="7"/>
  <c r="L137" i="7"/>
  <c r="K137" i="7"/>
  <c r="J137" i="7"/>
  <c r="I137" i="7"/>
  <c r="H137" i="7"/>
  <c r="L618" i="7"/>
  <c r="K618" i="7"/>
  <c r="J618" i="7"/>
  <c r="H618" i="7"/>
  <c r="I618" i="7"/>
  <c r="L603" i="8"/>
  <c r="K603" i="8"/>
  <c r="J603" i="8"/>
  <c r="I603" i="8"/>
  <c r="H603" i="8"/>
  <c r="M603" i="8"/>
  <c r="L554" i="7"/>
  <c r="K554" i="7"/>
  <c r="J554" i="7"/>
  <c r="I554" i="7"/>
  <c r="H554" i="7"/>
  <c r="K539" i="8"/>
  <c r="J539" i="8"/>
  <c r="I539" i="8"/>
  <c r="H539" i="8"/>
  <c r="M539" i="8"/>
  <c r="L539" i="8"/>
  <c r="I385" i="6"/>
  <c r="Q384" i="22" s="1"/>
  <c r="H385" i="6"/>
  <c r="P384" i="22" s="1"/>
  <c r="J385" i="6"/>
  <c r="R384" i="22" s="1"/>
  <c r="I369" i="6"/>
  <c r="Q368" i="22" s="1"/>
  <c r="H369" i="6"/>
  <c r="P368" i="22" s="1"/>
  <c r="J369" i="6"/>
  <c r="R368" i="22" s="1"/>
  <c r="J353" i="6"/>
  <c r="R352" i="22" s="1"/>
  <c r="I337" i="6"/>
  <c r="Q336" i="22" s="1"/>
  <c r="H337" i="6"/>
  <c r="P336" i="22" s="1"/>
  <c r="J337" i="6"/>
  <c r="R336" i="22" s="1"/>
  <c r="H313" i="6"/>
  <c r="P312" i="22" s="1"/>
  <c r="J313" i="6"/>
  <c r="R312" i="22" s="1"/>
  <c r="I305" i="6"/>
  <c r="Q304" i="22" s="1"/>
  <c r="H305" i="6"/>
  <c r="P304" i="22" s="1"/>
  <c r="J305" i="6"/>
  <c r="R304" i="22" s="1"/>
  <c r="H265" i="6"/>
  <c r="P264" i="22" s="1"/>
  <c r="I265" i="6"/>
  <c r="Q264" i="22" s="1"/>
  <c r="J265" i="6"/>
  <c r="R264" i="22" s="1"/>
  <c r="H257" i="6"/>
  <c r="P256" i="22" s="1"/>
  <c r="I257" i="6"/>
  <c r="Q256" i="22" s="1"/>
  <c r="J257" i="6"/>
  <c r="R256" i="22" s="1"/>
  <c r="L640" i="7"/>
  <c r="K640" i="7"/>
  <c r="J640" i="7"/>
  <c r="I640" i="7"/>
  <c r="H640" i="7"/>
  <c r="J618" i="6"/>
  <c r="R617" i="22" s="1"/>
  <c r="I618" i="6"/>
  <c r="Q617" i="22" s="1"/>
  <c r="H618" i="6"/>
  <c r="P617" i="22" s="1"/>
  <c r="M588" i="8"/>
  <c r="L588" i="8"/>
  <c r="K588" i="8"/>
  <c r="J588" i="8"/>
  <c r="I588" i="8"/>
  <c r="H588" i="8"/>
  <c r="L579" i="7"/>
  <c r="K579" i="7"/>
  <c r="J579" i="7"/>
  <c r="I579" i="7"/>
  <c r="H579" i="7"/>
  <c r="L524" i="8"/>
  <c r="K524" i="8"/>
  <c r="J524" i="8"/>
  <c r="I524" i="8"/>
  <c r="H524" i="8"/>
  <c r="M524" i="8"/>
  <c r="L515" i="7"/>
  <c r="K515" i="7"/>
  <c r="J515" i="7"/>
  <c r="I515" i="7"/>
  <c r="H515" i="7"/>
  <c r="L419" i="7"/>
  <c r="K419" i="7"/>
  <c r="J419" i="7"/>
  <c r="I419" i="7"/>
  <c r="H419" i="7"/>
  <c r="L411" i="7"/>
  <c r="K411" i="7"/>
  <c r="J411" i="7"/>
  <c r="I411" i="7"/>
  <c r="H411" i="7"/>
  <c r="L379" i="7"/>
  <c r="K379" i="7"/>
  <c r="J379" i="7"/>
  <c r="I379" i="7"/>
  <c r="H379" i="7"/>
  <c r="L371" i="7"/>
  <c r="K371" i="7"/>
  <c r="J371" i="7"/>
  <c r="I371" i="7"/>
  <c r="H371" i="7"/>
  <c r="L363" i="7"/>
  <c r="K363" i="7"/>
  <c r="J363" i="7"/>
  <c r="I363" i="7"/>
  <c r="H363" i="7"/>
  <c r="L355" i="7"/>
  <c r="K355" i="7"/>
  <c r="J355" i="7"/>
  <c r="I355" i="7"/>
  <c r="H355" i="7"/>
  <c r="H347" i="7"/>
  <c r="L347" i="7"/>
  <c r="K347" i="7"/>
  <c r="J347" i="7"/>
  <c r="I347" i="7"/>
  <c r="H339" i="7"/>
  <c r="L339" i="7"/>
  <c r="K339" i="7"/>
  <c r="J339" i="7"/>
  <c r="I339" i="7"/>
  <c r="H331" i="7"/>
  <c r="L331" i="7"/>
  <c r="K331" i="7"/>
  <c r="J331" i="7"/>
  <c r="I331" i="7"/>
  <c r="H323" i="7"/>
  <c r="L323" i="7"/>
  <c r="K323" i="7"/>
  <c r="J323" i="7"/>
  <c r="I323" i="7"/>
  <c r="H315" i="7"/>
  <c r="L315" i="7"/>
  <c r="K315" i="7"/>
  <c r="J315" i="7"/>
  <c r="I315" i="7"/>
  <c r="H307" i="7"/>
  <c r="L307" i="7"/>
  <c r="K307" i="7"/>
  <c r="J307" i="7"/>
  <c r="I307" i="7"/>
  <c r="H299" i="7"/>
  <c r="L299" i="7"/>
  <c r="K299" i="7"/>
  <c r="J299" i="7"/>
  <c r="I299" i="7"/>
  <c r="H291" i="7"/>
  <c r="L291" i="7"/>
  <c r="K291" i="7"/>
  <c r="J291" i="7"/>
  <c r="I291" i="7"/>
  <c r="H283" i="7"/>
  <c r="L283" i="7"/>
  <c r="K283" i="7"/>
  <c r="J283" i="7"/>
  <c r="I283" i="7"/>
  <c r="H275" i="7"/>
  <c r="L275" i="7"/>
  <c r="K275" i="7"/>
  <c r="J275" i="7"/>
  <c r="I275" i="7"/>
  <c r="H267" i="7"/>
  <c r="L267" i="7"/>
  <c r="K267" i="7"/>
  <c r="J267" i="7"/>
  <c r="I267" i="7"/>
  <c r="H259" i="7"/>
  <c r="L259" i="7"/>
  <c r="K259" i="7"/>
  <c r="J259" i="7"/>
  <c r="I259" i="7"/>
  <c r="H251" i="7"/>
  <c r="L251" i="7"/>
  <c r="K251" i="7"/>
  <c r="J251" i="7"/>
  <c r="I251" i="7"/>
  <c r="H227" i="7"/>
  <c r="L227" i="7"/>
  <c r="K227" i="7"/>
  <c r="J227" i="7"/>
  <c r="I227" i="7"/>
  <c r="H219" i="7"/>
  <c r="L219" i="7"/>
  <c r="K219" i="7"/>
  <c r="J219" i="7"/>
  <c r="I219" i="7"/>
  <c r="H211" i="7"/>
  <c r="L211" i="7"/>
  <c r="K211" i="7"/>
  <c r="J211" i="7"/>
  <c r="I211" i="7"/>
  <c r="H203" i="7"/>
  <c r="L203" i="7"/>
  <c r="K203" i="7"/>
  <c r="J203" i="7"/>
  <c r="I203" i="7"/>
  <c r="L171" i="7"/>
  <c r="K171" i="7"/>
  <c r="J171" i="7"/>
  <c r="I171" i="7"/>
  <c r="H171" i="7"/>
  <c r="L155" i="7"/>
  <c r="K155" i="7"/>
  <c r="J155" i="7"/>
  <c r="I155" i="7"/>
  <c r="H155" i="7"/>
  <c r="L147" i="7"/>
  <c r="K147" i="7"/>
  <c r="J147" i="7"/>
  <c r="I147" i="7"/>
  <c r="H147" i="7"/>
  <c r="L139" i="7"/>
  <c r="K139" i="7"/>
  <c r="J139" i="7"/>
  <c r="I139" i="7"/>
  <c r="H139" i="7"/>
  <c r="L624" i="7"/>
  <c r="K624" i="7"/>
  <c r="J624" i="7"/>
  <c r="I624" i="7"/>
  <c r="H624" i="7"/>
  <c r="J619" i="6"/>
  <c r="R618" i="22" s="1"/>
  <c r="I604" i="7"/>
  <c r="H604" i="7"/>
  <c r="L604" i="7"/>
  <c r="J604" i="7"/>
  <c r="K604" i="7"/>
  <c r="J555" i="6"/>
  <c r="R554" i="22" s="1"/>
  <c r="I555" i="6"/>
  <c r="Q554" i="22" s="1"/>
  <c r="H555" i="6"/>
  <c r="P554" i="22" s="1"/>
  <c r="L532" i="7"/>
  <c r="K532" i="7"/>
  <c r="J532" i="7"/>
  <c r="I532" i="7"/>
  <c r="H532" i="7"/>
  <c r="M525" i="8"/>
  <c r="L525" i="8"/>
  <c r="K525" i="8"/>
  <c r="J525" i="8"/>
  <c r="I525" i="8"/>
  <c r="H525" i="8"/>
  <c r="L461" i="8"/>
  <c r="K461" i="8"/>
  <c r="J461" i="8"/>
  <c r="I461" i="8"/>
  <c r="H461" i="8"/>
  <c r="M461" i="8"/>
  <c r="M389" i="8"/>
  <c r="L389" i="8"/>
  <c r="K389" i="8"/>
  <c r="J389" i="8"/>
  <c r="I389" i="8"/>
  <c r="H389" i="8"/>
  <c r="I348" i="7"/>
  <c r="H348" i="7"/>
  <c r="L348" i="7"/>
  <c r="K348" i="7"/>
  <c r="J348" i="7"/>
  <c r="I284" i="7"/>
  <c r="H284" i="7"/>
  <c r="L284" i="7"/>
  <c r="K284" i="7"/>
  <c r="J284" i="7"/>
  <c r="I220" i="7"/>
  <c r="H220" i="7"/>
  <c r="L220" i="7"/>
  <c r="K220" i="7"/>
  <c r="J220" i="7"/>
  <c r="J597" i="7"/>
  <c r="I597" i="7"/>
  <c r="H597" i="7"/>
  <c r="K597" i="7"/>
  <c r="L597" i="7"/>
  <c r="M582" i="8"/>
  <c r="L582" i="8"/>
  <c r="K582" i="8"/>
  <c r="J582" i="8"/>
  <c r="I582" i="8"/>
  <c r="H582" i="8"/>
  <c r="J548" i="6"/>
  <c r="R547" i="22" s="1"/>
  <c r="I548" i="6"/>
  <c r="Q547" i="22" s="1"/>
  <c r="H548" i="6"/>
  <c r="P547" i="22" s="1"/>
  <c r="L533" i="7"/>
  <c r="K533" i="7"/>
  <c r="J533" i="7"/>
  <c r="H533" i="7"/>
  <c r="I533" i="7"/>
  <c r="L469" i="7"/>
  <c r="K469" i="7"/>
  <c r="J469" i="7"/>
  <c r="H469" i="7"/>
  <c r="I469" i="7"/>
  <c r="J356" i="6"/>
  <c r="R355" i="22" s="1"/>
  <c r="I356" i="6"/>
  <c r="Q355" i="22" s="1"/>
  <c r="H356" i="6"/>
  <c r="P355" i="22" s="1"/>
  <c r="J341" i="7"/>
  <c r="I341" i="7"/>
  <c r="H341" i="7"/>
  <c r="L341" i="7"/>
  <c r="K341" i="7"/>
  <c r="J277" i="7"/>
  <c r="I277" i="7"/>
  <c r="H277" i="7"/>
  <c r="L277" i="7"/>
  <c r="K277" i="7"/>
  <c r="J213" i="7"/>
  <c r="I213" i="7"/>
  <c r="H213" i="7"/>
  <c r="L213" i="7"/>
  <c r="K213" i="7"/>
  <c r="I149" i="7"/>
  <c r="H149" i="7"/>
  <c r="L149" i="7"/>
  <c r="K149" i="7"/>
  <c r="J149" i="7"/>
  <c r="M38" i="8"/>
  <c r="L38" i="8"/>
  <c r="K38" i="8"/>
  <c r="J38" i="8"/>
  <c r="I38" i="8"/>
  <c r="H38" i="8"/>
  <c r="K598" i="7"/>
  <c r="J598" i="7"/>
  <c r="I598" i="7"/>
  <c r="H598" i="7"/>
  <c r="L598" i="7"/>
  <c r="I590" i="7"/>
  <c r="L590" i="7"/>
  <c r="K590" i="7"/>
  <c r="J590" i="7"/>
  <c r="H590" i="7"/>
  <c r="M575" i="8"/>
  <c r="L575" i="8"/>
  <c r="K575" i="8"/>
  <c r="J575" i="8"/>
  <c r="I575" i="8"/>
  <c r="H575" i="8"/>
  <c r="H534" i="7"/>
  <c r="L534" i="7"/>
  <c r="K534" i="7"/>
  <c r="I534" i="7"/>
  <c r="J534" i="7"/>
  <c r="M519" i="8"/>
  <c r="L519" i="8"/>
  <c r="K519" i="8"/>
  <c r="J519" i="8"/>
  <c r="I519" i="8"/>
  <c r="H519" i="8"/>
  <c r="M391" i="8"/>
  <c r="L391" i="8"/>
  <c r="K391" i="8"/>
  <c r="J391" i="8"/>
  <c r="H391" i="8"/>
  <c r="I391" i="8"/>
  <c r="K342" i="7"/>
  <c r="J342" i="7"/>
  <c r="I342" i="7"/>
  <c r="H342" i="7"/>
  <c r="L342" i="7"/>
  <c r="K278" i="7"/>
  <c r="J278" i="7"/>
  <c r="I278" i="7"/>
  <c r="H278" i="7"/>
  <c r="L278" i="7"/>
  <c r="M199" i="8"/>
  <c r="L199" i="8"/>
  <c r="K199" i="8"/>
  <c r="J199" i="8"/>
  <c r="H199" i="8"/>
  <c r="I199" i="8"/>
  <c r="M135" i="8"/>
  <c r="K135" i="8"/>
  <c r="J135" i="8"/>
  <c r="L135" i="8"/>
  <c r="I135" i="8"/>
  <c r="H135" i="8"/>
  <c r="G81" i="8"/>
  <c r="N81" i="8"/>
  <c r="H39" i="8"/>
  <c r="M39" i="8"/>
  <c r="L39" i="8"/>
  <c r="K39" i="8"/>
  <c r="J39" i="8"/>
  <c r="I39" i="8"/>
  <c r="J654" i="6"/>
  <c r="R653" i="22" s="1"/>
  <c r="I654" i="6"/>
  <c r="Q653" i="22" s="1"/>
  <c r="H654" i="6"/>
  <c r="P653" i="22" s="1"/>
  <c r="L721" i="7"/>
  <c r="K721" i="7"/>
  <c r="J721" i="7"/>
  <c r="I721" i="7"/>
  <c r="H721" i="7"/>
  <c r="I741" i="7"/>
  <c r="H741" i="7"/>
  <c r="L741" i="7"/>
  <c r="J741" i="7"/>
  <c r="K741" i="7"/>
  <c r="L654" i="8"/>
  <c r="K654" i="8"/>
  <c r="J654" i="8"/>
  <c r="I654" i="8"/>
  <c r="H654" i="8"/>
  <c r="M654" i="8"/>
  <c r="K638" i="7"/>
  <c r="J638" i="7"/>
  <c r="I638" i="7"/>
  <c r="H638" i="7"/>
  <c r="L638" i="7"/>
  <c r="J669" i="7"/>
  <c r="I669" i="7"/>
  <c r="H669" i="7"/>
  <c r="K669" i="7"/>
  <c r="L669" i="7"/>
  <c r="K646" i="7"/>
  <c r="J646" i="7"/>
  <c r="I646" i="7"/>
  <c r="H646" i="7"/>
  <c r="L646" i="7"/>
  <c r="J590" i="6"/>
  <c r="R589" i="22" s="1"/>
  <c r="I590" i="6"/>
  <c r="Q589" i="22" s="1"/>
  <c r="H590" i="6"/>
  <c r="P589" i="22" s="1"/>
  <c r="H448" i="8"/>
  <c r="M448" i="8"/>
  <c r="L448" i="8"/>
  <c r="K448" i="8"/>
  <c r="I448" i="8"/>
  <c r="J448" i="8"/>
  <c r="H416" i="8"/>
  <c r="M416" i="8"/>
  <c r="L416" i="8"/>
  <c r="K416" i="8"/>
  <c r="I416" i="8"/>
  <c r="J416" i="8"/>
  <c r="L343" i="7"/>
  <c r="K343" i="7"/>
  <c r="J343" i="7"/>
  <c r="I343" i="7"/>
  <c r="H343" i="7"/>
  <c r="L311" i="7"/>
  <c r="K311" i="7"/>
  <c r="J311" i="7"/>
  <c r="I311" i="7"/>
  <c r="H311" i="7"/>
  <c r="L247" i="7"/>
  <c r="K247" i="7"/>
  <c r="I247" i="7"/>
  <c r="H247" i="7"/>
  <c r="K727" i="7"/>
  <c r="J727" i="7"/>
  <c r="I727" i="7"/>
  <c r="H727" i="7"/>
  <c r="L727" i="7"/>
  <c r="K711" i="7"/>
  <c r="J711" i="7"/>
  <c r="I711" i="7"/>
  <c r="H711" i="7"/>
  <c r="L711" i="7"/>
  <c r="K695" i="7"/>
  <c r="J695" i="7"/>
  <c r="I695" i="7"/>
  <c r="H695" i="7"/>
  <c r="L695" i="7"/>
  <c r="K679" i="7"/>
  <c r="J679" i="7"/>
  <c r="I679" i="7"/>
  <c r="L679" i="7"/>
  <c r="H679" i="7"/>
  <c r="L655" i="7"/>
  <c r="K655" i="7"/>
  <c r="J655" i="7"/>
  <c r="I655" i="7"/>
  <c r="H655" i="7"/>
  <c r="M729" i="8"/>
  <c r="O729" i="8" s="1"/>
  <c r="L729" i="8"/>
  <c r="K729" i="8"/>
  <c r="J729" i="8"/>
  <c r="I729" i="8"/>
  <c r="H729" i="8"/>
  <c r="L672" i="7"/>
  <c r="K672" i="7"/>
  <c r="J672" i="7"/>
  <c r="I672" i="7"/>
  <c r="H672" i="7"/>
  <c r="L649" i="7"/>
  <c r="K649" i="7"/>
  <c r="J649" i="7"/>
  <c r="I649" i="7"/>
  <c r="H649" i="7"/>
  <c r="J641" i="6"/>
  <c r="R640" i="22" s="1"/>
  <c r="I641" i="6"/>
  <c r="Q640" i="22" s="1"/>
  <c r="H641" i="6"/>
  <c r="P640" i="22" s="1"/>
  <c r="L739" i="7"/>
  <c r="K739" i="7"/>
  <c r="J739" i="7"/>
  <c r="H739" i="7"/>
  <c r="I739" i="7"/>
  <c r="L731" i="7"/>
  <c r="K731" i="7"/>
  <c r="J731" i="7"/>
  <c r="H731" i="7"/>
  <c r="I731" i="7"/>
  <c r="L723" i="7"/>
  <c r="K723" i="7"/>
  <c r="J723" i="7"/>
  <c r="H723" i="7"/>
  <c r="I723" i="7"/>
  <c r="L715" i="7"/>
  <c r="K715" i="7"/>
  <c r="J715" i="7"/>
  <c r="H715" i="7"/>
  <c r="I715" i="7"/>
  <c r="L707" i="7"/>
  <c r="K707" i="7"/>
  <c r="J707" i="7"/>
  <c r="H707" i="7"/>
  <c r="I707" i="7"/>
  <c r="L699" i="7"/>
  <c r="K699" i="7"/>
  <c r="J699" i="7"/>
  <c r="H699" i="7"/>
  <c r="I699" i="7"/>
  <c r="L691" i="7"/>
  <c r="K691" i="7"/>
  <c r="J691" i="7"/>
  <c r="H691" i="7"/>
  <c r="I691" i="7"/>
  <c r="L683" i="7"/>
  <c r="K683" i="7"/>
  <c r="J683" i="7"/>
  <c r="H683" i="7"/>
  <c r="I683" i="7"/>
  <c r="K675" i="7"/>
  <c r="I675" i="7"/>
  <c r="H675" i="7"/>
  <c r="J675" i="7"/>
  <c r="L675" i="7"/>
  <c r="H667" i="7"/>
  <c r="L667" i="7"/>
  <c r="K667" i="7"/>
  <c r="I667" i="7"/>
  <c r="J667" i="7"/>
  <c r="H659" i="7"/>
  <c r="L659" i="7"/>
  <c r="K659" i="7"/>
  <c r="I659" i="7"/>
  <c r="J659" i="7"/>
  <c r="H651" i="7"/>
  <c r="L651" i="7"/>
  <c r="K651" i="7"/>
  <c r="I651" i="7"/>
  <c r="J651" i="7"/>
  <c r="H643" i="7"/>
  <c r="L643" i="7"/>
  <c r="K643" i="7"/>
  <c r="I643" i="7"/>
  <c r="J643" i="7"/>
  <c r="H635" i="7"/>
  <c r="L635" i="7"/>
  <c r="K635" i="7"/>
  <c r="I635" i="7"/>
  <c r="J635" i="7"/>
  <c r="H627" i="7"/>
  <c r="L627" i="7"/>
  <c r="K627" i="7"/>
  <c r="I627" i="7"/>
  <c r="J627" i="7"/>
  <c r="I628" i="7"/>
  <c r="H628" i="7"/>
  <c r="L628" i="7"/>
  <c r="J628" i="7"/>
  <c r="K628" i="7"/>
  <c r="M742" i="8"/>
  <c r="L742" i="8"/>
  <c r="K742" i="8"/>
  <c r="J742" i="8"/>
  <c r="I742" i="8"/>
  <c r="H742" i="8"/>
  <c r="I693" i="7"/>
  <c r="H693" i="7"/>
  <c r="L693" i="7"/>
  <c r="J693" i="7"/>
  <c r="K693" i="7"/>
  <c r="H678" i="8"/>
  <c r="M678" i="8"/>
  <c r="L678" i="8"/>
  <c r="K678" i="8"/>
  <c r="I678" i="8"/>
  <c r="J678" i="8"/>
  <c r="M735" i="8"/>
  <c r="O735" i="8" s="1"/>
  <c r="L735" i="8"/>
  <c r="K735" i="8"/>
  <c r="J735" i="8"/>
  <c r="I735" i="8"/>
  <c r="H735" i="8"/>
  <c r="J686" i="7"/>
  <c r="I686" i="7"/>
  <c r="H686" i="7"/>
  <c r="K686" i="7"/>
  <c r="L686" i="7"/>
  <c r="J678" i="7"/>
  <c r="I678" i="7"/>
  <c r="H678" i="7"/>
  <c r="K678" i="7"/>
  <c r="L678" i="7"/>
  <c r="I671" i="8"/>
  <c r="H671" i="8"/>
  <c r="M671" i="8"/>
  <c r="L671" i="8"/>
  <c r="J671" i="8"/>
  <c r="K671" i="8"/>
  <c r="M655" i="8"/>
  <c r="L655" i="8"/>
  <c r="K655" i="8"/>
  <c r="J655" i="8"/>
  <c r="I655" i="8"/>
  <c r="H655" i="8"/>
  <c r="M647" i="8"/>
  <c r="L647" i="8"/>
  <c r="K647" i="8"/>
  <c r="J647" i="8"/>
  <c r="I647" i="8"/>
  <c r="H647" i="8"/>
  <c r="J582" i="6"/>
  <c r="R581" i="22" s="1"/>
  <c r="I582" i="6"/>
  <c r="Q581" i="22" s="1"/>
  <c r="H582" i="6"/>
  <c r="P581" i="22" s="1"/>
  <c r="J550" i="6"/>
  <c r="R549" i="22" s="1"/>
  <c r="I550" i="6"/>
  <c r="Q549" i="22" s="1"/>
  <c r="H550" i="6"/>
  <c r="P549" i="22" s="1"/>
  <c r="J454" i="6"/>
  <c r="R453" i="22" s="1"/>
  <c r="I454" i="6"/>
  <c r="Q453" i="22" s="1"/>
  <c r="H454" i="6"/>
  <c r="P453" i="22" s="1"/>
  <c r="J422" i="6"/>
  <c r="R421" i="22" s="1"/>
  <c r="I422" i="6"/>
  <c r="Q421" i="22" s="1"/>
  <c r="H422" i="6"/>
  <c r="P421" i="22" s="1"/>
  <c r="J294" i="6"/>
  <c r="R293" i="22" s="1"/>
  <c r="I294" i="6"/>
  <c r="Q293" i="22" s="1"/>
  <c r="H294" i="6"/>
  <c r="P293" i="22" s="1"/>
  <c r="H615" i="6"/>
  <c r="P614" i="22" s="1"/>
  <c r="J615" i="6"/>
  <c r="R614" i="22" s="1"/>
  <c r="I615" i="6"/>
  <c r="Q614" i="22" s="1"/>
  <c r="L592" i="7"/>
  <c r="K592" i="7"/>
  <c r="H592" i="7"/>
  <c r="J592" i="7"/>
  <c r="I592" i="7"/>
  <c r="H585" i="8"/>
  <c r="M585" i="8"/>
  <c r="L585" i="8"/>
  <c r="K585" i="8"/>
  <c r="J585" i="8"/>
  <c r="I585" i="8"/>
  <c r="J551" i="6"/>
  <c r="R550" i="22" s="1"/>
  <c r="I551" i="6"/>
  <c r="Q550" i="22" s="1"/>
  <c r="H551" i="6"/>
  <c r="P550" i="22" s="1"/>
  <c r="J536" i="7"/>
  <c r="I536" i="7"/>
  <c r="H536" i="7"/>
  <c r="K536" i="7"/>
  <c r="L536" i="7"/>
  <c r="I521" i="8"/>
  <c r="H521" i="8"/>
  <c r="M521" i="8"/>
  <c r="L521" i="8"/>
  <c r="K521" i="8"/>
  <c r="J521" i="8"/>
  <c r="H457" i="8"/>
  <c r="M457" i="8"/>
  <c r="L457" i="8"/>
  <c r="K457" i="8"/>
  <c r="I457" i="8"/>
  <c r="J457" i="8"/>
  <c r="I408" i="7"/>
  <c r="H408" i="7"/>
  <c r="L408" i="7"/>
  <c r="K408" i="7"/>
  <c r="J408" i="7"/>
  <c r="I393" i="8"/>
  <c r="H393" i="8"/>
  <c r="M393" i="8"/>
  <c r="L393" i="8"/>
  <c r="J393" i="8"/>
  <c r="K393" i="8"/>
  <c r="J359" i="6"/>
  <c r="R358" i="22" s="1"/>
  <c r="H359" i="6"/>
  <c r="P358" i="22" s="1"/>
  <c r="I359" i="6"/>
  <c r="Q358" i="22" s="1"/>
  <c r="L344" i="7"/>
  <c r="K344" i="7"/>
  <c r="J344" i="7"/>
  <c r="I344" i="7"/>
  <c r="H344" i="7"/>
  <c r="I329" i="8"/>
  <c r="H329" i="8"/>
  <c r="M329" i="8"/>
  <c r="L329" i="8"/>
  <c r="J329" i="8"/>
  <c r="K329" i="8"/>
  <c r="L280" i="7"/>
  <c r="K280" i="7"/>
  <c r="J280" i="7"/>
  <c r="I280" i="7"/>
  <c r="H280" i="7"/>
  <c r="I265" i="8"/>
  <c r="H265" i="8"/>
  <c r="M265" i="8"/>
  <c r="L265" i="8"/>
  <c r="J265" i="8"/>
  <c r="K265" i="8"/>
  <c r="I201" i="8"/>
  <c r="H201" i="8"/>
  <c r="M201" i="8"/>
  <c r="L201" i="8"/>
  <c r="J201" i="8"/>
  <c r="K201" i="8"/>
  <c r="L152" i="7"/>
  <c r="K152" i="7"/>
  <c r="J152" i="7"/>
  <c r="I152" i="7"/>
  <c r="H152" i="7"/>
  <c r="I137" i="8"/>
  <c r="H137" i="8"/>
  <c r="M137" i="8"/>
  <c r="L137" i="8"/>
  <c r="J137" i="8"/>
  <c r="K137" i="8"/>
  <c r="M657" i="8"/>
  <c r="L657" i="8"/>
  <c r="K657" i="8"/>
  <c r="J657" i="8"/>
  <c r="H657" i="8"/>
  <c r="I657" i="8"/>
  <c r="I600" i="6"/>
  <c r="Q599" i="22" s="1"/>
  <c r="H600" i="6"/>
  <c r="P599" i="22" s="1"/>
  <c r="J600" i="6"/>
  <c r="R599" i="22" s="1"/>
  <c r="I570" i="8"/>
  <c r="H570" i="8"/>
  <c r="M570" i="8"/>
  <c r="L570" i="8"/>
  <c r="K570" i="8"/>
  <c r="J570" i="8"/>
  <c r="K553" i="7"/>
  <c r="J553" i="7"/>
  <c r="I553" i="7"/>
  <c r="H553" i="7"/>
  <c r="L553" i="7"/>
  <c r="L610" i="7"/>
  <c r="K610" i="7"/>
  <c r="J610" i="7"/>
  <c r="H610" i="7"/>
  <c r="I610" i="7"/>
  <c r="L595" i="8"/>
  <c r="K595" i="8"/>
  <c r="J595" i="8"/>
  <c r="I595" i="8"/>
  <c r="H595" i="8"/>
  <c r="M595" i="8"/>
  <c r="L546" i="7"/>
  <c r="K546" i="7"/>
  <c r="J546" i="7"/>
  <c r="I546" i="7"/>
  <c r="H546" i="7"/>
  <c r="L99" i="8"/>
  <c r="K99" i="8"/>
  <c r="J99" i="8"/>
  <c r="I99" i="8"/>
  <c r="H99" i="8"/>
  <c r="M99" i="8"/>
  <c r="L35" i="8"/>
  <c r="K35" i="8"/>
  <c r="J35" i="8"/>
  <c r="I35" i="8"/>
  <c r="H35" i="8"/>
  <c r="M35" i="8"/>
  <c r="I624" i="8"/>
  <c r="H624" i="8"/>
  <c r="M624" i="8"/>
  <c r="L624" i="8"/>
  <c r="K624" i="8"/>
  <c r="J624" i="8"/>
  <c r="M596" i="8"/>
  <c r="L596" i="8"/>
  <c r="K596" i="8"/>
  <c r="J596" i="8"/>
  <c r="I596" i="8"/>
  <c r="H596" i="8"/>
  <c r="L587" i="7"/>
  <c r="K587" i="7"/>
  <c r="J587" i="7"/>
  <c r="I587" i="7"/>
  <c r="H587" i="7"/>
  <c r="L532" i="8"/>
  <c r="K532" i="8"/>
  <c r="J532" i="8"/>
  <c r="I532" i="8"/>
  <c r="H532" i="8"/>
  <c r="M532" i="8"/>
  <c r="I596" i="7"/>
  <c r="H596" i="7"/>
  <c r="L596" i="7"/>
  <c r="J596" i="7"/>
  <c r="K596" i="7"/>
  <c r="L588" i="7"/>
  <c r="K588" i="7"/>
  <c r="J588" i="7"/>
  <c r="I588" i="7"/>
  <c r="H588" i="7"/>
  <c r="L581" i="8"/>
  <c r="K581" i="8"/>
  <c r="J581" i="8"/>
  <c r="I581" i="8"/>
  <c r="H581" i="8"/>
  <c r="M581" i="8"/>
  <c r="J547" i="6"/>
  <c r="R546" i="22" s="1"/>
  <c r="I547" i="6"/>
  <c r="Q546" i="22" s="1"/>
  <c r="H547" i="6"/>
  <c r="P546" i="22" s="1"/>
  <c r="L524" i="7"/>
  <c r="K524" i="7"/>
  <c r="J524" i="7"/>
  <c r="I524" i="7"/>
  <c r="H524" i="7"/>
  <c r="M517" i="8"/>
  <c r="L517" i="8"/>
  <c r="K517" i="8"/>
  <c r="J517" i="8"/>
  <c r="I517" i="8"/>
  <c r="H517" i="8"/>
  <c r="L453" i="8"/>
  <c r="K453" i="8"/>
  <c r="J453" i="8"/>
  <c r="I453" i="8"/>
  <c r="H453" i="8"/>
  <c r="M453" i="8"/>
  <c r="L404" i="7"/>
  <c r="K404" i="7"/>
  <c r="J404" i="7"/>
  <c r="I404" i="7"/>
  <c r="H404" i="7"/>
  <c r="I340" i="7"/>
  <c r="H340" i="7"/>
  <c r="L340" i="7"/>
  <c r="K340" i="7"/>
  <c r="J340" i="7"/>
  <c r="I276" i="7"/>
  <c r="H276" i="7"/>
  <c r="L276" i="7"/>
  <c r="K276" i="7"/>
  <c r="J276" i="7"/>
  <c r="M125" i="8"/>
  <c r="L125" i="8"/>
  <c r="K125" i="8"/>
  <c r="J125" i="8"/>
  <c r="I125" i="8"/>
  <c r="H125" i="8"/>
  <c r="I624" i="6"/>
  <c r="Q623" i="22" s="1"/>
  <c r="H624" i="6"/>
  <c r="P623" i="22" s="1"/>
  <c r="J624" i="6"/>
  <c r="R623" i="22" s="1"/>
  <c r="J604" i="6"/>
  <c r="R603" i="22" s="1"/>
  <c r="I604" i="6"/>
  <c r="Q603" i="22" s="1"/>
  <c r="H604" i="6"/>
  <c r="P603" i="22" s="1"/>
  <c r="I589" i="7"/>
  <c r="H589" i="7"/>
  <c r="L589" i="7"/>
  <c r="J589" i="7"/>
  <c r="K589" i="7"/>
  <c r="M574" i="8"/>
  <c r="L574" i="8"/>
  <c r="K574" i="8"/>
  <c r="J574" i="8"/>
  <c r="I574" i="8"/>
  <c r="H574" i="8"/>
  <c r="M502" i="8"/>
  <c r="L502" i="8"/>
  <c r="K502" i="8"/>
  <c r="J502" i="8"/>
  <c r="I502" i="8"/>
  <c r="H502" i="8"/>
  <c r="M438" i="8"/>
  <c r="L438" i="8"/>
  <c r="K438" i="8"/>
  <c r="J438" i="8"/>
  <c r="I438" i="8"/>
  <c r="H438" i="8"/>
  <c r="L389" i="7"/>
  <c r="K389" i="7"/>
  <c r="J389" i="7"/>
  <c r="I389" i="7"/>
  <c r="H389" i="7"/>
  <c r="J348" i="6"/>
  <c r="R347" i="22" s="1"/>
  <c r="I348" i="6"/>
  <c r="Q347" i="22" s="1"/>
  <c r="H348" i="6"/>
  <c r="P347" i="22" s="1"/>
  <c r="J333" i="7"/>
  <c r="I333" i="7"/>
  <c r="H333" i="7"/>
  <c r="L333" i="7"/>
  <c r="K333" i="7"/>
  <c r="J269" i="7"/>
  <c r="I269" i="7"/>
  <c r="H269" i="7"/>
  <c r="L269" i="7"/>
  <c r="K269" i="7"/>
  <c r="J205" i="7"/>
  <c r="I205" i="7"/>
  <c r="H205" i="7"/>
  <c r="L205" i="7"/>
  <c r="K205" i="7"/>
  <c r="I141" i="7"/>
  <c r="H141" i="7"/>
  <c r="L141" i="7"/>
  <c r="K141" i="7"/>
  <c r="J141" i="7"/>
  <c r="M126" i="8"/>
  <c r="L126" i="8"/>
  <c r="K126" i="8"/>
  <c r="J126" i="8"/>
  <c r="H126" i="8"/>
  <c r="I126" i="8"/>
  <c r="M118" i="8"/>
  <c r="L118" i="8"/>
  <c r="K118" i="8"/>
  <c r="J118" i="8"/>
  <c r="H118" i="8"/>
  <c r="I118" i="8"/>
  <c r="M46" i="8"/>
  <c r="L46" i="8"/>
  <c r="K46" i="8"/>
  <c r="J46" i="8"/>
  <c r="I46" i="8"/>
  <c r="H46" i="8"/>
  <c r="J597" i="6"/>
  <c r="R596" i="22" s="1"/>
  <c r="J541" i="6"/>
  <c r="R540" i="22" s="1"/>
  <c r="I541" i="6"/>
  <c r="Q540" i="22" s="1"/>
  <c r="H541" i="6"/>
  <c r="P540" i="22" s="1"/>
  <c r="H526" i="7"/>
  <c r="L526" i="7"/>
  <c r="K526" i="7"/>
  <c r="I526" i="7"/>
  <c r="J526" i="7"/>
  <c r="M511" i="8"/>
  <c r="L511" i="8"/>
  <c r="K511" i="8"/>
  <c r="J511" i="8"/>
  <c r="I511" i="8"/>
  <c r="H511" i="8"/>
  <c r="M447" i="8"/>
  <c r="L447" i="8"/>
  <c r="K447" i="8"/>
  <c r="J447" i="8"/>
  <c r="H447" i="8"/>
  <c r="I447" i="8"/>
  <c r="M383" i="8"/>
  <c r="L383" i="8"/>
  <c r="K383" i="8"/>
  <c r="J383" i="8"/>
  <c r="H383" i="8"/>
  <c r="I383" i="8"/>
  <c r="J341" i="6"/>
  <c r="R340" i="22" s="1"/>
  <c r="I341" i="6"/>
  <c r="Q340" i="22" s="1"/>
  <c r="H341" i="6"/>
  <c r="P340" i="22" s="1"/>
  <c r="K334" i="7"/>
  <c r="J334" i="7"/>
  <c r="I334" i="7"/>
  <c r="H334" i="7"/>
  <c r="L334" i="7"/>
  <c r="K270" i="7"/>
  <c r="J270" i="7"/>
  <c r="I270" i="7"/>
  <c r="H270" i="7"/>
  <c r="L270" i="7"/>
  <c r="H127" i="8"/>
  <c r="M127" i="8"/>
  <c r="L127" i="8"/>
  <c r="K127" i="8"/>
  <c r="I127" i="8"/>
  <c r="J127" i="8"/>
  <c r="G33" i="8"/>
  <c r="N33" i="8"/>
  <c r="H63" i="8"/>
  <c r="M63" i="8"/>
  <c r="L63" i="8"/>
  <c r="K63" i="8"/>
  <c r="I63" i="8"/>
  <c r="J63" i="8"/>
  <c r="J694" i="6"/>
  <c r="R693" i="22" s="1"/>
  <c r="I694" i="6"/>
  <c r="Q693" i="22" s="1"/>
  <c r="H694" i="6"/>
  <c r="P693" i="22" s="1"/>
  <c r="L728" i="7"/>
  <c r="K728" i="7"/>
  <c r="J728" i="7"/>
  <c r="I728" i="7"/>
  <c r="H728" i="7"/>
  <c r="L657" i="7"/>
  <c r="K657" i="7"/>
  <c r="J657" i="7"/>
  <c r="I657" i="7"/>
  <c r="H657" i="7"/>
  <c r="J714" i="6"/>
  <c r="R713" i="22" s="1"/>
  <c r="I714" i="6"/>
  <c r="Q713" i="22" s="1"/>
  <c r="L705" i="8"/>
  <c r="J637" i="7"/>
  <c r="I637" i="7"/>
  <c r="H637" i="7"/>
  <c r="K637" i="7"/>
  <c r="L637" i="7"/>
  <c r="H512" i="8"/>
  <c r="M512" i="8"/>
  <c r="L512" i="8"/>
  <c r="K512" i="8"/>
  <c r="J512" i="8"/>
  <c r="I512" i="8"/>
  <c r="L712" i="7"/>
  <c r="K712" i="7"/>
  <c r="J712" i="7"/>
  <c r="I712" i="7"/>
  <c r="H712" i="7"/>
  <c r="L697" i="7"/>
  <c r="K697" i="7"/>
  <c r="J697" i="7"/>
  <c r="I697" i="7"/>
  <c r="H697" i="7"/>
  <c r="I635" i="8"/>
  <c r="H635" i="8"/>
  <c r="M635" i="8"/>
  <c r="L635" i="8"/>
  <c r="J635" i="8"/>
  <c r="K635" i="8"/>
  <c r="K735" i="7"/>
  <c r="J735" i="7"/>
  <c r="I735" i="7"/>
  <c r="H735" i="7"/>
  <c r="L735" i="7"/>
  <c r="K719" i="7"/>
  <c r="J719" i="7"/>
  <c r="I719" i="7"/>
  <c r="H719" i="7"/>
  <c r="L719" i="7"/>
  <c r="K703" i="7"/>
  <c r="J703" i="7"/>
  <c r="I703" i="7"/>
  <c r="H703" i="7"/>
  <c r="L703" i="7"/>
  <c r="K687" i="7"/>
  <c r="J687" i="7"/>
  <c r="I687" i="7"/>
  <c r="H687" i="7"/>
  <c r="L687" i="7"/>
  <c r="L671" i="7"/>
  <c r="K671" i="7"/>
  <c r="J671" i="7"/>
  <c r="I671" i="7"/>
  <c r="H671" i="7"/>
  <c r="L663" i="7"/>
  <c r="K663" i="7"/>
  <c r="J663" i="7"/>
  <c r="I663" i="7"/>
  <c r="H663" i="7"/>
  <c r="L680" i="7"/>
  <c r="K680" i="7"/>
  <c r="J680" i="7"/>
  <c r="H680" i="7"/>
  <c r="I680" i="7"/>
  <c r="H665" i="8"/>
  <c r="L665" i="8"/>
  <c r="M665" i="8"/>
  <c r="K665" i="8"/>
  <c r="J665" i="8"/>
  <c r="I665" i="8"/>
  <c r="L713" i="7"/>
  <c r="K713" i="7"/>
  <c r="J713" i="7"/>
  <c r="I713" i="7"/>
  <c r="H713" i="7"/>
  <c r="L681" i="7"/>
  <c r="K681" i="7"/>
  <c r="J681" i="7"/>
  <c r="I681" i="7"/>
  <c r="H681" i="7"/>
  <c r="L736" i="7"/>
  <c r="K736" i="7"/>
  <c r="J736" i="7"/>
  <c r="I736" i="7"/>
  <c r="H736" i="7"/>
  <c r="M721" i="8"/>
  <c r="O721" i="8" s="1"/>
  <c r="L721" i="8"/>
  <c r="K721" i="8"/>
  <c r="J721" i="8"/>
  <c r="I721" i="8"/>
  <c r="H721" i="8"/>
  <c r="L664" i="7"/>
  <c r="K664" i="7"/>
  <c r="J664" i="7"/>
  <c r="I664" i="7"/>
  <c r="H664" i="7"/>
  <c r="I736" i="6"/>
  <c r="Q735" i="22" s="1"/>
  <c r="H736" i="6"/>
  <c r="P735" i="22" s="1"/>
  <c r="J736" i="6"/>
  <c r="R735" i="22" s="1"/>
  <c r="L690" i="8"/>
  <c r="K690" i="8"/>
  <c r="J690" i="8"/>
  <c r="I690" i="8"/>
  <c r="H690" i="8"/>
  <c r="M690" i="8"/>
  <c r="I672" i="6"/>
  <c r="Q671" i="22" s="1"/>
  <c r="H672" i="6"/>
  <c r="P671" i="22" s="1"/>
  <c r="J672" i="6"/>
  <c r="R671" i="22" s="1"/>
  <c r="H658" i="8"/>
  <c r="M658" i="8"/>
  <c r="L658" i="8"/>
  <c r="K658" i="8"/>
  <c r="I658" i="8"/>
  <c r="J658" i="8"/>
  <c r="I632" i="6"/>
  <c r="Q631" i="22" s="1"/>
  <c r="H632" i="6"/>
  <c r="P631" i="22" s="1"/>
  <c r="J632" i="6"/>
  <c r="R631" i="22" s="1"/>
  <c r="J729" i="6"/>
  <c r="R728" i="22" s="1"/>
  <c r="I729" i="6"/>
  <c r="Q728" i="22" s="1"/>
  <c r="H729" i="6"/>
  <c r="P728" i="22" s="1"/>
  <c r="J705" i="6"/>
  <c r="R704" i="22" s="1"/>
  <c r="I705" i="6"/>
  <c r="Q704" i="22" s="1"/>
  <c r="H705" i="6"/>
  <c r="P704" i="22" s="1"/>
  <c r="J665" i="6"/>
  <c r="R664" i="22" s="1"/>
  <c r="J649" i="6"/>
  <c r="R648" i="22" s="1"/>
  <c r="I649" i="6"/>
  <c r="Q648" i="22" s="1"/>
  <c r="H649" i="6"/>
  <c r="P648" i="22" s="1"/>
  <c r="H732" i="7"/>
  <c r="L732" i="7"/>
  <c r="K732" i="7"/>
  <c r="I732" i="7"/>
  <c r="J732" i="7"/>
  <c r="H724" i="7"/>
  <c r="L724" i="7"/>
  <c r="K724" i="7"/>
  <c r="I724" i="7"/>
  <c r="J724" i="7"/>
  <c r="H716" i="7"/>
  <c r="L716" i="7"/>
  <c r="K716" i="7"/>
  <c r="I716" i="7"/>
  <c r="J716" i="7"/>
  <c r="H708" i="7"/>
  <c r="L708" i="7"/>
  <c r="K708" i="7"/>
  <c r="I708" i="7"/>
  <c r="J708" i="7"/>
  <c r="H700" i="7"/>
  <c r="L700" i="7"/>
  <c r="K700" i="7"/>
  <c r="I700" i="7"/>
  <c r="J700" i="7"/>
  <c r="H692" i="7"/>
  <c r="L692" i="7"/>
  <c r="K692" i="7"/>
  <c r="I692" i="7"/>
  <c r="J692" i="7"/>
  <c r="H684" i="7"/>
  <c r="L684" i="7"/>
  <c r="K684" i="7"/>
  <c r="I684" i="7"/>
  <c r="J684" i="7"/>
  <c r="H676" i="7"/>
  <c r="L676" i="7"/>
  <c r="K676" i="7"/>
  <c r="I676" i="7"/>
  <c r="J676" i="7"/>
  <c r="I668" i="7"/>
  <c r="H668" i="7"/>
  <c r="L668" i="7"/>
  <c r="J668" i="7"/>
  <c r="K668" i="7"/>
  <c r="I660" i="7"/>
  <c r="H660" i="7"/>
  <c r="L660" i="7"/>
  <c r="J660" i="7"/>
  <c r="K660" i="7"/>
  <c r="I652" i="7"/>
  <c r="H652" i="7"/>
  <c r="L652" i="7"/>
  <c r="J652" i="7"/>
  <c r="K652" i="7"/>
  <c r="I644" i="7"/>
  <c r="H644" i="7"/>
  <c r="L644" i="7"/>
  <c r="J644" i="7"/>
  <c r="K644" i="7"/>
  <c r="I636" i="7"/>
  <c r="H636" i="7"/>
  <c r="L636" i="7"/>
  <c r="J636" i="7"/>
  <c r="K636" i="7"/>
  <c r="J700" i="6"/>
  <c r="R699" i="22" s="1"/>
  <c r="I700" i="6"/>
  <c r="Q699" i="22" s="1"/>
  <c r="H700" i="6"/>
  <c r="P699" i="22" s="1"/>
  <c r="I685" i="7"/>
  <c r="H685" i="7"/>
  <c r="L685" i="7"/>
  <c r="J685" i="7"/>
  <c r="K685" i="7"/>
  <c r="H670" i="8"/>
  <c r="M670" i="8"/>
  <c r="L670" i="8"/>
  <c r="K670" i="8"/>
  <c r="I670" i="8"/>
  <c r="J670" i="8"/>
  <c r="J629" i="7"/>
  <c r="I629" i="7"/>
  <c r="H629" i="7"/>
  <c r="K629" i="7"/>
  <c r="L629" i="7"/>
  <c r="J742" i="7"/>
  <c r="I742" i="7"/>
  <c r="H742" i="7"/>
  <c r="K742" i="7"/>
  <c r="L742" i="7"/>
  <c r="M727" i="8"/>
  <c r="O727" i="8" s="1"/>
  <c r="L727" i="8"/>
  <c r="K727" i="8"/>
  <c r="J727" i="8"/>
  <c r="I727" i="8"/>
  <c r="H727" i="8"/>
  <c r="L639" i="7"/>
  <c r="K639" i="7"/>
  <c r="J639" i="7"/>
  <c r="I639" i="7"/>
  <c r="H639" i="7"/>
  <c r="H623" i="8"/>
  <c r="M623" i="8"/>
  <c r="L623" i="8"/>
  <c r="K623" i="8"/>
  <c r="J623" i="8"/>
  <c r="I623" i="8"/>
  <c r="J614" i="6"/>
  <c r="R613" i="22" s="1"/>
  <c r="I614" i="6"/>
  <c r="Q613" i="22" s="1"/>
  <c r="I600" i="8"/>
  <c r="H600" i="8"/>
  <c r="M600" i="8"/>
  <c r="L600" i="8"/>
  <c r="K600" i="8"/>
  <c r="J600" i="8"/>
  <c r="J591" i="7"/>
  <c r="K591" i="7"/>
  <c r="I591" i="7"/>
  <c r="H591" i="7"/>
  <c r="L591" i="7"/>
  <c r="M568" i="8"/>
  <c r="L568" i="8"/>
  <c r="K568" i="8"/>
  <c r="J568" i="8"/>
  <c r="I568" i="8"/>
  <c r="H568" i="8"/>
  <c r="I559" i="7"/>
  <c r="H559" i="7"/>
  <c r="L559" i="7"/>
  <c r="J559" i="7"/>
  <c r="K559" i="7"/>
  <c r="H536" i="8"/>
  <c r="M536" i="8"/>
  <c r="L536" i="8"/>
  <c r="K536" i="8"/>
  <c r="J536" i="8"/>
  <c r="I536" i="8"/>
  <c r="I527" i="7"/>
  <c r="H527" i="7"/>
  <c r="L527" i="7"/>
  <c r="J527" i="7"/>
  <c r="K527" i="7"/>
  <c r="I495" i="7"/>
  <c r="H495" i="7"/>
  <c r="L495" i="7"/>
  <c r="J495" i="7"/>
  <c r="K495" i="7"/>
  <c r="M472" i="8"/>
  <c r="L472" i="8"/>
  <c r="K472" i="8"/>
  <c r="J472" i="8"/>
  <c r="H472" i="8"/>
  <c r="I472" i="8"/>
  <c r="H440" i="8"/>
  <c r="M440" i="8"/>
  <c r="L440" i="8"/>
  <c r="K440" i="8"/>
  <c r="I440" i="8"/>
  <c r="J440" i="8"/>
  <c r="H376" i="8"/>
  <c r="M376" i="8"/>
  <c r="L376" i="8"/>
  <c r="K376" i="8"/>
  <c r="I376" i="8"/>
  <c r="J376" i="8"/>
  <c r="H367" i="7"/>
  <c r="L367" i="7"/>
  <c r="K367" i="7"/>
  <c r="J367" i="7"/>
  <c r="I367" i="7"/>
  <c r="L335" i="7"/>
  <c r="K335" i="7"/>
  <c r="J335" i="7"/>
  <c r="I335" i="7"/>
  <c r="H335" i="7"/>
  <c r="L303" i="7"/>
  <c r="K303" i="7"/>
  <c r="J303" i="7"/>
  <c r="I303" i="7"/>
  <c r="H303" i="7"/>
  <c r="L271" i="7"/>
  <c r="K271" i="7"/>
  <c r="J271" i="7"/>
  <c r="I271" i="7"/>
  <c r="H271" i="7"/>
  <c r="H248" i="8"/>
  <c r="M248" i="8"/>
  <c r="L248" i="8"/>
  <c r="K248" i="8"/>
  <c r="I248" i="8"/>
  <c r="J248" i="8"/>
  <c r="L239" i="7"/>
  <c r="K239" i="7"/>
  <c r="J239" i="7"/>
  <c r="I239" i="7"/>
  <c r="H239" i="7"/>
  <c r="H216" i="8"/>
  <c r="M216" i="8"/>
  <c r="L216" i="8"/>
  <c r="K216" i="8"/>
  <c r="I216" i="8"/>
  <c r="J216" i="8"/>
  <c r="H184" i="8"/>
  <c r="M184" i="8"/>
  <c r="L184" i="8"/>
  <c r="K184" i="8"/>
  <c r="I184" i="8"/>
  <c r="J184" i="8"/>
  <c r="K175" i="7"/>
  <c r="J175" i="7"/>
  <c r="I175" i="7"/>
  <c r="H175" i="7"/>
  <c r="L175" i="7"/>
  <c r="H152" i="8"/>
  <c r="M152" i="8"/>
  <c r="L152" i="8"/>
  <c r="K152" i="8"/>
  <c r="I152" i="8"/>
  <c r="J152" i="8"/>
  <c r="I120" i="8"/>
  <c r="H120" i="8"/>
  <c r="M120" i="8"/>
  <c r="L120" i="8"/>
  <c r="J120" i="8"/>
  <c r="K120" i="8"/>
  <c r="K111" i="7"/>
  <c r="J111" i="7"/>
  <c r="I111" i="7"/>
  <c r="H111" i="7"/>
  <c r="M111" i="7"/>
  <c r="L111" i="7"/>
  <c r="I88" i="8"/>
  <c r="H88" i="8"/>
  <c r="M88" i="8"/>
  <c r="L88" i="8"/>
  <c r="J88" i="8"/>
  <c r="K88" i="8"/>
  <c r="K79" i="7"/>
  <c r="J79" i="7"/>
  <c r="I79" i="7"/>
  <c r="H79" i="7"/>
  <c r="M79" i="7"/>
  <c r="L79" i="7"/>
  <c r="I56" i="8"/>
  <c r="H56" i="8"/>
  <c r="M56" i="8"/>
  <c r="L56" i="8"/>
  <c r="J56" i="8"/>
  <c r="K56" i="8"/>
  <c r="K47" i="7"/>
  <c r="J47" i="7"/>
  <c r="I47" i="7"/>
  <c r="H47" i="7"/>
  <c r="M47" i="7"/>
  <c r="L47" i="7"/>
  <c r="I24" i="8"/>
  <c r="H24" i="8"/>
  <c r="M24" i="8"/>
  <c r="L24" i="8"/>
  <c r="K24" i="8"/>
  <c r="J24" i="8"/>
  <c r="L15" i="7"/>
  <c r="K15" i="7"/>
  <c r="J15" i="7"/>
  <c r="I15" i="7"/>
  <c r="H15" i="7"/>
  <c r="M15" i="7"/>
  <c r="H577" i="8"/>
  <c r="M577" i="8"/>
  <c r="L577" i="8"/>
  <c r="K577" i="8"/>
  <c r="J577" i="8"/>
  <c r="I577" i="8"/>
  <c r="J528" i="7"/>
  <c r="I528" i="7"/>
  <c r="H528" i="7"/>
  <c r="K528" i="7"/>
  <c r="L528" i="7"/>
  <c r="I513" i="8"/>
  <c r="H513" i="8"/>
  <c r="M513" i="8"/>
  <c r="L513" i="8"/>
  <c r="K513" i="8"/>
  <c r="J513" i="8"/>
  <c r="I449" i="8"/>
  <c r="H449" i="8"/>
  <c r="M449" i="8"/>
  <c r="L449" i="8"/>
  <c r="J449" i="8"/>
  <c r="K449" i="8"/>
  <c r="I385" i="8"/>
  <c r="H385" i="8"/>
  <c r="M385" i="8"/>
  <c r="L385" i="8"/>
  <c r="J385" i="8"/>
  <c r="K385" i="8"/>
  <c r="L336" i="7"/>
  <c r="K336" i="7"/>
  <c r="J336" i="7"/>
  <c r="I336" i="7"/>
  <c r="H336" i="7"/>
  <c r="I321" i="8"/>
  <c r="H321" i="8"/>
  <c r="M321" i="8"/>
  <c r="L321" i="8"/>
  <c r="J321" i="8"/>
  <c r="K321" i="8"/>
  <c r="J287" i="6"/>
  <c r="R286" i="22" s="1"/>
  <c r="H287" i="6"/>
  <c r="P286" i="22" s="1"/>
  <c r="I287" i="6"/>
  <c r="Q286" i="22" s="1"/>
  <c r="L272" i="7"/>
  <c r="K272" i="7"/>
  <c r="J272" i="7"/>
  <c r="I272" i="7"/>
  <c r="H272" i="7"/>
  <c r="I193" i="8"/>
  <c r="H193" i="8"/>
  <c r="M193" i="8"/>
  <c r="L193" i="8"/>
  <c r="J193" i="8"/>
  <c r="K193" i="8"/>
  <c r="L144" i="7"/>
  <c r="K144" i="7"/>
  <c r="J144" i="7"/>
  <c r="I144" i="7"/>
  <c r="H144" i="7"/>
  <c r="J129" i="8"/>
  <c r="I129" i="8"/>
  <c r="H129" i="8"/>
  <c r="M129" i="8"/>
  <c r="K129" i="8"/>
  <c r="L129" i="8"/>
  <c r="I608" i="6"/>
  <c r="Q607" i="22" s="1"/>
  <c r="H608" i="6"/>
  <c r="P607" i="22" s="1"/>
  <c r="J608" i="6"/>
  <c r="R607" i="22" s="1"/>
  <c r="I578" i="8"/>
  <c r="H578" i="8"/>
  <c r="M578" i="8"/>
  <c r="L578" i="8"/>
  <c r="K578" i="8"/>
  <c r="J578" i="8"/>
  <c r="K561" i="7"/>
  <c r="J561" i="7"/>
  <c r="I561" i="7"/>
  <c r="H561" i="7"/>
  <c r="L561" i="7"/>
  <c r="H544" i="6"/>
  <c r="P543" i="22" s="1"/>
  <c r="J544" i="6"/>
  <c r="R543" i="22" s="1"/>
  <c r="I544" i="6"/>
  <c r="Q543" i="22" s="1"/>
  <c r="H528" i="6"/>
  <c r="P527" i="22" s="1"/>
  <c r="J528" i="6"/>
  <c r="R527" i="22" s="1"/>
  <c r="I528" i="6"/>
  <c r="Q527" i="22" s="1"/>
  <c r="H512" i="6"/>
  <c r="P511" i="22" s="1"/>
  <c r="J512" i="6"/>
  <c r="R511" i="22" s="1"/>
  <c r="I512" i="6"/>
  <c r="Q511" i="22" s="1"/>
  <c r="H360" i="6"/>
  <c r="P359" i="22" s="1"/>
  <c r="I360" i="6"/>
  <c r="Q359" i="22" s="1"/>
  <c r="J360" i="6"/>
  <c r="R359" i="22" s="1"/>
  <c r="H344" i="6"/>
  <c r="P343" i="22" s="1"/>
  <c r="I344" i="6"/>
  <c r="Q343" i="22" s="1"/>
  <c r="J344" i="6"/>
  <c r="R343" i="22" s="1"/>
  <c r="H328" i="6"/>
  <c r="P327" i="22" s="1"/>
  <c r="I328" i="6"/>
  <c r="Q327" i="22" s="1"/>
  <c r="J328" i="6"/>
  <c r="R327" i="22" s="1"/>
  <c r="H304" i="6"/>
  <c r="P303" i="22" s="1"/>
  <c r="I304" i="6"/>
  <c r="Q303" i="22" s="1"/>
  <c r="J304" i="6"/>
  <c r="R303" i="22" s="1"/>
  <c r="H296" i="6"/>
  <c r="P295" i="22" s="1"/>
  <c r="I296" i="6"/>
  <c r="Q295" i="22" s="1"/>
  <c r="J296" i="6"/>
  <c r="R295" i="22" s="1"/>
  <c r="H288" i="6"/>
  <c r="P287" i="22" s="1"/>
  <c r="I288" i="6"/>
  <c r="Q287" i="22" s="1"/>
  <c r="J288" i="6"/>
  <c r="R287" i="22" s="1"/>
  <c r="L602" i="7"/>
  <c r="K602" i="7"/>
  <c r="J602" i="7"/>
  <c r="H602" i="7"/>
  <c r="I602" i="7"/>
  <c r="L538" i="7"/>
  <c r="K538" i="7"/>
  <c r="J538" i="7"/>
  <c r="I538" i="7"/>
  <c r="H538" i="7"/>
  <c r="K523" i="8"/>
  <c r="J523" i="8"/>
  <c r="I523" i="8"/>
  <c r="H523" i="8"/>
  <c r="M523" i="8"/>
  <c r="L523" i="8"/>
  <c r="L107" i="8"/>
  <c r="K107" i="8"/>
  <c r="J107" i="8"/>
  <c r="I107" i="8"/>
  <c r="H107" i="8"/>
  <c r="M107" i="8"/>
  <c r="L43" i="8"/>
  <c r="K43" i="8"/>
  <c r="J43" i="8"/>
  <c r="I43" i="8"/>
  <c r="H43" i="8"/>
  <c r="M43" i="8"/>
  <c r="L540" i="8"/>
  <c r="K540" i="8"/>
  <c r="J540" i="8"/>
  <c r="I540" i="8"/>
  <c r="H540" i="8"/>
  <c r="M540" i="8"/>
  <c r="L531" i="7"/>
  <c r="K531" i="7"/>
  <c r="J531" i="7"/>
  <c r="I531" i="7"/>
  <c r="H531" i="7"/>
  <c r="J506" i="6"/>
  <c r="R505" i="22" s="1"/>
  <c r="I506" i="6"/>
  <c r="Q505" i="22" s="1"/>
  <c r="H506" i="6"/>
  <c r="P505" i="22" s="1"/>
  <c r="J490" i="6"/>
  <c r="R489" i="22" s="1"/>
  <c r="I490" i="6"/>
  <c r="Q489" i="22" s="1"/>
  <c r="H490" i="6"/>
  <c r="P489" i="22" s="1"/>
  <c r="J450" i="6"/>
  <c r="R449" i="22" s="1"/>
  <c r="I450" i="6"/>
  <c r="Q449" i="22" s="1"/>
  <c r="J426" i="6"/>
  <c r="R425" i="22" s="1"/>
  <c r="I426" i="6"/>
  <c r="Q425" i="22" s="1"/>
  <c r="H426" i="6"/>
  <c r="P425" i="22" s="1"/>
  <c r="J410" i="6"/>
  <c r="R409" i="22" s="1"/>
  <c r="I410" i="6"/>
  <c r="Q409" i="22" s="1"/>
  <c r="H410" i="6"/>
  <c r="P409" i="22" s="1"/>
  <c r="J354" i="6"/>
  <c r="R353" i="22" s="1"/>
  <c r="I354" i="6"/>
  <c r="Q353" i="22" s="1"/>
  <c r="H354" i="6"/>
  <c r="P353" i="22" s="1"/>
  <c r="I322" i="6"/>
  <c r="Q321" i="22" s="1"/>
  <c r="J290" i="6"/>
  <c r="R289" i="22" s="1"/>
  <c r="I290" i="6"/>
  <c r="Q289" i="22" s="1"/>
  <c r="H290" i="6"/>
  <c r="P289" i="22" s="1"/>
  <c r="J282" i="6"/>
  <c r="R281" i="22" s="1"/>
  <c r="I282" i="6"/>
  <c r="Q281" i="22" s="1"/>
  <c r="H282" i="6"/>
  <c r="P281" i="22" s="1"/>
  <c r="I266" i="6"/>
  <c r="Q265" i="22" s="1"/>
  <c r="H266" i="6"/>
  <c r="P265" i="22" s="1"/>
  <c r="J266" i="6"/>
  <c r="R265" i="22" s="1"/>
  <c r="I250" i="6"/>
  <c r="Q249" i="22" s="1"/>
  <c r="H250" i="6"/>
  <c r="P249" i="22" s="1"/>
  <c r="J250" i="6"/>
  <c r="R249" i="22" s="1"/>
  <c r="J603" i="6"/>
  <c r="R602" i="22" s="1"/>
  <c r="I603" i="6"/>
  <c r="Q602" i="22" s="1"/>
  <c r="H603" i="6"/>
  <c r="P602" i="22" s="1"/>
  <c r="L573" i="8"/>
  <c r="K573" i="8"/>
  <c r="J573" i="8"/>
  <c r="I573" i="8"/>
  <c r="H573" i="8"/>
  <c r="M573" i="8"/>
  <c r="L516" i="7"/>
  <c r="K516" i="7"/>
  <c r="J516" i="7"/>
  <c r="I516" i="7"/>
  <c r="H516" i="7"/>
  <c r="M509" i="8"/>
  <c r="L509" i="8"/>
  <c r="K509" i="8"/>
  <c r="J509" i="8"/>
  <c r="I509" i="8"/>
  <c r="H509" i="8"/>
  <c r="M437" i="8"/>
  <c r="L437" i="8"/>
  <c r="K437" i="8"/>
  <c r="J437" i="8"/>
  <c r="I437" i="8"/>
  <c r="H437" i="8"/>
  <c r="I332" i="7"/>
  <c r="H332" i="7"/>
  <c r="L332" i="7"/>
  <c r="K332" i="7"/>
  <c r="J332" i="7"/>
  <c r="J283" i="6"/>
  <c r="R282" i="22" s="1"/>
  <c r="I283" i="6"/>
  <c r="Q282" i="22" s="1"/>
  <c r="H283" i="6"/>
  <c r="P282" i="22" s="1"/>
  <c r="I268" i="7"/>
  <c r="H268" i="7"/>
  <c r="L268" i="7"/>
  <c r="K268" i="7"/>
  <c r="J268" i="7"/>
  <c r="L581" i="7"/>
  <c r="K581" i="7"/>
  <c r="J581" i="7"/>
  <c r="H581" i="7"/>
  <c r="I581" i="7"/>
  <c r="L517" i="7"/>
  <c r="K517" i="7"/>
  <c r="J517" i="7"/>
  <c r="H517" i="7"/>
  <c r="I517" i="7"/>
  <c r="J325" i="7"/>
  <c r="I325" i="7"/>
  <c r="H325" i="7"/>
  <c r="L325" i="7"/>
  <c r="K325" i="7"/>
  <c r="J276" i="6"/>
  <c r="R275" i="22" s="1"/>
  <c r="I276" i="6"/>
  <c r="Q275" i="22" s="1"/>
  <c r="H276" i="6"/>
  <c r="P275" i="22" s="1"/>
  <c r="J261" i="7"/>
  <c r="I261" i="7"/>
  <c r="H261" i="7"/>
  <c r="L261" i="7"/>
  <c r="K261" i="7"/>
  <c r="I133" i="7"/>
  <c r="H133" i="7"/>
  <c r="L133" i="7"/>
  <c r="K133" i="7"/>
  <c r="J133" i="7"/>
  <c r="M54" i="8"/>
  <c r="L54" i="8"/>
  <c r="K54" i="8"/>
  <c r="J54" i="8"/>
  <c r="I54" i="8"/>
  <c r="H54" i="8"/>
  <c r="H582" i="7"/>
  <c r="L582" i="7"/>
  <c r="K582" i="7"/>
  <c r="I582" i="7"/>
  <c r="J582" i="7"/>
  <c r="H518" i="7"/>
  <c r="L518" i="7"/>
  <c r="K518" i="7"/>
  <c r="I518" i="7"/>
  <c r="J518" i="7"/>
  <c r="M503" i="8"/>
  <c r="L503" i="8"/>
  <c r="K503" i="8"/>
  <c r="J503" i="8"/>
  <c r="I503" i="8"/>
  <c r="H503" i="8"/>
  <c r="M439" i="8"/>
  <c r="L439" i="8"/>
  <c r="K439" i="8"/>
  <c r="J439" i="8"/>
  <c r="H439" i="8"/>
  <c r="I439" i="8"/>
  <c r="M375" i="8"/>
  <c r="L375" i="8"/>
  <c r="K375" i="8"/>
  <c r="J375" i="8"/>
  <c r="H375" i="8"/>
  <c r="I375" i="8"/>
  <c r="K326" i="7"/>
  <c r="J326" i="7"/>
  <c r="I326" i="7"/>
  <c r="H326" i="7"/>
  <c r="L326" i="7"/>
  <c r="K262" i="7"/>
  <c r="J262" i="7"/>
  <c r="I262" i="7"/>
  <c r="H262" i="7"/>
  <c r="L262" i="7"/>
  <c r="M247" i="8"/>
  <c r="L247" i="8"/>
  <c r="K247" i="8"/>
  <c r="J247" i="8"/>
  <c r="H247" i="8"/>
  <c r="I247" i="8"/>
  <c r="M183" i="8"/>
  <c r="L183" i="8"/>
  <c r="K183" i="8"/>
  <c r="J183" i="8"/>
  <c r="H183" i="8"/>
  <c r="I183" i="8"/>
  <c r="H79" i="8"/>
  <c r="M79" i="8"/>
  <c r="L79" i="8"/>
  <c r="K79" i="8"/>
  <c r="I79" i="8"/>
  <c r="J79" i="8"/>
  <c r="G89" i="8"/>
  <c r="N89" i="8"/>
  <c r="J113" i="8"/>
  <c r="I113" i="8"/>
  <c r="H113" i="8"/>
  <c r="M113" i="8"/>
  <c r="K113" i="8"/>
  <c r="L113" i="8"/>
  <c r="G73" i="8"/>
  <c r="N73" i="8"/>
  <c r="J742" i="6"/>
  <c r="R741" i="22" s="1"/>
  <c r="I742" i="6"/>
  <c r="Q741" i="22" s="1"/>
  <c r="H742" i="6"/>
  <c r="P741" i="22" s="1"/>
  <c r="J686" i="6"/>
  <c r="R685" i="22" s="1"/>
  <c r="I686" i="6"/>
  <c r="Q685" i="22" s="1"/>
  <c r="H686" i="6"/>
  <c r="P685" i="22" s="1"/>
  <c r="M713" i="8"/>
  <c r="O713" i="8" s="1"/>
  <c r="L713" i="8"/>
  <c r="K713" i="8"/>
  <c r="J713" i="8"/>
  <c r="I713" i="8"/>
  <c r="H713" i="8"/>
  <c r="J650" i="6"/>
  <c r="R649" i="22" s="1"/>
  <c r="M719" i="8"/>
  <c r="O719" i="8" s="1"/>
  <c r="K719" i="8"/>
  <c r="J719" i="8"/>
  <c r="I719" i="8"/>
  <c r="H719" i="8"/>
  <c r="L719" i="8"/>
  <c r="J462" i="6"/>
  <c r="R461" i="22" s="1"/>
  <c r="I462" i="6"/>
  <c r="Q461" i="22" s="1"/>
  <c r="H462" i="6"/>
  <c r="P461" i="22" s="1"/>
  <c r="I430" i="6"/>
  <c r="Q429" i="22" s="1"/>
  <c r="H430" i="6"/>
  <c r="P429" i="22" s="1"/>
  <c r="J366" i="6"/>
  <c r="R365" i="22" s="1"/>
  <c r="I366" i="6"/>
  <c r="Q365" i="22" s="1"/>
  <c r="H366" i="6"/>
  <c r="P365" i="22" s="1"/>
  <c r="J334" i="6"/>
  <c r="R333" i="22" s="1"/>
  <c r="I334" i="6"/>
  <c r="Q333" i="22" s="1"/>
  <c r="H334" i="6"/>
  <c r="P333" i="22" s="1"/>
  <c r="J302" i="6"/>
  <c r="R301" i="22" s="1"/>
  <c r="I302" i="6"/>
  <c r="Q301" i="22" s="1"/>
  <c r="H302" i="6"/>
  <c r="P301" i="22" s="1"/>
  <c r="J270" i="6"/>
  <c r="R269" i="22" s="1"/>
  <c r="I270" i="6"/>
  <c r="Q269" i="22" s="1"/>
  <c r="H599" i="6"/>
  <c r="P598" i="22" s="1"/>
  <c r="J599" i="6"/>
  <c r="R598" i="22" s="1"/>
  <c r="I599" i="6"/>
  <c r="Q598" i="22" s="1"/>
  <c r="J584" i="7"/>
  <c r="I584" i="7"/>
  <c r="H584" i="7"/>
  <c r="K584" i="7"/>
  <c r="L584" i="7"/>
  <c r="H569" i="8"/>
  <c r="M569" i="8"/>
  <c r="L569" i="8"/>
  <c r="K569" i="8"/>
  <c r="J569" i="8"/>
  <c r="I569" i="8"/>
  <c r="J520" i="7"/>
  <c r="I520" i="7"/>
  <c r="H520" i="7"/>
  <c r="K520" i="7"/>
  <c r="L520" i="7"/>
  <c r="I505" i="8"/>
  <c r="H505" i="8"/>
  <c r="M505" i="8"/>
  <c r="L505" i="8"/>
  <c r="K505" i="8"/>
  <c r="J505" i="8"/>
  <c r="I441" i="8"/>
  <c r="H441" i="8"/>
  <c r="M441" i="8"/>
  <c r="L441" i="8"/>
  <c r="J441" i="8"/>
  <c r="K441" i="8"/>
  <c r="L328" i="7"/>
  <c r="K328" i="7"/>
  <c r="J328" i="7"/>
  <c r="I328" i="7"/>
  <c r="H328" i="7"/>
  <c r="I313" i="8"/>
  <c r="H313" i="8"/>
  <c r="M313" i="8"/>
  <c r="L313" i="8"/>
  <c r="J313" i="8"/>
  <c r="K313" i="8"/>
  <c r="L264" i="7"/>
  <c r="K264" i="7"/>
  <c r="J264" i="7"/>
  <c r="I264" i="7"/>
  <c r="H264" i="7"/>
  <c r="I249" i="8"/>
  <c r="H249" i="8"/>
  <c r="M249" i="8"/>
  <c r="L249" i="8"/>
  <c r="J249" i="8"/>
  <c r="K249" i="8"/>
  <c r="L200" i="7"/>
  <c r="K200" i="7"/>
  <c r="J200" i="7"/>
  <c r="I200" i="7"/>
  <c r="H200" i="7"/>
  <c r="I185" i="8"/>
  <c r="H185" i="8"/>
  <c r="M185" i="8"/>
  <c r="L185" i="8"/>
  <c r="J185" i="8"/>
  <c r="K185" i="8"/>
  <c r="J121" i="8"/>
  <c r="I121" i="8"/>
  <c r="H121" i="8"/>
  <c r="M121" i="8"/>
  <c r="K121" i="8"/>
  <c r="L121" i="8"/>
  <c r="H623" i="6"/>
  <c r="P622" i="22" s="1"/>
  <c r="J623" i="6"/>
  <c r="R622" i="22" s="1"/>
  <c r="I623" i="6"/>
  <c r="Q622" i="22" s="1"/>
  <c r="L586" i="8"/>
  <c r="J586" i="8"/>
  <c r="I586" i="8"/>
  <c r="H586" i="8"/>
  <c r="M586" i="8"/>
  <c r="K586" i="8"/>
  <c r="K569" i="7"/>
  <c r="J569" i="7"/>
  <c r="I569" i="7"/>
  <c r="H569" i="7"/>
  <c r="L569" i="7"/>
  <c r="K594" i="7"/>
  <c r="J594" i="7"/>
  <c r="H594" i="7"/>
  <c r="L594" i="7"/>
  <c r="I594" i="7"/>
  <c r="L530" i="7"/>
  <c r="K530" i="7"/>
  <c r="J530" i="7"/>
  <c r="I530" i="7"/>
  <c r="H530" i="7"/>
  <c r="L115" i="8"/>
  <c r="K115" i="8"/>
  <c r="J115" i="8"/>
  <c r="I115" i="8"/>
  <c r="H115" i="8"/>
  <c r="M115" i="8"/>
  <c r="L51" i="8"/>
  <c r="K51" i="8"/>
  <c r="J51" i="8"/>
  <c r="I51" i="8"/>
  <c r="H51" i="8"/>
  <c r="M51" i="8"/>
  <c r="L632" i="7"/>
  <c r="K632" i="7"/>
  <c r="J632" i="7"/>
  <c r="I632" i="7"/>
  <c r="H632" i="7"/>
  <c r="M612" i="8"/>
  <c r="L612" i="8"/>
  <c r="K612" i="8"/>
  <c r="J612" i="8"/>
  <c r="I612" i="8"/>
  <c r="H612" i="8"/>
  <c r="H595" i="7"/>
  <c r="L595" i="7"/>
  <c r="K595" i="7"/>
  <c r="I595" i="7"/>
  <c r="J595" i="7"/>
  <c r="J578" i="6"/>
  <c r="R577" i="22" s="1"/>
  <c r="I578" i="6"/>
  <c r="Q577" i="22" s="1"/>
  <c r="H578" i="6"/>
  <c r="P577" i="22" s="1"/>
  <c r="K548" i="8"/>
  <c r="J548" i="8"/>
  <c r="I548" i="8"/>
  <c r="H548" i="8"/>
  <c r="M548" i="8"/>
  <c r="L548" i="8"/>
  <c r="L539" i="7"/>
  <c r="K539" i="7"/>
  <c r="J539" i="7"/>
  <c r="I539" i="7"/>
  <c r="H539" i="7"/>
  <c r="L572" i="7"/>
  <c r="K572" i="7"/>
  <c r="J572" i="7"/>
  <c r="I572" i="7"/>
  <c r="H572" i="7"/>
  <c r="L565" i="8"/>
  <c r="K565" i="8"/>
  <c r="J565" i="8"/>
  <c r="I565" i="8"/>
  <c r="H565" i="8"/>
  <c r="M565" i="8"/>
  <c r="L508" i="7"/>
  <c r="K508" i="7"/>
  <c r="J508" i="7"/>
  <c r="I508" i="7"/>
  <c r="H508" i="7"/>
  <c r="M501" i="8"/>
  <c r="L501" i="8"/>
  <c r="K501" i="8"/>
  <c r="J501" i="8"/>
  <c r="I501" i="8"/>
  <c r="H501" i="8"/>
  <c r="L388" i="7"/>
  <c r="K388" i="7"/>
  <c r="J388" i="7"/>
  <c r="I388" i="7"/>
  <c r="H388" i="7"/>
  <c r="I324" i="7"/>
  <c r="H324" i="7"/>
  <c r="L324" i="7"/>
  <c r="K324" i="7"/>
  <c r="J324" i="7"/>
  <c r="I260" i="7"/>
  <c r="H260" i="7"/>
  <c r="L260" i="7"/>
  <c r="K260" i="7"/>
  <c r="J260" i="7"/>
  <c r="M237" i="8"/>
  <c r="L237" i="8"/>
  <c r="K237" i="8"/>
  <c r="J237" i="8"/>
  <c r="I237" i="8"/>
  <c r="H237" i="8"/>
  <c r="M622" i="8"/>
  <c r="L622" i="8"/>
  <c r="K622" i="8"/>
  <c r="J622" i="8"/>
  <c r="I622" i="8"/>
  <c r="H622" i="8"/>
  <c r="L573" i="7"/>
  <c r="K573" i="7"/>
  <c r="J573" i="7"/>
  <c r="H573" i="7"/>
  <c r="I573" i="7"/>
  <c r="M558" i="8"/>
  <c r="L558" i="8"/>
  <c r="K558" i="8"/>
  <c r="J558" i="8"/>
  <c r="I558" i="8"/>
  <c r="H558" i="8"/>
  <c r="L509" i="7"/>
  <c r="K509" i="7"/>
  <c r="J509" i="7"/>
  <c r="H509" i="7"/>
  <c r="I509" i="7"/>
  <c r="L445" i="7"/>
  <c r="K445" i="7"/>
  <c r="J445" i="7"/>
  <c r="H445" i="7"/>
  <c r="I445" i="7"/>
  <c r="J317" i="7"/>
  <c r="I317" i="7"/>
  <c r="H317" i="7"/>
  <c r="L317" i="7"/>
  <c r="K317" i="7"/>
  <c r="J268" i="6"/>
  <c r="R267" i="22" s="1"/>
  <c r="I268" i="6"/>
  <c r="Q267" i="22" s="1"/>
  <c r="H268" i="6"/>
  <c r="P267" i="22" s="1"/>
  <c r="J253" i="7"/>
  <c r="I253" i="7"/>
  <c r="H253" i="7"/>
  <c r="L253" i="7"/>
  <c r="K253" i="7"/>
  <c r="J189" i="7"/>
  <c r="I189" i="7"/>
  <c r="H189" i="7"/>
  <c r="L189" i="7"/>
  <c r="K189" i="7"/>
  <c r="M62" i="8"/>
  <c r="L62" i="8"/>
  <c r="K62" i="8"/>
  <c r="J62" i="8"/>
  <c r="H62" i="8"/>
  <c r="I62" i="8"/>
  <c r="M6" i="8"/>
  <c r="L6" i="8"/>
  <c r="K6" i="8"/>
  <c r="J6" i="8"/>
  <c r="I6" i="8"/>
  <c r="H6" i="8"/>
  <c r="M641" i="8"/>
  <c r="L641" i="8"/>
  <c r="K641" i="8"/>
  <c r="J641" i="8"/>
  <c r="H641" i="8"/>
  <c r="I641" i="8"/>
  <c r="H574" i="7"/>
  <c r="L574" i="7"/>
  <c r="K574" i="7"/>
  <c r="I574" i="7"/>
  <c r="J574" i="7"/>
  <c r="H510" i="7"/>
  <c r="L510" i="7"/>
  <c r="K510" i="7"/>
  <c r="I510" i="7"/>
  <c r="J510" i="7"/>
  <c r="M431" i="8"/>
  <c r="L431" i="8"/>
  <c r="K431" i="8"/>
  <c r="J431" i="8"/>
  <c r="H431" i="8"/>
  <c r="I431" i="8"/>
  <c r="K318" i="7"/>
  <c r="J318" i="7"/>
  <c r="I318" i="7"/>
  <c r="H318" i="7"/>
  <c r="L318" i="7"/>
  <c r="K254" i="7"/>
  <c r="J254" i="7"/>
  <c r="I254" i="7"/>
  <c r="H254" i="7"/>
  <c r="L254" i="7"/>
  <c r="M239" i="8"/>
  <c r="L239" i="8"/>
  <c r="K239" i="8"/>
  <c r="J239" i="8"/>
  <c r="H239" i="8"/>
  <c r="I239" i="8"/>
  <c r="M175" i="8"/>
  <c r="L175" i="8"/>
  <c r="K175" i="8"/>
  <c r="J175" i="8"/>
  <c r="H175" i="8"/>
  <c r="I175" i="8"/>
  <c r="G17" i="8"/>
  <c r="N17" i="8"/>
  <c r="H31" i="8"/>
  <c r="M31" i="8"/>
  <c r="L31" i="8"/>
  <c r="K31" i="8"/>
  <c r="J31" i="8"/>
  <c r="I31" i="8"/>
  <c r="G105" i="8"/>
  <c r="N105" i="8"/>
  <c r="I678" i="6"/>
  <c r="Q677" i="22" s="1"/>
  <c r="H678" i="6"/>
  <c r="P677" i="22" s="1"/>
  <c r="J642" i="6"/>
  <c r="R641" i="22" s="1"/>
  <c r="I642" i="6"/>
  <c r="Q641" i="22" s="1"/>
  <c r="H642" i="6"/>
  <c r="P641" i="22" s="1"/>
  <c r="L662" i="8"/>
  <c r="K662" i="8"/>
  <c r="J662" i="8"/>
  <c r="I662" i="8"/>
  <c r="H662" i="8"/>
  <c r="M662" i="8"/>
  <c r="H735" i="6"/>
  <c r="P734" i="22" s="1"/>
  <c r="J735" i="6"/>
  <c r="R734" i="22" s="1"/>
  <c r="I735" i="6"/>
  <c r="Q734" i="22" s="1"/>
  <c r="J637" i="6"/>
  <c r="R636" i="22" s="1"/>
  <c r="I637" i="6"/>
  <c r="Q636" i="22" s="1"/>
  <c r="H637" i="6"/>
  <c r="P636" i="22" s="1"/>
  <c r="I567" i="7"/>
  <c r="H567" i="7"/>
  <c r="L567" i="7"/>
  <c r="J567" i="7"/>
  <c r="K567" i="7"/>
  <c r="I503" i="7"/>
  <c r="H503" i="7"/>
  <c r="L503" i="7"/>
  <c r="J503" i="7"/>
  <c r="K503" i="7"/>
  <c r="I439" i="7"/>
  <c r="H439" i="7"/>
  <c r="L439" i="7"/>
  <c r="J439" i="7"/>
  <c r="K439" i="7"/>
  <c r="H407" i="7"/>
  <c r="L407" i="7"/>
  <c r="K407" i="7"/>
  <c r="J407" i="7"/>
  <c r="I407" i="7"/>
  <c r="H256" i="8"/>
  <c r="M256" i="8"/>
  <c r="L256" i="8"/>
  <c r="K256" i="8"/>
  <c r="I256" i="8"/>
  <c r="J256" i="8"/>
  <c r="H224" i="8"/>
  <c r="M224" i="8"/>
  <c r="L224" i="8"/>
  <c r="K224" i="8"/>
  <c r="I224" i="8"/>
  <c r="J224" i="8"/>
  <c r="K183" i="7"/>
  <c r="J183" i="7"/>
  <c r="I183" i="7"/>
  <c r="H183" i="7"/>
  <c r="L183" i="7"/>
  <c r="I128" i="8"/>
  <c r="H128" i="8"/>
  <c r="M128" i="8"/>
  <c r="L128" i="8"/>
  <c r="J128" i="8"/>
  <c r="K128" i="8"/>
  <c r="K119" i="7"/>
  <c r="J119" i="7"/>
  <c r="I119" i="7"/>
  <c r="H119" i="7"/>
  <c r="M119" i="7"/>
  <c r="L119" i="7"/>
  <c r="K87" i="7"/>
  <c r="J87" i="7"/>
  <c r="I87" i="7"/>
  <c r="H87" i="7"/>
  <c r="M87" i="7"/>
  <c r="L87" i="7"/>
  <c r="I64" i="8"/>
  <c r="H64" i="8"/>
  <c r="M64" i="8"/>
  <c r="L64" i="8"/>
  <c r="J64" i="8"/>
  <c r="K64" i="8"/>
  <c r="K55" i="7"/>
  <c r="J55" i="7"/>
  <c r="I55" i="7"/>
  <c r="H55" i="7"/>
  <c r="M55" i="7"/>
  <c r="L55" i="7"/>
  <c r="I32" i="8"/>
  <c r="H32" i="8"/>
  <c r="M32" i="8"/>
  <c r="L32" i="8"/>
  <c r="K32" i="8"/>
  <c r="J32" i="8"/>
  <c r="J576" i="7"/>
  <c r="I576" i="7"/>
  <c r="H576" i="7"/>
  <c r="K576" i="7"/>
  <c r="L576" i="7"/>
  <c r="H561" i="8"/>
  <c r="M561" i="8"/>
  <c r="L561" i="8"/>
  <c r="K561" i="8"/>
  <c r="J561" i="8"/>
  <c r="I561" i="8"/>
  <c r="J512" i="7"/>
  <c r="I512" i="7"/>
  <c r="H512" i="7"/>
  <c r="K512" i="7"/>
  <c r="L512" i="7"/>
  <c r="H497" i="8"/>
  <c r="M497" i="8"/>
  <c r="L497" i="8"/>
  <c r="K497" i="8"/>
  <c r="J497" i="8"/>
  <c r="I497" i="8"/>
  <c r="J448" i="7"/>
  <c r="I448" i="7"/>
  <c r="H448" i="7"/>
  <c r="K448" i="7"/>
  <c r="L448" i="7"/>
  <c r="J335" i="6"/>
  <c r="R334" i="22" s="1"/>
  <c r="H335" i="6"/>
  <c r="P334" i="22" s="1"/>
  <c r="I335" i="6"/>
  <c r="Q334" i="22" s="1"/>
  <c r="L320" i="7"/>
  <c r="K320" i="7"/>
  <c r="J320" i="7"/>
  <c r="I320" i="7"/>
  <c r="H320" i="7"/>
  <c r="J263" i="6"/>
  <c r="R262" i="22" s="1"/>
  <c r="I263" i="6"/>
  <c r="Q262" i="22" s="1"/>
  <c r="H263" i="6"/>
  <c r="P262" i="22" s="1"/>
  <c r="L256" i="7"/>
  <c r="K256" i="7"/>
  <c r="J256" i="7"/>
  <c r="I256" i="7"/>
  <c r="H256" i="7"/>
  <c r="I241" i="8"/>
  <c r="H241" i="8"/>
  <c r="M241" i="8"/>
  <c r="L241" i="8"/>
  <c r="J241" i="8"/>
  <c r="K241" i="8"/>
  <c r="L192" i="7"/>
  <c r="K192" i="7"/>
  <c r="J192" i="7"/>
  <c r="I192" i="7"/>
  <c r="H192" i="7"/>
  <c r="I177" i="8"/>
  <c r="H177" i="8"/>
  <c r="M177" i="8"/>
  <c r="L177" i="8"/>
  <c r="J177" i="8"/>
  <c r="K177" i="8"/>
  <c r="H647" i="6"/>
  <c r="P646" i="22" s="1"/>
  <c r="J647" i="6"/>
  <c r="R646" i="22" s="1"/>
  <c r="I647" i="6"/>
  <c r="Q646" i="22" s="1"/>
  <c r="K594" i="8"/>
  <c r="J594" i="8"/>
  <c r="I594" i="8"/>
  <c r="H594" i="8"/>
  <c r="M594" i="8"/>
  <c r="L594" i="8"/>
  <c r="K577" i="7"/>
  <c r="J577" i="7"/>
  <c r="I577" i="7"/>
  <c r="H577" i="7"/>
  <c r="L577" i="7"/>
  <c r="H560" i="6"/>
  <c r="P559" i="22" s="1"/>
  <c r="J560" i="6"/>
  <c r="R559" i="22" s="1"/>
  <c r="I560" i="6"/>
  <c r="Q559" i="22" s="1"/>
  <c r="J601" i="6"/>
  <c r="R600" i="22" s="1"/>
  <c r="I601" i="6"/>
  <c r="Q600" i="22" s="1"/>
  <c r="H601" i="6"/>
  <c r="P600" i="22" s="1"/>
  <c r="L586" i="7"/>
  <c r="K586" i="7"/>
  <c r="J586" i="7"/>
  <c r="I586" i="7"/>
  <c r="H586" i="7"/>
  <c r="L522" i="7"/>
  <c r="K522" i="7"/>
  <c r="J522" i="7"/>
  <c r="I522" i="7"/>
  <c r="H522" i="7"/>
  <c r="K507" i="8"/>
  <c r="J507" i="8"/>
  <c r="I507" i="8"/>
  <c r="H507" i="8"/>
  <c r="M507" i="8"/>
  <c r="L507" i="8"/>
  <c r="K499" i="8"/>
  <c r="J499" i="8"/>
  <c r="I499" i="8"/>
  <c r="H499" i="8"/>
  <c r="M499" i="8"/>
  <c r="L499" i="8"/>
  <c r="J491" i="8"/>
  <c r="I491" i="8"/>
  <c r="H491" i="8"/>
  <c r="M491" i="8"/>
  <c r="K491" i="8"/>
  <c r="L491" i="8"/>
  <c r="J483" i="8"/>
  <c r="I483" i="8"/>
  <c r="H483" i="8"/>
  <c r="M483" i="8"/>
  <c r="K483" i="8"/>
  <c r="L483" i="8"/>
  <c r="J475" i="8"/>
  <c r="I475" i="8"/>
  <c r="H475" i="8"/>
  <c r="M475" i="8"/>
  <c r="K475" i="8"/>
  <c r="L475" i="8"/>
  <c r="J467" i="8"/>
  <c r="I467" i="8"/>
  <c r="H467" i="8"/>
  <c r="M467" i="8"/>
  <c r="K467" i="8"/>
  <c r="L467" i="8"/>
  <c r="J459" i="8"/>
  <c r="I459" i="8"/>
  <c r="H459" i="8"/>
  <c r="M459" i="8"/>
  <c r="K459" i="8"/>
  <c r="L459" i="8"/>
  <c r="K443" i="8"/>
  <c r="J443" i="8"/>
  <c r="I443" i="8"/>
  <c r="H443" i="8"/>
  <c r="L443" i="8"/>
  <c r="M443" i="8"/>
  <c r="K435" i="8"/>
  <c r="J435" i="8"/>
  <c r="I435" i="8"/>
  <c r="H435" i="8"/>
  <c r="L435" i="8"/>
  <c r="M435" i="8"/>
  <c r="K427" i="8"/>
  <c r="J427" i="8"/>
  <c r="I427" i="8"/>
  <c r="H427" i="8"/>
  <c r="L427" i="8"/>
  <c r="M427" i="8"/>
  <c r="K419" i="8"/>
  <c r="J419" i="8"/>
  <c r="I419" i="8"/>
  <c r="H419" i="8"/>
  <c r="L419" i="8"/>
  <c r="M419" i="8"/>
  <c r="K411" i="8"/>
  <c r="J411" i="8"/>
  <c r="I411" i="8"/>
  <c r="H411" i="8"/>
  <c r="L411" i="8"/>
  <c r="M411" i="8"/>
  <c r="K403" i="8"/>
  <c r="J403" i="8"/>
  <c r="I403" i="8"/>
  <c r="H403" i="8"/>
  <c r="L403" i="8"/>
  <c r="M403" i="8"/>
  <c r="K395" i="8"/>
  <c r="J395" i="8"/>
  <c r="I395" i="8"/>
  <c r="H395" i="8"/>
  <c r="L395" i="8"/>
  <c r="M395" i="8"/>
  <c r="K387" i="8"/>
  <c r="J387" i="8"/>
  <c r="I387" i="8"/>
  <c r="H387" i="8"/>
  <c r="L387" i="8"/>
  <c r="M387" i="8"/>
  <c r="K379" i="8"/>
  <c r="J379" i="8"/>
  <c r="I379" i="8"/>
  <c r="H379" i="8"/>
  <c r="L379" i="8"/>
  <c r="M379" i="8"/>
  <c r="K371" i="8"/>
  <c r="J371" i="8"/>
  <c r="I371" i="8"/>
  <c r="H371" i="8"/>
  <c r="L371" i="8"/>
  <c r="M371" i="8"/>
  <c r="K363" i="8"/>
  <c r="J363" i="8"/>
  <c r="I363" i="8"/>
  <c r="H363" i="8"/>
  <c r="L363" i="8"/>
  <c r="M363" i="8"/>
  <c r="K243" i="8"/>
  <c r="J243" i="8"/>
  <c r="I243" i="8"/>
  <c r="H243" i="8"/>
  <c r="L243" i="8"/>
  <c r="M243" i="8"/>
  <c r="K235" i="8"/>
  <c r="J235" i="8"/>
  <c r="I235" i="8"/>
  <c r="H235" i="8"/>
  <c r="L235" i="8"/>
  <c r="M235" i="8"/>
  <c r="K227" i="8"/>
  <c r="J227" i="8"/>
  <c r="I227" i="8"/>
  <c r="H227" i="8"/>
  <c r="L227" i="8"/>
  <c r="M227" i="8"/>
  <c r="K211" i="8"/>
  <c r="J211" i="8"/>
  <c r="I211" i="8"/>
  <c r="H211" i="8"/>
  <c r="L211" i="8"/>
  <c r="M211" i="8"/>
  <c r="K187" i="8"/>
  <c r="J187" i="8"/>
  <c r="I187" i="8"/>
  <c r="H187" i="8"/>
  <c r="L187" i="8"/>
  <c r="M187" i="8"/>
  <c r="K179" i="8"/>
  <c r="J179" i="8"/>
  <c r="I179" i="8"/>
  <c r="H179" i="8"/>
  <c r="L179" i="8"/>
  <c r="M179" i="8"/>
  <c r="K171" i="8"/>
  <c r="J171" i="8"/>
  <c r="I171" i="8"/>
  <c r="H171" i="8"/>
  <c r="L171" i="8"/>
  <c r="M171" i="8"/>
  <c r="K163" i="8"/>
  <c r="J163" i="8"/>
  <c r="I163" i="8"/>
  <c r="H163" i="8"/>
  <c r="L163" i="8"/>
  <c r="M163" i="8"/>
  <c r="K155" i="8"/>
  <c r="J155" i="8"/>
  <c r="I155" i="8"/>
  <c r="H155" i="8"/>
  <c r="L155" i="8"/>
  <c r="M155" i="8"/>
  <c r="K147" i="8"/>
  <c r="J147" i="8"/>
  <c r="I147" i="8"/>
  <c r="H147" i="8"/>
  <c r="L147" i="8"/>
  <c r="M147" i="8"/>
  <c r="L131" i="8"/>
  <c r="K131" i="8"/>
  <c r="J131" i="8"/>
  <c r="I131" i="8"/>
  <c r="H131" i="8"/>
  <c r="M131" i="8"/>
  <c r="L123" i="8"/>
  <c r="K123" i="8"/>
  <c r="J123" i="8"/>
  <c r="I123" i="8"/>
  <c r="H123" i="8"/>
  <c r="M123" i="8"/>
  <c r="L59" i="8"/>
  <c r="K59" i="8"/>
  <c r="J59" i="8"/>
  <c r="I59" i="8"/>
  <c r="H59" i="8"/>
  <c r="M59" i="8"/>
  <c r="M620" i="8"/>
  <c r="L620" i="8"/>
  <c r="K620" i="8"/>
  <c r="J620" i="8"/>
  <c r="I620" i="8"/>
  <c r="H620" i="8"/>
  <c r="H603" i="7"/>
  <c r="L603" i="7"/>
  <c r="K603" i="7"/>
  <c r="I603" i="7"/>
  <c r="J603" i="7"/>
  <c r="J586" i="6"/>
  <c r="R585" i="22" s="1"/>
  <c r="I586" i="6"/>
  <c r="Q585" i="22" s="1"/>
  <c r="H586" i="6"/>
  <c r="P585" i="22" s="1"/>
  <c r="K556" i="8"/>
  <c r="J556" i="8"/>
  <c r="I556" i="8"/>
  <c r="H556" i="8"/>
  <c r="M556" i="8"/>
  <c r="L556" i="8"/>
  <c r="L547" i="7"/>
  <c r="K547" i="7"/>
  <c r="J547" i="7"/>
  <c r="I547" i="7"/>
  <c r="H547" i="7"/>
  <c r="J523" i="6"/>
  <c r="R522" i="22" s="1"/>
  <c r="I523" i="6"/>
  <c r="Q522" i="22" s="1"/>
  <c r="H523" i="6"/>
  <c r="P522" i="22" s="1"/>
  <c r="L493" i="8"/>
  <c r="K493" i="8"/>
  <c r="J493" i="8"/>
  <c r="I493" i="8"/>
  <c r="H493" i="8"/>
  <c r="M493" i="8"/>
  <c r="M421" i="8"/>
  <c r="L421" i="8"/>
  <c r="K421" i="8"/>
  <c r="J421" i="8"/>
  <c r="I421" i="8"/>
  <c r="H421" i="8"/>
  <c r="L380" i="7"/>
  <c r="K380" i="7"/>
  <c r="J380" i="7"/>
  <c r="I380" i="7"/>
  <c r="H380" i="7"/>
  <c r="I316" i="7"/>
  <c r="H316" i="7"/>
  <c r="L316" i="7"/>
  <c r="K316" i="7"/>
  <c r="J316" i="7"/>
  <c r="I252" i="7"/>
  <c r="H252" i="7"/>
  <c r="L252" i="7"/>
  <c r="K252" i="7"/>
  <c r="J252" i="7"/>
  <c r="M614" i="8"/>
  <c r="L614" i="8"/>
  <c r="K614" i="8"/>
  <c r="J614" i="8"/>
  <c r="I614" i="8"/>
  <c r="H614" i="8"/>
  <c r="J580" i="6"/>
  <c r="R579" i="22" s="1"/>
  <c r="I580" i="6"/>
  <c r="Q579" i="22" s="1"/>
  <c r="H580" i="6"/>
  <c r="P579" i="22" s="1"/>
  <c r="L565" i="7"/>
  <c r="K565" i="7"/>
  <c r="J565" i="7"/>
  <c r="H565" i="7"/>
  <c r="I565" i="7"/>
  <c r="M550" i="8"/>
  <c r="L550" i="8"/>
  <c r="K550" i="8"/>
  <c r="J550" i="8"/>
  <c r="I550" i="8"/>
  <c r="H550" i="8"/>
  <c r="L501" i="7"/>
  <c r="K501" i="7"/>
  <c r="J501" i="7"/>
  <c r="H501" i="7"/>
  <c r="I501" i="7"/>
  <c r="L365" i="7"/>
  <c r="K365" i="7"/>
  <c r="J365" i="7"/>
  <c r="I365" i="7"/>
  <c r="H365" i="7"/>
  <c r="M350" i="8"/>
  <c r="L350" i="8"/>
  <c r="K350" i="8"/>
  <c r="J350" i="8"/>
  <c r="I350" i="8"/>
  <c r="H350" i="8"/>
  <c r="I324" i="6"/>
  <c r="Q323" i="22" s="1"/>
  <c r="J309" i="7"/>
  <c r="I309" i="7"/>
  <c r="H309" i="7"/>
  <c r="L309" i="7"/>
  <c r="K309" i="7"/>
  <c r="M286" i="8"/>
  <c r="L286" i="8"/>
  <c r="K286" i="8"/>
  <c r="J286" i="8"/>
  <c r="I286" i="8"/>
  <c r="H286" i="8"/>
  <c r="M222" i="8"/>
  <c r="L222" i="8"/>
  <c r="K222" i="8"/>
  <c r="J222" i="8"/>
  <c r="I222" i="8"/>
  <c r="H222" i="8"/>
  <c r="M158" i="8"/>
  <c r="L158" i="8"/>
  <c r="K158" i="8"/>
  <c r="J158" i="8"/>
  <c r="I158" i="8"/>
  <c r="H158" i="8"/>
  <c r="L656" i="7"/>
  <c r="K656" i="7"/>
  <c r="J656" i="7"/>
  <c r="I656" i="7"/>
  <c r="H656" i="7"/>
  <c r="H615" i="8"/>
  <c r="M615" i="8"/>
  <c r="L615" i="8"/>
  <c r="K615" i="8"/>
  <c r="J615" i="8"/>
  <c r="I615" i="8"/>
  <c r="J581" i="6"/>
  <c r="R580" i="22" s="1"/>
  <c r="I581" i="6"/>
  <c r="Q580" i="22" s="1"/>
  <c r="H581" i="6"/>
  <c r="P580" i="22" s="1"/>
  <c r="H566" i="7"/>
  <c r="L566" i="7"/>
  <c r="K566" i="7"/>
  <c r="I566" i="7"/>
  <c r="J566" i="7"/>
  <c r="H502" i="7"/>
  <c r="L502" i="7"/>
  <c r="K502" i="7"/>
  <c r="I502" i="7"/>
  <c r="J502" i="7"/>
  <c r="H438" i="7"/>
  <c r="L438" i="7"/>
  <c r="K438" i="7"/>
  <c r="I438" i="7"/>
  <c r="J438" i="7"/>
  <c r="M423" i="8"/>
  <c r="L423" i="8"/>
  <c r="K423" i="8"/>
  <c r="J423" i="8"/>
  <c r="H423" i="8"/>
  <c r="I423" i="8"/>
  <c r="J317" i="6"/>
  <c r="R316" i="22" s="1"/>
  <c r="I317" i="6"/>
  <c r="Q316" i="22" s="1"/>
  <c r="H317" i="6"/>
  <c r="P316" i="22" s="1"/>
  <c r="K310" i="7"/>
  <c r="J310" i="7"/>
  <c r="I310" i="7"/>
  <c r="H310" i="7"/>
  <c r="L310" i="7"/>
  <c r="J261" i="6"/>
  <c r="R260" i="22" s="1"/>
  <c r="I261" i="6"/>
  <c r="Q260" i="22" s="1"/>
  <c r="H261" i="6"/>
  <c r="P260" i="22" s="1"/>
  <c r="K246" i="7"/>
  <c r="J246" i="7"/>
  <c r="I246" i="7"/>
  <c r="H246" i="7"/>
  <c r="L246" i="7"/>
  <c r="M167" i="8"/>
  <c r="L167" i="8"/>
  <c r="K167" i="8"/>
  <c r="J167" i="8"/>
  <c r="H167" i="8"/>
  <c r="I167" i="8"/>
  <c r="H87" i="8"/>
  <c r="M87" i="8"/>
  <c r="L87" i="8"/>
  <c r="K87" i="8"/>
  <c r="I87" i="8"/>
  <c r="J87" i="8"/>
  <c r="H111" i="8"/>
  <c r="M111" i="8"/>
  <c r="L111" i="8"/>
  <c r="K111" i="8"/>
  <c r="I111" i="8"/>
  <c r="J111" i="8"/>
  <c r="H119" i="8"/>
  <c r="M119" i="8"/>
  <c r="L119" i="8"/>
  <c r="K119" i="8"/>
  <c r="I119" i="8"/>
  <c r="J119" i="8"/>
  <c r="G57" i="8"/>
  <c r="N57" i="8"/>
  <c r="H71" i="8"/>
  <c r="M71" i="8"/>
  <c r="L71" i="8"/>
  <c r="K71" i="8"/>
  <c r="I71" i="8"/>
  <c r="J71" i="8"/>
  <c r="J670" i="6"/>
  <c r="R669" i="22" s="1"/>
  <c r="I670" i="6"/>
  <c r="Q669" i="22" s="1"/>
  <c r="H670" i="6"/>
  <c r="P669" i="22" s="1"/>
  <c r="K670" i="7"/>
  <c r="J670" i="7"/>
  <c r="I670" i="7"/>
  <c r="H670" i="7"/>
  <c r="L670" i="7"/>
  <c r="J675" i="6"/>
  <c r="R674" i="22" s="1"/>
  <c r="I675" i="6"/>
  <c r="Q674" i="22" s="1"/>
  <c r="H675" i="6"/>
  <c r="P674" i="22" s="1"/>
  <c r="J726" i="7"/>
  <c r="I726" i="7"/>
  <c r="H726" i="7"/>
  <c r="K726" i="7"/>
  <c r="L726" i="7"/>
  <c r="K662" i="7"/>
  <c r="J662" i="7"/>
  <c r="I662" i="7"/>
  <c r="H662" i="7"/>
  <c r="L662" i="7"/>
  <c r="J622" i="6"/>
  <c r="R621" i="22" s="1"/>
  <c r="I622" i="6"/>
  <c r="Q621" i="22" s="1"/>
  <c r="H622" i="6"/>
  <c r="P621" i="22" s="1"/>
  <c r="M544" i="8"/>
  <c r="L544" i="8"/>
  <c r="K544" i="8"/>
  <c r="J544" i="8"/>
  <c r="I544" i="8"/>
  <c r="H544" i="8"/>
  <c r="M480" i="8"/>
  <c r="L480" i="8"/>
  <c r="K480" i="8"/>
  <c r="J480" i="8"/>
  <c r="H480" i="8"/>
  <c r="I480" i="8"/>
  <c r="L279" i="7"/>
  <c r="K279" i="7"/>
  <c r="J279" i="7"/>
  <c r="I279" i="7"/>
  <c r="H279" i="7"/>
  <c r="H192" i="8"/>
  <c r="M192" i="8"/>
  <c r="L192" i="8"/>
  <c r="K192" i="8"/>
  <c r="I192" i="8"/>
  <c r="J192" i="8"/>
  <c r="I643" i="8"/>
  <c r="H643" i="8"/>
  <c r="M643" i="8"/>
  <c r="L643" i="8"/>
  <c r="J643" i="8"/>
  <c r="K643" i="8"/>
  <c r="I725" i="7"/>
  <c r="H725" i="7"/>
  <c r="L725" i="7"/>
  <c r="J725" i="7"/>
  <c r="K725" i="7"/>
  <c r="J661" i="7"/>
  <c r="I661" i="7"/>
  <c r="H661" i="7"/>
  <c r="K661" i="7"/>
  <c r="L661" i="7"/>
  <c r="J653" i="7"/>
  <c r="I653" i="7"/>
  <c r="H653" i="7"/>
  <c r="K653" i="7"/>
  <c r="L653" i="7"/>
  <c r="J645" i="7"/>
  <c r="I645" i="7"/>
  <c r="H645" i="7"/>
  <c r="K645" i="7"/>
  <c r="L645" i="7"/>
  <c r="J725" i="6"/>
  <c r="R724" i="22" s="1"/>
  <c r="I725" i="6"/>
  <c r="Q724" i="22" s="1"/>
  <c r="J718" i="7"/>
  <c r="I718" i="7"/>
  <c r="H718" i="7"/>
  <c r="K718" i="7"/>
  <c r="L718" i="7"/>
  <c r="M703" i="8"/>
  <c r="O703" i="8" s="1"/>
  <c r="K703" i="8"/>
  <c r="J703" i="8"/>
  <c r="I703" i="8"/>
  <c r="H703" i="8"/>
  <c r="L703" i="8"/>
  <c r="L631" i="7"/>
  <c r="K631" i="7"/>
  <c r="J631" i="7"/>
  <c r="I631" i="7"/>
  <c r="H631" i="7"/>
  <c r="J374" i="6"/>
  <c r="R373" i="22" s="1"/>
  <c r="I374" i="6"/>
  <c r="Q373" i="22" s="1"/>
  <c r="H374" i="6"/>
  <c r="P373" i="22" s="1"/>
  <c r="H342" i="6"/>
  <c r="P341" i="22" s="1"/>
  <c r="J310" i="6"/>
  <c r="R309" i="22" s="1"/>
  <c r="I310" i="6"/>
  <c r="Q309" i="22" s="1"/>
  <c r="H310" i="6"/>
  <c r="P309" i="22" s="1"/>
  <c r="I278" i="6"/>
  <c r="Q277" i="22" s="1"/>
  <c r="J278" i="6"/>
  <c r="R277" i="22" s="1"/>
  <c r="H278" i="6"/>
  <c r="P277" i="22" s="1"/>
  <c r="L647" i="7"/>
  <c r="K647" i="7"/>
  <c r="J647" i="7"/>
  <c r="I647" i="7"/>
  <c r="H647" i="7"/>
  <c r="J617" i="8"/>
  <c r="I617" i="8"/>
  <c r="H617" i="8"/>
  <c r="M617" i="8"/>
  <c r="L617" i="8"/>
  <c r="K617" i="8"/>
  <c r="J568" i="7"/>
  <c r="I568" i="7"/>
  <c r="H568" i="7"/>
  <c r="K568" i="7"/>
  <c r="L568" i="7"/>
  <c r="J504" i="7"/>
  <c r="I504" i="7"/>
  <c r="H504" i="7"/>
  <c r="K504" i="7"/>
  <c r="L504" i="7"/>
  <c r="H489" i="8"/>
  <c r="M489" i="8"/>
  <c r="L489" i="8"/>
  <c r="K489" i="8"/>
  <c r="I489" i="8"/>
  <c r="J489" i="8"/>
  <c r="I425" i="8"/>
  <c r="H425" i="8"/>
  <c r="M425" i="8"/>
  <c r="L425" i="8"/>
  <c r="J425" i="8"/>
  <c r="K425" i="8"/>
  <c r="I361" i="8"/>
  <c r="H361" i="8"/>
  <c r="M361" i="8"/>
  <c r="L361" i="8"/>
  <c r="J361" i="8"/>
  <c r="K361" i="8"/>
  <c r="L312" i="7"/>
  <c r="K312" i="7"/>
  <c r="J312" i="7"/>
  <c r="I312" i="7"/>
  <c r="H312" i="7"/>
  <c r="I297" i="8"/>
  <c r="H297" i="8"/>
  <c r="M297" i="8"/>
  <c r="L297" i="8"/>
  <c r="J297" i="8"/>
  <c r="K297" i="8"/>
  <c r="J255" i="6"/>
  <c r="R254" i="22" s="1"/>
  <c r="I255" i="6"/>
  <c r="Q254" i="22" s="1"/>
  <c r="H255" i="6"/>
  <c r="P254" i="22" s="1"/>
  <c r="L184" i="7"/>
  <c r="K184" i="7"/>
  <c r="J184" i="7"/>
  <c r="I184" i="7"/>
  <c r="H184" i="7"/>
  <c r="I169" i="8"/>
  <c r="H169" i="8"/>
  <c r="M169" i="8"/>
  <c r="L169" i="8"/>
  <c r="J169" i="8"/>
  <c r="K169" i="8"/>
  <c r="L127" i="6"/>
  <c r="K127" i="6"/>
  <c r="J127" i="6"/>
  <c r="I127" i="6"/>
  <c r="P127" i="6" s="1"/>
  <c r="S127" i="6" s="1"/>
  <c r="M127" i="6"/>
  <c r="H127" i="6"/>
  <c r="K602" i="8"/>
  <c r="J602" i="8"/>
  <c r="I602" i="8"/>
  <c r="H602" i="8"/>
  <c r="M602" i="8"/>
  <c r="L602" i="8"/>
  <c r="L593" i="7"/>
  <c r="I593" i="7"/>
  <c r="K593" i="7"/>
  <c r="H593" i="7"/>
  <c r="J593" i="7"/>
  <c r="K585" i="7"/>
  <c r="J585" i="7"/>
  <c r="I585" i="7"/>
  <c r="H585" i="7"/>
  <c r="L585" i="7"/>
  <c r="L578" i="7"/>
  <c r="K578" i="7"/>
  <c r="J578" i="7"/>
  <c r="I578" i="7"/>
  <c r="H578" i="7"/>
  <c r="J563" i="8"/>
  <c r="I563" i="8"/>
  <c r="H563" i="8"/>
  <c r="M563" i="8"/>
  <c r="L563" i="8"/>
  <c r="K563" i="8"/>
  <c r="I529" i="6"/>
  <c r="Q528" i="22" s="1"/>
  <c r="H529" i="6"/>
  <c r="P528" i="22" s="1"/>
  <c r="J529" i="6"/>
  <c r="R528" i="22" s="1"/>
  <c r="L514" i="7"/>
  <c r="K514" i="7"/>
  <c r="J514" i="7"/>
  <c r="I514" i="7"/>
  <c r="H514" i="7"/>
  <c r="H611" i="7"/>
  <c r="L611" i="7"/>
  <c r="K611" i="7"/>
  <c r="I611" i="7"/>
  <c r="J611" i="7"/>
  <c r="J594" i="6"/>
  <c r="R593" i="22" s="1"/>
  <c r="I594" i="6"/>
  <c r="Q593" i="22" s="1"/>
  <c r="H594" i="6"/>
  <c r="P593" i="22" s="1"/>
  <c r="K564" i="8"/>
  <c r="J564" i="8"/>
  <c r="I564" i="8"/>
  <c r="H564" i="8"/>
  <c r="M564" i="8"/>
  <c r="L564" i="8"/>
  <c r="J530" i="6"/>
  <c r="R529" i="22" s="1"/>
  <c r="I530" i="6"/>
  <c r="Q529" i="22" s="1"/>
  <c r="H530" i="6"/>
  <c r="P529" i="22" s="1"/>
  <c r="M100" i="8"/>
  <c r="L100" i="8"/>
  <c r="K100" i="8"/>
  <c r="J100" i="8"/>
  <c r="I100" i="8"/>
  <c r="H100" i="8"/>
  <c r="L556" i="7"/>
  <c r="K556" i="7"/>
  <c r="J556" i="7"/>
  <c r="I556" i="7"/>
  <c r="H556" i="7"/>
  <c r="L549" i="8"/>
  <c r="K549" i="8"/>
  <c r="J549" i="8"/>
  <c r="I549" i="8"/>
  <c r="H549" i="8"/>
  <c r="M549" i="8"/>
  <c r="J515" i="6"/>
  <c r="R514" i="22" s="1"/>
  <c r="I515" i="6"/>
  <c r="Q514" i="22" s="1"/>
  <c r="H515" i="6"/>
  <c r="P514" i="22" s="1"/>
  <c r="L485" i="8"/>
  <c r="K485" i="8"/>
  <c r="J485" i="8"/>
  <c r="I485" i="8"/>
  <c r="H485" i="8"/>
  <c r="M485" i="8"/>
  <c r="L372" i="7"/>
  <c r="K372" i="7"/>
  <c r="J372" i="7"/>
  <c r="I372" i="7"/>
  <c r="H372" i="7"/>
  <c r="I308" i="7"/>
  <c r="H308" i="7"/>
  <c r="L308" i="7"/>
  <c r="K308" i="7"/>
  <c r="J308" i="7"/>
  <c r="M221" i="8"/>
  <c r="L221" i="8"/>
  <c r="K221" i="8"/>
  <c r="J221" i="8"/>
  <c r="I221" i="8"/>
  <c r="H221" i="8"/>
  <c r="H180" i="7"/>
  <c r="L180" i="7"/>
  <c r="K180" i="7"/>
  <c r="J180" i="7"/>
  <c r="I180" i="7"/>
  <c r="M157" i="8"/>
  <c r="L157" i="8"/>
  <c r="K157" i="8"/>
  <c r="J157" i="8"/>
  <c r="I157" i="8"/>
  <c r="H157" i="8"/>
  <c r="J621" i="7"/>
  <c r="I621" i="7"/>
  <c r="H621" i="7"/>
  <c r="K621" i="7"/>
  <c r="L621" i="7"/>
  <c r="M606" i="8"/>
  <c r="L606" i="8"/>
  <c r="K606" i="8"/>
  <c r="J606" i="8"/>
  <c r="I606" i="8"/>
  <c r="H606" i="8"/>
  <c r="J572" i="6"/>
  <c r="R571" i="22" s="1"/>
  <c r="I572" i="6"/>
  <c r="Q571" i="22" s="1"/>
  <c r="H572" i="6"/>
  <c r="P571" i="22" s="1"/>
  <c r="L557" i="7"/>
  <c r="K557" i="7"/>
  <c r="J557" i="7"/>
  <c r="H557" i="7"/>
  <c r="I557" i="7"/>
  <c r="L493" i="7"/>
  <c r="K493" i="7"/>
  <c r="J493" i="7"/>
  <c r="H493" i="7"/>
  <c r="I493" i="7"/>
  <c r="L357" i="7"/>
  <c r="K357" i="7"/>
  <c r="I357" i="7"/>
  <c r="H357" i="7"/>
  <c r="J357" i="7"/>
  <c r="J316" i="6"/>
  <c r="R315" i="22" s="1"/>
  <c r="I316" i="6"/>
  <c r="Q315" i="22" s="1"/>
  <c r="H316" i="6"/>
  <c r="P315" i="22" s="1"/>
  <c r="J301" i="7"/>
  <c r="I301" i="7"/>
  <c r="H301" i="7"/>
  <c r="L301" i="7"/>
  <c r="K301" i="7"/>
  <c r="M78" i="8"/>
  <c r="L78" i="8"/>
  <c r="K78" i="8"/>
  <c r="J78" i="8"/>
  <c r="H78" i="8"/>
  <c r="I78" i="8"/>
  <c r="M633" i="8"/>
  <c r="L633" i="8"/>
  <c r="K633" i="8"/>
  <c r="J633" i="8"/>
  <c r="H633" i="8"/>
  <c r="I633" i="8"/>
  <c r="K622" i="7"/>
  <c r="J622" i="7"/>
  <c r="I622" i="7"/>
  <c r="H622" i="7"/>
  <c r="L622" i="7"/>
  <c r="H607" i="8"/>
  <c r="M607" i="8"/>
  <c r="L607" i="8"/>
  <c r="K607" i="8"/>
  <c r="J607" i="8"/>
  <c r="I607" i="8"/>
  <c r="H558" i="7"/>
  <c r="L558" i="7"/>
  <c r="K558" i="7"/>
  <c r="I558" i="7"/>
  <c r="J558" i="7"/>
  <c r="J509" i="6"/>
  <c r="R508" i="22" s="1"/>
  <c r="I509" i="6"/>
  <c r="Q508" i="22" s="1"/>
  <c r="H509" i="6"/>
  <c r="P508" i="22" s="1"/>
  <c r="H494" i="7"/>
  <c r="L494" i="7"/>
  <c r="K494" i="7"/>
  <c r="I494" i="7"/>
  <c r="J494" i="7"/>
  <c r="H430" i="7"/>
  <c r="L430" i="7"/>
  <c r="K430" i="7"/>
  <c r="I430" i="7"/>
  <c r="J430" i="7"/>
  <c r="L422" i="7"/>
  <c r="K422" i="7"/>
  <c r="J422" i="7"/>
  <c r="I422" i="7"/>
  <c r="H422" i="7"/>
  <c r="M415" i="8"/>
  <c r="L415" i="8"/>
  <c r="K415" i="8"/>
  <c r="J415" i="8"/>
  <c r="H415" i="8"/>
  <c r="I415" i="8"/>
  <c r="L366" i="7"/>
  <c r="K366" i="7"/>
  <c r="J366" i="7"/>
  <c r="I366" i="7"/>
  <c r="H366" i="7"/>
  <c r="J309" i="6"/>
  <c r="R308" i="22" s="1"/>
  <c r="I309" i="6"/>
  <c r="Q308" i="22" s="1"/>
  <c r="H309" i="6"/>
  <c r="P308" i="22" s="1"/>
  <c r="K302" i="7"/>
  <c r="J302" i="7"/>
  <c r="I302" i="7"/>
  <c r="H302" i="7"/>
  <c r="L302" i="7"/>
  <c r="J253" i="6"/>
  <c r="R252" i="22" s="1"/>
  <c r="I253" i="6"/>
  <c r="Q252" i="22" s="1"/>
  <c r="H253" i="6"/>
  <c r="P252" i="22" s="1"/>
  <c r="M223" i="8"/>
  <c r="L223" i="8"/>
  <c r="K223" i="8"/>
  <c r="J223" i="8"/>
  <c r="H223" i="8"/>
  <c r="I223" i="8"/>
  <c r="M159" i="8"/>
  <c r="L159" i="8"/>
  <c r="K159" i="8"/>
  <c r="J159" i="8"/>
  <c r="H159" i="8"/>
  <c r="I159" i="8"/>
  <c r="M15" i="8"/>
  <c r="L15" i="8"/>
  <c r="K15" i="8"/>
  <c r="J15" i="8"/>
  <c r="H15" i="8"/>
  <c r="I15" i="8"/>
  <c r="G25" i="8"/>
  <c r="N25" i="8"/>
  <c r="H103" i="8"/>
  <c r="M103" i="8"/>
  <c r="L103" i="8"/>
  <c r="K103" i="8"/>
  <c r="I103" i="8"/>
  <c r="J103" i="8"/>
  <c r="G49" i="8"/>
  <c r="N49" i="8"/>
  <c r="G9" i="8"/>
  <c r="N9" i="8"/>
  <c r="J734" i="6"/>
  <c r="R733" i="22" s="1"/>
  <c r="I734" i="6"/>
  <c r="Q733" i="22" s="1"/>
  <c r="H734" i="6"/>
  <c r="P733" i="22" s="1"/>
  <c r="J706" i="6"/>
  <c r="R705" i="22" s="1"/>
  <c r="I706" i="6"/>
  <c r="Q705" i="22" s="1"/>
  <c r="H706" i="6"/>
  <c r="P705" i="22" s="1"/>
  <c r="L646" i="8"/>
  <c r="K646" i="8"/>
  <c r="J646" i="8"/>
  <c r="I646" i="8"/>
  <c r="H646" i="8"/>
  <c r="M646" i="8"/>
  <c r="L720" i="7"/>
  <c r="K720" i="7"/>
  <c r="J720" i="7"/>
  <c r="I720" i="7"/>
  <c r="H720" i="7"/>
  <c r="H626" i="8"/>
  <c r="M626" i="8"/>
  <c r="L626" i="8"/>
  <c r="I626" i="8"/>
  <c r="K626" i="8"/>
  <c r="J626" i="8"/>
  <c r="J659" i="6"/>
  <c r="R658" i="22" s="1"/>
  <c r="I659" i="6"/>
  <c r="Q658" i="22" s="1"/>
  <c r="H659" i="6"/>
  <c r="P658" i="22" s="1"/>
  <c r="J643" i="6"/>
  <c r="R642" i="22" s="1"/>
  <c r="I643" i="6"/>
  <c r="Q642" i="22" s="1"/>
  <c r="H643" i="6"/>
  <c r="P642" i="22" s="1"/>
  <c r="M711" i="8"/>
  <c r="O711" i="8" s="1"/>
  <c r="K711" i="8"/>
  <c r="J711" i="8"/>
  <c r="I711" i="8"/>
  <c r="H711" i="8"/>
  <c r="L711" i="8"/>
  <c r="L599" i="7"/>
  <c r="K599" i="7"/>
  <c r="J599" i="7"/>
  <c r="I599" i="7"/>
  <c r="H599" i="7"/>
  <c r="I535" i="7"/>
  <c r="H535" i="7"/>
  <c r="L535" i="7"/>
  <c r="J535" i="7"/>
  <c r="K535" i="7"/>
  <c r="L23" i="7"/>
  <c r="K23" i="7"/>
  <c r="J23" i="7"/>
  <c r="I23" i="7"/>
  <c r="H23" i="7"/>
  <c r="M23" i="7"/>
  <c r="L704" i="7"/>
  <c r="K704" i="7"/>
  <c r="J704" i="7"/>
  <c r="I704" i="7"/>
  <c r="H704" i="7"/>
  <c r="I723" i="8"/>
  <c r="M723" i="8"/>
  <c r="O723" i="8" s="1"/>
  <c r="L723" i="8"/>
  <c r="K723" i="8"/>
  <c r="J723" i="8"/>
  <c r="H723" i="8"/>
  <c r="I707" i="8"/>
  <c r="M707" i="8"/>
  <c r="O707" i="8" s="1"/>
  <c r="L707" i="8"/>
  <c r="K707" i="8"/>
  <c r="J707" i="8"/>
  <c r="H707" i="8"/>
  <c r="I659" i="8"/>
  <c r="H659" i="8"/>
  <c r="M659" i="8"/>
  <c r="L659" i="8"/>
  <c r="J659" i="8"/>
  <c r="K659" i="8"/>
  <c r="H732" i="6"/>
  <c r="P731" i="22" s="1"/>
  <c r="I717" i="7"/>
  <c r="H717" i="7"/>
  <c r="L717" i="7"/>
  <c r="J717" i="7"/>
  <c r="K717" i="7"/>
  <c r="L702" i="8"/>
  <c r="I702" i="8"/>
  <c r="M702" i="8"/>
  <c r="K702" i="8"/>
  <c r="J702" i="8"/>
  <c r="H702" i="8"/>
  <c r="J636" i="6"/>
  <c r="R635" i="22" s="1"/>
  <c r="I636" i="6"/>
  <c r="Q635" i="22" s="1"/>
  <c r="H636" i="6"/>
  <c r="P635" i="22" s="1"/>
  <c r="J710" i="7"/>
  <c r="I710" i="7"/>
  <c r="H710" i="7"/>
  <c r="K710" i="7"/>
  <c r="L710" i="7"/>
  <c r="I695" i="8"/>
  <c r="H695" i="8"/>
  <c r="M695" i="8"/>
  <c r="L695" i="8"/>
  <c r="J695" i="8"/>
  <c r="K695" i="8"/>
  <c r="I616" i="8"/>
  <c r="H616" i="8"/>
  <c r="M616" i="8"/>
  <c r="L616" i="8"/>
  <c r="K616" i="8"/>
  <c r="J616" i="8"/>
  <c r="L607" i="7"/>
  <c r="K607" i="7"/>
  <c r="J607" i="7"/>
  <c r="I607" i="7"/>
  <c r="H607" i="7"/>
  <c r="M584" i="8"/>
  <c r="L584" i="8"/>
  <c r="K584" i="8"/>
  <c r="J584" i="8"/>
  <c r="I584" i="8"/>
  <c r="H584" i="8"/>
  <c r="I575" i="7"/>
  <c r="H575" i="7"/>
  <c r="L575" i="7"/>
  <c r="J575" i="7"/>
  <c r="K575" i="7"/>
  <c r="I543" i="7"/>
  <c r="H543" i="7"/>
  <c r="L543" i="7"/>
  <c r="J543" i="7"/>
  <c r="K543" i="7"/>
  <c r="H520" i="8"/>
  <c r="M520" i="8"/>
  <c r="L520" i="8"/>
  <c r="K520" i="8"/>
  <c r="J520" i="8"/>
  <c r="I520" i="8"/>
  <c r="I511" i="7"/>
  <c r="H511" i="7"/>
  <c r="L511" i="7"/>
  <c r="J511" i="7"/>
  <c r="K511" i="7"/>
  <c r="M488" i="8"/>
  <c r="L488" i="8"/>
  <c r="K488" i="8"/>
  <c r="J488" i="8"/>
  <c r="H488" i="8"/>
  <c r="I488" i="8"/>
  <c r="H424" i="8"/>
  <c r="M424" i="8"/>
  <c r="L424" i="8"/>
  <c r="K424" i="8"/>
  <c r="I424" i="8"/>
  <c r="J424" i="8"/>
  <c r="H415" i="7"/>
  <c r="L415" i="7"/>
  <c r="K415" i="7"/>
  <c r="J415" i="7"/>
  <c r="I415" i="7"/>
  <c r="H392" i="8"/>
  <c r="M392" i="8"/>
  <c r="L392" i="8"/>
  <c r="K392" i="8"/>
  <c r="I392" i="8"/>
  <c r="J392" i="8"/>
  <c r="L351" i="7"/>
  <c r="K351" i="7"/>
  <c r="J351" i="7"/>
  <c r="I351" i="7"/>
  <c r="H351" i="7"/>
  <c r="L319" i="7"/>
  <c r="K319" i="7"/>
  <c r="J319" i="7"/>
  <c r="I319" i="7"/>
  <c r="H319" i="7"/>
  <c r="L287" i="7"/>
  <c r="K287" i="7"/>
  <c r="J287" i="7"/>
  <c r="I287" i="7"/>
  <c r="H287" i="7"/>
  <c r="H264" i="8"/>
  <c r="M264" i="8"/>
  <c r="L264" i="8"/>
  <c r="K264" i="8"/>
  <c r="I264" i="8"/>
  <c r="J264" i="8"/>
  <c r="L255" i="7"/>
  <c r="K255" i="7"/>
  <c r="J255" i="7"/>
  <c r="I255" i="7"/>
  <c r="H255" i="7"/>
  <c r="H232" i="8"/>
  <c r="M232" i="8"/>
  <c r="L232" i="8"/>
  <c r="K232" i="8"/>
  <c r="I232" i="8"/>
  <c r="J232" i="8"/>
  <c r="H200" i="8"/>
  <c r="M200" i="8"/>
  <c r="L200" i="8"/>
  <c r="K200" i="8"/>
  <c r="I200" i="8"/>
  <c r="J200" i="8"/>
  <c r="H168" i="8"/>
  <c r="M168" i="8"/>
  <c r="L168" i="8"/>
  <c r="K168" i="8"/>
  <c r="I168" i="8"/>
  <c r="J168" i="8"/>
  <c r="H136" i="8"/>
  <c r="M136" i="8"/>
  <c r="L136" i="8"/>
  <c r="K136" i="8"/>
  <c r="I136" i="8"/>
  <c r="J136" i="8"/>
  <c r="I104" i="8"/>
  <c r="H104" i="8"/>
  <c r="M104" i="8"/>
  <c r="L104" i="8"/>
  <c r="J104" i="8"/>
  <c r="K104" i="8"/>
  <c r="K95" i="7"/>
  <c r="J95" i="7"/>
  <c r="I95" i="7"/>
  <c r="H95" i="7"/>
  <c r="M95" i="7"/>
  <c r="L95" i="7"/>
  <c r="I72" i="8"/>
  <c r="H72" i="8"/>
  <c r="M72" i="8"/>
  <c r="L72" i="8"/>
  <c r="J72" i="8"/>
  <c r="K72" i="8"/>
  <c r="I40" i="8"/>
  <c r="H40" i="8"/>
  <c r="M40" i="8"/>
  <c r="L40" i="8"/>
  <c r="K40" i="8"/>
  <c r="J40" i="8"/>
  <c r="K31" i="7"/>
  <c r="J31" i="7"/>
  <c r="I31" i="7"/>
  <c r="H31" i="7"/>
  <c r="M31" i="7"/>
  <c r="L31" i="7"/>
  <c r="L616" i="7"/>
  <c r="K616" i="7"/>
  <c r="J616" i="7"/>
  <c r="I616" i="7"/>
  <c r="H616" i="7"/>
  <c r="J609" i="8"/>
  <c r="I609" i="8"/>
  <c r="H609" i="8"/>
  <c r="M609" i="8"/>
  <c r="L609" i="8"/>
  <c r="K609" i="8"/>
  <c r="J560" i="7"/>
  <c r="I560" i="7"/>
  <c r="H560" i="7"/>
  <c r="K560" i="7"/>
  <c r="L560" i="7"/>
  <c r="J496" i="7"/>
  <c r="I496" i="7"/>
  <c r="H496" i="7"/>
  <c r="K496" i="7"/>
  <c r="L496" i="7"/>
  <c r="H481" i="8"/>
  <c r="M481" i="8"/>
  <c r="L481" i="8"/>
  <c r="K481" i="8"/>
  <c r="I481" i="8"/>
  <c r="J481" i="8"/>
  <c r="I417" i="8"/>
  <c r="H417" i="8"/>
  <c r="M417" i="8"/>
  <c r="L417" i="8"/>
  <c r="J417" i="8"/>
  <c r="K417" i="8"/>
  <c r="I368" i="7"/>
  <c r="H368" i="7"/>
  <c r="L368" i="7"/>
  <c r="K368" i="7"/>
  <c r="J368" i="7"/>
  <c r="I353" i="8"/>
  <c r="H353" i="8"/>
  <c r="M353" i="8"/>
  <c r="L353" i="8"/>
  <c r="J353" i="8"/>
  <c r="K353" i="8"/>
  <c r="L304" i="7"/>
  <c r="K304" i="7"/>
  <c r="J304" i="7"/>
  <c r="I304" i="7"/>
  <c r="H304" i="7"/>
  <c r="L289" i="8"/>
  <c r="M289" i="8"/>
  <c r="K289" i="8"/>
  <c r="J289" i="8"/>
  <c r="I289" i="8"/>
  <c r="H289" i="8"/>
  <c r="L240" i="7"/>
  <c r="K240" i="7"/>
  <c r="J240" i="7"/>
  <c r="I240" i="7"/>
  <c r="H240" i="7"/>
  <c r="I161" i="8"/>
  <c r="H161" i="8"/>
  <c r="M161" i="8"/>
  <c r="L161" i="8"/>
  <c r="J161" i="8"/>
  <c r="K161" i="8"/>
  <c r="L601" i="7"/>
  <c r="K601" i="7"/>
  <c r="J601" i="7"/>
  <c r="I601" i="7"/>
  <c r="H601" i="7"/>
  <c r="H576" i="6"/>
  <c r="P575" i="22" s="1"/>
  <c r="J576" i="6"/>
  <c r="R575" i="22" s="1"/>
  <c r="I576" i="6"/>
  <c r="Q575" i="22" s="1"/>
  <c r="I546" i="8"/>
  <c r="H546" i="8"/>
  <c r="M546" i="8"/>
  <c r="L546" i="8"/>
  <c r="K546" i="8"/>
  <c r="J546" i="8"/>
  <c r="J538" i="8"/>
  <c r="I538" i="8"/>
  <c r="H538" i="8"/>
  <c r="M538" i="8"/>
  <c r="L538" i="8"/>
  <c r="K538" i="8"/>
  <c r="J530" i="8"/>
  <c r="I530" i="8"/>
  <c r="H530" i="8"/>
  <c r="M530" i="8"/>
  <c r="L530" i="8"/>
  <c r="K530" i="8"/>
  <c r="J522" i="8"/>
  <c r="I522" i="8"/>
  <c r="H522" i="8"/>
  <c r="M522" i="8"/>
  <c r="L522" i="8"/>
  <c r="K522" i="8"/>
  <c r="J514" i="8"/>
  <c r="I514" i="8"/>
  <c r="H514" i="8"/>
  <c r="M514" i="8"/>
  <c r="L514" i="8"/>
  <c r="K514" i="8"/>
  <c r="J506" i="8"/>
  <c r="I506" i="8"/>
  <c r="H506" i="8"/>
  <c r="M506" i="8"/>
  <c r="L506" i="8"/>
  <c r="K506" i="8"/>
  <c r="I490" i="8"/>
  <c r="H490" i="8"/>
  <c r="M490" i="8"/>
  <c r="L490" i="8"/>
  <c r="J490" i="8"/>
  <c r="K490" i="8"/>
  <c r="I482" i="8"/>
  <c r="H482" i="8"/>
  <c r="M482" i="8"/>
  <c r="L482" i="8"/>
  <c r="J482" i="8"/>
  <c r="K482" i="8"/>
  <c r="I474" i="8"/>
  <c r="H474" i="8"/>
  <c r="M474" i="8"/>
  <c r="L474" i="8"/>
  <c r="J474" i="8"/>
  <c r="K474" i="8"/>
  <c r="I458" i="8"/>
  <c r="H458" i="8"/>
  <c r="M458" i="8"/>
  <c r="L458" i="8"/>
  <c r="J458" i="8"/>
  <c r="K458" i="8"/>
  <c r="J450" i="8"/>
  <c r="I450" i="8"/>
  <c r="H450" i="8"/>
  <c r="M450" i="8"/>
  <c r="K450" i="8"/>
  <c r="L450" i="8"/>
  <c r="J442" i="8"/>
  <c r="I442" i="8"/>
  <c r="H442" i="8"/>
  <c r="M442" i="8"/>
  <c r="K442" i="8"/>
  <c r="L442" i="8"/>
  <c r="J434" i="8"/>
  <c r="I434" i="8"/>
  <c r="H434" i="8"/>
  <c r="M434" i="8"/>
  <c r="K434" i="8"/>
  <c r="L434" i="8"/>
  <c r="J426" i="8"/>
  <c r="I426" i="8"/>
  <c r="H426" i="8"/>
  <c r="M426" i="8"/>
  <c r="K426" i="8"/>
  <c r="L426" i="8"/>
  <c r="J418" i="8"/>
  <c r="I418" i="8"/>
  <c r="H418" i="8"/>
  <c r="M418" i="8"/>
  <c r="K418" i="8"/>
  <c r="L418" i="8"/>
  <c r="J410" i="8"/>
  <c r="I410" i="8"/>
  <c r="H410" i="8"/>
  <c r="M410" i="8"/>
  <c r="K410" i="8"/>
  <c r="L410" i="8"/>
  <c r="J394" i="8"/>
  <c r="I394" i="8"/>
  <c r="H394" i="8"/>
  <c r="M394" i="8"/>
  <c r="K394" i="8"/>
  <c r="L394" i="8"/>
  <c r="J386" i="8"/>
  <c r="I386" i="8"/>
  <c r="H386" i="8"/>
  <c r="M386" i="8"/>
  <c r="K386" i="8"/>
  <c r="L386" i="8"/>
  <c r="J370" i="8"/>
  <c r="I370" i="8"/>
  <c r="H370" i="8"/>
  <c r="M370" i="8"/>
  <c r="K370" i="8"/>
  <c r="L370" i="8"/>
  <c r="J354" i="8"/>
  <c r="I354" i="8"/>
  <c r="H354" i="8"/>
  <c r="M354" i="8"/>
  <c r="K354" i="8"/>
  <c r="L354" i="8"/>
  <c r="J338" i="8"/>
  <c r="I338" i="8"/>
  <c r="H338" i="8"/>
  <c r="M338" i="8"/>
  <c r="K338" i="8"/>
  <c r="L338" i="8"/>
  <c r="J322" i="8"/>
  <c r="I322" i="8"/>
  <c r="H322" i="8"/>
  <c r="M322" i="8"/>
  <c r="K322" i="8"/>
  <c r="L322" i="8"/>
  <c r="J242" i="8"/>
  <c r="I242" i="8"/>
  <c r="H242" i="8"/>
  <c r="M242" i="8"/>
  <c r="K242" i="8"/>
  <c r="L242" i="8"/>
  <c r="J226" i="8"/>
  <c r="I226" i="8"/>
  <c r="H226" i="8"/>
  <c r="M226" i="8"/>
  <c r="K226" i="8"/>
  <c r="L226" i="8"/>
  <c r="J210" i="8"/>
  <c r="I210" i="8"/>
  <c r="H210" i="8"/>
  <c r="M210" i="8"/>
  <c r="K210" i="8"/>
  <c r="L210" i="8"/>
  <c r="J194" i="8"/>
  <c r="I194" i="8"/>
  <c r="H194" i="8"/>
  <c r="M194" i="8"/>
  <c r="K194" i="8"/>
  <c r="L194" i="8"/>
  <c r="J146" i="8"/>
  <c r="I146" i="8"/>
  <c r="H146" i="8"/>
  <c r="M146" i="8"/>
  <c r="K146" i="8"/>
  <c r="L146" i="8"/>
  <c r="K130" i="8"/>
  <c r="J130" i="8"/>
  <c r="I130" i="8"/>
  <c r="H130" i="8"/>
  <c r="L130" i="8"/>
  <c r="M130" i="8"/>
  <c r="K114" i="8"/>
  <c r="J114" i="8"/>
  <c r="I114" i="8"/>
  <c r="H114" i="8"/>
  <c r="L114" i="8"/>
  <c r="M114" i="8"/>
  <c r="K98" i="8"/>
  <c r="J98" i="8"/>
  <c r="I98" i="8"/>
  <c r="H98" i="8"/>
  <c r="L98" i="8"/>
  <c r="M98" i="8"/>
  <c r="K82" i="8"/>
  <c r="J82" i="8"/>
  <c r="I82" i="8"/>
  <c r="H82" i="8"/>
  <c r="L82" i="8"/>
  <c r="M82" i="8"/>
  <c r="K66" i="8"/>
  <c r="J66" i="8"/>
  <c r="I66" i="8"/>
  <c r="H66" i="8"/>
  <c r="L66" i="8"/>
  <c r="M66" i="8"/>
  <c r="J10" i="8"/>
  <c r="I10" i="8"/>
  <c r="H10" i="8"/>
  <c r="M10" i="8"/>
  <c r="K10" i="8"/>
  <c r="L10" i="8"/>
  <c r="L619" i="8"/>
  <c r="K619" i="8"/>
  <c r="J619" i="8"/>
  <c r="I619" i="8"/>
  <c r="H619" i="8"/>
  <c r="M619" i="8"/>
  <c r="L570" i="7"/>
  <c r="K570" i="7"/>
  <c r="J570" i="7"/>
  <c r="I570" i="7"/>
  <c r="H570" i="7"/>
  <c r="J555" i="8"/>
  <c r="I555" i="8"/>
  <c r="H555" i="8"/>
  <c r="M555" i="8"/>
  <c r="L555" i="8"/>
  <c r="K555" i="8"/>
  <c r="I521" i="6"/>
  <c r="Q520" i="22" s="1"/>
  <c r="H521" i="6"/>
  <c r="P520" i="22" s="1"/>
  <c r="J521" i="6"/>
  <c r="R520" i="22" s="1"/>
  <c r="L498" i="7"/>
  <c r="K498" i="7"/>
  <c r="J498" i="7"/>
  <c r="I498" i="7"/>
  <c r="H498" i="7"/>
  <c r="L458" i="7"/>
  <c r="K458" i="7"/>
  <c r="J458" i="7"/>
  <c r="I458" i="7"/>
  <c r="H458" i="7"/>
  <c r="K402" i="7"/>
  <c r="J402" i="7"/>
  <c r="I402" i="7"/>
  <c r="H402" i="7"/>
  <c r="L402" i="7"/>
  <c r="K370" i="7"/>
  <c r="J370" i="7"/>
  <c r="I370" i="7"/>
  <c r="H370" i="7"/>
  <c r="L370" i="7"/>
  <c r="K362" i="7"/>
  <c r="J362" i="7"/>
  <c r="I362" i="7"/>
  <c r="H362" i="7"/>
  <c r="L362" i="7"/>
  <c r="L354" i="7"/>
  <c r="K354" i="7"/>
  <c r="J354" i="7"/>
  <c r="I354" i="7"/>
  <c r="H354" i="7"/>
  <c r="L346" i="7"/>
  <c r="K346" i="7"/>
  <c r="J346" i="7"/>
  <c r="I346" i="7"/>
  <c r="H346" i="7"/>
  <c r="L338" i="7"/>
  <c r="K338" i="7"/>
  <c r="J338" i="7"/>
  <c r="I338" i="7"/>
  <c r="H338" i="7"/>
  <c r="L330" i="7"/>
  <c r="K330" i="7"/>
  <c r="J330" i="7"/>
  <c r="I330" i="7"/>
  <c r="H330" i="7"/>
  <c r="L322" i="7"/>
  <c r="K322" i="7"/>
  <c r="J322" i="7"/>
  <c r="I322" i="7"/>
  <c r="H322" i="7"/>
  <c r="L314" i="7"/>
  <c r="K314" i="7"/>
  <c r="J314" i="7"/>
  <c r="I314" i="7"/>
  <c r="H314" i="7"/>
  <c r="L306" i="7"/>
  <c r="K306" i="7"/>
  <c r="J306" i="7"/>
  <c r="I306" i="7"/>
  <c r="H306" i="7"/>
  <c r="L298" i="7"/>
  <c r="K298" i="7"/>
  <c r="J298" i="7"/>
  <c r="I298" i="7"/>
  <c r="H298" i="7"/>
  <c r="L290" i="7"/>
  <c r="K290" i="7"/>
  <c r="J290" i="7"/>
  <c r="I290" i="7"/>
  <c r="H290" i="7"/>
  <c r="L282" i="7"/>
  <c r="K282" i="7"/>
  <c r="J282" i="7"/>
  <c r="I282" i="7"/>
  <c r="H282" i="7"/>
  <c r="L274" i="7"/>
  <c r="K274" i="7"/>
  <c r="J274" i="7"/>
  <c r="I274" i="7"/>
  <c r="H274" i="7"/>
  <c r="L266" i="7"/>
  <c r="K266" i="7"/>
  <c r="J266" i="7"/>
  <c r="I266" i="7"/>
  <c r="H266" i="7"/>
  <c r="L258" i="7"/>
  <c r="K258" i="7"/>
  <c r="J258" i="7"/>
  <c r="I258" i="7"/>
  <c r="H258" i="7"/>
  <c r="L250" i="7"/>
  <c r="K250" i="7"/>
  <c r="J250" i="7"/>
  <c r="I250" i="7"/>
  <c r="H250" i="7"/>
  <c r="L234" i="7"/>
  <c r="K234" i="7"/>
  <c r="J234" i="7"/>
  <c r="I234" i="7"/>
  <c r="H234" i="7"/>
  <c r="L218" i="7"/>
  <c r="K218" i="7"/>
  <c r="J218" i="7"/>
  <c r="I218" i="7"/>
  <c r="H218" i="7"/>
  <c r="L194" i="7"/>
  <c r="K194" i="7"/>
  <c r="J194" i="7"/>
  <c r="I194" i="7"/>
  <c r="H194" i="7"/>
  <c r="L186" i="7"/>
  <c r="K186" i="7"/>
  <c r="J186" i="7"/>
  <c r="I186" i="7"/>
  <c r="H186" i="7"/>
  <c r="L75" i="8"/>
  <c r="K75" i="8"/>
  <c r="J75" i="8"/>
  <c r="I75" i="8"/>
  <c r="H75" i="8"/>
  <c r="M75" i="8"/>
  <c r="K11" i="8"/>
  <c r="J11" i="8"/>
  <c r="I11" i="8"/>
  <c r="H11" i="8"/>
  <c r="L11" i="8"/>
  <c r="M11" i="8"/>
  <c r="K630" i="7"/>
  <c r="J630" i="7"/>
  <c r="I630" i="7"/>
  <c r="H630" i="7"/>
  <c r="L630" i="7"/>
  <c r="H619" i="7"/>
  <c r="L619" i="7"/>
  <c r="K619" i="7"/>
  <c r="I619" i="7"/>
  <c r="J619" i="7"/>
  <c r="L563" i="7"/>
  <c r="K563" i="7"/>
  <c r="J563" i="7"/>
  <c r="I563" i="7"/>
  <c r="H563" i="7"/>
  <c r="J538" i="6"/>
  <c r="R537" i="22" s="1"/>
  <c r="I538" i="6"/>
  <c r="Q537" i="22" s="1"/>
  <c r="H538" i="6"/>
  <c r="P537" i="22" s="1"/>
  <c r="L508" i="8"/>
  <c r="K508" i="8"/>
  <c r="J508" i="8"/>
  <c r="I508" i="8"/>
  <c r="H508" i="8"/>
  <c r="M508" i="8"/>
  <c r="K492" i="8"/>
  <c r="J492" i="8"/>
  <c r="I492" i="8"/>
  <c r="H492" i="8"/>
  <c r="L492" i="8"/>
  <c r="M492" i="8"/>
  <c r="K484" i="8"/>
  <c r="J484" i="8"/>
  <c r="I484" i="8"/>
  <c r="H484" i="8"/>
  <c r="L484" i="8"/>
  <c r="M484" i="8"/>
  <c r="K476" i="8"/>
  <c r="J476" i="8"/>
  <c r="I476" i="8"/>
  <c r="H476" i="8"/>
  <c r="L476" i="8"/>
  <c r="M476" i="8"/>
  <c r="K468" i="8"/>
  <c r="J468" i="8"/>
  <c r="I468" i="8"/>
  <c r="H468" i="8"/>
  <c r="L468" i="8"/>
  <c r="M468" i="8"/>
  <c r="K460" i="8"/>
  <c r="J460" i="8"/>
  <c r="I460" i="8"/>
  <c r="H460" i="8"/>
  <c r="L460" i="8"/>
  <c r="M460" i="8"/>
  <c r="K452" i="8"/>
  <c r="J452" i="8"/>
  <c r="I452" i="8"/>
  <c r="H452" i="8"/>
  <c r="M452" i="8"/>
  <c r="L452" i="8"/>
  <c r="L444" i="8"/>
  <c r="K444" i="8"/>
  <c r="J444" i="8"/>
  <c r="I444" i="8"/>
  <c r="H444" i="8"/>
  <c r="M444" i="8"/>
  <c r="L428" i="8"/>
  <c r="K428" i="8"/>
  <c r="J428" i="8"/>
  <c r="I428" i="8"/>
  <c r="H428" i="8"/>
  <c r="M428" i="8"/>
  <c r="L420" i="8"/>
  <c r="K420" i="8"/>
  <c r="J420" i="8"/>
  <c r="I420" i="8"/>
  <c r="H420" i="8"/>
  <c r="M420" i="8"/>
  <c r="L412" i="8"/>
  <c r="K412" i="8"/>
  <c r="J412" i="8"/>
  <c r="I412" i="8"/>
  <c r="H412" i="8"/>
  <c r="M412" i="8"/>
  <c r="L404" i="8"/>
  <c r="K404" i="8"/>
  <c r="J404" i="8"/>
  <c r="I404" i="8"/>
  <c r="H404" i="8"/>
  <c r="M404" i="8"/>
  <c r="L396" i="8"/>
  <c r="K396" i="8"/>
  <c r="J396" i="8"/>
  <c r="I396" i="8"/>
  <c r="H396" i="8"/>
  <c r="M396" i="8"/>
  <c r="L388" i="8"/>
  <c r="K388" i="8"/>
  <c r="J388" i="8"/>
  <c r="I388" i="8"/>
  <c r="H388" i="8"/>
  <c r="M388" i="8"/>
  <c r="L380" i="8"/>
  <c r="K380" i="8"/>
  <c r="J380" i="8"/>
  <c r="I380" i="8"/>
  <c r="H380" i="8"/>
  <c r="M380" i="8"/>
  <c r="L372" i="8"/>
  <c r="K372" i="8"/>
  <c r="J372" i="8"/>
  <c r="I372" i="8"/>
  <c r="H372" i="8"/>
  <c r="M372" i="8"/>
  <c r="L276" i="8"/>
  <c r="K276" i="8"/>
  <c r="J276" i="8"/>
  <c r="I276" i="8"/>
  <c r="H276" i="8"/>
  <c r="M276" i="8"/>
  <c r="L268" i="8"/>
  <c r="K268" i="8"/>
  <c r="J268" i="8"/>
  <c r="I268" i="8"/>
  <c r="H268" i="8"/>
  <c r="M268" i="8"/>
  <c r="L260" i="8"/>
  <c r="K260" i="8"/>
  <c r="J260" i="8"/>
  <c r="I260" i="8"/>
  <c r="H260" i="8"/>
  <c r="M260" i="8"/>
  <c r="L252" i="8"/>
  <c r="K252" i="8"/>
  <c r="J252" i="8"/>
  <c r="I252" i="8"/>
  <c r="H252" i="8"/>
  <c r="M252" i="8"/>
  <c r="L244" i="8"/>
  <c r="K244" i="8"/>
  <c r="J244" i="8"/>
  <c r="I244" i="8"/>
  <c r="H244" i="8"/>
  <c r="M244" i="8"/>
  <c r="L236" i="8"/>
  <c r="K236" i="8"/>
  <c r="J236" i="8"/>
  <c r="I236" i="8"/>
  <c r="H236" i="8"/>
  <c r="M236" i="8"/>
  <c r="L220" i="8"/>
  <c r="K220" i="8"/>
  <c r="J220" i="8"/>
  <c r="I220" i="8"/>
  <c r="H220" i="8"/>
  <c r="M220" i="8"/>
  <c r="L212" i="8"/>
  <c r="K212" i="8"/>
  <c r="J212" i="8"/>
  <c r="I212" i="8"/>
  <c r="H212" i="8"/>
  <c r="M212" i="8"/>
  <c r="L204" i="8"/>
  <c r="K204" i="8"/>
  <c r="J204" i="8"/>
  <c r="I204" i="8"/>
  <c r="H204" i="8"/>
  <c r="M204" i="8"/>
  <c r="L196" i="8"/>
  <c r="K196" i="8"/>
  <c r="J196" i="8"/>
  <c r="I196" i="8"/>
  <c r="H196" i="8"/>
  <c r="M196" i="8"/>
  <c r="L188" i="8"/>
  <c r="K188" i="8"/>
  <c r="J188" i="8"/>
  <c r="I188" i="8"/>
  <c r="H188" i="8"/>
  <c r="M188" i="8"/>
  <c r="L180" i="8"/>
  <c r="K180" i="8"/>
  <c r="J180" i="8"/>
  <c r="I180" i="8"/>
  <c r="H180" i="8"/>
  <c r="M180" i="8"/>
  <c r="L172" i="8"/>
  <c r="K172" i="8"/>
  <c r="J172" i="8"/>
  <c r="I172" i="8"/>
  <c r="H172" i="8"/>
  <c r="M172" i="8"/>
  <c r="L156" i="8"/>
  <c r="K156" i="8"/>
  <c r="J156" i="8"/>
  <c r="I156" i="8"/>
  <c r="H156" i="8"/>
  <c r="M156" i="8"/>
  <c r="L148" i="8"/>
  <c r="K148" i="8"/>
  <c r="J148" i="8"/>
  <c r="I148" i="8"/>
  <c r="H148" i="8"/>
  <c r="M148" i="8"/>
  <c r="L140" i="8"/>
  <c r="K140" i="8"/>
  <c r="J140" i="8"/>
  <c r="I140" i="8"/>
  <c r="H140" i="8"/>
  <c r="M140" i="8"/>
  <c r="M52" i="8"/>
  <c r="L52" i="8"/>
  <c r="K52" i="8"/>
  <c r="J52" i="8"/>
  <c r="I52" i="8"/>
  <c r="H52" i="8"/>
  <c r="M44" i="8"/>
  <c r="L44" i="8"/>
  <c r="K44" i="8"/>
  <c r="J44" i="8"/>
  <c r="I44" i="8"/>
  <c r="H44" i="8"/>
  <c r="M36" i="8"/>
  <c r="L36" i="8"/>
  <c r="K36" i="8"/>
  <c r="J36" i="8"/>
  <c r="I36" i="8"/>
  <c r="H36" i="8"/>
  <c r="L12" i="8"/>
  <c r="K12" i="8"/>
  <c r="J12" i="8"/>
  <c r="I12" i="8"/>
  <c r="H12" i="8"/>
  <c r="M12" i="8"/>
  <c r="L648" i="7"/>
  <c r="K648" i="7"/>
  <c r="J648" i="7"/>
  <c r="I648" i="7"/>
  <c r="H648" i="7"/>
  <c r="I620" i="7"/>
  <c r="H620" i="7"/>
  <c r="L620" i="7"/>
  <c r="J620" i="7"/>
  <c r="K620" i="7"/>
  <c r="J571" i="6"/>
  <c r="R570" i="22" s="1"/>
  <c r="I571" i="6"/>
  <c r="Q570" i="22" s="1"/>
  <c r="H571" i="6"/>
  <c r="P570" i="22" s="1"/>
  <c r="L548" i="7"/>
  <c r="K548" i="7"/>
  <c r="J548" i="7"/>
  <c r="I548" i="7"/>
  <c r="H548" i="7"/>
  <c r="L541" i="8"/>
  <c r="M541" i="8"/>
  <c r="K541" i="8"/>
  <c r="J541" i="8"/>
  <c r="I541" i="8"/>
  <c r="H541" i="8"/>
  <c r="H507" i="6"/>
  <c r="P506" i="22" s="1"/>
  <c r="L477" i="8"/>
  <c r="K477" i="8"/>
  <c r="J477" i="8"/>
  <c r="I477" i="8"/>
  <c r="H477" i="8"/>
  <c r="M477" i="8"/>
  <c r="L364" i="7"/>
  <c r="K364" i="7"/>
  <c r="J364" i="7"/>
  <c r="I364" i="7"/>
  <c r="H364" i="7"/>
  <c r="I300" i="7"/>
  <c r="H300" i="7"/>
  <c r="L300" i="7"/>
  <c r="K300" i="7"/>
  <c r="J300" i="7"/>
  <c r="M85" i="8"/>
  <c r="L85" i="8"/>
  <c r="K85" i="8"/>
  <c r="J85" i="8"/>
  <c r="I85" i="8"/>
  <c r="H85" i="8"/>
  <c r="M21" i="8"/>
  <c r="L21" i="8"/>
  <c r="K21" i="8"/>
  <c r="I21" i="8"/>
  <c r="J21" i="8"/>
  <c r="H21" i="8"/>
  <c r="J613" i="7"/>
  <c r="I613" i="7"/>
  <c r="H613" i="7"/>
  <c r="K613" i="7"/>
  <c r="L613" i="7"/>
  <c r="M598" i="8"/>
  <c r="L598" i="8"/>
  <c r="K598" i="8"/>
  <c r="J598" i="8"/>
  <c r="I598" i="8"/>
  <c r="H598" i="8"/>
  <c r="J564" i="6"/>
  <c r="R563" i="22" s="1"/>
  <c r="I564" i="6"/>
  <c r="Q563" i="22" s="1"/>
  <c r="H564" i="6"/>
  <c r="P563" i="22" s="1"/>
  <c r="L549" i="7"/>
  <c r="K549" i="7"/>
  <c r="J549" i="7"/>
  <c r="H549" i="7"/>
  <c r="I549" i="7"/>
  <c r="J500" i="6"/>
  <c r="R499" i="22" s="1"/>
  <c r="I500" i="6"/>
  <c r="Q499" i="22" s="1"/>
  <c r="H500" i="6"/>
  <c r="P499" i="22" s="1"/>
  <c r="L485" i="7"/>
  <c r="K485" i="7"/>
  <c r="J485" i="7"/>
  <c r="H485" i="7"/>
  <c r="I485" i="7"/>
  <c r="J293" i="7"/>
  <c r="I293" i="7"/>
  <c r="H293" i="7"/>
  <c r="L293" i="7"/>
  <c r="K293" i="7"/>
  <c r="J229" i="7"/>
  <c r="I229" i="7"/>
  <c r="H229" i="7"/>
  <c r="L229" i="7"/>
  <c r="K229" i="7"/>
  <c r="I165" i="7"/>
  <c r="H165" i="7"/>
  <c r="L165" i="7"/>
  <c r="K165" i="7"/>
  <c r="J165" i="7"/>
  <c r="M86" i="8"/>
  <c r="L86" i="8"/>
  <c r="K86" i="8"/>
  <c r="J86" i="8"/>
  <c r="H86" i="8"/>
  <c r="I86" i="8"/>
  <c r="M22" i="8"/>
  <c r="L22" i="8"/>
  <c r="K22" i="8"/>
  <c r="J22" i="8"/>
  <c r="I22" i="8"/>
  <c r="H22" i="8"/>
  <c r="M631" i="8"/>
  <c r="L631" i="8"/>
  <c r="K631" i="8"/>
  <c r="J631" i="8"/>
  <c r="I631" i="8"/>
  <c r="H631" i="8"/>
  <c r="K614" i="7"/>
  <c r="J614" i="7"/>
  <c r="I614" i="7"/>
  <c r="H614" i="7"/>
  <c r="L614" i="7"/>
  <c r="H599" i="8"/>
  <c r="M599" i="8"/>
  <c r="L599" i="8"/>
  <c r="K599" i="8"/>
  <c r="J599" i="8"/>
  <c r="I599" i="8"/>
  <c r="I565" i="6"/>
  <c r="Q564" i="22" s="1"/>
  <c r="H550" i="7"/>
  <c r="L550" i="7"/>
  <c r="K550" i="7"/>
  <c r="I550" i="7"/>
  <c r="J550" i="7"/>
  <c r="M535" i="8"/>
  <c r="L535" i="8"/>
  <c r="K535" i="8"/>
  <c r="J535" i="8"/>
  <c r="I535" i="8"/>
  <c r="H535" i="8"/>
  <c r="J501" i="6"/>
  <c r="R500" i="22" s="1"/>
  <c r="I501" i="6"/>
  <c r="Q500" i="22" s="1"/>
  <c r="H501" i="6"/>
  <c r="P500" i="22" s="1"/>
  <c r="M407" i="8"/>
  <c r="L407" i="8"/>
  <c r="K407" i="8"/>
  <c r="J407" i="8"/>
  <c r="H407" i="8"/>
  <c r="I407" i="8"/>
  <c r="L358" i="7"/>
  <c r="K358" i="7"/>
  <c r="J358" i="7"/>
  <c r="I358" i="7"/>
  <c r="H358" i="7"/>
  <c r="K294" i="7"/>
  <c r="J294" i="7"/>
  <c r="I294" i="7"/>
  <c r="H294" i="7"/>
  <c r="L294" i="7"/>
  <c r="K230" i="7"/>
  <c r="J230" i="7"/>
  <c r="I230" i="7"/>
  <c r="H230" i="7"/>
  <c r="L230" i="7"/>
  <c r="M215" i="8"/>
  <c r="L215" i="8"/>
  <c r="K215" i="8"/>
  <c r="J215" i="8"/>
  <c r="I215" i="8"/>
  <c r="H215" i="8"/>
  <c r="G97" i="8"/>
  <c r="N97" i="8"/>
  <c r="G41" i="8"/>
  <c r="N41" i="8"/>
  <c r="J674" i="6"/>
  <c r="R673" i="22" s="1"/>
  <c r="I674" i="6"/>
  <c r="Q673" i="22" s="1"/>
  <c r="H674" i="6"/>
  <c r="P673" i="22" s="1"/>
  <c r="J734" i="7"/>
  <c r="I734" i="7"/>
  <c r="H734" i="7"/>
  <c r="K734" i="7"/>
  <c r="L734" i="7"/>
  <c r="L698" i="8"/>
  <c r="K698" i="8"/>
  <c r="J698" i="8"/>
  <c r="I698" i="8"/>
  <c r="H698" i="8"/>
  <c r="M698" i="8"/>
  <c r="I733" i="7"/>
  <c r="H733" i="7"/>
  <c r="L733" i="7"/>
  <c r="J733" i="7"/>
  <c r="K733" i="7"/>
  <c r="J684" i="6"/>
  <c r="R683" i="22" s="1"/>
  <c r="I684" i="6"/>
  <c r="Q683" i="22" s="1"/>
  <c r="H684" i="6"/>
  <c r="P683" i="22" s="1"/>
  <c r="I733" i="6"/>
  <c r="Q732" i="22" s="1"/>
  <c r="K654" i="7"/>
  <c r="J654" i="7"/>
  <c r="I654" i="7"/>
  <c r="H654" i="7"/>
  <c r="L654" i="7"/>
  <c r="I471" i="7"/>
  <c r="H471" i="7"/>
  <c r="L471" i="7"/>
  <c r="J471" i="7"/>
  <c r="K471" i="7"/>
  <c r="L729" i="7"/>
  <c r="K729" i="7"/>
  <c r="J729" i="7"/>
  <c r="I729" i="7"/>
  <c r="H729" i="7"/>
  <c r="L665" i="7"/>
  <c r="K665" i="7"/>
  <c r="J665" i="7"/>
  <c r="I665" i="7"/>
  <c r="H665" i="7"/>
  <c r="L625" i="7"/>
  <c r="K625" i="7"/>
  <c r="J625" i="7"/>
  <c r="I625" i="7"/>
  <c r="H625" i="7"/>
  <c r="M699" i="8"/>
  <c r="L699" i="8"/>
  <c r="K699" i="8"/>
  <c r="J699" i="8"/>
  <c r="I699" i="8"/>
  <c r="H699" i="8"/>
  <c r="M683" i="8"/>
  <c r="L683" i="8"/>
  <c r="K683" i="8"/>
  <c r="J683" i="8"/>
  <c r="I683" i="8"/>
  <c r="H683" i="8"/>
  <c r="I627" i="8"/>
  <c r="H627" i="8"/>
  <c r="M627" i="8"/>
  <c r="L627" i="8"/>
  <c r="K627" i="8"/>
  <c r="J627" i="8"/>
  <c r="M728" i="8"/>
  <c r="L728" i="8"/>
  <c r="K728" i="8"/>
  <c r="J728" i="8"/>
  <c r="I728" i="8"/>
  <c r="H728" i="8"/>
  <c r="L720" i="8"/>
  <c r="K720" i="8"/>
  <c r="J720" i="8"/>
  <c r="I720" i="8"/>
  <c r="H720" i="8"/>
  <c r="M720" i="8"/>
  <c r="K689" i="8"/>
  <c r="J689" i="8"/>
  <c r="I689" i="8"/>
  <c r="H689" i="8"/>
  <c r="L689" i="8"/>
  <c r="M689" i="8"/>
  <c r="H738" i="8"/>
  <c r="M738" i="8"/>
  <c r="L738" i="8"/>
  <c r="K738" i="8"/>
  <c r="J738" i="8"/>
  <c r="I738" i="8"/>
  <c r="L674" i="8"/>
  <c r="K674" i="8"/>
  <c r="J674" i="8"/>
  <c r="I674" i="8"/>
  <c r="H674" i="8"/>
  <c r="M674" i="8"/>
  <c r="H634" i="8"/>
  <c r="M634" i="8"/>
  <c r="L634" i="8"/>
  <c r="K634" i="8"/>
  <c r="I634" i="8"/>
  <c r="J634" i="8"/>
  <c r="I739" i="8"/>
  <c r="H739" i="8"/>
  <c r="M739" i="8"/>
  <c r="L739" i="8"/>
  <c r="K739" i="8"/>
  <c r="J739" i="8"/>
  <c r="I731" i="8"/>
  <c r="H731" i="8"/>
  <c r="M731" i="8"/>
  <c r="O731" i="8" s="1"/>
  <c r="L731" i="8"/>
  <c r="K731" i="8"/>
  <c r="J731" i="8"/>
  <c r="I715" i="8"/>
  <c r="M715" i="8"/>
  <c r="O715" i="8" s="1"/>
  <c r="L715" i="8"/>
  <c r="K715" i="8"/>
  <c r="J715" i="8"/>
  <c r="H715" i="8"/>
  <c r="I651" i="8"/>
  <c r="H651" i="8"/>
  <c r="M651" i="8"/>
  <c r="L651" i="8"/>
  <c r="J651" i="8"/>
  <c r="K651" i="8"/>
  <c r="M684" i="8"/>
  <c r="L684" i="8"/>
  <c r="K684" i="8"/>
  <c r="J684" i="8"/>
  <c r="I684" i="8"/>
  <c r="H684" i="8"/>
  <c r="M744" i="8"/>
  <c r="L744" i="8"/>
  <c r="K744" i="8"/>
  <c r="J744" i="8"/>
  <c r="I744" i="8"/>
  <c r="H744" i="8"/>
  <c r="J688" i="8"/>
  <c r="I688" i="8"/>
  <c r="H688" i="8"/>
  <c r="M688" i="8"/>
  <c r="K688" i="8"/>
  <c r="L688" i="8"/>
  <c r="J680" i="8"/>
  <c r="I680" i="8"/>
  <c r="H680" i="8"/>
  <c r="M680" i="8"/>
  <c r="K680" i="8"/>
  <c r="L680" i="8"/>
  <c r="J672" i="8"/>
  <c r="I672" i="8"/>
  <c r="H672" i="8"/>
  <c r="M672" i="8"/>
  <c r="K672" i="8"/>
  <c r="L672" i="8"/>
  <c r="L745" i="8"/>
  <c r="L696" i="7"/>
  <c r="K696" i="7"/>
  <c r="J696" i="7"/>
  <c r="I696" i="7"/>
  <c r="H696" i="7"/>
  <c r="K681" i="8"/>
  <c r="J681" i="8"/>
  <c r="I681" i="8"/>
  <c r="H681" i="8"/>
  <c r="L681" i="8"/>
  <c r="M681" i="8"/>
  <c r="L705" i="7"/>
  <c r="K705" i="7"/>
  <c r="J705" i="7"/>
  <c r="I705" i="7"/>
  <c r="H705" i="7"/>
  <c r="L673" i="7"/>
  <c r="K673" i="7"/>
  <c r="J673" i="7"/>
  <c r="I673" i="7"/>
  <c r="H673" i="7"/>
  <c r="H642" i="8"/>
  <c r="M642" i="8"/>
  <c r="L642" i="8"/>
  <c r="K642" i="8"/>
  <c r="I642" i="8"/>
  <c r="J642" i="8"/>
  <c r="L633" i="7"/>
  <c r="K633" i="7"/>
  <c r="J633" i="7"/>
  <c r="I633" i="7"/>
  <c r="H633" i="7"/>
  <c r="H746" i="7"/>
  <c r="L730" i="7"/>
  <c r="K730" i="7"/>
  <c r="J730" i="7"/>
  <c r="I730" i="7"/>
  <c r="H730" i="7"/>
  <c r="L722" i="7"/>
  <c r="K722" i="7"/>
  <c r="J722" i="7"/>
  <c r="I722" i="7"/>
  <c r="H722" i="7"/>
  <c r="L714" i="7"/>
  <c r="K714" i="7"/>
  <c r="J714" i="7"/>
  <c r="I714" i="7"/>
  <c r="H714" i="7"/>
  <c r="L706" i="7"/>
  <c r="K706" i="7"/>
  <c r="J706" i="7"/>
  <c r="I706" i="7"/>
  <c r="H706" i="7"/>
  <c r="L698" i="7"/>
  <c r="K698" i="7"/>
  <c r="J698" i="7"/>
  <c r="I698" i="7"/>
  <c r="H698" i="7"/>
  <c r="L690" i="7"/>
  <c r="K690" i="7"/>
  <c r="J690" i="7"/>
  <c r="I690" i="7"/>
  <c r="H690" i="7"/>
  <c r="L682" i="7"/>
  <c r="K682" i="7"/>
  <c r="J682" i="7"/>
  <c r="I682" i="7"/>
  <c r="H682" i="7"/>
  <c r="L674" i="7"/>
  <c r="J674" i="7"/>
  <c r="I674" i="7"/>
  <c r="H674" i="7"/>
  <c r="K674" i="7"/>
  <c r="L642" i="7"/>
  <c r="K642" i="7"/>
  <c r="J642" i="7"/>
  <c r="H642" i="7"/>
  <c r="I642" i="7"/>
  <c r="L634" i="7"/>
  <c r="K634" i="7"/>
  <c r="J634" i="7"/>
  <c r="H634" i="7"/>
  <c r="I634" i="7"/>
  <c r="L626" i="7"/>
  <c r="K626" i="7"/>
  <c r="J626" i="7"/>
  <c r="H626" i="7"/>
  <c r="I626" i="7"/>
  <c r="J740" i="8"/>
  <c r="I740" i="8"/>
  <c r="H740" i="8"/>
  <c r="M740" i="8"/>
  <c r="L740" i="8"/>
  <c r="K740" i="8"/>
  <c r="J732" i="8"/>
  <c r="I732" i="8"/>
  <c r="H732" i="8"/>
  <c r="M732" i="8"/>
  <c r="L732" i="8"/>
  <c r="K732" i="8"/>
  <c r="J724" i="8"/>
  <c r="H724" i="8"/>
  <c r="M724" i="8"/>
  <c r="L724" i="8"/>
  <c r="K724" i="8"/>
  <c r="I724" i="8"/>
  <c r="J716" i="8"/>
  <c r="H716" i="8"/>
  <c r="M716" i="8"/>
  <c r="L716" i="8"/>
  <c r="I716" i="8"/>
  <c r="K716" i="8"/>
  <c r="J708" i="8"/>
  <c r="H708" i="8"/>
  <c r="M708" i="8"/>
  <c r="L708" i="8"/>
  <c r="K708" i="8"/>
  <c r="I708" i="8"/>
  <c r="J660" i="8"/>
  <c r="I660" i="8"/>
  <c r="H660" i="8"/>
  <c r="M660" i="8"/>
  <c r="K660" i="8"/>
  <c r="L660" i="8"/>
  <c r="J644" i="8"/>
  <c r="I644" i="8"/>
  <c r="H644" i="8"/>
  <c r="M644" i="8"/>
  <c r="K644" i="8"/>
  <c r="L644" i="8"/>
  <c r="J636" i="8"/>
  <c r="I636" i="8"/>
  <c r="H636" i="8"/>
  <c r="M636" i="8"/>
  <c r="K636" i="8"/>
  <c r="L636" i="8"/>
  <c r="J628" i="8"/>
  <c r="I628" i="8"/>
  <c r="H628" i="8"/>
  <c r="M628" i="8"/>
  <c r="L628" i="8"/>
  <c r="K628" i="8"/>
  <c r="J724" i="6"/>
  <c r="R723" i="22" s="1"/>
  <c r="I724" i="6"/>
  <c r="Q723" i="22" s="1"/>
  <c r="H724" i="6"/>
  <c r="P723" i="22" s="1"/>
  <c r="I709" i="7"/>
  <c r="H709" i="7"/>
  <c r="L709" i="7"/>
  <c r="J709" i="7"/>
  <c r="K709" i="7"/>
  <c r="H694" i="8"/>
  <c r="M694" i="8"/>
  <c r="L694" i="8"/>
  <c r="K694" i="8"/>
  <c r="I694" i="8"/>
  <c r="J694" i="8"/>
  <c r="J660" i="6"/>
  <c r="R659" i="22" s="1"/>
  <c r="I660" i="6"/>
  <c r="Q659" i="22" s="1"/>
  <c r="H660" i="6"/>
  <c r="P659" i="22" s="1"/>
  <c r="I644" i="6"/>
  <c r="Q643" i="22" s="1"/>
  <c r="H644" i="6"/>
  <c r="P643" i="22" s="1"/>
  <c r="J709" i="6"/>
  <c r="R708" i="22" s="1"/>
  <c r="I709" i="6"/>
  <c r="Q708" i="22" s="1"/>
  <c r="H709" i="6"/>
  <c r="P708" i="22" s="1"/>
  <c r="J702" i="7"/>
  <c r="I702" i="7"/>
  <c r="H702" i="7"/>
  <c r="K702" i="7"/>
  <c r="L702" i="7"/>
  <c r="I687" i="8"/>
  <c r="H687" i="8"/>
  <c r="M687" i="8"/>
  <c r="L687" i="8"/>
  <c r="J687" i="8"/>
  <c r="K687" i="8"/>
  <c r="M649" i="8"/>
  <c r="L649" i="8"/>
  <c r="K649" i="8"/>
  <c r="J649" i="8"/>
  <c r="H649" i="8"/>
  <c r="I649" i="8"/>
  <c r="M625" i="8"/>
  <c r="J625" i="8"/>
  <c r="I625" i="8"/>
  <c r="H625" i="8"/>
  <c r="L625" i="8"/>
  <c r="K625" i="8"/>
  <c r="J542" i="6"/>
  <c r="R541" i="22" s="1"/>
  <c r="I542" i="6"/>
  <c r="Q541" i="22" s="1"/>
  <c r="H542" i="6"/>
  <c r="P541" i="22" s="1"/>
  <c r="J478" i="6"/>
  <c r="R477" i="22" s="1"/>
  <c r="I478" i="6"/>
  <c r="Q477" i="22" s="1"/>
  <c r="H478" i="6"/>
  <c r="P477" i="22" s="1"/>
  <c r="J446" i="6"/>
  <c r="R445" i="22" s="1"/>
  <c r="I446" i="6"/>
  <c r="Q445" i="22" s="1"/>
  <c r="H446" i="6"/>
  <c r="P445" i="22" s="1"/>
  <c r="H286" i="6"/>
  <c r="P285" i="22" s="1"/>
  <c r="L608" i="7"/>
  <c r="K608" i="7"/>
  <c r="J608" i="7"/>
  <c r="I608" i="7"/>
  <c r="H608" i="7"/>
  <c r="J601" i="8"/>
  <c r="I601" i="8"/>
  <c r="H601" i="8"/>
  <c r="M601" i="8"/>
  <c r="L601" i="8"/>
  <c r="K601" i="8"/>
  <c r="J567" i="6"/>
  <c r="R566" i="22" s="1"/>
  <c r="I567" i="6"/>
  <c r="Q566" i="22" s="1"/>
  <c r="H567" i="6"/>
  <c r="P566" i="22" s="1"/>
  <c r="J552" i="7"/>
  <c r="I552" i="7"/>
  <c r="H552" i="7"/>
  <c r="K552" i="7"/>
  <c r="L552" i="7"/>
  <c r="I537" i="8"/>
  <c r="H537" i="8"/>
  <c r="M537" i="8"/>
  <c r="L537" i="8"/>
  <c r="K537" i="8"/>
  <c r="J537" i="8"/>
  <c r="J503" i="6"/>
  <c r="R502" i="22" s="1"/>
  <c r="I503" i="6"/>
  <c r="Q502" i="22" s="1"/>
  <c r="H503" i="6"/>
  <c r="P502" i="22" s="1"/>
  <c r="H473" i="8"/>
  <c r="M473" i="8"/>
  <c r="L473" i="8"/>
  <c r="K473" i="8"/>
  <c r="I473" i="8"/>
  <c r="J473" i="8"/>
  <c r="I409" i="8"/>
  <c r="H409" i="8"/>
  <c r="M409" i="8"/>
  <c r="L409" i="8"/>
  <c r="J409" i="8"/>
  <c r="K409" i="8"/>
  <c r="I360" i="7"/>
  <c r="H360" i="7"/>
  <c r="L360" i="7"/>
  <c r="K360" i="7"/>
  <c r="J360" i="7"/>
  <c r="I345" i="8"/>
  <c r="H345" i="8"/>
  <c r="M345" i="8"/>
  <c r="L345" i="8"/>
  <c r="J345" i="8"/>
  <c r="K345" i="8"/>
  <c r="J311" i="6"/>
  <c r="R310" i="22" s="1"/>
  <c r="H311" i="6"/>
  <c r="P310" i="22" s="1"/>
  <c r="I311" i="6"/>
  <c r="Q310" i="22" s="1"/>
  <c r="L296" i="7"/>
  <c r="K296" i="7"/>
  <c r="J296" i="7"/>
  <c r="I296" i="7"/>
  <c r="H296" i="7"/>
  <c r="I281" i="8"/>
  <c r="H281" i="8"/>
  <c r="M281" i="8"/>
  <c r="L281" i="8"/>
  <c r="J281" i="8"/>
  <c r="K281" i="8"/>
  <c r="L168" i="7"/>
  <c r="K168" i="7"/>
  <c r="J168" i="7"/>
  <c r="I168" i="7"/>
  <c r="H168" i="7"/>
  <c r="I153" i="8"/>
  <c r="H153" i="8"/>
  <c r="M153" i="8"/>
  <c r="L153" i="8"/>
  <c r="J153" i="8"/>
  <c r="K153" i="8"/>
  <c r="L609" i="7"/>
  <c r="K609" i="7"/>
  <c r="J609" i="7"/>
  <c r="I609" i="7"/>
  <c r="H609" i="7"/>
  <c r="H584" i="6"/>
  <c r="P583" i="22" s="1"/>
  <c r="J584" i="6"/>
  <c r="R583" i="22" s="1"/>
  <c r="I584" i="6"/>
  <c r="Q583" i="22" s="1"/>
  <c r="I554" i="8"/>
  <c r="H554" i="8"/>
  <c r="M554" i="8"/>
  <c r="L554" i="8"/>
  <c r="K554" i="8"/>
  <c r="J554" i="8"/>
  <c r="L353" i="7"/>
  <c r="K353" i="7"/>
  <c r="J353" i="7"/>
  <c r="I353" i="7"/>
  <c r="H353" i="7"/>
  <c r="L345" i="7"/>
  <c r="K345" i="7"/>
  <c r="J345" i="7"/>
  <c r="I345" i="7"/>
  <c r="H345" i="7"/>
  <c r="L337" i="7"/>
  <c r="K337" i="7"/>
  <c r="J337" i="7"/>
  <c r="I337" i="7"/>
  <c r="H337" i="7"/>
  <c r="L329" i="7"/>
  <c r="K329" i="7"/>
  <c r="J329" i="7"/>
  <c r="I329" i="7"/>
  <c r="H329" i="7"/>
  <c r="L321" i="7"/>
  <c r="K321" i="7"/>
  <c r="J321" i="7"/>
  <c r="I321" i="7"/>
  <c r="H321" i="7"/>
  <c r="L313" i="7"/>
  <c r="K313" i="7"/>
  <c r="J313" i="7"/>
  <c r="I313" i="7"/>
  <c r="H313" i="7"/>
  <c r="L305" i="7"/>
  <c r="K305" i="7"/>
  <c r="J305" i="7"/>
  <c r="I305" i="7"/>
  <c r="H305" i="7"/>
  <c r="L297" i="7"/>
  <c r="K297" i="7"/>
  <c r="J297" i="7"/>
  <c r="I297" i="7"/>
  <c r="H297" i="7"/>
  <c r="L289" i="7"/>
  <c r="K289" i="7"/>
  <c r="J289" i="7"/>
  <c r="I289" i="7"/>
  <c r="H289" i="7"/>
  <c r="L281" i="7"/>
  <c r="K281" i="7"/>
  <c r="J281" i="7"/>
  <c r="I281" i="7"/>
  <c r="H281" i="7"/>
  <c r="L273" i="7"/>
  <c r="K273" i="7"/>
  <c r="J273" i="7"/>
  <c r="I273" i="7"/>
  <c r="H273" i="7"/>
  <c r="L265" i="7"/>
  <c r="K265" i="7"/>
  <c r="J265" i="7"/>
  <c r="I265" i="7"/>
  <c r="H265" i="7"/>
  <c r="L257" i="7"/>
  <c r="K257" i="7"/>
  <c r="J257" i="7"/>
  <c r="I257" i="7"/>
  <c r="H257" i="7"/>
  <c r="I209" i="7"/>
  <c r="L611" i="8"/>
  <c r="K611" i="8"/>
  <c r="J611" i="8"/>
  <c r="I611" i="8"/>
  <c r="H611" i="8"/>
  <c r="M611" i="8"/>
  <c r="L562" i="7"/>
  <c r="K562" i="7"/>
  <c r="J562" i="7"/>
  <c r="I562" i="7"/>
  <c r="H562" i="7"/>
  <c r="K580" i="8"/>
  <c r="J580" i="8"/>
  <c r="I580" i="8"/>
  <c r="H580" i="8"/>
  <c r="M580" i="8"/>
  <c r="L580" i="8"/>
  <c r="L571" i="7"/>
  <c r="K571" i="7"/>
  <c r="J571" i="7"/>
  <c r="I571" i="7"/>
  <c r="H571" i="7"/>
  <c r="J546" i="6"/>
  <c r="R545" i="22" s="1"/>
  <c r="I546" i="6"/>
  <c r="Q545" i="22" s="1"/>
  <c r="H546" i="6"/>
  <c r="P545" i="22" s="1"/>
  <c r="L516" i="8"/>
  <c r="K516" i="8"/>
  <c r="J516" i="8"/>
  <c r="I516" i="8"/>
  <c r="H516" i="8"/>
  <c r="M516" i="8"/>
  <c r="L507" i="7"/>
  <c r="K507" i="7"/>
  <c r="J507" i="7"/>
  <c r="I507" i="7"/>
  <c r="H507" i="7"/>
  <c r="L499" i="7"/>
  <c r="K499" i="7"/>
  <c r="J499" i="7"/>
  <c r="I499" i="7"/>
  <c r="H499" i="7"/>
  <c r="L451" i="7"/>
  <c r="K451" i="7"/>
  <c r="J451" i="7"/>
  <c r="I451" i="7"/>
  <c r="H451" i="7"/>
  <c r="I612" i="7"/>
  <c r="H612" i="7"/>
  <c r="L612" i="7"/>
  <c r="J612" i="7"/>
  <c r="K612" i="7"/>
  <c r="L540" i="7"/>
  <c r="K540" i="7"/>
  <c r="J540" i="7"/>
  <c r="I540" i="7"/>
  <c r="H540" i="7"/>
  <c r="M533" i="8"/>
  <c r="L533" i="8"/>
  <c r="K533" i="8"/>
  <c r="J533" i="8"/>
  <c r="I533" i="8"/>
  <c r="H533" i="8"/>
  <c r="J499" i="6"/>
  <c r="R498" i="22" s="1"/>
  <c r="H499" i="6"/>
  <c r="P498" i="22" s="1"/>
  <c r="L469" i="8"/>
  <c r="K469" i="8"/>
  <c r="J469" i="8"/>
  <c r="I469" i="8"/>
  <c r="H469" i="8"/>
  <c r="M469" i="8"/>
  <c r="L356" i="7"/>
  <c r="K356" i="7"/>
  <c r="J356" i="7"/>
  <c r="H356" i="7"/>
  <c r="I356" i="7"/>
  <c r="H307" i="6"/>
  <c r="P306" i="22" s="1"/>
  <c r="I292" i="7"/>
  <c r="H292" i="7"/>
  <c r="L292" i="7"/>
  <c r="K292" i="7"/>
  <c r="J292" i="7"/>
  <c r="M213" i="8"/>
  <c r="L213" i="8"/>
  <c r="K213" i="8"/>
  <c r="H213" i="8"/>
  <c r="J213" i="8"/>
  <c r="I213" i="8"/>
  <c r="H164" i="7"/>
  <c r="L164" i="7"/>
  <c r="K164" i="7"/>
  <c r="J164" i="7"/>
  <c r="I164" i="7"/>
  <c r="H68" i="7"/>
  <c r="M68" i="7"/>
  <c r="L68" i="7"/>
  <c r="K68" i="7"/>
  <c r="J68" i="7"/>
  <c r="I68" i="7"/>
  <c r="J605" i="7"/>
  <c r="I605" i="7"/>
  <c r="H605" i="7"/>
  <c r="K605" i="7"/>
  <c r="L605" i="7"/>
  <c r="M590" i="8"/>
  <c r="L590" i="8"/>
  <c r="K590" i="8"/>
  <c r="J590" i="8"/>
  <c r="I590" i="8"/>
  <c r="H590" i="8"/>
  <c r="L541" i="7"/>
  <c r="K541" i="7"/>
  <c r="J541" i="7"/>
  <c r="H541" i="7"/>
  <c r="I541" i="7"/>
  <c r="L477" i="7"/>
  <c r="K477" i="7"/>
  <c r="J477" i="7"/>
  <c r="H477" i="7"/>
  <c r="I477" i="7"/>
  <c r="I364" i="6"/>
  <c r="Q363" i="22" s="1"/>
  <c r="J349" i="7"/>
  <c r="I349" i="7"/>
  <c r="H349" i="7"/>
  <c r="L349" i="7"/>
  <c r="K349" i="7"/>
  <c r="J285" i="7"/>
  <c r="I285" i="7"/>
  <c r="H285" i="7"/>
  <c r="L285" i="7"/>
  <c r="K285" i="7"/>
  <c r="M94" i="8"/>
  <c r="L94" i="8"/>
  <c r="K94" i="8"/>
  <c r="J94" i="8"/>
  <c r="H94" i="8"/>
  <c r="I94" i="8"/>
  <c r="M30" i="8"/>
  <c r="L30" i="8"/>
  <c r="K30" i="8"/>
  <c r="J30" i="8"/>
  <c r="I30" i="8"/>
  <c r="H30" i="8"/>
  <c r="K606" i="7"/>
  <c r="J606" i="7"/>
  <c r="I606" i="7"/>
  <c r="H606" i="7"/>
  <c r="L606" i="7"/>
  <c r="H591" i="8"/>
  <c r="M591" i="8"/>
  <c r="L591" i="8"/>
  <c r="K591" i="8"/>
  <c r="J591" i="8"/>
  <c r="I591" i="8"/>
  <c r="J557" i="6"/>
  <c r="R556" i="22" s="1"/>
  <c r="I557" i="6"/>
  <c r="Q556" i="22" s="1"/>
  <c r="H557" i="6"/>
  <c r="P556" i="22" s="1"/>
  <c r="H542" i="7"/>
  <c r="L542" i="7"/>
  <c r="K542" i="7"/>
  <c r="I542" i="7"/>
  <c r="J542" i="7"/>
  <c r="M527" i="8"/>
  <c r="L527" i="8"/>
  <c r="K527" i="8"/>
  <c r="J527" i="8"/>
  <c r="I527" i="8"/>
  <c r="H527" i="8"/>
  <c r="M455" i="8"/>
  <c r="L455" i="8"/>
  <c r="K455" i="8"/>
  <c r="J455" i="8"/>
  <c r="I455" i="8"/>
  <c r="H455" i="8"/>
  <c r="M399" i="8"/>
  <c r="L399" i="8"/>
  <c r="K399" i="8"/>
  <c r="J399" i="8"/>
  <c r="H399" i="8"/>
  <c r="I399" i="8"/>
  <c r="K350" i="7"/>
  <c r="J350" i="7"/>
  <c r="I350" i="7"/>
  <c r="H350" i="7"/>
  <c r="L350" i="7"/>
  <c r="K286" i="7"/>
  <c r="J286" i="7"/>
  <c r="I286" i="7"/>
  <c r="H286" i="7"/>
  <c r="L286" i="7"/>
  <c r="K222" i="7"/>
  <c r="J222" i="7"/>
  <c r="I222" i="7"/>
  <c r="H222" i="7"/>
  <c r="L222" i="7"/>
  <c r="M207" i="8"/>
  <c r="L207" i="8"/>
  <c r="K207" i="8"/>
  <c r="J207" i="8"/>
  <c r="H207" i="8"/>
  <c r="I207" i="8"/>
  <c r="M143" i="8"/>
  <c r="L143" i="8"/>
  <c r="K143" i="8"/>
  <c r="J143" i="8"/>
  <c r="H143" i="8"/>
  <c r="I143" i="8"/>
  <c r="H47" i="8"/>
  <c r="M47" i="8"/>
  <c r="L47" i="8"/>
  <c r="K47" i="8"/>
  <c r="J47" i="8"/>
  <c r="I47" i="8"/>
  <c r="G65" i="8"/>
  <c r="N65" i="8"/>
  <c r="M7" i="8"/>
  <c r="L7" i="8"/>
  <c r="K7" i="8"/>
  <c r="J7" i="8"/>
  <c r="H7" i="8"/>
  <c r="I7" i="8"/>
  <c r="I499" i="6" l="1"/>
  <c r="Q498" i="22" s="1"/>
  <c r="H733" i="6"/>
  <c r="P732" i="22" s="1"/>
  <c r="H324" i="6"/>
  <c r="P323" i="22" s="1"/>
  <c r="H714" i="6"/>
  <c r="P713" i="22" s="1"/>
  <c r="J247" i="7"/>
  <c r="I313" i="6"/>
  <c r="Q312" i="22" s="1"/>
  <c r="T434" i="6"/>
  <c r="Z433" i="22" s="1"/>
  <c r="T696" i="6"/>
  <c r="Z695" i="22" s="1"/>
  <c r="M733" i="6"/>
  <c r="U732" i="22" s="1"/>
  <c r="J733" i="6"/>
  <c r="R732" i="22" s="1"/>
  <c r="T507" i="6"/>
  <c r="Z506" i="22" s="1"/>
  <c r="K609" i="6"/>
  <c r="S608" i="22" s="1"/>
  <c r="M650" i="6"/>
  <c r="U649" i="22" s="1"/>
  <c r="M434" i="6"/>
  <c r="U433" i="22" s="1"/>
  <c r="L313" i="6"/>
  <c r="T312" i="22" s="1"/>
  <c r="M619" i="6"/>
  <c r="U618" i="22" s="1"/>
  <c r="L650" i="6"/>
  <c r="T649" i="22" s="1"/>
  <c r="J507" i="6"/>
  <c r="R506" i="22" s="1"/>
  <c r="T714" i="6"/>
  <c r="Z713" i="22" s="1"/>
  <c r="M609" i="6"/>
  <c r="U608" i="22" s="1"/>
  <c r="O649" i="22"/>
  <c r="O433" i="22"/>
  <c r="K507" i="6"/>
  <c r="S506" i="22" s="1"/>
  <c r="M313" i="6"/>
  <c r="U312" i="22" s="1"/>
  <c r="H340" i="6"/>
  <c r="P339" i="22" s="1"/>
  <c r="J361" i="6"/>
  <c r="R360" i="22" s="1"/>
  <c r="P603" i="6"/>
  <c r="O603" i="6" s="1"/>
  <c r="R603" i="6" s="1"/>
  <c r="U603" i="6" s="1"/>
  <c r="T609" i="6"/>
  <c r="Z608" i="22" s="1"/>
  <c r="O608" i="22"/>
  <c r="M714" i="6"/>
  <c r="U713" i="22" s="1"/>
  <c r="L507" i="6"/>
  <c r="T506" i="22" s="1"/>
  <c r="L735" i="6"/>
  <c r="T734" i="22" s="1"/>
  <c r="I696" i="6"/>
  <c r="Q695" i="22" s="1"/>
  <c r="L619" i="6"/>
  <c r="T618" i="22" s="1"/>
  <c r="J324" i="6"/>
  <c r="R323" i="22" s="1"/>
  <c r="L609" i="6"/>
  <c r="T608" i="22" s="1"/>
  <c r="I507" i="6"/>
  <c r="Q506" i="22" s="1"/>
  <c r="H609" i="6"/>
  <c r="P608" i="22" s="1"/>
  <c r="I340" i="6"/>
  <c r="Q339" i="22" s="1"/>
  <c r="I695" i="6"/>
  <c r="Q694" i="22" s="1"/>
  <c r="H705" i="8"/>
  <c r="H361" i="6"/>
  <c r="P360" i="22" s="1"/>
  <c r="J592" i="6"/>
  <c r="R591" i="22" s="1"/>
  <c r="L361" i="6"/>
  <c r="T360" i="22" s="1"/>
  <c r="O713" i="22"/>
  <c r="M507" i="6"/>
  <c r="U506" i="22" s="1"/>
  <c r="K735" i="6"/>
  <c r="S734" i="22" s="1"/>
  <c r="K313" i="6"/>
  <c r="S312" i="22" s="1"/>
  <c r="I609" i="6"/>
  <c r="Q608" i="22" s="1"/>
  <c r="J340" i="6"/>
  <c r="R339" i="22" s="1"/>
  <c r="H434" i="6"/>
  <c r="P433" i="22" s="1"/>
  <c r="J695" i="6"/>
  <c r="R694" i="22" s="1"/>
  <c r="I705" i="8"/>
  <c r="I361" i="6"/>
  <c r="Q360" i="22" s="1"/>
  <c r="H592" i="6"/>
  <c r="P591" i="22" s="1"/>
  <c r="T650" i="6"/>
  <c r="Z649" i="22" s="1"/>
  <c r="M735" i="6"/>
  <c r="U734" i="22" s="1"/>
  <c r="T313" i="6"/>
  <c r="Z312" i="22" s="1"/>
  <c r="K619" i="6"/>
  <c r="S618" i="22" s="1"/>
  <c r="J350" i="6"/>
  <c r="R349" i="22" s="1"/>
  <c r="H650" i="6"/>
  <c r="P649" i="22" s="1"/>
  <c r="I434" i="6"/>
  <c r="Q433" i="22" s="1"/>
  <c r="H695" i="6"/>
  <c r="P694" i="22" s="1"/>
  <c r="J705" i="8"/>
  <c r="H619" i="6"/>
  <c r="P618" i="22" s="1"/>
  <c r="I592" i="6"/>
  <c r="Q591" i="22" s="1"/>
  <c r="T270" i="6"/>
  <c r="Z269" i="22" s="1"/>
  <c r="O405" i="22"/>
  <c r="M499" i="6"/>
  <c r="U498" i="22" s="1"/>
  <c r="M270" i="6"/>
  <c r="U269" i="22" s="1"/>
  <c r="M705" i="8"/>
  <c r="O705" i="8" s="1"/>
  <c r="T619" i="6"/>
  <c r="Z618" i="22" s="1"/>
  <c r="H270" i="6"/>
  <c r="P269" i="22" s="1"/>
  <c r="H614" i="6"/>
  <c r="P613" i="22" s="1"/>
  <c r="I619" i="6"/>
  <c r="Q618" i="22" s="1"/>
  <c r="L433" i="7"/>
  <c r="T733" i="6"/>
  <c r="Z732" i="22" s="1"/>
  <c r="L270" i="6"/>
  <c r="T269" i="22" s="1"/>
  <c r="I568" i="6"/>
  <c r="Q567" i="22" s="1"/>
  <c r="J568" i="6"/>
  <c r="R567" i="22" s="1"/>
  <c r="T568" i="6"/>
  <c r="Z567" i="22" s="1"/>
  <c r="H568" i="6"/>
  <c r="P567" i="22" s="1"/>
  <c r="I438" i="6"/>
  <c r="Q437" i="22" s="1"/>
  <c r="K568" i="6"/>
  <c r="S567" i="22" s="1"/>
  <c r="H556" i="6"/>
  <c r="P555" i="22" s="1"/>
  <c r="J556" i="6"/>
  <c r="R555" i="22" s="1"/>
  <c r="P624" i="6"/>
  <c r="O624" i="6" s="1"/>
  <c r="R624" i="6" s="1"/>
  <c r="U624" i="6" s="1"/>
  <c r="L568" i="6"/>
  <c r="T567" i="22" s="1"/>
  <c r="K733" i="6"/>
  <c r="S732" i="22" s="1"/>
  <c r="M568" i="6"/>
  <c r="U567" i="22" s="1"/>
  <c r="K556" i="6"/>
  <c r="S555" i="22" s="1"/>
  <c r="L733" i="6"/>
  <c r="T732" i="22" s="1"/>
  <c r="L499" i="6"/>
  <c r="T498" i="22" s="1"/>
  <c r="I556" i="6"/>
  <c r="Q555" i="22" s="1"/>
  <c r="L556" i="6"/>
  <c r="T555" i="22" s="1"/>
  <c r="M254" i="6"/>
  <c r="U253" i="22" s="1"/>
  <c r="H254" i="6"/>
  <c r="P253" i="22" s="1"/>
  <c r="I591" i="6"/>
  <c r="Q590" i="22" s="1"/>
  <c r="J281" i="6"/>
  <c r="R280" i="22" s="1"/>
  <c r="M556" i="6"/>
  <c r="U555" i="22" s="1"/>
  <c r="I254" i="6"/>
  <c r="Q253" i="22" s="1"/>
  <c r="J591" i="6"/>
  <c r="R590" i="22" s="1"/>
  <c r="P309" i="6"/>
  <c r="O309" i="6" s="1"/>
  <c r="O555" i="22"/>
  <c r="H591" i="6"/>
  <c r="P590" i="22" s="1"/>
  <c r="K310" i="6"/>
  <c r="S309" i="22" s="1"/>
  <c r="I278" i="22"/>
  <c r="Q281" i="2"/>
  <c r="C279" i="6" s="1"/>
  <c r="H278" i="22" s="1"/>
  <c r="I297" i="22"/>
  <c r="Q300" i="2"/>
  <c r="C298" i="6" s="1"/>
  <c r="H297" i="22" s="1"/>
  <c r="I367" i="22"/>
  <c r="Q370" i="2"/>
  <c r="C368" i="6" s="1"/>
  <c r="H367" i="22" s="1"/>
  <c r="I270" i="22"/>
  <c r="Q273" i="2"/>
  <c r="C271" i="6" s="1"/>
  <c r="H270" i="22" s="1"/>
  <c r="I298" i="22"/>
  <c r="Q301" i="2"/>
  <c r="C299" i="6" s="1"/>
  <c r="H298" i="22" s="1"/>
  <c r="I353" i="22"/>
  <c r="Q356" i="2"/>
  <c r="C354" i="6" s="1"/>
  <c r="H353" i="22" s="1"/>
  <c r="I271" i="22"/>
  <c r="Q274" i="2"/>
  <c r="C272" i="6" s="1"/>
  <c r="H271" i="22" s="1"/>
  <c r="D299" i="8"/>
  <c r="E299" i="8" s="1"/>
  <c r="F299" i="8" s="1"/>
  <c r="S301" i="2"/>
  <c r="C361" i="8"/>
  <c r="D336" i="8"/>
  <c r="E336" i="8" s="1"/>
  <c r="F336" i="8" s="1"/>
  <c r="S338" i="2"/>
  <c r="I348" i="22"/>
  <c r="Q351" i="2"/>
  <c r="C349" i="6" s="1"/>
  <c r="H348" i="22" s="1"/>
  <c r="I368" i="22"/>
  <c r="Q371" i="2"/>
  <c r="C369" i="6" s="1"/>
  <c r="H368" i="22" s="1"/>
  <c r="I360" i="22"/>
  <c r="Q363" i="2"/>
  <c r="C361" i="6" s="1"/>
  <c r="H360" i="22" s="1"/>
  <c r="I349" i="22"/>
  <c r="Q352" i="2"/>
  <c r="C350" i="6" s="1"/>
  <c r="H349" i="22" s="1"/>
  <c r="I279" i="22"/>
  <c r="Q282" i="2"/>
  <c r="C280" i="6" s="1"/>
  <c r="H279" i="22" s="1"/>
  <c r="I366" i="22"/>
  <c r="Q369" i="2"/>
  <c r="C367" i="6" s="1"/>
  <c r="H366" i="22" s="1"/>
  <c r="I343" i="22"/>
  <c r="Q346" i="2"/>
  <c r="C344" i="6" s="1"/>
  <c r="H343" i="22" s="1"/>
  <c r="E370" i="6"/>
  <c r="P372" i="2"/>
  <c r="C370" i="8" s="1"/>
  <c r="I296" i="22"/>
  <c r="Q299" i="2"/>
  <c r="C297" i="6" s="1"/>
  <c r="H296" i="22" s="1"/>
  <c r="E264" i="6"/>
  <c r="P266" i="2"/>
  <c r="C264" i="8" s="1"/>
  <c r="I351" i="22"/>
  <c r="Q354" i="2"/>
  <c r="C352" i="6" s="1"/>
  <c r="H351" i="22" s="1"/>
  <c r="I365" i="22"/>
  <c r="Q368" i="2"/>
  <c r="C366" i="6" s="1"/>
  <c r="H365" i="22" s="1"/>
  <c r="I334" i="22"/>
  <c r="Q337" i="2"/>
  <c r="C335" i="6" s="1"/>
  <c r="H334" i="22" s="1"/>
  <c r="I317" i="22"/>
  <c r="Q320" i="2"/>
  <c r="C318" i="6" s="1"/>
  <c r="H317" i="22" s="1"/>
  <c r="I253" i="22"/>
  <c r="Q256" i="2"/>
  <c r="C254" i="6" s="1"/>
  <c r="H253" i="22" s="1"/>
  <c r="I287" i="22"/>
  <c r="Q290" i="2"/>
  <c r="C288" i="6" s="1"/>
  <c r="H287" i="22" s="1"/>
  <c r="D340" i="8"/>
  <c r="E340" i="8" s="1"/>
  <c r="F340" i="8" s="1"/>
  <c r="S342" i="2"/>
  <c r="D278" i="8"/>
  <c r="E278" i="8" s="1"/>
  <c r="F278" i="8" s="1"/>
  <c r="S280" i="2"/>
  <c r="D327" i="8"/>
  <c r="E327" i="8" s="1"/>
  <c r="F327" i="8" s="1"/>
  <c r="S329" i="2"/>
  <c r="D259" i="8"/>
  <c r="E259" i="8" s="1"/>
  <c r="F259" i="8" s="1"/>
  <c r="S261" i="2"/>
  <c r="D308" i="8"/>
  <c r="E308" i="8" s="1"/>
  <c r="F308" i="8" s="1"/>
  <c r="S310" i="2"/>
  <c r="D355" i="8"/>
  <c r="E355" i="8" s="1"/>
  <c r="F355" i="8" s="1"/>
  <c r="S357" i="2"/>
  <c r="D283" i="8"/>
  <c r="E283" i="8" s="1"/>
  <c r="F283" i="8" s="1"/>
  <c r="S285" i="2"/>
  <c r="I303" i="22"/>
  <c r="Q306" i="2"/>
  <c r="C304" i="6" s="1"/>
  <c r="H303" i="22" s="1"/>
  <c r="I274" i="22"/>
  <c r="Q277" i="2"/>
  <c r="C275" i="6" s="1"/>
  <c r="H274" i="22" s="1"/>
  <c r="I284" i="22"/>
  <c r="Q287" i="2"/>
  <c r="C285" i="6" s="1"/>
  <c r="H284" i="22" s="1"/>
  <c r="I369" i="22"/>
  <c r="Q372" i="2"/>
  <c r="C370" i="6" s="1"/>
  <c r="H369" i="22" s="1"/>
  <c r="I288" i="22"/>
  <c r="Q291" i="2"/>
  <c r="C289" i="6" s="1"/>
  <c r="H288" i="22" s="1"/>
  <c r="I263" i="22"/>
  <c r="Q266" i="2"/>
  <c r="C264" i="6" s="1"/>
  <c r="H263" i="22" s="1"/>
  <c r="E260" i="6"/>
  <c r="P262" i="2"/>
  <c r="C260" i="8" s="1"/>
  <c r="I332" i="22"/>
  <c r="Q335" i="2"/>
  <c r="C333" i="6" s="1"/>
  <c r="H332" i="22" s="1"/>
  <c r="E325" i="6"/>
  <c r="P327" i="2"/>
  <c r="C325" i="8" s="1"/>
  <c r="E363" i="6"/>
  <c r="P365" i="2"/>
  <c r="C363" i="8" s="1"/>
  <c r="E355" i="6"/>
  <c r="P357" i="2"/>
  <c r="C355" i="8" s="1"/>
  <c r="D359" i="8"/>
  <c r="E359" i="8" s="1"/>
  <c r="F359" i="8" s="1"/>
  <c r="S361" i="2"/>
  <c r="D287" i="8"/>
  <c r="E287" i="8" s="1"/>
  <c r="F287" i="8" s="1"/>
  <c r="S289" i="2"/>
  <c r="D275" i="8"/>
  <c r="E275" i="8" s="1"/>
  <c r="F275" i="8" s="1"/>
  <c r="S277" i="2"/>
  <c r="D324" i="8"/>
  <c r="E324" i="8" s="1"/>
  <c r="F324" i="8" s="1"/>
  <c r="S326" i="2"/>
  <c r="I277" i="22"/>
  <c r="Q280" i="2"/>
  <c r="C278" i="6" s="1"/>
  <c r="H277" i="22" s="1"/>
  <c r="I311" i="22"/>
  <c r="Q314" i="2"/>
  <c r="C312" i="6" s="1"/>
  <c r="H311" i="22" s="1"/>
  <c r="I301" i="22"/>
  <c r="Q304" i="2"/>
  <c r="C302" i="6" s="1"/>
  <c r="H301" i="22" s="1"/>
  <c r="I329" i="22"/>
  <c r="Q332" i="2"/>
  <c r="C330" i="6" s="1"/>
  <c r="H329" i="22" s="1"/>
  <c r="I364" i="22"/>
  <c r="Q367" i="2"/>
  <c r="C365" i="6" s="1"/>
  <c r="H364" i="22" s="1"/>
  <c r="I250" i="22"/>
  <c r="Q253" i="2"/>
  <c r="C251" i="6" s="1"/>
  <c r="H250" i="22" s="1"/>
  <c r="I260" i="22"/>
  <c r="Q263" i="2"/>
  <c r="C261" i="6" s="1"/>
  <c r="H260" i="22" s="1"/>
  <c r="I313" i="22"/>
  <c r="Q316" i="2"/>
  <c r="C314" i="6" s="1"/>
  <c r="H313" i="22" s="1"/>
  <c r="I259" i="22"/>
  <c r="Q262" i="2"/>
  <c r="C260" i="6" s="1"/>
  <c r="H259" i="22" s="1"/>
  <c r="E323" i="6"/>
  <c r="P325" i="2"/>
  <c r="C323" i="8" s="1"/>
  <c r="I324" i="22"/>
  <c r="Q327" i="2"/>
  <c r="C325" i="6" s="1"/>
  <c r="H324" i="22" s="1"/>
  <c r="I251" i="22"/>
  <c r="Q254" i="2"/>
  <c r="C252" i="6" s="1"/>
  <c r="H251" i="22" s="1"/>
  <c r="I362" i="22"/>
  <c r="Q365" i="2"/>
  <c r="C363" i="6" s="1"/>
  <c r="H362" i="22" s="1"/>
  <c r="I354" i="22"/>
  <c r="Q357" i="2"/>
  <c r="C355" i="6" s="1"/>
  <c r="H354" i="22" s="1"/>
  <c r="D328" i="8"/>
  <c r="E328" i="8" s="1"/>
  <c r="F328" i="8" s="1"/>
  <c r="S330" i="2"/>
  <c r="D266" i="8"/>
  <c r="E266" i="8" s="1"/>
  <c r="F266" i="8" s="1"/>
  <c r="S268" i="2"/>
  <c r="D315" i="8"/>
  <c r="E315" i="8" s="1"/>
  <c r="F315" i="8" s="1"/>
  <c r="S317" i="2"/>
  <c r="D368" i="8"/>
  <c r="E368" i="8" s="1"/>
  <c r="F368" i="8" s="1"/>
  <c r="S370" i="2"/>
  <c r="D296" i="8"/>
  <c r="E296" i="8" s="1"/>
  <c r="F296" i="8" s="1"/>
  <c r="S298" i="2"/>
  <c r="D343" i="8"/>
  <c r="E343" i="8" s="1"/>
  <c r="F343" i="8" s="1"/>
  <c r="S345" i="2"/>
  <c r="E338" i="6"/>
  <c r="P340" i="2"/>
  <c r="C338" i="8" s="1"/>
  <c r="I355" i="22"/>
  <c r="Q358" i="2"/>
  <c r="C356" i="6" s="1"/>
  <c r="H355" i="22" s="1"/>
  <c r="I264" i="22"/>
  <c r="Q267" i="2"/>
  <c r="C265" i="6" s="1"/>
  <c r="H264" i="22" s="1"/>
  <c r="I281" i="22"/>
  <c r="Q284" i="2"/>
  <c r="C282" i="6" s="1"/>
  <c r="H281" i="22" s="1"/>
  <c r="I314" i="22"/>
  <c r="Q317" i="2"/>
  <c r="C315" i="6" s="1"/>
  <c r="H314" i="22" s="1"/>
  <c r="I335" i="22"/>
  <c r="Q338" i="2"/>
  <c r="C336" i="6" s="1"/>
  <c r="H335" i="22" s="1"/>
  <c r="I322" i="22"/>
  <c r="Q325" i="2"/>
  <c r="C323" i="6" s="1"/>
  <c r="H322" i="22" s="1"/>
  <c r="I282" i="22"/>
  <c r="Q285" i="2"/>
  <c r="C283" i="6" s="1"/>
  <c r="H282" i="22" s="1"/>
  <c r="E306" i="6"/>
  <c r="P308" i="2"/>
  <c r="C306" i="8" s="1"/>
  <c r="D347" i="8"/>
  <c r="E347" i="8" s="1"/>
  <c r="F347" i="8" s="1"/>
  <c r="S349" i="2"/>
  <c r="D263" i="8"/>
  <c r="E263" i="8" s="1"/>
  <c r="F263" i="8" s="1"/>
  <c r="S265" i="2"/>
  <c r="D312" i="8"/>
  <c r="E312" i="8" s="1"/>
  <c r="F312" i="8" s="1"/>
  <c r="S314" i="2"/>
  <c r="I280" i="22"/>
  <c r="Q283" i="2"/>
  <c r="C281" i="6" s="1"/>
  <c r="H280" i="22" s="1"/>
  <c r="I321" i="22"/>
  <c r="Q324" i="2"/>
  <c r="C322" i="6" s="1"/>
  <c r="H321" i="22" s="1"/>
  <c r="I316" i="22"/>
  <c r="Q319" i="2"/>
  <c r="C317" i="6" s="1"/>
  <c r="H316" i="22" s="1"/>
  <c r="I337" i="22"/>
  <c r="Q340" i="2"/>
  <c r="C338" i="6" s="1"/>
  <c r="H337" i="22" s="1"/>
  <c r="I331" i="22"/>
  <c r="Q334" i="2"/>
  <c r="C332" i="6" s="1"/>
  <c r="H331" i="22" s="1"/>
  <c r="I289" i="22"/>
  <c r="Q292" i="2"/>
  <c r="C290" i="6" s="1"/>
  <c r="H289" i="22" s="1"/>
  <c r="I275" i="22"/>
  <c r="Q278" i="2"/>
  <c r="C276" i="6" s="1"/>
  <c r="H275" i="22" s="1"/>
  <c r="E291" i="6"/>
  <c r="P293" i="2"/>
  <c r="C291" i="8" s="1"/>
  <c r="I286" i="22"/>
  <c r="Q289" i="2"/>
  <c r="C287" i="6" s="1"/>
  <c r="H286" i="22" s="1"/>
  <c r="I347" i="22"/>
  <c r="Q350" i="2"/>
  <c r="C348" i="6" s="1"/>
  <c r="H347" i="22" s="1"/>
  <c r="I320" i="22"/>
  <c r="Q323" i="2"/>
  <c r="C321" i="6" s="1"/>
  <c r="H320" i="22" s="1"/>
  <c r="I350" i="22"/>
  <c r="Q353" i="2"/>
  <c r="C351" i="6" s="1"/>
  <c r="H350" i="22" s="1"/>
  <c r="I325" i="22"/>
  <c r="Q328" i="2"/>
  <c r="C326" i="6" s="1"/>
  <c r="H325" i="22" s="1"/>
  <c r="I268" i="22"/>
  <c r="Q271" i="2"/>
  <c r="C269" i="6" s="1"/>
  <c r="H268" i="22" s="1"/>
  <c r="I305" i="22"/>
  <c r="Q308" i="2"/>
  <c r="C306" i="6" s="1"/>
  <c r="H305" i="22" s="1"/>
  <c r="D267" i="8"/>
  <c r="E267" i="8" s="1"/>
  <c r="F267" i="8" s="1"/>
  <c r="S269" i="2"/>
  <c r="D316" i="8"/>
  <c r="E316" i="8" s="1"/>
  <c r="F316" i="8" s="1"/>
  <c r="S318" i="2"/>
  <c r="D254" i="8"/>
  <c r="E254" i="8" s="1"/>
  <c r="F254" i="8" s="1"/>
  <c r="S256" i="2"/>
  <c r="D303" i="8"/>
  <c r="E303" i="8" s="1"/>
  <c r="F303" i="8" s="1"/>
  <c r="S305" i="2"/>
  <c r="D356" i="8"/>
  <c r="E356" i="8" s="1"/>
  <c r="F356" i="8" s="1"/>
  <c r="S358" i="2"/>
  <c r="D284" i="8"/>
  <c r="E284" i="8" s="1"/>
  <c r="F284" i="8" s="1"/>
  <c r="S286" i="2"/>
  <c r="D331" i="8"/>
  <c r="E331" i="8" s="1"/>
  <c r="F331" i="8" s="1"/>
  <c r="S333" i="2"/>
  <c r="E256" i="6"/>
  <c r="P258" i="2"/>
  <c r="C256" i="8" s="1"/>
  <c r="I272" i="22"/>
  <c r="Q275" i="2"/>
  <c r="C273" i="6" s="1"/>
  <c r="H272" i="22" s="1"/>
  <c r="I290" i="22"/>
  <c r="Q293" i="2"/>
  <c r="C291" i="6" s="1"/>
  <c r="H290" i="22" s="1"/>
  <c r="I318" i="22"/>
  <c r="Q321" i="2"/>
  <c r="C319" i="6" s="1"/>
  <c r="H318" i="22" s="1"/>
  <c r="E277" i="6"/>
  <c r="P279" i="2"/>
  <c r="C277" i="8" s="1"/>
  <c r="I339" i="22"/>
  <c r="Q342" i="2"/>
  <c r="C340" i="6" s="1"/>
  <c r="H339" i="22" s="1"/>
  <c r="I312" i="22"/>
  <c r="Q315" i="2"/>
  <c r="C313" i="6" s="1"/>
  <c r="H312" i="22" s="1"/>
  <c r="I294" i="22"/>
  <c r="Q297" i="2"/>
  <c r="C295" i="6" s="1"/>
  <c r="H294" i="22" s="1"/>
  <c r="E274" i="6"/>
  <c r="P276" i="2"/>
  <c r="C274" i="8" s="1"/>
  <c r="D335" i="8"/>
  <c r="E335" i="8" s="1"/>
  <c r="F335" i="8" s="1"/>
  <c r="S337" i="2"/>
  <c r="D251" i="8"/>
  <c r="E251" i="8" s="1"/>
  <c r="F251" i="8" s="1"/>
  <c r="S253" i="2"/>
  <c r="D300" i="8"/>
  <c r="E300" i="8" s="1"/>
  <c r="F300" i="8" s="1"/>
  <c r="S302" i="2"/>
  <c r="I255" i="22"/>
  <c r="Q258" i="2"/>
  <c r="C256" i="6" s="1"/>
  <c r="H255" i="22" s="1"/>
  <c r="I261" i="22"/>
  <c r="Q264" i="2"/>
  <c r="C262" i="6" s="1"/>
  <c r="H261" i="22" s="1"/>
  <c r="I267" i="22"/>
  <c r="Q270" i="2"/>
  <c r="C268" i="6" s="1"/>
  <c r="H267" i="22" s="1"/>
  <c r="I265" i="22"/>
  <c r="Q268" i="2"/>
  <c r="C266" i="6" s="1"/>
  <c r="H265" i="22" s="1"/>
  <c r="I333" i="22"/>
  <c r="Q336" i="2"/>
  <c r="C334" i="6" s="1"/>
  <c r="H333" i="22" s="1"/>
  <c r="I266" i="22"/>
  <c r="Q269" i="2"/>
  <c r="C267" i="6" s="1"/>
  <c r="H266" i="22" s="1"/>
  <c r="I276" i="22"/>
  <c r="Q279" i="2"/>
  <c r="C277" i="6" s="1"/>
  <c r="H276" i="22" s="1"/>
  <c r="I323" i="22"/>
  <c r="Q326" i="2"/>
  <c r="C324" i="6" s="1"/>
  <c r="H323" i="22" s="1"/>
  <c r="I310" i="22"/>
  <c r="Q313" i="2"/>
  <c r="C311" i="6" s="1"/>
  <c r="H310" i="22" s="1"/>
  <c r="I249" i="22"/>
  <c r="Q252" i="2"/>
  <c r="C250" i="6" s="1"/>
  <c r="H249" i="22" s="1"/>
  <c r="I256" i="22"/>
  <c r="Q259" i="2"/>
  <c r="C257" i="6" s="1"/>
  <c r="H256" i="22" s="1"/>
  <c r="I359" i="22"/>
  <c r="Q362" i="2"/>
  <c r="C360" i="6" s="1"/>
  <c r="H359" i="22" s="1"/>
  <c r="I295" i="22"/>
  <c r="Q298" i="2"/>
  <c r="C296" i="6" s="1"/>
  <c r="H295" i="22" s="1"/>
  <c r="I273" i="22"/>
  <c r="Q276" i="2"/>
  <c r="C274" i="6" s="1"/>
  <c r="H273" i="22" s="1"/>
  <c r="D255" i="8"/>
  <c r="E255" i="8" s="1"/>
  <c r="F255" i="8" s="1"/>
  <c r="S257" i="2"/>
  <c r="D304" i="8"/>
  <c r="E304" i="8" s="1"/>
  <c r="F304" i="8" s="1"/>
  <c r="S306" i="2"/>
  <c r="D291" i="8"/>
  <c r="E291" i="8" s="1"/>
  <c r="F291" i="8" s="1"/>
  <c r="S293" i="2"/>
  <c r="D344" i="8"/>
  <c r="E344" i="8" s="1"/>
  <c r="F344" i="8" s="1"/>
  <c r="S346" i="2"/>
  <c r="D270" i="8"/>
  <c r="E270" i="8" s="1"/>
  <c r="F270" i="8" s="1"/>
  <c r="S272" i="2"/>
  <c r="D319" i="8"/>
  <c r="E319" i="8" s="1"/>
  <c r="F319" i="8" s="1"/>
  <c r="S321" i="2"/>
  <c r="E358" i="6"/>
  <c r="P360" i="2"/>
  <c r="C358" i="8" s="1"/>
  <c r="I262" i="22"/>
  <c r="Q265" i="2"/>
  <c r="C263" i="6" s="1"/>
  <c r="H262" i="22" s="1"/>
  <c r="I285" i="22"/>
  <c r="Q288" i="2"/>
  <c r="C286" i="6" s="1"/>
  <c r="H285" i="22" s="1"/>
  <c r="I315" i="22"/>
  <c r="Q318" i="2"/>
  <c r="C316" i="6" s="1"/>
  <c r="H315" i="22" s="1"/>
  <c r="I293" i="22"/>
  <c r="Q296" i="2"/>
  <c r="C294" i="6" s="1"/>
  <c r="H293" i="22" s="1"/>
  <c r="E303" i="6"/>
  <c r="P305" i="2"/>
  <c r="C303" i="8" s="1"/>
  <c r="I308" i="22"/>
  <c r="Q311" i="2"/>
  <c r="C309" i="6" s="1"/>
  <c r="H308" i="22" s="1"/>
  <c r="E259" i="6"/>
  <c r="P261" i="2"/>
  <c r="C259" i="8" s="1"/>
  <c r="I338" i="22"/>
  <c r="Q341" i="2"/>
  <c r="C339" i="6" s="1"/>
  <c r="H338" i="22" s="1"/>
  <c r="I330" i="22"/>
  <c r="Q333" i="2"/>
  <c r="C331" i="6" s="1"/>
  <c r="H330" i="22" s="1"/>
  <c r="E357" i="6"/>
  <c r="P359" i="2"/>
  <c r="C357" i="8" s="1"/>
  <c r="P357" i="8" s="1"/>
  <c r="Q357" i="8" s="1"/>
  <c r="D274" i="8"/>
  <c r="E274" i="8" s="1"/>
  <c r="F274" i="8" s="1"/>
  <c r="S276" i="2"/>
  <c r="D323" i="8"/>
  <c r="E323" i="8" s="1"/>
  <c r="F323" i="8" s="1"/>
  <c r="S325" i="2"/>
  <c r="D360" i="8"/>
  <c r="E360" i="8" s="1"/>
  <c r="F360" i="8" s="1"/>
  <c r="S362" i="2"/>
  <c r="D288" i="8"/>
  <c r="E288" i="8" s="1"/>
  <c r="F288" i="8" s="1"/>
  <c r="S290" i="2"/>
  <c r="I304" i="22"/>
  <c r="Q307" i="2"/>
  <c r="C305" i="6" s="1"/>
  <c r="H304" i="22" s="1"/>
  <c r="I309" i="22"/>
  <c r="Q312" i="2"/>
  <c r="C310" i="6" s="1"/>
  <c r="H309" i="22" s="1"/>
  <c r="I340" i="22"/>
  <c r="Q343" i="2"/>
  <c r="C341" i="6" s="1"/>
  <c r="H340" i="22" s="1"/>
  <c r="I254" i="22"/>
  <c r="Q257" i="2"/>
  <c r="C255" i="6" s="1"/>
  <c r="H254" i="22" s="1"/>
  <c r="I357" i="22"/>
  <c r="Q360" i="2"/>
  <c r="C358" i="6" s="1"/>
  <c r="H357" i="22" s="1"/>
  <c r="I352" i="22"/>
  <c r="Q355" i="2"/>
  <c r="C353" i="6" s="1"/>
  <c r="H352" i="22" s="1"/>
  <c r="E258" i="6"/>
  <c r="P260" i="2"/>
  <c r="C258" i="8" s="1"/>
  <c r="E293" i="6"/>
  <c r="P295" i="2"/>
  <c r="C293" i="8" s="1"/>
  <c r="I302" i="22"/>
  <c r="Q305" i="2"/>
  <c r="C303" i="6" s="1"/>
  <c r="H302" i="22" s="1"/>
  <c r="I306" i="22"/>
  <c r="Q309" i="2"/>
  <c r="C307" i="6" s="1"/>
  <c r="H306" i="22" s="1"/>
  <c r="I300" i="22"/>
  <c r="Q303" i="2"/>
  <c r="C301" i="6" s="1"/>
  <c r="H300" i="22" s="1"/>
  <c r="I258" i="22"/>
  <c r="Q261" i="2"/>
  <c r="C259" i="6" s="1"/>
  <c r="H258" i="22" s="1"/>
  <c r="I283" i="22"/>
  <c r="Q286" i="2"/>
  <c r="C284" i="6" s="1"/>
  <c r="H283" i="22" s="1"/>
  <c r="I346" i="22"/>
  <c r="Q349" i="2"/>
  <c r="C347" i="6" s="1"/>
  <c r="H346" i="22" s="1"/>
  <c r="I356" i="22"/>
  <c r="Q359" i="2"/>
  <c r="C357" i="6" s="1"/>
  <c r="H356" i="22" s="1"/>
  <c r="D364" i="8"/>
  <c r="E364" i="8" s="1"/>
  <c r="F364" i="8" s="1"/>
  <c r="S366" i="2"/>
  <c r="D292" i="8"/>
  <c r="E292" i="8" s="1"/>
  <c r="F292" i="8" s="1"/>
  <c r="S294" i="2"/>
  <c r="D351" i="8"/>
  <c r="E351" i="8" s="1"/>
  <c r="F351" i="8" s="1"/>
  <c r="S353" i="2"/>
  <c r="D279" i="8"/>
  <c r="E279" i="8" s="1"/>
  <c r="F279" i="8" s="1"/>
  <c r="S281" i="2"/>
  <c r="D332" i="8"/>
  <c r="E332" i="8" s="1"/>
  <c r="F332" i="8" s="1"/>
  <c r="S334" i="2"/>
  <c r="D258" i="8"/>
  <c r="E258" i="8" s="1"/>
  <c r="F258" i="8" s="1"/>
  <c r="S260" i="2"/>
  <c r="D307" i="8"/>
  <c r="E307" i="8" s="1"/>
  <c r="F307" i="8" s="1"/>
  <c r="S309" i="2"/>
  <c r="E308" i="6"/>
  <c r="P310" i="2"/>
  <c r="C308" i="8" s="1"/>
  <c r="E320" i="6"/>
  <c r="P322" i="2"/>
  <c r="C320" i="8" s="1"/>
  <c r="I252" i="22"/>
  <c r="Q255" i="2"/>
  <c r="C253" i="6" s="1"/>
  <c r="H252" i="22" s="1"/>
  <c r="I257" i="22"/>
  <c r="Q260" i="2"/>
  <c r="C258" i="6" s="1"/>
  <c r="H257" i="22" s="1"/>
  <c r="I292" i="22"/>
  <c r="Q295" i="2"/>
  <c r="C293" i="6" s="1"/>
  <c r="H292" i="22" s="1"/>
  <c r="I269" i="22"/>
  <c r="Q272" i="2"/>
  <c r="C270" i="6" s="1"/>
  <c r="H269" i="22" s="1"/>
  <c r="I342" i="22"/>
  <c r="Q345" i="2"/>
  <c r="C343" i="6" s="1"/>
  <c r="H342" i="22" s="1"/>
  <c r="E327" i="6"/>
  <c r="P329" i="2"/>
  <c r="C327" i="8" s="1"/>
  <c r="I363" i="22"/>
  <c r="Q366" i="2"/>
  <c r="C364" i="6" s="1"/>
  <c r="H363" i="22" s="1"/>
  <c r="I341" i="22"/>
  <c r="Q344" i="2"/>
  <c r="C342" i="6" s="1"/>
  <c r="H341" i="22" s="1"/>
  <c r="D262" i="8"/>
  <c r="E262" i="8" s="1"/>
  <c r="F262" i="8" s="1"/>
  <c r="S264" i="2"/>
  <c r="D311" i="8"/>
  <c r="E311" i="8" s="1"/>
  <c r="F311" i="8" s="1"/>
  <c r="S313" i="2"/>
  <c r="D348" i="8"/>
  <c r="E348" i="8" s="1"/>
  <c r="F348" i="8" s="1"/>
  <c r="S350" i="2"/>
  <c r="I358" i="22"/>
  <c r="Q361" i="2"/>
  <c r="C359" i="6" s="1"/>
  <c r="H358" i="22" s="1"/>
  <c r="I307" i="22"/>
  <c r="Q310" i="2"/>
  <c r="C308" i="6" s="1"/>
  <c r="H307" i="22" s="1"/>
  <c r="I370" i="22"/>
  <c r="Q373" i="2"/>
  <c r="C371" i="6" s="1"/>
  <c r="H370" i="22" s="1"/>
  <c r="I319" i="22"/>
  <c r="Q322" i="2"/>
  <c r="C320" i="6" s="1"/>
  <c r="H319" i="22" s="1"/>
  <c r="I328" i="22"/>
  <c r="Q331" i="2"/>
  <c r="C329" i="6" s="1"/>
  <c r="H328" i="22" s="1"/>
  <c r="I361" i="22"/>
  <c r="Q364" i="2"/>
  <c r="C362" i="6" s="1"/>
  <c r="H361" i="22" s="1"/>
  <c r="I291" i="22"/>
  <c r="Q294" i="2"/>
  <c r="C292" i="6" s="1"/>
  <c r="H291" i="22" s="1"/>
  <c r="E279" i="6"/>
  <c r="P281" i="2"/>
  <c r="C279" i="8" s="1"/>
  <c r="E298" i="6"/>
  <c r="P300" i="2"/>
  <c r="C298" i="8" s="1"/>
  <c r="E368" i="6"/>
  <c r="P370" i="2"/>
  <c r="C368" i="8" s="1"/>
  <c r="I327" i="22"/>
  <c r="Q330" i="2"/>
  <c r="C328" i="6" s="1"/>
  <c r="H327" i="22" s="1"/>
  <c r="I326" i="22"/>
  <c r="Q329" i="2"/>
  <c r="C327" i="6" s="1"/>
  <c r="H326" i="22" s="1"/>
  <c r="I299" i="22"/>
  <c r="Q302" i="2"/>
  <c r="C300" i="6" s="1"/>
  <c r="H299" i="22" s="1"/>
  <c r="I344" i="22"/>
  <c r="Q347" i="2"/>
  <c r="C345" i="6" s="1"/>
  <c r="H344" i="22" s="1"/>
  <c r="I336" i="22"/>
  <c r="Q339" i="2"/>
  <c r="C337" i="6" s="1"/>
  <c r="H336" i="22" s="1"/>
  <c r="I345" i="22"/>
  <c r="Q348" i="2"/>
  <c r="C346" i="6" s="1"/>
  <c r="H345" i="22" s="1"/>
  <c r="D352" i="8"/>
  <c r="E352" i="8" s="1"/>
  <c r="F352" i="8" s="1"/>
  <c r="S354" i="2"/>
  <c r="D280" i="8"/>
  <c r="E280" i="8" s="1"/>
  <c r="F280" i="8" s="1"/>
  <c r="S282" i="2"/>
  <c r="D339" i="8"/>
  <c r="E339" i="8" s="1"/>
  <c r="F339" i="8" s="1"/>
  <c r="S341" i="2"/>
  <c r="D271" i="8"/>
  <c r="E271" i="8" s="1"/>
  <c r="F271" i="8" s="1"/>
  <c r="S273" i="2"/>
  <c r="D320" i="8"/>
  <c r="E320" i="8" s="1"/>
  <c r="F320" i="8" s="1"/>
  <c r="S322" i="2"/>
  <c r="D295" i="8"/>
  <c r="E295" i="8" s="1"/>
  <c r="F295" i="8" s="1"/>
  <c r="S297" i="2"/>
  <c r="H613" i="6"/>
  <c r="P612" i="22" s="1"/>
  <c r="J644" i="6"/>
  <c r="R643" i="22" s="1"/>
  <c r="H331" i="6"/>
  <c r="P330" i="22" s="1"/>
  <c r="J678" i="6"/>
  <c r="R677" i="22" s="1"/>
  <c r="J430" i="6"/>
  <c r="R429" i="22" s="1"/>
  <c r="T704" i="6"/>
  <c r="Z703" i="22" s="1"/>
  <c r="L450" i="6"/>
  <c r="T449" i="22" s="1"/>
  <c r="I331" i="6"/>
  <c r="Q330" i="22" s="1"/>
  <c r="H346" i="6"/>
  <c r="P345" i="22" s="1"/>
  <c r="I613" i="6"/>
  <c r="Q612" i="22" s="1"/>
  <c r="J613" i="6"/>
  <c r="R612" i="22" s="1"/>
  <c r="I488" i="7"/>
  <c r="J506" i="7"/>
  <c r="I583" i="6"/>
  <c r="Q582" i="22" s="1"/>
  <c r="H502" i="6"/>
  <c r="P501" i="22" s="1"/>
  <c r="J331" i="6"/>
  <c r="R330" i="22" s="1"/>
  <c r="I346" i="6"/>
  <c r="Q345" i="22" s="1"/>
  <c r="H570" i="6"/>
  <c r="P569" i="22" s="1"/>
  <c r="J583" i="6"/>
  <c r="R582" i="22" s="1"/>
  <c r="I502" i="6"/>
  <c r="Q501" i="22" s="1"/>
  <c r="J346" i="6"/>
  <c r="R345" i="22" s="1"/>
  <c r="I570" i="6"/>
  <c r="Q569" i="22" s="1"/>
  <c r="H488" i="7"/>
  <c r="H583" i="6"/>
  <c r="P582" i="22" s="1"/>
  <c r="J502" i="6"/>
  <c r="R501" i="22" s="1"/>
  <c r="J570" i="6"/>
  <c r="R569" i="22" s="1"/>
  <c r="T502" i="6"/>
  <c r="Z501" i="22" s="1"/>
  <c r="K361" i="6"/>
  <c r="S360" i="22" s="1"/>
  <c r="H625" i="6"/>
  <c r="P624" i="22" s="1"/>
  <c r="M361" i="6"/>
  <c r="U360" i="22" s="1"/>
  <c r="H651" i="6"/>
  <c r="P650" i="22" s="1"/>
  <c r="I625" i="6"/>
  <c r="Q624" i="22" s="1"/>
  <c r="T361" i="6"/>
  <c r="Z360" i="22" s="1"/>
  <c r="J625" i="6"/>
  <c r="R624" i="22" s="1"/>
  <c r="M665" i="6"/>
  <c r="U664" i="22" s="1"/>
  <c r="I651" i="6"/>
  <c r="Q650" i="22" s="1"/>
  <c r="H725" i="6"/>
  <c r="P724" i="22" s="1"/>
  <c r="J651" i="6"/>
  <c r="R650" i="22" s="1"/>
  <c r="H493" i="6"/>
  <c r="P492" i="22" s="1"/>
  <c r="I330" i="6"/>
  <c r="Q329" i="22" s="1"/>
  <c r="I493" i="6"/>
  <c r="Q492" i="22" s="1"/>
  <c r="I692" i="6"/>
  <c r="Q691" i="22" s="1"/>
  <c r="I645" i="6"/>
  <c r="Q644" i="22" s="1"/>
  <c r="H390" i="6"/>
  <c r="P389" i="22" s="1"/>
  <c r="I353" i="6"/>
  <c r="Q352" i="22" s="1"/>
  <c r="T648" i="6"/>
  <c r="Z647" i="22" s="1"/>
  <c r="T263" i="6"/>
  <c r="Z262" i="22" s="1"/>
  <c r="M690" i="6"/>
  <c r="U689" i="22" s="1"/>
  <c r="O352" i="22"/>
  <c r="L262" i="6"/>
  <c r="T261" i="22" s="1"/>
  <c r="O449" i="22"/>
  <c r="L511" i="6"/>
  <c r="T510" i="22" s="1"/>
  <c r="M648" i="6"/>
  <c r="U647" i="22" s="1"/>
  <c r="O498" i="22"/>
  <c r="H692" i="6"/>
  <c r="P691" i="22" s="1"/>
  <c r="J692" i="6"/>
  <c r="R691" i="22" s="1"/>
  <c r="H511" i="6"/>
  <c r="P510" i="22" s="1"/>
  <c r="J698" i="6"/>
  <c r="R697" i="22" s="1"/>
  <c r="I390" i="6"/>
  <c r="Q389" i="22" s="1"/>
  <c r="I634" i="6"/>
  <c r="Q633" i="22" s="1"/>
  <c r="T329" i="6"/>
  <c r="Z328" i="22" s="1"/>
  <c r="T635" i="6"/>
  <c r="Z634" i="22" s="1"/>
  <c r="O689" i="22"/>
  <c r="L553" i="6"/>
  <c r="T552" i="22" s="1"/>
  <c r="O261" i="22"/>
  <c r="O510" i="22"/>
  <c r="O647" i="22"/>
  <c r="K390" i="6"/>
  <c r="S389" i="22" s="1"/>
  <c r="J493" i="6"/>
  <c r="R492" i="22" s="1"/>
  <c r="I511" i="6"/>
  <c r="Q510" i="22" s="1"/>
  <c r="H657" i="6"/>
  <c r="P656" i="22" s="1"/>
  <c r="J390" i="6"/>
  <c r="R389" i="22" s="1"/>
  <c r="J648" i="6"/>
  <c r="R647" i="22" s="1"/>
  <c r="H690" i="6"/>
  <c r="P689" i="22" s="1"/>
  <c r="M582" i="6"/>
  <c r="U581" i="22" s="1"/>
  <c r="K263" i="6"/>
  <c r="S262" i="22" s="1"/>
  <c r="M390" i="6"/>
  <c r="U389" i="22" s="1"/>
  <c r="K340" i="6"/>
  <c r="S339" i="22" s="1"/>
  <c r="J511" i="6"/>
  <c r="R510" i="22" s="1"/>
  <c r="H500" i="7"/>
  <c r="I657" i="6"/>
  <c r="Q656" i="22" s="1"/>
  <c r="H648" i="6"/>
  <c r="P647" i="22" s="1"/>
  <c r="H701" i="6"/>
  <c r="P700" i="22" s="1"/>
  <c r="I690" i="6"/>
  <c r="Q689" i="22" s="1"/>
  <c r="T450" i="6"/>
  <c r="Z449" i="22" s="1"/>
  <c r="L582" i="6"/>
  <c r="T581" i="22" s="1"/>
  <c r="M263" i="6"/>
  <c r="U262" i="22" s="1"/>
  <c r="L390" i="6"/>
  <c r="T389" i="22" s="1"/>
  <c r="L340" i="6"/>
  <c r="T339" i="22" s="1"/>
  <c r="L690" i="6"/>
  <c r="T689" i="22" s="1"/>
  <c r="M353" i="6"/>
  <c r="U352" i="22" s="1"/>
  <c r="I500" i="7"/>
  <c r="J657" i="6"/>
  <c r="R656" i="22" s="1"/>
  <c r="I648" i="6"/>
  <c r="Q647" i="22" s="1"/>
  <c r="J329" i="6"/>
  <c r="R328" i="22" s="1"/>
  <c r="L465" i="7"/>
  <c r="J690" i="6"/>
  <c r="R689" i="22" s="1"/>
  <c r="T499" i="6"/>
  <c r="Z498" i="22" s="1"/>
  <c r="K349" i="6"/>
  <c r="S348" i="22" s="1"/>
  <c r="O581" i="22"/>
  <c r="K265" i="6"/>
  <c r="S264" i="22" s="1"/>
  <c r="L263" i="6"/>
  <c r="T262" i="22" s="1"/>
  <c r="M340" i="6"/>
  <c r="U339" i="22" s="1"/>
  <c r="M262" i="6"/>
  <c r="U261" i="22" s="1"/>
  <c r="H620" i="6"/>
  <c r="P619" i="22" s="1"/>
  <c r="J500" i="7"/>
  <c r="H262" i="6"/>
  <c r="P261" i="22" s="1"/>
  <c r="H329" i="6"/>
  <c r="P328" i="22" s="1"/>
  <c r="H465" i="7"/>
  <c r="H683" i="6"/>
  <c r="P682" i="22" s="1"/>
  <c r="T555" i="6"/>
  <c r="Z554" i="22" s="1"/>
  <c r="T695" i="6"/>
  <c r="Z694" i="22" s="1"/>
  <c r="M588" i="6"/>
  <c r="U587" i="22" s="1"/>
  <c r="K329" i="6"/>
  <c r="S328" i="22" s="1"/>
  <c r="K645" i="6"/>
  <c r="S644" i="22" s="1"/>
  <c r="L265" i="6"/>
  <c r="T264" i="22" s="1"/>
  <c r="O339" i="22"/>
  <c r="I635" i="6"/>
  <c r="Q634" i="22" s="1"/>
  <c r="H353" i="6"/>
  <c r="P352" i="22" s="1"/>
  <c r="J645" i="6"/>
  <c r="R644" i="22" s="1"/>
  <c r="I620" i="6"/>
  <c r="Q619" i="22" s="1"/>
  <c r="K500" i="7"/>
  <c r="I262" i="6"/>
  <c r="Q261" i="22" s="1"/>
  <c r="I329" i="6"/>
  <c r="Q328" i="22" s="1"/>
  <c r="I465" i="7"/>
  <c r="I683" i="6"/>
  <c r="Q682" i="22" s="1"/>
  <c r="T645" i="6"/>
  <c r="Z644" i="22" s="1"/>
  <c r="T620" i="6"/>
  <c r="Z619" i="22" s="1"/>
  <c r="O619" i="22"/>
  <c r="L329" i="6"/>
  <c r="T328" i="22" s="1"/>
  <c r="L645" i="6"/>
  <c r="T644" i="22" s="1"/>
  <c r="L676" i="6"/>
  <c r="T675" i="22" s="1"/>
  <c r="L695" i="6"/>
  <c r="T694" i="22" s="1"/>
  <c r="O634" i="22"/>
  <c r="M511" i="6"/>
  <c r="U510" i="22" s="1"/>
  <c r="J620" i="6"/>
  <c r="R619" i="22" s="1"/>
  <c r="H676" i="6"/>
  <c r="P675" i="22" s="1"/>
  <c r="L500" i="7"/>
  <c r="J553" i="6"/>
  <c r="R552" i="22" s="1"/>
  <c r="J262" i="6"/>
  <c r="R261" i="22" s="1"/>
  <c r="J465" i="7"/>
  <c r="J683" i="6"/>
  <c r="R682" i="22" s="1"/>
  <c r="M329" i="6"/>
  <c r="U328" i="22" s="1"/>
  <c r="M645" i="6"/>
  <c r="U644" i="22" s="1"/>
  <c r="K676" i="6"/>
  <c r="S675" i="22" s="1"/>
  <c r="K695" i="6"/>
  <c r="S694" i="22" s="1"/>
  <c r="I676" i="6"/>
  <c r="Q675" i="22" s="1"/>
  <c r="K465" i="7"/>
  <c r="T418" i="6"/>
  <c r="Z417" i="22" s="1"/>
  <c r="T683" i="6"/>
  <c r="Z682" i="22" s="1"/>
  <c r="O644" i="22"/>
  <c r="M676" i="6"/>
  <c r="U675" i="22" s="1"/>
  <c r="M695" i="6"/>
  <c r="U694" i="22" s="1"/>
  <c r="L683" i="6"/>
  <c r="T682" i="22" s="1"/>
  <c r="J676" i="6"/>
  <c r="R675" i="22" s="1"/>
  <c r="H450" i="6"/>
  <c r="P449" i="22" s="1"/>
  <c r="T676" i="6"/>
  <c r="Z675" i="22" s="1"/>
  <c r="K614" i="6"/>
  <c r="S613" i="22" s="1"/>
  <c r="K701" i="6"/>
  <c r="S700" i="22" s="1"/>
  <c r="O730" i="22"/>
  <c r="K620" i="6"/>
  <c r="S619" i="22" s="1"/>
  <c r="V482" i="22"/>
  <c r="V272" i="22"/>
  <c r="V462" i="22"/>
  <c r="V488" i="22"/>
  <c r="V434" i="22"/>
  <c r="V202" i="22"/>
  <c r="V228" i="22"/>
  <c r="V426" i="22"/>
  <c r="V443" i="22"/>
  <c r="V192" i="22"/>
  <c r="V430" i="22"/>
  <c r="V208" i="22"/>
  <c r="V391" i="22"/>
  <c r="V193" i="22"/>
  <c r="V551" i="22"/>
  <c r="V516" i="22"/>
  <c r="V266" i="22"/>
  <c r="V492" i="22"/>
  <c r="V639" i="22"/>
  <c r="H491" i="22"/>
  <c r="H462" i="22"/>
  <c r="H487" i="22"/>
  <c r="H743" i="22"/>
  <c r="V328" i="22"/>
  <c r="V694" i="22"/>
  <c r="V366" i="22"/>
  <c r="V682" i="22"/>
  <c r="V689" i="22"/>
  <c r="V513" i="22"/>
  <c r="V643" i="22"/>
  <c r="V530" i="22"/>
  <c r="V601" i="22"/>
  <c r="V647" i="22"/>
  <c r="V560" i="22"/>
  <c r="V634" i="22"/>
  <c r="V565" i="22"/>
  <c r="V306" i="22"/>
  <c r="T493" i="6"/>
  <c r="Z492" i="22" s="1"/>
  <c r="L620" i="6"/>
  <c r="T619" i="22" s="1"/>
  <c r="V206" i="22"/>
  <c r="V181" i="22"/>
  <c r="V390" i="22"/>
  <c r="V220" i="22"/>
  <c r="V619" i="22"/>
  <c r="V397" i="22"/>
  <c r="V613" i="22"/>
  <c r="V518" i="22"/>
  <c r="V688" i="22"/>
  <c r="H482" i="22"/>
  <c r="H464" i="22"/>
  <c r="H488" i="22"/>
  <c r="H478" i="22"/>
  <c r="V360" i="22"/>
  <c r="V734" i="22"/>
  <c r="V526" i="22"/>
  <c r="V697" i="22"/>
  <c r="V536" i="22"/>
  <c r="V680" i="22"/>
  <c r="V609" i="22"/>
  <c r="V675" i="22"/>
  <c r="V537" i="22"/>
  <c r="V581" i="22"/>
  <c r="V493" i="22"/>
  <c r="V552" i="22"/>
  <c r="V701" i="22"/>
  <c r="V291" i="22"/>
  <c r="V361" i="22"/>
  <c r="V154" i="22"/>
  <c r="V194" i="22"/>
  <c r="V182" i="22"/>
  <c r="V472" i="22"/>
  <c r="V247" i="22"/>
  <c r="V159" i="22"/>
  <c r="V212" i="22"/>
  <c r="V140" i="22"/>
  <c r="V382" i="22"/>
  <c r="V479" i="22"/>
  <c r="V171" i="22"/>
  <c r="V195" i="22"/>
  <c r="V143" i="22"/>
  <c r="V227" i="22"/>
  <c r="V419" i="22"/>
  <c r="V217" i="22"/>
  <c r="V541" i="22"/>
  <c r="V274" i="22"/>
  <c r="V732" i="22"/>
  <c r="V538" i="22"/>
  <c r="V534" i="22"/>
  <c r="V684" i="22"/>
  <c r="H744" i="22"/>
  <c r="H451" i="22"/>
  <c r="H483" i="22"/>
  <c r="H479" i="22"/>
  <c r="V608" i="22"/>
  <c r="V685" i="22"/>
  <c r="V606" i="22"/>
  <c r="V664" i="22"/>
  <c r="V584" i="22"/>
  <c r="V712" i="22"/>
  <c r="V654" i="22"/>
  <c r="V714" i="22"/>
  <c r="V315" i="22"/>
  <c r="V562" i="22"/>
  <c r="V573" i="22"/>
  <c r="V615" i="22"/>
  <c r="V523" i="22"/>
  <c r="V638" i="22"/>
  <c r="V507" i="22"/>
  <c r="V676" i="22"/>
  <c r="V707" i="22"/>
  <c r="V616" i="22"/>
  <c r="V392" i="22"/>
  <c r="V167" i="22"/>
  <c r="V440" i="22"/>
  <c r="V172" i="22"/>
  <c r="V164" i="22"/>
  <c r="V414" i="22"/>
  <c r="V147" i="22"/>
  <c r="V557" i="22"/>
  <c r="V637" i="22"/>
  <c r="V590" i="22"/>
  <c r="V633" i="22"/>
  <c r="V605" i="22"/>
  <c r="V284" i="22"/>
  <c r="H745" i="22"/>
  <c r="H484" i="22"/>
  <c r="H458" i="22"/>
  <c r="V622" i="22"/>
  <c r="V300" i="22"/>
  <c r="V269" i="22"/>
  <c r="V572" i="22"/>
  <c r="V678" i="22"/>
  <c r="V271" i="22"/>
  <c r="V204" i="22"/>
  <c r="V344" i="22"/>
  <c r="V711" i="22"/>
  <c r="V264" i="22"/>
  <c r="V625" i="22"/>
  <c r="V596" i="22"/>
  <c r="V270" i="22"/>
  <c r="V401" i="22"/>
  <c r="V313" i="22"/>
  <c r="V262" i="22"/>
  <c r="V539" i="22"/>
  <c r="V294" i="22"/>
  <c r="V555" i="22"/>
  <c r="V659" i="22"/>
  <c r="V196" i="22"/>
  <c r="V314" i="22"/>
  <c r="V129" i="22"/>
  <c r="V742" i="22"/>
  <c r="V218" i="22"/>
  <c r="V234" i="22"/>
  <c r="M493" i="6"/>
  <c r="U492" i="22" s="1"/>
  <c r="V407" i="22"/>
  <c r="V431" i="22"/>
  <c r="V180" i="22"/>
  <c r="V744" i="22"/>
  <c r="V157" i="22"/>
  <c r="V158" i="22"/>
  <c r="V137" i="22"/>
  <c r="V418" i="22"/>
  <c r="V442" i="22"/>
  <c r="V178" i="22"/>
  <c r="L302" i="6"/>
  <c r="T301" i="22" s="1"/>
  <c r="V594" i="22"/>
  <c r="V706" i="22"/>
  <c r="V385" i="22"/>
  <c r="V731" i="22"/>
  <c r="V660" i="22"/>
  <c r="V346" i="22"/>
  <c r="V620" i="22"/>
  <c r="V588" i="22"/>
  <c r="V651" i="22"/>
  <c r="V624" i="22"/>
  <c r="V332" i="22"/>
  <c r="H739" i="22"/>
  <c r="H474" i="22"/>
  <c r="H459" i="22"/>
  <c r="V285" i="22"/>
  <c r="V547" i="22"/>
  <c r="V535" i="22"/>
  <c r="V540" i="22"/>
  <c r="V702" i="22"/>
  <c r="V312" i="22"/>
  <c r="V681" i="22"/>
  <c r="V457" i="22"/>
  <c r="V499" i="22"/>
  <c r="V667" i="22"/>
  <c r="V336" i="22"/>
  <c r="V722" i="22"/>
  <c r="V655" i="22"/>
  <c r="V645" i="22"/>
  <c r="V413" i="22"/>
  <c r="V339" i="22"/>
  <c r="V510" i="22"/>
  <c r="V251" i="22"/>
  <c r="V496" i="22"/>
  <c r="V242" i="22"/>
  <c r="V737" i="22"/>
  <c r="V432" i="22"/>
  <c r="V162" i="22"/>
  <c r="V467" i="22"/>
  <c r="V459" i="22"/>
  <c r="V131" i="22"/>
  <c r="V216" i="22"/>
  <c r="V691" i="22"/>
  <c r="V721" i="22"/>
  <c r="V505" i="22"/>
  <c r="V666" i="22"/>
  <c r="V692" i="22"/>
  <c r="V604" i="22"/>
  <c r="V338" i="22"/>
  <c r="V348" i="22"/>
  <c r="H454" i="22"/>
  <c r="H466" i="22"/>
  <c r="H463" i="22"/>
  <c r="V548" i="22"/>
  <c r="V325" i="22"/>
  <c r="V591" i="22"/>
  <c r="V331" i="22"/>
  <c r="V342" i="22"/>
  <c r="V713" i="22"/>
  <c r="V317" i="22"/>
  <c r="V730" i="22"/>
  <c r="V719" i="22"/>
  <c r="V281" i="22"/>
  <c r="V649" i="22"/>
  <c r="T657" i="6"/>
  <c r="Z656" i="22" s="1"/>
  <c r="V231" i="22"/>
  <c r="V456" i="22"/>
  <c r="V183" i="22"/>
  <c r="V248" i="22"/>
  <c r="V378" i="22"/>
  <c r="V149" i="22"/>
  <c r="V446" i="22"/>
  <c r="V203" i="22"/>
  <c r="V585" i="22"/>
  <c r="V545" i="22"/>
  <c r="V672" i="22"/>
  <c r="V698" i="22"/>
  <c r="V553" i="22"/>
  <c r="V364" i="22"/>
  <c r="H742" i="22"/>
  <c r="H475" i="22"/>
  <c r="H480" i="22"/>
  <c r="V347" i="22"/>
  <c r="V341" i="22"/>
  <c r="V363" i="22"/>
  <c r="V494" i="22"/>
  <c r="V252" i="22"/>
  <c r="V506" i="22"/>
  <c r="V389" i="22"/>
  <c r="V417" i="22"/>
  <c r="V524" i="22"/>
  <c r="V349" i="22"/>
  <c r="V498" i="22"/>
  <c r="V700" i="22"/>
  <c r="V662" i="22"/>
  <c r="V542" i="22"/>
  <c r="V483" i="22"/>
  <c r="V236" i="22"/>
  <c r="V156" i="22"/>
  <c r="V232" i="22"/>
  <c r="V487" i="22"/>
  <c r="V244" i="22"/>
  <c r="V211" i="22"/>
  <c r="V512" i="22"/>
  <c r="V504" i="22"/>
  <c r="V544" i="22"/>
  <c r="V720" i="22"/>
  <c r="V335" i="22"/>
  <c r="V289" i="22"/>
  <c r="V345" i="22"/>
  <c r="V568" i="22"/>
  <c r="V520" i="22"/>
  <c r="V268" i="22"/>
  <c r="H455" i="22"/>
  <c r="H470" i="22"/>
  <c r="H736" i="22"/>
  <c r="V282" i="22"/>
  <c r="V561" i="22"/>
  <c r="V381" i="22"/>
  <c r="V578" i="22"/>
  <c r="V485" i="22"/>
  <c r="V429" i="22"/>
  <c r="V574" i="22"/>
  <c r="V586" i="22"/>
  <c r="V593" i="22"/>
  <c r="V299" i="22"/>
  <c r="V628" i="22"/>
  <c r="V501" i="22"/>
  <c r="V610" i="22"/>
  <c r="V569" i="22"/>
  <c r="V283" i="22"/>
  <c r="V393" i="22"/>
  <c r="V515" i="22"/>
  <c r="V198" i="22"/>
  <c r="V452" i="22"/>
  <c r="O731" i="22"/>
  <c r="V460" i="22"/>
  <c r="V175" i="22"/>
  <c r="V185" i="22"/>
  <c r="V136" i="22"/>
  <c r="V221" i="22"/>
  <c r="V207" i="22"/>
  <c r="V471" i="22"/>
  <c r="V161" i="22"/>
  <c r="V187" i="22"/>
  <c r="V448" i="22"/>
  <c r="V224" i="22"/>
  <c r="V718" i="22"/>
  <c r="V679" i="22"/>
  <c r="V686" i="22"/>
  <c r="V321" i="22"/>
  <c r="V377" i="22"/>
  <c r="V286" i="22"/>
  <c r="V351" i="22"/>
  <c r="H450" i="22"/>
  <c r="H471" i="22"/>
  <c r="H490" i="22"/>
  <c r="V449" i="22"/>
  <c r="V296" i="22"/>
  <c r="V644" i="22"/>
  <c r="V509" i="22"/>
  <c r="V571" i="22"/>
  <c r="V441" i="22"/>
  <c r="V261" i="22"/>
  <c r="V564" i="22"/>
  <c r="H738" i="22"/>
  <c r="V329" i="22"/>
  <c r="V657" i="22"/>
  <c r="V437" i="22"/>
  <c r="V710" i="22"/>
  <c r="V525" i="22"/>
  <c r="V352" i="22"/>
  <c r="V330" i="22"/>
  <c r="V424" i="22"/>
  <c r="V387" i="22"/>
  <c r="V379" i="22"/>
  <c r="V214" i="22"/>
  <c r="V233" i="22"/>
  <c r="V402" i="22"/>
  <c r="V323" i="22"/>
  <c r="V279" i="22"/>
  <c r="V495" i="22"/>
  <c r="V661" i="22"/>
  <c r="V481" i="22"/>
  <c r="V690" i="22"/>
  <c r="V626" i="22"/>
  <c r="V301" i="22"/>
  <c r="V652" i="22"/>
  <c r="H456" i="22"/>
  <c r="H452" i="22"/>
  <c r="H472" i="22"/>
  <c r="V465" i="22"/>
  <c r="V673" i="22"/>
  <c r="V716" i="22"/>
  <c r="V533" i="22"/>
  <c r="V473" i="22"/>
  <c r="V531" i="22"/>
  <c r="V632" i="22"/>
  <c r="V350" i="22"/>
  <c r="V253" i="22"/>
  <c r="V725" i="22"/>
  <c r="V724" i="22"/>
  <c r="V665" i="22"/>
  <c r="V554" i="22"/>
  <c r="V739" i="22"/>
  <c r="V177" i="22"/>
  <c r="V153" i="22"/>
  <c r="V210" i="22"/>
  <c r="V169" i="22"/>
  <c r="V463" i="22"/>
  <c r="V250" i="22"/>
  <c r="V403" i="22"/>
  <c r="V239" i="22"/>
  <c r="V415" i="22"/>
  <c r="V219" i="22"/>
  <c r="V490" i="22"/>
  <c r="V288" i="22"/>
  <c r="V503" i="22"/>
  <c r="V612" i="22"/>
  <c r="V630" i="22"/>
  <c r="V576" i="22"/>
  <c r="V677" i="22"/>
  <c r="V497" i="22"/>
  <c r="V469" i="22"/>
  <c r="V726" i="22"/>
  <c r="H737" i="22"/>
  <c r="H740" i="22"/>
  <c r="H460" i="22"/>
  <c r="V648" i="22"/>
  <c r="V592" i="22"/>
  <c r="V629" i="22"/>
  <c r="V597" i="22"/>
  <c r="V611" i="22"/>
  <c r="V277" i="22"/>
  <c r="V696" i="22"/>
  <c r="V715" i="22"/>
  <c r="V717" i="22"/>
  <c r="V695" i="22"/>
  <c r="V320" i="22"/>
  <c r="T692" i="6"/>
  <c r="Z691" i="22" s="1"/>
  <c r="V241" i="22"/>
  <c r="V475" i="22"/>
  <c r="V468" i="22"/>
  <c r="V411" i="22"/>
  <c r="V399" i="22"/>
  <c r="V476" i="22"/>
  <c r="V163" i="22"/>
  <c r="V395" i="22"/>
  <c r="V519" i="22"/>
  <c r="V309" i="22"/>
  <c r="V521" i="22"/>
  <c r="V517" i="22"/>
  <c r="V687" i="22"/>
  <c r="V656" i="22"/>
  <c r="H476" i="22"/>
  <c r="H468" i="22"/>
  <c r="H467" i="22"/>
  <c r="H486" i="22"/>
  <c r="V631" i="22"/>
  <c r="V318" i="22"/>
  <c r="V650" i="22"/>
  <c r="V668" i="22"/>
  <c r="V461" i="22"/>
  <c r="V703" i="22"/>
  <c r="V433" i="22"/>
  <c r="V405" i="22"/>
  <c r="V729" i="22"/>
  <c r="V627" i="22"/>
  <c r="V670" i="22"/>
  <c r="V532" i="22"/>
  <c r="T644" i="6"/>
  <c r="Z643" i="22" s="1"/>
  <c r="K678" i="6"/>
  <c r="S677" i="22" s="1"/>
  <c r="T613" i="6"/>
  <c r="Z612" i="22" s="1"/>
  <c r="M502" i="6"/>
  <c r="U501" i="22" s="1"/>
  <c r="K625" i="6"/>
  <c r="S624" i="22" s="1"/>
  <c r="P366" i="6"/>
  <c r="O366" i="6" s="1"/>
  <c r="R366" i="6" s="1"/>
  <c r="U366" i="6" s="1"/>
  <c r="K725" i="6"/>
  <c r="S724" i="22" s="1"/>
  <c r="K606" i="6"/>
  <c r="S605" i="22" s="1"/>
  <c r="M651" i="6"/>
  <c r="U650" i="22" s="1"/>
  <c r="T295" i="6"/>
  <c r="Z294" i="22" s="1"/>
  <c r="O612" i="22"/>
  <c r="O650" i="22"/>
  <c r="J508" i="6"/>
  <c r="R507" i="22" s="1"/>
  <c r="H271" i="6"/>
  <c r="P270" i="22" s="1"/>
  <c r="T606" i="6"/>
  <c r="Z605" i="22" s="1"/>
  <c r="M606" i="6"/>
  <c r="U605" i="22" s="1"/>
  <c r="H549" i="6"/>
  <c r="P548" i="22" s="1"/>
  <c r="H606" i="6"/>
  <c r="P605" i="22" s="1"/>
  <c r="L606" i="6"/>
  <c r="T605" i="22" s="1"/>
  <c r="I549" i="6"/>
  <c r="Q548" i="22" s="1"/>
  <c r="I606" i="6"/>
  <c r="Q605" i="22" s="1"/>
  <c r="M295" i="6"/>
  <c r="U294" i="22" s="1"/>
  <c r="O605" i="22"/>
  <c r="J549" i="6"/>
  <c r="R548" i="22" s="1"/>
  <c r="K549" i="6"/>
  <c r="S548" i="22" s="1"/>
  <c r="K524" i="6"/>
  <c r="S523" i="22" s="1"/>
  <c r="L549" i="6"/>
  <c r="T548" i="22" s="1"/>
  <c r="M549" i="6"/>
  <c r="U548" i="22" s="1"/>
  <c r="H574" i="6"/>
  <c r="P573" i="22" s="1"/>
  <c r="O548" i="22"/>
  <c r="L508" i="6"/>
  <c r="T507" i="22" s="1"/>
  <c r="J284" i="6"/>
  <c r="R283" i="22" s="1"/>
  <c r="H577" i="6"/>
  <c r="P576" i="22" s="1"/>
  <c r="I579" i="6"/>
  <c r="Q578" i="22" s="1"/>
  <c r="I332" i="6"/>
  <c r="Q331" i="22" s="1"/>
  <c r="H505" i="6"/>
  <c r="P504" i="22" s="1"/>
  <c r="T651" i="6"/>
  <c r="Z650" i="22" s="1"/>
  <c r="T430" i="6"/>
  <c r="Z429" i="22" s="1"/>
  <c r="K502" i="6"/>
  <c r="S501" i="22" s="1"/>
  <c r="J579" i="6"/>
  <c r="R578" i="22" s="1"/>
  <c r="J332" i="6"/>
  <c r="R331" i="22" s="1"/>
  <c r="H466" i="6"/>
  <c r="P465" i="22" s="1"/>
  <c r="I505" i="6"/>
  <c r="Q504" i="22" s="1"/>
  <c r="K702" i="6"/>
  <c r="S701" i="22" s="1"/>
  <c r="I718" i="6"/>
  <c r="Q717" i="22" s="1"/>
  <c r="L625" i="6"/>
  <c r="T624" i="22" s="1"/>
  <c r="L362" i="6"/>
  <c r="T361" i="22" s="1"/>
  <c r="L725" i="6"/>
  <c r="T724" i="22" s="1"/>
  <c r="M702" i="6"/>
  <c r="U701" i="22" s="1"/>
  <c r="L502" i="6"/>
  <c r="T501" i="22" s="1"/>
  <c r="M678" i="6"/>
  <c r="U677" i="22" s="1"/>
  <c r="L730" i="6"/>
  <c r="T729" i="22" s="1"/>
  <c r="K331" i="6"/>
  <c r="S330" i="22" s="1"/>
  <c r="M644" i="6"/>
  <c r="U643" i="22" s="1"/>
  <c r="H332" i="6"/>
  <c r="P331" i="22" s="1"/>
  <c r="J322" i="6"/>
  <c r="R321" i="22" s="1"/>
  <c r="H406" i="6"/>
  <c r="P405" i="22" s="1"/>
  <c r="H730" i="6"/>
  <c r="P729" i="22" s="1"/>
  <c r="I406" i="6"/>
  <c r="Q405" i="22" s="1"/>
  <c r="M625" i="6"/>
  <c r="U624" i="22" s="1"/>
  <c r="M725" i="6"/>
  <c r="U724" i="22" s="1"/>
  <c r="L702" i="6"/>
  <c r="T701" i="22" s="1"/>
  <c r="K583" i="6"/>
  <c r="S582" i="22" s="1"/>
  <c r="K570" i="6"/>
  <c r="S569" i="22" s="1"/>
  <c r="O729" i="22"/>
  <c r="L331" i="6"/>
  <c r="T330" i="22" s="1"/>
  <c r="O643" i="22"/>
  <c r="I730" i="6"/>
  <c r="Q729" i="22" s="1"/>
  <c r="J630" i="6"/>
  <c r="R629" i="22" s="1"/>
  <c r="J406" i="6"/>
  <c r="R405" i="22" s="1"/>
  <c r="H516" i="6"/>
  <c r="P515" i="22" s="1"/>
  <c r="T332" i="6"/>
  <c r="Z331" i="22" s="1"/>
  <c r="T725" i="6"/>
  <c r="Z724" i="22" s="1"/>
  <c r="T516" i="6"/>
  <c r="Z515" i="22" s="1"/>
  <c r="T583" i="6"/>
  <c r="Z582" i="22" s="1"/>
  <c r="T579" i="6"/>
  <c r="Z578" i="22" s="1"/>
  <c r="T577" i="6"/>
  <c r="Z576" i="22" s="1"/>
  <c r="O624" i="22"/>
  <c r="M430" i="6"/>
  <c r="U429" i="22" s="1"/>
  <c r="O701" i="22"/>
  <c r="L583" i="6"/>
  <c r="T582" i="22" s="1"/>
  <c r="L570" i="6"/>
  <c r="T569" i="22" s="1"/>
  <c r="M730" i="6"/>
  <c r="U729" i="22" s="1"/>
  <c r="M331" i="6"/>
  <c r="U330" i="22" s="1"/>
  <c r="I516" i="6"/>
  <c r="Q515" i="22" s="1"/>
  <c r="T331" i="6"/>
  <c r="Z330" i="22" s="1"/>
  <c r="L430" i="6"/>
  <c r="T429" i="22" s="1"/>
  <c r="M570" i="6"/>
  <c r="U569" i="22" s="1"/>
  <c r="T570" i="6"/>
  <c r="Z569" i="22" s="1"/>
  <c r="T730" i="6"/>
  <c r="Z729" i="22" s="1"/>
  <c r="K332" i="6"/>
  <c r="S331" i="22" s="1"/>
  <c r="O429" i="22"/>
  <c r="L579" i="6"/>
  <c r="T578" i="22" s="1"/>
  <c r="J505" i="6"/>
  <c r="R504" i="22" s="1"/>
  <c r="I577" i="6"/>
  <c r="Q576" i="22" s="1"/>
  <c r="J516" i="6"/>
  <c r="R515" i="22" s="1"/>
  <c r="I702" i="6"/>
  <c r="Q701" i="22" s="1"/>
  <c r="L332" i="6"/>
  <c r="T331" i="22" s="1"/>
  <c r="K406" i="6"/>
  <c r="S405" i="22" s="1"/>
  <c r="K516" i="6"/>
  <c r="S515" i="22" s="1"/>
  <c r="O576" i="22"/>
  <c r="K579" i="6"/>
  <c r="S578" i="22" s="1"/>
  <c r="J577" i="6"/>
  <c r="R576" i="22" s="1"/>
  <c r="H702" i="6"/>
  <c r="P701" i="22" s="1"/>
  <c r="T406" i="6"/>
  <c r="Z405" i="22" s="1"/>
  <c r="T505" i="6"/>
  <c r="Z504" i="22" s="1"/>
  <c r="M332" i="6"/>
  <c r="U331" i="22" s="1"/>
  <c r="M406" i="6"/>
  <c r="U405" i="22" s="1"/>
  <c r="L322" i="6"/>
  <c r="T321" i="22" s="1"/>
  <c r="L516" i="6"/>
  <c r="T515" i="22" s="1"/>
  <c r="H579" i="6"/>
  <c r="P578" i="22" s="1"/>
  <c r="T322" i="6"/>
  <c r="Z321" i="22" s="1"/>
  <c r="J730" i="6"/>
  <c r="R729" i="22" s="1"/>
  <c r="H322" i="6"/>
  <c r="P321" i="22" s="1"/>
  <c r="T362" i="6"/>
  <c r="Z361" i="22" s="1"/>
  <c r="T678" i="6"/>
  <c r="Z677" i="22" s="1"/>
  <c r="M505" i="6"/>
  <c r="U504" i="22" s="1"/>
  <c r="H635" i="6"/>
  <c r="P634" i="22" s="1"/>
  <c r="J629" i="6"/>
  <c r="R628" i="22" s="1"/>
  <c r="H269" i="6"/>
  <c r="P268" i="22" s="1"/>
  <c r="H330" i="6"/>
  <c r="P329" i="22" s="1"/>
  <c r="T330" i="6"/>
  <c r="Z329" i="22" s="1"/>
  <c r="K362" i="6"/>
  <c r="S361" i="22" s="1"/>
  <c r="M635" i="6"/>
  <c r="U634" i="22" s="1"/>
  <c r="J635" i="6"/>
  <c r="R634" i="22" s="1"/>
  <c r="H275" i="6"/>
  <c r="P274" i="22" s="1"/>
  <c r="J330" i="6"/>
  <c r="R329" i="22" s="1"/>
  <c r="I466" i="6"/>
  <c r="Q465" i="22" s="1"/>
  <c r="I701" i="6"/>
  <c r="Q700" i="22" s="1"/>
  <c r="T466" i="6"/>
  <c r="Z465" i="22" s="1"/>
  <c r="M362" i="6"/>
  <c r="U361" i="22" s="1"/>
  <c r="L701" i="6"/>
  <c r="T700" i="22" s="1"/>
  <c r="H668" i="6"/>
  <c r="P667" i="22" s="1"/>
  <c r="H587" i="6"/>
  <c r="P586" i="22" s="1"/>
  <c r="J466" i="6"/>
  <c r="R465" i="22" s="1"/>
  <c r="H673" i="6"/>
  <c r="P672" i="22" s="1"/>
  <c r="J518" i="6"/>
  <c r="R517" i="22" s="1"/>
  <c r="J701" i="6"/>
  <c r="R700" i="22" s="1"/>
  <c r="T701" i="6"/>
  <c r="Z700" i="22" s="1"/>
  <c r="O361" i="22"/>
  <c r="M701" i="6"/>
  <c r="U700" i="22" s="1"/>
  <c r="K668" i="6"/>
  <c r="S667" i="22" s="1"/>
  <c r="K466" i="6"/>
  <c r="S465" i="22" s="1"/>
  <c r="I711" i="6"/>
  <c r="Q710" i="22" s="1"/>
  <c r="J301" i="6"/>
  <c r="R300" i="22" s="1"/>
  <c r="I668" i="6"/>
  <c r="Q667" i="22" s="1"/>
  <c r="I587" i="6"/>
  <c r="Q586" i="22" s="1"/>
  <c r="H362" i="6"/>
  <c r="P361" i="22" s="1"/>
  <c r="M562" i="6"/>
  <c r="U561" i="22" s="1"/>
  <c r="K330" i="6"/>
  <c r="S329" i="22" s="1"/>
  <c r="M668" i="6"/>
  <c r="U667" i="22" s="1"/>
  <c r="L466" i="6"/>
  <c r="T465" i="22" s="1"/>
  <c r="J711" i="6"/>
  <c r="R710" i="22" s="1"/>
  <c r="J668" i="6"/>
  <c r="R667" i="22" s="1"/>
  <c r="J587" i="6"/>
  <c r="R586" i="22" s="1"/>
  <c r="I362" i="6"/>
  <c r="Q361" i="22" s="1"/>
  <c r="H418" i="6"/>
  <c r="P417" i="22" s="1"/>
  <c r="H617" i="6"/>
  <c r="P616" i="22" s="1"/>
  <c r="T587" i="6"/>
  <c r="Z586" i="22" s="1"/>
  <c r="M617" i="6"/>
  <c r="U616" i="22" s="1"/>
  <c r="L330" i="6"/>
  <c r="T329" i="22" s="1"/>
  <c r="O667" i="22"/>
  <c r="M466" i="6"/>
  <c r="U465" i="22" s="1"/>
  <c r="K418" i="6"/>
  <c r="S417" i="22" s="1"/>
  <c r="H711" i="6"/>
  <c r="P710" i="22" s="1"/>
  <c r="H629" i="6"/>
  <c r="P628" i="22" s="1"/>
  <c r="H514" i="6"/>
  <c r="P513" i="22" s="1"/>
  <c r="I418" i="6"/>
  <c r="Q417" i="22" s="1"/>
  <c r="I496" i="6"/>
  <c r="Q495" i="22" s="1"/>
  <c r="T629" i="6"/>
  <c r="Z628" i="22" s="1"/>
  <c r="M330" i="6"/>
  <c r="U329" i="22" s="1"/>
  <c r="I629" i="6"/>
  <c r="Q628" i="22" s="1"/>
  <c r="J418" i="6"/>
  <c r="R417" i="22" s="1"/>
  <c r="I367" i="6"/>
  <c r="Q366" i="22" s="1"/>
  <c r="T711" i="6"/>
  <c r="Z710" i="22" s="1"/>
  <c r="K635" i="6"/>
  <c r="S634" i="22" s="1"/>
  <c r="J639" i="6"/>
  <c r="R638" i="22" s="1"/>
  <c r="I531" i="6"/>
  <c r="Q530" i="22" s="1"/>
  <c r="H708" i="6"/>
  <c r="P707" i="22" s="1"/>
  <c r="I658" i="6"/>
  <c r="Q657" i="22" s="1"/>
  <c r="H593" i="6"/>
  <c r="P592" i="22" s="1"/>
  <c r="H723" i="6"/>
  <c r="P722" i="22" s="1"/>
  <c r="K745" i="8"/>
  <c r="M526" i="6"/>
  <c r="U525" i="22" s="1"/>
  <c r="O562" i="22"/>
  <c r="T723" i="6"/>
  <c r="Z722" i="22" s="1"/>
  <c r="L402" i="6"/>
  <c r="T401" i="22" s="1"/>
  <c r="O313" i="22"/>
  <c r="K633" i="6"/>
  <c r="S632" i="22" s="1"/>
  <c r="L497" i="6"/>
  <c r="T496" i="22" s="1"/>
  <c r="L531" i="6"/>
  <c r="T530" i="22" s="1"/>
  <c r="K679" i="6"/>
  <c r="S678" i="22" s="1"/>
  <c r="M712" i="6"/>
  <c r="U711" i="22" s="1"/>
  <c r="L723" i="6"/>
  <c r="T722" i="22" s="1"/>
  <c r="I506" i="7"/>
  <c r="J319" i="6"/>
  <c r="R318" i="22" s="1"/>
  <c r="J252" i="6"/>
  <c r="R251" i="22" s="1"/>
  <c r="H531" i="6"/>
  <c r="P530" i="22" s="1"/>
  <c r="J314" i="6"/>
  <c r="R313" i="22" s="1"/>
  <c r="J402" i="6"/>
  <c r="R401" i="22" s="1"/>
  <c r="H658" i="6"/>
  <c r="P657" i="22" s="1"/>
  <c r="J612" i="6"/>
  <c r="R611" i="22" s="1"/>
  <c r="I639" i="6"/>
  <c r="Q638" i="22" s="1"/>
  <c r="T252" i="6"/>
  <c r="Z251" i="22" s="1"/>
  <c r="T639" i="6"/>
  <c r="Z638" i="22" s="1"/>
  <c r="T314" i="6"/>
  <c r="Z313" i="22" s="1"/>
  <c r="T526" i="6"/>
  <c r="Z525" i="22" s="1"/>
  <c r="T563" i="6"/>
  <c r="Z562" i="22" s="1"/>
  <c r="K531" i="6"/>
  <c r="S530" i="22" s="1"/>
  <c r="K402" i="6"/>
  <c r="S401" i="22" s="1"/>
  <c r="O560" i="22"/>
  <c r="O638" i="22"/>
  <c r="K526" i="6"/>
  <c r="S525" i="22" s="1"/>
  <c r="M563" i="6"/>
  <c r="U562" i="22" s="1"/>
  <c r="L712" i="6"/>
  <c r="T711" i="22" s="1"/>
  <c r="K497" i="6"/>
  <c r="S496" i="22" s="1"/>
  <c r="M314" i="6"/>
  <c r="U313" i="22" s="1"/>
  <c r="K506" i="7"/>
  <c r="J585" i="6"/>
  <c r="R584" i="22" s="1"/>
  <c r="I593" i="6"/>
  <c r="Q592" i="22" s="1"/>
  <c r="I342" i="6"/>
  <c r="Q341" i="22" s="1"/>
  <c r="J531" i="6"/>
  <c r="R530" i="22" s="1"/>
  <c r="J658" i="6"/>
  <c r="R657" i="22" s="1"/>
  <c r="L525" i="7"/>
  <c r="I708" i="6"/>
  <c r="Q707" i="22" s="1"/>
  <c r="H633" i="6"/>
  <c r="P632" i="22" s="1"/>
  <c r="I723" i="6"/>
  <c r="Q722" i="22" s="1"/>
  <c r="H639" i="6"/>
  <c r="P638" i="22" s="1"/>
  <c r="T679" i="6"/>
  <c r="Z678" i="22" s="1"/>
  <c r="T612" i="6"/>
  <c r="Z611" i="22" s="1"/>
  <c r="M531" i="6"/>
  <c r="U530" i="22" s="1"/>
  <c r="M402" i="6"/>
  <c r="U401" i="22" s="1"/>
  <c r="L526" i="6"/>
  <c r="T525" i="22" s="1"/>
  <c r="L679" i="6"/>
  <c r="T678" i="22" s="1"/>
  <c r="K342" i="6"/>
  <c r="S341" i="22" s="1"/>
  <c r="O711" i="22"/>
  <c r="M497" i="6"/>
  <c r="U496" i="22" s="1"/>
  <c r="K252" i="6"/>
  <c r="S251" i="22" s="1"/>
  <c r="K540" i="6"/>
  <c r="S539" i="22" s="1"/>
  <c r="K616" i="6"/>
  <c r="S615" i="22" s="1"/>
  <c r="K723" i="6"/>
  <c r="S722" i="22" s="1"/>
  <c r="L633" i="6"/>
  <c r="T632" i="22" s="1"/>
  <c r="K319" i="6"/>
  <c r="S318" i="22" s="1"/>
  <c r="L506" i="7"/>
  <c r="H585" i="6"/>
  <c r="P584" i="22" s="1"/>
  <c r="J593" i="6"/>
  <c r="R592" i="22" s="1"/>
  <c r="J342" i="6"/>
  <c r="R341" i="22" s="1"/>
  <c r="J712" i="6"/>
  <c r="R711" i="22" s="1"/>
  <c r="H526" i="6"/>
  <c r="P525" i="22" s="1"/>
  <c r="H540" i="6"/>
  <c r="P539" i="22" s="1"/>
  <c r="J561" i="6"/>
  <c r="R560" i="22" s="1"/>
  <c r="J708" i="6"/>
  <c r="R707" i="22" s="1"/>
  <c r="I633" i="6"/>
  <c r="Q632" i="22" s="1"/>
  <c r="J723" i="6"/>
  <c r="R722" i="22" s="1"/>
  <c r="T402" i="6"/>
  <c r="Z401" i="22" s="1"/>
  <c r="T708" i="6"/>
  <c r="Z707" i="22" s="1"/>
  <c r="T540" i="6"/>
  <c r="Z539" i="22" s="1"/>
  <c r="T712" i="6"/>
  <c r="Z711" i="22" s="1"/>
  <c r="K658" i="6"/>
  <c r="S657" i="22" s="1"/>
  <c r="O530" i="22"/>
  <c r="O401" i="22"/>
  <c r="O525" i="22"/>
  <c r="M679" i="6"/>
  <c r="U678" i="22" s="1"/>
  <c r="M342" i="6"/>
  <c r="U341" i="22" s="1"/>
  <c r="K593" i="6"/>
  <c r="S592" i="22" s="1"/>
  <c r="O496" i="22"/>
  <c r="L252" i="6"/>
  <c r="T251" i="22" s="1"/>
  <c r="L540" i="6"/>
  <c r="T539" i="22" s="1"/>
  <c r="K495" i="6"/>
  <c r="S494" i="22" s="1"/>
  <c r="L708" i="6"/>
  <c r="T707" i="22" s="1"/>
  <c r="L616" i="6"/>
  <c r="T615" i="22" s="1"/>
  <c r="M723" i="6"/>
  <c r="U722" i="22" s="1"/>
  <c r="M633" i="6"/>
  <c r="U632" i="22" s="1"/>
  <c r="M319" i="6"/>
  <c r="U318" i="22" s="1"/>
  <c r="H563" i="6"/>
  <c r="P562" i="22" s="1"/>
  <c r="J720" i="6"/>
  <c r="R719" i="22" s="1"/>
  <c r="I679" i="6"/>
  <c r="Q678" i="22" s="1"/>
  <c r="I585" i="6"/>
  <c r="Q584" i="22" s="1"/>
  <c r="H712" i="6"/>
  <c r="P711" i="22" s="1"/>
  <c r="J616" i="6"/>
  <c r="R615" i="22" s="1"/>
  <c r="I526" i="6"/>
  <c r="Q525" i="22" s="1"/>
  <c r="I540" i="6"/>
  <c r="Q539" i="22" s="1"/>
  <c r="H561" i="6"/>
  <c r="P560" i="22" s="1"/>
  <c r="J633" i="6"/>
  <c r="R632" i="22" s="1"/>
  <c r="J497" i="6"/>
  <c r="R496" i="22" s="1"/>
  <c r="T616" i="6"/>
  <c r="Z615" i="22" s="1"/>
  <c r="T593" i="6"/>
  <c r="Z592" i="22" s="1"/>
  <c r="T585" i="6"/>
  <c r="Z584" i="22" s="1"/>
  <c r="L658" i="6"/>
  <c r="T657" i="22" s="1"/>
  <c r="O678" i="22"/>
  <c r="L612" i="6"/>
  <c r="T611" i="22" s="1"/>
  <c r="L342" i="6"/>
  <c r="T341" i="22" s="1"/>
  <c r="L593" i="6"/>
  <c r="T592" i="22" s="1"/>
  <c r="K585" i="6"/>
  <c r="S584" i="22" s="1"/>
  <c r="M252" i="6"/>
  <c r="U251" i="22" s="1"/>
  <c r="M540" i="6"/>
  <c r="U539" i="22" s="1"/>
  <c r="M495" i="6"/>
  <c r="U494" i="22" s="1"/>
  <c r="K708" i="6"/>
  <c r="S707" i="22" s="1"/>
  <c r="M616" i="6"/>
  <c r="U615" i="22" s="1"/>
  <c r="O632" i="22"/>
  <c r="L319" i="6"/>
  <c r="T318" i="22" s="1"/>
  <c r="K720" i="6"/>
  <c r="S719" i="22" s="1"/>
  <c r="I563" i="6"/>
  <c r="Q562" i="22" s="1"/>
  <c r="H720" i="6"/>
  <c r="P719" i="22" s="1"/>
  <c r="J679" i="6"/>
  <c r="R678" i="22" s="1"/>
  <c r="I712" i="6"/>
  <c r="Q711" i="22" s="1"/>
  <c r="H616" i="6"/>
  <c r="P615" i="22" s="1"/>
  <c r="J540" i="6"/>
  <c r="R539" i="22" s="1"/>
  <c r="I561" i="6"/>
  <c r="Q560" i="22" s="1"/>
  <c r="H497" i="6"/>
  <c r="P496" i="22" s="1"/>
  <c r="H495" i="6"/>
  <c r="P494" i="22" s="1"/>
  <c r="T497" i="6"/>
  <c r="Z496" i="22" s="1"/>
  <c r="T495" i="6"/>
  <c r="Z494" i="22" s="1"/>
  <c r="T658" i="6"/>
  <c r="Z657" i="22" s="1"/>
  <c r="M658" i="6"/>
  <c r="U657" i="22" s="1"/>
  <c r="K561" i="6"/>
  <c r="S560" i="22" s="1"/>
  <c r="L639" i="6"/>
  <c r="T638" i="22" s="1"/>
  <c r="K612" i="6"/>
  <c r="S611" i="22" s="1"/>
  <c r="O341" i="22"/>
  <c r="M593" i="6"/>
  <c r="U592" i="22" s="1"/>
  <c r="L585" i="6"/>
  <c r="T584" i="22" s="1"/>
  <c r="O251" i="22"/>
  <c r="L495" i="6"/>
  <c r="T494" i="22" s="1"/>
  <c r="M708" i="6"/>
  <c r="U707" i="22" s="1"/>
  <c r="O615" i="22"/>
  <c r="O318" i="22"/>
  <c r="L720" i="6"/>
  <c r="T719" i="22" s="1"/>
  <c r="J563" i="6"/>
  <c r="R562" i="22" s="1"/>
  <c r="I720" i="6"/>
  <c r="Q719" i="22" s="1"/>
  <c r="I319" i="6"/>
  <c r="Q318" i="22" s="1"/>
  <c r="H252" i="6"/>
  <c r="P251" i="22" s="1"/>
  <c r="H314" i="6"/>
  <c r="P313" i="22" s="1"/>
  <c r="H402" i="6"/>
  <c r="P401" i="22" s="1"/>
  <c r="H612" i="6"/>
  <c r="P611" i="22" s="1"/>
  <c r="I495" i="6"/>
  <c r="Q494" i="22" s="1"/>
  <c r="P507" i="6"/>
  <c r="T561" i="6"/>
  <c r="Z560" i="22" s="1"/>
  <c r="P619" i="6"/>
  <c r="L561" i="6"/>
  <c r="T560" i="22" s="1"/>
  <c r="K639" i="6"/>
  <c r="S638" i="22" s="1"/>
  <c r="M612" i="6"/>
  <c r="U611" i="22" s="1"/>
  <c r="L563" i="6"/>
  <c r="T562" i="22" s="1"/>
  <c r="M585" i="6"/>
  <c r="U584" i="22" s="1"/>
  <c r="K314" i="6"/>
  <c r="S313" i="22" s="1"/>
  <c r="O494" i="22"/>
  <c r="K596" i="6"/>
  <c r="S595" i="22" s="1"/>
  <c r="M720" i="6"/>
  <c r="H506" i="7"/>
  <c r="H319" i="6"/>
  <c r="P318" i="22" s="1"/>
  <c r="I314" i="6"/>
  <c r="Q313" i="22" s="1"/>
  <c r="H693" i="6"/>
  <c r="P692" i="22" s="1"/>
  <c r="J285" i="6"/>
  <c r="R284" i="22" s="1"/>
  <c r="I612" i="6"/>
  <c r="Q611" i="22" s="1"/>
  <c r="T720" i="6"/>
  <c r="Z719" i="22" s="1"/>
  <c r="J574" i="6"/>
  <c r="R573" i="22" s="1"/>
  <c r="I281" i="6"/>
  <c r="Q280" i="22" s="1"/>
  <c r="I508" i="6"/>
  <c r="Q507" i="22" s="1"/>
  <c r="H438" i="6"/>
  <c r="P437" i="22" s="1"/>
  <c r="J532" i="6"/>
  <c r="R531" i="22" s="1"/>
  <c r="I665" i="6"/>
  <c r="Q664" i="22" s="1"/>
  <c r="J713" i="6"/>
  <c r="R712" i="22" s="1"/>
  <c r="I704" i="6"/>
  <c r="Q703" i="22" s="1"/>
  <c r="I597" i="6"/>
  <c r="Q596" i="22" s="1"/>
  <c r="H696" i="6"/>
  <c r="P695" i="22" s="1"/>
  <c r="T343" i="6"/>
  <c r="Z342" i="22" s="1"/>
  <c r="P706" i="6"/>
  <c r="P672" i="6"/>
  <c r="T438" i="6"/>
  <c r="Z437" i="22" s="1"/>
  <c r="T508" i="6"/>
  <c r="Z507" i="22" s="1"/>
  <c r="P664" i="6"/>
  <c r="K326" i="6"/>
  <c r="S325" i="22" s="1"/>
  <c r="O342" i="22"/>
  <c r="L665" i="6"/>
  <c r="T664" i="22" s="1"/>
  <c r="O280" i="22"/>
  <c r="O536" i="22"/>
  <c r="K508" i="6"/>
  <c r="S507" i="22" s="1"/>
  <c r="O350" i="22"/>
  <c r="I307" i="6"/>
  <c r="Q306" i="22" s="1"/>
  <c r="I574" i="6"/>
  <c r="Q573" i="22" s="1"/>
  <c r="J438" i="6"/>
  <c r="R437" i="22" s="1"/>
  <c r="H524" i="6"/>
  <c r="P523" i="22" s="1"/>
  <c r="H281" i="6"/>
  <c r="P280" i="22" s="1"/>
  <c r="T498" i="6"/>
  <c r="Z497" i="22" s="1"/>
  <c r="T667" i="6"/>
  <c r="Z666" i="22" s="1"/>
  <c r="K597" i="6"/>
  <c r="S596" i="22" s="1"/>
  <c r="L326" i="6"/>
  <c r="T325" i="22" s="1"/>
  <c r="L524" i="6"/>
  <c r="T523" i="22" s="1"/>
  <c r="O664" i="22"/>
  <c r="M508" i="6"/>
  <c r="U507" i="22" s="1"/>
  <c r="T532" i="6"/>
  <c r="Z531" i="22" s="1"/>
  <c r="P344" i="6"/>
  <c r="O344" i="6" s="1"/>
  <c r="R344" i="6" s="1"/>
  <c r="U344" i="6" s="1"/>
  <c r="T537" i="6"/>
  <c r="Z536" i="22" s="1"/>
  <c r="L597" i="6"/>
  <c r="T596" i="22" s="1"/>
  <c r="O325" i="22"/>
  <c r="M524" i="6"/>
  <c r="U523" i="22" s="1"/>
  <c r="K438" i="6"/>
  <c r="S437" i="22" s="1"/>
  <c r="K713" i="6"/>
  <c r="S712" i="22" s="1"/>
  <c r="K696" i="6"/>
  <c r="S695" i="22" s="1"/>
  <c r="K307" i="6"/>
  <c r="S306" i="22" s="1"/>
  <c r="K574" i="6"/>
  <c r="S573" i="22" s="1"/>
  <c r="O507" i="22"/>
  <c r="L704" i="6"/>
  <c r="T703" i="22" s="1"/>
  <c r="I667" i="6"/>
  <c r="Q666" i="22" s="1"/>
  <c r="H669" i="6"/>
  <c r="P668" i="22" s="1"/>
  <c r="J537" i="6"/>
  <c r="R536" i="22" s="1"/>
  <c r="J524" i="6"/>
  <c r="R523" i="22" s="1"/>
  <c r="I343" i="6"/>
  <c r="Q342" i="22" s="1"/>
  <c r="I351" i="6"/>
  <c r="Q350" i="22" s="1"/>
  <c r="I669" i="6"/>
  <c r="Q668" i="22" s="1"/>
  <c r="T524" i="6"/>
  <c r="Z523" i="22" s="1"/>
  <c r="P705" i="6"/>
  <c r="T574" i="6"/>
  <c r="Z573" i="22" s="1"/>
  <c r="K669" i="6"/>
  <c r="S668" i="22" s="1"/>
  <c r="M597" i="6"/>
  <c r="U596" i="22" s="1"/>
  <c r="O523" i="22"/>
  <c r="M438" i="6"/>
  <c r="U437" i="22" s="1"/>
  <c r="L713" i="6"/>
  <c r="T712" i="22" s="1"/>
  <c r="L696" i="6"/>
  <c r="T695" i="22" s="1"/>
  <c r="L307" i="6"/>
  <c r="T306" i="22" s="1"/>
  <c r="M574" i="6"/>
  <c r="U573" i="22" s="1"/>
  <c r="L532" i="6"/>
  <c r="T531" i="22" s="1"/>
  <c r="M704" i="6"/>
  <c r="U703" i="22" s="1"/>
  <c r="H537" i="6"/>
  <c r="P536" i="22" s="1"/>
  <c r="H343" i="6"/>
  <c r="P342" i="22" s="1"/>
  <c r="H351" i="6"/>
  <c r="P350" i="22" s="1"/>
  <c r="J669" i="6"/>
  <c r="R668" i="22" s="1"/>
  <c r="H326" i="6"/>
  <c r="P325" i="22" s="1"/>
  <c r="T281" i="6"/>
  <c r="Z280" i="22" s="1"/>
  <c r="T669" i="6"/>
  <c r="Z668" i="22" s="1"/>
  <c r="T713" i="6"/>
  <c r="Z712" i="22" s="1"/>
  <c r="T326" i="6"/>
  <c r="Z325" i="22" s="1"/>
  <c r="L669" i="6"/>
  <c r="T668" i="22" s="1"/>
  <c r="O596" i="22"/>
  <c r="K343" i="6"/>
  <c r="S342" i="22" s="1"/>
  <c r="L438" i="6"/>
  <c r="T437" i="22" s="1"/>
  <c r="M713" i="6"/>
  <c r="U712" i="22" s="1"/>
  <c r="M696" i="6"/>
  <c r="U695" i="22" s="1"/>
  <c r="M307" i="6"/>
  <c r="L574" i="6"/>
  <c r="T573" i="22" s="1"/>
  <c r="K281" i="6"/>
  <c r="S280" i="22" s="1"/>
  <c r="K537" i="6"/>
  <c r="S536" i="22" s="1"/>
  <c r="M532" i="6"/>
  <c r="U531" i="22" s="1"/>
  <c r="K351" i="6"/>
  <c r="S350" i="22" s="1"/>
  <c r="I537" i="6"/>
  <c r="Q536" i="22" s="1"/>
  <c r="J343" i="6"/>
  <c r="R342" i="22" s="1"/>
  <c r="H532" i="6"/>
  <c r="P531" i="22" s="1"/>
  <c r="J351" i="6"/>
  <c r="R350" i="22" s="1"/>
  <c r="H713" i="6"/>
  <c r="P712" i="22" s="1"/>
  <c r="J704" i="6"/>
  <c r="R703" i="22" s="1"/>
  <c r="I326" i="6"/>
  <c r="Q325" i="22" s="1"/>
  <c r="T307" i="6"/>
  <c r="Z306" i="22" s="1"/>
  <c r="T685" i="6"/>
  <c r="Z684" i="22" s="1"/>
  <c r="M669" i="6"/>
  <c r="U668" i="22" s="1"/>
  <c r="M343" i="6"/>
  <c r="U342" i="22" s="1"/>
  <c r="O712" i="22"/>
  <c r="O695" i="22"/>
  <c r="O306" i="22"/>
  <c r="L281" i="6"/>
  <c r="T280" i="22" s="1"/>
  <c r="L537" i="6"/>
  <c r="T536" i="22" s="1"/>
  <c r="O531" i="22"/>
  <c r="M351" i="6"/>
  <c r="H545" i="6"/>
  <c r="P544" i="22" s="1"/>
  <c r="I532" i="6"/>
  <c r="Q531" i="22" s="1"/>
  <c r="H665" i="6"/>
  <c r="P664" i="22" s="1"/>
  <c r="H704" i="6"/>
  <c r="P703" i="22" s="1"/>
  <c r="T351" i="6"/>
  <c r="Z350" i="22" s="1"/>
  <c r="T665" i="6"/>
  <c r="Z664" i="22" s="1"/>
  <c r="J364" i="6"/>
  <c r="R363" i="22" s="1"/>
  <c r="I286" i="6"/>
  <c r="Q285" i="22" s="1"/>
  <c r="H414" i="6"/>
  <c r="P413" i="22" s="1"/>
  <c r="I671" i="6"/>
  <c r="Q670" i="22" s="1"/>
  <c r="J565" i="6"/>
  <c r="R564" i="22" s="1"/>
  <c r="I732" i="6"/>
  <c r="Q731" i="22" s="1"/>
  <c r="H731" i="6"/>
  <c r="P730" i="22" s="1"/>
  <c r="H553" i="6"/>
  <c r="P552" i="22" s="1"/>
  <c r="J352" i="6"/>
  <c r="R351" i="22" s="1"/>
  <c r="J718" i="6"/>
  <c r="R717" i="22" s="1"/>
  <c r="T630" i="6"/>
  <c r="Z629" i="22" s="1"/>
  <c r="T656" i="6"/>
  <c r="Z655" i="22" s="1"/>
  <c r="O348" i="22"/>
  <c r="K525" i="6"/>
  <c r="S524" i="22" s="1"/>
  <c r="M553" i="6"/>
  <c r="U552" i="22" s="1"/>
  <c r="L482" i="6"/>
  <c r="T481" i="22" s="1"/>
  <c r="L698" i="6"/>
  <c r="T697" i="22" s="1"/>
  <c r="J286" i="6"/>
  <c r="R285" i="22" s="1"/>
  <c r="I414" i="6"/>
  <c r="Q413" i="22" s="1"/>
  <c r="J671" i="6"/>
  <c r="R670" i="22" s="1"/>
  <c r="J732" i="6"/>
  <c r="R731" i="22" s="1"/>
  <c r="I731" i="6"/>
  <c r="Q730" i="22" s="1"/>
  <c r="H558" i="6"/>
  <c r="P557" i="22" s="1"/>
  <c r="H378" i="6"/>
  <c r="P377" i="22" s="1"/>
  <c r="H482" i="6"/>
  <c r="P481" i="22" s="1"/>
  <c r="I553" i="6"/>
  <c r="Q552" i="22" s="1"/>
  <c r="I352" i="6"/>
  <c r="Q351" i="22" s="1"/>
  <c r="H681" i="6"/>
  <c r="P680" i="22" s="1"/>
  <c r="P582" i="6"/>
  <c r="W581" i="22" s="1"/>
  <c r="P282" i="6"/>
  <c r="T414" i="6"/>
  <c r="Z413" i="22" s="1"/>
  <c r="T494" i="6"/>
  <c r="Z493" i="22" s="1"/>
  <c r="O524" i="22"/>
  <c r="M718" i="6"/>
  <c r="U717" i="22" s="1"/>
  <c r="O497" i="22"/>
  <c r="M698" i="6"/>
  <c r="U697" i="22" s="1"/>
  <c r="K704" i="6"/>
  <c r="S703" i="22" s="1"/>
  <c r="H318" i="6"/>
  <c r="P317" i="22" s="1"/>
  <c r="J414" i="6"/>
  <c r="R413" i="22" s="1"/>
  <c r="H671" i="6"/>
  <c r="P670" i="22" s="1"/>
  <c r="J731" i="6"/>
  <c r="R730" i="22" s="1"/>
  <c r="I558" i="6"/>
  <c r="Q557" i="22" s="1"/>
  <c r="I378" i="6"/>
  <c r="Q377" i="22" s="1"/>
  <c r="I482" i="6"/>
  <c r="Q481" i="22" s="1"/>
  <c r="H352" i="6"/>
  <c r="P351" i="22" s="1"/>
  <c r="I681" i="6"/>
  <c r="Q680" i="22" s="1"/>
  <c r="H611" i="6"/>
  <c r="P610" i="22" s="1"/>
  <c r="T364" i="6"/>
  <c r="Z363" i="22" s="1"/>
  <c r="M717" i="6"/>
  <c r="U716" i="22" s="1"/>
  <c r="M352" i="6"/>
  <c r="U351" i="22" s="1"/>
  <c r="K414" i="6"/>
  <c r="S413" i="22" s="1"/>
  <c r="I318" i="6"/>
  <c r="Q317" i="22" s="1"/>
  <c r="H717" i="6"/>
  <c r="P716" i="22" s="1"/>
  <c r="H494" i="6"/>
  <c r="P493" i="22" s="1"/>
  <c r="J558" i="6"/>
  <c r="R557" i="22" s="1"/>
  <c r="J378" i="6"/>
  <c r="R377" i="22" s="1"/>
  <c r="J482" i="6"/>
  <c r="R481" i="22" s="1"/>
  <c r="J681" i="6"/>
  <c r="R680" i="22" s="1"/>
  <c r="I611" i="6"/>
  <c r="Q610" i="22" s="1"/>
  <c r="T731" i="6"/>
  <c r="Z730" i="22" s="1"/>
  <c r="T318" i="6"/>
  <c r="Z317" i="22" s="1"/>
  <c r="M364" i="6"/>
  <c r="U363" i="22" s="1"/>
  <c r="O716" i="22"/>
  <c r="L286" i="6"/>
  <c r="T285" i="22" s="1"/>
  <c r="K350" i="6"/>
  <c r="S349" i="22" s="1"/>
  <c r="O655" i="22"/>
  <c r="T525" i="6"/>
  <c r="Z524" i="22" s="1"/>
  <c r="T349" i="6"/>
  <c r="Z348" i="22" s="1"/>
  <c r="O363" i="22"/>
  <c r="M681" i="6"/>
  <c r="U680" i="22" s="1"/>
  <c r="L671" i="6"/>
  <c r="T670" i="22" s="1"/>
  <c r="M350" i="6"/>
  <c r="U349" i="22" s="1"/>
  <c r="H525" i="6"/>
  <c r="P524" i="22" s="1"/>
  <c r="I494" i="6"/>
  <c r="Q493" i="22" s="1"/>
  <c r="H689" i="6"/>
  <c r="P688" i="22" s="1"/>
  <c r="H350" i="6"/>
  <c r="P349" i="22" s="1"/>
  <c r="H656" i="6"/>
  <c r="P655" i="22" s="1"/>
  <c r="H630" i="6"/>
  <c r="P629" i="22" s="1"/>
  <c r="J717" i="6"/>
  <c r="R716" i="22" s="1"/>
  <c r="I525" i="6"/>
  <c r="Q524" i="22" s="1"/>
  <c r="J494" i="6"/>
  <c r="R493" i="22" s="1"/>
  <c r="H698" i="6"/>
  <c r="P697" i="22" s="1"/>
  <c r="I689" i="6"/>
  <c r="Q688" i="22" s="1"/>
  <c r="I349" i="6"/>
  <c r="Q348" i="22" s="1"/>
  <c r="P348" i="6"/>
  <c r="O348" i="6" s="1"/>
  <c r="R348" i="6" s="1"/>
  <c r="U348" i="6" s="1"/>
  <c r="O493" i="22"/>
  <c r="M630" i="6"/>
  <c r="U629" i="22" s="1"/>
  <c r="K378" i="6"/>
  <c r="S377" i="22" s="1"/>
  <c r="K318" i="6"/>
  <c r="S317" i="22" s="1"/>
  <c r="J318" i="6"/>
  <c r="R317" i="22" s="1"/>
  <c r="J656" i="6"/>
  <c r="R655" i="22" s="1"/>
  <c r="I717" i="6"/>
  <c r="Q716" i="22" s="1"/>
  <c r="J611" i="6"/>
  <c r="R610" i="22" s="1"/>
  <c r="H349" i="6"/>
  <c r="P348" i="22" s="1"/>
  <c r="H364" i="6"/>
  <c r="P363" i="22" s="1"/>
  <c r="I350" i="6"/>
  <c r="Q349" i="22" s="1"/>
  <c r="I656" i="6"/>
  <c r="Q655" i="22" s="1"/>
  <c r="H565" i="6"/>
  <c r="P564" i="22" s="1"/>
  <c r="I630" i="6"/>
  <c r="Q629" i="22" s="1"/>
  <c r="J525" i="6"/>
  <c r="R524" i="22" s="1"/>
  <c r="I698" i="6"/>
  <c r="Q697" i="22" s="1"/>
  <c r="J689" i="6"/>
  <c r="R688" i="22" s="1"/>
  <c r="H718" i="6"/>
  <c r="P717" i="22" s="1"/>
  <c r="J349" i="6"/>
  <c r="R348" i="22" s="1"/>
  <c r="T565" i="6"/>
  <c r="Z564" i="22" s="1"/>
  <c r="T681" i="6"/>
  <c r="Z680" i="22" s="1"/>
  <c r="T553" i="6"/>
  <c r="Z552" i="22" s="1"/>
  <c r="T717" i="6"/>
  <c r="Z716" i="22" s="1"/>
  <c r="P334" i="6"/>
  <c r="S334" i="6" s="1"/>
  <c r="Y333" i="22" s="1"/>
  <c r="T718" i="6"/>
  <c r="Z717" i="22" s="1"/>
  <c r="P622" i="6"/>
  <c r="O622" i="6" s="1"/>
  <c r="R622" i="6" s="1"/>
  <c r="U622" i="6" s="1"/>
  <c r="K611" i="6"/>
  <c r="S610" i="22" s="1"/>
  <c r="L565" i="6"/>
  <c r="T564" i="22" s="1"/>
  <c r="M318" i="6"/>
  <c r="K566" i="6"/>
  <c r="S565" i="22" s="1"/>
  <c r="T566" i="6"/>
  <c r="Z565" i="22" s="1"/>
  <c r="L566" i="6"/>
  <c r="T565" i="22" s="1"/>
  <c r="O565" i="22"/>
  <c r="H566" i="6"/>
  <c r="P565" i="22" s="1"/>
  <c r="I566" i="6"/>
  <c r="Q565" i="22" s="1"/>
  <c r="P659" i="6"/>
  <c r="L505" i="6"/>
  <c r="T504" i="22" s="1"/>
  <c r="L493" i="6"/>
  <c r="T492" i="22" s="1"/>
  <c r="K322" i="6"/>
  <c r="S321" i="22" s="1"/>
  <c r="M577" i="6"/>
  <c r="U576" i="22" s="1"/>
  <c r="O682" i="22"/>
  <c r="O656" i="22"/>
  <c r="O504" i="22"/>
  <c r="M310" i="6"/>
  <c r="U309" i="22" s="1"/>
  <c r="O492" i="22"/>
  <c r="M322" i="6"/>
  <c r="U321" i="22" s="1"/>
  <c r="P341" i="6"/>
  <c r="O79" i="7"/>
  <c r="O676" i="22"/>
  <c r="P559" i="6"/>
  <c r="L577" i="6"/>
  <c r="T576" i="22" s="1"/>
  <c r="O301" i="22"/>
  <c r="K683" i="6"/>
  <c r="S682" i="22" s="1"/>
  <c r="M579" i="6"/>
  <c r="U578" i="22" s="1"/>
  <c r="M591" i="6"/>
  <c r="U590" i="22" s="1"/>
  <c r="O590" i="22"/>
  <c r="K657" i="6"/>
  <c r="S656" i="22" s="1"/>
  <c r="H626" i="6"/>
  <c r="P625" i="22" s="1"/>
  <c r="H312" i="6"/>
  <c r="P311" i="22" s="1"/>
  <c r="P529" i="6"/>
  <c r="S529" i="6" s="1"/>
  <c r="Y528" i="22" s="1"/>
  <c r="T689" i="6"/>
  <c r="Z688" i="22" s="1"/>
  <c r="L364" i="6"/>
  <c r="T363" i="22" s="1"/>
  <c r="L717" i="6"/>
  <c r="T716" i="22" s="1"/>
  <c r="K553" i="6"/>
  <c r="S552" i="22" s="1"/>
  <c r="K732" i="6"/>
  <c r="S731" i="22" s="1"/>
  <c r="L494" i="6"/>
  <c r="T493" i="22" s="1"/>
  <c r="O715" i="22"/>
  <c r="M646" i="6"/>
  <c r="U645" i="22" s="1"/>
  <c r="O377" i="22"/>
  <c r="O413" i="22"/>
  <c r="O670" i="22"/>
  <c r="M655" i="6"/>
  <c r="U654" i="22" s="1"/>
  <c r="K698" i="6"/>
  <c r="S697" i="22" s="1"/>
  <c r="M656" i="6"/>
  <c r="U655" i="22" s="1"/>
  <c r="J371" i="6"/>
  <c r="R370" i="22" s="1"/>
  <c r="H610" i="6"/>
  <c r="P609" i="22" s="1"/>
  <c r="J527" i="6"/>
  <c r="R526" i="22" s="1"/>
  <c r="T602" i="6"/>
  <c r="Z601" i="22" s="1"/>
  <c r="L510" i="6"/>
  <c r="T509" i="22" s="1"/>
  <c r="M732" i="6"/>
  <c r="U731" i="22" s="1"/>
  <c r="I716" i="6"/>
  <c r="Q715" i="22" s="1"/>
  <c r="T482" i="6"/>
  <c r="Z481" i="22" s="1"/>
  <c r="T474" i="6"/>
  <c r="Z473" i="22" s="1"/>
  <c r="L349" i="6"/>
  <c r="T348" i="22" s="1"/>
  <c r="L525" i="6"/>
  <c r="T524" i="22" s="1"/>
  <c r="K681" i="6"/>
  <c r="S680" i="22" s="1"/>
  <c r="L663" i="6"/>
  <c r="T662" i="22" s="1"/>
  <c r="K543" i="6"/>
  <c r="S542" i="22" s="1"/>
  <c r="K286" i="6"/>
  <c r="S285" i="22" s="1"/>
  <c r="L318" i="6"/>
  <c r="T317" i="22" s="1"/>
  <c r="L350" i="6"/>
  <c r="T349" i="22" s="1"/>
  <c r="L731" i="6"/>
  <c r="T730" i="22" s="1"/>
  <c r="O697" i="22"/>
  <c r="I677" i="6"/>
  <c r="Q676" i="22" s="1"/>
  <c r="I297" i="6"/>
  <c r="Q296" i="22" s="1"/>
  <c r="T352" i="6"/>
  <c r="Z351" i="22" s="1"/>
  <c r="P709" i="6"/>
  <c r="T732" i="6"/>
  <c r="Z731" i="22" s="1"/>
  <c r="T671" i="6"/>
  <c r="Z670" i="22" s="1"/>
  <c r="T510" i="6"/>
  <c r="Z509" i="22" s="1"/>
  <c r="P567" i="6"/>
  <c r="L611" i="6"/>
  <c r="T610" i="22" s="1"/>
  <c r="K271" i="6"/>
  <c r="S270" i="22" s="1"/>
  <c r="L681" i="6"/>
  <c r="T680" i="22" s="1"/>
  <c r="K718" i="6"/>
  <c r="S717" i="22" s="1"/>
  <c r="K565" i="6"/>
  <c r="S564" i="22" s="1"/>
  <c r="K482" i="6"/>
  <c r="S481" i="22" s="1"/>
  <c r="K630" i="6"/>
  <c r="S629" i="22" s="1"/>
  <c r="K352" i="6"/>
  <c r="S351" i="22" s="1"/>
  <c r="M286" i="6"/>
  <c r="U285" i="22" s="1"/>
  <c r="K731" i="6"/>
  <c r="S730" i="22" s="1"/>
  <c r="K458" i="6"/>
  <c r="S457" i="22" s="1"/>
  <c r="P304" i="6"/>
  <c r="P608" i="6"/>
  <c r="H646" i="6"/>
  <c r="P645" i="22" s="1"/>
  <c r="P270" i="6"/>
  <c r="P612" i="6"/>
  <c r="W611" i="22" s="1"/>
  <c r="P590" i="6"/>
  <c r="T611" i="6"/>
  <c r="Z610" i="22" s="1"/>
  <c r="M611" i="6"/>
  <c r="U610" i="22" s="1"/>
  <c r="K602" i="6"/>
  <c r="S601" i="22" s="1"/>
  <c r="L718" i="6"/>
  <c r="T717" i="22" s="1"/>
  <c r="M565" i="6"/>
  <c r="U564" i="22" s="1"/>
  <c r="M482" i="6"/>
  <c r="U481" i="22" s="1"/>
  <c r="L295" i="6"/>
  <c r="T294" i="22" s="1"/>
  <c r="K494" i="6"/>
  <c r="S493" i="22" s="1"/>
  <c r="L630" i="6"/>
  <c r="T629" i="22" s="1"/>
  <c r="L352" i="6"/>
  <c r="T351" i="22" s="1"/>
  <c r="L378" i="6"/>
  <c r="T377" i="22" s="1"/>
  <c r="M414" i="6"/>
  <c r="K671" i="6"/>
  <c r="S670" i="22" s="1"/>
  <c r="L254" i="6"/>
  <c r="T253" i="22" s="1"/>
  <c r="O285" i="22"/>
  <c r="K656" i="6"/>
  <c r="S655" i="22" s="1"/>
  <c r="P374" i="6"/>
  <c r="T533" i="6"/>
  <c r="Z532" i="22" s="1"/>
  <c r="T378" i="6"/>
  <c r="Z377" i="22" s="1"/>
  <c r="P255" i="6"/>
  <c r="T558" i="6"/>
  <c r="Z557" i="22" s="1"/>
  <c r="P540" i="6"/>
  <c r="K371" i="6"/>
  <c r="S370" i="22" s="1"/>
  <c r="L533" i="6"/>
  <c r="T532" i="22" s="1"/>
  <c r="L666" i="6"/>
  <c r="T665" i="22" s="1"/>
  <c r="H292" i="6"/>
  <c r="P291" i="22" s="1"/>
  <c r="L602" i="6"/>
  <c r="T601" i="22" s="1"/>
  <c r="M533" i="6"/>
  <c r="U532" i="22" s="1"/>
  <c r="L628" i="6"/>
  <c r="T627" i="22" s="1"/>
  <c r="I371" i="6"/>
  <c r="Q370" i="22" s="1"/>
  <c r="J510" i="6"/>
  <c r="R509" i="22" s="1"/>
  <c r="H663" i="6"/>
  <c r="P662" i="22" s="1"/>
  <c r="I527" i="6"/>
  <c r="Q526" i="22" s="1"/>
  <c r="H677" i="6"/>
  <c r="P676" i="22" s="1"/>
  <c r="I312" i="6"/>
  <c r="Q311" i="22" s="1"/>
  <c r="H536" i="6"/>
  <c r="P535" i="22" s="1"/>
  <c r="H543" i="6"/>
  <c r="P542" i="22" s="1"/>
  <c r="I284" i="6"/>
  <c r="Q283" i="22" s="1"/>
  <c r="H297" i="6"/>
  <c r="P296" i="22" s="1"/>
  <c r="H716" i="6"/>
  <c r="P715" i="22" s="1"/>
  <c r="P594" i="6"/>
  <c r="T666" i="6"/>
  <c r="Z665" i="22" s="1"/>
  <c r="O291" i="22"/>
  <c r="K295" i="6"/>
  <c r="S294" i="22" s="1"/>
  <c r="L527" i="6"/>
  <c r="T526" i="22" s="1"/>
  <c r="K345" i="6"/>
  <c r="S344" i="22" s="1"/>
  <c r="M716" i="6"/>
  <c r="U715" i="22" s="1"/>
  <c r="K533" i="6"/>
  <c r="S532" i="22" s="1"/>
  <c r="K646" i="6"/>
  <c r="S645" i="22" s="1"/>
  <c r="O696" i="22"/>
  <c r="K254" i="6"/>
  <c r="S253" i="22" s="1"/>
  <c r="K666" i="6"/>
  <c r="S665" i="22" s="1"/>
  <c r="M677" i="6"/>
  <c r="I610" i="6"/>
  <c r="Q609" i="22" s="1"/>
  <c r="J677" i="6"/>
  <c r="R676" i="22" s="1"/>
  <c r="M371" i="6"/>
  <c r="U370" i="22" s="1"/>
  <c r="M666" i="6"/>
  <c r="U665" i="22" s="1"/>
  <c r="J610" i="6"/>
  <c r="R609" i="22" s="1"/>
  <c r="J254" i="6"/>
  <c r="R253" i="22" s="1"/>
  <c r="H602" i="6"/>
  <c r="P601" i="22" s="1"/>
  <c r="J626" i="6"/>
  <c r="R625" i="22" s="1"/>
  <c r="H573" i="6"/>
  <c r="P572" i="22" s="1"/>
  <c r="J646" i="6"/>
  <c r="R645" i="22" s="1"/>
  <c r="I271" i="6"/>
  <c r="Q270" i="22" s="1"/>
  <c r="H533" i="6"/>
  <c r="P532" i="22" s="1"/>
  <c r="H474" i="6"/>
  <c r="P473" i="22" s="1"/>
  <c r="I272" i="6"/>
  <c r="Q271" i="22" s="1"/>
  <c r="H666" i="6"/>
  <c r="P665" i="22" s="1"/>
  <c r="I292" i="6"/>
  <c r="Q291" i="22" s="1"/>
  <c r="T284" i="6"/>
  <c r="Z283" i="22" s="1"/>
  <c r="P500" i="6"/>
  <c r="O500" i="6" s="1"/>
  <c r="R500" i="6" s="1"/>
  <c r="U500" i="6" s="1"/>
  <c r="T663" i="6"/>
  <c r="Z662" i="22" s="1"/>
  <c r="T527" i="6"/>
  <c r="Z526" i="22" s="1"/>
  <c r="P490" i="6"/>
  <c r="T716" i="6"/>
  <c r="Z715" i="22" s="1"/>
  <c r="T626" i="6"/>
  <c r="Z625" i="22" s="1"/>
  <c r="M297" i="6"/>
  <c r="U296" i="22" s="1"/>
  <c r="M271" i="6"/>
  <c r="U270" i="22" s="1"/>
  <c r="M602" i="6"/>
  <c r="U601" i="22" s="1"/>
  <c r="K663" i="6"/>
  <c r="S662" i="22" s="1"/>
  <c r="O294" i="22"/>
  <c r="L418" i="6"/>
  <c r="T417" i="22" s="1"/>
  <c r="O532" i="22"/>
  <c r="O645" i="22"/>
  <c r="K312" i="6"/>
  <c r="S311" i="22" s="1"/>
  <c r="O253" i="22"/>
  <c r="K628" i="6"/>
  <c r="S627" i="22" s="1"/>
  <c r="O665" i="22"/>
  <c r="L458" i="6"/>
  <c r="T457" i="22" s="1"/>
  <c r="I626" i="6"/>
  <c r="Q625" i="22" s="1"/>
  <c r="I646" i="6"/>
  <c r="Q645" i="22" s="1"/>
  <c r="J716" i="6"/>
  <c r="R715" i="22" s="1"/>
  <c r="L646" i="6"/>
  <c r="T645" i="22" s="1"/>
  <c r="I513" i="6"/>
  <c r="Q512" i="22" s="1"/>
  <c r="I602" i="6"/>
  <c r="Q601" i="22" s="1"/>
  <c r="H726" i="6"/>
  <c r="P725" i="22" s="1"/>
  <c r="H628" i="6"/>
  <c r="P627" i="22" s="1"/>
  <c r="J271" i="6"/>
  <c r="R270" i="22" s="1"/>
  <c r="I533" i="6"/>
  <c r="Q532" i="22" s="1"/>
  <c r="I474" i="6"/>
  <c r="Q473" i="22" s="1"/>
  <c r="H272" i="6"/>
  <c r="P271" i="22" s="1"/>
  <c r="H697" i="6"/>
  <c r="P696" i="22" s="1"/>
  <c r="I666" i="6"/>
  <c r="Q665" i="22" s="1"/>
  <c r="J292" i="6"/>
  <c r="R291" i="22" s="1"/>
  <c r="P335" i="6"/>
  <c r="P434" i="6"/>
  <c r="T610" i="6"/>
  <c r="Z609" i="22" s="1"/>
  <c r="P724" i="6"/>
  <c r="P599" i="6"/>
  <c r="P546" i="6"/>
  <c r="T271" i="6"/>
  <c r="Z270" i="22" s="1"/>
  <c r="T677" i="6"/>
  <c r="Z676" i="22" s="1"/>
  <c r="L271" i="6"/>
  <c r="T270" i="22" s="1"/>
  <c r="K626" i="6"/>
  <c r="S625" i="22" s="1"/>
  <c r="O601" i="22"/>
  <c r="M663" i="6"/>
  <c r="K711" i="6"/>
  <c r="S710" i="22" s="1"/>
  <c r="M418" i="6"/>
  <c r="U417" i="22" s="1"/>
  <c r="K284" i="6"/>
  <c r="S283" i="22" s="1"/>
  <c r="L587" i="6"/>
  <c r="T586" i="22" s="1"/>
  <c r="M536" i="6"/>
  <c r="U535" i="22" s="1"/>
  <c r="K726" i="6"/>
  <c r="S725" i="22" s="1"/>
  <c r="M628" i="6"/>
  <c r="U627" i="22" s="1"/>
  <c r="M573" i="6"/>
  <c r="U572" i="22" s="1"/>
  <c r="M458" i="6"/>
  <c r="K629" i="6"/>
  <c r="S628" i="22" s="1"/>
  <c r="P550" i="6"/>
  <c r="S550" i="6" s="1"/>
  <c r="Y549" i="22" s="1"/>
  <c r="I726" i="6"/>
  <c r="Q725" i="22" s="1"/>
  <c r="I628" i="6"/>
  <c r="Q627" i="22" s="1"/>
  <c r="H458" i="6"/>
  <c r="P457" i="22" s="1"/>
  <c r="J474" i="6"/>
  <c r="R473" i="22" s="1"/>
  <c r="J272" i="6"/>
  <c r="R271" i="22" s="1"/>
  <c r="I697" i="6"/>
  <c r="Q696" i="22" s="1"/>
  <c r="I295" i="6"/>
  <c r="Q294" i="22" s="1"/>
  <c r="P618" i="6"/>
  <c r="T292" i="6"/>
  <c r="Z291" i="22" s="1"/>
  <c r="P642" i="6"/>
  <c r="O642" i="6" s="1"/>
  <c r="R642" i="6" s="1"/>
  <c r="U642" i="6" s="1"/>
  <c r="T726" i="6"/>
  <c r="Z725" i="22" s="1"/>
  <c r="T312" i="6"/>
  <c r="Z311" i="22" s="1"/>
  <c r="T371" i="6"/>
  <c r="Z370" i="22" s="1"/>
  <c r="T297" i="6"/>
  <c r="Z296" i="22" s="1"/>
  <c r="T697" i="6"/>
  <c r="Z696" i="22" s="1"/>
  <c r="T628" i="6"/>
  <c r="Z627" i="22" s="1"/>
  <c r="L272" i="6"/>
  <c r="T271" i="22" s="1"/>
  <c r="M626" i="6"/>
  <c r="U625" i="22" s="1"/>
  <c r="M513" i="6"/>
  <c r="U512" i="22" s="1"/>
  <c r="O662" i="22"/>
  <c r="K292" i="6"/>
  <c r="S291" i="22" s="1"/>
  <c r="L711" i="6"/>
  <c r="T710" i="22" s="1"/>
  <c r="L284" i="6"/>
  <c r="T283" i="22" s="1"/>
  <c r="K587" i="6"/>
  <c r="S586" i="22" s="1"/>
  <c r="K697" i="6"/>
  <c r="S696" i="22" s="1"/>
  <c r="M703" i="6"/>
  <c r="U702" i="22" s="1"/>
  <c r="M726" i="6"/>
  <c r="U725" i="22" s="1"/>
  <c r="M514" i="6"/>
  <c r="U513" i="22" s="1"/>
  <c r="O627" i="22"/>
  <c r="O457" i="22"/>
  <c r="L629" i="6"/>
  <c r="T628" i="22" s="1"/>
  <c r="L297" i="6"/>
  <c r="T296" i="22" s="1"/>
  <c r="H510" i="6"/>
  <c r="P509" i="22" s="1"/>
  <c r="I663" i="6"/>
  <c r="Q662" i="22" s="1"/>
  <c r="J726" i="6"/>
  <c r="R725" i="22" s="1"/>
  <c r="I458" i="6"/>
  <c r="Q457" i="22" s="1"/>
  <c r="J697" i="6"/>
  <c r="R696" i="22" s="1"/>
  <c r="H295" i="6"/>
  <c r="P294" i="22" s="1"/>
  <c r="P600" i="6"/>
  <c r="O597" i="22"/>
  <c r="O625" i="22"/>
  <c r="L719" i="6"/>
  <c r="T718" i="22" s="1"/>
  <c r="L292" i="6"/>
  <c r="T291" i="22" s="1"/>
  <c r="M711" i="6"/>
  <c r="K716" i="6"/>
  <c r="S715" i="22" s="1"/>
  <c r="M284" i="6"/>
  <c r="M587" i="6"/>
  <c r="U586" i="22" s="1"/>
  <c r="L697" i="6"/>
  <c r="T696" i="22" s="1"/>
  <c r="L726" i="6"/>
  <c r="T725" i="22" s="1"/>
  <c r="M629" i="6"/>
  <c r="U628" i="22" s="1"/>
  <c r="K677" i="6"/>
  <c r="S676" i="22" s="1"/>
  <c r="T272" i="6"/>
  <c r="Z271" i="22" s="1"/>
  <c r="H371" i="6"/>
  <c r="P370" i="22" s="1"/>
  <c r="I510" i="6"/>
  <c r="Q509" i="22" s="1"/>
  <c r="J534" i="6"/>
  <c r="R533" i="22" s="1"/>
  <c r="H527" i="6"/>
  <c r="P526" i="22" s="1"/>
  <c r="J458" i="6"/>
  <c r="R457" i="22" s="1"/>
  <c r="J312" i="6"/>
  <c r="R311" i="22" s="1"/>
  <c r="H284" i="6"/>
  <c r="P283" i="22" s="1"/>
  <c r="J297" i="6"/>
  <c r="R296" i="22" s="1"/>
  <c r="T607" i="6"/>
  <c r="Z606" i="22" s="1"/>
  <c r="P580" i="6"/>
  <c r="O526" i="22"/>
  <c r="M312" i="6"/>
  <c r="U311" i="22" s="1"/>
  <c r="K474" i="6"/>
  <c r="S473" i="22" s="1"/>
  <c r="P528" i="6"/>
  <c r="O296" i="22"/>
  <c r="L312" i="6"/>
  <c r="T311" i="22" s="1"/>
  <c r="L474" i="6"/>
  <c r="T473" i="22" s="1"/>
  <c r="P263" i="6"/>
  <c r="K610" i="6"/>
  <c r="S609" i="22" s="1"/>
  <c r="M474" i="6"/>
  <c r="U473" i="22" s="1"/>
  <c r="K272" i="6"/>
  <c r="S271" i="22" s="1"/>
  <c r="K510" i="6"/>
  <c r="S509" i="22" s="1"/>
  <c r="L610" i="6"/>
  <c r="T609" i="22" s="1"/>
  <c r="L371" i="6"/>
  <c r="T370" i="22" s="1"/>
  <c r="M272" i="6"/>
  <c r="U271" i="22" s="1"/>
  <c r="M510" i="6"/>
  <c r="U509" i="22" s="1"/>
  <c r="M610" i="6"/>
  <c r="U609" i="22" s="1"/>
  <c r="K527" i="6"/>
  <c r="S526" i="22" s="1"/>
  <c r="U301" i="22"/>
  <c r="P302" i="6"/>
  <c r="I746" i="7"/>
  <c r="I573" i="6"/>
  <c r="Q572" i="22" s="1"/>
  <c r="I543" i="6"/>
  <c r="Q542" i="22" s="1"/>
  <c r="I607" i="6"/>
  <c r="Q606" i="22" s="1"/>
  <c r="T598" i="6"/>
  <c r="Z597" i="22" s="1"/>
  <c r="P584" i="6"/>
  <c r="M543" i="6"/>
  <c r="U542" i="22" s="1"/>
  <c r="L345" i="6"/>
  <c r="T344" i="22" s="1"/>
  <c r="L536" i="6"/>
  <c r="T535" i="22" s="1"/>
  <c r="O654" i="22"/>
  <c r="O572" i="22"/>
  <c r="J746" i="7"/>
  <c r="H598" i="6"/>
  <c r="P597" i="22" s="1"/>
  <c r="J573" i="6"/>
  <c r="R572" i="22" s="1"/>
  <c r="H682" i="6"/>
  <c r="P681" i="22" s="1"/>
  <c r="J543" i="6"/>
  <c r="R542" i="22" s="1"/>
  <c r="J607" i="6"/>
  <c r="R606" i="22" s="1"/>
  <c r="P581" i="6"/>
  <c r="T614" i="6"/>
  <c r="Z613" i="22" s="1"/>
  <c r="P353" i="6"/>
  <c r="S353" i="6" s="1"/>
  <c r="Y352" i="22" s="1"/>
  <c r="O545" i="22"/>
  <c r="M614" i="6"/>
  <c r="U613" i="22" s="1"/>
  <c r="L541" i="6"/>
  <c r="T540" i="22" s="1"/>
  <c r="L506" i="6"/>
  <c r="T505" i="22" s="1"/>
  <c r="K682" i="6"/>
  <c r="S681" i="22" s="1"/>
  <c r="K324" i="6"/>
  <c r="S323" i="22" s="1"/>
  <c r="L543" i="6"/>
  <c r="T542" i="22" s="1"/>
  <c r="M583" i="6"/>
  <c r="U582" i="22" s="1"/>
  <c r="M555" i="6"/>
  <c r="U554" i="22" s="1"/>
  <c r="M265" i="6"/>
  <c r="U264" i="22" s="1"/>
  <c r="M345" i="6"/>
  <c r="U344" i="22" s="1"/>
  <c r="O535" i="22"/>
  <c r="L678" i="6"/>
  <c r="T677" i="22" s="1"/>
  <c r="K253" i="6"/>
  <c r="S252" i="22" s="1"/>
  <c r="K592" i="6"/>
  <c r="S591" i="22" s="1"/>
  <c r="K287" i="6"/>
  <c r="S286" i="22" s="1"/>
  <c r="L607" i="6"/>
  <c r="T606" i="22" s="1"/>
  <c r="K746" i="7"/>
  <c r="I598" i="6"/>
  <c r="Q597" i="22" s="1"/>
  <c r="I682" i="6"/>
  <c r="Q681" i="22" s="1"/>
  <c r="H607" i="6"/>
  <c r="P606" i="22" s="1"/>
  <c r="J345" i="6"/>
  <c r="R344" i="22" s="1"/>
  <c r="L167" i="7"/>
  <c r="P501" i="6"/>
  <c r="P636" i="6"/>
  <c r="T302" i="6"/>
  <c r="Z301" i="22" s="1"/>
  <c r="L614" i="6"/>
  <c r="T613" i="22" s="1"/>
  <c r="M541" i="6"/>
  <c r="U540" i="22" s="1"/>
  <c r="M506" i="6"/>
  <c r="U505" i="22" s="1"/>
  <c r="L682" i="6"/>
  <c r="T681" i="22" s="1"/>
  <c r="L324" i="6"/>
  <c r="T323" i="22" s="1"/>
  <c r="K290" i="6"/>
  <c r="S289" i="22" s="1"/>
  <c r="O542" i="22"/>
  <c r="O344" i="22"/>
  <c r="K205" i="6"/>
  <c r="S204" i="22" s="1"/>
  <c r="K346" i="6"/>
  <c r="S345" i="22" s="1"/>
  <c r="L253" i="6"/>
  <c r="T252" i="22" s="1"/>
  <c r="L592" i="6"/>
  <c r="T591" i="22" s="1"/>
  <c r="M287" i="6"/>
  <c r="U286" i="22" s="1"/>
  <c r="K607" i="6"/>
  <c r="S606" i="22" s="1"/>
  <c r="L746" i="7"/>
  <c r="J598" i="6"/>
  <c r="R597" i="22" s="1"/>
  <c r="J682" i="6"/>
  <c r="R681" i="22" s="1"/>
  <c r="H205" i="6"/>
  <c r="P204" i="22" s="1"/>
  <c r="I595" i="6"/>
  <c r="Q594" i="22" s="1"/>
  <c r="I655" i="6"/>
  <c r="Q654" i="22" s="1"/>
  <c r="H345" i="6"/>
  <c r="P344" i="22" s="1"/>
  <c r="H167" i="7"/>
  <c r="O741" i="8"/>
  <c r="P741" i="8" s="1"/>
  <c r="Q741" i="8" s="1"/>
  <c r="P337" i="6"/>
  <c r="T536" i="6"/>
  <c r="Z535" i="22" s="1"/>
  <c r="T345" i="6"/>
  <c r="Z344" i="22" s="1"/>
  <c r="P551" i="6"/>
  <c r="M682" i="6"/>
  <c r="U681" i="22" s="1"/>
  <c r="M324" i="6"/>
  <c r="U323" i="22" s="1"/>
  <c r="L290" i="6"/>
  <c r="T289" i="22" s="1"/>
  <c r="K534" i="6"/>
  <c r="S533" i="22" s="1"/>
  <c r="L572" i="6"/>
  <c r="T571" i="22" s="1"/>
  <c r="L205" i="6"/>
  <c r="T204" i="22" s="1"/>
  <c r="L346" i="6"/>
  <c r="T345" i="22" s="1"/>
  <c r="M253" i="6"/>
  <c r="U252" i="22" s="1"/>
  <c r="M592" i="6"/>
  <c r="U591" i="22" s="1"/>
  <c r="L287" i="6"/>
  <c r="T286" i="22" s="1"/>
  <c r="M607" i="6"/>
  <c r="I205" i="6"/>
  <c r="Q204" i="22" s="1"/>
  <c r="J655" i="6"/>
  <c r="R654" i="22" s="1"/>
  <c r="I398" i="6"/>
  <c r="Q397" i="22" s="1"/>
  <c r="I167" i="7"/>
  <c r="T324" i="6"/>
  <c r="Z323" i="22" s="1"/>
  <c r="T573" i="6"/>
  <c r="Z572" i="22" s="1"/>
  <c r="P356" i="6"/>
  <c r="P410" i="6"/>
  <c r="P714" i="6"/>
  <c r="T290" i="6"/>
  <c r="Z289" i="22" s="1"/>
  <c r="T655" i="6"/>
  <c r="Z654" i="22" s="1"/>
  <c r="T592" i="6"/>
  <c r="Z591" i="22" s="1"/>
  <c r="T548" i="6"/>
  <c r="Z547" i="22" s="1"/>
  <c r="P586" i="6"/>
  <c r="T346" i="6"/>
  <c r="Z345" i="22" s="1"/>
  <c r="K598" i="6"/>
  <c r="S597" i="22" s="1"/>
  <c r="K613" i="6"/>
  <c r="S612" i="22" s="1"/>
  <c r="O681" i="22"/>
  <c r="M290" i="6"/>
  <c r="U289" i="22" s="1"/>
  <c r="M534" i="6"/>
  <c r="U533" i="22" s="1"/>
  <c r="K572" i="6"/>
  <c r="S571" i="22" s="1"/>
  <c r="M205" i="6"/>
  <c r="M346" i="6"/>
  <c r="U345" i="22" s="1"/>
  <c r="O286" i="22"/>
  <c r="H534" i="6"/>
  <c r="P533" i="22" s="1"/>
  <c r="I517" i="6"/>
  <c r="Q516" i="22" s="1"/>
  <c r="J205" i="6"/>
  <c r="R204" i="22" s="1"/>
  <c r="H655" i="6"/>
  <c r="P654" i="22" s="1"/>
  <c r="I536" i="6"/>
  <c r="Q535" i="22" s="1"/>
  <c r="J167" i="7"/>
  <c r="P647" i="6"/>
  <c r="T205" i="6"/>
  <c r="Z204" i="22" s="1"/>
  <c r="T591" i="6"/>
  <c r="Z590" i="22" s="1"/>
  <c r="T534" i="6"/>
  <c r="Z533" i="22" s="1"/>
  <c r="P563" i="6"/>
  <c r="P328" i="6"/>
  <c r="M598" i="6"/>
  <c r="U597" i="22" s="1"/>
  <c r="L613" i="6"/>
  <c r="T612" i="22" s="1"/>
  <c r="K714" i="6"/>
  <c r="S713" i="22" s="1"/>
  <c r="K548" i="6"/>
  <c r="S547" i="22" s="1"/>
  <c r="L534" i="6"/>
  <c r="T533" i="22" s="1"/>
  <c r="M572" i="6"/>
  <c r="K655" i="6"/>
  <c r="S654" i="22" s="1"/>
  <c r="K302" i="6"/>
  <c r="S301" i="22" s="1"/>
  <c r="L651" i="6"/>
  <c r="T650" i="22" s="1"/>
  <c r="K573" i="6"/>
  <c r="S572" i="22" s="1"/>
  <c r="K586" i="6"/>
  <c r="S585" i="22" s="1"/>
  <c r="K591" i="6"/>
  <c r="S590" i="22" s="1"/>
  <c r="L644" i="6"/>
  <c r="T643" i="22" s="1"/>
  <c r="I534" i="6"/>
  <c r="Q533" i="22" s="1"/>
  <c r="J536" i="6"/>
  <c r="R535" i="22" s="1"/>
  <c r="K167" i="7"/>
  <c r="P317" i="6"/>
  <c r="P547" i="6"/>
  <c r="P494" i="6"/>
  <c r="O494" i="6" s="1"/>
  <c r="R494" i="6" s="1"/>
  <c r="U494" i="6" s="1"/>
  <c r="H596" i="6"/>
  <c r="P595" i="22" s="1"/>
  <c r="T596" i="6"/>
  <c r="Z595" i="22" s="1"/>
  <c r="P684" i="6"/>
  <c r="L285" i="6"/>
  <c r="T284" i="22" s="1"/>
  <c r="I46" i="7"/>
  <c r="O46" i="7" s="1"/>
  <c r="P46" i="7" s="1"/>
  <c r="Q46" i="7" s="1"/>
  <c r="J470" i="6"/>
  <c r="R469" i="22" s="1"/>
  <c r="I596" i="6"/>
  <c r="Q595" i="22" s="1"/>
  <c r="T285" i="6"/>
  <c r="Z284" i="22" s="1"/>
  <c r="P250" i="6"/>
  <c r="M285" i="6"/>
  <c r="U284" i="22" s="1"/>
  <c r="K522" i="6"/>
  <c r="S521" i="22" s="1"/>
  <c r="J596" i="6"/>
  <c r="R595" i="22" s="1"/>
  <c r="H285" i="6"/>
  <c r="P284" i="22" s="1"/>
  <c r="O284" i="22"/>
  <c r="K267" i="6"/>
  <c r="S266" i="22" s="1"/>
  <c r="K688" i="6"/>
  <c r="S687" i="22" s="1"/>
  <c r="H410" i="7"/>
  <c r="I285" i="6"/>
  <c r="Q284" i="22" s="1"/>
  <c r="T267" i="6"/>
  <c r="Z266" i="22" s="1"/>
  <c r="L596" i="6"/>
  <c r="T595" i="22" s="1"/>
  <c r="I693" i="6"/>
  <c r="Q692" i="22" s="1"/>
  <c r="L699" i="6"/>
  <c r="T698" i="22" s="1"/>
  <c r="M596" i="6"/>
  <c r="U595" i="22" s="1"/>
  <c r="J699" i="6"/>
  <c r="R698" i="22" s="1"/>
  <c r="M300" i="6"/>
  <c r="U299" i="22" s="1"/>
  <c r="O692" i="22"/>
  <c r="J300" i="6"/>
  <c r="R299" i="22" s="1"/>
  <c r="P675" i="6"/>
  <c r="O299" i="22"/>
  <c r="P576" i="6"/>
  <c r="Q576" i="6" s="1"/>
  <c r="P650" i="6"/>
  <c r="P252" i="6"/>
  <c r="O544" i="22"/>
  <c r="L685" i="6"/>
  <c r="T684" i="22" s="1"/>
  <c r="P509" i="6"/>
  <c r="P548" i="6"/>
  <c r="L336" i="6"/>
  <c r="T335" i="22" s="1"/>
  <c r="M552" i="6"/>
  <c r="U551" i="22" s="1"/>
  <c r="O666" i="22"/>
  <c r="P292" i="6"/>
  <c r="P654" i="6"/>
  <c r="O654" i="6" s="1"/>
  <c r="R654" i="6" s="1"/>
  <c r="U654" i="6" s="1"/>
  <c r="H382" i="6"/>
  <c r="P381" i="22" s="1"/>
  <c r="I269" i="6"/>
  <c r="Q268" i="22" s="1"/>
  <c r="I514" i="6"/>
  <c r="Q513" i="22" s="1"/>
  <c r="J275" i="6"/>
  <c r="R274" i="22" s="1"/>
  <c r="H394" i="6"/>
  <c r="P393" i="22" s="1"/>
  <c r="I617" i="6"/>
  <c r="Q616" i="22" s="1"/>
  <c r="J496" i="6"/>
  <c r="R495" i="22" s="1"/>
  <c r="I673" i="6"/>
  <c r="Q672" i="22" s="1"/>
  <c r="H403" i="7"/>
  <c r="H367" i="6"/>
  <c r="P366" i="22" s="1"/>
  <c r="J634" i="6"/>
  <c r="R633" i="22" s="1"/>
  <c r="T301" i="6"/>
  <c r="Z300" i="22" s="1"/>
  <c r="T382" i="6"/>
  <c r="Z381" i="22" s="1"/>
  <c r="T575" i="6"/>
  <c r="Z574" i="22" s="1"/>
  <c r="P683" i="6"/>
  <c r="O683" i="6" s="1"/>
  <c r="R683" i="6" s="1"/>
  <c r="U683" i="6" s="1"/>
  <c r="T367" i="6"/>
  <c r="Z366" i="22" s="1"/>
  <c r="O587" i="22"/>
  <c r="O561" i="22"/>
  <c r="O616" i="22"/>
  <c r="K382" i="6"/>
  <c r="S381" i="22" s="1"/>
  <c r="M691" i="6"/>
  <c r="U690" i="22" s="1"/>
  <c r="O702" i="22"/>
  <c r="O513" i="22"/>
  <c r="I382" i="6"/>
  <c r="Q381" i="22" s="1"/>
  <c r="I719" i="6"/>
  <c r="Q718" i="22" s="1"/>
  <c r="H707" i="6"/>
  <c r="P706" i="22" s="1"/>
  <c r="J269" i="6"/>
  <c r="R268" i="22" s="1"/>
  <c r="J514" i="6"/>
  <c r="R513" i="22" s="1"/>
  <c r="I275" i="6"/>
  <c r="Q274" i="22" s="1"/>
  <c r="I394" i="6"/>
  <c r="Q393" i="22" s="1"/>
  <c r="J617" i="6"/>
  <c r="R616" i="22" s="1"/>
  <c r="H496" i="6"/>
  <c r="P495" i="22" s="1"/>
  <c r="J673" i="6"/>
  <c r="R672" i="22" s="1"/>
  <c r="I403" i="7"/>
  <c r="J367" i="6"/>
  <c r="R366" i="22" s="1"/>
  <c r="P524" i="6"/>
  <c r="T442" i="6"/>
  <c r="Z441" i="22" s="1"/>
  <c r="P641" i="6"/>
  <c r="O641" i="6" s="1"/>
  <c r="R641" i="6" s="1"/>
  <c r="U641" i="6" s="1"/>
  <c r="T703" i="6"/>
  <c r="Z702" i="22" s="1"/>
  <c r="K301" i="6"/>
  <c r="S300" i="22" s="1"/>
  <c r="K333" i="6"/>
  <c r="S332" i="22" s="1"/>
  <c r="K365" i="6"/>
  <c r="S364" i="22" s="1"/>
  <c r="M382" i="6"/>
  <c r="U381" i="22" s="1"/>
  <c r="M634" i="6"/>
  <c r="U633" i="22" s="1"/>
  <c r="J382" i="6"/>
  <c r="R381" i="22" s="1"/>
  <c r="H652" i="6"/>
  <c r="P651" i="22" s="1"/>
  <c r="J719" i="6"/>
  <c r="R718" i="22" s="1"/>
  <c r="H715" i="6"/>
  <c r="P714" i="22" s="1"/>
  <c r="I707" i="6"/>
  <c r="Q706" i="22" s="1"/>
  <c r="J394" i="6"/>
  <c r="R393" i="22" s="1"/>
  <c r="H442" i="6"/>
  <c r="P441" i="22" s="1"/>
  <c r="I504" i="6"/>
  <c r="Q503" i="22" s="1"/>
  <c r="H486" i="6"/>
  <c r="P485" i="22" s="1"/>
  <c r="J403" i="7"/>
  <c r="H554" i="6"/>
  <c r="P553" i="22" s="1"/>
  <c r="P538" i="6"/>
  <c r="O538" i="6" s="1"/>
  <c r="R538" i="6" s="1"/>
  <c r="U538" i="6" s="1"/>
  <c r="T333" i="6"/>
  <c r="Z332" i="22" s="1"/>
  <c r="P311" i="6"/>
  <c r="T715" i="6"/>
  <c r="Z714" i="22" s="1"/>
  <c r="P511" i="6"/>
  <c r="P430" i="6"/>
  <c r="T486" i="6"/>
  <c r="Z485" i="22" s="1"/>
  <c r="L301" i="6"/>
  <c r="T300" i="22" s="1"/>
  <c r="L333" i="6"/>
  <c r="T332" i="22" s="1"/>
  <c r="L365" i="6"/>
  <c r="T364" i="22" s="1"/>
  <c r="M504" i="6"/>
  <c r="U503" i="22" s="1"/>
  <c r="L382" i="6"/>
  <c r="T381" i="22" s="1"/>
  <c r="K269" i="6"/>
  <c r="S268" i="22" s="1"/>
  <c r="K442" i="6"/>
  <c r="S441" i="22" s="1"/>
  <c r="K367" i="6"/>
  <c r="S366" i="22" s="1"/>
  <c r="I652" i="6"/>
  <c r="Q651" i="22" s="1"/>
  <c r="H719" i="6"/>
  <c r="P718" i="22" s="1"/>
  <c r="I715" i="6"/>
  <c r="Q714" i="22" s="1"/>
  <c r="H365" i="6"/>
  <c r="P364" i="22" s="1"/>
  <c r="J707" i="6"/>
  <c r="R706" i="22" s="1"/>
  <c r="L146" i="7"/>
  <c r="I727" i="6"/>
  <c r="Q726" i="22" s="1"/>
  <c r="H333" i="6"/>
  <c r="P332" i="22" s="1"/>
  <c r="H539" i="6"/>
  <c r="P538" i="22" s="1"/>
  <c r="I442" i="6"/>
  <c r="Q441" i="22" s="1"/>
  <c r="J504" i="6"/>
  <c r="R503" i="22" s="1"/>
  <c r="H691" i="6"/>
  <c r="P690" i="22" s="1"/>
  <c r="I486" i="6"/>
  <c r="Q485" i="22" s="1"/>
  <c r="K403" i="7"/>
  <c r="I554" i="6"/>
  <c r="Q553" i="22" s="1"/>
  <c r="I703" i="6"/>
  <c r="Q702" i="22" s="1"/>
  <c r="T588" i="6"/>
  <c r="Z587" i="22" s="1"/>
  <c r="T634" i="6"/>
  <c r="Z633" i="22" s="1"/>
  <c r="T562" i="6"/>
  <c r="Z561" i="22" s="1"/>
  <c r="M301" i="6"/>
  <c r="U300" i="22" s="1"/>
  <c r="M333" i="6"/>
  <c r="U332" i="22" s="1"/>
  <c r="M365" i="6"/>
  <c r="U364" i="22" s="1"/>
  <c r="L715" i="6"/>
  <c r="T714" i="22" s="1"/>
  <c r="L575" i="6"/>
  <c r="T574" i="22" s="1"/>
  <c r="K486" i="6"/>
  <c r="S485" i="22" s="1"/>
  <c r="M673" i="6"/>
  <c r="U672" i="22" s="1"/>
  <c r="K554" i="6"/>
  <c r="S553" i="22" s="1"/>
  <c r="L269" i="6"/>
  <c r="T268" i="22" s="1"/>
  <c r="L442" i="6"/>
  <c r="T441" i="22" s="1"/>
  <c r="M367" i="6"/>
  <c r="J652" i="6"/>
  <c r="R651" i="22" s="1"/>
  <c r="J715" i="6"/>
  <c r="R714" i="22" s="1"/>
  <c r="I365" i="6"/>
  <c r="Q364" i="22" s="1"/>
  <c r="H575" i="6"/>
  <c r="P574" i="22" s="1"/>
  <c r="J727" i="6"/>
  <c r="R726" i="22" s="1"/>
  <c r="J588" i="6"/>
  <c r="R587" i="22" s="1"/>
  <c r="I333" i="6"/>
  <c r="Q332" i="22" s="1"/>
  <c r="I539" i="6"/>
  <c r="Q538" i="22" s="1"/>
  <c r="J442" i="6"/>
  <c r="R441" i="22" s="1"/>
  <c r="H504" i="6"/>
  <c r="P503" i="22" s="1"/>
  <c r="I691" i="6"/>
  <c r="Q690" i="22" s="1"/>
  <c r="H562" i="6"/>
  <c r="P561" i="22" s="1"/>
  <c r="J486" i="6"/>
  <c r="R485" i="22" s="1"/>
  <c r="L403" i="7"/>
  <c r="J554" i="6"/>
  <c r="R553" i="22" s="1"/>
  <c r="J703" i="6"/>
  <c r="R702" i="22" s="1"/>
  <c r="T269" i="6"/>
  <c r="Z268" i="22" s="1"/>
  <c r="P349" i="6"/>
  <c r="P257" i="6"/>
  <c r="P686" i="6"/>
  <c r="O300" i="22"/>
  <c r="O332" i="22"/>
  <c r="O364" i="22"/>
  <c r="K715" i="6"/>
  <c r="S714" i="22" s="1"/>
  <c r="K575" i="6"/>
  <c r="S574" i="22" s="1"/>
  <c r="M486" i="6"/>
  <c r="M269" i="6"/>
  <c r="M442" i="6"/>
  <c r="U441" i="22" s="1"/>
  <c r="L367" i="6"/>
  <c r="T366" i="22" s="1"/>
  <c r="P674" i="7"/>
  <c r="Q674" i="7" s="1"/>
  <c r="H301" i="6"/>
  <c r="P300" i="22" s="1"/>
  <c r="J365" i="6"/>
  <c r="R364" i="22" s="1"/>
  <c r="I575" i="6"/>
  <c r="Q574" i="22" s="1"/>
  <c r="H727" i="6"/>
  <c r="P726" i="22" s="1"/>
  <c r="I588" i="6"/>
  <c r="Q587" i="22" s="1"/>
  <c r="J539" i="6"/>
  <c r="R538" i="22" s="1"/>
  <c r="J691" i="6"/>
  <c r="R690" i="22" s="1"/>
  <c r="I562" i="6"/>
  <c r="Q561" i="22" s="1"/>
  <c r="H518" i="6"/>
  <c r="P517" i="22" s="1"/>
  <c r="H703" i="6"/>
  <c r="P702" i="22" s="1"/>
  <c r="K588" i="6"/>
  <c r="S587" i="22" s="1"/>
  <c r="K562" i="6"/>
  <c r="S561" i="22" s="1"/>
  <c r="K617" i="6"/>
  <c r="S616" i="22" s="1"/>
  <c r="M715" i="6"/>
  <c r="U714" i="22" s="1"/>
  <c r="M575" i="6"/>
  <c r="L486" i="6"/>
  <c r="T485" i="22" s="1"/>
  <c r="L703" i="6"/>
  <c r="T702" i="22" s="1"/>
  <c r="K514" i="6"/>
  <c r="S513" i="22" s="1"/>
  <c r="J575" i="6"/>
  <c r="R574" i="22" s="1"/>
  <c r="H588" i="6"/>
  <c r="P587" i="22" s="1"/>
  <c r="J562" i="6"/>
  <c r="R561" i="22" s="1"/>
  <c r="I518" i="6"/>
  <c r="Q517" i="22" s="1"/>
  <c r="H634" i="6"/>
  <c r="P633" i="22" s="1"/>
  <c r="T617" i="6"/>
  <c r="Z616" i="22" s="1"/>
  <c r="T514" i="6"/>
  <c r="Z513" i="22" s="1"/>
  <c r="P697" i="6"/>
  <c r="T691" i="6"/>
  <c r="Z690" i="22" s="1"/>
  <c r="L689" i="6"/>
  <c r="T688" i="22" s="1"/>
  <c r="L558" i="6"/>
  <c r="T557" i="22" s="1"/>
  <c r="K517" i="6"/>
  <c r="S516" i="22" s="1"/>
  <c r="K689" i="6"/>
  <c r="S688" i="22" s="1"/>
  <c r="K558" i="6"/>
  <c r="S557" i="22" s="1"/>
  <c r="M689" i="6"/>
  <c r="M558" i="6"/>
  <c r="U557" i="22" s="1"/>
  <c r="K535" i="6"/>
  <c r="S534" i="22" s="1"/>
  <c r="U656" i="22"/>
  <c r="P657" i="6"/>
  <c r="L657" i="6"/>
  <c r="T656" i="22" s="1"/>
  <c r="L688" i="6"/>
  <c r="T687" i="22" s="1"/>
  <c r="L280" i="6"/>
  <c r="T279" i="22" s="1"/>
  <c r="L692" i="6"/>
  <c r="T691" i="22" s="1"/>
  <c r="O279" i="22"/>
  <c r="K692" i="6"/>
  <c r="S691" i="22" s="1"/>
  <c r="M692" i="6"/>
  <c r="U691" i="22" s="1"/>
  <c r="M542" i="6"/>
  <c r="U541" i="22" s="1"/>
  <c r="L209" i="7"/>
  <c r="H433" i="7"/>
  <c r="T589" i="6"/>
  <c r="Z588" i="22" s="1"/>
  <c r="P361" i="6"/>
  <c r="O512" i="22"/>
  <c r="L589" i="6"/>
  <c r="T588" i="22" s="1"/>
  <c r="L542" i="6"/>
  <c r="T541" i="22" s="1"/>
  <c r="I433" i="7"/>
  <c r="P609" i="6"/>
  <c r="S609" i="6" s="1"/>
  <c r="Y608" i="22" s="1"/>
  <c r="P593" i="6"/>
  <c r="P515" i="6"/>
  <c r="T513" i="6"/>
  <c r="Z512" i="22" s="1"/>
  <c r="O541" i="22"/>
  <c r="J433" i="7"/>
  <c r="P305" i="6"/>
  <c r="K433" i="7"/>
  <c r="P278" i="6"/>
  <c r="P700" i="6"/>
  <c r="P332" i="6"/>
  <c r="J513" i="6"/>
  <c r="R512" i="22" s="1"/>
  <c r="K513" i="6"/>
  <c r="S512" i="22" s="1"/>
  <c r="H513" i="6"/>
  <c r="P512" i="22" s="1"/>
  <c r="H209" i="7"/>
  <c r="P369" i="6"/>
  <c r="P616" i="6"/>
  <c r="H739" i="6"/>
  <c r="P738" i="22" s="1"/>
  <c r="J739" i="6"/>
  <c r="R738" i="22" s="1"/>
  <c r="I739" i="6"/>
  <c r="Q738" i="22" s="1"/>
  <c r="H169" i="6"/>
  <c r="P168" i="22" s="1"/>
  <c r="T169" i="6"/>
  <c r="Z168" i="22" s="1"/>
  <c r="J386" i="6"/>
  <c r="R385" i="22" s="1"/>
  <c r="P446" i="6"/>
  <c r="P625" i="6"/>
  <c r="P577" i="6"/>
  <c r="P615" i="6"/>
  <c r="O568" i="22"/>
  <c r="K589" i="6"/>
  <c r="S588" i="22" s="1"/>
  <c r="H621" i="6"/>
  <c r="P620" i="22" s="1"/>
  <c r="T621" i="6"/>
  <c r="Z620" i="22" s="1"/>
  <c r="T519" i="6"/>
  <c r="Z518" i="22" s="1"/>
  <c r="P694" i="6"/>
  <c r="M589" i="6"/>
  <c r="U588" i="22" s="1"/>
  <c r="O639" i="22"/>
  <c r="O518" i="22"/>
  <c r="I621" i="6"/>
  <c r="Q620" i="22" s="1"/>
  <c r="H589" i="6"/>
  <c r="P588" i="22" s="1"/>
  <c r="J569" i="6"/>
  <c r="R568" i="22" s="1"/>
  <c r="O588" i="22"/>
  <c r="J621" i="6"/>
  <c r="R620" i="22" s="1"/>
  <c r="I383" i="7"/>
  <c r="I589" i="6"/>
  <c r="Q588" i="22" s="1"/>
  <c r="H569" i="6"/>
  <c r="P568" i="22" s="1"/>
  <c r="P525" i="6"/>
  <c r="K621" i="6"/>
  <c r="S620" i="22" s="1"/>
  <c r="O637" i="22"/>
  <c r="I569" i="6"/>
  <c r="Q568" i="22" s="1"/>
  <c r="P283" i="6"/>
  <c r="T569" i="6"/>
  <c r="Z568" i="22" s="1"/>
  <c r="K569" i="6"/>
  <c r="S568" i="22" s="1"/>
  <c r="L621" i="6"/>
  <c r="T620" i="22" s="1"/>
  <c r="J564" i="7"/>
  <c r="H638" i="6"/>
  <c r="P637" i="22" s="1"/>
  <c r="H461" i="7"/>
  <c r="H640" i="6"/>
  <c r="P639" i="22" s="1"/>
  <c r="P521" i="6"/>
  <c r="L569" i="6"/>
  <c r="T568" i="22" s="1"/>
  <c r="M621" i="6"/>
  <c r="U620" i="22" s="1"/>
  <c r="P268" i="6"/>
  <c r="P637" i="6"/>
  <c r="T539" i="6"/>
  <c r="Z538" i="22" s="1"/>
  <c r="P530" i="6"/>
  <c r="S530" i="6" s="1"/>
  <c r="Y529" i="22" s="1"/>
  <c r="P660" i="6"/>
  <c r="T275" i="6"/>
  <c r="Z274" i="22" s="1"/>
  <c r="P450" i="6"/>
  <c r="S450" i="6" s="1"/>
  <c r="Y449" i="22" s="1"/>
  <c r="P728" i="6"/>
  <c r="L707" i="6"/>
  <c r="T706" i="22" s="1"/>
  <c r="L504" i="6"/>
  <c r="T503" i="22" s="1"/>
  <c r="M719" i="6"/>
  <c r="U718" i="22" s="1"/>
  <c r="K275" i="6"/>
  <c r="S274" i="22" s="1"/>
  <c r="K496" i="6"/>
  <c r="S495" i="22" s="1"/>
  <c r="O672" i="22"/>
  <c r="O690" i="22"/>
  <c r="L554" i="6"/>
  <c r="T553" i="22" s="1"/>
  <c r="K652" i="6"/>
  <c r="S651" i="22" s="1"/>
  <c r="K539" i="6"/>
  <c r="S538" i="22" s="1"/>
  <c r="O633" i="22"/>
  <c r="P354" i="6"/>
  <c r="P670" i="6"/>
  <c r="P734" i="6"/>
  <c r="P503" i="6"/>
  <c r="T727" i="6"/>
  <c r="Z726" i="22" s="1"/>
  <c r="K707" i="6"/>
  <c r="S706" i="22" s="1"/>
  <c r="O503" i="22"/>
  <c r="O718" i="22"/>
  <c r="L275" i="6"/>
  <c r="T274" i="22" s="1"/>
  <c r="M496" i="6"/>
  <c r="M554" i="6"/>
  <c r="L652" i="6"/>
  <c r="T651" i="22" s="1"/>
  <c r="L539" i="6"/>
  <c r="T538" i="22" s="1"/>
  <c r="M707" i="6"/>
  <c r="U706" i="22" s="1"/>
  <c r="M275" i="6"/>
  <c r="L496" i="6"/>
  <c r="T495" i="22" s="1"/>
  <c r="O553" i="22"/>
  <c r="M652" i="6"/>
  <c r="U651" i="22" s="1"/>
  <c r="M539" i="6"/>
  <c r="U538" i="22" s="1"/>
  <c r="P623" i="6"/>
  <c r="P281" i="6"/>
  <c r="P537" i="6"/>
  <c r="P523" i="6"/>
  <c r="P585" i="6"/>
  <c r="O706" i="22"/>
  <c r="O495" i="22"/>
  <c r="K394" i="6"/>
  <c r="S393" i="22" s="1"/>
  <c r="K518" i="6"/>
  <c r="S517" i="22" s="1"/>
  <c r="O651" i="22"/>
  <c r="T719" i="6"/>
  <c r="Z718" i="22" s="1"/>
  <c r="P566" i="6"/>
  <c r="P674" i="6"/>
  <c r="P604" i="6"/>
  <c r="L394" i="6"/>
  <c r="T393" i="22" s="1"/>
  <c r="M518" i="6"/>
  <c r="T673" i="6"/>
  <c r="Z672" i="22" s="1"/>
  <c r="P736" i="6"/>
  <c r="P601" i="6"/>
  <c r="P454" i="6"/>
  <c r="P505" i="6"/>
  <c r="L673" i="6"/>
  <c r="T672" i="22" s="1"/>
  <c r="L691" i="6"/>
  <c r="T690" i="22" s="1"/>
  <c r="M394" i="6"/>
  <c r="U393" i="22" s="1"/>
  <c r="L518" i="6"/>
  <c r="T517" i="22" s="1"/>
  <c r="K634" i="6"/>
  <c r="S633" i="22" s="1"/>
  <c r="P578" i="6"/>
  <c r="T518" i="6"/>
  <c r="Z517" i="22" s="1"/>
  <c r="T504" i="6"/>
  <c r="Z503" i="22" s="1"/>
  <c r="T394" i="6"/>
  <c r="Z393" i="22" s="1"/>
  <c r="P723" i="6"/>
  <c r="U594" i="22"/>
  <c r="P595" i="6"/>
  <c r="U679" i="22"/>
  <c r="P680" i="6"/>
  <c r="H416" i="7"/>
  <c r="T517" i="6"/>
  <c r="Z516" i="22" s="1"/>
  <c r="T398" i="6"/>
  <c r="Z397" i="22" s="1"/>
  <c r="O397" i="22"/>
  <c r="M321" i="6"/>
  <c r="O594" i="22"/>
  <c r="O679" i="22"/>
  <c r="K605" i="6"/>
  <c r="S604" i="22" s="1"/>
  <c r="J627" i="6"/>
  <c r="R626" i="22" s="1"/>
  <c r="H517" i="6"/>
  <c r="P516" i="22" s="1"/>
  <c r="H595" i="6"/>
  <c r="P594" i="22" s="1"/>
  <c r="H398" i="6"/>
  <c r="P397" i="22" s="1"/>
  <c r="I416" i="7"/>
  <c r="T535" i="6"/>
  <c r="Z534" i="22" s="1"/>
  <c r="O320" i="22"/>
  <c r="L605" i="6"/>
  <c r="T604" i="22" s="1"/>
  <c r="M727" i="6"/>
  <c r="M605" i="6"/>
  <c r="J517" i="6"/>
  <c r="R516" i="22" s="1"/>
  <c r="H190" i="7"/>
  <c r="J595" i="6"/>
  <c r="R594" i="22" s="1"/>
  <c r="J398" i="6"/>
  <c r="R397" i="22" s="1"/>
  <c r="J321" i="6"/>
  <c r="R320" i="22" s="1"/>
  <c r="P261" i="6"/>
  <c r="T321" i="6"/>
  <c r="Z320" i="22" s="1"/>
  <c r="O604" i="22"/>
  <c r="H321" i="6"/>
  <c r="P320" i="22" s="1"/>
  <c r="T605" i="6"/>
  <c r="Z604" i="22" s="1"/>
  <c r="L627" i="6"/>
  <c r="T626" i="22" s="1"/>
  <c r="K662" i="6"/>
  <c r="S661" i="22" s="1"/>
  <c r="H535" i="6"/>
  <c r="P534" i="22" s="1"/>
  <c r="I662" i="6"/>
  <c r="Q661" i="22" s="1"/>
  <c r="J680" i="6"/>
  <c r="R679" i="22" s="1"/>
  <c r="I535" i="6"/>
  <c r="Q534" i="22" s="1"/>
  <c r="H605" i="6"/>
  <c r="P604" i="22" s="1"/>
  <c r="I321" i="6"/>
  <c r="Q320" i="22" s="1"/>
  <c r="J416" i="7"/>
  <c r="T595" i="6"/>
  <c r="Z594" i="22" s="1"/>
  <c r="T680" i="6"/>
  <c r="Z679" i="22" s="1"/>
  <c r="K398" i="6"/>
  <c r="S397" i="22" s="1"/>
  <c r="L595" i="6"/>
  <c r="T594" i="22" s="1"/>
  <c r="K680" i="6"/>
  <c r="S679" i="22" s="1"/>
  <c r="K627" i="6"/>
  <c r="S626" i="22" s="1"/>
  <c r="M662" i="6"/>
  <c r="H627" i="6"/>
  <c r="P626" i="22" s="1"/>
  <c r="J662" i="6"/>
  <c r="R661" i="22" s="1"/>
  <c r="H680" i="6"/>
  <c r="P679" i="22" s="1"/>
  <c r="J535" i="6"/>
  <c r="R534" i="22" s="1"/>
  <c r="I605" i="6"/>
  <c r="Q604" i="22" s="1"/>
  <c r="K416" i="7"/>
  <c r="T627" i="6"/>
  <c r="Z626" i="22" s="1"/>
  <c r="M398" i="6"/>
  <c r="K321" i="6"/>
  <c r="S320" i="22" s="1"/>
  <c r="K595" i="6"/>
  <c r="S594" i="22" s="1"/>
  <c r="L680" i="6"/>
  <c r="T679" i="22" s="1"/>
  <c r="M627" i="6"/>
  <c r="U626" i="22" s="1"/>
  <c r="L662" i="6"/>
  <c r="T661" i="22" s="1"/>
  <c r="H662" i="6"/>
  <c r="P661" i="22" s="1"/>
  <c r="I627" i="6"/>
  <c r="Q626" i="22" s="1"/>
  <c r="I680" i="6"/>
  <c r="Q679" i="22" s="1"/>
  <c r="L416" i="7"/>
  <c r="T662" i="6"/>
  <c r="Z661" i="22" s="1"/>
  <c r="O726" i="22"/>
  <c r="L727" i="6"/>
  <c r="T726" i="22" s="1"/>
  <c r="L42" i="7"/>
  <c r="K57" i="7"/>
  <c r="J383" i="7"/>
  <c r="K564" i="7"/>
  <c r="K383" i="7"/>
  <c r="L564" i="7"/>
  <c r="L383" i="7"/>
  <c r="J726" i="8"/>
  <c r="H383" i="7"/>
  <c r="K726" i="8"/>
  <c r="I169" i="6"/>
  <c r="Q168" i="22" s="1"/>
  <c r="J169" i="6"/>
  <c r="R168" i="22" s="1"/>
  <c r="H564" i="7"/>
  <c r="I564" i="7"/>
  <c r="U544" i="22"/>
  <c r="P545" i="6"/>
  <c r="U335" i="22"/>
  <c r="P336" i="6"/>
  <c r="U666" i="22"/>
  <c r="P667" i="6"/>
  <c r="U497" i="22"/>
  <c r="P498" i="6"/>
  <c r="U279" i="22"/>
  <c r="P280" i="6"/>
  <c r="U692" i="22"/>
  <c r="P693" i="6"/>
  <c r="I387" i="6"/>
  <c r="Q386" i="22" s="1"/>
  <c r="H387" i="6"/>
  <c r="P386" i="22" s="1"/>
  <c r="T387" i="6"/>
  <c r="Z386" i="22" s="1"/>
  <c r="K661" i="6"/>
  <c r="S660" i="22" s="1"/>
  <c r="J488" i="7"/>
  <c r="H653" i="6"/>
  <c r="P652" i="22" s="1"/>
  <c r="H267" i="6"/>
  <c r="P266" i="22" s="1"/>
  <c r="I552" i="6"/>
  <c r="Q551" i="22" s="1"/>
  <c r="I498" i="6"/>
  <c r="Q497" i="22" s="1"/>
  <c r="J336" i="6"/>
  <c r="R335" i="22" s="1"/>
  <c r="H280" i="6"/>
  <c r="P279" i="22" s="1"/>
  <c r="J693" i="6"/>
  <c r="R692" i="22" s="1"/>
  <c r="T522" i="6"/>
  <c r="Z521" i="22" s="1"/>
  <c r="P643" i="6"/>
  <c r="P639" i="6"/>
  <c r="W638" i="22" s="1"/>
  <c r="P426" i="6"/>
  <c r="T699" i="6"/>
  <c r="Z698" i="22" s="1"/>
  <c r="P516" i="6"/>
  <c r="P385" i="6"/>
  <c r="T470" i="6"/>
  <c r="Z469" i="22" s="1"/>
  <c r="K699" i="6"/>
  <c r="S698" i="22" s="1"/>
  <c r="L267" i="6"/>
  <c r="T266" i="22" s="1"/>
  <c r="L522" i="6"/>
  <c r="T521" i="22" s="1"/>
  <c r="L661" i="6"/>
  <c r="T660" i="22" s="1"/>
  <c r="O684" i="22"/>
  <c r="M688" i="6"/>
  <c r="I653" i="6"/>
  <c r="Q652" i="22" s="1"/>
  <c r="I267" i="6"/>
  <c r="Q266" i="22" s="1"/>
  <c r="H522" i="6"/>
  <c r="P521" i="22" s="1"/>
  <c r="J552" i="6"/>
  <c r="R551" i="22" s="1"/>
  <c r="J498" i="6"/>
  <c r="R497" i="22" s="1"/>
  <c r="I336" i="6"/>
  <c r="Q335" i="22" s="1"/>
  <c r="H685" i="6"/>
  <c r="P684" i="22" s="1"/>
  <c r="J280" i="6"/>
  <c r="R279" i="22" s="1"/>
  <c r="I231" i="6"/>
  <c r="Q230" i="22" s="1"/>
  <c r="P340" i="6"/>
  <c r="P493" i="6"/>
  <c r="P564" i="6"/>
  <c r="T739" i="6"/>
  <c r="Z738" i="22" s="1"/>
  <c r="P266" i="6"/>
  <c r="P560" i="6"/>
  <c r="P422" i="6"/>
  <c r="P556" i="6"/>
  <c r="T688" i="6"/>
  <c r="Z687" i="22" s="1"/>
  <c r="T336" i="6"/>
  <c r="Z335" i="22" s="1"/>
  <c r="M699" i="6"/>
  <c r="M267" i="6"/>
  <c r="M522" i="6"/>
  <c r="U521" i="22" s="1"/>
  <c r="M661" i="6"/>
  <c r="K347" i="6"/>
  <c r="S346" i="22" s="1"/>
  <c r="K470" i="6"/>
  <c r="S469" i="22" s="1"/>
  <c r="O687" i="22"/>
  <c r="P562" i="6"/>
  <c r="P710" i="6"/>
  <c r="O335" i="22"/>
  <c r="M685" i="6"/>
  <c r="J653" i="6"/>
  <c r="R652" i="22" s="1"/>
  <c r="J267" i="6"/>
  <c r="R266" i="22" s="1"/>
  <c r="I522" i="6"/>
  <c r="Q521" i="22" s="1"/>
  <c r="H552" i="6"/>
  <c r="P551" i="22" s="1"/>
  <c r="H136" i="7"/>
  <c r="H336" i="6"/>
  <c r="P335" i="22" s="1"/>
  <c r="O47" i="7"/>
  <c r="P47" i="7" s="1"/>
  <c r="Q47" i="7" s="1"/>
  <c r="I685" i="6"/>
  <c r="Q684" i="22" s="1"/>
  <c r="I280" i="6"/>
  <c r="Q279" i="22" s="1"/>
  <c r="L163" i="7"/>
  <c r="T300" i="6"/>
  <c r="Z299" i="22" s="1"/>
  <c r="T545" i="6"/>
  <c r="Z544" i="22" s="1"/>
  <c r="P592" i="6"/>
  <c r="P478" i="6"/>
  <c r="O698" i="22"/>
  <c r="O521" i="22"/>
  <c r="O660" i="22"/>
  <c r="L347" i="6"/>
  <c r="T346" i="22" s="1"/>
  <c r="M470" i="6"/>
  <c r="K653" i="6"/>
  <c r="S652" i="22" s="1"/>
  <c r="J667" i="6"/>
  <c r="R666" i="22" s="1"/>
  <c r="J688" i="6"/>
  <c r="R687" i="22" s="1"/>
  <c r="H661" i="6"/>
  <c r="P660" i="22" s="1"/>
  <c r="L136" i="7"/>
  <c r="H347" i="6"/>
  <c r="P346" i="22" s="1"/>
  <c r="J685" i="6"/>
  <c r="R684" i="22" s="1"/>
  <c r="P569" i="6"/>
  <c r="T653" i="6"/>
  <c r="Z652" i="22" s="1"/>
  <c r="P557" i="6"/>
  <c r="P316" i="6"/>
  <c r="T280" i="6"/>
  <c r="Z279" i="22" s="1"/>
  <c r="T661" i="6"/>
  <c r="Z660" i="22" s="1"/>
  <c r="P378" i="6"/>
  <c r="L667" i="6"/>
  <c r="T666" i="22" s="1"/>
  <c r="K498" i="6"/>
  <c r="S497" i="22" s="1"/>
  <c r="K545" i="6"/>
  <c r="S544" i="22" s="1"/>
  <c r="K693" i="6"/>
  <c r="S692" i="22" s="1"/>
  <c r="M347" i="6"/>
  <c r="L470" i="6"/>
  <c r="T469" i="22" s="1"/>
  <c r="L653" i="6"/>
  <c r="T652" i="22" s="1"/>
  <c r="H498" i="6"/>
  <c r="P497" i="22" s="1"/>
  <c r="O551" i="22"/>
  <c r="H300" i="6"/>
  <c r="P299" i="22" s="1"/>
  <c r="L488" i="7"/>
  <c r="H688" i="6"/>
  <c r="P687" i="22" s="1"/>
  <c r="H470" i="6"/>
  <c r="P469" i="22" s="1"/>
  <c r="I661" i="6"/>
  <c r="Q660" i="22" s="1"/>
  <c r="H699" i="6"/>
  <c r="P698" i="22" s="1"/>
  <c r="I347" i="6"/>
  <c r="Q346" i="22" s="1"/>
  <c r="P571" i="6"/>
  <c r="P649" i="6"/>
  <c r="T347" i="6"/>
  <c r="Z346" i="22" s="1"/>
  <c r="P729" i="6"/>
  <c r="P678" i="6"/>
  <c r="T693" i="6"/>
  <c r="Z692" i="22" s="1"/>
  <c r="P632" i="6"/>
  <c r="K336" i="6"/>
  <c r="S335" i="22" s="1"/>
  <c r="K552" i="6"/>
  <c r="S551" i="22" s="1"/>
  <c r="K300" i="6"/>
  <c r="S299" i="22" s="1"/>
  <c r="K667" i="6"/>
  <c r="S666" i="22" s="1"/>
  <c r="L498" i="6"/>
  <c r="T497" i="22" s="1"/>
  <c r="L545" i="6"/>
  <c r="T544" i="22" s="1"/>
  <c r="L693" i="6"/>
  <c r="T692" i="22" s="1"/>
  <c r="O346" i="22"/>
  <c r="O469" i="22"/>
  <c r="M653" i="6"/>
  <c r="K280" i="6"/>
  <c r="S279" i="22" s="1"/>
  <c r="I545" i="6"/>
  <c r="Q544" i="22" s="1"/>
  <c r="I300" i="6"/>
  <c r="Q299" i="22" s="1"/>
  <c r="K488" i="7"/>
  <c r="H667" i="6"/>
  <c r="P666" i="22" s="1"/>
  <c r="J545" i="6"/>
  <c r="R544" i="22" s="1"/>
  <c r="P742" i="6"/>
  <c r="P671" i="6"/>
  <c r="P276" i="6"/>
  <c r="P561" i="6"/>
  <c r="P512" i="6"/>
  <c r="P502" i="6"/>
  <c r="P620" i="6"/>
  <c r="T552" i="6"/>
  <c r="Z551" i="22" s="1"/>
  <c r="T428" i="6"/>
  <c r="Z427" i="22" s="1"/>
  <c r="J428" i="6"/>
  <c r="R427" i="22" s="1"/>
  <c r="U639" i="22"/>
  <c r="P640" i="6"/>
  <c r="I410" i="7"/>
  <c r="I638" i="6"/>
  <c r="Q637" i="22" s="1"/>
  <c r="M121" i="7"/>
  <c r="J231" i="6"/>
  <c r="R230" i="22" s="1"/>
  <c r="I640" i="6"/>
  <c r="Q639" i="22" s="1"/>
  <c r="P730" i="6"/>
  <c r="T638" i="6"/>
  <c r="Z637" i="22" s="1"/>
  <c r="P462" i="6"/>
  <c r="T722" i="6"/>
  <c r="Z721" i="22" s="1"/>
  <c r="L631" i="6"/>
  <c r="T630" i="22" s="1"/>
  <c r="K687" i="6"/>
  <c r="S686" i="22" s="1"/>
  <c r="K339" i="6"/>
  <c r="S338" i="22" s="1"/>
  <c r="M17" i="7"/>
  <c r="J743" i="8"/>
  <c r="J410" i="7"/>
  <c r="H437" i="6"/>
  <c r="P436" i="22" s="1"/>
  <c r="H722" i="6"/>
  <c r="P721" i="22" s="1"/>
  <c r="J638" i="6"/>
  <c r="R637" i="22" s="1"/>
  <c r="H721" i="6"/>
  <c r="P720" i="22" s="1"/>
  <c r="P296" i="6"/>
  <c r="P527" i="6"/>
  <c r="T687" i="6"/>
  <c r="Z686" i="22" s="1"/>
  <c r="P326" i="6"/>
  <c r="T631" i="6"/>
  <c r="Z630" i="22" s="1"/>
  <c r="K631" i="6"/>
  <c r="S630" i="22" s="1"/>
  <c r="L687" i="6"/>
  <c r="T686" i="22" s="1"/>
  <c r="L339" i="6"/>
  <c r="T338" i="22" s="1"/>
  <c r="L517" i="6"/>
  <c r="T516" i="22" s="1"/>
  <c r="M535" i="6"/>
  <c r="H228" i="7"/>
  <c r="J656" i="8"/>
  <c r="K410" i="7"/>
  <c r="I437" i="6"/>
  <c r="Q436" i="22" s="1"/>
  <c r="H519" i="6"/>
  <c r="P518" i="22" s="1"/>
  <c r="I722" i="6"/>
  <c r="Q721" i="22" s="1"/>
  <c r="I520" i="6"/>
  <c r="Q519" i="22" s="1"/>
  <c r="I721" i="6"/>
  <c r="Q720" i="22" s="1"/>
  <c r="O669" i="8"/>
  <c r="P669" i="8" s="1"/>
  <c r="Q669" i="8" s="1"/>
  <c r="P613" i="6"/>
  <c r="S613" i="6" s="1"/>
  <c r="Y612" i="22" s="1"/>
  <c r="T437" i="6"/>
  <c r="Z436" i="22" s="1"/>
  <c r="P288" i="6"/>
  <c r="T640" i="6"/>
  <c r="Z639" i="22" s="1"/>
  <c r="T386" i="6"/>
  <c r="Z385" i="22" s="1"/>
  <c r="P360" i="6"/>
  <c r="K721" i="6"/>
  <c r="S720" i="22" s="1"/>
  <c r="M631" i="6"/>
  <c r="M687" i="6"/>
  <c r="M339" i="6"/>
  <c r="M517" i="6"/>
  <c r="L535" i="6"/>
  <c r="T534" i="22" s="1"/>
  <c r="I519" i="6"/>
  <c r="Q518" i="22" s="1"/>
  <c r="J722" i="6"/>
  <c r="R721" i="22" s="1"/>
  <c r="J520" i="6"/>
  <c r="R519" i="22" s="1"/>
  <c r="J721" i="6"/>
  <c r="R720" i="22" s="1"/>
  <c r="I631" i="6"/>
  <c r="Q630" i="22" s="1"/>
  <c r="K722" i="6"/>
  <c r="S721" i="22" s="1"/>
  <c r="K386" i="6"/>
  <c r="S385" i="22" s="1"/>
  <c r="K520" i="6"/>
  <c r="S519" i="22" s="1"/>
  <c r="L721" i="6"/>
  <c r="T720" i="22" s="1"/>
  <c r="O630" i="22"/>
  <c r="O686" i="22"/>
  <c r="O338" i="22"/>
  <c r="J519" i="6"/>
  <c r="R518" i="22" s="1"/>
  <c r="H339" i="6"/>
  <c r="P338" i="22" s="1"/>
  <c r="H520" i="6"/>
  <c r="P519" i="22" s="1"/>
  <c r="I687" i="6"/>
  <c r="Q686" i="22" s="1"/>
  <c r="J631" i="6"/>
  <c r="R630" i="22" s="1"/>
  <c r="T339" i="6"/>
  <c r="Z338" i="22" s="1"/>
  <c r="T721" i="6"/>
  <c r="Z720" i="22" s="1"/>
  <c r="P294" i="6"/>
  <c r="L722" i="6"/>
  <c r="T721" i="22" s="1"/>
  <c r="L386" i="6"/>
  <c r="T385" i="22" s="1"/>
  <c r="M520" i="6"/>
  <c r="M721" i="6"/>
  <c r="K638" i="6"/>
  <c r="S637" i="22" s="1"/>
  <c r="L640" i="6"/>
  <c r="T639" i="22" s="1"/>
  <c r="K519" i="6"/>
  <c r="S518" i="22" s="1"/>
  <c r="I339" i="6"/>
  <c r="Q338" i="22" s="1"/>
  <c r="H386" i="6"/>
  <c r="P385" i="22" s="1"/>
  <c r="O111" i="7"/>
  <c r="P111" i="7" s="1"/>
  <c r="Q111" i="7" s="1"/>
  <c r="J687" i="6"/>
  <c r="R686" i="22" s="1"/>
  <c r="P544" i="6"/>
  <c r="S544" i="6" s="1"/>
  <c r="Y543" i="22" s="1"/>
  <c r="P731" i="6"/>
  <c r="T520" i="6"/>
  <c r="Z519" i="22" s="1"/>
  <c r="M722" i="6"/>
  <c r="M386" i="6"/>
  <c r="L520" i="6"/>
  <c r="T519" i="22" s="1"/>
  <c r="M638" i="6"/>
  <c r="K640" i="6"/>
  <c r="S639" i="22" s="1"/>
  <c r="M519" i="6"/>
  <c r="L410" i="7"/>
  <c r="I386" i="6"/>
  <c r="Q385" i="22" s="1"/>
  <c r="H231" i="6"/>
  <c r="P230" i="22" s="1"/>
  <c r="J640" i="6"/>
  <c r="R639" i="22" s="1"/>
  <c r="P359" i="6"/>
  <c r="O380" i="22"/>
  <c r="M381" i="6"/>
  <c r="U380" i="22" s="1"/>
  <c r="L381" i="6"/>
  <c r="T380" i="22" s="1"/>
  <c r="K381" i="6"/>
  <c r="S380" i="22" s="1"/>
  <c r="H129" i="6"/>
  <c r="P128" i="22" s="1"/>
  <c r="O128" i="22"/>
  <c r="M129" i="6"/>
  <c r="U128" i="22" s="1"/>
  <c r="L129" i="6"/>
  <c r="T128" i="22" s="1"/>
  <c r="K129" i="6"/>
  <c r="S128" i="22" s="1"/>
  <c r="H198" i="6"/>
  <c r="P197" i="22" s="1"/>
  <c r="O197" i="22"/>
  <c r="L198" i="6"/>
  <c r="T197" i="22" s="1"/>
  <c r="M198" i="6"/>
  <c r="U197" i="22" s="1"/>
  <c r="K198" i="6"/>
  <c r="S197" i="22" s="1"/>
  <c r="J134" i="6"/>
  <c r="R133" i="22" s="1"/>
  <c r="O133" i="22"/>
  <c r="L134" i="6"/>
  <c r="T133" i="22" s="1"/>
  <c r="M134" i="6"/>
  <c r="U133" i="22" s="1"/>
  <c r="K134" i="6"/>
  <c r="S133" i="22" s="1"/>
  <c r="H201" i="6"/>
  <c r="P200" i="22" s="1"/>
  <c r="O200" i="22"/>
  <c r="M201" i="6"/>
  <c r="U200" i="22" s="1"/>
  <c r="L201" i="6"/>
  <c r="T200" i="22" s="1"/>
  <c r="K201" i="6"/>
  <c r="S200" i="22" s="1"/>
  <c r="O439" i="22"/>
  <c r="L440" i="6"/>
  <c r="T439" i="22" s="1"/>
  <c r="M440" i="6"/>
  <c r="U439" i="22" s="1"/>
  <c r="K440" i="6"/>
  <c r="S439" i="22" s="1"/>
  <c r="Q672" i="6"/>
  <c r="O383" i="22"/>
  <c r="L384" i="6"/>
  <c r="T383" i="22" s="1"/>
  <c r="M384" i="6"/>
  <c r="U383" i="22" s="1"/>
  <c r="K384" i="6"/>
  <c r="S383" i="22" s="1"/>
  <c r="O736" i="22"/>
  <c r="M737" i="6"/>
  <c r="U736" i="22" s="1"/>
  <c r="K737" i="6"/>
  <c r="S736" i="22" s="1"/>
  <c r="L737" i="6"/>
  <c r="T736" i="22" s="1"/>
  <c r="M739" i="6"/>
  <c r="O738" i="22"/>
  <c r="K739" i="6"/>
  <c r="S738" i="22" s="1"/>
  <c r="L739" i="6"/>
  <c r="T738" i="22" s="1"/>
  <c r="O168" i="22"/>
  <c r="M169" i="6"/>
  <c r="L169" i="6"/>
  <c r="T168" i="22" s="1"/>
  <c r="K169" i="6"/>
  <c r="S168" i="22" s="1"/>
  <c r="N30" i="22"/>
  <c r="G30" i="6"/>
  <c r="N30" i="6"/>
  <c r="V30" i="22" s="1"/>
  <c r="N11" i="22"/>
  <c r="G11" i="6"/>
  <c r="N11" i="6"/>
  <c r="V11" i="22" s="1"/>
  <c r="N87" i="22"/>
  <c r="N87" i="6"/>
  <c r="V87" i="22" s="1"/>
  <c r="G87" i="6"/>
  <c r="N36" i="22"/>
  <c r="G36" i="6"/>
  <c r="N36" i="6"/>
  <c r="V36" i="22" s="1"/>
  <c r="N80" i="22"/>
  <c r="N80" i="6"/>
  <c r="V80" i="22" s="1"/>
  <c r="G80" i="6"/>
  <c r="N112" i="22"/>
  <c r="N112" i="6"/>
  <c r="V112" i="22" s="1"/>
  <c r="G112" i="6"/>
  <c r="N132" i="22"/>
  <c r="G133" i="6"/>
  <c r="N133" i="6"/>
  <c r="N174" i="22"/>
  <c r="N175" i="6"/>
  <c r="G175" i="6"/>
  <c r="N484" i="22"/>
  <c r="N485" i="6"/>
  <c r="G485" i="6"/>
  <c r="N458" i="22"/>
  <c r="G459" i="6"/>
  <c r="N459" i="6"/>
  <c r="G216" i="6"/>
  <c r="N215" i="22"/>
  <c r="N216" i="6"/>
  <c r="N408" i="22"/>
  <c r="G409" i="6"/>
  <c r="N409" i="6"/>
  <c r="N451" i="22"/>
  <c r="G452" i="6"/>
  <c r="N452" i="6"/>
  <c r="N222" i="22"/>
  <c r="N223" i="6"/>
  <c r="G223" i="6"/>
  <c r="G393" i="6"/>
  <c r="N392" i="22"/>
  <c r="G197" i="6"/>
  <c r="N196" i="22"/>
  <c r="G189" i="6"/>
  <c r="N188" i="22"/>
  <c r="N189" i="6"/>
  <c r="N192" i="6"/>
  <c r="N191" i="22"/>
  <c r="G192" i="6"/>
  <c r="N377" i="6"/>
  <c r="N376" i="22"/>
  <c r="G377" i="6"/>
  <c r="G273" i="6"/>
  <c r="N272" i="22"/>
  <c r="N12" i="22"/>
  <c r="G12" i="6"/>
  <c r="N12" i="6"/>
  <c r="V12" i="22" s="1"/>
  <c r="N73" i="22"/>
  <c r="N73" i="6"/>
  <c r="V73" i="22" s="1"/>
  <c r="G73" i="6"/>
  <c r="N55" i="22"/>
  <c r="N55" i="6"/>
  <c r="V55" i="22" s="1"/>
  <c r="G55" i="6"/>
  <c r="N20" i="22"/>
  <c r="N20" i="6"/>
  <c r="V20" i="22" s="1"/>
  <c r="G20" i="6"/>
  <c r="N70" i="22"/>
  <c r="G70" i="6"/>
  <c r="N70" i="6"/>
  <c r="V70" i="22" s="1"/>
  <c r="N106" i="22"/>
  <c r="N106" i="6"/>
  <c r="V106" i="22" s="1"/>
  <c r="G106" i="6"/>
  <c r="N40" i="22"/>
  <c r="G40" i="6"/>
  <c r="N40" i="6"/>
  <c r="V40" i="22" s="1"/>
  <c r="N190" i="6"/>
  <c r="N189" i="22"/>
  <c r="G743" i="6"/>
  <c r="N742" i="22"/>
  <c r="N492" i="6"/>
  <c r="N491" i="22"/>
  <c r="G199" i="6"/>
  <c r="N198" i="22"/>
  <c r="G149" i="6"/>
  <c r="N148" i="22"/>
  <c r="G489" i="6"/>
  <c r="N488" i="22"/>
  <c r="G453" i="6"/>
  <c r="N452" i="22"/>
  <c r="G235" i="6"/>
  <c r="N234" i="22"/>
  <c r="F69" i="6"/>
  <c r="J69" i="22"/>
  <c r="O246" i="22"/>
  <c r="L247" i="6"/>
  <c r="T246" i="22" s="1"/>
  <c r="M247" i="6"/>
  <c r="U246" i="22" s="1"/>
  <c r="K247" i="6"/>
  <c r="S246" i="22" s="1"/>
  <c r="O428" i="22"/>
  <c r="M429" i="6"/>
  <c r="U428" i="22" s="1"/>
  <c r="L429" i="6"/>
  <c r="T428" i="22" s="1"/>
  <c r="K429" i="6"/>
  <c r="S428" i="22" s="1"/>
  <c r="I238" i="6"/>
  <c r="Q237" i="22" s="1"/>
  <c r="O237" i="22"/>
  <c r="L238" i="6"/>
  <c r="T237" i="22" s="1"/>
  <c r="M238" i="6"/>
  <c r="U237" i="22" s="1"/>
  <c r="K238" i="6"/>
  <c r="S237" i="22" s="1"/>
  <c r="V148" i="22"/>
  <c r="O491" i="22"/>
  <c r="M492" i="6"/>
  <c r="U491" i="22" s="1"/>
  <c r="L492" i="6"/>
  <c r="T491" i="22" s="1"/>
  <c r="K492" i="6"/>
  <c r="S491" i="22" s="1"/>
  <c r="J405" i="6"/>
  <c r="R404" i="22" s="1"/>
  <c r="O404" i="22"/>
  <c r="M405" i="6"/>
  <c r="U404" i="22" s="1"/>
  <c r="L405" i="6"/>
  <c r="T404" i="22" s="1"/>
  <c r="K405" i="6"/>
  <c r="S404" i="22" s="1"/>
  <c r="I246" i="6"/>
  <c r="Q245" i="22" s="1"/>
  <c r="O245" i="22"/>
  <c r="L246" i="6"/>
  <c r="T245" i="22" s="1"/>
  <c r="M246" i="6"/>
  <c r="U245" i="22" s="1"/>
  <c r="K246" i="6"/>
  <c r="S245" i="22" s="1"/>
  <c r="T456" i="6"/>
  <c r="Z455" i="22" s="1"/>
  <c r="O455" i="22"/>
  <c r="L456" i="6"/>
  <c r="T455" i="22" s="1"/>
  <c r="M456" i="6"/>
  <c r="U455" i="22" s="1"/>
  <c r="K456" i="6"/>
  <c r="S455" i="22" s="1"/>
  <c r="I428" i="6"/>
  <c r="Q427" i="22" s="1"/>
  <c r="O427" i="22"/>
  <c r="M428" i="6"/>
  <c r="U427" i="22" s="1"/>
  <c r="L428" i="6"/>
  <c r="T427" i="22" s="1"/>
  <c r="K428" i="6"/>
  <c r="S427" i="22" s="1"/>
  <c r="G484" i="6"/>
  <c r="N483" i="22"/>
  <c r="G168" i="6"/>
  <c r="N167" i="22"/>
  <c r="G476" i="6"/>
  <c r="N475" i="22"/>
  <c r="G237" i="6"/>
  <c r="N236" i="22"/>
  <c r="N744" i="6"/>
  <c r="N743" i="22"/>
  <c r="G412" i="6"/>
  <c r="N411" i="22"/>
  <c r="G233" i="6"/>
  <c r="N232" i="22"/>
  <c r="N161" i="6"/>
  <c r="N160" i="22"/>
  <c r="N44" i="22"/>
  <c r="G44" i="6"/>
  <c r="N44" i="6"/>
  <c r="V44" i="22" s="1"/>
  <c r="N113" i="22"/>
  <c r="N113" i="6"/>
  <c r="V113" i="22" s="1"/>
  <c r="G113" i="6"/>
  <c r="N79" i="22"/>
  <c r="N79" i="6"/>
  <c r="V79" i="22" s="1"/>
  <c r="G79" i="6"/>
  <c r="N48" i="22"/>
  <c r="N48" i="6"/>
  <c r="V48" i="22" s="1"/>
  <c r="G48" i="6"/>
  <c r="N84" i="22"/>
  <c r="N84" i="6"/>
  <c r="V84" i="22" s="1"/>
  <c r="G84" i="6"/>
  <c r="N116" i="22"/>
  <c r="G116" i="6"/>
  <c r="N116" i="6"/>
  <c r="V116" i="22" s="1"/>
  <c r="G435" i="6"/>
  <c r="N434" i="22"/>
  <c r="G461" i="6"/>
  <c r="N460" i="22"/>
  <c r="N230" i="6"/>
  <c r="N229" i="22"/>
  <c r="G229" i="6"/>
  <c r="N228" i="22"/>
  <c r="G176" i="6"/>
  <c r="N175" i="22"/>
  <c r="N397" i="6"/>
  <c r="N396" i="22"/>
  <c r="G427" i="6"/>
  <c r="N426" i="22"/>
  <c r="N187" i="6"/>
  <c r="N186" i="22"/>
  <c r="G745" i="6"/>
  <c r="N744" i="22"/>
  <c r="N238" i="6"/>
  <c r="N237" i="22"/>
  <c r="G222" i="6"/>
  <c r="N221" i="22"/>
  <c r="G158" i="6"/>
  <c r="N157" i="22"/>
  <c r="G431" i="6"/>
  <c r="N430" i="22"/>
  <c r="G208" i="6"/>
  <c r="N207" i="22"/>
  <c r="G138" i="6"/>
  <c r="N137" i="22"/>
  <c r="G209" i="6"/>
  <c r="N208" i="22"/>
  <c r="F13" i="6"/>
  <c r="J13" i="22"/>
  <c r="N23" i="22"/>
  <c r="G23" i="6"/>
  <c r="N23" i="6"/>
  <c r="V23" i="22" s="1"/>
  <c r="N7" i="22"/>
  <c r="N7" i="6"/>
  <c r="V7" i="22" s="1"/>
  <c r="G7" i="6"/>
  <c r="N83" i="22"/>
  <c r="N83" i="6"/>
  <c r="V83" i="22" s="1"/>
  <c r="G83" i="6"/>
  <c r="N32" i="22"/>
  <c r="N32" i="6"/>
  <c r="V32" i="22" s="1"/>
  <c r="G32" i="6"/>
  <c r="N78" i="22"/>
  <c r="N78" i="6"/>
  <c r="V78" i="22" s="1"/>
  <c r="G78" i="6"/>
  <c r="N110" i="22"/>
  <c r="N110" i="6"/>
  <c r="V110" i="22" s="1"/>
  <c r="G110" i="6"/>
  <c r="N74" i="22"/>
  <c r="N74" i="6"/>
  <c r="V74" i="22" s="1"/>
  <c r="G74" i="6"/>
  <c r="G228" i="6"/>
  <c r="N227" i="22"/>
  <c r="G416" i="6"/>
  <c r="N415" i="22"/>
  <c r="N745" i="22"/>
  <c r="G746" i="6"/>
  <c r="N746" i="6"/>
  <c r="G420" i="6"/>
  <c r="N419" i="22"/>
  <c r="G220" i="6"/>
  <c r="N219" i="22"/>
  <c r="G204" i="6"/>
  <c r="N203" i="22"/>
  <c r="G218" i="6"/>
  <c r="N217" i="22"/>
  <c r="G289" i="6"/>
  <c r="N288" i="22"/>
  <c r="G477" i="6"/>
  <c r="N476" i="22"/>
  <c r="G488" i="6"/>
  <c r="N487" i="22"/>
  <c r="G415" i="6"/>
  <c r="N414" i="22"/>
  <c r="G396" i="6"/>
  <c r="N395" i="22"/>
  <c r="G212" i="6"/>
  <c r="N211" i="22"/>
  <c r="T171" i="6"/>
  <c r="Z170" i="22" s="1"/>
  <c r="O170" i="22"/>
  <c r="K171" i="6"/>
  <c r="S170" i="22" s="1"/>
  <c r="M171" i="6"/>
  <c r="U170" i="22" s="1"/>
  <c r="L171" i="6"/>
  <c r="T170" i="22" s="1"/>
  <c r="T299" i="6"/>
  <c r="Z298" i="22" s="1"/>
  <c r="O298" i="22"/>
  <c r="M299" i="6"/>
  <c r="U298" i="22" s="1"/>
  <c r="L299" i="6"/>
  <c r="T298" i="22" s="1"/>
  <c r="K299" i="6"/>
  <c r="S298" i="22" s="1"/>
  <c r="H147" i="6"/>
  <c r="P146" i="22" s="1"/>
  <c r="O146" i="22"/>
  <c r="K147" i="6"/>
  <c r="S146" i="22" s="1"/>
  <c r="M147" i="6"/>
  <c r="U146" i="22" s="1"/>
  <c r="L147" i="6"/>
  <c r="T146" i="22" s="1"/>
  <c r="J413" i="6"/>
  <c r="R412" i="22" s="1"/>
  <c r="O412" i="22"/>
  <c r="M413" i="6"/>
  <c r="U412" i="22" s="1"/>
  <c r="L413" i="6"/>
  <c r="T412" i="22" s="1"/>
  <c r="K413" i="6"/>
  <c r="S412" i="22" s="1"/>
  <c r="Q683" i="6"/>
  <c r="W682" i="22"/>
  <c r="Q624" i="6"/>
  <c r="W623" i="22"/>
  <c r="O406" i="22"/>
  <c r="L407" i="6"/>
  <c r="T406" i="22" s="1"/>
  <c r="M407" i="6"/>
  <c r="U406" i="22" s="1"/>
  <c r="K407" i="6"/>
  <c r="S406" i="22" s="1"/>
  <c r="T465" i="6"/>
  <c r="Z464" i="22" s="1"/>
  <c r="O464" i="22"/>
  <c r="M465" i="6"/>
  <c r="U464" i="22" s="1"/>
  <c r="L465" i="6"/>
  <c r="T464" i="22" s="1"/>
  <c r="K465" i="6"/>
  <c r="S464" i="22" s="1"/>
  <c r="O386" i="22"/>
  <c r="M387" i="6"/>
  <c r="L387" i="6"/>
  <c r="T386" i="22" s="1"/>
  <c r="K387" i="6"/>
  <c r="S386" i="22" s="1"/>
  <c r="N33" i="22"/>
  <c r="G33" i="6"/>
  <c r="N33" i="6"/>
  <c r="V33" i="22" s="1"/>
  <c r="N31" i="22"/>
  <c r="G31" i="6"/>
  <c r="N31" i="6"/>
  <c r="V31" i="22" s="1"/>
  <c r="N111" i="22"/>
  <c r="G111" i="6"/>
  <c r="N111" i="6"/>
  <c r="V111" i="22" s="1"/>
  <c r="N52" i="22"/>
  <c r="N52" i="6"/>
  <c r="V52" i="22" s="1"/>
  <c r="G52" i="6"/>
  <c r="N88" i="22"/>
  <c r="G88" i="6"/>
  <c r="N88" i="6"/>
  <c r="V88" i="22" s="1"/>
  <c r="N120" i="22"/>
  <c r="G120" i="6"/>
  <c r="N120" i="6"/>
  <c r="V120" i="22" s="1"/>
  <c r="N454" i="22"/>
  <c r="N455" i="6"/>
  <c r="G455" i="6"/>
  <c r="N135" i="22"/>
  <c r="G136" i="6"/>
  <c r="N136" i="6"/>
  <c r="N388" i="22"/>
  <c r="N389" i="6"/>
  <c r="G389" i="6"/>
  <c r="N740" i="22"/>
  <c r="N741" i="6"/>
  <c r="G741" i="6"/>
  <c r="N373" i="6"/>
  <c r="N372" i="22"/>
  <c r="G373" i="6"/>
  <c r="N410" i="22"/>
  <c r="G411" i="6"/>
  <c r="N411" i="6"/>
  <c r="N152" i="22"/>
  <c r="N153" i="6"/>
  <c r="G153" i="6"/>
  <c r="N224" i="6"/>
  <c r="N223" i="22"/>
  <c r="F101" i="6"/>
  <c r="J101" i="22"/>
  <c r="N238" i="22"/>
  <c r="N239" i="6"/>
  <c r="G239" i="6"/>
  <c r="G183" i="6"/>
  <c r="N182" i="22"/>
  <c r="G376" i="6"/>
  <c r="N375" i="22"/>
  <c r="N376" i="6"/>
  <c r="N429" i="6"/>
  <c r="N428" i="22"/>
  <c r="F107" i="6"/>
  <c r="J107" i="22"/>
  <c r="N38" i="22"/>
  <c r="G38" i="6"/>
  <c r="N38" i="6"/>
  <c r="V38" i="22" s="1"/>
  <c r="N105" i="22"/>
  <c r="G105" i="6"/>
  <c r="N105" i="6"/>
  <c r="V105" i="22" s="1"/>
  <c r="N75" i="22"/>
  <c r="G75" i="6"/>
  <c r="N75" i="6"/>
  <c r="V75" i="22" s="1"/>
  <c r="N42" i="22"/>
  <c r="N42" i="6"/>
  <c r="V42" i="22" s="1"/>
  <c r="G42" i="6"/>
  <c r="N82" i="22"/>
  <c r="G82" i="6"/>
  <c r="N82" i="6"/>
  <c r="V82" i="22" s="1"/>
  <c r="N114" i="22"/>
  <c r="G114" i="6"/>
  <c r="N114" i="6"/>
  <c r="V114" i="22" s="1"/>
  <c r="G241" i="6"/>
  <c r="N240" i="22"/>
  <c r="N241" i="6"/>
  <c r="G740" i="6"/>
  <c r="N739" i="22"/>
  <c r="N407" i="6"/>
  <c r="N406" i="22"/>
  <c r="N421" i="6"/>
  <c r="N420" i="22"/>
  <c r="N185" i="6"/>
  <c r="N184" i="22"/>
  <c r="G232" i="6"/>
  <c r="N231" i="22"/>
  <c r="G248" i="6"/>
  <c r="N247" i="22"/>
  <c r="N401" i="6"/>
  <c r="N400" i="22"/>
  <c r="F45" i="6"/>
  <c r="J45" i="22"/>
  <c r="T161" i="6"/>
  <c r="Z160" i="22" s="1"/>
  <c r="O160" i="22"/>
  <c r="M161" i="6"/>
  <c r="U160" i="22" s="1"/>
  <c r="L161" i="6"/>
  <c r="T160" i="22" s="1"/>
  <c r="K161" i="6"/>
  <c r="S160" i="22" s="1"/>
  <c r="T187" i="6"/>
  <c r="Z186" i="22" s="1"/>
  <c r="O186" i="22"/>
  <c r="K187" i="6"/>
  <c r="S186" i="22" s="1"/>
  <c r="M187" i="6"/>
  <c r="U186" i="22" s="1"/>
  <c r="L187" i="6"/>
  <c r="T186" i="22" s="1"/>
  <c r="W537" i="22"/>
  <c r="Q603" i="6"/>
  <c r="W602" i="22"/>
  <c r="W733" i="22"/>
  <c r="Q326" i="6"/>
  <c r="H401" i="6"/>
  <c r="P400" i="22" s="1"/>
  <c r="O400" i="22"/>
  <c r="M401" i="6"/>
  <c r="U400" i="22" s="1"/>
  <c r="L401" i="6"/>
  <c r="T400" i="22" s="1"/>
  <c r="K401" i="6"/>
  <c r="S400" i="22" s="1"/>
  <c r="O480" i="22"/>
  <c r="M481" i="6"/>
  <c r="U480" i="22" s="1"/>
  <c r="L481" i="6"/>
  <c r="T480" i="22" s="1"/>
  <c r="K481" i="6"/>
  <c r="S480" i="22" s="1"/>
  <c r="N737" i="6"/>
  <c r="N736" i="22"/>
  <c r="G433" i="6"/>
  <c r="N432" i="22"/>
  <c r="N471" i="6"/>
  <c r="N470" i="22"/>
  <c r="G380" i="6"/>
  <c r="N379" i="22"/>
  <c r="N456" i="6"/>
  <c r="N455" i="22"/>
  <c r="N375" i="6"/>
  <c r="N374" i="22"/>
  <c r="G234" i="6"/>
  <c r="N233" i="22"/>
  <c r="F37" i="6"/>
  <c r="J37" i="22"/>
  <c r="N15" i="22"/>
  <c r="G15" i="6"/>
  <c r="N15" i="6"/>
  <c r="V15" i="22" s="1"/>
  <c r="N19" i="22"/>
  <c r="G19" i="6"/>
  <c r="N19" i="6"/>
  <c r="V19" i="22" s="1"/>
  <c r="N99" i="22"/>
  <c r="G99" i="6"/>
  <c r="N99" i="6"/>
  <c r="V99" i="22" s="1"/>
  <c r="N56" i="22"/>
  <c r="G56" i="6"/>
  <c r="N56" i="6"/>
  <c r="V56" i="22" s="1"/>
  <c r="N92" i="22"/>
  <c r="G92" i="6"/>
  <c r="N92" i="6"/>
  <c r="V92" i="22" s="1"/>
  <c r="N124" i="22"/>
  <c r="G124" i="6"/>
  <c r="N124" i="6"/>
  <c r="V124" i="22" s="1"/>
  <c r="G160" i="6"/>
  <c r="N159" i="22"/>
  <c r="G154" i="6"/>
  <c r="N153" i="22"/>
  <c r="G184" i="6"/>
  <c r="N183" i="22"/>
  <c r="N135" i="6"/>
  <c r="N134" i="22"/>
  <c r="G170" i="6"/>
  <c r="N169" i="22"/>
  <c r="G249" i="6"/>
  <c r="N248" i="22"/>
  <c r="G383" i="6"/>
  <c r="N382" i="22"/>
  <c r="G251" i="6"/>
  <c r="N250" i="22"/>
  <c r="N167" i="6"/>
  <c r="N166" i="22"/>
  <c r="G379" i="6"/>
  <c r="N378" i="22"/>
  <c r="N174" i="6"/>
  <c r="N173" i="22"/>
  <c r="G404" i="6"/>
  <c r="N403" i="22"/>
  <c r="G150" i="6"/>
  <c r="N149" i="22"/>
  <c r="G196" i="6"/>
  <c r="N195" i="22"/>
  <c r="N439" i="6"/>
  <c r="N438" i="22"/>
  <c r="G447" i="6"/>
  <c r="N446" i="22"/>
  <c r="N171" i="6"/>
  <c r="N170" i="22"/>
  <c r="F61" i="6"/>
  <c r="J61" i="22"/>
  <c r="N57" i="22"/>
  <c r="G57" i="6"/>
  <c r="N57" i="6"/>
  <c r="V57" i="22" s="1"/>
  <c r="N25" i="22"/>
  <c r="N25" i="6"/>
  <c r="V25" i="22" s="1"/>
  <c r="G25" i="6"/>
  <c r="N103" i="22"/>
  <c r="N103" i="6"/>
  <c r="V103" i="22" s="1"/>
  <c r="G103" i="6"/>
  <c r="N50" i="22"/>
  <c r="G50" i="6"/>
  <c r="N50" i="6"/>
  <c r="V50" i="22" s="1"/>
  <c r="N86" i="22"/>
  <c r="G86" i="6"/>
  <c r="N86" i="6"/>
  <c r="V86" i="22" s="1"/>
  <c r="N118" i="22"/>
  <c r="N118" i="6"/>
  <c r="V118" i="22" s="1"/>
  <c r="G118" i="6"/>
  <c r="N231" i="6"/>
  <c r="N230" i="22"/>
  <c r="G443" i="6"/>
  <c r="N442" i="22"/>
  <c r="G392" i="6"/>
  <c r="N391" i="22"/>
  <c r="N395" i="6"/>
  <c r="N394" i="22"/>
  <c r="G395" i="6"/>
  <c r="N381" i="6"/>
  <c r="N380" i="22"/>
  <c r="G194" i="6"/>
  <c r="N193" i="22"/>
  <c r="G449" i="6"/>
  <c r="N448" i="22"/>
  <c r="N145" i="6"/>
  <c r="N144" i="22"/>
  <c r="F53" i="6"/>
  <c r="J53" i="22"/>
  <c r="G391" i="6"/>
  <c r="N390" i="22"/>
  <c r="N387" i="6"/>
  <c r="N386" i="22"/>
  <c r="G132" i="6"/>
  <c r="N131" i="22"/>
  <c r="N156" i="6"/>
  <c r="N155" i="22"/>
  <c r="F29" i="6"/>
  <c r="J29" i="22"/>
  <c r="O134" i="22"/>
  <c r="L135" i="6"/>
  <c r="T134" i="22" s="1"/>
  <c r="M135" i="6"/>
  <c r="U134" i="22" s="1"/>
  <c r="K135" i="6"/>
  <c r="S134" i="22" s="1"/>
  <c r="I185" i="6"/>
  <c r="Q184" i="22" s="1"/>
  <c r="O184" i="22"/>
  <c r="M185" i="6"/>
  <c r="U184" i="22" s="1"/>
  <c r="L185" i="6"/>
  <c r="T184" i="22" s="1"/>
  <c r="K185" i="6"/>
  <c r="S184" i="22" s="1"/>
  <c r="O189" i="22"/>
  <c r="L190" i="6"/>
  <c r="T189" i="22" s="1"/>
  <c r="M190" i="6"/>
  <c r="U189" i="22" s="1"/>
  <c r="K190" i="6"/>
  <c r="S189" i="22" s="1"/>
  <c r="O470" i="22"/>
  <c r="L471" i="6"/>
  <c r="T470" i="22" s="1"/>
  <c r="M471" i="6"/>
  <c r="U470" i="22" s="1"/>
  <c r="K471" i="6"/>
  <c r="S470" i="22" s="1"/>
  <c r="N63" i="22"/>
  <c r="G63" i="6"/>
  <c r="N63" i="6"/>
  <c r="V63" i="22" s="1"/>
  <c r="N51" i="22"/>
  <c r="G51" i="6"/>
  <c r="N51" i="6"/>
  <c r="V51" i="22" s="1"/>
  <c r="N123" i="22"/>
  <c r="G123" i="6"/>
  <c r="N123" i="6"/>
  <c r="V123" i="22" s="1"/>
  <c r="N60" i="22"/>
  <c r="G60" i="6"/>
  <c r="N60" i="6"/>
  <c r="V60" i="22" s="1"/>
  <c r="N96" i="22"/>
  <c r="N96" i="6"/>
  <c r="V96" i="22" s="1"/>
  <c r="G96" i="6"/>
  <c r="N10" i="22"/>
  <c r="N10" i="6"/>
  <c r="V10" i="22" s="1"/>
  <c r="G10" i="6"/>
  <c r="N416" i="22"/>
  <c r="N417" i="6"/>
  <c r="G417" i="6"/>
  <c r="N235" i="22"/>
  <c r="G236" i="6"/>
  <c r="N236" i="6"/>
  <c r="N243" i="22"/>
  <c r="G244" i="6"/>
  <c r="N244" i="6"/>
  <c r="N478" i="22"/>
  <c r="G479" i="6"/>
  <c r="N479" i="6"/>
  <c r="N486" i="22"/>
  <c r="G487" i="6"/>
  <c r="N487" i="6"/>
  <c r="N435" i="22"/>
  <c r="G436" i="6"/>
  <c r="N436" i="6"/>
  <c r="N209" i="22"/>
  <c r="G210" i="6"/>
  <c r="N210" i="6"/>
  <c r="N201" i="22"/>
  <c r="G202" i="6"/>
  <c r="N202" i="6"/>
  <c r="G445" i="6"/>
  <c r="N444" i="22"/>
  <c r="N445" i="6"/>
  <c r="N372" i="6"/>
  <c r="N371" i="22"/>
  <c r="N177" i="6"/>
  <c r="N176" i="22"/>
  <c r="G177" i="6"/>
  <c r="G483" i="6"/>
  <c r="N482" i="22"/>
  <c r="N131" i="6"/>
  <c r="N130" i="22"/>
  <c r="G131" i="6"/>
  <c r="G315" i="6"/>
  <c r="N314" i="22"/>
  <c r="N9" i="22"/>
  <c r="G9" i="6"/>
  <c r="N9" i="6"/>
  <c r="V9" i="22" s="1"/>
  <c r="N17" i="22"/>
  <c r="G17" i="6"/>
  <c r="N17" i="6"/>
  <c r="V17" i="22" s="1"/>
  <c r="N91" i="22"/>
  <c r="G91" i="6"/>
  <c r="N91" i="6"/>
  <c r="V91" i="22" s="1"/>
  <c r="N54" i="22"/>
  <c r="G54" i="6"/>
  <c r="N54" i="6"/>
  <c r="V54" i="22" s="1"/>
  <c r="N90" i="22"/>
  <c r="N90" i="6"/>
  <c r="V90" i="22" s="1"/>
  <c r="G90" i="6"/>
  <c r="N122" i="22"/>
  <c r="N122" i="6"/>
  <c r="V122" i="22" s="1"/>
  <c r="G122" i="6"/>
  <c r="G130" i="6"/>
  <c r="N129" i="22"/>
  <c r="G463" i="6"/>
  <c r="N462" i="22"/>
  <c r="N142" i="6"/>
  <c r="N141" i="22"/>
  <c r="G219" i="6"/>
  <c r="N218" i="22"/>
  <c r="N227" i="6"/>
  <c r="N226" i="22"/>
  <c r="N405" i="6"/>
  <c r="N404" i="22"/>
  <c r="N384" i="6"/>
  <c r="N383" i="22"/>
  <c r="N481" i="6"/>
  <c r="N480" i="22"/>
  <c r="F93" i="6"/>
  <c r="J93" i="22"/>
  <c r="O396" i="22"/>
  <c r="M397" i="6"/>
  <c r="U396" i="22" s="1"/>
  <c r="L397" i="6"/>
  <c r="T396" i="22" s="1"/>
  <c r="K397" i="6"/>
  <c r="S396" i="22" s="1"/>
  <c r="O229" i="22"/>
  <c r="L230" i="6"/>
  <c r="T229" i="22" s="1"/>
  <c r="M230" i="6"/>
  <c r="U229" i="22" s="1"/>
  <c r="K230" i="6"/>
  <c r="S229" i="22" s="1"/>
  <c r="O142" i="22"/>
  <c r="L143" i="6"/>
  <c r="T142" i="22" s="1"/>
  <c r="M143" i="6"/>
  <c r="U142" i="22" s="1"/>
  <c r="K143" i="6"/>
  <c r="S142" i="22" s="1"/>
  <c r="O150" i="22"/>
  <c r="L151" i="6"/>
  <c r="T150" i="22" s="1"/>
  <c r="M151" i="6"/>
  <c r="U150" i="22" s="1"/>
  <c r="K151" i="6"/>
  <c r="S150" i="22" s="1"/>
  <c r="O420" i="22"/>
  <c r="M421" i="6"/>
  <c r="U420" i="22" s="1"/>
  <c r="L421" i="6"/>
  <c r="T420" i="22" s="1"/>
  <c r="K421" i="6"/>
  <c r="S420" i="22" s="1"/>
  <c r="Q654" i="6"/>
  <c r="W653" i="22"/>
  <c r="O138" i="22"/>
  <c r="K139" i="6"/>
  <c r="S138" i="22" s="1"/>
  <c r="M139" i="6"/>
  <c r="U138" i="22" s="1"/>
  <c r="L139" i="6"/>
  <c r="T138" i="22" s="1"/>
  <c r="O371" i="22"/>
  <c r="M372" i="6"/>
  <c r="U371" i="22" s="1"/>
  <c r="L372" i="6"/>
  <c r="T371" i="22" s="1"/>
  <c r="K372" i="6"/>
  <c r="S371" i="22" s="1"/>
  <c r="G242" i="6"/>
  <c r="N241" i="22"/>
  <c r="N246" i="6"/>
  <c r="N245" i="22"/>
  <c r="G441" i="6"/>
  <c r="N440" i="22"/>
  <c r="G469" i="6"/>
  <c r="N468" i="22"/>
  <c r="G157" i="6"/>
  <c r="N156" i="22"/>
  <c r="G173" i="6"/>
  <c r="N172" i="22"/>
  <c r="G400" i="6"/>
  <c r="N399" i="22"/>
  <c r="F117" i="6"/>
  <c r="J117" i="22"/>
  <c r="N47" i="22"/>
  <c r="G47" i="6"/>
  <c r="N47" i="6"/>
  <c r="V47" i="22" s="1"/>
  <c r="N39" i="22"/>
  <c r="G39" i="6"/>
  <c r="N39" i="6"/>
  <c r="V39" i="22" s="1"/>
  <c r="N119" i="22"/>
  <c r="N119" i="6"/>
  <c r="V119" i="22" s="1"/>
  <c r="G119" i="6"/>
  <c r="N64" i="22"/>
  <c r="N64" i="6"/>
  <c r="V64" i="22" s="1"/>
  <c r="G64" i="6"/>
  <c r="N100" i="22"/>
  <c r="G100" i="6"/>
  <c r="N100" i="6"/>
  <c r="V100" i="22" s="1"/>
  <c r="N22" i="22"/>
  <c r="G22" i="6"/>
  <c r="N22" i="6"/>
  <c r="V22" i="22" s="1"/>
  <c r="G408" i="6"/>
  <c r="N407" i="22"/>
  <c r="G203" i="6"/>
  <c r="N202" i="22"/>
  <c r="N152" i="6"/>
  <c r="N151" i="22"/>
  <c r="G432" i="6"/>
  <c r="N431" i="22"/>
  <c r="N440" i="6"/>
  <c r="N439" i="22"/>
  <c r="G186" i="6"/>
  <c r="N185" i="22"/>
  <c r="G181" i="6"/>
  <c r="N180" i="22"/>
  <c r="F85" i="6"/>
  <c r="J85" i="22"/>
  <c r="G444" i="6"/>
  <c r="N443" i="22"/>
  <c r="G137" i="6"/>
  <c r="N136" i="22"/>
  <c r="G155" i="6"/>
  <c r="N154" i="22"/>
  <c r="G193" i="6"/>
  <c r="N192" i="22"/>
  <c r="N151" i="6"/>
  <c r="N150" i="22"/>
  <c r="G159" i="6"/>
  <c r="N158" i="22"/>
  <c r="N166" i="6"/>
  <c r="N165" i="22"/>
  <c r="G472" i="6"/>
  <c r="N471" i="22"/>
  <c r="G419" i="6"/>
  <c r="N418" i="22"/>
  <c r="N24" i="22"/>
  <c r="G24" i="6"/>
  <c r="N24" i="6"/>
  <c r="V24" i="22" s="1"/>
  <c r="N89" i="22"/>
  <c r="G89" i="6"/>
  <c r="N89" i="6"/>
  <c r="V89" i="22" s="1"/>
  <c r="N43" i="22"/>
  <c r="G43" i="6"/>
  <c r="N43" i="6"/>
  <c r="V43" i="22" s="1"/>
  <c r="N121" i="22"/>
  <c r="G121" i="6"/>
  <c r="N121" i="6"/>
  <c r="V121" i="22" s="1"/>
  <c r="N58" i="22"/>
  <c r="N58" i="6"/>
  <c r="V58" i="22" s="1"/>
  <c r="G58" i="6"/>
  <c r="N94" i="22"/>
  <c r="G94" i="6"/>
  <c r="N94" i="6"/>
  <c r="V94" i="22" s="1"/>
  <c r="N126" i="22"/>
  <c r="G126" i="6"/>
  <c r="N126" i="6"/>
  <c r="V126" i="22" s="1"/>
  <c r="G240" i="6"/>
  <c r="N239" i="22"/>
  <c r="N739" i="6"/>
  <c r="N738" i="22"/>
  <c r="N169" i="6"/>
  <c r="N168" i="22"/>
  <c r="N199" i="22"/>
  <c r="G200" i="6"/>
  <c r="N200" i="6"/>
  <c r="N422" i="22"/>
  <c r="G423" i="6"/>
  <c r="N423" i="6"/>
  <c r="N437" i="6"/>
  <c r="N436" i="22"/>
  <c r="G491" i="6"/>
  <c r="N490" i="22"/>
  <c r="F49" i="6"/>
  <c r="J49" i="22"/>
  <c r="G165" i="6"/>
  <c r="N164" i="22"/>
  <c r="G164" i="6"/>
  <c r="N163" i="22"/>
  <c r="G245" i="6"/>
  <c r="N244" i="22"/>
  <c r="G148" i="6"/>
  <c r="N147" i="22"/>
  <c r="O144" i="22"/>
  <c r="M145" i="6"/>
  <c r="U144" i="22" s="1"/>
  <c r="L145" i="6"/>
  <c r="T144" i="22" s="1"/>
  <c r="K145" i="6"/>
  <c r="S144" i="22" s="1"/>
  <c r="O223" i="22"/>
  <c r="L224" i="6"/>
  <c r="T223" i="22" s="1"/>
  <c r="M224" i="6"/>
  <c r="U223" i="22" s="1"/>
  <c r="K224" i="6"/>
  <c r="S223" i="22" s="1"/>
  <c r="I167" i="6"/>
  <c r="Q166" i="22" s="1"/>
  <c r="O166" i="22"/>
  <c r="L167" i="6"/>
  <c r="T166" i="22" s="1"/>
  <c r="M167" i="6"/>
  <c r="U166" i="22" s="1"/>
  <c r="K167" i="6"/>
  <c r="S166" i="22" s="1"/>
  <c r="H166" i="6"/>
  <c r="P165" i="22" s="1"/>
  <c r="O165" i="22"/>
  <c r="L166" i="6"/>
  <c r="T165" i="22" s="1"/>
  <c r="M166" i="6"/>
  <c r="U165" i="22" s="1"/>
  <c r="K166" i="6"/>
  <c r="S165" i="22" s="1"/>
  <c r="F128" i="6"/>
  <c r="J127" i="22"/>
  <c r="Q309" i="6"/>
  <c r="W308" i="22"/>
  <c r="Q642" i="6"/>
  <c r="Q270" i="6"/>
  <c r="O190" i="22"/>
  <c r="L191" i="6"/>
  <c r="T190" i="22" s="1"/>
  <c r="M191" i="6"/>
  <c r="U190" i="22" s="1"/>
  <c r="K191" i="6"/>
  <c r="S190" i="22" s="1"/>
  <c r="J227" i="6"/>
  <c r="R226" i="22" s="1"/>
  <c r="O226" i="22"/>
  <c r="M227" i="6"/>
  <c r="U226" i="22" s="1"/>
  <c r="L227" i="6"/>
  <c r="T226" i="22" s="1"/>
  <c r="K227" i="6"/>
  <c r="S226" i="22" s="1"/>
  <c r="O374" i="22"/>
  <c r="L375" i="6"/>
  <c r="T374" i="22" s="1"/>
  <c r="M375" i="6"/>
  <c r="U374" i="22" s="1"/>
  <c r="K375" i="6"/>
  <c r="S374" i="22" s="1"/>
  <c r="N8" i="22"/>
  <c r="G8" i="6"/>
  <c r="N8" i="6"/>
  <c r="V8" i="22" s="1"/>
  <c r="N95" i="22"/>
  <c r="G95" i="6"/>
  <c r="N95" i="6"/>
  <c r="V95" i="22" s="1"/>
  <c r="N71" i="22"/>
  <c r="G71" i="6"/>
  <c r="N71" i="6"/>
  <c r="V71" i="22" s="1"/>
  <c r="N14" i="22"/>
  <c r="N14" i="6"/>
  <c r="V14" i="22" s="1"/>
  <c r="G14" i="6"/>
  <c r="N68" i="22"/>
  <c r="G68" i="6"/>
  <c r="N68" i="6"/>
  <c r="V68" i="22" s="1"/>
  <c r="N104" i="22"/>
  <c r="G104" i="6"/>
  <c r="N104" i="6"/>
  <c r="V104" i="22" s="1"/>
  <c r="N34" i="22"/>
  <c r="G34" i="6"/>
  <c r="N34" i="6"/>
  <c r="V34" i="22" s="1"/>
  <c r="N205" i="22"/>
  <c r="N206" i="6"/>
  <c r="G206" i="6"/>
  <c r="N450" i="22"/>
  <c r="G451" i="6"/>
  <c r="N451" i="6"/>
  <c r="G448" i="6"/>
  <c r="N447" i="22"/>
  <c r="N448" i="6"/>
  <c r="N466" i="22"/>
  <c r="G467" i="6"/>
  <c r="N467" i="6"/>
  <c r="N139" i="22"/>
  <c r="G140" i="6"/>
  <c r="N140" i="6"/>
  <c r="G425" i="6"/>
  <c r="N424" i="22"/>
  <c r="G243" i="6"/>
  <c r="N242" i="22"/>
  <c r="N299" i="6"/>
  <c r="N298" i="22"/>
  <c r="G195" i="6"/>
  <c r="N194" i="22"/>
  <c r="N398" i="22"/>
  <c r="G399" i="6"/>
  <c r="N399" i="6"/>
  <c r="N475" i="6"/>
  <c r="N474" i="22"/>
  <c r="G475" i="6"/>
  <c r="N226" i="6"/>
  <c r="N225" i="22"/>
  <c r="G226" i="6"/>
  <c r="F97" i="6"/>
  <c r="J97" i="22"/>
  <c r="F21" i="6"/>
  <c r="J21" i="22"/>
  <c r="N41" i="22"/>
  <c r="G41" i="6"/>
  <c r="N41" i="6"/>
  <c r="V41" i="22" s="1"/>
  <c r="N35" i="22"/>
  <c r="N35" i="6"/>
  <c r="V35" i="22" s="1"/>
  <c r="G35" i="6"/>
  <c r="N115" i="22"/>
  <c r="N115" i="6"/>
  <c r="V115" i="22" s="1"/>
  <c r="G115" i="6"/>
  <c r="N62" i="22"/>
  <c r="G62" i="6"/>
  <c r="N62" i="6"/>
  <c r="V62" i="22" s="1"/>
  <c r="N98" i="22"/>
  <c r="G98" i="6"/>
  <c r="N98" i="6"/>
  <c r="V98" i="22" s="1"/>
  <c r="N16" i="22"/>
  <c r="N16" i="6"/>
  <c r="V16" i="22" s="1"/>
  <c r="G16" i="6"/>
  <c r="G214" i="6"/>
  <c r="N213" i="22"/>
  <c r="N214" i="6"/>
  <c r="N247" i="6"/>
  <c r="N246" i="22"/>
  <c r="N191" i="6"/>
  <c r="N190" i="22"/>
  <c r="N465" i="6"/>
  <c r="N464" i="22"/>
  <c r="G473" i="6"/>
  <c r="N472" i="22"/>
  <c r="G178" i="6"/>
  <c r="N177" i="22"/>
  <c r="G457" i="6"/>
  <c r="N456" i="22"/>
  <c r="F27" i="6"/>
  <c r="J27" i="22"/>
  <c r="F77" i="6"/>
  <c r="J77" i="22"/>
  <c r="O173" i="22"/>
  <c r="L174" i="6"/>
  <c r="T173" i="22" s="1"/>
  <c r="M174" i="6"/>
  <c r="U173" i="22" s="1"/>
  <c r="K174" i="6"/>
  <c r="S173" i="22" s="1"/>
  <c r="O438" i="22"/>
  <c r="L439" i="6"/>
  <c r="T438" i="22" s="1"/>
  <c r="M439" i="6"/>
  <c r="U438" i="22" s="1"/>
  <c r="K439" i="6"/>
  <c r="S438" i="22" s="1"/>
  <c r="O151" i="22"/>
  <c r="L152" i="6"/>
  <c r="T151" i="22" s="1"/>
  <c r="M152" i="6"/>
  <c r="U151" i="22" s="1"/>
  <c r="K152" i="6"/>
  <c r="S151" i="22" s="1"/>
  <c r="O141" i="22"/>
  <c r="L142" i="6"/>
  <c r="T141" i="22" s="1"/>
  <c r="M142" i="6"/>
  <c r="U141" i="22" s="1"/>
  <c r="K142" i="6"/>
  <c r="S141" i="22" s="1"/>
  <c r="O743" i="22"/>
  <c r="M744" i="6"/>
  <c r="U743" i="22" s="1"/>
  <c r="L744" i="6"/>
  <c r="T743" i="22" s="1"/>
  <c r="K744" i="6"/>
  <c r="S743" i="22" s="1"/>
  <c r="I156" i="6"/>
  <c r="Q155" i="22" s="1"/>
  <c r="O155" i="22"/>
  <c r="M156" i="6"/>
  <c r="L156" i="6"/>
  <c r="T155" i="22" s="1"/>
  <c r="K156" i="6"/>
  <c r="S155" i="22" s="1"/>
  <c r="O436" i="22"/>
  <c r="M437" i="6"/>
  <c r="L437" i="6"/>
  <c r="T436" i="22" s="1"/>
  <c r="K437" i="6"/>
  <c r="S436" i="22" s="1"/>
  <c r="O230" i="22"/>
  <c r="L231" i="6"/>
  <c r="T230" i="22" s="1"/>
  <c r="M231" i="6"/>
  <c r="K231" i="6"/>
  <c r="S230" i="22" s="1"/>
  <c r="G738" i="6"/>
  <c r="N737" i="22"/>
  <c r="N139" i="6"/>
  <c r="N138" i="22"/>
  <c r="G388" i="6"/>
  <c r="N387" i="22"/>
  <c r="G163" i="6"/>
  <c r="N162" i="22"/>
  <c r="G207" i="6"/>
  <c r="N206" i="22"/>
  <c r="G215" i="6"/>
  <c r="N214" i="22"/>
  <c r="G468" i="6"/>
  <c r="N467" i="22"/>
  <c r="G182" i="6"/>
  <c r="N181" i="22"/>
  <c r="N18" i="22"/>
  <c r="G18" i="6"/>
  <c r="N18" i="6"/>
  <c r="V18" i="22" s="1"/>
  <c r="N81" i="22"/>
  <c r="G81" i="6"/>
  <c r="N81" i="6"/>
  <c r="V81" i="22" s="1"/>
  <c r="N59" i="22"/>
  <c r="G59" i="6"/>
  <c r="N59" i="6"/>
  <c r="V59" i="22" s="1"/>
  <c r="N26" i="22"/>
  <c r="N26" i="6"/>
  <c r="V26" i="22" s="1"/>
  <c r="G26" i="6"/>
  <c r="N76" i="22"/>
  <c r="G76" i="6"/>
  <c r="N76" i="6"/>
  <c r="V76" i="22" s="1"/>
  <c r="N108" i="22"/>
  <c r="G108" i="6"/>
  <c r="N108" i="6"/>
  <c r="V108" i="22" s="1"/>
  <c r="N46" i="22"/>
  <c r="N46" i="6"/>
  <c r="V46" i="22" s="1"/>
  <c r="G46" i="6"/>
  <c r="N129" i="6"/>
  <c r="N128" i="22"/>
  <c r="G213" i="6"/>
  <c r="N212" i="22"/>
  <c r="G211" i="6"/>
  <c r="N210" i="22"/>
  <c r="N143" i="6"/>
  <c r="N142" i="22"/>
  <c r="G141" i="6"/>
  <c r="N140" i="22"/>
  <c r="G464" i="6"/>
  <c r="N463" i="22"/>
  <c r="F67" i="6"/>
  <c r="J67" i="22"/>
  <c r="G480" i="6"/>
  <c r="N479" i="22"/>
  <c r="N147" i="6"/>
  <c r="N146" i="22"/>
  <c r="N134" i="6"/>
  <c r="N133" i="22"/>
  <c r="G172" i="6"/>
  <c r="N171" i="22"/>
  <c r="N201" i="6"/>
  <c r="N200" i="22"/>
  <c r="N413" i="6"/>
  <c r="N412" i="22"/>
  <c r="G144" i="6"/>
  <c r="N143" i="22"/>
  <c r="N198" i="6"/>
  <c r="N197" i="22"/>
  <c r="F109" i="6"/>
  <c r="J109" i="22"/>
  <c r="N72" i="22"/>
  <c r="G72" i="6"/>
  <c r="N72" i="6"/>
  <c r="V72" i="22" s="1"/>
  <c r="N125" i="22"/>
  <c r="G125" i="6"/>
  <c r="N125" i="6"/>
  <c r="V125" i="22" s="1"/>
  <c r="N65" i="22"/>
  <c r="G65" i="6"/>
  <c r="N65" i="6"/>
  <c r="V65" i="22" s="1"/>
  <c r="N6" i="22"/>
  <c r="G6" i="6"/>
  <c r="N6" i="6"/>
  <c r="V6" i="22" s="1"/>
  <c r="N66" i="22"/>
  <c r="G66" i="6"/>
  <c r="N66" i="6"/>
  <c r="V66" i="22" s="1"/>
  <c r="N102" i="22"/>
  <c r="G102" i="6"/>
  <c r="N102" i="6"/>
  <c r="V102" i="22" s="1"/>
  <c r="N28" i="22"/>
  <c r="G28" i="6"/>
  <c r="N28" i="6"/>
  <c r="V28" i="22" s="1"/>
  <c r="N146" i="6"/>
  <c r="N145" i="22"/>
  <c r="G146" i="6"/>
  <c r="G162" i="6"/>
  <c r="N161" i="22"/>
  <c r="G424" i="6"/>
  <c r="N423" i="22"/>
  <c r="N424" i="6"/>
  <c r="N180" i="6"/>
  <c r="N179" i="22"/>
  <c r="G180" i="6"/>
  <c r="G188" i="6"/>
  <c r="N187" i="22"/>
  <c r="G179" i="6"/>
  <c r="N178" i="22"/>
  <c r="N428" i="6"/>
  <c r="N427" i="22"/>
  <c r="G225" i="6"/>
  <c r="N224" i="22"/>
  <c r="G460" i="6"/>
  <c r="N459" i="22"/>
  <c r="G221" i="6"/>
  <c r="N220" i="22"/>
  <c r="G403" i="6"/>
  <c r="N402" i="22"/>
  <c r="G217" i="6"/>
  <c r="N216" i="22"/>
  <c r="J375" i="6"/>
  <c r="R374" i="22" s="1"/>
  <c r="K162" i="7"/>
  <c r="L190" i="7"/>
  <c r="I461" i="7"/>
  <c r="I190" i="7"/>
  <c r="I136" i="7"/>
  <c r="J461" i="7"/>
  <c r="I221" i="7"/>
  <c r="J190" i="7"/>
  <c r="J136" i="7"/>
  <c r="K461" i="7"/>
  <c r="O232" i="7"/>
  <c r="P232" i="7" s="1"/>
  <c r="Q232" i="7" s="1"/>
  <c r="J221" i="7"/>
  <c r="H241" i="7"/>
  <c r="K190" i="7"/>
  <c r="K136" i="7"/>
  <c r="L461" i="7"/>
  <c r="K163" i="7"/>
  <c r="M127" i="7"/>
  <c r="J372" i="6"/>
  <c r="R371" i="22" s="1"/>
  <c r="L127" i="7"/>
  <c r="J745" i="7"/>
  <c r="K745" i="7"/>
  <c r="L745" i="7"/>
  <c r="J173" i="7"/>
  <c r="I244" i="7"/>
  <c r="I44" i="7"/>
  <c r="O44" i="7" s="1"/>
  <c r="P44" i="7" s="1"/>
  <c r="Q44" i="7" s="1"/>
  <c r="J36" i="7"/>
  <c r="H440" i="6"/>
  <c r="P439" i="22" s="1"/>
  <c r="I198" i="6"/>
  <c r="Q197" i="22" s="1"/>
  <c r="M57" i="7"/>
  <c r="J487" i="7"/>
  <c r="L62" i="7"/>
  <c r="L656" i="8"/>
  <c r="H17" i="7"/>
  <c r="M743" i="8"/>
  <c r="O743" i="8" s="1"/>
  <c r="M656" i="8"/>
  <c r="O656" i="8" s="1"/>
  <c r="P656" i="8" s="1"/>
  <c r="Q656" i="8" s="1"/>
  <c r="I576" i="8"/>
  <c r="J44" i="7"/>
  <c r="K36" i="7"/>
  <c r="J198" i="6"/>
  <c r="R197" i="22" s="1"/>
  <c r="H121" i="7"/>
  <c r="L487" i="7"/>
  <c r="L743" i="8"/>
  <c r="H62" i="7"/>
  <c r="I17" i="7"/>
  <c r="O17" i="7" s="1"/>
  <c r="P17" i="7" s="1"/>
  <c r="Q17" i="7" s="1"/>
  <c r="K44" i="7"/>
  <c r="L36" i="7"/>
  <c r="H42" i="7"/>
  <c r="J375" i="7"/>
  <c r="I121" i="7"/>
  <c r="O121" i="7" s="1"/>
  <c r="P121" i="7" s="1"/>
  <c r="Q121" i="7" s="1"/>
  <c r="H487" i="7"/>
  <c r="I62" i="7"/>
  <c r="O62" i="7" s="1"/>
  <c r="P62" i="7" s="1"/>
  <c r="Q62" i="7" s="1"/>
  <c r="I129" i="6"/>
  <c r="Q128" i="22" s="1"/>
  <c r="J17" i="7"/>
  <c r="L44" i="7"/>
  <c r="M36" i="7"/>
  <c r="J196" i="7"/>
  <c r="I42" i="7"/>
  <c r="O42" i="7" s="1"/>
  <c r="P42" i="7" s="1"/>
  <c r="Q42" i="7" s="1"/>
  <c r="H134" i="6"/>
  <c r="P133" i="22" s="1"/>
  <c r="J201" i="6"/>
  <c r="R200" i="22" s="1"/>
  <c r="H57" i="7"/>
  <c r="J121" i="7"/>
  <c r="I487" i="7"/>
  <c r="O688" i="8"/>
  <c r="P688" i="8" s="1"/>
  <c r="Q688" i="8" s="1"/>
  <c r="J62" i="7"/>
  <c r="J129" i="6"/>
  <c r="R128" i="22" s="1"/>
  <c r="K17" i="7"/>
  <c r="H743" i="8"/>
  <c r="H656" i="8"/>
  <c r="L376" i="7"/>
  <c r="J182" i="7"/>
  <c r="M44" i="7"/>
  <c r="H36" i="7"/>
  <c r="J42" i="7"/>
  <c r="J440" i="6"/>
  <c r="R439" i="22" s="1"/>
  <c r="I134" i="6"/>
  <c r="Q133" i="22" s="1"/>
  <c r="L131" i="7"/>
  <c r="I201" i="6"/>
  <c r="Q200" i="22" s="1"/>
  <c r="I57" i="7"/>
  <c r="O57" i="7" s="1"/>
  <c r="P57" i="7" s="1"/>
  <c r="Q57" i="7" s="1"/>
  <c r="K121" i="7"/>
  <c r="M62" i="7"/>
  <c r="I743" i="8"/>
  <c r="I656" i="8"/>
  <c r="K42" i="7"/>
  <c r="I440" i="6"/>
  <c r="Q439" i="22" s="1"/>
  <c r="J57" i="7"/>
  <c r="K487" i="7"/>
  <c r="H238" i="7"/>
  <c r="I238" i="7"/>
  <c r="H127" i="7"/>
  <c r="J238" i="7"/>
  <c r="I127" i="7"/>
  <c r="O127" i="7" s="1"/>
  <c r="P127" i="7" s="1"/>
  <c r="Q127" i="7" s="1"/>
  <c r="K238" i="7"/>
  <c r="I181" i="7"/>
  <c r="J127" i="7"/>
  <c r="H745" i="7"/>
  <c r="I372" i="6"/>
  <c r="Q371" i="22" s="1"/>
  <c r="J608" i="8"/>
  <c r="I745" i="7"/>
  <c r="P745" i="7" s="1"/>
  <c r="Q745" i="7" s="1"/>
  <c r="O479" i="7"/>
  <c r="K63" i="7"/>
  <c r="L238" i="7"/>
  <c r="L608" i="8"/>
  <c r="I399" i="7"/>
  <c r="J399" i="7"/>
  <c r="K242" i="7"/>
  <c r="L63" i="7"/>
  <c r="K399" i="7"/>
  <c r="L148" i="7"/>
  <c r="K129" i="7"/>
  <c r="M63" i="7"/>
  <c r="J181" i="7"/>
  <c r="L399" i="7"/>
  <c r="H63" i="7"/>
  <c r="K181" i="7"/>
  <c r="H399" i="7"/>
  <c r="T372" i="6"/>
  <c r="I63" i="7"/>
  <c r="O63" i="7" s="1"/>
  <c r="P63" i="7" s="1"/>
  <c r="Q63" i="7" s="1"/>
  <c r="L181" i="7"/>
  <c r="H181" i="7"/>
  <c r="J209" i="7"/>
  <c r="J387" i="6"/>
  <c r="R386" i="22" s="1"/>
  <c r="L726" i="8"/>
  <c r="I465" i="6"/>
  <c r="Q464" i="22" s="1"/>
  <c r="K209" i="7"/>
  <c r="H456" i="6"/>
  <c r="P455" i="22" s="1"/>
  <c r="L162" i="7"/>
  <c r="H162" i="7"/>
  <c r="M726" i="8"/>
  <c r="O726" i="8" s="1"/>
  <c r="P726" i="8" s="1"/>
  <c r="Q726" i="8" s="1"/>
  <c r="J246" i="6"/>
  <c r="R245" i="22" s="1"/>
  <c r="O15" i="7"/>
  <c r="P15" i="7" s="1"/>
  <c r="Q15" i="7" s="1"/>
  <c r="K668" i="8"/>
  <c r="H428" i="6"/>
  <c r="P427" i="22" s="1"/>
  <c r="I162" i="7"/>
  <c r="H726" i="8"/>
  <c r="H407" i="6"/>
  <c r="P406" i="22" s="1"/>
  <c r="K197" i="7"/>
  <c r="O549" i="8"/>
  <c r="P549" i="8" s="1"/>
  <c r="Q549" i="8" s="1"/>
  <c r="J158" i="7"/>
  <c r="K193" i="7"/>
  <c r="L159" i="7"/>
  <c r="J555" i="7"/>
  <c r="J162" i="7"/>
  <c r="I456" i="6"/>
  <c r="Q455" i="22" s="1"/>
  <c r="H435" i="7"/>
  <c r="K608" i="8"/>
  <c r="L197" i="7"/>
  <c r="T156" i="6"/>
  <c r="M608" i="8"/>
  <c r="O608" i="8" s="1"/>
  <c r="P608" i="8" s="1"/>
  <c r="Q608" i="8" s="1"/>
  <c r="I197" i="7"/>
  <c r="L460" i="7"/>
  <c r="H608" i="8"/>
  <c r="J197" i="7"/>
  <c r="J156" i="6"/>
  <c r="R155" i="22" s="1"/>
  <c r="J204" i="7"/>
  <c r="H197" i="7"/>
  <c r="H156" i="6"/>
  <c r="P155" i="22" s="1"/>
  <c r="H459" i="7"/>
  <c r="O739" i="8"/>
  <c r="P739" i="8" s="1"/>
  <c r="Q739" i="8" s="1"/>
  <c r="O31" i="7"/>
  <c r="P31" i="7" s="1"/>
  <c r="Q31" i="7" s="1"/>
  <c r="H221" i="7"/>
  <c r="I375" i="6"/>
  <c r="Q374" i="22" s="1"/>
  <c r="J745" i="8"/>
  <c r="J163" i="7"/>
  <c r="I241" i="7"/>
  <c r="M745" i="8"/>
  <c r="O745" i="8" s="1"/>
  <c r="P745" i="8" s="1"/>
  <c r="Q745" i="8" s="1"/>
  <c r="H227" i="6"/>
  <c r="P226" i="22" s="1"/>
  <c r="T375" i="6"/>
  <c r="Z374" i="22" s="1"/>
  <c r="J241" i="7"/>
  <c r="H745" i="8"/>
  <c r="K60" i="7"/>
  <c r="J147" i="6"/>
  <c r="R146" i="22" s="1"/>
  <c r="L580" i="7"/>
  <c r="I227" i="6"/>
  <c r="Q226" i="22" s="1"/>
  <c r="H9" i="7"/>
  <c r="K241" i="7"/>
  <c r="M52" i="7"/>
  <c r="H191" i="6"/>
  <c r="P190" i="22" s="1"/>
  <c r="K84" i="7"/>
  <c r="H91" i="7"/>
  <c r="K221" i="7"/>
  <c r="L241" i="7"/>
  <c r="L704" i="8"/>
  <c r="P616" i="7"/>
  <c r="Q616" i="7" s="1"/>
  <c r="I191" i="6"/>
  <c r="Q190" i="22" s="1"/>
  <c r="O690" i="8"/>
  <c r="P690" i="8" s="1"/>
  <c r="Q690" i="8" s="1"/>
  <c r="H163" i="7"/>
  <c r="L221" i="7"/>
  <c r="O95" i="7"/>
  <c r="P95" i="7" s="1"/>
  <c r="Q95" i="7" s="1"/>
  <c r="J191" i="6"/>
  <c r="R190" i="22" s="1"/>
  <c r="O87" i="7"/>
  <c r="P87" i="7" s="1"/>
  <c r="Q87" i="7" s="1"/>
  <c r="I163" i="7"/>
  <c r="I9" i="7"/>
  <c r="O9" i="7" s="1"/>
  <c r="P9" i="7" s="1"/>
  <c r="Q9" i="7" s="1"/>
  <c r="L60" i="7"/>
  <c r="H52" i="7"/>
  <c r="K555" i="7"/>
  <c r="H148" i="7"/>
  <c r="H90" i="7"/>
  <c r="I91" i="7"/>
  <c r="O91" i="7" s="1"/>
  <c r="P91" i="7" s="1"/>
  <c r="Q91" i="7" s="1"/>
  <c r="L129" i="7"/>
  <c r="J9" i="7"/>
  <c r="M60" i="7"/>
  <c r="L555" i="7"/>
  <c r="H208" i="7"/>
  <c r="I90" i="7"/>
  <c r="O90" i="7" s="1"/>
  <c r="P90" i="7" s="1"/>
  <c r="Q90" i="7" s="1"/>
  <c r="M56" i="7"/>
  <c r="H27" i="7"/>
  <c r="J91" i="7"/>
  <c r="H476" i="7"/>
  <c r="K9" i="7"/>
  <c r="H190" i="6"/>
  <c r="P189" i="22" s="1"/>
  <c r="M704" i="8"/>
  <c r="O704" i="8" s="1"/>
  <c r="P704" i="8" s="1"/>
  <c r="Q704" i="8" s="1"/>
  <c r="H60" i="7"/>
  <c r="O702" i="8"/>
  <c r="P702" i="8" s="1"/>
  <c r="Q702" i="8" s="1"/>
  <c r="I208" i="7"/>
  <c r="J90" i="7"/>
  <c r="H56" i="7"/>
  <c r="I27" i="7"/>
  <c r="O27" i="7" s="1"/>
  <c r="P27" i="7" s="1"/>
  <c r="Q27" i="7" s="1"/>
  <c r="K91" i="7"/>
  <c r="O697" i="8"/>
  <c r="P697" i="8" s="1"/>
  <c r="Q697" i="8" s="1"/>
  <c r="I476" i="7"/>
  <c r="L9" i="7"/>
  <c r="I190" i="6"/>
  <c r="Q189" i="22" s="1"/>
  <c r="H704" i="8"/>
  <c r="I52" i="7"/>
  <c r="O52" i="7" s="1"/>
  <c r="P52" i="7" s="1"/>
  <c r="Q52" i="7" s="1"/>
  <c r="I147" i="6"/>
  <c r="Q146" i="22" s="1"/>
  <c r="H580" i="7"/>
  <c r="J208" i="7"/>
  <c r="K90" i="7"/>
  <c r="I56" i="7"/>
  <c r="O56" i="7" s="1"/>
  <c r="P56" i="7" s="1"/>
  <c r="Q56" i="7" s="1"/>
  <c r="K27" i="7"/>
  <c r="L91" i="7"/>
  <c r="J476" i="7"/>
  <c r="J190" i="6"/>
  <c r="R189" i="22" s="1"/>
  <c r="I704" i="8"/>
  <c r="J52" i="7"/>
  <c r="O55" i="7"/>
  <c r="P55" i="7" s="1"/>
  <c r="Q55" i="7" s="1"/>
  <c r="H471" i="6"/>
  <c r="P470" i="22" s="1"/>
  <c r="I580" i="7"/>
  <c r="K208" i="7"/>
  <c r="I148" i="7"/>
  <c r="L90" i="7"/>
  <c r="J56" i="7"/>
  <c r="H413" i="6"/>
  <c r="P412" i="22" s="1"/>
  <c r="L27" i="7"/>
  <c r="H129" i="7"/>
  <c r="K476" i="7"/>
  <c r="J704" i="8"/>
  <c r="I60" i="7"/>
  <c r="O60" i="7" s="1"/>
  <c r="P60" i="7" s="1"/>
  <c r="Q60" i="7" s="1"/>
  <c r="K52" i="7"/>
  <c r="H555" i="7"/>
  <c r="I471" i="6"/>
  <c r="Q470" i="22" s="1"/>
  <c r="J580" i="7"/>
  <c r="L208" i="7"/>
  <c r="J148" i="7"/>
  <c r="K56" i="7"/>
  <c r="I413" i="6"/>
  <c r="Q412" i="22" s="1"/>
  <c r="J27" i="7"/>
  <c r="I129" i="7"/>
  <c r="T471" i="6"/>
  <c r="L476" i="7"/>
  <c r="I555" i="7"/>
  <c r="J471" i="6"/>
  <c r="R470" i="22" s="1"/>
  <c r="K580" i="7"/>
  <c r="K148" i="7"/>
  <c r="J129" i="7"/>
  <c r="L491" i="7"/>
  <c r="M668" i="8"/>
  <c r="O668" i="8" s="1"/>
  <c r="P668" i="8" s="1"/>
  <c r="Q668" i="8" s="1"/>
  <c r="H668" i="8"/>
  <c r="P654" i="7"/>
  <c r="Q654" i="7" s="1"/>
  <c r="H223" i="7"/>
  <c r="I668" i="8"/>
  <c r="J668" i="8"/>
  <c r="L427" i="7"/>
  <c r="K467" i="7"/>
  <c r="K249" i="7"/>
  <c r="O720" i="8"/>
  <c r="P720" i="8" s="1"/>
  <c r="Q720" i="8" s="1"/>
  <c r="O243" i="7"/>
  <c r="P243" i="7" s="1"/>
  <c r="Q243" i="7" s="1"/>
  <c r="K7" i="7"/>
  <c r="L242" i="7"/>
  <c r="J159" i="7"/>
  <c r="J447" i="7"/>
  <c r="J178" i="7"/>
  <c r="H437" i="7"/>
  <c r="L109" i="7"/>
  <c r="O647" i="8"/>
  <c r="P647" i="8" s="1"/>
  <c r="Q647" i="8" s="1"/>
  <c r="J83" i="7"/>
  <c r="H178" i="7"/>
  <c r="H37" i="7"/>
  <c r="J6" i="7"/>
  <c r="K158" i="7"/>
  <c r="K25" i="7"/>
  <c r="K159" i="7"/>
  <c r="L447" i="7"/>
  <c r="K178" i="7"/>
  <c r="J437" i="7"/>
  <c r="M110" i="7"/>
  <c r="L400" i="7"/>
  <c r="H19" i="7"/>
  <c r="L193" i="7"/>
  <c r="I159" i="7"/>
  <c r="L158" i="7"/>
  <c r="H193" i="7"/>
  <c r="H242" i="7"/>
  <c r="H447" i="7"/>
  <c r="L421" i="7"/>
  <c r="L178" i="7"/>
  <c r="M120" i="7"/>
  <c r="K437" i="7"/>
  <c r="H94" i="7"/>
  <c r="H159" i="7"/>
  <c r="K447" i="7"/>
  <c r="I437" i="7"/>
  <c r="H158" i="7"/>
  <c r="I193" i="7"/>
  <c r="I242" i="7"/>
  <c r="I447" i="7"/>
  <c r="H64" i="7"/>
  <c r="L437" i="7"/>
  <c r="H45" i="7"/>
  <c r="H54" i="7"/>
  <c r="O670" i="8"/>
  <c r="P670" i="8" s="1"/>
  <c r="Q670" i="8" s="1"/>
  <c r="L33" i="7"/>
  <c r="M97" i="7"/>
  <c r="P680" i="7"/>
  <c r="Q680" i="7" s="1"/>
  <c r="I178" i="7"/>
  <c r="I158" i="7"/>
  <c r="L483" i="7"/>
  <c r="J193" i="7"/>
  <c r="O694" i="8"/>
  <c r="P694" i="8" s="1"/>
  <c r="Q694" i="8" s="1"/>
  <c r="K484" i="7"/>
  <c r="J242" i="7"/>
  <c r="O626" i="8"/>
  <c r="P626" i="8" s="1"/>
  <c r="Q626" i="8" s="1"/>
  <c r="L101" i="7"/>
  <c r="M82" i="7"/>
  <c r="H41" i="7"/>
  <c r="O103" i="7"/>
  <c r="P103" i="7" s="1"/>
  <c r="Q103" i="7" s="1"/>
  <c r="H421" i="6"/>
  <c r="P420" i="22" s="1"/>
  <c r="T227" i="6"/>
  <c r="Z226" i="22" s="1"/>
  <c r="I421" i="6"/>
  <c r="Q420" i="22" s="1"/>
  <c r="J421" i="6"/>
  <c r="R420" i="22" s="1"/>
  <c r="H737" i="7"/>
  <c r="H206" i="7"/>
  <c r="J156" i="7"/>
  <c r="L206" i="7"/>
  <c r="H483" i="7"/>
  <c r="I737" i="7"/>
  <c r="H421" i="7"/>
  <c r="I206" i="7"/>
  <c r="K156" i="7"/>
  <c r="I156" i="7"/>
  <c r="I483" i="7"/>
  <c r="J737" i="7"/>
  <c r="I421" i="7"/>
  <c r="J206" i="7"/>
  <c r="L663" i="8"/>
  <c r="L156" i="7"/>
  <c r="J483" i="7"/>
  <c r="K737" i="7"/>
  <c r="M736" i="8"/>
  <c r="O736" i="8" s="1"/>
  <c r="P736" i="8" s="1"/>
  <c r="Q736" i="8" s="1"/>
  <c r="J421" i="7"/>
  <c r="K206" i="7"/>
  <c r="H156" i="7"/>
  <c r="K483" i="7"/>
  <c r="L737" i="7"/>
  <c r="K421" i="7"/>
  <c r="H479" i="7"/>
  <c r="J139" i="6"/>
  <c r="R138" i="22" s="1"/>
  <c r="H143" i="7"/>
  <c r="H139" i="6"/>
  <c r="P138" i="22" s="1"/>
  <c r="I479" i="7"/>
  <c r="I143" i="7"/>
  <c r="T139" i="6"/>
  <c r="L436" i="7"/>
  <c r="O71" i="7"/>
  <c r="P71" i="7" s="1"/>
  <c r="Q71" i="7" s="1"/>
  <c r="H154" i="7"/>
  <c r="I139" i="6"/>
  <c r="Q138" i="22" s="1"/>
  <c r="O737" i="8"/>
  <c r="P737" i="8" s="1"/>
  <c r="Q737" i="8" s="1"/>
  <c r="H576" i="8"/>
  <c r="H142" i="6"/>
  <c r="P141" i="22" s="1"/>
  <c r="O464" i="7"/>
  <c r="O182" i="7"/>
  <c r="P182" i="7" s="1"/>
  <c r="Q182" i="7" s="1"/>
  <c r="O659" i="8"/>
  <c r="P659" i="8" s="1"/>
  <c r="Q659" i="8" s="1"/>
  <c r="H737" i="6"/>
  <c r="P736" i="22" s="1"/>
  <c r="O159" i="8"/>
  <c r="P159" i="8" s="1"/>
  <c r="Q159" i="8" s="1"/>
  <c r="H72" i="7"/>
  <c r="H381" i="7"/>
  <c r="I737" i="6"/>
  <c r="Q736" i="22" s="1"/>
  <c r="T384" i="6"/>
  <c r="Z383" i="22" s="1"/>
  <c r="I381" i="7"/>
  <c r="J384" i="6"/>
  <c r="R383" i="22" s="1"/>
  <c r="J737" i="6"/>
  <c r="R736" i="22" s="1"/>
  <c r="I525" i="7"/>
  <c r="J26" i="7"/>
  <c r="T737" i="6"/>
  <c r="O119" i="7"/>
  <c r="P119" i="7" s="1"/>
  <c r="Q119" i="7" s="1"/>
  <c r="J381" i="7"/>
  <c r="I384" i="6"/>
  <c r="Q383" i="22" s="1"/>
  <c r="H525" i="7"/>
  <c r="K381" i="7"/>
  <c r="J525" i="7"/>
  <c r="L381" i="7"/>
  <c r="K525" i="7"/>
  <c r="I435" i="7"/>
  <c r="L432" i="7"/>
  <c r="K174" i="7"/>
  <c r="K429" i="7"/>
  <c r="H58" i="7"/>
  <c r="K122" i="7"/>
  <c r="I154" i="7"/>
  <c r="J576" i="8"/>
  <c r="J142" i="6"/>
  <c r="R141" i="22" s="1"/>
  <c r="K204" i="7"/>
  <c r="L464" i="7"/>
  <c r="J143" i="7"/>
  <c r="L449" i="7"/>
  <c r="O706" i="8"/>
  <c r="P706" i="8" s="1"/>
  <c r="Q706" i="8" s="1"/>
  <c r="T191" i="6"/>
  <c r="J435" i="7"/>
  <c r="K432" i="7"/>
  <c r="L174" i="7"/>
  <c r="L122" i="7"/>
  <c r="J154" i="7"/>
  <c r="I170" i="7"/>
  <c r="K576" i="8"/>
  <c r="L204" i="7"/>
  <c r="K464" i="7"/>
  <c r="K143" i="7"/>
  <c r="H449" i="7"/>
  <c r="H224" i="7"/>
  <c r="L199" i="7"/>
  <c r="H66" i="7"/>
  <c r="J72" i="7"/>
  <c r="J407" i="6"/>
  <c r="R406" i="22" s="1"/>
  <c r="K435" i="7"/>
  <c r="O683" i="8"/>
  <c r="P683" i="8" s="1"/>
  <c r="Q683" i="8" s="1"/>
  <c r="I69" i="7"/>
  <c r="O69" i="7" s="1"/>
  <c r="P69" i="7" s="1"/>
  <c r="Q69" i="7" s="1"/>
  <c r="H432" i="7"/>
  <c r="H174" i="7"/>
  <c r="H146" i="7"/>
  <c r="K154" i="7"/>
  <c r="L576" i="8"/>
  <c r="H436" i="7"/>
  <c r="H204" i="7"/>
  <c r="H464" i="7"/>
  <c r="H20" i="7"/>
  <c r="J465" i="6"/>
  <c r="R464" i="22" s="1"/>
  <c r="I449" i="7"/>
  <c r="H167" i="6"/>
  <c r="P166" i="22" s="1"/>
  <c r="I224" i="7"/>
  <c r="T407" i="6"/>
  <c r="J122" i="7"/>
  <c r="L435" i="7"/>
  <c r="K479" i="7"/>
  <c r="I174" i="7"/>
  <c r="I146" i="7"/>
  <c r="L154" i="7"/>
  <c r="I436" i="7"/>
  <c r="I204" i="7"/>
  <c r="I464" i="7"/>
  <c r="I166" i="6"/>
  <c r="Q165" i="22" s="1"/>
  <c r="M59" i="7"/>
  <c r="H123" i="7"/>
  <c r="J449" i="7"/>
  <c r="J224" i="7"/>
  <c r="L26" i="7"/>
  <c r="L195" i="7"/>
  <c r="K443" i="7"/>
  <c r="O636" i="8"/>
  <c r="P636" i="8" s="1"/>
  <c r="Q636" i="8" s="1"/>
  <c r="J479" i="7"/>
  <c r="O23" i="7"/>
  <c r="P23" i="7" s="1"/>
  <c r="Q23" i="7" s="1"/>
  <c r="J174" i="7"/>
  <c r="J146" i="7"/>
  <c r="J436" i="7"/>
  <c r="J464" i="7"/>
  <c r="I638" i="8"/>
  <c r="P652" i="7"/>
  <c r="Q652" i="7" s="1"/>
  <c r="H744" i="7"/>
  <c r="H18" i="7"/>
  <c r="J123" i="7"/>
  <c r="K449" i="7"/>
  <c r="K224" i="7"/>
  <c r="L479" i="7"/>
  <c r="K146" i="7"/>
  <c r="J245" i="7"/>
  <c r="K436" i="7"/>
  <c r="I407" i="6"/>
  <c r="Q406" i="22" s="1"/>
  <c r="L143" i="7"/>
  <c r="K638" i="8"/>
  <c r="J18" i="7"/>
  <c r="H465" i="6"/>
  <c r="P464" i="22" s="1"/>
  <c r="I481" i="6"/>
  <c r="Q480" i="22" s="1"/>
  <c r="L224" i="7"/>
  <c r="M632" i="8"/>
  <c r="O632" i="8" s="1"/>
  <c r="H744" i="6"/>
  <c r="P743" i="22" s="1"/>
  <c r="L130" i="7"/>
  <c r="I744" i="6"/>
  <c r="Q743" i="22" s="1"/>
  <c r="J185" i="6"/>
  <c r="R184" i="22" s="1"/>
  <c r="H460" i="7"/>
  <c r="T744" i="6"/>
  <c r="I460" i="7"/>
  <c r="J460" i="7"/>
  <c r="L12" i="7"/>
  <c r="J744" i="6"/>
  <c r="R743" i="22" s="1"/>
  <c r="K460" i="7"/>
  <c r="I72" i="7"/>
  <c r="O72" i="7" s="1"/>
  <c r="P72" i="7" s="1"/>
  <c r="Q72" i="7" s="1"/>
  <c r="J638" i="8"/>
  <c r="I20" i="7"/>
  <c r="O20" i="7" s="1"/>
  <c r="P20" i="7" s="1"/>
  <c r="Q20" i="7" s="1"/>
  <c r="I18" i="7"/>
  <c r="O18" i="7" s="1"/>
  <c r="P18" i="7" s="1"/>
  <c r="Q18" i="7" s="1"/>
  <c r="K26" i="7"/>
  <c r="M12" i="7"/>
  <c r="I123" i="7"/>
  <c r="O123" i="7" s="1"/>
  <c r="P123" i="7" s="1"/>
  <c r="Q123" i="7" s="1"/>
  <c r="H481" i="6"/>
  <c r="P480" i="22" s="1"/>
  <c r="O412" i="7"/>
  <c r="P412" i="7" s="1"/>
  <c r="Q412" i="7" s="1"/>
  <c r="T481" i="6"/>
  <c r="Z480" i="22" s="1"/>
  <c r="T246" i="6"/>
  <c r="Z245" i="22" s="1"/>
  <c r="J100" i="7"/>
  <c r="I76" i="7"/>
  <c r="O76" i="7" s="1"/>
  <c r="P76" i="7" s="1"/>
  <c r="Q76" i="7" s="1"/>
  <c r="H387" i="7"/>
  <c r="T405" i="6"/>
  <c r="Z404" i="22" s="1"/>
  <c r="O533" i="8"/>
  <c r="P533" i="8" s="1"/>
  <c r="Q533" i="8" s="1"/>
  <c r="I74" i="7"/>
  <c r="O74" i="7" s="1"/>
  <c r="P74" i="7" s="1"/>
  <c r="Q74" i="7" s="1"/>
  <c r="H185" i="6"/>
  <c r="P184" i="22" s="1"/>
  <c r="H201" i="7"/>
  <c r="H736" i="8"/>
  <c r="O484" i="8"/>
  <c r="P484" i="8" s="1"/>
  <c r="Q484" i="8" s="1"/>
  <c r="I66" i="7"/>
  <c r="O66" i="7" s="1"/>
  <c r="P66" i="7" s="1"/>
  <c r="Q66" i="7" s="1"/>
  <c r="I432" i="7"/>
  <c r="I58" i="7"/>
  <c r="O58" i="7" s="1"/>
  <c r="P58" i="7" s="1"/>
  <c r="Q58" i="7" s="1"/>
  <c r="M122" i="7"/>
  <c r="K72" i="7"/>
  <c r="O523" i="8"/>
  <c r="P523" i="8" s="1"/>
  <c r="Q523" i="8" s="1"/>
  <c r="L638" i="8"/>
  <c r="I212" i="7"/>
  <c r="K18" i="7"/>
  <c r="M26" i="7"/>
  <c r="J722" i="8"/>
  <c r="I12" i="7"/>
  <c r="O12" i="7" s="1"/>
  <c r="P12" i="7" s="1"/>
  <c r="Q12" i="7" s="1"/>
  <c r="J76" i="7"/>
  <c r="H59" i="7"/>
  <c r="K123" i="7"/>
  <c r="I387" i="7"/>
  <c r="J66" i="7"/>
  <c r="J432" i="7"/>
  <c r="J58" i="7"/>
  <c r="H130" i="7"/>
  <c r="L248" i="7"/>
  <c r="L72" i="7"/>
  <c r="O443" i="8"/>
  <c r="P443" i="8" s="1"/>
  <c r="Q443" i="8" s="1"/>
  <c r="O594" i="8"/>
  <c r="P594" i="8" s="1"/>
  <c r="Q594" i="8" s="1"/>
  <c r="H40" i="7"/>
  <c r="P728" i="7"/>
  <c r="Q728" i="7" s="1"/>
  <c r="J20" i="7"/>
  <c r="L18" i="7"/>
  <c r="K722" i="8"/>
  <c r="K76" i="7"/>
  <c r="I412" i="7"/>
  <c r="I59" i="7"/>
  <c r="O59" i="7" s="1"/>
  <c r="P59" i="7" s="1"/>
  <c r="Q59" i="7" s="1"/>
  <c r="L123" i="7"/>
  <c r="J387" i="7"/>
  <c r="T401" i="6"/>
  <c r="Z400" i="22" s="1"/>
  <c r="T190" i="6"/>
  <c r="H492" i="6"/>
  <c r="P491" i="22" s="1"/>
  <c r="I201" i="7"/>
  <c r="I492" i="6"/>
  <c r="Q491" i="22" s="1"/>
  <c r="K74" i="7"/>
  <c r="J201" i="7"/>
  <c r="O681" i="8"/>
  <c r="P681" i="8" s="1"/>
  <c r="Q681" i="8" s="1"/>
  <c r="J736" i="8"/>
  <c r="K66" i="7"/>
  <c r="K58" i="7"/>
  <c r="I130" i="7"/>
  <c r="M710" i="8"/>
  <c r="O710" i="8" s="1"/>
  <c r="H151" i="7"/>
  <c r="H405" i="6"/>
  <c r="P404" i="22" s="1"/>
  <c r="K20" i="7"/>
  <c r="L722" i="8"/>
  <c r="L76" i="7"/>
  <c r="J59" i="7"/>
  <c r="K387" i="7"/>
  <c r="J401" i="6"/>
  <c r="R400" i="22" s="1"/>
  <c r="L89" i="7"/>
  <c r="O39" i="7"/>
  <c r="P39" i="7" s="1"/>
  <c r="Q39" i="7" s="1"/>
  <c r="T492" i="6"/>
  <c r="Z491" i="22" s="1"/>
  <c r="H74" i="7"/>
  <c r="J74" i="7"/>
  <c r="I736" i="8"/>
  <c r="J492" i="6"/>
  <c r="R491" i="22" s="1"/>
  <c r="L74" i="7"/>
  <c r="K201" i="7"/>
  <c r="K736" i="8"/>
  <c r="L413" i="7"/>
  <c r="L66" i="7"/>
  <c r="L58" i="7"/>
  <c r="H122" i="7"/>
  <c r="J130" i="7"/>
  <c r="H246" i="6"/>
  <c r="P245" i="22" s="1"/>
  <c r="J453" i="7"/>
  <c r="M638" i="8"/>
  <c r="O638" i="8" s="1"/>
  <c r="P638" i="8" s="1"/>
  <c r="Q638" i="8" s="1"/>
  <c r="I405" i="6"/>
  <c r="Q404" i="22" s="1"/>
  <c r="L20" i="7"/>
  <c r="H26" i="7"/>
  <c r="M722" i="8"/>
  <c r="O722" i="8" s="1"/>
  <c r="P722" i="8" s="1"/>
  <c r="Q722" i="8" s="1"/>
  <c r="J12" i="7"/>
  <c r="M76" i="7"/>
  <c r="K59" i="7"/>
  <c r="L387" i="7"/>
  <c r="J481" i="6"/>
  <c r="R480" i="22" s="1"/>
  <c r="P718" i="7"/>
  <c r="Q718" i="7" s="1"/>
  <c r="I722" i="8"/>
  <c r="H12" i="7"/>
  <c r="L201" i="7"/>
  <c r="K130" i="7"/>
  <c r="I423" i="7"/>
  <c r="O437" i="7"/>
  <c r="P437" i="7" s="1"/>
  <c r="Q437" i="7" s="1"/>
  <c r="H400" i="7"/>
  <c r="H207" i="7"/>
  <c r="K142" i="7"/>
  <c r="H452" i="7"/>
  <c r="I400" i="7"/>
  <c r="I207" i="7"/>
  <c r="L142" i="7"/>
  <c r="I452" i="7"/>
  <c r="J207" i="7"/>
  <c r="H142" i="7"/>
  <c r="J452" i="7"/>
  <c r="K207" i="7"/>
  <c r="I142" i="7"/>
  <c r="J457" i="7"/>
  <c r="K452" i="7"/>
  <c r="L207" i="7"/>
  <c r="J142" i="7"/>
  <c r="L81" i="7"/>
  <c r="K457" i="7"/>
  <c r="L452" i="7"/>
  <c r="J400" i="7"/>
  <c r="I187" i="7"/>
  <c r="K400" i="7"/>
  <c r="J187" i="7"/>
  <c r="T145" i="6"/>
  <c r="Z144" i="22" s="1"/>
  <c r="T230" i="6"/>
  <c r="Z229" i="22" s="1"/>
  <c r="T143" i="6"/>
  <c r="Z142" i="22" s="1"/>
  <c r="T151" i="6"/>
  <c r="Z150" i="22" s="1"/>
  <c r="T421" i="6"/>
  <c r="Z420" i="22" s="1"/>
  <c r="T167" i="6"/>
  <c r="Z166" i="22" s="1"/>
  <c r="T166" i="6"/>
  <c r="Z165" i="22" s="1"/>
  <c r="T174" i="6"/>
  <c r="Z173" i="22" s="1"/>
  <c r="T439" i="6"/>
  <c r="Z438" i="22" s="1"/>
  <c r="T152" i="6"/>
  <c r="Z151" i="22" s="1"/>
  <c r="T142" i="6"/>
  <c r="Z141" i="22" s="1"/>
  <c r="O657" i="8"/>
  <c r="T129" i="6"/>
  <c r="Z128" i="22" s="1"/>
  <c r="T198" i="6"/>
  <c r="Z197" i="22" s="1"/>
  <c r="T134" i="6"/>
  <c r="Z133" i="22" s="1"/>
  <c r="T201" i="6"/>
  <c r="Z200" i="22" s="1"/>
  <c r="T440" i="6"/>
  <c r="Z439" i="22" s="1"/>
  <c r="T224" i="6"/>
  <c r="Z223" i="22" s="1"/>
  <c r="C449" i="8"/>
  <c r="C449" i="6"/>
  <c r="T238" i="6"/>
  <c r="Z237" i="22" s="1"/>
  <c r="T147" i="6"/>
  <c r="Z146" i="22" s="1"/>
  <c r="T413" i="6"/>
  <c r="Z412" i="22" s="1"/>
  <c r="T381" i="6"/>
  <c r="Z380" i="22" s="1"/>
  <c r="T135" i="6"/>
  <c r="Z134" i="22" s="1"/>
  <c r="T247" i="6"/>
  <c r="Z246" i="22" s="1"/>
  <c r="T429" i="6"/>
  <c r="Z428" i="22" s="1"/>
  <c r="T397" i="6"/>
  <c r="Z396" i="22" s="1"/>
  <c r="T185" i="6"/>
  <c r="Z184" i="22" s="1"/>
  <c r="J166" i="6"/>
  <c r="R165" i="22" s="1"/>
  <c r="J167" i="6"/>
  <c r="R166" i="22" s="1"/>
  <c r="I429" i="6"/>
  <c r="Q428" i="22" s="1"/>
  <c r="I397" i="6"/>
  <c r="Q396" i="22" s="1"/>
  <c r="J247" i="6"/>
  <c r="R246" i="22" s="1"/>
  <c r="J429" i="6"/>
  <c r="R428" i="22" s="1"/>
  <c r="J397" i="6"/>
  <c r="R396" i="22" s="1"/>
  <c r="H247" i="6"/>
  <c r="P246" i="22" s="1"/>
  <c r="H429" i="6"/>
  <c r="P428" i="22" s="1"/>
  <c r="I247" i="6"/>
  <c r="Q246" i="22" s="1"/>
  <c r="H397" i="6"/>
  <c r="P396" i="22" s="1"/>
  <c r="P671" i="7"/>
  <c r="Q671" i="7" s="1"/>
  <c r="P691" i="7"/>
  <c r="Q691" i="7" s="1"/>
  <c r="P667" i="7"/>
  <c r="Q667" i="7" s="1"/>
  <c r="P330" i="7"/>
  <c r="Q330" i="7" s="1"/>
  <c r="P639" i="7"/>
  <c r="Q639" i="7" s="1"/>
  <c r="J740" i="7"/>
  <c r="P725" i="7"/>
  <c r="Q725" i="7" s="1"/>
  <c r="P659" i="7"/>
  <c r="Q659" i="7" s="1"/>
  <c r="O443" i="7"/>
  <c r="O456" i="7"/>
  <c r="O737" i="7"/>
  <c r="P737" i="7" s="1"/>
  <c r="Q737" i="7" s="1"/>
  <c r="O453" i="7"/>
  <c r="P453" i="7" s="1"/>
  <c r="Q453" i="7" s="1"/>
  <c r="O483" i="7"/>
  <c r="P483" i="7" s="1"/>
  <c r="Q483" i="7" s="1"/>
  <c r="O6" i="7"/>
  <c r="P6" i="7" s="1"/>
  <c r="Q6" i="7" s="1"/>
  <c r="O83" i="7"/>
  <c r="P83" i="7" s="1"/>
  <c r="Q83" i="7" s="1"/>
  <c r="P746" i="7"/>
  <c r="Q746" i="7" s="1"/>
  <c r="K50" i="7"/>
  <c r="H13" i="7"/>
  <c r="I114" i="7"/>
  <c r="O114" i="7" s="1"/>
  <c r="P114" i="7" s="1"/>
  <c r="Q114" i="7" s="1"/>
  <c r="P733" i="7"/>
  <c r="Q733" i="7" s="1"/>
  <c r="K663" i="8"/>
  <c r="I10" i="7"/>
  <c r="O10" i="7" s="1"/>
  <c r="P10" i="7" s="1"/>
  <c r="Q10" i="7" s="1"/>
  <c r="M126" i="7"/>
  <c r="I740" i="7"/>
  <c r="M663" i="8"/>
  <c r="O663" i="8" s="1"/>
  <c r="P663" i="8" s="1"/>
  <c r="Q663" i="8" s="1"/>
  <c r="P646" i="7"/>
  <c r="Q646" i="7" s="1"/>
  <c r="K115" i="7"/>
  <c r="K77" i="7"/>
  <c r="P613" i="7"/>
  <c r="Q613" i="7" s="1"/>
  <c r="K740" i="7"/>
  <c r="P741" i="7"/>
  <c r="Q741" i="7" s="1"/>
  <c r="O738" i="8"/>
  <c r="P738" i="8" s="1"/>
  <c r="Q738" i="8" s="1"/>
  <c r="I108" i="7"/>
  <c r="O108" i="7" s="1"/>
  <c r="P108" i="7" s="1"/>
  <c r="Q108" i="7" s="1"/>
  <c r="L740" i="7"/>
  <c r="H96" i="7"/>
  <c r="K191" i="8"/>
  <c r="L523" i="7"/>
  <c r="I51" i="7"/>
  <c r="O51" i="7" s="1"/>
  <c r="P51" i="7" s="1"/>
  <c r="Q51" i="7" s="1"/>
  <c r="I16" i="7"/>
  <c r="O16" i="7" s="1"/>
  <c r="P16" i="7" s="1"/>
  <c r="Q16" i="7" s="1"/>
  <c r="K116" i="7"/>
  <c r="H740" i="7"/>
  <c r="H663" i="8"/>
  <c r="I663" i="8"/>
  <c r="O487" i="7"/>
  <c r="P487" i="7" s="1"/>
  <c r="Q487" i="7" s="1"/>
  <c r="M30" i="7"/>
  <c r="J734" i="8"/>
  <c r="O421" i="7"/>
  <c r="P421" i="7" s="1"/>
  <c r="Q421" i="7" s="1"/>
  <c r="O93" i="7"/>
  <c r="P93" i="7" s="1"/>
  <c r="Q93" i="7" s="1"/>
  <c r="O38" i="7"/>
  <c r="P38" i="7" s="1"/>
  <c r="Q38" i="7" s="1"/>
  <c r="M101" i="7"/>
  <c r="K453" i="7"/>
  <c r="K83" i="7"/>
  <c r="H195" i="7"/>
  <c r="M33" i="7"/>
  <c r="H145" i="7"/>
  <c r="L7" i="7"/>
  <c r="J686" i="8"/>
  <c r="M25" i="7"/>
  <c r="L166" i="7"/>
  <c r="L610" i="8"/>
  <c r="J64" i="7"/>
  <c r="K170" i="7"/>
  <c r="I120" i="7"/>
  <c r="O120" i="7" s="1"/>
  <c r="P120" i="7" s="1"/>
  <c r="Q120" i="7" s="1"/>
  <c r="H48" i="7"/>
  <c r="J151" i="7"/>
  <c r="J94" i="7"/>
  <c r="H109" i="7"/>
  <c r="J54" i="7"/>
  <c r="H101" i="7"/>
  <c r="L453" i="7"/>
  <c r="I34" i="7"/>
  <c r="O34" i="7" s="1"/>
  <c r="P34" i="7" s="1"/>
  <c r="Q34" i="7" s="1"/>
  <c r="J744" i="7"/>
  <c r="K102" i="7"/>
  <c r="M84" i="7"/>
  <c r="M14" i="7"/>
  <c r="K412" i="7"/>
  <c r="L83" i="7"/>
  <c r="K187" i="7"/>
  <c r="I145" i="7"/>
  <c r="L457" i="7"/>
  <c r="K423" i="7"/>
  <c r="I686" i="8"/>
  <c r="L25" i="7"/>
  <c r="K166" i="7"/>
  <c r="H120" i="7"/>
  <c r="M109" i="7"/>
  <c r="I54" i="7"/>
  <c r="O54" i="7" s="1"/>
  <c r="P54" i="7" s="1"/>
  <c r="Q54" i="7" s="1"/>
  <c r="H34" i="7"/>
  <c r="I744" i="7"/>
  <c r="L14" i="7"/>
  <c r="J412" i="7"/>
  <c r="H738" i="7"/>
  <c r="H166" i="7"/>
  <c r="M610" i="8"/>
  <c r="O610" i="8" s="1"/>
  <c r="P610" i="8" s="1"/>
  <c r="Q610" i="8" s="1"/>
  <c r="K64" i="7"/>
  <c r="L170" i="7"/>
  <c r="J120" i="7"/>
  <c r="I48" i="7"/>
  <c r="O48" i="7" s="1"/>
  <c r="P48" i="7" s="1"/>
  <c r="Q48" i="7" s="1"/>
  <c r="K151" i="7"/>
  <c r="I109" i="7"/>
  <c r="O109" i="7" s="1"/>
  <c r="P109" i="7" s="1"/>
  <c r="Q109" i="7" s="1"/>
  <c r="J392" i="7"/>
  <c r="L456" i="7"/>
  <c r="I101" i="7"/>
  <c r="O101" i="7" s="1"/>
  <c r="P101" i="7" s="1"/>
  <c r="Q101" i="7" s="1"/>
  <c r="J34" i="7"/>
  <c r="K744" i="7"/>
  <c r="P719" i="7"/>
  <c r="Q719" i="7" s="1"/>
  <c r="L102" i="7"/>
  <c r="H84" i="7"/>
  <c r="L472" i="7"/>
  <c r="H14" i="7"/>
  <c r="K150" i="7"/>
  <c r="L214" i="7"/>
  <c r="L412" i="7"/>
  <c r="I19" i="7"/>
  <c r="O19" i="7" s="1"/>
  <c r="P19" i="7" s="1"/>
  <c r="Q19" i="7" s="1"/>
  <c r="M83" i="7"/>
  <c r="H179" i="7"/>
  <c r="L187" i="7"/>
  <c r="H82" i="7"/>
  <c r="H97" i="7"/>
  <c r="J145" i="7"/>
  <c r="H457" i="7"/>
  <c r="L423" i="7"/>
  <c r="K686" i="8"/>
  <c r="L429" i="7"/>
  <c r="M48" i="7"/>
  <c r="I94" i="7"/>
  <c r="O94" i="7" s="1"/>
  <c r="P94" i="7" s="1"/>
  <c r="Q94" i="7" s="1"/>
  <c r="I45" i="7"/>
  <c r="O45" i="7" s="1"/>
  <c r="P45" i="7" s="1"/>
  <c r="Q45" i="7" s="1"/>
  <c r="J238" i="6"/>
  <c r="R237" i="22" s="1"/>
  <c r="I37" i="7"/>
  <c r="O37" i="7" s="1"/>
  <c r="P37" i="7" s="1"/>
  <c r="Q37" i="7" s="1"/>
  <c r="K6" i="7"/>
  <c r="L84" i="7"/>
  <c r="J423" i="7"/>
  <c r="I738" i="7"/>
  <c r="O699" i="8"/>
  <c r="P699" i="8" s="1"/>
  <c r="Q699" i="8" s="1"/>
  <c r="I166" i="7"/>
  <c r="H413" i="7"/>
  <c r="H610" i="8"/>
  <c r="L64" i="7"/>
  <c r="K120" i="7"/>
  <c r="H248" i="7"/>
  <c r="J48" i="7"/>
  <c r="K245" i="7"/>
  <c r="J45" i="7"/>
  <c r="K392" i="7"/>
  <c r="K456" i="7"/>
  <c r="J37" i="7"/>
  <c r="K34" i="7"/>
  <c r="L744" i="7"/>
  <c r="L6" i="7"/>
  <c r="M102" i="7"/>
  <c r="J212" i="7"/>
  <c r="K472" i="7"/>
  <c r="I14" i="7"/>
  <c r="O14" i="7" s="1"/>
  <c r="P14" i="7" s="1"/>
  <c r="Q14" i="7" s="1"/>
  <c r="L150" i="7"/>
  <c r="H214" i="7"/>
  <c r="J19" i="7"/>
  <c r="I179" i="7"/>
  <c r="H187" i="7"/>
  <c r="I82" i="7"/>
  <c r="O82" i="7" s="1"/>
  <c r="P82" i="7" s="1"/>
  <c r="Q82" i="7" s="1"/>
  <c r="H33" i="7"/>
  <c r="I97" i="7"/>
  <c r="O97" i="7" s="1"/>
  <c r="P97" i="7" s="1"/>
  <c r="Q97" i="7" s="1"/>
  <c r="K145" i="7"/>
  <c r="I457" i="7"/>
  <c r="M7" i="7"/>
  <c r="H199" i="7"/>
  <c r="L686" i="8"/>
  <c r="L443" i="7"/>
  <c r="I151" i="7"/>
  <c r="H443" i="7"/>
  <c r="I413" i="7"/>
  <c r="K48" i="7"/>
  <c r="L245" i="7"/>
  <c r="K94" i="7"/>
  <c r="K45" i="7"/>
  <c r="L392" i="7"/>
  <c r="H456" i="7"/>
  <c r="K54" i="7"/>
  <c r="K37" i="7"/>
  <c r="L34" i="7"/>
  <c r="M6" i="7"/>
  <c r="H102" i="7"/>
  <c r="K212" i="7"/>
  <c r="H472" i="7"/>
  <c r="J14" i="7"/>
  <c r="H150" i="7"/>
  <c r="I214" i="7"/>
  <c r="K19" i="7"/>
  <c r="J179" i="7"/>
  <c r="I195" i="7"/>
  <c r="J82" i="7"/>
  <c r="I33" i="7"/>
  <c r="O33" i="7" s="1"/>
  <c r="P33" i="7" s="1"/>
  <c r="Q33" i="7" s="1"/>
  <c r="J97" i="7"/>
  <c r="L145" i="7"/>
  <c r="H7" i="7"/>
  <c r="I199" i="7"/>
  <c r="M686" i="8"/>
  <c r="O686" i="8" s="1"/>
  <c r="P686" i="8" s="1"/>
  <c r="Q686" i="8" s="1"/>
  <c r="I64" i="7"/>
  <c r="O64" i="7" s="1"/>
  <c r="P64" i="7" s="1"/>
  <c r="Q64" i="7" s="1"/>
  <c r="J166" i="7"/>
  <c r="I610" i="8"/>
  <c r="I248" i="7"/>
  <c r="I443" i="7"/>
  <c r="I25" i="7"/>
  <c r="O25" i="7" s="1"/>
  <c r="P25" i="7" s="1"/>
  <c r="Q25" i="7" s="1"/>
  <c r="K738" i="7"/>
  <c r="J413" i="7"/>
  <c r="J610" i="8"/>
  <c r="H429" i="7"/>
  <c r="J248" i="7"/>
  <c r="H245" i="7"/>
  <c r="L94" i="7"/>
  <c r="L45" i="7"/>
  <c r="J109" i="7"/>
  <c r="H392" i="7"/>
  <c r="I456" i="7"/>
  <c r="L54" i="7"/>
  <c r="L37" i="7"/>
  <c r="J101" i="7"/>
  <c r="I453" i="7"/>
  <c r="H6" i="7"/>
  <c r="I102" i="7"/>
  <c r="O102" i="7" s="1"/>
  <c r="P102" i="7" s="1"/>
  <c r="Q102" i="7" s="1"/>
  <c r="I84" i="7"/>
  <c r="O84" i="7" s="1"/>
  <c r="P84" i="7" s="1"/>
  <c r="Q84" i="7" s="1"/>
  <c r="L212" i="7"/>
  <c r="I472" i="7"/>
  <c r="I150" i="7"/>
  <c r="J214" i="7"/>
  <c r="L19" i="7"/>
  <c r="H83" i="7"/>
  <c r="K179" i="7"/>
  <c r="J195" i="7"/>
  <c r="K82" i="7"/>
  <c r="J33" i="7"/>
  <c r="K97" i="7"/>
  <c r="I7" i="7"/>
  <c r="O7" i="7" s="1"/>
  <c r="P7" i="7" s="1"/>
  <c r="Q7" i="7" s="1"/>
  <c r="J199" i="7"/>
  <c r="O242" i="7"/>
  <c r="P242" i="7" s="1"/>
  <c r="Q242" i="7" s="1"/>
  <c r="O492" i="7"/>
  <c r="P492" i="7" s="1"/>
  <c r="Q492" i="7" s="1"/>
  <c r="O215" i="7"/>
  <c r="P215" i="7" s="1"/>
  <c r="Q215" i="7" s="1"/>
  <c r="O428" i="7"/>
  <c r="P428" i="7" s="1"/>
  <c r="Q428" i="7" s="1"/>
  <c r="O235" i="7"/>
  <c r="P235" i="7" s="1"/>
  <c r="Q235" i="7" s="1"/>
  <c r="O132" i="7"/>
  <c r="P132" i="7" s="1"/>
  <c r="Q132" i="7" s="1"/>
  <c r="O475" i="7"/>
  <c r="P475" i="7" s="1"/>
  <c r="Q475" i="7" s="1"/>
  <c r="O447" i="7"/>
  <c r="O226" i="7"/>
  <c r="P226" i="7" s="1"/>
  <c r="Q226" i="7" s="1"/>
  <c r="O373" i="7"/>
  <c r="P373" i="7" s="1"/>
  <c r="Q373" i="7" s="1"/>
  <c r="O159" i="7"/>
  <c r="P159" i="7" s="1"/>
  <c r="Q159" i="7" s="1"/>
  <c r="O457" i="7"/>
  <c r="P457" i="7" s="1"/>
  <c r="Q457" i="7" s="1"/>
  <c r="O198" i="7"/>
  <c r="P198" i="7" s="1"/>
  <c r="Q198" i="7" s="1"/>
  <c r="O207" i="7"/>
  <c r="O400" i="7"/>
  <c r="O233" i="7"/>
  <c r="P233" i="7" s="1"/>
  <c r="Q233" i="7" s="1"/>
  <c r="O405" i="7"/>
  <c r="P405" i="7" s="1"/>
  <c r="Q405" i="7" s="1"/>
  <c r="O401" i="7"/>
  <c r="P401" i="7" s="1"/>
  <c r="Q401" i="7" s="1"/>
  <c r="O210" i="7"/>
  <c r="P210" i="7" s="1"/>
  <c r="Q210" i="7" s="1"/>
  <c r="O452" i="7"/>
  <c r="P452" i="7" s="1"/>
  <c r="Q452" i="7" s="1"/>
  <c r="J170" i="7"/>
  <c r="H25" i="7"/>
  <c r="J738" i="7"/>
  <c r="I429" i="7"/>
  <c r="J443" i="7"/>
  <c r="L738" i="7"/>
  <c r="K413" i="7"/>
  <c r="J429" i="7"/>
  <c r="H170" i="7"/>
  <c r="K248" i="7"/>
  <c r="I245" i="7"/>
  <c r="L151" i="7"/>
  <c r="I392" i="7"/>
  <c r="J456" i="7"/>
  <c r="H238" i="6"/>
  <c r="P237" i="22" s="1"/>
  <c r="H453" i="7"/>
  <c r="H212" i="7"/>
  <c r="J472" i="7"/>
  <c r="J150" i="7"/>
  <c r="K214" i="7"/>
  <c r="H412" i="7"/>
  <c r="L179" i="7"/>
  <c r="K195" i="7"/>
  <c r="K199" i="7"/>
  <c r="H423" i="7"/>
  <c r="O744" i="7"/>
  <c r="P744" i="7" s="1"/>
  <c r="Q744" i="7" s="1"/>
  <c r="O472" i="7"/>
  <c r="O179" i="7"/>
  <c r="P179" i="7" s="1"/>
  <c r="Q179" i="7" s="1"/>
  <c r="O156" i="7"/>
  <c r="P156" i="7" s="1"/>
  <c r="Q156" i="7" s="1"/>
  <c r="O423" i="7"/>
  <c r="P423" i="7" s="1"/>
  <c r="Q423" i="7" s="1"/>
  <c r="O413" i="7"/>
  <c r="O429" i="7"/>
  <c r="O248" i="7"/>
  <c r="P248" i="7" s="1"/>
  <c r="Q248" i="7" s="1"/>
  <c r="O150" i="7"/>
  <c r="P150" i="7" s="1"/>
  <c r="Q150" i="7" s="1"/>
  <c r="O212" i="7"/>
  <c r="P212" i="7" s="1"/>
  <c r="Q212" i="7" s="1"/>
  <c r="O142" i="7"/>
  <c r="P142" i="7" s="1"/>
  <c r="Q142" i="7" s="1"/>
  <c r="O193" i="7"/>
  <c r="P193" i="7" s="1"/>
  <c r="Q193" i="7" s="1"/>
  <c r="O187" i="7"/>
  <c r="P187" i="7" s="1"/>
  <c r="Q187" i="7" s="1"/>
  <c r="O140" i="7"/>
  <c r="P140" i="7" s="1"/>
  <c r="Q140" i="7" s="1"/>
  <c r="O145" i="7"/>
  <c r="P145" i="7" s="1"/>
  <c r="Q145" i="7" s="1"/>
  <c r="O206" i="7"/>
  <c r="P206" i="7" s="1"/>
  <c r="Q206" i="7" s="1"/>
  <c r="O151" i="7"/>
  <c r="P151" i="7" s="1"/>
  <c r="Q151" i="7" s="1"/>
  <c r="J439" i="6"/>
  <c r="R438" i="22" s="1"/>
  <c r="P720" i="7"/>
  <c r="Q720" i="7" s="1"/>
  <c r="O586" i="8"/>
  <c r="P586" i="8" s="1"/>
  <c r="Q586" i="8" s="1"/>
  <c r="P707" i="7"/>
  <c r="Q707" i="7" s="1"/>
  <c r="H75" i="7"/>
  <c r="H78" i="7"/>
  <c r="S624" i="6"/>
  <c r="Y623" i="22" s="1"/>
  <c r="C144" i="8"/>
  <c r="C168" i="8"/>
  <c r="C137" i="8"/>
  <c r="H112" i="7"/>
  <c r="J29" i="7"/>
  <c r="J8" i="7"/>
  <c r="P645" i="7"/>
  <c r="Q645" i="7" s="1"/>
  <c r="P579" i="7"/>
  <c r="Q579" i="7" s="1"/>
  <c r="P670" i="7"/>
  <c r="Q670" i="7" s="1"/>
  <c r="O195" i="7"/>
  <c r="P195" i="7" s="1"/>
  <c r="Q195" i="7" s="1"/>
  <c r="O166" i="7"/>
  <c r="P166" i="7" s="1"/>
  <c r="Q166" i="7" s="1"/>
  <c r="P632" i="7"/>
  <c r="Q632" i="7" s="1"/>
  <c r="J401" i="7"/>
  <c r="L124" i="7"/>
  <c r="M29" i="7"/>
  <c r="M21" i="7"/>
  <c r="M75" i="7"/>
  <c r="O214" i="7"/>
  <c r="P214" i="7" s="1"/>
  <c r="Q214" i="7" s="1"/>
  <c r="O199" i="7"/>
  <c r="P199" i="7" s="1"/>
  <c r="Q199" i="7" s="1"/>
  <c r="O245" i="7"/>
  <c r="P245" i="7" s="1"/>
  <c r="Q245" i="7" s="1"/>
  <c r="J475" i="7"/>
  <c r="K226" i="7"/>
  <c r="I492" i="7"/>
  <c r="H215" i="7"/>
  <c r="L373" i="7"/>
  <c r="K235" i="7"/>
  <c r="I104" i="7"/>
  <c r="O104" i="7" s="1"/>
  <c r="P104" i="7" s="1"/>
  <c r="Q104" i="7" s="1"/>
  <c r="J405" i="7"/>
  <c r="L492" i="7"/>
  <c r="K38" i="7"/>
  <c r="M11" i="7"/>
  <c r="I233" i="7"/>
  <c r="H210" i="7"/>
  <c r="J38" i="7"/>
  <c r="I152" i="6"/>
  <c r="Q151" i="22" s="1"/>
  <c r="K86" i="7"/>
  <c r="L233" i="7"/>
  <c r="I428" i="7"/>
  <c r="M22" i="7"/>
  <c r="I132" i="7"/>
  <c r="L198" i="7"/>
  <c r="H86" i="7"/>
  <c r="O708" i="8"/>
  <c r="P708" i="8" s="1"/>
  <c r="Q708" i="8" s="1"/>
  <c r="P570" i="7"/>
  <c r="Q570" i="7" s="1"/>
  <c r="I424" i="7"/>
  <c r="L428" i="7"/>
  <c r="L93" i="7"/>
  <c r="I743" i="7"/>
  <c r="J85" i="7"/>
  <c r="J73" i="7"/>
  <c r="M70" i="7"/>
  <c r="I174" i="6"/>
  <c r="Q173" i="22" s="1"/>
  <c r="K140" i="7"/>
  <c r="I85" i="7"/>
  <c r="O85" i="7" s="1"/>
  <c r="P85" i="7" s="1"/>
  <c r="Q85" i="7" s="1"/>
  <c r="K67" i="7"/>
  <c r="I81" i="7"/>
  <c r="O81" i="7" s="1"/>
  <c r="P81" i="7" s="1"/>
  <c r="Q81" i="7" s="1"/>
  <c r="H8" i="7"/>
  <c r="M104" i="7"/>
  <c r="K405" i="7"/>
  <c r="H475" i="7"/>
  <c r="J233" i="7"/>
  <c r="K70" i="7"/>
  <c r="O598" i="8"/>
  <c r="P598" i="8" s="1"/>
  <c r="Q598" i="8" s="1"/>
  <c r="L226" i="7"/>
  <c r="J424" i="7"/>
  <c r="I78" i="7"/>
  <c r="O78" i="7" s="1"/>
  <c r="P78" i="7" s="1"/>
  <c r="Q78" i="7" s="1"/>
  <c r="J428" i="7"/>
  <c r="J492" i="7"/>
  <c r="M124" i="7"/>
  <c r="I140" i="7"/>
  <c r="K29" i="7"/>
  <c r="J93" i="7"/>
  <c r="J743" i="7"/>
  <c r="L86" i="7"/>
  <c r="K21" i="7"/>
  <c r="H11" i="7"/>
  <c r="L67" i="7"/>
  <c r="I235" i="7"/>
  <c r="H73" i="7"/>
  <c r="J81" i="7"/>
  <c r="I8" i="7"/>
  <c r="O8" i="7" s="1"/>
  <c r="P8" i="7" s="1"/>
  <c r="Q8" i="7" s="1"/>
  <c r="H104" i="7"/>
  <c r="L405" i="7"/>
  <c r="I475" i="7"/>
  <c r="K233" i="7"/>
  <c r="L70" i="7"/>
  <c r="O631" i="8"/>
  <c r="P631" i="8" s="1"/>
  <c r="Q631" i="8" s="1"/>
  <c r="J78" i="7"/>
  <c r="K428" i="7"/>
  <c r="K492" i="7"/>
  <c r="H124" i="7"/>
  <c r="L22" i="7"/>
  <c r="H174" i="6"/>
  <c r="P173" i="22" s="1"/>
  <c r="J140" i="7"/>
  <c r="H152" i="6"/>
  <c r="P151" i="22" s="1"/>
  <c r="M112" i="7"/>
  <c r="L29" i="7"/>
  <c r="K93" i="7"/>
  <c r="K743" i="7"/>
  <c r="M86" i="7"/>
  <c r="L21" i="7"/>
  <c r="M67" i="7"/>
  <c r="J235" i="7"/>
  <c r="I73" i="7"/>
  <c r="O73" i="7" s="1"/>
  <c r="P73" i="7" s="1"/>
  <c r="Q73" i="7" s="1"/>
  <c r="K81" i="7"/>
  <c r="K8" i="7"/>
  <c r="J104" i="7"/>
  <c r="K475" i="7"/>
  <c r="O724" i="8"/>
  <c r="P724" i="8" s="1"/>
  <c r="Q724" i="8" s="1"/>
  <c r="H70" i="7"/>
  <c r="I210" i="7"/>
  <c r="O546" i="8"/>
  <c r="P546" i="8" s="1"/>
  <c r="Q546" i="8" s="1"/>
  <c r="L38" i="7"/>
  <c r="I215" i="7"/>
  <c r="H22" i="7"/>
  <c r="H373" i="7"/>
  <c r="J132" i="7"/>
  <c r="J174" i="6"/>
  <c r="R173" i="22" s="1"/>
  <c r="H198" i="7"/>
  <c r="L140" i="7"/>
  <c r="J152" i="6"/>
  <c r="R151" i="22" s="1"/>
  <c r="I112" i="7"/>
  <c r="O112" i="7" s="1"/>
  <c r="P112" i="7" s="1"/>
  <c r="Q112" i="7" s="1"/>
  <c r="I29" i="7"/>
  <c r="O29" i="7" s="1"/>
  <c r="P29" i="7" s="1"/>
  <c r="Q29" i="7" s="1"/>
  <c r="M93" i="7"/>
  <c r="I86" i="7"/>
  <c r="O86" i="7" s="1"/>
  <c r="P86" i="7" s="1"/>
  <c r="Q86" i="7" s="1"/>
  <c r="H21" i="7"/>
  <c r="K85" i="7"/>
  <c r="I11" i="7"/>
  <c r="O11" i="7" s="1"/>
  <c r="P11" i="7" s="1"/>
  <c r="Q11" i="7" s="1"/>
  <c r="I75" i="7"/>
  <c r="O75" i="7" s="1"/>
  <c r="P75" i="7" s="1"/>
  <c r="Q75" i="7" s="1"/>
  <c r="L235" i="7"/>
  <c r="K73" i="7"/>
  <c r="M81" i="7"/>
  <c r="K401" i="7"/>
  <c r="O395" i="7"/>
  <c r="O228" i="7"/>
  <c r="P228" i="7" s="1"/>
  <c r="Q228" i="7" s="1"/>
  <c r="O225" i="7"/>
  <c r="P225" i="7" s="1"/>
  <c r="Q225" i="7" s="1"/>
  <c r="O376" i="7"/>
  <c r="O236" i="7"/>
  <c r="P236" i="7" s="1"/>
  <c r="Q236" i="7" s="1"/>
  <c r="O375" i="7"/>
  <c r="P375" i="7" s="1"/>
  <c r="Q375" i="7" s="1"/>
  <c r="O244" i="7"/>
  <c r="P244" i="7" s="1"/>
  <c r="Q244" i="7" s="1"/>
  <c r="O173" i="7"/>
  <c r="P173" i="7" s="1"/>
  <c r="Q173" i="7" s="1"/>
  <c r="O153" i="7"/>
  <c r="P153" i="7" s="1"/>
  <c r="Q153" i="7" s="1"/>
  <c r="O420" i="7"/>
  <c r="P420" i="7" s="1"/>
  <c r="Q420" i="7" s="1"/>
  <c r="O196" i="7"/>
  <c r="P196" i="7" s="1"/>
  <c r="Q196" i="7" s="1"/>
  <c r="O131" i="7"/>
  <c r="P131" i="7" s="1"/>
  <c r="Q131" i="7" s="1"/>
  <c r="L8" i="7"/>
  <c r="K104" i="7"/>
  <c r="L475" i="7"/>
  <c r="P499" i="7"/>
  <c r="Q499" i="7" s="1"/>
  <c r="O627" i="8"/>
  <c r="P627" i="8" s="1"/>
  <c r="Q627" i="8" s="1"/>
  <c r="I70" i="7"/>
  <c r="O70" i="7" s="1"/>
  <c r="P70" i="7" s="1"/>
  <c r="Q70" i="7" s="1"/>
  <c r="J210" i="7"/>
  <c r="H226" i="7"/>
  <c r="L424" i="7"/>
  <c r="K78" i="7"/>
  <c r="M38" i="7"/>
  <c r="I124" i="7"/>
  <c r="O124" i="7" s="1"/>
  <c r="P124" i="7" s="1"/>
  <c r="Q124" i="7" s="1"/>
  <c r="O499" i="8"/>
  <c r="P499" i="8" s="1"/>
  <c r="Q499" i="8" s="1"/>
  <c r="J215" i="7"/>
  <c r="I22" i="7"/>
  <c r="O22" i="7" s="1"/>
  <c r="P22" i="7" s="1"/>
  <c r="Q22" i="7" s="1"/>
  <c r="I373" i="7"/>
  <c r="K132" i="7"/>
  <c r="I198" i="7"/>
  <c r="H140" i="7"/>
  <c r="O568" i="8"/>
  <c r="P568" i="8" s="1"/>
  <c r="Q568" i="8" s="1"/>
  <c r="J112" i="7"/>
  <c r="H93" i="7"/>
  <c r="I21" i="7"/>
  <c r="O21" i="7" s="1"/>
  <c r="P21" i="7" s="1"/>
  <c r="Q21" i="7" s="1"/>
  <c r="L85" i="7"/>
  <c r="J11" i="7"/>
  <c r="H67" i="7"/>
  <c r="J75" i="7"/>
  <c r="H235" i="7"/>
  <c r="L73" i="7"/>
  <c r="L401" i="7"/>
  <c r="H405" i="7"/>
  <c r="O516" i="8"/>
  <c r="P516" i="8" s="1"/>
  <c r="Q516" i="8" s="1"/>
  <c r="H439" i="6"/>
  <c r="P438" i="22" s="1"/>
  <c r="O672" i="8"/>
  <c r="P672" i="8" s="1"/>
  <c r="Q672" i="8" s="1"/>
  <c r="K210" i="7"/>
  <c r="I226" i="7"/>
  <c r="K424" i="7"/>
  <c r="P710" i="7"/>
  <c r="Q710" i="7" s="1"/>
  <c r="I666" i="8"/>
  <c r="L78" i="7"/>
  <c r="H38" i="7"/>
  <c r="J124" i="7"/>
  <c r="K215" i="7"/>
  <c r="J22" i="7"/>
  <c r="J373" i="7"/>
  <c r="L132" i="7"/>
  <c r="J198" i="7"/>
  <c r="P644" i="7"/>
  <c r="Q644" i="7" s="1"/>
  <c r="P663" i="7"/>
  <c r="Q663" i="7" s="1"/>
  <c r="K112" i="7"/>
  <c r="L743" i="7"/>
  <c r="M85" i="7"/>
  <c r="K11" i="7"/>
  <c r="I67" i="7"/>
  <c r="O67" i="7" s="1"/>
  <c r="P67" i="7" s="1"/>
  <c r="Q67" i="7" s="1"/>
  <c r="K75" i="7"/>
  <c r="H401" i="7"/>
  <c r="I405" i="7"/>
  <c r="P562" i="7"/>
  <c r="Q562" i="7" s="1"/>
  <c r="H233" i="7"/>
  <c r="I439" i="6"/>
  <c r="Q438" i="22" s="1"/>
  <c r="L210" i="7"/>
  <c r="J226" i="7"/>
  <c r="H424" i="7"/>
  <c r="M730" i="8"/>
  <c r="O730" i="8" s="1"/>
  <c r="H428" i="7"/>
  <c r="H492" i="7"/>
  <c r="L215" i="7"/>
  <c r="K373" i="7"/>
  <c r="H132" i="7"/>
  <c r="K198" i="7"/>
  <c r="O512" i="8"/>
  <c r="P512" i="8" s="1"/>
  <c r="Q512" i="8" s="1"/>
  <c r="H743" i="7"/>
  <c r="O582" i="8"/>
  <c r="P582" i="8" s="1"/>
  <c r="Q582" i="8" s="1"/>
  <c r="I401" i="7"/>
  <c r="O224" i="7"/>
  <c r="P224" i="7" s="1"/>
  <c r="Q224" i="7" s="1"/>
  <c r="O154" i="7"/>
  <c r="P154" i="7" s="1"/>
  <c r="Q154" i="7" s="1"/>
  <c r="O436" i="7"/>
  <c r="P436" i="7" s="1"/>
  <c r="Q436" i="7" s="1"/>
  <c r="O449" i="7"/>
  <c r="P449" i="7" s="1"/>
  <c r="Q449" i="7" s="1"/>
  <c r="O143" i="7"/>
  <c r="P143" i="7" s="1"/>
  <c r="Q143" i="7" s="1"/>
  <c r="O204" i="7"/>
  <c r="P204" i="7" s="1"/>
  <c r="Q204" i="7" s="1"/>
  <c r="O174" i="7"/>
  <c r="P174" i="7" s="1"/>
  <c r="Q174" i="7" s="1"/>
  <c r="L228" i="7"/>
  <c r="L420" i="7"/>
  <c r="L232" i="7"/>
  <c r="O386" i="8"/>
  <c r="P386" i="8" s="1"/>
  <c r="Q386" i="8" s="1"/>
  <c r="L61" i="7"/>
  <c r="H244" i="7"/>
  <c r="K376" i="7"/>
  <c r="I182" i="7"/>
  <c r="J381" i="6"/>
  <c r="R380" i="22" s="1"/>
  <c r="I28" i="7"/>
  <c r="O28" i="7" s="1"/>
  <c r="P28" i="7" s="1"/>
  <c r="Q28" i="7" s="1"/>
  <c r="I375" i="7"/>
  <c r="K131" i="7"/>
  <c r="I228" i="7"/>
  <c r="P305" i="7"/>
  <c r="Q305" i="7" s="1"/>
  <c r="K173" i="7"/>
  <c r="L138" i="7"/>
  <c r="H376" i="7"/>
  <c r="K196" i="7"/>
  <c r="H444" i="7"/>
  <c r="K375" i="7"/>
  <c r="H395" i="7"/>
  <c r="J49" i="7"/>
  <c r="H153" i="7"/>
  <c r="H225" i="7"/>
  <c r="J236" i="7"/>
  <c r="L173" i="7"/>
  <c r="I376" i="7"/>
  <c r="I135" i="6"/>
  <c r="Q134" i="22" s="1"/>
  <c r="L196" i="7"/>
  <c r="I444" i="7"/>
  <c r="L375" i="7"/>
  <c r="I35" i="7"/>
  <c r="O35" i="7" s="1"/>
  <c r="P35" i="7" s="1"/>
  <c r="Q35" i="7" s="1"/>
  <c r="I243" i="7"/>
  <c r="I395" i="7"/>
  <c r="I153" i="7"/>
  <c r="O116" i="7"/>
  <c r="P116" i="7" s="1"/>
  <c r="Q116" i="7" s="1"/>
  <c r="O77" i="7"/>
  <c r="P77" i="7" s="1"/>
  <c r="Q77" i="7" s="1"/>
  <c r="O50" i="7"/>
  <c r="P50" i="7" s="1"/>
  <c r="Q50" i="7" s="1"/>
  <c r="O115" i="7"/>
  <c r="P115" i="7" s="1"/>
  <c r="Q115" i="7" s="1"/>
  <c r="K118" i="7"/>
  <c r="H420" i="7"/>
  <c r="I225" i="7"/>
  <c r="H232" i="7"/>
  <c r="K236" i="7"/>
  <c r="H173" i="7"/>
  <c r="I117" i="7"/>
  <c r="O117" i="7" s="1"/>
  <c r="P117" i="7" s="1"/>
  <c r="Q117" i="7" s="1"/>
  <c r="H196" i="7"/>
  <c r="J444" i="7"/>
  <c r="H375" i="7"/>
  <c r="K43" i="7"/>
  <c r="I99" i="7"/>
  <c r="O99" i="7" s="1"/>
  <c r="P99" i="7" s="1"/>
  <c r="Q99" i="7" s="1"/>
  <c r="J243" i="7"/>
  <c r="J395" i="7"/>
  <c r="M105" i="7"/>
  <c r="J153" i="7"/>
  <c r="I118" i="7"/>
  <c r="O118" i="7" s="1"/>
  <c r="P118" i="7" s="1"/>
  <c r="Q118" i="7" s="1"/>
  <c r="I420" i="7"/>
  <c r="J225" i="7"/>
  <c r="I232" i="7"/>
  <c r="L236" i="7"/>
  <c r="I173" i="7"/>
  <c r="J244" i="7"/>
  <c r="K182" i="7"/>
  <c r="I196" i="7"/>
  <c r="K444" i="7"/>
  <c r="H24" i="7"/>
  <c r="K107" i="7"/>
  <c r="H131" i="7"/>
  <c r="K243" i="7"/>
  <c r="K395" i="7"/>
  <c r="K153" i="7"/>
  <c r="J228" i="7"/>
  <c r="J420" i="7"/>
  <c r="K225" i="7"/>
  <c r="J232" i="7"/>
  <c r="H236" i="7"/>
  <c r="K244" i="7"/>
  <c r="L182" i="7"/>
  <c r="H381" i="6"/>
  <c r="P380" i="22" s="1"/>
  <c r="I80" i="7"/>
  <c r="O80" i="7" s="1"/>
  <c r="P80" i="7" s="1"/>
  <c r="Q80" i="7" s="1"/>
  <c r="L444" i="7"/>
  <c r="L92" i="7"/>
  <c r="I131" i="7"/>
  <c r="L243" i="7"/>
  <c r="L395" i="7"/>
  <c r="L153" i="7"/>
  <c r="K228" i="7"/>
  <c r="K420" i="7"/>
  <c r="L225" i="7"/>
  <c r="K232" i="7"/>
  <c r="I236" i="7"/>
  <c r="O372" i="8"/>
  <c r="P372" i="8" s="1"/>
  <c r="Q372" i="8" s="1"/>
  <c r="L244" i="7"/>
  <c r="J376" i="7"/>
  <c r="H182" i="7"/>
  <c r="I381" i="6"/>
  <c r="Q380" i="22" s="1"/>
  <c r="M98" i="7"/>
  <c r="J131" i="7"/>
  <c r="H243" i="7"/>
  <c r="M13" i="7"/>
  <c r="J77" i="7"/>
  <c r="L30" i="7"/>
  <c r="H16" i="7"/>
  <c r="H69" i="7"/>
  <c r="J116" i="7"/>
  <c r="J50" i="7"/>
  <c r="H114" i="7"/>
  <c r="L126" i="7"/>
  <c r="O36" i="7"/>
  <c r="P36" i="7" s="1"/>
  <c r="Q36" i="7" s="1"/>
  <c r="M96" i="7"/>
  <c r="K523" i="7"/>
  <c r="H51" i="7"/>
  <c r="J115" i="7"/>
  <c r="H10" i="7"/>
  <c r="M65" i="7"/>
  <c r="O528" i="8"/>
  <c r="P528" i="8" s="1"/>
  <c r="Q528" i="8" s="1"/>
  <c r="I13" i="7"/>
  <c r="O13" i="7" s="1"/>
  <c r="P13" i="7" s="1"/>
  <c r="Q13" i="7" s="1"/>
  <c r="L77" i="7"/>
  <c r="P730" i="7"/>
  <c r="Q730" i="7" s="1"/>
  <c r="H30" i="7"/>
  <c r="M88" i="7"/>
  <c r="J16" i="7"/>
  <c r="J108" i="7"/>
  <c r="L116" i="7"/>
  <c r="L50" i="7"/>
  <c r="J114" i="7"/>
  <c r="H126" i="7"/>
  <c r="I96" i="7"/>
  <c r="O96" i="7" s="1"/>
  <c r="P96" i="7" s="1"/>
  <c r="Q96" i="7" s="1"/>
  <c r="O525" i="8"/>
  <c r="P525" i="8" s="1"/>
  <c r="Q525" i="8" s="1"/>
  <c r="J51" i="7"/>
  <c r="L115" i="7"/>
  <c r="J10" i="7"/>
  <c r="I473" i="7"/>
  <c r="J13" i="7"/>
  <c r="M77" i="7"/>
  <c r="J30" i="7"/>
  <c r="H88" i="7"/>
  <c r="K16" i="7"/>
  <c r="K108" i="7"/>
  <c r="M116" i="7"/>
  <c r="M50" i="7"/>
  <c r="K114" i="7"/>
  <c r="I126" i="7"/>
  <c r="O126" i="7" s="1"/>
  <c r="P126" i="7" s="1"/>
  <c r="Q126" i="7" s="1"/>
  <c r="H151" i="6"/>
  <c r="P150" i="22" s="1"/>
  <c r="J96" i="7"/>
  <c r="K51" i="7"/>
  <c r="M115" i="7"/>
  <c r="K10" i="7"/>
  <c r="H65" i="7"/>
  <c r="H77" i="7"/>
  <c r="I88" i="7"/>
  <c r="O88" i="7" s="1"/>
  <c r="P88" i="7" s="1"/>
  <c r="Q88" i="7" s="1"/>
  <c r="L16" i="7"/>
  <c r="J69" i="7"/>
  <c r="O122" i="7"/>
  <c r="P122" i="7" s="1"/>
  <c r="Q122" i="7" s="1"/>
  <c r="L108" i="7"/>
  <c r="H116" i="7"/>
  <c r="L114" i="7"/>
  <c r="J126" i="7"/>
  <c r="I151" i="6"/>
  <c r="Q150" i="22" s="1"/>
  <c r="K96" i="7"/>
  <c r="H230" i="6"/>
  <c r="P229" i="22" s="1"/>
  <c r="S654" i="6"/>
  <c r="Y653" i="22" s="1"/>
  <c r="L51" i="7"/>
  <c r="L10" i="7"/>
  <c r="I65" i="7"/>
  <c r="O65" i="7" s="1"/>
  <c r="P65" i="7" s="1"/>
  <c r="Q65" i="7" s="1"/>
  <c r="J88" i="7"/>
  <c r="K69" i="7"/>
  <c r="M108" i="7"/>
  <c r="J151" i="6"/>
  <c r="R150" i="22" s="1"/>
  <c r="P697" i="7"/>
  <c r="Q697" i="7" s="1"/>
  <c r="H523" i="7"/>
  <c r="O26" i="7"/>
  <c r="P26" i="7" s="1"/>
  <c r="Q26" i="7" s="1"/>
  <c r="I230" i="6"/>
  <c r="Q229" i="22" s="1"/>
  <c r="J65" i="7"/>
  <c r="K13" i="7"/>
  <c r="I30" i="7"/>
  <c r="O30" i="7" s="1"/>
  <c r="P30" i="7" s="1"/>
  <c r="Q30" i="7" s="1"/>
  <c r="K88" i="7"/>
  <c r="L69" i="7"/>
  <c r="H50" i="7"/>
  <c r="I523" i="7"/>
  <c r="J230" i="6"/>
  <c r="R229" i="22" s="1"/>
  <c r="H115" i="7"/>
  <c r="K65" i="7"/>
  <c r="O744" i="8"/>
  <c r="P744" i="8" s="1"/>
  <c r="Q744" i="8" s="1"/>
  <c r="P665" i="7"/>
  <c r="Q665" i="7" s="1"/>
  <c r="O388" i="8"/>
  <c r="P388" i="8" s="1"/>
  <c r="Q388" i="8" s="1"/>
  <c r="P713" i="7"/>
  <c r="Q713" i="7" s="1"/>
  <c r="J523" i="7"/>
  <c r="P628" i="7"/>
  <c r="Q628" i="7" s="1"/>
  <c r="L468" i="7"/>
  <c r="L118" i="7"/>
  <c r="O689" i="8"/>
  <c r="P689" i="8" s="1"/>
  <c r="Q689" i="8" s="1"/>
  <c r="J46" i="7"/>
  <c r="M61" i="7"/>
  <c r="J135" i="6"/>
  <c r="R134" i="22" s="1"/>
  <c r="J80" i="7"/>
  <c r="H110" i="7"/>
  <c r="J125" i="7"/>
  <c r="M92" i="7"/>
  <c r="I24" i="7"/>
  <c r="O24" i="7" s="1"/>
  <c r="P24" i="7" s="1"/>
  <c r="Q24" i="7" s="1"/>
  <c r="J28" i="7"/>
  <c r="P723" i="7"/>
  <c r="Q723" i="7" s="1"/>
  <c r="J35" i="7"/>
  <c r="L43" i="7"/>
  <c r="J99" i="7"/>
  <c r="L107" i="7"/>
  <c r="I41" i="7"/>
  <c r="O41" i="7" s="1"/>
  <c r="P41" i="7" s="1"/>
  <c r="Q41" i="7" s="1"/>
  <c r="K49" i="7"/>
  <c r="H113" i="7"/>
  <c r="J473" i="7"/>
  <c r="C743" i="8"/>
  <c r="C155" i="8"/>
  <c r="C129" i="8"/>
  <c r="M118" i="7"/>
  <c r="O68" i="7"/>
  <c r="P68" i="7" s="1"/>
  <c r="Q68" i="7" s="1"/>
  <c r="P608" i="7"/>
  <c r="Q608" i="7" s="1"/>
  <c r="H61" i="7"/>
  <c r="M32" i="7"/>
  <c r="J53" i="7"/>
  <c r="K80" i="7"/>
  <c r="I110" i="7"/>
  <c r="O110" i="7" s="1"/>
  <c r="P110" i="7" s="1"/>
  <c r="Q110" i="7" s="1"/>
  <c r="K125" i="7"/>
  <c r="H92" i="7"/>
  <c r="J24" i="7"/>
  <c r="K28" i="7"/>
  <c r="K35" i="7"/>
  <c r="M43" i="7"/>
  <c r="K99" i="7"/>
  <c r="M107" i="7"/>
  <c r="J41" i="7"/>
  <c r="L49" i="7"/>
  <c r="I113" i="7"/>
  <c r="O113" i="7" s="1"/>
  <c r="P113" i="7" s="1"/>
  <c r="Q113" i="7" s="1"/>
  <c r="K377" i="7"/>
  <c r="J409" i="7"/>
  <c r="K473" i="7"/>
  <c r="C383" i="8"/>
  <c r="C218" i="8"/>
  <c r="C243" i="8"/>
  <c r="H118" i="7"/>
  <c r="J298" i="8"/>
  <c r="I61" i="7"/>
  <c r="O61" i="7" s="1"/>
  <c r="P61" i="7" s="1"/>
  <c r="Q61" i="7" s="1"/>
  <c r="H32" i="7"/>
  <c r="K53" i="7"/>
  <c r="O419" i="8"/>
  <c r="P419" i="8" s="1"/>
  <c r="Q419" i="8" s="1"/>
  <c r="O467" i="8"/>
  <c r="P467" i="8" s="1"/>
  <c r="Q467" i="8" s="1"/>
  <c r="L80" i="7"/>
  <c r="J110" i="7"/>
  <c r="J117" i="7"/>
  <c r="L125" i="7"/>
  <c r="H98" i="7"/>
  <c r="K24" i="7"/>
  <c r="L28" i="7"/>
  <c r="L35" i="7"/>
  <c r="L99" i="7"/>
  <c r="K41" i="7"/>
  <c r="M49" i="7"/>
  <c r="H105" i="7"/>
  <c r="J113" i="7"/>
  <c r="M28" i="7"/>
  <c r="L216" i="7"/>
  <c r="H468" i="7"/>
  <c r="M35" i="7"/>
  <c r="M99" i="7"/>
  <c r="L41" i="7"/>
  <c r="I105" i="7"/>
  <c r="O105" i="7" s="1"/>
  <c r="P105" i="7" s="1"/>
  <c r="Q105" i="7" s="1"/>
  <c r="K113" i="7"/>
  <c r="C147" i="8"/>
  <c r="K46" i="7"/>
  <c r="L53" i="7"/>
  <c r="M125" i="7"/>
  <c r="H143" i="6"/>
  <c r="P142" i="22" s="1"/>
  <c r="I98" i="7"/>
  <c r="O98" i="7" s="1"/>
  <c r="P98" i="7" s="1"/>
  <c r="Q98" i="7" s="1"/>
  <c r="L46" i="7"/>
  <c r="J32" i="7"/>
  <c r="M53" i="7"/>
  <c r="L117" i="7"/>
  <c r="H125" i="7"/>
  <c r="I143" i="6"/>
  <c r="Q142" i="22" s="1"/>
  <c r="I92" i="7"/>
  <c r="O92" i="7" s="1"/>
  <c r="P92" i="7" s="1"/>
  <c r="Q92" i="7" s="1"/>
  <c r="J98" i="7"/>
  <c r="M24" i="7"/>
  <c r="I468" i="7"/>
  <c r="H43" i="7"/>
  <c r="H107" i="7"/>
  <c r="J105" i="7"/>
  <c r="L113" i="7"/>
  <c r="O679" i="8"/>
  <c r="P679" i="8" s="1"/>
  <c r="Q679" i="8" s="1"/>
  <c r="C408" i="8"/>
  <c r="C432" i="8"/>
  <c r="C146" i="8"/>
  <c r="M46" i="7"/>
  <c r="J61" i="7"/>
  <c r="K32" i="7"/>
  <c r="H53" i="7"/>
  <c r="M80" i="7"/>
  <c r="K110" i="7"/>
  <c r="M117" i="7"/>
  <c r="J143" i="6"/>
  <c r="R142" i="22" s="1"/>
  <c r="J92" i="7"/>
  <c r="K98" i="7"/>
  <c r="J468" i="7"/>
  <c r="I43" i="7"/>
  <c r="O43" i="7" s="1"/>
  <c r="P43" i="7" s="1"/>
  <c r="Q43" i="7" s="1"/>
  <c r="I107" i="7"/>
  <c r="O107" i="7" s="1"/>
  <c r="P107" i="7" s="1"/>
  <c r="Q107" i="7" s="1"/>
  <c r="H49" i="7"/>
  <c r="K105" i="7"/>
  <c r="L473" i="7"/>
  <c r="O653" i="8"/>
  <c r="P653" i="8" s="1"/>
  <c r="Q653" i="8" s="1"/>
  <c r="C429" i="8"/>
  <c r="C188" i="8"/>
  <c r="I32" i="7"/>
  <c r="O32" i="7" s="1"/>
  <c r="P32" i="7" s="1"/>
  <c r="Q32" i="7" s="1"/>
  <c r="K117" i="7"/>
  <c r="P740" i="7"/>
  <c r="Q740" i="7" s="1"/>
  <c r="H135" i="6"/>
  <c r="P134" i="22" s="1"/>
  <c r="P602" i="7"/>
  <c r="Q602" i="7" s="1"/>
  <c r="P732" i="7"/>
  <c r="Q732" i="7" s="1"/>
  <c r="P546" i="7"/>
  <c r="Q546" i="7" s="1"/>
  <c r="K468" i="7"/>
  <c r="H473" i="7"/>
  <c r="O463" i="7"/>
  <c r="O459" i="7"/>
  <c r="P459" i="7" s="1"/>
  <c r="Q459" i="7" s="1"/>
  <c r="O468" i="7"/>
  <c r="P468" i="7" s="1"/>
  <c r="Q468" i="7" s="1"/>
  <c r="O467" i="7"/>
  <c r="P467" i="7" s="1"/>
  <c r="Q467" i="7" s="1"/>
  <c r="O491" i="7"/>
  <c r="P491" i="7" s="1"/>
  <c r="Q491" i="7" s="1"/>
  <c r="O473" i="7"/>
  <c r="P473" i="7" s="1"/>
  <c r="Q473" i="7" s="1"/>
  <c r="O100" i="7"/>
  <c r="P100" i="7" s="1"/>
  <c r="Q100" i="7" s="1"/>
  <c r="P633" i="7"/>
  <c r="Q633" i="7" s="1"/>
  <c r="K191" i="7"/>
  <c r="J223" i="7"/>
  <c r="K100" i="7"/>
  <c r="H106" i="7"/>
  <c r="I40" i="7"/>
  <c r="O40" i="7" s="1"/>
  <c r="P40" i="7" s="1"/>
  <c r="Q40" i="7" s="1"/>
  <c r="K463" i="7"/>
  <c r="P149" i="7"/>
  <c r="Q149" i="7" s="1"/>
  <c r="M89" i="7"/>
  <c r="O400" i="8"/>
  <c r="P400" i="8" s="1"/>
  <c r="Q400" i="8" s="1"/>
  <c r="M661" i="8"/>
  <c r="O661" i="8" s="1"/>
  <c r="P661" i="8" s="1"/>
  <c r="Q661" i="8" s="1"/>
  <c r="C188" i="7"/>
  <c r="P704" i="7"/>
  <c r="Q704" i="7" s="1"/>
  <c r="L100" i="7"/>
  <c r="I106" i="7"/>
  <c r="O106" i="7" s="1"/>
  <c r="P106" i="7" s="1"/>
  <c r="Q106" i="7" s="1"/>
  <c r="J40" i="7"/>
  <c r="L661" i="8"/>
  <c r="J491" i="7"/>
  <c r="M100" i="7"/>
  <c r="J106" i="7"/>
  <c r="K40" i="7"/>
  <c r="P649" i="7"/>
  <c r="Q649" i="7" s="1"/>
  <c r="H661" i="8"/>
  <c r="O584" i="8"/>
  <c r="P584" i="8" s="1"/>
  <c r="Q584" i="8" s="1"/>
  <c r="H100" i="7"/>
  <c r="K106" i="7"/>
  <c r="L40" i="7"/>
  <c r="P133" i="7"/>
  <c r="Q133" i="7" s="1"/>
  <c r="P676" i="7"/>
  <c r="Q676" i="7" s="1"/>
  <c r="P712" i="7"/>
  <c r="Q712" i="7" s="1"/>
  <c r="P679" i="7"/>
  <c r="Q679" i="7" s="1"/>
  <c r="H89" i="7"/>
  <c r="I661" i="8"/>
  <c r="J427" i="7"/>
  <c r="P722" i="7"/>
  <c r="Q722" i="7" s="1"/>
  <c r="K176" i="7"/>
  <c r="P502" i="7"/>
  <c r="Q502" i="7" s="1"/>
  <c r="O125" i="7"/>
  <c r="P125" i="7" s="1"/>
  <c r="Q125" i="7" s="1"/>
  <c r="P509" i="7"/>
  <c r="Q509" i="7" s="1"/>
  <c r="L106" i="7"/>
  <c r="I89" i="7"/>
  <c r="O89" i="7" s="1"/>
  <c r="P89" i="7" s="1"/>
  <c r="Q89" i="7" s="1"/>
  <c r="J661" i="8"/>
  <c r="C147" i="7"/>
  <c r="P147" i="7" s="1"/>
  <c r="Q147" i="7" s="1"/>
  <c r="C429" i="7"/>
  <c r="P622" i="7"/>
  <c r="Q622" i="7" s="1"/>
  <c r="O53" i="7"/>
  <c r="P53" i="7" s="1"/>
  <c r="Q53" i="7" s="1"/>
  <c r="P530" i="7"/>
  <c r="Q530" i="7" s="1"/>
  <c r="P687" i="7"/>
  <c r="Q687" i="7" s="1"/>
  <c r="J89" i="7"/>
  <c r="I157" i="7"/>
  <c r="I467" i="7"/>
  <c r="I249" i="7"/>
  <c r="O728" i="8"/>
  <c r="P728" i="8" s="1"/>
  <c r="Q728" i="8" s="1"/>
  <c r="O49" i="7"/>
  <c r="P49" i="7" s="1"/>
  <c r="Q49" i="7" s="1"/>
  <c r="C222" i="7"/>
  <c r="P222" i="7" s="1"/>
  <c r="Q222" i="7" s="1"/>
  <c r="O223" i="7"/>
  <c r="P223" i="7" s="1"/>
  <c r="Q223" i="7" s="1"/>
  <c r="K216" i="7"/>
  <c r="I409" i="7"/>
  <c r="O249" i="7"/>
  <c r="P249" i="7" s="1"/>
  <c r="Q249" i="7" s="1"/>
  <c r="O216" i="7"/>
  <c r="O440" i="7"/>
  <c r="O377" i="7"/>
  <c r="P377" i="7" s="1"/>
  <c r="Q377" i="7" s="1"/>
  <c r="O409" i="7"/>
  <c r="P409" i="7" s="1"/>
  <c r="Q409" i="7" s="1"/>
  <c r="O172" i="7"/>
  <c r="P172" i="7" s="1"/>
  <c r="Q172" i="7" s="1"/>
  <c r="O134" i="7"/>
  <c r="P134" i="7" s="1"/>
  <c r="Q134" i="7" s="1"/>
  <c r="O396" i="7"/>
  <c r="P396" i="7" s="1"/>
  <c r="Q396" i="7" s="1"/>
  <c r="O384" i="7"/>
  <c r="P384" i="7" s="1"/>
  <c r="Q384" i="7" s="1"/>
  <c r="O202" i="7"/>
  <c r="P202" i="7" s="1"/>
  <c r="Q202" i="7" s="1"/>
  <c r="O191" i="7"/>
  <c r="P191" i="7" s="1"/>
  <c r="Q191" i="7" s="1"/>
  <c r="O188" i="7"/>
  <c r="O217" i="7"/>
  <c r="P217" i="7" s="1"/>
  <c r="Q217" i="7" s="1"/>
  <c r="O427" i="7"/>
  <c r="P427" i="7" s="1"/>
  <c r="Q427" i="7" s="1"/>
  <c r="O237" i="7"/>
  <c r="P237" i="7" s="1"/>
  <c r="Q237" i="7" s="1"/>
  <c r="O176" i="7"/>
  <c r="P176" i="7" s="1"/>
  <c r="Q176" i="7" s="1"/>
  <c r="O157" i="7"/>
  <c r="P157" i="7" s="1"/>
  <c r="Q157" i="7" s="1"/>
  <c r="P209" i="7"/>
  <c r="Q209" i="7" s="1"/>
  <c r="P337" i="7"/>
  <c r="Q337" i="7" s="1"/>
  <c r="I172" i="7"/>
  <c r="H202" i="7"/>
  <c r="K237" i="7"/>
  <c r="K134" i="7"/>
  <c r="H397" i="7"/>
  <c r="L377" i="7"/>
  <c r="J172" i="7"/>
  <c r="I202" i="7"/>
  <c r="L237" i="7"/>
  <c r="L440" i="7"/>
  <c r="L134" i="7"/>
  <c r="H396" i="7"/>
  <c r="I397" i="7"/>
  <c r="H377" i="7"/>
  <c r="K172" i="7"/>
  <c r="J202" i="7"/>
  <c r="H237" i="7"/>
  <c r="K440" i="7"/>
  <c r="H134" i="7"/>
  <c r="I396" i="7"/>
  <c r="J397" i="7"/>
  <c r="I377" i="7"/>
  <c r="L172" i="7"/>
  <c r="K202" i="7"/>
  <c r="I237" i="7"/>
  <c r="H440" i="7"/>
  <c r="I134" i="7"/>
  <c r="J396" i="7"/>
  <c r="H216" i="7"/>
  <c r="K397" i="7"/>
  <c r="J377" i="7"/>
  <c r="K409" i="7"/>
  <c r="H172" i="7"/>
  <c r="L202" i="7"/>
  <c r="J237" i="7"/>
  <c r="I440" i="7"/>
  <c r="J134" i="7"/>
  <c r="K396" i="7"/>
  <c r="I216" i="7"/>
  <c r="L397" i="7"/>
  <c r="L409" i="7"/>
  <c r="J440" i="7"/>
  <c r="L396" i="7"/>
  <c r="J216" i="7"/>
  <c r="H409" i="7"/>
  <c r="K427" i="7"/>
  <c r="J467" i="7"/>
  <c r="K491" i="7"/>
  <c r="J249" i="7"/>
  <c r="P550" i="7"/>
  <c r="Q550" i="7" s="1"/>
  <c r="L484" i="7"/>
  <c r="P362" i="7"/>
  <c r="Q362" i="7" s="1"/>
  <c r="L176" i="7"/>
  <c r="L191" i="7"/>
  <c r="I223" i="7"/>
  <c r="O544" i="8"/>
  <c r="P544" i="8" s="1"/>
  <c r="Q544" i="8" s="1"/>
  <c r="P439" i="7"/>
  <c r="Q439" i="7" s="1"/>
  <c r="O569" i="8"/>
  <c r="P569" i="8" s="1"/>
  <c r="Q569" i="8" s="1"/>
  <c r="O573" i="8"/>
  <c r="P573" i="8" s="1"/>
  <c r="Q573" i="8" s="1"/>
  <c r="J463" i="7"/>
  <c r="C743" i="7"/>
  <c r="P743" i="7" s="1"/>
  <c r="Q743" i="7" s="1"/>
  <c r="C207" i="7"/>
  <c r="O644" i="8"/>
  <c r="P644" i="8" s="1"/>
  <c r="Q644" i="8" s="1"/>
  <c r="O501" i="8"/>
  <c r="P501" i="8" s="1"/>
  <c r="Q501" i="8" s="1"/>
  <c r="O455" i="8"/>
  <c r="P455" i="8" s="1"/>
  <c r="Q455" i="8" s="1"/>
  <c r="I459" i="7"/>
  <c r="L467" i="7"/>
  <c r="H217" i="7"/>
  <c r="L249" i="7"/>
  <c r="O698" i="8"/>
  <c r="P698" i="8" s="1"/>
  <c r="Q698" i="8" s="1"/>
  <c r="L170" i="8"/>
  <c r="K223" i="7"/>
  <c r="O695" i="8"/>
  <c r="P695" i="8" s="1"/>
  <c r="Q695" i="8" s="1"/>
  <c r="P555" i="7"/>
  <c r="Q555" i="7" s="1"/>
  <c r="P611" i="7"/>
  <c r="Q611" i="7" s="1"/>
  <c r="O489" i="8"/>
  <c r="P489" i="8" s="1"/>
  <c r="Q489" i="8" s="1"/>
  <c r="J188" i="7"/>
  <c r="O493" i="8"/>
  <c r="P493" i="8" s="1"/>
  <c r="Q493" i="8" s="1"/>
  <c r="O556" i="8"/>
  <c r="P556" i="8" s="1"/>
  <c r="Q556" i="8" s="1"/>
  <c r="J384" i="7"/>
  <c r="I224" i="6"/>
  <c r="Q223" i="22" s="1"/>
  <c r="O578" i="8"/>
  <c r="P578" i="8" s="1"/>
  <c r="Q578" i="8" s="1"/>
  <c r="H463" i="7"/>
  <c r="P708" i="7"/>
  <c r="Q708" i="7" s="1"/>
  <c r="P715" i="7"/>
  <c r="Q715" i="7" s="1"/>
  <c r="P425" i="7"/>
  <c r="Q425" i="7" s="1"/>
  <c r="N185" i="7"/>
  <c r="G185" i="7"/>
  <c r="O407" i="8"/>
  <c r="P407" i="8" s="1"/>
  <c r="Q407" i="8" s="1"/>
  <c r="O643" i="8"/>
  <c r="P643" i="8" s="1"/>
  <c r="Q643" i="8" s="1"/>
  <c r="J157" i="7"/>
  <c r="J459" i="7"/>
  <c r="I217" i="7"/>
  <c r="O404" i="8"/>
  <c r="P404" i="8" s="1"/>
  <c r="Q404" i="8" s="1"/>
  <c r="P458" i="7"/>
  <c r="Q458" i="7" s="1"/>
  <c r="H170" i="8"/>
  <c r="L223" i="7"/>
  <c r="H138" i="7"/>
  <c r="P631" i="7"/>
  <c r="Q631" i="7" s="1"/>
  <c r="K188" i="7"/>
  <c r="K384" i="7"/>
  <c r="H224" i="6"/>
  <c r="P223" i="22" s="1"/>
  <c r="I463" i="7"/>
  <c r="P684" i="7"/>
  <c r="Q684" i="7" s="1"/>
  <c r="O383" i="8"/>
  <c r="P669" i="7"/>
  <c r="Q669" i="7" s="1"/>
  <c r="P465" i="7"/>
  <c r="Q465" i="7" s="1"/>
  <c r="N431" i="7"/>
  <c r="G431" i="7"/>
  <c r="C158" i="7"/>
  <c r="P158" i="7" s="1"/>
  <c r="Q158" i="7" s="1"/>
  <c r="O481" i="8"/>
  <c r="P481" i="8" s="1"/>
  <c r="Q481" i="8" s="1"/>
  <c r="L463" i="7"/>
  <c r="K157" i="7"/>
  <c r="P612" i="7"/>
  <c r="Q612" i="7" s="1"/>
  <c r="K459" i="7"/>
  <c r="J217" i="7"/>
  <c r="O537" i="8"/>
  <c r="P537" i="8" s="1"/>
  <c r="Q537" i="8" s="1"/>
  <c r="H484" i="7"/>
  <c r="P498" i="7"/>
  <c r="Q498" i="7" s="1"/>
  <c r="O490" i="8"/>
  <c r="P490" i="8" s="1"/>
  <c r="Q490" i="8" s="1"/>
  <c r="H176" i="7"/>
  <c r="H191" i="7"/>
  <c r="O415" i="8"/>
  <c r="P415" i="8" s="1"/>
  <c r="Q415" i="8" s="1"/>
  <c r="I138" i="7"/>
  <c r="L188" i="7"/>
  <c r="L384" i="7"/>
  <c r="J224" i="6"/>
  <c r="R223" i="22" s="1"/>
  <c r="O658" i="8"/>
  <c r="P658" i="8" s="1"/>
  <c r="Q658" i="8" s="1"/>
  <c r="C216" i="7"/>
  <c r="O345" i="8"/>
  <c r="P345" i="8" s="1"/>
  <c r="Q345" i="8" s="1"/>
  <c r="P621" i="7"/>
  <c r="Q621" i="7" s="1"/>
  <c r="O425" i="8"/>
  <c r="P425" i="8" s="1"/>
  <c r="Q425" i="8" s="1"/>
  <c r="L157" i="7"/>
  <c r="H427" i="7"/>
  <c r="L459" i="7"/>
  <c r="H491" i="7"/>
  <c r="O580" i="8"/>
  <c r="P580" i="8" s="1"/>
  <c r="Q580" i="8" s="1"/>
  <c r="K217" i="7"/>
  <c r="O740" i="8"/>
  <c r="P740" i="8" s="1"/>
  <c r="Q740" i="8" s="1"/>
  <c r="O684" i="8"/>
  <c r="P684" i="8" s="1"/>
  <c r="Q684" i="8" s="1"/>
  <c r="I484" i="7"/>
  <c r="O508" i="8"/>
  <c r="P508" i="8" s="1"/>
  <c r="Q508" i="8" s="1"/>
  <c r="I176" i="7"/>
  <c r="I191" i="7"/>
  <c r="J138" i="7"/>
  <c r="H188" i="7"/>
  <c r="O427" i="8"/>
  <c r="P427" i="8" s="1"/>
  <c r="Q427" i="8" s="1"/>
  <c r="H384" i="7"/>
  <c r="P685" i="7"/>
  <c r="Q685" i="7" s="1"/>
  <c r="O742" i="8"/>
  <c r="P742" i="8" s="1"/>
  <c r="Q742" i="8" s="1"/>
  <c r="C400" i="7"/>
  <c r="O609" i="8"/>
  <c r="P609" i="8" s="1"/>
  <c r="Q609" i="8" s="1"/>
  <c r="H157" i="7"/>
  <c r="I427" i="7"/>
  <c r="H467" i="7"/>
  <c r="I491" i="7"/>
  <c r="L217" i="7"/>
  <c r="H249" i="7"/>
  <c r="J484" i="7"/>
  <c r="J176" i="7"/>
  <c r="J191" i="7"/>
  <c r="K138" i="7"/>
  <c r="I188" i="7"/>
  <c r="O620" i="8"/>
  <c r="P620" i="8" s="1"/>
  <c r="Q620" i="8" s="1"/>
  <c r="I384" i="7"/>
  <c r="P495" i="7"/>
  <c r="Q495" i="7" s="1"/>
  <c r="P334" i="7"/>
  <c r="Q334" i="7" s="1"/>
  <c r="P643" i="7"/>
  <c r="Q643" i="7" s="1"/>
  <c r="M645" i="8"/>
  <c r="O645" i="8" s="1"/>
  <c r="O677" i="8"/>
  <c r="P677" i="8" s="1"/>
  <c r="Q677" i="8" s="1"/>
  <c r="C218" i="7"/>
  <c r="P218" i="7" s="1"/>
  <c r="Q218" i="7" s="1"/>
  <c r="C392" i="7"/>
  <c r="P392" i="7" s="1"/>
  <c r="Q392" i="7" s="1"/>
  <c r="O527" i="8"/>
  <c r="P527" i="8" s="1"/>
  <c r="Q527" i="8" s="1"/>
  <c r="O541" i="8"/>
  <c r="P541" i="8" s="1"/>
  <c r="Q541" i="8" s="1"/>
  <c r="P318" i="7"/>
  <c r="Q318" i="7" s="1"/>
  <c r="S603" i="6"/>
  <c r="Y602" i="22" s="1"/>
  <c r="P175" i="7"/>
  <c r="Q175" i="7" s="1"/>
  <c r="K593" i="8"/>
  <c r="P619" i="7"/>
  <c r="Q619" i="7" s="1"/>
  <c r="S309" i="6"/>
  <c r="Y308" i="22" s="1"/>
  <c r="M593" i="8"/>
  <c r="O593" i="8" s="1"/>
  <c r="P593" i="8" s="1"/>
  <c r="Q593" i="8" s="1"/>
  <c r="O616" i="8"/>
  <c r="P616" i="8" s="1"/>
  <c r="Q616" i="8" s="1"/>
  <c r="P592" i="7"/>
  <c r="Q592" i="7" s="1"/>
  <c r="H593" i="8"/>
  <c r="I593" i="8"/>
  <c r="O612" i="8"/>
  <c r="P612" i="8" s="1"/>
  <c r="Q612" i="8" s="1"/>
  <c r="P381" i="7"/>
  <c r="Q381" i="7" s="1"/>
  <c r="O625" i="8"/>
  <c r="P625" i="8" s="1"/>
  <c r="Q625" i="8" s="1"/>
  <c r="O623" i="8"/>
  <c r="P623" i="8" s="1"/>
  <c r="Q623" i="8" s="1"/>
  <c r="O562" i="8"/>
  <c r="P562" i="8" s="1"/>
  <c r="Q562" i="8" s="1"/>
  <c r="P507" i="7"/>
  <c r="Q507" i="7" s="1"/>
  <c r="P569" i="7"/>
  <c r="Q569" i="7" s="1"/>
  <c r="O575" i="8"/>
  <c r="P575" i="8" s="1"/>
  <c r="Q575" i="8" s="1"/>
  <c r="P299" i="7"/>
  <c r="Q299" i="7" s="1"/>
  <c r="P137" i="7"/>
  <c r="Q137" i="7" s="1"/>
  <c r="O209" i="8"/>
  <c r="P209" i="8" s="1"/>
  <c r="Q209" i="8" s="1"/>
  <c r="P275" i="7"/>
  <c r="Q275" i="7" s="1"/>
  <c r="P515" i="7"/>
  <c r="Q515" i="7" s="1"/>
  <c r="P505" i="7"/>
  <c r="Q505" i="7" s="1"/>
  <c r="P503" i="7"/>
  <c r="Q503" i="7" s="1"/>
  <c r="O581" i="8"/>
  <c r="P581" i="8" s="1"/>
  <c r="Q581" i="8" s="1"/>
  <c r="P451" i="7"/>
  <c r="Q451" i="7" s="1"/>
  <c r="P548" i="7"/>
  <c r="Q548" i="7" s="1"/>
  <c r="K170" i="8"/>
  <c r="P229" i="7"/>
  <c r="Q229" i="7" s="1"/>
  <c r="M170" i="8"/>
  <c r="O170" i="8" s="1"/>
  <c r="P170" i="8" s="1"/>
  <c r="Q170" i="8" s="1"/>
  <c r="I170" i="8"/>
  <c r="P234" i="7"/>
  <c r="Q234" i="7" s="1"/>
  <c r="P690" i="7"/>
  <c r="Q690" i="7" s="1"/>
  <c r="O642" i="8"/>
  <c r="P642" i="8" s="1"/>
  <c r="Q642" i="8" s="1"/>
  <c r="O646" i="8"/>
  <c r="P646" i="8" s="1"/>
  <c r="Q646" i="8" s="1"/>
  <c r="O577" i="8"/>
  <c r="P577" i="8" s="1"/>
  <c r="Q577" i="8" s="1"/>
  <c r="O532" i="8"/>
  <c r="P532" i="8" s="1"/>
  <c r="Q532" i="8" s="1"/>
  <c r="O671" i="8"/>
  <c r="P671" i="8" s="1"/>
  <c r="Q671" i="8" s="1"/>
  <c r="P699" i="7"/>
  <c r="Q699" i="7" s="1"/>
  <c r="P618" i="7"/>
  <c r="Q618" i="7" s="1"/>
  <c r="P537" i="7"/>
  <c r="Q537" i="7" s="1"/>
  <c r="O472" i="8"/>
  <c r="P472" i="8" s="1"/>
  <c r="Q472" i="8" s="1"/>
  <c r="S683" i="6"/>
  <c r="Y682" i="22" s="1"/>
  <c r="O649" i="8"/>
  <c r="P649" i="8" s="1"/>
  <c r="Q649" i="8" s="1"/>
  <c r="O595" i="8"/>
  <c r="P595" i="8" s="1"/>
  <c r="Q595" i="8" s="1"/>
  <c r="P721" i="7"/>
  <c r="Q721" i="7" s="1"/>
  <c r="O603" i="8"/>
  <c r="P603" i="8" s="1"/>
  <c r="Q603" i="8" s="1"/>
  <c r="P634" i="7"/>
  <c r="Q634" i="7" s="1"/>
  <c r="P578" i="7"/>
  <c r="Q578" i="7" s="1"/>
  <c r="P585" i="7"/>
  <c r="Q585" i="7" s="1"/>
  <c r="O617" i="8"/>
  <c r="P617" i="8" s="1"/>
  <c r="Q617" i="8" s="1"/>
  <c r="O660" i="8"/>
  <c r="P660" i="8" s="1"/>
  <c r="Q660" i="8" s="1"/>
  <c r="O732" i="8"/>
  <c r="P732" i="8" s="1"/>
  <c r="Q732" i="8" s="1"/>
  <c r="P724" i="7"/>
  <c r="Q724" i="7" s="1"/>
  <c r="O502" i="8"/>
  <c r="P502" i="8" s="1"/>
  <c r="Q502" i="8" s="1"/>
  <c r="P523" i="7"/>
  <c r="Q523" i="7" s="1"/>
  <c r="P587" i="7"/>
  <c r="Q587" i="7" s="1"/>
  <c r="P627" i="7"/>
  <c r="Q627" i="7" s="1"/>
  <c r="P675" i="7"/>
  <c r="Q675" i="7" s="1"/>
  <c r="P655" i="7"/>
  <c r="Q655" i="7" s="1"/>
  <c r="P624" i="7"/>
  <c r="Q624" i="7" s="1"/>
  <c r="P640" i="7"/>
  <c r="Q640" i="7" s="1"/>
  <c r="O607" i="8"/>
  <c r="P607" i="8" s="1"/>
  <c r="Q607" i="8" s="1"/>
  <c r="I675" i="8"/>
  <c r="P584" i="7"/>
  <c r="Q584" i="7" s="1"/>
  <c r="O509" i="8"/>
  <c r="P509" i="8" s="1"/>
  <c r="Q509" i="8" s="1"/>
  <c r="P738" i="7"/>
  <c r="Q738" i="7" s="1"/>
  <c r="O674" i="8"/>
  <c r="P674" i="8" s="1"/>
  <c r="Q674" i="8" s="1"/>
  <c r="P726" i="7"/>
  <c r="Q726" i="7" s="1"/>
  <c r="O622" i="8"/>
  <c r="P622" i="8" s="1"/>
  <c r="Q622" i="8" s="1"/>
  <c r="O273" i="8"/>
  <c r="P273" i="8" s="1"/>
  <c r="Q273" i="8" s="1"/>
  <c r="P586" i="7"/>
  <c r="Q586" i="7" s="1"/>
  <c r="P664" i="7"/>
  <c r="Q664" i="7" s="1"/>
  <c r="P731" i="7"/>
  <c r="Q731" i="7" s="1"/>
  <c r="P707" i="8"/>
  <c r="Q707" i="8" s="1"/>
  <c r="L593" i="8"/>
  <c r="P297" i="7"/>
  <c r="Q297" i="7" s="1"/>
  <c r="O693" i="8"/>
  <c r="P693" i="8" s="1"/>
  <c r="Q693" i="8" s="1"/>
  <c r="I58" i="8"/>
  <c r="O58" i="8" s="1"/>
  <c r="P58" i="8" s="1"/>
  <c r="Q58" i="8" s="1"/>
  <c r="O746" i="8"/>
  <c r="P746" i="8" s="1"/>
  <c r="Q746" i="8" s="1"/>
  <c r="J58" i="8"/>
  <c r="P597" i="7"/>
  <c r="Q597" i="7" s="1"/>
  <c r="P161" i="7"/>
  <c r="Q161" i="7" s="1"/>
  <c r="P626" i="7"/>
  <c r="Q626" i="7" s="1"/>
  <c r="K58" i="8"/>
  <c r="O718" i="8"/>
  <c r="P718" i="8" s="1"/>
  <c r="Q718" i="8" s="1"/>
  <c r="L629" i="8"/>
  <c r="O680" i="8"/>
  <c r="P680" i="8" s="1"/>
  <c r="Q680" i="8" s="1"/>
  <c r="P601" i="7"/>
  <c r="Q601" i="7" s="1"/>
  <c r="I692" i="8"/>
  <c r="P588" i="7"/>
  <c r="Q588" i="7" s="1"/>
  <c r="P642" i="7"/>
  <c r="Q642" i="7" s="1"/>
  <c r="P620" i="7"/>
  <c r="Q620" i="7" s="1"/>
  <c r="O619" i="8"/>
  <c r="P619" i="8" s="1"/>
  <c r="Q619" i="8" s="1"/>
  <c r="J692" i="8"/>
  <c r="J621" i="8"/>
  <c r="O687" i="8"/>
  <c r="P687" i="8" s="1"/>
  <c r="Q687" i="8" s="1"/>
  <c r="P606" i="7"/>
  <c r="Q606" i="7" s="1"/>
  <c r="J696" i="8"/>
  <c r="K621" i="8"/>
  <c r="P735" i="7"/>
  <c r="Q735" i="7" s="1"/>
  <c r="O511" i="8"/>
  <c r="P511" i="8" s="1"/>
  <c r="Q511" i="8" s="1"/>
  <c r="L621" i="8"/>
  <c r="P692" i="7"/>
  <c r="Q692" i="7" s="1"/>
  <c r="O606" i="8"/>
  <c r="P606" i="8" s="1"/>
  <c r="Q606" i="8" s="1"/>
  <c r="P682" i="7"/>
  <c r="Q682" i="7" s="1"/>
  <c r="I298" i="8"/>
  <c r="P607" i="7"/>
  <c r="Q607" i="7" s="1"/>
  <c r="S586" i="6"/>
  <c r="Y585" i="22" s="1"/>
  <c r="O662" i="8"/>
  <c r="P662" i="8" s="1"/>
  <c r="Q662" i="8" s="1"/>
  <c r="P594" i="7"/>
  <c r="Q594" i="7" s="1"/>
  <c r="P391" i="7"/>
  <c r="Q391" i="7" s="1"/>
  <c r="P353" i="7"/>
  <c r="Q353" i="7" s="1"/>
  <c r="M58" i="8"/>
  <c r="M186" i="8"/>
  <c r="O186" i="8" s="1"/>
  <c r="P186" i="8" s="1"/>
  <c r="Q186" i="8" s="1"/>
  <c r="O424" i="8"/>
  <c r="P424" i="8" s="1"/>
  <c r="Q424" i="8" s="1"/>
  <c r="S250" i="6"/>
  <c r="Y249" i="22" s="1"/>
  <c r="L58" i="8"/>
  <c r="O199" i="8"/>
  <c r="P199" i="8" s="1"/>
  <c r="Q199" i="8" s="1"/>
  <c r="S454" i="6"/>
  <c r="Y453" i="22" s="1"/>
  <c r="O448" i="8"/>
  <c r="P448" i="8" s="1"/>
  <c r="Q448" i="8" s="1"/>
  <c r="O395" i="8"/>
  <c r="P395" i="8" s="1"/>
  <c r="Q395" i="8" s="1"/>
  <c r="P485" i="7"/>
  <c r="Q485" i="7" s="1"/>
  <c r="L298" i="8"/>
  <c r="O440" i="8"/>
  <c r="P440" i="8" s="1"/>
  <c r="Q440" i="8" s="1"/>
  <c r="P481" i="7"/>
  <c r="Q481" i="7" s="1"/>
  <c r="K298" i="8"/>
  <c r="O458" i="8"/>
  <c r="P458" i="8" s="1"/>
  <c r="Q458" i="8" s="1"/>
  <c r="O411" i="8"/>
  <c r="P411" i="8" s="1"/>
  <c r="Q411" i="8" s="1"/>
  <c r="O491" i="8"/>
  <c r="P491" i="8" s="1"/>
  <c r="Q491" i="8" s="1"/>
  <c r="O477" i="8"/>
  <c r="P477" i="8" s="1"/>
  <c r="Q477" i="8" s="1"/>
  <c r="O444" i="8"/>
  <c r="P444" i="8" s="1"/>
  <c r="Q444" i="8" s="1"/>
  <c r="M298" i="8"/>
  <c r="O298" i="8" s="1"/>
  <c r="O450" i="8"/>
  <c r="P450" i="8" s="1"/>
  <c r="Q450" i="8" s="1"/>
  <c r="O449" i="8"/>
  <c r="O201" i="8"/>
  <c r="P201" i="8" s="1"/>
  <c r="Q201" i="8" s="1"/>
  <c r="O393" i="8"/>
  <c r="P393" i="8" s="1"/>
  <c r="Q393" i="8" s="1"/>
  <c r="O147" i="8"/>
  <c r="O235" i="8"/>
  <c r="P235" i="8" s="1"/>
  <c r="Q235" i="8" s="1"/>
  <c r="O241" i="8"/>
  <c r="P241" i="8" s="1"/>
  <c r="Q241" i="8" s="1"/>
  <c r="S326" i="6"/>
  <c r="Y325" i="22" s="1"/>
  <c r="P211" i="7"/>
  <c r="Q211" i="7" s="1"/>
  <c r="P339" i="7"/>
  <c r="Q339" i="7" s="1"/>
  <c r="O155" i="8"/>
  <c r="O175" i="8"/>
  <c r="P175" i="8" s="1"/>
  <c r="Q175" i="8" s="1"/>
  <c r="O496" i="8"/>
  <c r="P496" i="8" s="1"/>
  <c r="Q496" i="8" s="1"/>
  <c r="P714" i="7"/>
  <c r="Q714" i="7" s="1"/>
  <c r="P422" i="7"/>
  <c r="Q422" i="7" s="1"/>
  <c r="O641" i="8"/>
  <c r="P641" i="8" s="1"/>
  <c r="Q641" i="8" s="1"/>
  <c r="O439" i="8"/>
  <c r="P439" i="8" s="1"/>
  <c r="Q439" i="8" s="1"/>
  <c r="O540" i="8"/>
  <c r="P540" i="8" s="1"/>
  <c r="Q540" i="8" s="1"/>
  <c r="P367" i="7"/>
  <c r="Q367" i="7" s="1"/>
  <c r="P668" i="7"/>
  <c r="Q668" i="7" s="1"/>
  <c r="L191" i="8"/>
  <c r="P648" i="7"/>
  <c r="Q648" i="7" s="1"/>
  <c r="P630" i="7"/>
  <c r="Q630" i="7" s="1"/>
  <c r="O322" i="8"/>
  <c r="P322" i="8" s="1"/>
  <c r="Q322" i="8" s="1"/>
  <c r="O426" i="8"/>
  <c r="P426" i="8" s="1"/>
  <c r="Q426" i="8" s="1"/>
  <c r="M191" i="8"/>
  <c r="O191" i="8" s="1"/>
  <c r="P191" i="8" s="1"/>
  <c r="Q191" i="8" s="1"/>
  <c r="O452" i="8"/>
  <c r="P452" i="8" s="1"/>
  <c r="Q452" i="8" s="1"/>
  <c r="O459" i="8"/>
  <c r="P459" i="8" s="1"/>
  <c r="Q459" i="8" s="1"/>
  <c r="P261" i="7"/>
  <c r="Q261" i="7" s="1"/>
  <c r="O624" i="8"/>
  <c r="P624" i="8" s="1"/>
  <c r="Q624" i="8" s="1"/>
  <c r="P666" i="7"/>
  <c r="Q666" i="7" s="1"/>
  <c r="O611" i="8"/>
  <c r="P611" i="8" s="1"/>
  <c r="Q611" i="8" s="1"/>
  <c r="O260" i="8"/>
  <c r="P260" i="8" s="1"/>
  <c r="Q260" i="8" s="1"/>
  <c r="P266" i="7"/>
  <c r="Q266" i="7" s="1"/>
  <c r="P522" i="7"/>
  <c r="Q522" i="7" s="1"/>
  <c r="O561" i="8"/>
  <c r="P561" i="8" s="1"/>
  <c r="Q561" i="8" s="1"/>
  <c r="S642" i="6"/>
  <c r="Y641" i="22" s="1"/>
  <c r="P595" i="7"/>
  <c r="Q595" i="7" s="1"/>
  <c r="O441" i="8"/>
  <c r="P441" i="8" s="1"/>
  <c r="Q441" i="8" s="1"/>
  <c r="O385" i="8"/>
  <c r="P385" i="8" s="1"/>
  <c r="Q385" i="8" s="1"/>
  <c r="P716" i="7"/>
  <c r="Q716" i="7" s="1"/>
  <c r="O685" i="8"/>
  <c r="P685" i="8" s="1"/>
  <c r="Q685" i="8" s="1"/>
  <c r="O185" i="8"/>
  <c r="P185" i="8" s="1"/>
  <c r="Q185" i="8" s="1"/>
  <c r="I191" i="8"/>
  <c r="O517" i="8"/>
  <c r="P517" i="8" s="1"/>
  <c r="Q517" i="8" s="1"/>
  <c r="P686" i="7"/>
  <c r="Q686" i="7" s="1"/>
  <c r="P598" i="7"/>
  <c r="Q598" i="7" s="1"/>
  <c r="O634" i="8"/>
  <c r="P634" i="8" s="1"/>
  <c r="Q634" i="8" s="1"/>
  <c r="I700" i="8"/>
  <c r="O396" i="8"/>
  <c r="P396" i="8" s="1"/>
  <c r="Q396" i="8" s="1"/>
  <c r="O468" i="8"/>
  <c r="P468" i="8" s="1"/>
  <c r="Q468" i="8" s="1"/>
  <c r="P239" i="7"/>
  <c r="Q239" i="7" s="1"/>
  <c r="H191" i="8"/>
  <c r="O574" i="8"/>
  <c r="P574" i="8" s="1"/>
  <c r="Q574" i="8" s="1"/>
  <c r="O585" i="8"/>
  <c r="P585" i="8" s="1"/>
  <c r="Q585" i="8" s="1"/>
  <c r="O678" i="8"/>
  <c r="P678" i="8" s="1"/>
  <c r="Q678" i="8" s="1"/>
  <c r="O654" i="8"/>
  <c r="P654" i="8" s="1"/>
  <c r="Q654" i="8" s="1"/>
  <c r="O673" i="8"/>
  <c r="P673" i="8" s="1"/>
  <c r="Q673" i="8" s="1"/>
  <c r="O591" i="8"/>
  <c r="P591" i="8" s="1"/>
  <c r="Q591" i="8" s="1"/>
  <c r="P265" i="7"/>
  <c r="Q265" i="7" s="1"/>
  <c r="P698" i="7"/>
  <c r="Q698" i="7" s="1"/>
  <c r="P258" i="7"/>
  <c r="Q258" i="7" s="1"/>
  <c r="O482" i="8"/>
  <c r="P482" i="8" s="1"/>
  <c r="Q482" i="8" s="1"/>
  <c r="O614" i="8"/>
  <c r="P614" i="8" s="1"/>
  <c r="Q614" i="8" s="1"/>
  <c r="O596" i="8"/>
  <c r="P596" i="8" s="1"/>
  <c r="Q596" i="8" s="1"/>
  <c r="O588" i="8"/>
  <c r="P588" i="8" s="1"/>
  <c r="Q588" i="8" s="1"/>
  <c r="P711" i="8"/>
  <c r="Q711" i="8" s="1"/>
  <c r="O717" i="8"/>
  <c r="P717" i="8" s="1"/>
  <c r="Q717" i="8" s="1"/>
  <c r="O403" i="8"/>
  <c r="P403" i="8" s="1"/>
  <c r="Q403" i="8" s="1"/>
  <c r="O431" i="8"/>
  <c r="P431" i="8" s="1"/>
  <c r="Q431" i="8" s="1"/>
  <c r="O600" i="8"/>
  <c r="P600" i="8" s="1"/>
  <c r="Q600" i="8" s="1"/>
  <c r="I734" i="8"/>
  <c r="K692" i="8"/>
  <c r="P599" i="7"/>
  <c r="Q599" i="7" s="1"/>
  <c r="K734" i="8"/>
  <c r="P617" i="7"/>
  <c r="Q617" i="7" s="1"/>
  <c r="L696" i="8"/>
  <c r="L692" i="8"/>
  <c r="O615" i="8"/>
  <c r="P615" i="8" s="1"/>
  <c r="Q615" i="8" s="1"/>
  <c r="M621" i="8"/>
  <c r="O621" i="8" s="1"/>
  <c r="P621" i="8" s="1"/>
  <c r="Q621" i="8" s="1"/>
  <c r="L734" i="8"/>
  <c r="O655" i="8"/>
  <c r="P655" i="8" s="1"/>
  <c r="Q655" i="8" s="1"/>
  <c r="P545" i="7"/>
  <c r="Q545" i="7" s="1"/>
  <c r="K696" i="8"/>
  <c r="P729" i="7"/>
  <c r="Q729" i="7" s="1"/>
  <c r="M692" i="8"/>
  <c r="O692" i="8" s="1"/>
  <c r="P692" i="8" s="1"/>
  <c r="Q692" i="8" s="1"/>
  <c r="K712" i="8"/>
  <c r="P683" i="7"/>
  <c r="Q683" i="7" s="1"/>
  <c r="O637" i="8"/>
  <c r="P637" i="8" s="1"/>
  <c r="Q637" i="8" s="1"/>
  <c r="O682" i="8"/>
  <c r="P682" i="8" s="1"/>
  <c r="Q682" i="8" s="1"/>
  <c r="P689" i="7"/>
  <c r="Q689" i="7" s="1"/>
  <c r="M696" i="8"/>
  <c r="O696" i="8" s="1"/>
  <c r="P696" i="8" s="1"/>
  <c r="Q696" i="8" s="1"/>
  <c r="L712" i="8"/>
  <c r="P700" i="7"/>
  <c r="Q700" i="7" s="1"/>
  <c r="O635" i="8"/>
  <c r="P635" i="8" s="1"/>
  <c r="Q635" i="8" s="1"/>
  <c r="P610" i="7"/>
  <c r="Q610" i="7" s="1"/>
  <c r="P650" i="7"/>
  <c r="Q650" i="7" s="1"/>
  <c r="O469" i="8"/>
  <c r="P469" i="8" s="1"/>
  <c r="Q469" i="8" s="1"/>
  <c r="P609" i="7"/>
  <c r="Q609" i="7" s="1"/>
  <c r="H696" i="8"/>
  <c r="O633" i="8"/>
  <c r="P633" i="8" s="1"/>
  <c r="Q633" i="8" s="1"/>
  <c r="H621" i="8"/>
  <c r="M734" i="8"/>
  <c r="O734" i="8" s="1"/>
  <c r="P734" i="8" s="1"/>
  <c r="Q734" i="8" s="1"/>
  <c r="P589" i="7"/>
  <c r="Q589" i="7" s="1"/>
  <c r="P623" i="7"/>
  <c r="Q623" i="7" s="1"/>
  <c r="O630" i="8"/>
  <c r="P630" i="8" s="1"/>
  <c r="Q630" i="8" s="1"/>
  <c r="O590" i="8"/>
  <c r="P590" i="8" s="1"/>
  <c r="Q590" i="8" s="1"/>
  <c r="O380" i="8"/>
  <c r="P380" i="8" s="1"/>
  <c r="Q380" i="8" s="1"/>
  <c r="P314" i="7"/>
  <c r="Q314" i="7" s="1"/>
  <c r="P672" i="7"/>
  <c r="Q672" i="7" s="1"/>
  <c r="P727" i="7"/>
  <c r="Q727" i="7" s="1"/>
  <c r="P638" i="7"/>
  <c r="Q638" i="7" s="1"/>
  <c r="O409" i="8"/>
  <c r="P409" i="8" s="1"/>
  <c r="Q409" i="8" s="1"/>
  <c r="O236" i="8"/>
  <c r="P236" i="8" s="1"/>
  <c r="Q236" i="8" s="1"/>
  <c r="H186" i="8"/>
  <c r="O370" i="8"/>
  <c r="O488" i="8"/>
  <c r="P488" i="8" s="1"/>
  <c r="Q488" i="8" s="1"/>
  <c r="O192" i="8"/>
  <c r="P192" i="8" s="1"/>
  <c r="Q192" i="8" s="1"/>
  <c r="O550" i="8"/>
  <c r="P550" i="8" s="1"/>
  <c r="Q550" i="8" s="1"/>
  <c r="O505" i="8"/>
  <c r="P505" i="8" s="1"/>
  <c r="Q505" i="8" s="1"/>
  <c r="O513" i="8"/>
  <c r="P513" i="8" s="1"/>
  <c r="Q513" i="8" s="1"/>
  <c r="P303" i="7"/>
  <c r="Q303" i="7" s="1"/>
  <c r="P186" i="7"/>
  <c r="Q186" i="7" s="1"/>
  <c r="O480" i="8"/>
  <c r="P480" i="8" s="1"/>
  <c r="Q480" i="8" s="1"/>
  <c r="O507" i="8"/>
  <c r="P507" i="8" s="1"/>
  <c r="Q507" i="8" s="1"/>
  <c r="O216" i="8"/>
  <c r="P216" i="8" s="1"/>
  <c r="Q216" i="8" s="1"/>
  <c r="O558" i="8"/>
  <c r="P558" i="8" s="1"/>
  <c r="Q558" i="8" s="1"/>
  <c r="P325" i="7"/>
  <c r="Q325" i="7" s="1"/>
  <c r="P534" i="7"/>
  <c r="Q534" i="7" s="1"/>
  <c r="P315" i="7"/>
  <c r="Q315" i="7" s="1"/>
  <c r="O432" i="8"/>
  <c r="O565" i="8"/>
  <c r="P565" i="8" s="1"/>
  <c r="Q565" i="8" s="1"/>
  <c r="O354" i="8"/>
  <c r="P354" i="8" s="1"/>
  <c r="Q354" i="8" s="1"/>
  <c r="O520" i="8"/>
  <c r="P520" i="8" s="1"/>
  <c r="Q520" i="8" s="1"/>
  <c r="O221" i="8"/>
  <c r="P221" i="8" s="1"/>
  <c r="Q221" i="8" s="1"/>
  <c r="P257" i="7"/>
  <c r="Q257" i="7" s="1"/>
  <c r="O555" i="8"/>
  <c r="P555" i="8" s="1"/>
  <c r="Q555" i="8" s="1"/>
  <c r="I314" i="8"/>
  <c r="O167" i="8"/>
  <c r="P167" i="8" s="1"/>
  <c r="Q167" i="8" s="1"/>
  <c r="O387" i="8"/>
  <c r="P387" i="8" s="1"/>
  <c r="Q387" i="8" s="1"/>
  <c r="P208" i="7"/>
  <c r="Q208" i="7" s="1"/>
  <c r="O389" i="8"/>
  <c r="P389" i="8" s="1"/>
  <c r="Q389" i="8" s="1"/>
  <c r="P129" i="7"/>
  <c r="Q129" i="7" s="1"/>
  <c r="P286" i="7"/>
  <c r="Q286" i="7" s="1"/>
  <c r="O252" i="8"/>
  <c r="P252" i="8" s="1"/>
  <c r="Q252" i="8" s="1"/>
  <c r="P282" i="7"/>
  <c r="Q282" i="7" s="1"/>
  <c r="O394" i="8"/>
  <c r="P394" i="8" s="1"/>
  <c r="Q394" i="8" s="1"/>
  <c r="O434" i="8"/>
  <c r="P434" i="8" s="1"/>
  <c r="Q434" i="8" s="1"/>
  <c r="O514" i="8"/>
  <c r="P514" i="8" s="1"/>
  <c r="Q514" i="8" s="1"/>
  <c r="O392" i="8"/>
  <c r="P392" i="8" s="1"/>
  <c r="Q392" i="8" s="1"/>
  <c r="P302" i="7"/>
  <c r="Q302" i="7" s="1"/>
  <c r="O564" i="8"/>
  <c r="P564" i="8" s="1"/>
  <c r="Q564" i="8" s="1"/>
  <c r="P267" i="7"/>
  <c r="Q267" i="7" s="1"/>
  <c r="P393" i="7"/>
  <c r="Q393" i="7" s="1"/>
  <c r="P541" i="7"/>
  <c r="Q541" i="7" s="1"/>
  <c r="I186" i="8"/>
  <c r="J186" i="8"/>
  <c r="P273" i="7"/>
  <c r="Q273" i="7" s="1"/>
  <c r="O535" i="8"/>
  <c r="P535" i="8" s="1"/>
  <c r="Q535" i="8" s="1"/>
  <c r="L186" i="8"/>
  <c r="P566" i="7"/>
  <c r="Q566" i="7" s="1"/>
  <c r="O350" i="8"/>
  <c r="P350" i="8" s="1"/>
  <c r="Q350" i="8" s="1"/>
  <c r="O187" i="8"/>
  <c r="P187" i="8" s="1"/>
  <c r="Q187" i="8" s="1"/>
  <c r="P213" i="7"/>
  <c r="Q213" i="7" s="1"/>
  <c r="P139" i="7"/>
  <c r="Q139" i="7" s="1"/>
  <c r="O524" i="8"/>
  <c r="P524" i="8" s="1"/>
  <c r="Q524" i="8" s="1"/>
  <c r="O465" i="8"/>
  <c r="P465" i="8" s="1"/>
  <c r="Q465" i="8" s="1"/>
  <c r="O399" i="8"/>
  <c r="P399" i="8" s="1"/>
  <c r="Q399" i="8" s="1"/>
  <c r="O476" i="8"/>
  <c r="P476" i="8" s="1"/>
  <c r="Q476" i="8" s="1"/>
  <c r="O522" i="8"/>
  <c r="P522" i="8" s="1"/>
  <c r="Q522" i="8" s="1"/>
  <c r="O563" i="8"/>
  <c r="P563" i="8" s="1"/>
  <c r="Q563" i="8" s="1"/>
  <c r="O276" i="8"/>
  <c r="P276" i="8" s="1"/>
  <c r="Q276" i="8" s="1"/>
  <c r="O460" i="8"/>
  <c r="P460" i="8" s="1"/>
  <c r="Q460" i="8" s="1"/>
  <c r="P319" i="7"/>
  <c r="Q319" i="7" s="1"/>
  <c r="O497" i="8"/>
  <c r="P497" i="8" s="1"/>
  <c r="Q497" i="8" s="1"/>
  <c r="O548" i="8"/>
  <c r="P548" i="8" s="1"/>
  <c r="Q548" i="8" s="1"/>
  <c r="O375" i="8"/>
  <c r="P375" i="8" s="1"/>
  <c r="Q375" i="8" s="1"/>
  <c r="O503" i="8"/>
  <c r="P503" i="8" s="1"/>
  <c r="Q503" i="8" s="1"/>
  <c r="P197" i="7"/>
  <c r="Q197" i="7" s="1"/>
  <c r="O570" i="8"/>
  <c r="P570" i="8" s="1"/>
  <c r="Q570" i="8" s="1"/>
  <c r="P371" i="7"/>
  <c r="Q371" i="7" s="1"/>
  <c r="J547" i="8"/>
  <c r="O442" i="8"/>
  <c r="P442" i="8" s="1"/>
  <c r="Q442" i="8" s="1"/>
  <c r="P251" i="7"/>
  <c r="Q251" i="7" s="1"/>
  <c r="O485" i="8"/>
  <c r="P485" i="8" s="1"/>
  <c r="Q485" i="8" s="1"/>
  <c r="P203" i="7"/>
  <c r="Q203" i="7" s="1"/>
  <c r="O180" i="8"/>
  <c r="P180" i="8" s="1"/>
  <c r="Q180" i="8" s="1"/>
  <c r="O421" i="8"/>
  <c r="P421" i="8" s="1"/>
  <c r="Q421" i="8" s="1"/>
  <c r="O379" i="8"/>
  <c r="P379" i="8" s="1"/>
  <c r="Q379" i="8" s="1"/>
  <c r="O140" i="8"/>
  <c r="P140" i="8" s="1"/>
  <c r="Q140" i="8" s="1"/>
  <c r="O554" i="8"/>
  <c r="P554" i="8" s="1"/>
  <c r="Q554" i="8" s="1"/>
  <c r="O492" i="8"/>
  <c r="P492" i="8" s="1"/>
  <c r="Q492" i="8" s="1"/>
  <c r="O506" i="8"/>
  <c r="P506" i="8" s="1"/>
  <c r="Q506" i="8" s="1"/>
  <c r="O464" i="8"/>
  <c r="P464" i="8" s="1"/>
  <c r="Q464" i="8" s="1"/>
  <c r="O447" i="8"/>
  <c r="P447" i="8" s="1"/>
  <c r="Q447" i="8" s="1"/>
  <c r="O521" i="8"/>
  <c r="P521" i="8" s="1"/>
  <c r="Q521" i="8" s="1"/>
  <c r="O560" i="8"/>
  <c r="P560" i="8" s="1"/>
  <c r="Q560" i="8" s="1"/>
  <c r="O530" i="8"/>
  <c r="P530" i="8" s="1"/>
  <c r="Q530" i="8" s="1"/>
  <c r="O457" i="8"/>
  <c r="P457" i="8" s="1"/>
  <c r="Q457" i="8" s="1"/>
  <c r="O519" i="8"/>
  <c r="P519" i="8" s="1"/>
  <c r="Q519" i="8" s="1"/>
  <c r="O539" i="8"/>
  <c r="P539" i="8" s="1"/>
  <c r="Q539" i="8" s="1"/>
  <c r="O161" i="8"/>
  <c r="P161" i="8" s="1"/>
  <c r="Q161" i="8" s="1"/>
  <c r="H138" i="8"/>
  <c r="O188" i="8"/>
  <c r="O338" i="8"/>
  <c r="P338" i="8" s="1"/>
  <c r="Q338" i="8" s="1"/>
  <c r="P331" i="7"/>
  <c r="Q331" i="7" s="1"/>
  <c r="P351" i="7"/>
  <c r="Q351" i="7" s="1"/>
  <c r="O256" i="8"/>
  <c r="P731" i="8"/>
  <c r="Q731" i="8" s="1"/>
  <c r="P721" i="8"/>
  <c r="Q721" i="8" s="1"/>
  <c r="P715" i="8"/>
  <c r="Q715" i="8" s="1"/>
  <c r="O716" i="8"/>
  <c r="P716" i="8" s="1"/>
  <c r="Q716" i="8" s="1"/>
  <c r="O602" i="8"/>
  <c r="P602" i="8" s="1"/>
  <c r="Q602" i="8" s="1"/>
  <c r="H710" i="8"/>
  <c r="P660" i="7"/>
  <c r="Q660" i="7" s="1"/>
  <c r="P739" i="7"/>
  <c r="Q739" i="7" s="1"/>
  <c r="O461" i="8"/>
  <c r="P461" i="8" s="1"/>
  <c r="Q461" i="8" s="1"/>
  <c r="P725" i="8"/>
  <c r="Q725" i="8" s="1"/>
  <c r="O628" i="8"/>
  <c r="P628" i="8" s="1"/>
  <c r="Q628" i="8" s="1"/>
  <c r="P706" i="7"/>
  <c r="Q706" i="7" s="1"/>
  <c r="P165" i="7"/>
  <c r="Q165" i="7" s="1"/>
  <c r="I710" i="8"/>
  <c r="O423" i="8"/>
  <c r="P423" i="8" s="1"/>
  <c r="Q423" i="8" s="1"/>
  <c r="O483" i="8"/>
  <c r="P483" i="8" s="1"/>
  <c r="Q483" i="8" s="1"/>
  <c r="P705" i="8"/>
  <c r="Q705" i="8" s="1"/>
  <c r="O438" i="8"/>
  <c r="P438" i="8" s="1"/>
  <c r="Q438" i="8" s="1"/>
  <c r="O592" i="8"/>
  <c r="P592" i="8" s="1"/>
  <c r="Q592" i="8" s="1"/>
  <c r="J664" i="8"/>
  <c r="O599" i="8"/>
  <c r="P599" i="8" s="1"/>
  <c r="Q599" i="8" s="1"/>
  <c r="O428" i="8"/>
  <c r="P428" i="8" s="1"/>
  <c r="Q428" i="8" s="1"/>
  <c r="O665" i="8"/>
  <c r="P665" i="8" s="1"/>
  <c r="Q665" i="8" s="1"/>
  <c r="O651" i="8"/>
  <c r="P651" i="8" s="1"/>
  <c r="Q651" i="8" s="1"/>
  <c r="K664" i="8"/>
  <c r="O536" i="8"/>
  <c r="P536" i="8" s="1"/>
  <c r="Q536" i="8" s="1"/>
  <c r="P241" i="7"/>
  <c r="Q241" i="7" s="1"/>
  <c r="L664" i="8"/>
  <c r="O474" i="8"/>
  <c r="P474" i="8" s="1"/>
  <c r="Q474" i="8" s="1"/>
  <c r="P723" i="8"/>
  <c r="Q723" i="8" s="1"/>
  <c r="P719" i="8"/>
  <c r="Q719" i="8" s="1"/>
  <c r="P729" i="8"/>
  <c r="Q729" i="8" s="1"/>
  <c r="O416" i="8"/>
  <c r="P416" i="8" s="1"/>
  <c r="Q416" i="8" s="1"/>
  <c r="P733" i="8"/>
  <c r="Q733" i="8" s="1"/>
  <c r="O601" i="8"/>
  <c r="P601" i="8" s="1"/>
  <c r="Q601" i="8" s="1"/>
  <c r="O538" i="8"/>
  <c r="P538" i="8" s="1"/>
  <c r="Q538" i="8" s="1"/>
  <c r="O529" i="8"/>
  <c r="P529" i="8" s="1"/>
  <c r="Q529" i="8" s="1"/>
  <c r="O650" i="8"/>
  <c r="P650" i="8" s="1"/>
  <c r="Q650" i="8" s="1"/>
  <c r="P194" i="7"/>
  <c r="Q194" i="7" s="1"/>
  <c r="L18" i="8"/>
  <c r="O237" i="8"/>
  <c r="P237" i="8" s="1"/>
  <c r="Q237" i="8" s="1"/>
  <c r="O172" i="8"/>
  <c r="P172" i="8" s="1"/>
  <c r="Q172" i="8" s="1"/>
  <c r="O244" i="8"/>
  <c r="P244" i="8" s="1"/>
  <c r="Q244" i="8" s="1"/>
  <c r="K18" i="8"/>
  <c r="O168" i="8"/>
  <c r="O158" i="8"/>
  <c r="P158" i="8" s="1"/>
  <c r="Q158" i="8" s="1"/>
  <c r="O243" i="8"/>
  <c r="M18" i="8"/>
  <c r="O183" i="8"/>
  <c r="P183" i="8" s="1"/>
  <c r="Q183" i="8" s="1"/>
  <c r="O129" i="8"/>
  <c r="O156" i="8"/>
  <c r="P156" i="8" s="1"/>
  <c r="Q156" i="8" s="1"/>
  <c r="O196" i="8"/>
  <c r="P196" i="8" s="1"/>
  <c r="Q196" i="8" s="1"/>
  <c r="H18" i="8"/>
  <c r="O179" i="8"/>
  <c r="P179" i="8" s="1"/>
  <c r="Q179" i="8" s="1"/>
  <c r="I18" i="8"/>
  <c r="O18" i="8" s="1"/>
  <c r="P18" i="8" s="1"/>
  <c r="Q18" i="8" s="1"/>
  <c r="O130" i="8"/>
  <c r="P130" i="8" s="1"/>
  <c r="Q130" i="8" s="1"/>
  <c r="P190" i="7"/>
  <c r="Q190" i="7" s="1"/>
  <c r="O146" i="8"/>
  <c r="O227" i="8"/>
  <c r="P227" i="8" s="1"/>
  <c r="Q227" i="8" s="1"/>
  <c r="P177" i="7"/>
  <c r="Q177" i="7" s="1"/>
  <c r="O153" i="8"/>
  <c r="P153" i="8" s="1"/>
  <c r="Q153" i="8" s="1"/>
  <c r="I138" i="8"/>
  <c r="O128" i="8"/>
  <c r="P128" i="8" s="1"/>
  <c r="Q128" i="8" s="1"/>
  <c r="J138" i="8"/>
  <c r="O418" i="8"/>
  <c r="P418" i="8" s="1"/>
  <c r="Q418" i="8" s="1"/>
  <c r="O417" i="8"/>
  <c r="P417" i="8" s="1"/>
  <c r="Q417" i="8" s="1"/>
  <c r="O391" i="8"/>
  <c r="P391" i="8" s="1"/>
  <c r="Q391" i="8" s="1"/>
  <c r="O143" i="8"/>
  <c r="P143" i="8" s="1"/>
  <c r="Q143" i="8" s="1"/>
  <c r="O435" i="8"/>
  <c r="P435" i="8" s="1"/>
  <c r="Q435" i="8" s="1"/>
  <c r="O177" i="8"/>
  <c r="P177" i="8" s="1"/>
  <c r="Q177" i="8" s="1"/>
  <c r="O437" i="8"/>
  <c r="P437" i="8" s="1"/>
  <c r="Q437" i="8" s="1"/>
  <c r="O376" i="8"/>
  <c r="P376" i="8" s="1"/>
  <c r="Q376" i="8" s="1"/>
  <c r="P277" i="7"/>
  <c r="Q277" i="7" s="1"/>
  <c r="O420" i="8"/>
  <c r="P420" i="8" s="1"/>
  <c r="Q420" i="8" s="1"/>
  <c r="O410" i="8"/>
  <c r="P410" i="8" s="1"/>
  <c r="Q410" i="8" s="1"/>
  <c r="P238" i="7"/>
  <c r="Q238" i="7" s="1"/>
  <c r="L138" i="8"/>
  <c r="O131" i="8"/>
  <c r="P131" i="8" s="1"/>
  <c r="Q131" i="8" s="1"/>
  <c r="O475" i="8"/>
  <c r="P475" i="8" s="1"/>
  <c r="Q475" i="8" s="1"/>
  <c r="O412" i="8"/>
  <c r="P412" i="8" s="1"/>
  <c r="Q412" i="8" s="1"/>
  <c r="P250" i="7"/>
  <c r="Q250" i="7" s="1"/>
  <c r="K138" i="8"/>
  <c r="O453" i="8"/>
  <c r="P453" i="8" s="1"/>
  <c r="Q453" i="8" s="1"/>
  <c r="O473" i="8"/>
  <c r="P473" i="8" s="1"/>
  <c r="Q473" i="8" s="1"/>
  <c r="O224" i="8"/>
  <c r="P224" i="8" s="1"/>
  <c r="Q224" i="8" s="1"/>
  <c r="O226" i="8"/>
  <c r="P226" i="8" s="1"/>
  <c r="Q226" i="8" s="1"/>
  <c r="O289" i="8"/>
  <c r="P289" i="8" s="1"/>
  <c r="Q289" i="8" s="1"/>
  <c r="P270" i="7"/>
  <c r="Q270" i="7" s="1"/>
  <c r="O157" i="8"/>
  <c r="P157" i="8" s="1"/>
  <c r="Q157" i="8" s="1"/>
  <c r="P287" i="7"/>
  <c r="Q287" i="7" s="1"/>
  <c r="O171" i="8"/>
  <c r="P171" i="8" s="1"/>
  <c r="Q171" i="8" s="1"/>
  <c r="O213" i="8"/>
  <c r="P213" i="8" s="1"/>
  <c r="Q213" i="8" s="1"/>
  <c r="P358" i="7"/>
  <c r="Q358" i="7" s="1"/>
  <c r="O220" i="8"/>
  <c r="P220" i="8" s="1"/>
  <c r="Q220" i="8" s="1"/>
  <c r="J154" i="8"/>
  <c r="O212" i="8"/>
  <c r="P212" i="8" s="1"/>
  <c r="Q212" i="8" s="1"/>
  <c r="P370" i="7"/>
  <c r="Q370" i="7" s="1"/>
  <c r="O242" i="8"/>
  <c r="P242" i="8" s="1"/>
  <c r="Q242" i="8" s="1"/>
  <c r="O136" i="8"/>
  <c r="P136" i="8" s="1"/>
  <c r="Q136" i="8" s="1"/>
  <c r="O223" i="8"/>
  <c r="P223" i="8" s="1"/>
  <c r="Q223" i="8" s="1"/>
  <c r="O222" i="8"/>
  <c r="P222" i="8" s="1"/>
  <c r="Q222" i="8" s="1"/>
  <c r="O184" i="8"/>
  <c r="P184" i="8" s="1"/>
  <c r="Q184" i="8" s="1"/>
  <c r="P369" i="7"/>
  <c r="Q369" i="7" s="1"/>
  <c r="O353" i="8"/>
  <c r="P353" i="8" s="1"/>
  <c r="Q353" i="8" s="1"/>
  <c r="P255" i="7"/>
  <c r="Q255" i="7" s="1"/>
  <c r="O135" i="8"/>
  <c r="P135" i="8" s="1"/>
  <c r="Q135" i="8" s="1"/>
  <c r="P283" i="7"/>
  <c r="Q283" i="7" s="1"/>
  <c r="O204" i="8"/>
  <c r="P204" i="8" s="1"/>
  <c r="Q204" i="8" s="1"/>
  <c r="O193" i="8"/>
  <c r="P193" i="8" s="1"/>
  <c r="Q193" i="8" s="1"/>
  <c r="O137" i="8"/>
  <c r="P155" i="7"/>
  <c r="Q155" i="7" s="1"/>
  <c r="O200" i="8"/>
  <c r="P200" i="8" s="1"/>
  <c r="Q200" i="8" s="1"/>
  <c r="P254" i="7"/>
  <c r="Q254" i="7" s="1"/>
  <c r="O145" i="8"/>
  <c r="P145" i="8" s="1"/>
  <c r="Q145" i="8" s="1"/>
  <c r="O321" i="8"/>
  <c r="P321" i="8" s="1"/>
  <c r="Q321" i="8" s="1"/>
  <c r="O144" i="8"/>
  <c r="P354" i="7"/>
  <c r="Q354" i="7" s="1"/>
  <c r="O152" i="8"/>
  <c r="P152" i="8" s="1"/>
  <c r="Q152" i="8" s="1"/>
  <c r="O148" i="8"/>
  <c r="P148" i="8" s="1"/>
  <c r="Q148" i="8" s="1"/>
  <c r="O194" i="8"/>
  <c r="P194" i="8" s="1"/>
  <c r="Q194" i="8" s="1"/>
  <c r="O232" i="8"/>
  <c r="P232" i="8" s="1"/>
  <c r="Q232" i="8" s="1"/>
  <c r="P144" i="7"/>
  <c r="Q144" i="7" s="1"/>
  <c r="P313" i="7"/>
  <c r="Q313" i="7" s="1"/>
  <c r="P160" i="7"/>
  <c r="Q160" i="7" s="1"/>
  <c r="O240" i="8"/>
  <c r="P240" i="8" s="1"/>
  <c r="Q240" i="8" s="1"/>
  <c r="O281" i="8"/>
  <c r="P281" i="8" s="1"/>
  <c r="Q281" i="8" s="1"/>
  <c r="P342" i="7"/>
  <c r="Q342" i="7" s="1"/>
  <c r="O169" i="8"/>
  <c r="P169" i="8" s="1"/>
  <c r="Q169" i="8" s="1"/>
  <c r="O249" i="8"/>
  <c r="P249" i="8" s="1"/>
  <c r="Q249" i="8" s="1"/>
  <c r="J171" i="6"/>
  <c r="R170" i="22" s="1"/>
  <c r="J299" i="6"/>
  <c r="R298" i="22" s="1"/>
  <c r="P338" i="7"/>
  <c r="Q338" i="7" s="1"/>
  <c r="O163" i="8"/>
  <c r="P163" i="8" s="1"/>
  <c r="Q163" i="8" s="1"/>
  <c r="O211" i="8"/>
  <c r="P211" i="8" s="1"/>
  <c r="Q211" i="8" s="1"/>
  <c r="O248" i="8"/>
  <c r="P248" i="8" s="1"/>
  <c r="Q248" i="8" s="1"/>
  <c r="H161" i="6"/>
  <c r="P160" i="22" s="1"/>
  <c r="O215" i="8"/>
  <c r="P215" i="8" s="1"/>
  <c r="Q215" i="8" s="1"/>
  <c r="O268" i="8"/>
  <c r="P268" i="8" s="1"/>
  <c r="Q268" i="8" s="1"/>
  <c r="O210" i="8"/>
  <c r="P210" i="8" s="1"/>
  <c r="Q210" i="8" s="1"/>
  <c r="L314" i="8"/>
  <c r="O297" i="8"/>
  <c r="P297" i="8" s="1"/>
  <c r="Q297" i="8" s="1"/>
  <c r="O361" i="8"/>
  <c r="P361" i="8" s="1"/>
  <c r="Q361" i="8" s="1"/>
  <c r="O176" i="8"/>
  <c r="P176" i="8" s="1"/>
  <c r="Q176" i="8" s="1"/>
  <c r="O207" i="8"/>
  <c r="P207" i="8" s="1"/>
  <c r="Q207" i="8" s="1"/>
  <c r="J314" i="8"/>
  <c r="O363" i="8"/>
  <c r="O239" i="8"/>
  <c r="P239" i="8" s="1"/>
  <c r="Q239" i="8" s="1"/>
  <c r="O85" i="8"/>
  <c r="P85" i="8" s="1"/>
  <c r="Q85" i="8" s="1"/>
  <c r="M314" i="8"/>
  <c r="O314" i="8" s="1"/>
  <c r="P314" i="8" s="1"/>
  <c r="Q314" i="8" s="1"/>
  <c r="O264" i="8"/>
  <c r="P264" i="8" s="1"/>
  <c r="Q264" i="8" s="1"/>
  <c r="O247" i="8"/>
  <c r="P247" i="8" s="1"/>
  <c r="Q247" i="8" s="1"/>
  <c r="K314" i="8"/>
  <c r="O286" i="8"/>
  <c r="P286" i="8" s="1"/>
  <c r="Q286" i="8" s="1"/>
  <c r="O371" i="8"/>
  <c r="P371" i="8" s="1"/>
  <c r="Q371" i="8" s="1"/>
  <c r="O313" i="8"/>
  <c r="P313" i="8" s="1"/>
  <c r="Q313" i="8" s="1"/>
  <c r="O265" i="8"/>
  <c r="P265" i="8" s="1"/>
  <c r="Q265" i="8" s="1"/>
  <c r="O329" i="8"/>
  <c r="P329" i="8" s="1"/>
  <c r="Q329" i="8" s="1"/>
  <c r="J666" i="8"/>
  <c r="H730" i="8"/>
  <c r="K666" i="8"/>
  <c r="H150" i="8"/>
  <c r="L397" i="8"/>
  <c r="L666" i="8"/>
  <c r="I150" i="8"/>
  <c r="M397" i="8"/>
  <c r="O397" i="8" s="1"/>
  <c r="P397" i="8" s="1"/>
  <c r="Q397" i="8" s="1"/>
  <c r="I730" i="8"/>
  <c r="I208" i="8"/>
  <c r="J730" i="8"/>
  <c r="M666" i="8"/>
  <c r="O666" i="8" s="1"/>
  <c r="P666" i="8" s="1"/>
  <c r="Q666" i="8" s="1"/>
  <c r="K730" i="8"/>
  <c r="I547" i="8"/>
  <c r="I101" i="8"/>
  <c r="O101" i="8" s="1"/>
  <c r="P101" i="8" s="1"/>
  <c r="Q101" i="8" s="1"/>
  <c r="J101" i="8"/>
  <c r="K101" i="8"/>
  <c r="K208" i="8"/>
  <c r="I402" i="8"/>
  <c r="L160" i="8"/>
  <c r="J365" i="8"/>
  <c r="L101" i="8"/>
  <c r="H397" i="8"/>
  <c r="K547" i="8"/>
  <c r="J218" i="8"/>
  <c r="J402" i="8"/>
  <c r="L406" i="8"/>
  <c r="H132" i="8"/>
  <c r="J479" i="8"/>
  <c r="M160" i="8"/>
  <c r="O160" i="8" s="1"/>
  <c r="K365" i="8"/>
  <c r="M101" i="8"/>
  <c r="L547" i="8"/>
  <c r="K225" i="8"/>
  <c r="M406" i="8"/>
  <c r="O406" i="8" s="1"/>
  <c r="K479" i="8"/>
  <c r="H305" i="8"/>
  <c r="J173" i="8"/>
  <c r="I510" i="8"/>
  <c r="I397" i="8"/>
  <c r="J397" i="8"/>
  <c r="M547" i="8"/>
  <c r="O547" i="8" s="1"/>
  <c r="P547" i="8" s="1"/>
  <c r="Q547" i="8" s="1"/>
  <c r="K384" i="8"/>
  <c r="H357" i="8"/>
  <c r="I305" i="8"/>
  <c r="P305" i="8" s="1"/>
  <c r="Q305" i="8" s="1"/>
  <c r="K173" i="8"/>
  <c r="L504" i="8"/>
  <c r="J510" i="8"/>
  <c r="L384" i="8"/>
  <c r="I357" i="8"/>
  <c r="M504" i="8"/>
  <c r="O504" i="8" s="1"/>
  <c r="H154" i="8"/>
  <c r="H648" i="8"/>
  <c r="P657" i="8"/>
  <c r="Q657" i="8" s="1"/>
  <c r="H652" i="8"/>
  <c r="I676" i="8"/>
  <c r="J652" i="8"/>
  <c r="K676" i="8"/>
  <c r="J691" i="8"/>
  <c r="I122" i="8"/>
  <c r="O122" i="8" s="1"/>
  <c r="P122" i="8" s="1"/>
  <c r="Q122" i="8" s="1"/>
  <c r="K122" i="8"/>
  <c r="I80" i="8"/>
  <c r="O80" i="8" s="1"/>
  <c r="P80" i="8" s="1"/>
  <c r="Q80" i="8" s="1"/>
  <c r="I652" i="8"/>
  <c r="P652" i="8" s="1"/>
  <c r="Q652" i="8" s="1"/>
  <c r="J122" i="8"/>
  <c r="I154" i="8"/>
  <c r="P154" i="8" s="1"/>
  <c r="Q154" i="8" s="1"/>
  <c r="M456" i="8"/>
  <c r="O456" i="8" s="1"/>
  <c r="J676" i="8"/>
  <c r="H675" i="8"/>
  <c r="L369" i="8"/>
  <c r="P508" i="7"/>
  <c r="Q508" i="7" s="1"/>
  <c r="J675" i="8"/>
  <c r="M676" i="8"/>
  <c r="O676" i="8" s="1"/>
  <c r="K675" i="8"/>
  <c r="J648" i="8"/>
  <c r="L676" i="8"/>
  <c r="L652" i="8"/>
  <c r="M122" i="8"/>
  <c r="L154" i="8"/>
  <c r="L675" i="8"/>
  <c r="K648" i="8"/>
  <c r="P526" i="7"/>
  <c r="Q526" i="7" s="1"/>
  <c r="H639" i="8"/>
  <c r="K652" i="8"/>
  <c r="L500" i="8"/>
  <c r="L122" i="8"/>
  <c r="K154" i="8"/>
  <c r="L648" i="8"/>
  <c r="M272" i="8"/>
  <c r="O272" i="8" s="1"/>
  <c r="I648" i="8"/>
  <c r="P648" i="8" s="1"/>
  <c r="Q648" i="8" s="1"/>
  <c r="I691" i="8"/>
  <c r="P518" i="7"/>
  <c r="Q518" i="7" s="1"/>
  <c r="K691" i="8"/>
  <c r="I639" i="8"/>
  <c r="M664" i="8"/>
  <c r="O664" i="8" s="1"/>
  <c r="P664" i="8" s="1"/>
  <c r="Q664" i="8" s="1"/>
  <c r="M500" i="8"/>
  <c r="O500" i="8" s="1"/>
  <c r="P500" i="8" s="1"/>
  <c r="Q500" i="8" s="1"/>
  <c r="K498" i="8"/>
  <c r="J710" i="8"/>
  <c r="L691" i="8"/>
  <c r="J639" i="8"/>
  <c r="H500" i="8"/>
  <c r="L498" i="8"/>
  <c r="M712" i="8"/>
  <c r="O712" i="8" s="1"/>
  <c r="L710" i="8"/>
  <c r="M691" i="8"/>
  <c r="O691" i="8" s="1"/>
  <c r="P691" i="8" s="1"/>
  <c r="Q691" i="8" s="1"/>
  <c r="K639" i="8"/>
  <c r="I500" i="8"/>
  <c r="M498" i="8"/>
  <c r="O498" i="8" s="1"/>
  <c r="P498" i="8" s="1"/>
  <c r="Q498" i="8" s="1"/>
  <c r="H712" i="8"/>
  <c r="L639" i="8"/>
  <c r="J498" i="8"/>
  <c r="I583" i="8"/>
  <c r="H664" i="8"/>
  <c r="J500" i="8"/>
  <c r="P563" i="7"/>
  <c r="Q563" i="7" s="1"/>
  <c r="H498" i="8"/>
  <c r="I712" i="8"/>
  <c r="J250" i="8"/>
  <c r="J571" i="8"/>
  <c r="K317" i="8"/>
  <c r="J714" i="8"/>
  <c r="H613" i="8"/>
  <c r="K566" i="8"/>
  <c r="M317" i="8"/>
  <c r="O317" i="8" s="1"/>
  <c r="J282" i="8"/>
  <c r="I604" i="8"/>
  <c r="P604" i="8" s="1"/>
  <c r="Q604" i="8" s="1"/>
  <c r="J217" i="8"/>
  <c r="M436" i="8"/>
  <c r="O436" i="8" s="1"/>
  <c r="J486" i="8"/>
  <c r="H454" i="8"/>
  <c r="L42" i="8"/>
  <c r="K632" i="8"/>
  <c r="J551" i="8"/>
  <c r="I109" i="8"/>
  <c r="O109" i="8" s="1"/>
  <c r="P109" i="8" s="1"/>
  <c r="Q109" i="8" s="1"/>
  <c r="K217" i="8"/>
  <c r="M629" i="8"/>
  <c r="O629" i="8" s="1"/>
  <c r="I714" i="8"/>
  <c r="M42" i="8"/>
  <c r="P383" i="7"/>
  <c r="Q383" i="7" s="1"/>
  <c r="P366" i="7"/>
  <c r="Q366" i="7" s="1"/>
  <c r="P430" i="7"/>
  <c r="Q430" i="7" s="1"/>
  <c r="L632" i="8"/>
  <c r="I551" i="8"/>
  <c r="I486" i="8"/>
  <c r="H604" i="8"/>
  <c r="O126" i="8"/>
  <c r="P126" i="8" s="1"/>
  <c r="Q126" i="8" s="1"/>
  <c r="H109" i="8"/>
  <c r="L317" i="8"/>
  <c r="L217" i="8"/>
  <c r="H629" i="8"/>
  <c r="K714" i="8"/>
  <c r="H436" i="8"/>
  <c r="L250" i="8"/>
  <c r="L282" i="8"/>
  <c r="I613" i="8"/>
  <c r="P613" i="8" s="1"/>
  <c r="Q613" i="8" s="1"/>
  <c r="J604" i="8"/>
  <c r="M217" i="8"/>
  <c r="O217" i="8" s="1"/>
  <c r="P217" i="8" s="1"/>
  <c r="Q217" i="8" s="1"/>
  <c r="I629" i="8"/>
  <c r="L714" i="8"/>
  <c r="I436" i="8"/>
  <c r="K250" i="8"/>
  <c r="K282" i="8"/>
  <c r="J613" i="8"/>
  <c r="L139" i="8"/>
  <c r="K604" i="8"/>
  <c r="P524" i="7"/>
  <c r="Q524" i="7" s="1"/>
  <c r="M133" i="8"/>
  <c r="O133" i="8" s="1"/>
  <c r="H217" i="8"/>
  <c r="J629" i="8"/>
  <c r="M714" i="8"/>
  <c r="O714" i="8" s="1"/>
  <c r="J436" i="8"/>
  <c r="M250" i="8"/>
  <c r="O250" i="8" s="1"/>
  <c r="P250" i="8" s="1"/>
  <c r="Q250" i="8" s="1"/>
  <c r="M282" i="8"/>
  <c r="O282" i="8" s="1"/>
  <c r="P282" i="8" s="1"/>
  <c r="Q282" i="8" s="1"/>
  <c r="K613" i="8"/>
  <c r="H139" i="8"/>
  <c r="H632" i="8"/>
  <c r="L604" i="8"/>
  <c r="H317" i="8"/>
  <c r="K436" i="8"/>
  <c r="H250" i="8"/>
  <c r="H282" i="8"/>
  <c r="L613" i="8"/>
  <c r="I632" i="8"/>
  <c r="P510" i="7"/>
  <c r="Q510" i="7" s="1"/>
  <c r="I317" i="8"/>
  <c r="J306" i="8"/>
  <c r="J566" i="8"/>
  <c r="P360" i="7"/>
  <c r="Q360" i="7" s="1"/>
  <c r="H587" i="8"/>
  <c r="J587" i="8"/>
  <c r="K333" i="8"/>
  <c r="K587" i="8"/>
  <c r="L587" i="8"/>
  <c r="P582" i="7"/>
  <c r="Q582" i="7" s="1"/>
  <c r="I552" i="8"/>
  <c r="I587" i="8"/>
  <c r="P587" i="8" s="1"/>
  <c r="Q587" i="8" s="1"/>
  <c r="H301" i="8"/>
  <c r="L333" i="8"/>
  <c r="J552" i="8"/>
  <c r="I301" i="8"/>
  <c r="J446" i="8"/>
  <c r="H141" i="8"/>
  <c r="M333" i="8"/>
  <c r="O333" i="8" s="1"/>
  <c r="K552" i="8"/>
  <c r="J301" i="8"/>
  <c r="L253" i="8"/>
  <c r="P356" i="7"/>
  <c r="Q356" i="7" s="1"/>
  <c r="P506" i="7"/>
  <c r="Q506" i="7" s="1"/>
  <c r="L552" i="8"/>
  <c r="K231" i="8"/>
  <c r="H229" i="8"/>
  <c r="K301" i="8"/>
  <c r="M552" i="8"/>
  <c r="O552" i="8" s="1"/>
  <c r="P552" i="8" s="1"/>
  <c r="Q552" i="8" s="1"/>
  <c r="M231" i="8"/>
  <c r="O231" i="8" s="1"/>
  <c r="P231" i="8" s="1"/>
  <c r="Q231" i="8" s="1"/>
  <c r="L301" i="8"/>
  <c r="H333" i="8"/>
  <c r="I333" i="8"/>
  <c r="P329" i="7"/>
  <c r="Q329" i="7" s="1"/>
  <c r="L405" i="8"/>
  <c r="P355" i="7"/>
  <c r="Q355" i="7" s="1"/>
  <c r="M463" i="8"/>
  <c r="O463" i="8" s="1"/>
  <c r="I456" i="8"/>
  <c r="H456" i="8"/>
  <c r="J456" i="8"/>
  <c r="K456" i="8"/>
  <c r="P480" i="7"/>
  <c r="Q480" i="7" s="1"/>
  <c r="P417" i="7"/>
  <c r="Q417" i="7" s="1"/>
  <c r="I349" i="8"/>
  <c r="H27" i="8"/>
  <c r="K330" i="8"/>
  <c r="I245" i="8"/>
  <c r="P245" i="8" s="1"/>
  <c r="Q245" i="8" s="1"/>
  <c r="L330" i="8"/>
  <c r="H245" i="8"/>
  <c r="L326" i="8"/>
  <c r="P230" i="7"/>
  <c r="Q230" i="7" s="1"/>
  <c r="M330" i="8"/>
  <c r="O330" i="8" s="1"/>
  <c r="J245" i="8"/>
  <c r="H330" i="8"/>
  <c r="K245" i="8"/>
  <c r="P263" i="7"/>
  <c r="Q263" i="7" s="1"/>
  <c r="P294" i="7"/>
  <c r="Q294" i="7" s="1"/>
  <c r="I330" i="8"/>
  <c r="L245" i="8"/>
  <c r="P79" i="7"/>
  <c r="Q79" i="7" s="1"/>
  <c r="L141" i="8"/>
  <c r="H231" i="8"/>
  <c r="L229" i="8"/>
  <c r="J253" i="8"/>
  <c r="M141" i="8"/>
  <c r="O141" i="8" s="1"/>
  <c r="J231" i="8"/>
  <c r="M229" i="8"/>
  <c r="O229" i="8" s="1"/>
  <c r="K253" i="8"/>
  <c r="P276" i="7"/>
  <c r="Q276" i="7" s="1"/>
  <c r="L231" i="8"/>
  <c r="M253" i="8"/>
  <c r="O253" i="8" s="1"/>
  <c r="P253" i="8" s="1"/>
  <c r="Q253" i="8" s="1"/>
  <c r="I141" i="8"/>
  <c r="I229" i="8"/>
  <c r="J141" i="8"/>
  <c r="J229" i="8"/>
  <c r="H253" i="8"/>
  <c r="P171" i="7"/>
  <c r="Q171" i="7" s="1"/>
  <c r="L233" i="8"/>
  <c r="K23" i="8"/>
  <c r="H93" i="8"/>
  <c r="I93" i="8"/>
  <c r="O93" i="8" s="1"/>
  <c r="P93" i="8" s="1"/>
  <c r="Q93" i="8" s="1"/>
  <c r="J93" i="8"/>
  <c r="L106" i="8"/>
  <c r="O30" i="8"/>
  <c r="P30" i="8" s="1"/>
  <c r="Q30" i="8" s="1"/>
  <c r="K93" i="8"/>
  <c r="H26" i="8"/>
  <c r="L93" i="8"/>
  <c r="I26" i="8"/>
  <c r="O26" i="8" s="1"/>
  <c r="P26" i="8" s="1"/>
  <c r="Q26" i="8" s="1"/>
  <c r="J8" i="8"/>
  <c r="M60" i="8"/>
  <c r="J34" i="8"/>
  <c r="K34" i="8"/>
  <c r="H37" i="8"/>
  <c r="M106" i="8"/>
  <c r="O87" i="8"/>
  <c r="P87" i="8" s="1"/>
  <c r="Q87" i="8" s="1"/>
  <c r="H518" i="8"/>
  <c r="H162" i="8"/>
  <c r="L234" i="8"/>
  <c r="H589" i="8"/>
  <c r="M234" i="8"/>
  <c r="O234" i="8" s="1"/>
  <c r="I76" i="8"/>
  <c r="O76" i="8" s="1"/>
  <c r="P76" i="8" s="1"/>
  <c r="Q76" i="8" s="1"/>
  <c r="P189" i="7"/>
  <c r="Q189" i="7" s="1"/>
  <c r="L373" i="8"/>
  <c r="M74" i="8"/>
  <c r="K76" i="8"/>
  <c r="H74" i="8"/>
  <c r="K346" i="8"/>
  <c r="K526" i="8"/>
  <c r="I398" i="8"/>
  <c r="M526" i="8"/>
  <c r="O526" i="8" s="1"/>
  <c r="P298" i="7"/>
  <c r="Q298" i="7" s="1"/>
  <c r="M398" i="8"/>
  <c r="O398" i="8" s="1"/>
  <c r="I526" i="8"/>
  <c r="J346" i="8"/>
  <c r="P493" i="7"/>
  <c r="Q493" i="7" s="1"/>
  <c r="P333" i="7"/>
  <c r="Q333" i="7" s="1"/>
  <c r="M80" i="8"/>
  <c r="J526" i="8"/>
  <c r="H76" i="8"/>
  <c r="H80" i="8"/>
  <c r="H398" i="8"/>
  <c r="L526" i="8"/>
  <c r="L74" i="8"/>
  <c r="K234" i="8"/>
  <c r="L346" i="8"/>
  <c r="J76" i="8"/>
  <c r="M70" i="8"/>
  <c r="H181" i="8"/>
  <c r="P293" i="7"/>
  <c r="Q293" i="7" s="1"/>
  <c r="J398" i="8"/>
  <c r="I74" i="8"/>
  <c r="O74" i="8" s="1"/>
  <c r="P74" i="8" s="1"/>
  <c r="Q74" i="8" s="1"/>
  <c r="H234" i="8"/>
  <c r="M346" i="8"/>
  <c r="O346" i="8" s="1"/>
  <c r="P346" i="8" s="1"/>
  <c r="Q346" i="8" s="1"/>
  <c r="L466" i="8"/>
  <c r="P556" i="7"/>
  <c r="Q556" i="7" s="1"/>
  <c r="L76" i="8"/>
  <c r="M487" i="8"/>
  <c r="O487" i="8" s="1"/>
  <c r="P141" i="7"/>
  <c r="Q141" i="7" s="1"/>
  <c r="K80" i="8"/>
  <c r="K398" i="8"/>
  <c r="J74" i="8"/>
  <c r="I234" i="8"/>
  <c r="H346" i="8"/>
  <c r="P365" i="7"/>
  <c r="Q365" i="7" s="1"/>
  <c r="K515" i="8"/>
  <c r="P533" i="7"/>
  <c r="Q533" i="7" s="1"/>
  <c r="J80" i="8"/>
  <c r="K470" i="8"/>
  <c r="H413" i="8"/>
  <c r="M618" i="8"/>
  <c r="O618" i="8" s="1"/>
  <c r="I640" i="8"/>
  <c r="H543" i="8"/>
  <c r="H618" i="8"/>
  <c r="H293" i="8"/>
  <c r="H61" i="8"/>
  <c r="J640" i="8"/>
  <c r="I618" i="8"/>
  <c r="K640" i="8"/>
  <c r="J134" i="8"/>
  <c r="J618" i="8"/>
  <c r="L640" i="8"/>
  <c r="K618" i="8"/>
  <c r="J90" i="8"/>
  <c r="P200" i="7"/>
  <c r="Q200" i="7" s="1"/>
  <c r="J190" i="8"/>
  <c r="I171" i="6"/>
  <c r="Q170" i="22" s="1"/>
  <c r="M640" i="8"/>
  <c r="O640" i="8" s="1"/>
  <c r="M205" i="8"/>
  <c r="O205" i="8" s="1"/>
  <c r="O21" i="8"/>
  <c r="P21" i="8" s="1"/>
  <c r="Q21" i="8" s="1"/>
  <c r="M116" i="8"/>
  <c r="I433" i="8"/>
  <c r="M309" i="8"/>
  <c r="O309" i="8" s="1"/>
  <c r="K605" i="8"/>
  <c r="H195" i="8"/>
  <c r="H325" i="8"/>
  <c r="K293" i="8"/>
  <c r="I195" i="8"/>
  <c r="I61" i="8"/>
  <c r="O61" i="8" s="1"/>
  <c r="P61" i="8" s="1"/>
  <c r="Q61" i="8" s="1"/>
  <c r="H45" i="8"/>
  <c r="K190" i="8"/>
  <c r="I325" i="8"/>
  <c r="P325" i="8" s="1"/>
  <c r="Q325" i="8" s="1"/>
  <c r="K134" i="8"/>
  <c r="L605" i="8"/>
  <c r="I134" i="8"/>
  <c r="P476" i="7"/>
  <c r="Q476" i="7" s="1"/>
  <c r="H341" i="8"/>
  <c r="J26" i="8"/>
  <c r="H106" i="8"/>
  <c r="L378" i="8"/>
  <c r="J225" i="8"/>
  <c r="I8" i="8"/>
  <c r="O8" i="8" s="1"/>
  <c r="P8" i="8" s="1"/>
  <c r="Q8" i="8" s="1"/>
  <c r="J150" i="8"/>
  <c r="M605" i="8"/>
  <c r="O605" i="8" s="1"/>
  <c r="I68" i="8"/>
  <c r="O68" i="8" s="1"/>
  <c r="P68" i="8" s="1"/>
  <c r="Q68" i="8" s="1"/>
  <c r="I132" i="8"/>
  <c r="P132" i="8" s="1"/>
  <c r="Q132" i="8" s="1"/>
  <c r="M384" i="8"/>
  <c r="O384" i="8" s="1"/>
  <c r="P384" i="8" s="1"/>
  <c r="Q384" i="8" s="1"/>
  <c r="L479" i="8"/>
  <c r="J543" i="8"/>
  <c r="L293" i="8"/>
  <c r="J357" i="8"/>
  <c r="J195" i="8"/>
  <c r="M219" i="8"/>
  <c r="O219" i="8" s="1"/>
  <c r="H160" i="8"/>
  <c r="J61" i="8"/>
  <c r="L173" i="8"/>
  <c r="L365" i="8"/>
  <c r="O24" i="8"/>
  <c r="P24" i="8" s="1"/>
  <c r="Q24" i="8" s="1"/>
  <c r="H504" i="8"/>
  <c r="I45" i="8"/>
  <c r="O45" i="8" s="1"/>
  <c r="P45" i="8" s="1"/>
  <c r="Q45" i="8" s="1"/>
  <c r="M531" i="8"/>
  <c r="O531" i="8" s="1"/>
  <c r="L190" i="8"/>
  <c r="K510" i="8"/>
  <c r="I37" i="8"/>
  <c r="O37" i="8" s="1"/>
  <c r="P37" i="8" s="1"/>
  <c r="Q37" i="8" s="1"/>
  <c r="J325" i="8"/>
  <c r="P169" i="7"/>
  <c r="Q169" i="7" s="1"/>
  <c r="L208" i="8"/>
  <c r="L134" i="8"/>
  <c r="H205" i="8"/>
  <c r="O22" i="8"/>
  <c r="P22" i="8" s="1"/>
  <c r="Q22" i="8" s="1"/>
  <c r="I341" i="8"/>
  <c r="P341" i="8" s="1"/>
  <c r="Q341" i="8" s="1"/>
  <c r="K26" i="8"/>
  <c r="I106" i="8"/>
  <c r="O106" i="8" s="1"/>
  <c r="P106" i="8" s="1"/>
  <c r="Q106" i="8" s="1"/>
  <c r="L218" i="8"/>
  <c r="K378" i="8"/>
  <c r="L225" i="8"/>
  <c r="K8" i="8"/>
  <c r="K150" i="8"/>
  <c r="H60" i="8"/>
  <c r="J68" i="8"/>
  <c r="H116" i="8"/>
  <c r="J132" i="8"/>
  <c r="H384" i="8"/>
  <c r="M479" i="8"/>
  <c r="O479" i="8" s="1"/>
  <c r="P479" i="8" s="1"/>
  <c r="Q479" i="8" s="1"/>
  <c r="K543" i="8"/>
  <c r="M293" i="8"/>
  <c r="O293" i="8" s="1"/>
  <c r="K357" i="8"/>
  <c r="P547" i="7"/>
  <c r="Q547" i="7" s="1"/>
  <c r="K195" i="8"/>
  <c r="L219" i="8"/>
  <c r="K433" i="8"/>
  <c r="K61" i="8"/>
  <c r="M173" i="8"/>
  <c r="O173" i="8" s="1"/>
  <c r="P173" i="8" s="1"/>
  <c r="Q173" i="8" s="1"/>
  <c r="M365" i="8"/>
  <c r="O365" i="8" s="1"/>
  <c r="P365" i="8" s="1"/>
  <c r="Q365" i="8" s="1"/>
  <c r="H309" i="8"/>
  <c r="J45" i="8"/>
  <c r="O35" i="8"/>
  <c r="P35" i="8" s="1"/>
  <c r="Q35" i="8" s="1"/>
  <c r="H531" i="8"/>
  <c r="M190" i="8"/>
  <c r="O190" i="8" s="1"/>
  <c r="P190" i="8" s="1"/>
  <c r="Q190" i="8" s="1"/>
  <c r="L510" i="8"/>
  <c r="J37" i="8"/>
  <c r="K325" i="8"/>
  <c r="M208" i="8"/>
  <c r="O208" i="8" s="1"/>
  <c r="P208" i="8" s="1"/>
  <c r="Q208" i="8" s="1"/>
  <c r="M134" i="8"/>
  <c r="O134" i="8" s="1"/>
  <c r="I205" i="8"/>
  <c r="J341" i="8"/>
  <c r="L34" i="8"/>
  <c r="M90" i="8"/>
  <c r="J106" i="8"/>
  <c r="K218" i="8"/>
  <c r="M378" i="8"/>
  <c r="O378" i="8" s="1"/>
  <c r="L402" i="8"/>
  <c r="M225" i="8"/>
  <c r="O225" i="8" s="1"/>
  <c r="P225" i="8" s="1"/>
  <c r="Q225" i="8" s="1"/>
  <c r="L8" i="8"/>
  <c r="O15" i="8"/>
  <c r="P15" i="8" s="1"/>
  <c r="Q15" i="8" s="1"/>
  <c r="L150" i="8"/>
  <c r="H406" i="8"/>
  <c r="I60" i="8"/>
  <c r="O60" i="8" s="1"/>
  <c r="P60" i="8" s="1"/>
  <c r="Q60" i="8" s="1"/>
  <c r="K68" i="8"/>
  <c r="I116" i="8"/>
  <c r="O116" i="8" s="1"/>
  <c r="P116" i="8" s="1"/>
  <c r="Q116" i="8" s="1"/>
  <c r="K132" i="8"/>
  <c r="L543" i="8"/>
  <c r="L357" i="8"/>
  <c r="H219" i="8"/>
  <c r="K305" i="8"/>
  <c r="J433" i="8"/>
  <c r="L61" i="8"/>
  <c r="O115" i="8"/>
  <c r="P115" i="8" s="1"/>
  <c r="Q115" i="8" s="1"/>
  <c r="I309" i="8"/>
  <c r="K45" i="8"/>
  <c r="I531" i="8"/>
  <c r="M510" i="8"/>
  <c r="O510" i="8" s="1"/>
  <c r="P510" i="8" s="1"/>
  <c r="Q510" i="8" s="1"/>
  <c r="K37" i="8"/>
  <c r="H171" i="6"/>
  <c r="P170" i="22" s="1"/>
  <c r="L325" i="8"/>
  <c r="H208" i="8"/>
  <c r="O82" i="8"/>
  <c r="P82" i="8" s="1"/>
  <c r="Q82" i="8" s="1"/>
  <c r="I543" i="8"/>
  <c r="P543" i="8" s="1"/>
  <c r="Q543" i="8" s="1"/>
  <c r="L531" i="8"/>
  <c r="J205" i="8"/>
  <c r="K341" i="8"/>
  <c r="M34" i="8"/>
  <c r="O66" i="8"/>
  <c r="P66" i="8" s="1"/>
  <c r="Q66" i="8" s="1"/>
  <c r="L90" i="8"/>
  <c r="M218" i="8"/>
  <c r="O218" i="8" s="1"/>
  <c r="H378" i="8"/>
  <c r="K402" i="8"/>
  <c r="H225" i="8"/>
  <c r="M8" i="8"/>
  <c r="I406" i="8"/>
  <c r="H605" i="8"/>
  <c r="J60" i="8"/>
  <c r="L68" i="8"/>
  <c r="J116" i="8"/>
  <c r="L132" i="8"/>
  <c r="I219" i="8"/>
  <c r="J305" i="8"/>
  <c r="L433" i="8"/>
  <c r="J160" i="8"/>
  <c r="O6" i="8"/>
  <c r="P6" i="8" s="1"/>
  <c r="Q6" i="8" s="1"/>
  <c r="M494" i="8"/>
  <c r="O494" i="8" s="1"/>
  <c r="J309" i="8"/>
  <c r="O43" i="8"/>
  <c r="P43" i="8" s="1"/>
  <c r="Q43" i="8" s="1"/>
  <c r="P528" i="7"/>
  <c r="Q528" i="7" s="1"/>
  <c r="I504" i="8"/>
  <c r="L45" i="8"/>
  <c r="J531" i="8"/>
  <c r="L37" i="8"/>
  <c r="K90" i="8"/>
  <c r="K205" i="8"/>
  <c r="L341" i="8"/>
  <c r="O10" i="8"/>
  <c r="P10" i="8" s="1"/>
  <c r="Q10" i="8" s="1"/>
  <c r="L26" i="8"/>
  <c r="H34" i="8"/>
  <c r="H90" i="8"/>
  <c r="H218" i="8"/>
  <c r="I378" i="8"/>
  <c r="M402" i="8"/>
  <c r="O402" i="8" s="1"/>
  <c r="P402" i="8" s="1"/>
  <c r="Q402" i="8" s="1"/>
  <c r="J406" i="8"/>
  <c r="I605" i="8"/>
  <c r="K60" i="8"/>
  <c r="M68" i="8"/>
  <c r="K116" i="8"/>
  <c r="J384" i="8"/>
  <c r="H479" i="8"/>
  <c r="J293" i="8"/>
  <c r="M195" i="8"/>
  <c r="O195" i="8" s="1"/>
  <c r="J219" i="8"/>
  <c r="L305" i="8"/>
  <c r="M433" i="8"/>
  <c r="O433" i="8" s="1"/>
  <c r="I160" i="8"/>
  <c r="H173" i="8"/>
  <c r="H365" i="8"/>
  <c r="K309" i="8"/>
  <c r="J504" i="8"/>
  <c r="O63" i="8"/>
  <c r="P63" i="8" s="1"/>
  <c r="Q63" i="8" s="1"/>
  <c r="O127" i="8"/>
  <c r="P127" i="8" s="1"/>
  <c r="Q127" i="8" s="1"/>
  <c r="H190" i="8"/>
  <c r="H202" i="8"/>
  <c r="L23" i="8"/>
  <c r="I202" i="8"/>
  <c r="P202" i="8" s="1"/>
  <c r="Q202" i="8" s="1"/>
  <c r="M23" i="8"/>
  <c r="J202" i="8"/>
  <c r="L362" i="8"/>
  <c r="K362" i="8"/>
  <c r="M362" i="8"/>
  <c r="O362" i="8" s="1"/>
  <c r="P380" i="7"/>
  <c r="Q380" i="7" s="1"/>
  <c r="L202" i="8"/>
  <c r="H362" i="8"/>
  <c r="I23" i="8"/>
  <c r="O23" i="8" s="1"/>
  <c r="P23" i="8" s="1"/>
  <c r="Q23" i="8" s="1"/>
  <c r="K202" i="8"/>
  <c r="I362" i="8"/>
  <c r="P316" i="7"/>
  <c r="Q316" i="7" s="1"/>
  <c r="P444" i="7"/>
  <c r="Q444" i="7" s="1"/>
  <c r="P361" i="7"/>
  <c r="Q361" i="7" s="1"/>
  <c r="H23" i="8"/>
  <c r="P288" i="7"/>
  <c r="Q288" i="7" s="1"/>
  <c r="M369" i="8"/>
  <c r="O369" i="8" s="1"/>
  <c r="P311" i="7"/>
  <c r="Q311" i="7" s="1"/>
  <c r="H272" i="8"/>
  <c r="P274" i="7"/>
  <c r="Q274" i="7" s="1"/>
  <c r="H369" i="8"/>
  <c r="I369" i="8"/>
  <c r="I83" i="8"/>
  <c r="O83" i="8" s="1"/>
  <c r="P83" i="8" s="1"/>
  <c r="Q83" i="8" s="1"/>
  <c r="J272" i="8"/>
  <c r="I272" i="8"/>
  <c r="K369" i="8"/>
  <c r="K272" i="8"/>
  <c r="P272" i="7"/>
  <c r="Q272" i="7" s="1"/>
  <c r="I198" i="8"/>
  <c r="J349" i="8"/>
  <c r="K349" i="8"/>
  <c r="J367" i="8"/>
  <c r="L349" i="8"/>
  <c r="M337" i="8"/>
  <c r="O337" i="8" s="1"/>
  <c r="M349" i="8"/>
  <c r="O349" i="8" s="1"/>
  <c r="H165" i="8"/>
  <c r="L83" i="8"/>
  <c r="M206" i="8"/>
  <c r="O206" i="8" s="1"/>
  <c r="I165" i="8"/>
  <c r="P165" i="8" s="1"/>
  <c r="Q165" i="8" s="1"/>
  <c r="J165" i="8"/>
  <c r="K165" i="8"/>
  <c r="L165" i="8"/>
  <c r="H151" i="8"/>
  <c r="J83" i="8"/>
  <c r="P138" i="8"/>
  <c r="Q138" i="8" s="1"/>
  <c r="K83" i="8"/>
  <c r="M83" i="8"/>
  <c r="H28" i="8"/>
  <c r="I96" i="8"/>
  <c r="O96" i="8" s="1"/>
  <c r="P96" i="8" s="1"/>
  <c r="Q96" i="8" s="1"/>
  <c r="I28" i="8"/>
  <c r="O28" i="8" s="1"/>
  <c r="P28" i="8" s="1"/>
  <c r="Q28" i="8" s="1"/>
  <c r="H84" i="8"/>
  <c r="J28" i="8"/>
  <c r="I84" i="8"/>
  <c r="O84" i="8" s="1"/>
  <c r="P84" i="8" s="1"/>
  <c r="Q84" i="8" s="1"/>
  <c r="K96" i="8"/>
  <c r="K28" i="8"/>
  <c r="H50" i="8"/>
  <c r="J84" i="8"/>
  <c r="J96" i="8"/>
  <c r="L28" i="8"/>
  <c r="K84" i="8"/>
  <c r="L96" i="8"/>
  <c r="L84" i="8"/>
  <c r="M96" i="8"/>
  <c r="O120" i="8"/>
  <c r="P120" i="8" s="1"/>
  <c r="Q120" i="8" s="1"/>
  <c r="O100" i="8"/>
  <c r="P100" i="8" s="1"/>
  <c r="Q100" i="8" s="1"/>
  <c r="K77" i="8"/>
  <c r="H19" i="8"/>
  <c r="O59" i="8"/>
  <c r="P59" i="8" s="1"/>
  <c r="Q59" i="8" s="1"/>
  <c r="I110" i="8"/>
  <c r="O110" i="8" s="1"/>
  <c r="P110" i="8" s="1"/>
  <c r="Q110" i="8" s="1"/>
  <c r="H110" i="8"/>
  <c r="J110" i="8"/>
  <c r="J164" i="8"/>
  <c r="K164" i="8"/>
  <c r="K110" i="8"/>
  <c r="L110" i="8"/>
  <c r="J233" i="8"/>
  <c r="O125" i="8"/>
  <c r="P125" i="8" s="1"/>
  <c r="Q125" i="8" s="1"/>
  <c r="I701" i="8"/>
  <c r="P701" i="8" s="1"/>
  <c r="Q701" i="8" s="1"/>
  <c r="J700" i="8"/>
  <c r="H701" i="8"/>
  <c r="K700" i="8"/>
  <c r="J701" i="8"/>
  <c r="L700" i="8"/>
  <c r="K701" i="8"/>
  <c r="M700" i="8"/>
  <c r="O700" i="8" s="1"/>
  <c r="P700" i="8" s="1"/>
  <c r="Q700" i="8" s="1"/>
  <c r="L701" i="8"/>
  <c r="I589" i="8"/>
  <c r="P589" i="8" s="1"/>
  <c r="Q589" i="8" s="1"/>
  <c r="L645" i="8"/>
  <c r="J589" i="8"/>
  <c r="H597" i="8"/>
  <c r="H645" i="8"/>
  <c r="K589" i="8"/>
  <c r="I597" i="8"/>
  <c r="P597" i="8" s="1"/>
  <c r="Q597" i="8" s="1"/>
  <c r="I645" i="8"/>
  <c r="L589" i="8"/>
  <c r="H667" i="8"/>
  <c r="J645" i="8"/>
  <c r="P576" i="7"/>
  <c r="Q576" i="7" s="1"/>
  <c r="M466" i="8"/>
  <c r="O466" i="8" s="1"/>
  <c r="J518" i="8"/>
  <c r="L164" i="8"/>
  <c r="J162" i="8"/>
  <c r="K178" i="8"/>
  <c r="H466" i="8"/>
  <c r="M470" i="8"/>
  <c r="O470" i="8" s="1"/>
  <c r="J413" i="8"/>
  <c r="M233" i="8"/>
  <c r="O233" i="8" s="1"/>
  <c r="J553" i="8"/>
  <c r="K166" i="8"/>
  <c r="J181" i="8"/>
  <c r="L178" i="8"/>
  <c r="K518" i="8"/>
  <c r="I187" i="6"/>
  <c r="Q186" i="22" s="1"/>
  <c r="M178" i="8"/>
  <c r="O178" i="8" s="1"/>
  <c r="I466" i="8"/>
  <c r="K413" i="8"/>
  <c r="H233" i="8"/>
  <c r="K553" i="8"/>
  <c r="I70" i="8"/>
  <c r="O70" i="8" s="1"/>
  <c r="P70" i="8" s="1"/>
  <c r="Q70" i="8" s="1"/>
  <c r="H487" i="8"/>
  <c r="M294" i="8"/>
  <c r="O294" i="8" s="1"/>
  <c r="L515" i="8"/>
  <c r="K181" i="8"/>
  <c r="I408" i="8"/>
  <c r="O94" i="8"/>
  <c r="P94" i="8" s="1"/>
  <c r="Q94" i="8" s="1"/>
  <c r="I518" i="8"/>
  <c r="P518" i="8" s="1"/>
  <c r="Q518" i="8" s="1"/>
  <c r="I162" i="8"/>
  <c r="P162" i="8" s="1"/>
  <c r="Q162" i="8" s="1"/>
  <c r="L518" i="8"/>
  <c r="H178" i="8"/>
  <c r="L413" i="8"/>
  <c r="I233" i="8"/>
  <c r="L553" i="8"/>
  <c r="H70" i="8"/>
  <c r="I487" i="8"/>
  <c r="M515" i="8"/>
  <c r="O515" i="8" s="1"/>
  <c r="L181" i="8"/>
  <c r="H373" i="8"/>
  <c r="I413" i="8"/>
  <c r="P413" i="8" s="1"/>
  <c r="Q413" i="8" s="1"/>
  <c r="J166" i="8"/>
  <c r="I181" i="8"/>
  <c r="P181" i="8" s="1"/>
  <c r="Q181" i="8" s="1"/>
  <c r="M373" i="8"/>
  <c r="O373" i="8" s="1"/>
  <c r="H29" i="8"/>
  <c r="M164" i="8"/>
  <c r="O164" i="8" s="1"/>
  <c r="P164" i="8" s="1"/>
  <c r="Q164" i="8" s="1"/>
  <c r="K572" i="8"/>
  <c r="L162" i="8"/>
  <c r="I178" i="8"/>
  <c r="H470" i="8"/>
  <c r="M553" i="8"/>
  <c r="O553" i="8" s="1"/>
  <c r="J70" i="8"/>
  <c r="J487" i="8"/>
  <c r="O62" i="8"/>
  <c r="P62" i="8" s="1"/>
  <c r="Q62" i="8" s="1"/>
  <c r="H515" i="8"/>
  <c r="I373" i="8"/>
  <c r="I318" i="8"/>
  <c r="P318" i="8" s="1"/>
  <c r="Q318" i="8" s="1"/>
  <c r="L470" i="8"/>
  <c r="I553" i="8"/>
  <c r="H164" i="8"/>
  <c r="K162" i="8"/>
  <c r="K466" i="8"/>
  <c r="I470" i="8"/>
  <c r="K92" i="8"/>
  <c r="K70" i="8"/>
  <c r="J542" i="8"/>
  <c r="K487" i="8"/>
  <c r="I515" i="8"/>
  <c r="J373" i="8"/>
  <c r="O40" i="8"/>
  <c r="P40" i="8" s="1"/>
  <c r="Q40" i="8" s="1"/>
  <c r="L92" i="8"/>
  <c r="K542" i="8"/>
  <c r="O79" i="8"/>
  <c r="P79" i="8" s="1"/>
  <c r="Q79" i="8" s="1"/>
  <c r="J451" i="8"/>
  <c r="K228" i="8"/>
  <c r="I454" i="8"/>
  <c r="P454" i="8" s="1"/>
  <c r="Q454" i="8" s="1"/>
  <c r="H145" i="6"/>
  <c r="P144" i="22" s="1"/>
  <c r="H42" i="8"/>
  <c r="I139" i="8"/>
  <c r="P139" i="8" s="1"/>
  <c r="Q139" i="8" s="1"/>
  <c r="K551" i="8"/>
  <c r="K486" i="8"/>
  <c r="L451" i="8"/>
  <c r="L566" i="8"/>
  <c r="J109" i="8"/>
  <c r="L228" i="8"/>
  <c r="K451" i="8"/>
  <c r="J454" i="8"/>
  <c r="I42" i="8"/>
  <c r="O42" i="8" s="1"/>
  <c r="P42" i="8" s="1"/>
  <c r="Q42" i="8" s="1"/>
  <c r="L306" i="8"/>
  <c r="J139" i="8"/>
  <c r="K571" i="8"/>
  <c r="L551" i="8"/>
  <c r="L486" i="8"/>
  <c r="M451" i="8"/>
  <c r="O451" i="8" s="1"/>
  <c r="P451" i="8" s="1"/>
  <c r="Q451" i="8" s="1"/>
  <c r="M566" i="8"/>
  <c r="O566" i="8" s="1"/>
  <c r="P566" i="8" s="1"/>
  <c r="Q566" i="8" s="1"/>
  <c r="K109" i="8"/>
  <c r="O39" i="8"/>
  <c r="P39" i="8" s="1"/>
  <c r="Q39" i="8" s="1"/>
  <c r="K454" i="8"/>
  <c r="M228" i="8"/>
  <c r="O228" i="8" s="1"/>
  <c r="J42" i="8"/>
  <c r="K306" i="8"/>
  <c r="L557" i="8"/>
  <c r="K139" i="8"/>
  <c r="L571" i="8"/>
  <c r="M551" i="8"/>
  <c r="O551" i="8" s="1"/>
  <c r="M486" i="8"/>
  <c r="O486" i="8" s="1"/>
  <c r="L109" i="8"/>
  <c r="P350" i="7"/>
  <c r="Q350" i="7" s="1"/>
  <c r="L454" i="8"/>
  <c r="O52" i="8"/>
  <c r="P52" i="8" s="1"/>
  <c r="Q52" i="8" s="1"/>
  <c r="H228" i="8"/>
  <c r="M306" i="8"/>
  <c r="O306" i="8" s="1"/>
  <c r="P306" i="8" s="1"/>
  <c r="Q306" i="8" s="1"/>
  <c r="M571" i="8"/>
  <c r="O571" i="8" s="1"/>
  <c r="P571" i="8" s="1"/>
  <c r="Q571" i="8" s="1"/>
  <c r="L334" i="8"/>
  <c r="H306" i="8"/>
  <c r="H571" i="8"/>
  <c r="H451" i="8"/>
  <c r="H566" i="8"/>
  <c r="I246" i="8"/>
  <c r="I228" i="8"/>
  <c r="O44" i="8"/>
  <c r="P44" i="8" s="1"/>
  <c r="Q44" i="8" s="1"/>
  <c r="O31" i="8"/>
  <c r="P31" i="8" s="1"/>
  <c r="Q31" i="8" s="1"/>
  <c r="K374" i="8"/>
  <c r="O12" i="8"/>
  <c r="P12" i="8" s="1"/>
  <c r="Q12" i="8" s="1"/>
  <c r="K408" i="8"/>
  <c r="O64" i="8"/>
  <c r="P64" i="8" s="1"/>
  <c r="Q64" i="8" s="1"/>
  <c r="K174" i="8"/>
  <c r="L408" i="8"/>
  <c r="P636" i="7"/>
  <c r="Q636" i="7" s="1"/>
  <c r="H187" i="6"/>
  <c r="P186" i="22" s="1"/>
  <c r="L572" i="8"/>
  <c r="M408" i="8"/>
  <c r="O408" i="8" s="1"/>
  <c r="P651" i="7"/>
  <c r="Q651" i="7" s="1"/>
  <c r="J187" i="6"/>
  <c r="R186" i="22" s="1"/>
  <c r="M572" i="8"/>
  <c r="O572" i="8" s="1"/>
  <c r="M67" i="8"/>
  <c r="H408" i="8"/>
  <c r="H572" i="8"/>
  <c r="H290" i="8"/>
  <c r="I572" i="8"/>
  <c r="L534" i="8"/>
  <c r="P635" i="7"/>
  <c r="Q635" i="7" s="1"/>
  <c r="O112" i="8"/>
  <c r="P112" i="8" s="1"/>
  <c r="Q112" i="8" s="1"/>
  <c r="I390" i="8"/>
  <c r="K285" i="8"/>
  <c r="L401" i="8"/>
  <c r="I203" i="8"/>
  <c r="K197" i="8"/>
  <c r="P262" i="7"/>
  <c r="Q262" i="7" s="1"/>
  <c r="M149" i="8"/>
  <c r="O149" i="8" s="1"/>
  <c r="I342" i="8"/>
  <c r="L13" i="8"/>
  <c r="I462" i="8"/>
  <c r="P336" i="7"/>
  <c r="Q336" i="7" s="1"/>
  <c r="P591" i="7"/>
  <c r="Q591" i="7" s="1"/>
  <c r="P343" i="7"/>
  <c r="Q343" i="7" s="1"/>
  <c r="J91" i="8"/>
  <c r="J390" i="8"/>
  <c r="J462" i="8"/>
  <c r="H277" i="8"/>
  <c r="L19" i="8"/>
  <c r="I545" i="8"/>
  <c r="J342" i="8"/>
  <c r="M13" i="8"/>
  <c r="L285" i="8"/>
  <c r="P309" i="7"/>
  <c r="Q309" i="7" s="1"/>
  <c r="J203" i="8"/>
  <c r="P512" i="7"/>
  <c r="Q512" i="7" s="1"/>
  <c r="H302" i="8"/>
  <c r="L197" i="8"/>
  <c r="K91" i="8"/>
  <c r="M401" i="8"/>
  <c r="O401" i="8" s="1"/>
  <c r="K390" i="8"/>
  <c r="K462" i="8"/>
  <c r="I277" i="8"/>
  <c r="P277" i="8" s="1"/>
  <c r="Q277" i="8" s="1"/>
  <c r="M19" i="8"/>
  <c r="J545" i="8"/>
  <c r="O104" i="8"/>
  <c r="P104" i="8" s="1"/>
  <c r="Q104" i="8" s="1"/>
  <c r="H214" i="8"/>
  <c r="K342" i="8"/>
  <c r="M285" i="8"/>
  <c r="O285" i="8" s="1"/>
  <c r="K203" i="8"/>
  <c r="P326" i="7"/>
  <c r="Q326" i="7" s="1"/>
  <c r="I302" i="8"/>
  <c r="P302" i="8" s="1"/>
  <c r="Q302" i="8" s="1"/>
  <c r="M197" i="8"/>
  <c r="O197" i="8" s="1"/>
  <c r="P259" i="7"/>
  <c r="Q259" i="7" s="1"/>
  <c r="P291" i="7"/>
  <c r="Q291" i="7" s="1"/>
  <c r="L91" i="8"/>
  <c r="P433" i="7"/>
  <c r="Q433" i="7" s="1"/>
  <c r="H401" i="8"/>
  <c r="O47" i="8"/>
  <c r="P47" i="8" s="1"/>
  <c r="Q47" i="8" s="1"/>
  <c r="L390" i="8"/>
  <c r="L462" i="8"/>
  <c r="H149" i="8"/>
  <c r="J277" i="8"/>
  <c r="I19" i="8"/>
  <c r="O19" i="8" s="1"/>
  <c r="P19" i="8" s="1"/>
  <c r="Q19" i="8" s="1"/>
  <c r="O98" i="8"/>
  <c r="P98" i="8" s="1"/>
  <c r="Q98" i="8" s="1"/>
  <c r="K545" i="8"/>
  <c r="J214" i="8"/>
  <c r="L342" i="8"/>
  <c r="O123" i="8"/>
  <c r="P123" i="8" s="1"/>
  <c r="Q123" i="8" s="1"/>
  <c r="J302" i="8"/>
  <c r="O99" i="8"/>
  <c r="P99" i="8" s="1"/>
  <c r="Q99" i="8" s="1"/>
  <c r="I401" i="8"/>
  <c r="M390" i="8"/>
  <c r="O390" i="8" s="1"/>
  <c r="M462" i="8"/>
  <c r="O462" i="8" s="1"/>
  <c r="I149" i="8"/>
  <c r="K277" i="8"/>
  <c r="J19" i="8"/>
  <c r="L545" i="8"/>
  <c r="K214" i="8"/>
  <c r="M342" i="8"/>
  <c r="O342" i="8" s="1"/>
  <c r="H13" i="8"/>
  <c r="O119" i="8"/>
  <c r="P119" i="8" s="1"/>
  <c r="Q119" i="8" s="1"/>
  <c r="P564" i="7"/>
  <c r="Q564" i="7" s="1"/>
  <c r="P192" i="7"/>
  <c r="Q192" i="7" s="1"/>
  <c r="K302" i="8"/>
  <c r="P219" i="7"/>
  <c r="Q219" i="7" s="1"/>
  <c r="J149" i="8"/>
  <c r="L277" i="8"/>
  <c r="M545" i="8"/>
  <c r="O545" i="8" s="1"/>
  <c r="I214" i="8"/>
  <c r="P214" i="8" s="1"/>
  <c r="Q214" i="8" s="1"/>
  <c r="I13" i="8"/>
  <c r="O13" i="8" s="1"/>
  <c r="P13" i="8" s="1"/>
  <c r="Q13" i="8" s="1"/>
  <c r="H285" i="8"/>
  <c r="M203" i="8"/>
  <c r="O203" i="8" s="1"/>
  <c r="L302" i="8"/>
  <c r="H197" i="8"/>
  <c r="M91" i="8"/>
  <c r="P221" i="7"/>
  <c r="Q221" i="7" s="1"/>
  <c r="P349" i="7"/>
  <c r="Q349" i="7" s="1"/>
  <c r="K149" i="8"/>
  <c r="L214" i="8"/>
  <c r="J13" i="8"/>
  <c r="I285" i="8"/>
  <c r="L203" i="8"/>
  <c r="I197" i="8"/>
  <c r="H91" i="8"/>
  <c r="K401" i="8"/>
  <c r="O114" i="8"/>
  <c r="P114" i="8" s="1"/>
  <c r="Q114" i="8" s="1"/>
  <c r="P536" i="7"/>
  <c r="Q536" i="7" s="1"/>
  <c r="O38" i="8"/>
  <c r="P38" i="8" s="1"/>
  <c r="Q38" i="8" s="1"/>
  <c r="P220" i="7"/>
  <c r="Q220" i="7" s="1"/>
  <c r="P639" i="8"/>
  <c r="Q639" i="8" s="1"/>
  <c r="H318" i="8"/>
  <c r="J318" i="8"/>
  <c r="K318" i="8"/>
  <c r="O48" i="8"/>
  <c r="P48" i="8" s="1"/>
  <c r="Q48" i="8" s="1"/>
  <c r="L318" i="8"/>
  <c r="H299" i="6"/>
  <c r="P298" i="22" s="1"/>
  <c r="P529" i="7"/>
  <c r="Q529" i="7" s="1"/>
  <c r="I299" i="6"/>
  <c r="Q298" i="22" s="1"/>
  <c r="P625" i="7"/>
  <c r="Q625" i="7" s="1"/>
  <c r="J583" i="8"/>
  <c r="J198" i="8"/>
  <c r="M326" i="8"/>
  <c r="O326" i="8" s="1"/>
  <c r="P345" i="7"/>
  <c r="Q345" i="7" s="1"/>
  <c r="J151" i="8"/>
  <c r="M405" i="8"/>
  <c r="O405" i="8" s="1"/>
  <c r="I50" i="8"/>
  <c r="O50" i="8" s="1"/>
  <c r="P50" i="8" s="1"/>
  <c r="Q50" i="8" s="1"/>
  <c r="L77" i="8"/>
  <c r="H124" i="8"/>
  <c r="H69" i="8"/>
  <c r="H117" i="8"/>
  <c r="K446" i="8"/>
  <c r="I27" i="8"/>
  <c r="O27" i="8" s="1"/>
  <c r="P27" i="8" s="1"/>
  <c r="Q27" i="8" s="1"/>
  <c r="H337" i="8"/>
  <c r="K583" i="8"/>
  <c r="K198" i="8"/>
  <c r="K151" i="8"/>
  <c r="J50" i="8"/>
  <c r="M77" i="8"/>
  <c r="I124" i="8"/>
  <c r="O124" i="8" s="1"/>
  <c r="P124" i="8" s="1"/>
  <c r="Q124" i="8" s="1"/>
  <c r="I69" i="8"/>
  <c r="O69" i="8" s="1"/>
  <c r="P69" i="8" s="1"/>
  <c r="Q69" i="8" s="1"/>
  <c r="H238" i="8"/>
  <c r="I117" i="8"/>
  <c r="O117" i="8" s="1"/>
  <c r="P117" i="8" s="1"/>
  <c r="Q117" i="8" s="1"/>
  <c r="I102" i="8"/>
  <c r="O102" i="8" s="1"/>
  <c r="P102" i="8" s="1"/>
  <c r="Q102" i="8" s="1"/>
  <c r="L446" i="8"/>
  <c r="J27" i="8"/>
  <c r="I337" i="8"/>
  <c r="L151" i="8"/>
  <c r="H463" i="8"/>
  <c r="H206" i="8"/>
  <c r="K50" i="8"/>
  <c r="J124" i="8"/>
  <c r="P170" i="7"/>
  <c r="Q170" i="7" s="1"/>
  <c r="J69" i="8"/>
  <c r="L367" i="8"/>
  <c r="I238" i="8"/>
  <c r="P238" i="8" s="1"/>
  <c r="Q238" i="8" s="1"/>
  <c r="J117" i="8"/>
  <c r="H102" i="8"/>
  <c r="M446" i="8"/>
  <c r="O446" i="8" s="1"/>
  <c r="P446" i="8" s="1"/>
  <c r="Q446" i="8" s="1"/>
  <c r="K27" i="8"/>
  <c r="L198" i="8"/>
  <c r="O7" i="8"/>
  <c r="P7" i="8" s="1"/>
  <c r="Q7" i="8" s="1"/>
  <c r="M583" i="8"/>
  <c r="O583" i="8" s="1"/>
  <c r="M198" i="8"/>
  <c r="O198" i="8" s="1"/>
  <c r="H326" i="8"/>
  <c r="M151" i="8"/>
  <c r="O151" i="8" s="1"/>
  <c r="P151" i="8" s="1"/>
  <c r="Q151" i="8" s="1"/>
  <c r="I463" i="8"/>
  <c r="I206" i="8"/>
  <c r="H405" i="8"/>
  <c r="K124" i="8"/>
  <c r="K69" i="8"/>
  <c r="O113" i="8"/>
  <c r="P113" i="8" s="1"/>
  <c r="Q113" i="8" s="1"/>
  <c r="K367" i="8"/>
  <c r="J238" i="8"/>
  <c r="K117" i="8"/>
  <c r="J102" i="8"/>
  <c r="L27" i="8"/>
  <c r="O16" i="8"/>
  <c r="P16" i="8" s="1"/>
  <c r="Q16" i="8" s="1"/>
  <c r="I326" i="8"/>
  <c r="J463" i="8"/>
  <c r="J206" i="8"/>
  <c r="I405" i="8"/>
  <c r="H77" i="8"/>
  <c r="L124" i="8"/>
  <c r="L69" i="8"/>
  <c r="M367" i="8"/>
  <c r="O367" i="8" s="1"/>
  <c r="P367" i="8" s="1"/>
  <c r="Q367" i="8" s="1"/>
  <c r="K238" i="8"/>
  <c r="L117" i="8"/>
  <c r="K102" i="8"/>
  <c r="K337" i="8"/>
  <c r="J326" i="8"/>
  <c r="K463" i="8"/>
  <c r="K206" i="8"/>
  <c r="J405" i="8"/>
  <c r="L50" i="8"/>
  <c r="I77" i="8"/>
  <c r="O77" i="8" s="1"/>
  <c r="P77" i="8" s="1"/>
  <c r="Q77" i="8" s="1"/>
  <c r="O71" i="8"/>
  <c r="P71" i="8" s="1"/>
  <c r="Q71" i="8" s="1"/>
  <c r="O51" i="8"/>
  <c r="P51" i="8" s="1"/>
  <c r="Q51" i="8" s="1"/>
  <c r="H367" i="8"/>
  <c r="L238" i="8"/>
  <c r="O46" i="8"/>
  <c r="P46" i="8" s="1"/>
  <c r="Q46" i="8" s="1"/>
  <c r="L102" i="8"/>
  <c r="H446" i="8"/>
  <c r="J337" i="8"/>
  <c r="L583" i="8"/>
  <c r="P90" i="8"/>
  <c r="Q90" i="8" s="1"/>
  <c r="P521" i="7"/>
  <c r="Q521" i="7" s="1"/>
  <c r="M14" i="8"/>
  <c r="H429" i="8"/>
  <c r="P231" i="7"/>
  <c r="Q231" i="7" s="1"/>
  <c r="I429" i="8"/>
  <c r="P600" i="7"/>
  <c r="Q600" i="7" s="1"/>
  <c r="H55" i="8"/>
  <c r="H471" i="8"/>
  <c r="P573" i="7"/>
  <c r="Q573" i="7" s="1"/>
  <c r="J429" i="8"/>
  <c r="L55" i="8"/>
  <c r="O111" i="8"/>
  <c r="P111" i="8" s="1"/>
  <c r="Q111" i="8" s="1"/>
  <c r="K429" i="8"/>
  <c r="P269" i="7"/>
  <c r="Q269" i="7" s="1"/>
  <c r="L429" i="8"/>
  <c r="P517" i="7"/>
  <c r="Q517" i="7" s="1"/>
  <c r="I20" i="8"/>
  <c r="O20" i="8" s="1"/>
  <c r="P20" i="8" s="1"/>
  <c r="Q20" i="8" s="1"/>
  <c r="K478" i="8"/>
  <c r="J579" i="8"/>
  <c r="P590" i="7"/>
  <c r="Q590" i="7" s="1"/>
  <c r="K382" i="8"/>
  <c r="H95" i="8"/>
  <c r="M381" i="8"/>
  <c r="O381" i="8" s="1"/>
  <c r="H142" i="8"/>
  <c r="M534" i="8"/>
  <c r="O534" i="8" s="1"/>
  <c r="H67" i="8"/>
  <c r="L174" i="8"/>
  <c r="L53" i="8"/>
  <c r="L382" i="8"/>
  <c r="H269" i="8"/>
  <c r="I142" i="8"/>
  <c r="P142" i="8" s="1"/>
  <c r="Q142" i="8" s="1"/>
  <c r="I67" i="8"/>
  <c r="O67" i="8" s="1"/>
  <c r="P67" i="8" s="1"/>
  <c r="Q67" i="8" s="1"/>
  <c r="M174" i="8"/>
  <c r="O174" i="8" s="1"/>
  <c r="J189" i="8"/>
  <c r="M382" i="8"/>
  <c r="O382" i="8" s="1"/>
  <c r="I269" i="8"/>
  <c r="P269" i="8" s="1"/>
  <c r="Q269" i="8" s="1"/>
  <c r="J142" i="8"/>
  <c r="K290" i="8"/>
  <c r="I108" i="8"/>
  <c r="O108" i="8" s="1"/>
  <c r="P108" i="8" s="1"/>
  <c r="Q108" i="8" s="1"/>
  <c r="J67" i="8"/>
  <c r="I377" i="8"/>
  <c r="H381" i="8"/>
  <c r="J269" i="8"/>
  <c r="K142" i="8"/>
  <c r="J290" i="8"/>
  <c r="H534" i="8"/>
  <c r="K67" i="8"/>
  <c r="I381" i="8"/>
  <c r="K269" i="8"/>
  <c r="L142" i="8"/>
  <c r="L290" i="8"/>
  <c r="I534" i="8"/>
  <c r="H174" i="8"/>
  <c r="J182" i="8"/>
  <c r="J381" i="8"/>
  <c r="H382" i="8"/>
  <c r="L269" i="8"/>
  <c r="I290" i="8"/>
  <c r="P290" i="8" s="1"/>
  <c r="Q290" i="8" s="1"/>
  <c r="J534" i="8"/>
  <c r="I174" i="8"/>
  <c r="K381" i="8"/>
  <c r="I95" i="8"/>
  <c r="O95" i="8" s="1"/>
  <c r="P95" i="8" s="1"/>
  <c r="Q95" i="8" s="1"/>
  <c r="I382" i="8"/>
  <c r="H430" i="8"/>
  <c r="L95" i="8"/>
  <c r="P164" i="7"/>
  <c r="Q164" i="7" s="1"/>
  <c r="P292" i="7"/>
  <c r="Q292" i="7" s="1"/>
  <c r="P180" i="7"/>
  <c r="Q180" i="7" s="1"/>
  <c r="P284" i="7"/>
  <c r="Q284" i="7" s="1"/>
  <c r="P554" i="7"/>
  <c r="Q554" i="7" s="1"/>
  <c r="P575" i="7"/>
  <c r="Q575" i="7" s="1"/>
  <c r="P540" i="7"/>
  <c r="Q540" i="7" s="1"/>
  <c r="P484" i="7"/>
  <c r="Q484" i="7" s="1"/>
  <c r="P146" i="7"/>
  <c r="Q146" i="7" s="1"/>
  <c r="P340" i="7"/>
  <c r="Q340" i="7" s="1"/>
  <c r="P304" i="7"/>
  <c r="Q304" i="7" s="1"/>
  <c r="P560" i="7"/>
  <c r="Q560" i="7" s="1"/>
  <c r="P268" i="7"/>
  <c r="Q268" i="7" s="1"/>
  <c r="K14" i="8"/>
  <c r="I478" i="8"/>
  <c r="L422" i="8"/>
  <c r="M334" i="8"/>
  <c r="O334" i="8" s="1"/>
  <c r="I55" i="8"/>
  <c r="O55" i="8" s="1"/>
  <c r="P55" i="8" s="1"/>
  <c r="Q55" i="8" s="1"/>
  <c r="L14" i="8"/>
  <c r="J478" i="8"/>
  <c r="M422" i="8"/>
  <c r="O422" i="8" s="1"/>
  <c r="I145" i="6"/>
  <c r="Q144" i="22" s="1"/>
  <c r="I471" i="8"/>
  <c r="P471" i="8" s="1"/>
  <c r="Q471" i="8" s="1"/>
  <c r="H20" i="8"/>
  <c r="L478" i="8"/>
  <c r="J145" i="6"/>
  <c r="R144" i="22" s="1"/>
  <c r="H334" i="8"/>
  <c r="J471" i="8"/>
  <c r="J20" i="8"/>
  <c r="M478" i="8"/>
  <c r="O478" i="8" s="1"/>
  <c r="M230" i="8"/>
  <c r="O230" i="8" s="1"/>
  <c r="H422" i="8"/>
  <c r="I334" i="8"/>
  <c r="J55" i="8"/>
  <c r="K471" i="8"/>
  <c r="P558" i="7"/>
  <c r="Q558" i="7" s="1"/>
  <c r="K20" i="8"/>
  <c r="H14" i="8"/>
  <c r="I422" i="8"/>
  <c r="L471" i="8"/>
  <c r="L20" i="8"/>
  <c r="I14" i="8"/>
  <c r="O14" i="8" s="1"/>
  <c r="P14" i="8" s="1"/>
  <c r="Q14" i="8" s="1"/>
  <c r="J422" i="8"/>
  <c r="J334" i="8"/>
  <c r="K55" i="8"/>
  <c r="O78" i="8"/>
  <c r="P78" i="8" s="1"/>
  <c r="Q78" i="8" s="1"/>
  <c r="O11" i="8"/>
  <c r="P11" i="8" s="1"/>
  <c r="Q11" i="8" s="1"/>
  <c r="M358" i="8"/>
  <c r="O358" i="8" s="1"/>
  <c r="K366" i="8"/>
  <c r="L366" i="8"/>
  <c r="H261" i="8"/>
  <c r="P91" i="8"/>
  <c r="Q91" i="8" s="1"/>
  <c r="O54" i="8"/>
  <c r="P54" i="8" s="1"/>
  <c r="Q54" i="8" s="1"/>
  <c r="M366" i="8"/>
  <c r="O366" i="8" s="1"/>
  <c r="I261" i="8"/>
  <c r="P261" i="8" s="1"/>
  <c r="Q261" i="8" s="1"/>
  <c r="H230" i="8"/>
  <c r="H358" i="8"/>
  <c r="K579" i="8"/>
  <c r="O121" i="8"/>
  <c r="P121" i="8" s="1"/>
  <c r="Q121" i="8" s="1"/>
  <c r="J261" i="8"/>
  <c r="I230" i="8"/>
  <c r="I358" i="8"/>
  <c r="L579" i="8"/>
  <c r="K261" i="8"/>
  <c r="J230" i="8"/>
  <c r="J358" i="8"/>
  <c r="M579" i="8"/>
  <c r="O579" i="8" s="1"/>
  <c r="P579" i="8" s="1"/>
  <c r="Q579" i="8" s="1"/>
  <c r="H366" i="8"/>
  <c r="L261" i="8"/>
  <c r="K230" i="8"/>
  <c r="K358" i="8"/>
  <c r="H579" i="8"/>
  <c r="I366" i="8"/>
  <c r="P136" i="7"/>
  <c r="Q136" i="7" s="1"/>
  <c r="P561" i="7"/>
  <c r="Q561" i="7" s="1"/>
  <c r="P227" i="7"/>
  <c r="Q227" i="7" s="1"/>
  <c r="M95" i="8"/>
  <c r="J95" i="8"/>
  <c r="P359" i="7"/>
  <c r="Q359" i="7" s="1"/>
  <c r="P494" i="7"/>
  <c r="Q494" i="7" s="1"/>
  <c r="P312" i="7"/>
  <c r="Q312" i="7" s="1"/>
  <c r="J495" i="8"/>
  <c r="H559" i="8"/>
  <c r="J246" i="8"/>
  <c r="L374" i="8"/>
  <c r="P460" i="7"/>
  <c r="Q460" i="7" s="1"/>
  <c r="K133" i="8"/>
  <c r="P571" i="7"/>
  <c r="Q571" i="7" s="1"/>
  <c r="O86" i="8"/>
  <c r="P86" i="8" s="1"/>
  <c r="Q86" i="8" s="1"/>
  <c r="P34" i="8"/>
  <c r="Q34" i="8" s="1"/>
  <c r="I495" i="8"/>
  <c r="I559" i="8"/>
  <c r="P559" i="8" s="1"/>
  <c r="Q559" i="8" s="1"/>
  <c r="H567" i="8"/>
  <c r="K246" i="8"/>
  <c r="M374" i="8"/>
  <c r="O374" i="8" s="1"/>
  <c r="O36" i="8"/>
  <c r="P36" i="8" s="1"/>
  <c r="Q36" i="8" s="1"/>
  <c r="P372" i="7"/>
  <c r="Q372" i="7" s="1"/>
  <c r="M557" i="8"/>
  <c r="O557" i="8" s="1"/>
  <c r="K495" i="8"/>
  <c r="J559" i="8"/>
  <c r="H494" i="8"/>
  <c r="I567" i="8"/>
  <c r="P567" i="8" s="1"/>
  <c r="Q567" i="8" s="1"/>
  <c r="L246" i="8"/>
  <c r="P278" i="7"/>
  <c r="Q278" i="7" s="1"/>
  <c r="P285" i="7"/>
  <c r="Q285" i="7" s="1"/>
  <c r="P402" i="7"/>
  <c r="Q402" i="7" s="1"/>
  <c r="P368" i="7"/>
  <c r="Q368" i="7" s="1"/>
  <c r="H557" i="8"/>
  <c r="P320" i="7"/>
  <c r="Q320" i="7" s="1"/>
  <c r="O32" i="8"/>
  <c r="P32" i="8" s="1"/>
  <c r="Q32" i="8" s="1"/>
  <c r="L495" i="8"/>
  <c r="K559" i="8"/>
  <c r="I494" i="8"/>
  <c r="J567" i="8"/>
  <c r="M246" i="8"/>
  <c r="O246" i="8" s="1"/>
  <c r="P553" i="7"/>
  <c r="Q553" i="7" s="1"/>
  <c r="P247" i="7"/>
  <c r="Q247" i="7" s="1"/>
  <c r="H133" i="8"/>
  <c r="P403" i="7"/>
  <c r="Q403" i="7" s="1"/>
  <c r="P300" i="7"/>
  <c r="Q300" i="7" s="1"/>
  <c r="P357" i="7"/>
  <c r="Q357" i="7" s="1"/>
  <c r="P308" i="7"/>
  <c r="Q308" i="7" s="1"/>
  <c r="I557" i="8"/>
  <c r="M495" i="8"/>
  <c r="O495" i="8" s="1"/>
  <c r="L559" i="8"/>
  <c r="J494" i="8"/>
  <c r="K567" i="8"/>
  <c r="H374" i="8"/>
  <c r="I133" i="8"/>
  <c r="P135" i="7"/>
  <c r="Q135" i="7" s="1"/>
  <c r="P321" i="7"/>
  <c r="Q321" i="7" s="1"/>
  <c r="P549" i="7"/>
  <c r="Q549" i="7" s="1"/>
  <c r="O75" i="8"/>
  <c r="P75" i="8" s="1"/>
  <c r="Q75" i="8" s="1"/>
  <c r="J557" i="8"/>
  <c r="P317" i="7"/>
  <c r="Q317" i="7" s="1"/>
  <c r="K494" i="8"/>
  <c r="L567" i="8"/>
  <c r="I374" i="8"/>
  <c r="P469" i="7"/>
  <c r="Q469" i="7" s="1"/>
  <c r="J133" i="8"/>
  <c r="P296" i="7"/>
  <c r="Q296" i="7" s="1"/>
  <c r="P181" i="7"/>
  <c r="Q181" i="7" s="1"/>
  <c r="P324" i="7"/>
  <c r="Q324" i="7" s="1"/>
  <c r="P525" i="7"/>
  <c r="Q525" i="7" s="1"/>
  <c r="P532" i="7"/>
  <c r="Q532" i="7" s="1"/>
  <c r="P163" i="7"/>
  <c r="Q163" i="7" s="1"/>
  <c r="O72" i="8"/>
  <c r="P72" i="8" s="1"/>
  <c r="Q72" i="8" s="1"/>
  <c r="P301" i="7"/>
  <c r="Q301" i="7" s="1"/>
  <c r="J108" i="8"/>
  <c r="I430" i="8"/>
  <c r="P430" i="8" s="1"/>
  <c r="Q430" i="8" s="1"/>
  <c r="M53" i="8"/>
  <c r="O88" i="8"/>
  <c r="P88" i="8" s="1"/>
  <c r="Q88" i="8" s="1"/>
  <c r="K182" i="8"/>
  <c r="K189" i="8"/>
  <c r="I161" i="6"/>
  <c r="Q160" i="22" s="1"/>
  <c r="K108" i="8"/>
  <c r="P138" i="7"/>
  <c r="Q138" i="7" s="1"/>
  <c r="J430" i="8"/>
  <c r="L182" i="8"/>
  <c r="H310" i="8"/>
  <c r="L189" i="8"/>
  <c r="J161" i="6"/>
  <c r="R160" i="22" s="1"/>
  <c r="L108" i="8"/>
  <c r="K377" i="8"/>
  <c r="K430" i="8"/>
  <c r="M182" i="8"/>
  <c r="O182" i="8" s="1"/>
  <c r="P182" i="8" s="1"/>
  <c r="Q182" i="8" s="1"/>
  <c r="I310" i="8"/>
  <c r="P310" i="8" s="1"/>
  <c r="Q310" i="8" s="1"/>
  <c r="M189" i="8"/>
  <c r="O189" i="8" s="1"/>
  <c r="P189" i="8" s="1"/>
  <c r="Q189" i="8" s="1"/>
  <c r="M108" i="8"/>
  <c r="P162" i="7"/>
  <c r="Q162" i="7" s="1"/>
  <c r="J377" i="8"/>
  <c r="L430" i="8"/>
  <c r="H53" i="8"/>
  <c r="J310" i="8"/>
  <c r="P347" i="7"/>
  <c r="Q347" i="7" s="1"/>
  <c r="P387" i="7"/>
  <c r="Q387" i="7" s="1"/>
  <c r="L377" i="8"/>
  <c r="I53" i="8"/>
  <c r="O53" i="8" s="1"/>
  <c r="P53" i="8" s="1"/>
  <c r="Q53" i="8" s="1"/>
  <c r="K310" i="8"/>
  <c r="M377" i="8"/>
  <c r="O377" i="8" s="1"/>
  <c r="J53" i="8"/>
  <c r="O118" i="8"/>
  <c r="P118" i="8" s="1"/>
  <c r="Q118" i="8" s="1"/>
  <c r="H182" i="8"/>
  <c r="L310" i="8"/>
  <c r="H189" i="8"/>
  <c r="P306" i="7"/>
  <c r="Q306" i="7" s="1"/>
  <c r="P511" i="7"/>
  <c r="Q511" i="7" s="1"/>
  <c r="P332" i="7"/>
  <c r="Q332" i="7" s="1"/>
  <c r="P497" i="7"/>
  <c r="Q497" i="7" s="1"/>
  <c r="P551" i="7"/>
  <c r="Q551" i="7" s="1"/>
  <c r="I29" i="8"/>
  <c r="O29" i="8" s="1"/>
  <c r="P29" i="8" s="1"/>
  <c r="Q29" i="8" s="1"/>
  <c r="P201" i="7"/>
  <c r="Q201" i="7" s="1"/>
  <c r="I667" i="8"/>
  <c r="P667" i="8" s="1"/>
  <c r="Q667" i="8" s="1"/>
  <c r="J597" i="8"/>
  <c r="M92" i="8"/>
  <c r="H414" i="8"/>
  <c r="L542" i="8"/>
  <c r="L166" i="8"/>
  <c r="K257" i="8"/>
  <c r="H445" i="8"/>
  <c r="J29" i="8"/>
  <c r="J667" i="8"/>
  <c r="K597" i="8"/>
  <c r="O103" i="8"/>
  <c r="P103" i="8" s="1"/>
  <c r="Q103" i="8" s="1"/>
  <c r="I414" i="8"/>
  <c r="P414" i="8" s="1"/>
  <c r="Q414" i="8" s="1"/>
  <c r="M542" i="8"/>
  <c r="O542" i="8" s="1"/>
  <c r="P542" i="8" s="1"/>
  <c r="Q542" i="8" s="1"/>
  <c r="M166" i="8"/>
  <c r="O166" i="8" s="1"/>
  <c r="P166" i="8" s="1"/>
  <c r="Q166" i="8" s="1"/>
  <c r="H294" i="8"/>
  <c r="O107" i="8"/>
  <c r="P107" i="8" s="1"/>
  <c r="Q107" i="8" s="1"/>
  <c r="J257" i="8"/>
  <c r="O56" i="8"/>
  <c r="P56" i="8" s="1"/>
  <c r="Q56" i="8" s="1"/>
  <c r="I445" i="8"/>
  <c r="P445" i="8" s="1"/>
  <c r="Q445" i="8" s="1"/>
  <c r="K29" i="8"/>
  <c r="K667" i="8"/>
  <c r="L597" i="8"/>
  <c r="J414" i="8"/>
  <c r="K294" i="8"/>
  <c r="P538" i="7"/>
  <c r="Q538" i="7" s="1"/>
  <c r="L257" i="8"/>
  <c r="J445" i="8"/>
  <c r="P344" i="7"/>
  <c r="Q344" i="7" s="1"/>
  <c r="L29" i="8"/>
  <c r="L667" i="8"/>
  <c r="H92" i="8"/>
  <c r="K414" i="8"/>
  <c r="I294" i="8"/>
  <c r="P531" i="7"/>
  <c r="Q531" i="7" s="1"/>
  <c r="M257" i="8"/>
  <c r="O257" i="8" s="1"/>
  <c r="P257" i="8" s="1"/>
  <c r="Q257" i="8" s="1"/>
  <c r="K445" i="8"/>
  <c r="I92" i="8"/>
  <c r="O92" i="8" s="1"/>
  <c r="P92" i="8" s="1"/>
  <c r="Q92" i="8" s="1"/>
  <c r="L414" i="8"/>
  <c r="H542" i="8"/>
  <c r="H166" i="8"/>
  <c r="J294" i="8"/>
  <c r="H257" i="8"/>
  <c r="L445" i="8"/>
  <c r="P323" i="7"/>
  <c r="Q323" i="7" s="1"/>
  <c r="P363" i="7"/>
  <c r="Q363" i="7" s="1"/>
  <c r="P411" i="7"/>
  <c r="Q411" i="7" s="1"/>
  <c r="P695" i="7"/>
  <c r="Q695" i="7" s="1"/>
  <c r="P271" i="7"/>
  <c r="Q271" i="7" s="1"/>
  <c r="P327" i="7"/>
  <c r="Q327" i="7" s="1"/>
  <c r="P264" i="7"/>
  <c r="Q264" i="7" s="1"/>
  <c r="P520" i="7"/>
  <c r="Q520" i="7" s="1"/>
  <c r="P736" i="7"/>
  <c r="Q736" i="7" s="1"/>
  <c r="P662" i="7"/>
  <c r="Q662" i="7" s="1"/>
  <c r="P205" i="7"/>
  <c r="Q205" i="7" s="1"/>
  <c r="P448" i="7"/>
  <c r="Q448" i="7" s="1"/>
  <c r="P688" i="7"/>
  <c r="Q688" i="7" s="1"/>
  <c r="P280" i="7"/>
  <c r="Q280" i="7" s="1"/>
  <c r="P717" i="7"/>
  <c r="Q717" i="7" s="1"/>
  <c r="P603" i="7"/>
  <c r="Q603" i="7" s="1"/>
  <c r="P574" i="7"/>
  <c r="Q574" i="7" s="1"/>
  <c r="P581" i="7"/>
  <c r="Q581" i="7" s="1"/>
  <c r="P404" i="7"/>
  <c r="Q404" i="7" s="1"/>
  <c r="P348" i="7"/>
  <c r="Q348" i="7" s="1"/>
  <c r="P504" i="7"/>
  <c r="Q504" i="7" s="1"/>
  <c r="P364" i="7"/>
  <c r="Q364" i="7" s="1"/>
  <c r="P496" i="7"/>
  <c r="Q496" i="7" s="1"/>
  <c r="P568" i="7"/>
  <c r="Q568" i="7" s="1"/>
  <c r="P647" i="7"/>
  <c r="Q647" i="7" s="1"/>
  <c r="P501" i="7"/>
  <c r="Q501" i="7" s="1"/>
  <c r="P713" i="8"/>
  <c r="Q713" i="8" s="1"/>
  <c r="P637" i="7"/>
  <c r="Q637" i="7" s="1"/>
  <c r="P735" i="8"/>
  <c r="Q735" i="8" s="1"/>
  <c r="P341" i="7"/>
  <c r="Q341" i="7" s="1"/>
  <c r="P677" i="7"/>
  <c r="Q677" i="7" s="1"/>
  <c r="P696" i="7"/>
  <c r="Q696" i="7" s="1"/>
  <c r="P322" i="7"/>
  <c r="Q322" i="7" s="1"/>
  <c r="P543" i="7"/>
  <c r="Q543" i="7" s="1"/>
  <c r="P500" i="7"/>
  <c r="Q500" i="7" s="1"/>
  <c r="P629" i="7"/>
  <c r="Q629" i="7" s="1"/>
  <c r="P513" i="7"/>
  <c r="Q513" i="7" s="1"/>
  <c r="P709" i="8"/>
  <c r="Q709" i="8" s="1"/>
  <c r="P681" i="7"/>
  <c r="Q681" i="7" s="1"/>
  <c r="P416" i="7"/>
  <c r="Q416" i="7" s="1"/>
  <c r="P295" i="7"/>
  <c r="Q295" i="7" s="1"/>
  <c r="P256" i="7"/>
  <c r="Q256" i="7" s="1"/>
  <c r="P289" i="7"/>
  <c r="Q289" i="7" s="1"/>
  <c r="P673" i="7"/>
  <c r="Q673" i="7" s="1"/>
  <c r="P734" i="7"/>
  <c r="Q734" i="7" s="1"/>
  <c r="P178" i="7"/>
  <c r="Q178" i="7" s="1"/>
  <c r="P184" i="7"/>
  <c r="Q184" i="7" s="1"/>
  <c r="P246" i="7"/>
  <c r="Q246" i="7" s="1"/>
  <c r="P252" i="7"/>
  <c r="Q252" i="7" s="1"/>
  <c r="P577" i="7"/>
  <c r="Q577" i="7" s="1"/>
  <c r="P301" i="8"/>
  <c r="Q301" i="8" s="1"/>
  <c r="P527" i="7"/>
  <c r="Q527" i="7" s="1"/>
  <c r="P727" i="8"/>
  <c r="Q727" i="8" s="1"/>
  <c r="P693" i="7"/>
  <c r="Q693" i="7" s="1"/>
  <c r="P346" i="7"/>
  <c r="Q346" i="7" s="1"/>
  <c r="P703" i="8"/>
  <c r="Q703" i="8" s="1"/>
  <c r="P441" i="7"/>
  <c r="Q441" i="7" s="1"/>
  <c r="P168" i="7"/>
  <c r="Q168" i="7" s="1"/>
  <c r="P552" i="7"/>
  <c r="Q552" i="7" s="1"/>
  <c r="P557" i="7"/>
  <c r="Q557" i="7" s="1"/>
  <c r="P310" i="7"/>
  <c r="Q310" i="7" s="1"/>
  <c r="P656" i="7"/>
  <c r="Q656" i="7" s="1"/>
  <c r="P253" i="7"/>
  <c r="Q253" i="7" s="1"/>
  <c r="P544" i="7"/>
  <c r="Q544" i="7" s="1"/>
  <c r="P694" i="7"/>
  <c r="Q694" i="7" s="1"/>
  <c r="P614" i="7"/>
  <c r="Q614" i="7" s="1"/>
  <c r="P567" i="7"/>
  <c r="Q567" i="7" s="1"/>
  <c r="P152" i="7"/>
  <c r="Q152" i="7" s="1"/>
  <c r="P307" i="7"/>
  <c r="Q307" i="7" s="1"/>
  <c r="P415" i="7"/>
  <c r="Q415" i="7" s="1"/>
  <c r="P535" i="7"/>
  <c r="Q535" i="7" s="1"/>
  <c r="P675" i="8"/>
  <c r="Q675" i="8" s="1"/>
  <c r="P539" i="7"/>
  <c r="Q539" i="7" s="1"/>
  <c r="P148" i="7"/>
  <c r="Q148" i="7" s="1"/>
  <c r="P514" i="7"/>
  <c r="Q514" i="7" s="1"/>
  <c r="P281" i="7"/>
  <c r="Q281" i="7" s="1"/>
  <c r="P150" i="8"/>
  <c r="Q150" i="8" s="1"/>
  <c r="P661" i="7"/>
  <c r="Q661" i="7" s="1"/>
  <c r="P183" i="7"/>
  <c r="Q183" i="7" s="1"/>
  <c r="P657" i="7"/>
  <c r="Q657" i="7" s="1"/>
  <c r="P711" i="7"/>
  <c r="Q711" i="7" s="1"/>
  <c r="P705" i="7"/>
  <c r="Q705" i="7" s="1"/>
  <c r="P576" i="8"/>
  <c r="Q576" i="8" s="1"/>
  <c r="P703" i="7"/>
  <c r="Q703" i="7" s="1"/>
  <c r="P702" i="7"/>
  <c r="Q702" i="7" s="1"/>
  <c r="P335" i="7"/>
  <c r="Q335" i="7" s="1"/>
  <c r="P641" i="7"/>
  <c r="Q641" i="7" s="1"/>
  <c r="P328" i="7"/>
  <c r="Q328" i="7" s="1"/>
  <c r="P572" i="7"/>
  <c r="Q572" i="7" s="1"/>
  <c r="P580" i="7"/>
  <c r="Q580" i="7" s="1"/>
  <c r="P678" i="7"/>
  <c r="Q678" i="7" s="1"/>
  <c r="P615" i="7"/>
  <c r="Q615" i="7" s="1"/>
  <c r="P742" i="7"/>
  <c r="Q742" i="7" s="1"/>
  <c r="P604" i="7"/>
  <c r="Q604" i="7" s="1"/>
  <c r="P542" i="7"/>
  <c r="Q542" i="7" s="1"/>
  <c r="P605" i="7"/>
  <c r="Q605" i="7" s="1"/>
  <c r="P565" i="7"/>
  <c r="Q565" i="7" s="1"/>
  <c r="P388" i="7"/>
  <c r="Q388" i="7" s="1"/>
  <c r="P519" i="7"/>
  <c r="Q519" i="7" s="1"/>
  <c r="P583" i="7"/>
  <c r="Q583" i="7" s="1"/>
  <c r="P658" i="7"/>
  <c r="Q658" i="7" s="1"/>
  <c r="P559" i="7"/>
  <c r="Q559" i="7" s="1"/>
  <c r="P593" i="7"/>
  <c r="Q593" i="7" s="1"/>
  <c r="P516" i="7"/>
  <c r="Q516" i="7" s="1"/>
  <c r="P352" i="7"/>
  <c r="Q352" i="7" s="1"/>
  <c r="P167" i="7"/>
  <c r="Q167" i="7" s="1"/>
  <c r="P709" i="7"/>
  <c r="Q709" i="7" s="1"/>
  <c r="P130" i="7"/>
  <c r="Q130" i="7" s="1"/>
  <c r="P653" i="7"/>
  <c r="Q653" i="7" s="1"/>
  <c r="P279" i="7"/>
  <c r="Q279" i="7" s="1"/>
  <c r="P596" i="7"/>
  <c r="Q596" i="7" s="1"/>
  <c r="P240" i="7"/>
  <c r="Q240" i="7" s="1"/>
  <c r="P260" i="7"/>
  <c r="Q260" i="7" s="1"/>
  <c r="P290" i="7"/>
  <c r="Q290" i="7" s="1"/>
  <c r="P701" i="7"/>
  <c r="Q701" i="7" s="1"/>
  <c r="J105" i="8"/>
  <c r="I105" i="8"/>
  <c r="O105" i="8" s="1"/>
  <c r="P105" i="8" s="1"/>
  <c r="Q105" i="8" s="1"/>
  <c r="H105" i="8"/>
  <c r="M105" i="8"/>
  <c r="K105" i="8"/>
  <c r="L105" i="8"/>
  <c r="I17" i="8"/>
  <c r="O17" i="8" s="1"/>
  <c r="P17" i="8" s="1"/>
  <c r="Q17" i="8" s="1"/>
  <c r="H17" i="8"/>
  <c r="M17" i="8"/>
  <c r="L17" i="8"/>
  <c r="J17" i="8"/>
  <c r="K17" i="8"/>
  <c r="J33" i="8"/>
  <c r="I33" i="8"/>
  <c r="O33" i="8" s="1"/>
  <c r="P33" i="8" s="1"/>
  <c r="Q33" i="8" s="1"/>
  <c r="H33" i="8"/>
  <c r="M33" i="8"/>
  <c r="L33" i="8"/>
  <c r="K33" i="8"/>
  <c r="J41" i="8"/>
  <c r="I41" i="8"/>
  <c r="O41" i="8" s="1"/>
  <c r="P41" i="8" s="1"/>
  <c r="Q41" i="8" s="1"/>
  <c r="H41" i="8"/>
  <c r="M41" i="8"/>
  <c r="L41" i="8"/>
  <c r="K41" i="8"/>
  <c r="J57" i="8"/>
  <c r="I57" i="8"/>
  <c r="O57" i="8" s="1"/>
  <c r="P57" i="8" s="1"/>
  <c r="Q57" i="8" s="1"/>
  <c r="H57" i="8"/>
  <c r="M57" i="8"/>
  <c r="K57" i="8"/>
  <c r="L57" i="8"/>
  <c r="J97" i="8"/>
  <c r="I97" i="8"/>
  <c r="O97" i="8" s="1"/>
  <c r="P97" i="8" s="1"/>
  <c r="Q97" i="8" s="1"/>
  <c r="H97" i="8"/>
  <c r="M97" i="8"/>
  <c r="K97" i="8"/>
  <c r="L97" i="8"/>
  <c r="J73" i="8"/>
  <c r="I73" i="8"/>
  <c r="O73" i="8" s="1"/>
  <c r="P73" i="8" s="1"/>
  <c r="Q73" i="8" s="1"/>
  <c r="H73" i="8"/>
  <c r="M73" i="8"/>
  <c r="K73" i="8"/>
  <c r="L73" i="8"/>
  <c r="J81" i="8"/>
  <c r="I81" i="8"/>
  <c r="O81" i="8" s="1"/>
  <c r="P81" i="8" s="1"/>
  <c r="Q81" i="8" s="1"/>
  <c r="H81" i="8"/>
  <c r="M81" i="8"/>
  <c r="K81" i="8"/>
  <c r="L81" i="8"/>
  <c r="J49" i="8"/>
  <c r="I49" i="8"/>
  <c r="O49" i="8" s="1"/>
  <c r="P49" i="8" s="1"/>
  <c r="Q49" i="8" s="1"/>
  <c r="H49" i="8"/>
  <c r="M49" i="8"/>
  <c r="L49" i="8"/>
  <c r="K49" i="8"/>
  <c r="I9" i="8"/>
  <c r="O9" i="8" s="1"/>
  <c r="P9" i="8" s="1"/>
  <c r="Q9" i="8" s="1"/>
  <c r="H9" i="8"/>
  <c r="M9" i="8"/>
  <c r="L9" i="8"/>
  <c r="J9" i="8"/>
  <c r="K9" i="8"/>
  <c r="J25" i="8"/>
  <c r="I25" i="8"/>
  <c r="O25" i="8" s="1"/>
  <c r="P25" i="8" s="1"/>
  <c r="Q25" i="8" s="1"/>
  <c r="H25" i="8"/>
  <c r="M25" i="8"/>
  <c r="L25" i="8"/>
  <c r="K25" i="8"/>
  <c r="J65" i="8"/>
  <c r="I65" i="8"/>
  <c r="O65" i="8" s="1"/>
  <c r="P65" i="8" s="1"/>
  <c r="Q65" i="8" s="1"/>
  <c r="H65" i="8"/>
  <c r="M65" i="8"/>
  <c r="K65" i="8"/>
  <c r="L65" i="8"/>
  <c r="J89" i="8"/>
  <c r="I89" i="8"/>
  <c r="O89" i="8" s="1"/>
  <c r="P89" i="8" s="1"/>
  <c r="Q89" i="8" s="1"/>
  <c r="H89" i="8"/>
  <c r="M89" i="8"/>
  <c r="K89" i="8"/>
  <c r="L89" i="8"/>
  <c r="K9" i="15"/>
  <c r="G6" i="21" s="1"/>
  <c r="K8" i="15"/>
  <c r="E6" i="21" s="1"/>
  <c r="K10" i="15"/>
  <c r="K7" i="15"/>
  <c r="E128" i="7"/>
  <c r="F128" i="7" s="1"/>
  <c r="P370" i="8" l="1"/>
  <c r="Q370" i="8" s="1"/>
  <c r="S622" i="6"/>
  <c r="Y621" i="22" s="1"/>
  <c r="P330" i="6"/>
  <c r="P312" i="6"/>
  <c r="P313" i="6"/>
  <c r="Q538" i="6"/>
  <c r="P363" i="8"/>
  <c r="Q363" i="8" s="1"/>
  <c r="W621" i="22"/>
  <c r="P549" i="6"/>
  <c r="O549" i="6" s="1"/>
  <c r="R549" i="6" s="1"/>
  <c r="U549" i="6" s="1"/>
  <c r="Q622" i="6"/>
  <c r="P717" i="6"/>
  <c r="Q717" i="6" s="1"/>
  <c r="X716" i="22" s="1"/>
  <c r="P499" i="6"/>
  <c r="P293" i="8"/>
  <c r="Q293" i="8" s="1"/>
  <c r="P256" i="8"/>
  <c r="Q256" i="8" s="1"/>
  <c r="P606" i="6"/>
  <c r="P702" i="6"/>
  <c r="P254" i="6"/>
  <c r="P617" i="6"/>
  <c r="P735" i="6"/>
  <c r="P676" i="6"/>
  <c r="P342" i="6"/>
  <c r="W341" i="22" s="1"/>
  <c r="P298" i="8"/>
  <c r="Q298" i="8" s="1"/>
  <c r="Q500" i="6"/>
  <c r="X499" i="22" s="1"/>
  <c r="P733" i="6"/>
  <c r="Q733" i="6" s="1"/>
  <c r="X732" i="22" s="1"/>
  <c r="S538" i="6"/>
  <c r="Y537" i="22" s="1"/>
  <c r="Q348" i="6"/>
  <c r="P574" i="6"/>
  <c r="P390" i="6"/>
  <c r="P568" i="6"/>
  <c r="P648" i="6"/>
  <c r="P588" i="6"/>
  <c r="P669" i="6"/>
  <c r="P314" i="6"/>
  <c r="S314" i="6" s="1"/>
  <c r="Y313" i="22" s="1"/>
  <c r="P633" i="6"/>
  <c r="P712" i="6"/>
  <c r="O712" i="6" s="1"/>
  <c r="R712" i="6" s="1"/>
  <c r="U712" i="6" s="1"/>
  <c r="P695" i="6"/>
  <c r="W694" i="22" s="1"/>
  <c r="P681" i="6"/>
  <c r="Q681" i="6" s="1"/>
  <c r="X680" i="22" s="1"/>
  <c r="P497" i="6"/>
  <c r="G308" i="8"/>
  <c r="N308" i="8"/>
  <c r="G271" i="8"/>
  <c r="N271" i="8"/>
  <c r="F279" i="6"/>
  <c r="J278" i="22"/>
  <c r="G279" i="8"/>
  <c r="N279" i="8"/>
  <c r="F258" i="6"/>
  <c r="J257" i="22"/>
  <c r="G344" i="8"/>
  <c r="N344" i="8"/>
  <c r="G300" i="8"/>
  <c r="N300" i="8"/>
  <c r="G331" i="8"/>
  <c r="N331" i="8"/>
  <c r="N267" i="8"/>
  <c r="G267" i="8"/>
  <c r="G347" i="8"/>
  <c r="N347" i="8"/>
  <c r="G368" i="8"/>
  <c r="N368" i="8"/>
  <c r="G324" i="8"/>
  <c r="N324" i="8"/>
  <c r="F325" i="6"/>
  <c r="J324" i="22"/>
  <c r="G259" i="8"/>
  <c r="N259" i="8"/>
  <c r="F370" i="6"/>
  <c r="J369" i="22"/>
  <c r="G339" i="8"/>
  <c r="N339" i="8"/>
  <c r="F327" i="6"/>
  <c r="J326" i="22"/>
  <c r="J319" i="22"/>
  <c r="F320" i="6"/>
  <c r="G351" i="8"/>
  <c r="N351" i="8"/>
  <c r="N288" i="8"/>
  <c r="G288" i="8"/>
  <c r="N291" i="8"/>
  <c r="G291" i="8"/>
  <c r="G251" i="8"/>
  <c r="N251" i="8"/>
  <c r="F277" i="6"/>
  <c r="J276" i="22"/>
  <c r="G284" i="8"/>
  <c r="N284" i="8"/>
  <c r="F306" i="6"/>
  <c r="J305" i="22"/>
  <c r="G315" i="8"/>
  <c r="N315" i="8"/>
  <c r="G275" i="8"/>
  <c r="N275" i="8"/>
  <c r="G327" i="8"/>
  <c r="N327" i="8"/>
  <c r="G280" i="8"/>
  <c r="N280" i="8"/>
  <c r="G348" i="8"/>
  <c r="N348" i="8"/>
  <c r="F308" i="6"/>
  <c r="J307" i="22"/>
  <c r="N292" i="8"/>
  <c r="G292" i="8"/>
  <c r="G360" i="8"/>
  <c r="N360" i="8"/>
  <c r="F259" i="6"/>
  <c r="J258" i="22"/>
  <c r="G304" i="8"/>
  <c r="N304" i="8"/>
  <c r="G335" i="8"/>
  <c r="N335" i="8"/>
  <c r="N356" i="8"/>
  <c r="G356" i="8"/>
  <c r="F291" i="6"/>
  <c r="J290" i="22"/>
  <c r="N266" i="8"/>
  <c r="G266" i="8"/>
  <c r="J322" i="22"/>
  <c r="F323" i="6"/>
  <c r="N287" i="8"/>
  <c r="G287" i="8"/>
  <c r="F260" i="6"/>
  <c r="J259" i="22"/>
  <c r="R309" i="6"/>
  <c r="U309" i="6" s="1"/>
  <c r="N278" i="8"/>
  <c r="G278" i="8"/>
  <c r="N336" i="8"/>
  <c r="G336" i="8"/>
  <c r="G352" i="8"/>
  <c r="N352" i="8"/>
  <c r="G311" i="8"/>
  <c r="N311" i="8"/>
  <c r="G307" i="8"/>
  <c r="N307" i="8"/>
  <c r="G364" i="8"/>
  <c r="N364" i="8"/>
  <c r="G323" i="8"/>
  <c r="N323" i="8"/>
  <c r="F358" i="6"/>
  <c r="J357" i="22"/>
  <c r="G255" i="8"/>
  <c r="N255" i="8"/>
  <c r="F274" i="6"/>
  <c r="J273" i="22"/>
  <c r="G303" i="8"/>
  <c r="N303" i="8"/>
  <c r="F338" i="6"/>
  <c r="J337" i="22"/>
  <c r="G328" i="8"/>
  <c r="N328" i="8"/>
  <c r="N359" i="8"/>
  <c r="G359" i="8"/>
  <c r="G283" i="8"/>
  <c r="N283" i="8"/>
  <c r="G340" i="8"/>
  <c r="N340" i="8"/>
  <c r="G295" i="8"/>
  <c r="N295" i="8"/>
  <c r="F368" i="6"/>
  <c r="J367" i="22"/>
  <c r="N262" i="8"/>
  <c r="G262" i="8"/>
  <c r="G258" i="8"/>
  <c r="N258" i="8"/>
  <c r="G274" i="8"/>
  <c r="N274" i="8"/>
  <c r="F303" i="6"/>
  <c r="J302" i="22"/>
  <c r="G319" i="8"/>
  <c r="N319" i="8"/>
  <c r="N254" i="8"/>
  <c r="G254" i="8"/>
  <c r="G312" i="8"/>
  <c r="N312" i="8"/>
  <c r="G343" i="8"/>
  <c r="N343" i="8"/>
  <c r="F355" i="6"/>
  <c r="J354" i="22"/>
  <c r="G299" i="8"/>
  <c r="N299" i="8"/>
  <c r="G355" i="8"/>
  <c r="N355" i="8"/>
  <c r="F264" i="6"/>
  <c r="J263" i="22"/>
  <c r="A6" i="21"/>
  <c r="L385" i="2"/>
  <c r="J385" i="2" s="1"/>
  <c r="R385" i="2" s="1"/>
  <c r="L433" i="2"/>
  <c r="J433" i="2" s="1"/>
  <c r="R433" i="2" s="1"/>
  <c r="C431" i="7" s="1"/>
  <c r="L481" i="2"/>
  <c r="J481" i="2" s="1"/>
  <c r="R481" i="2" s="1"/>
  <c r="C479" i="7" s="1"/>
  <c r="P479" i="7" s="1"/>
  <c r="Q479" i="7" s="1"/>
  <c r="L410" i="2"/>
  <c r="J410" i="2" s="1"/>
  <c r="R410" i="2" s="1"/>
  <c r="C408" i="7" s="1"/>
  <c r="P408" i="7" s="1"/>
  <c r="Q408" i="7" s="1"/>
  <c r="L458" i="2"/>
  <c r="J458" i="2" s="1"/>
  <c r="R458" i="2" s="1"/>
  <c r="C456" i="7" s="1"/>
  <c r="P456" i="7" s="1"/>
  <c r="Q456" i="7" s="1"/>
  <c r="L383" i="2"/>
  <c r="J383" i="2" s="1"/>
  <c r="R383" i="2" s="1"/>
  <c r="L431" i="2"/>
  <c r="J431" i="2" s="1"/>
  <c r="R431" i="2" s="1"/>
  <c r="L479" i="2"/>
  <c r="J479" i="2" s="1"/>
  <c r="R479" i="2" s="1"/>
  <c r="C477" i="7" s="1"/>
  <c r="P477" i="7" s="1"/>
  <c r="Q477" i="7" s="1"/>
  <c r="L404" i="2"/>
  <c r="J404" i="2" s="1"/>
  <c r="R404" i="2" s="1"/>
  <c r="L452" i="2"/>
  <c r="J452" i="2" s="1"/>
  <c r="L389" i="2"/>
  <c r="J389" i="2" s="1"/>
  <c r="R389" i="2" s="1"/>
  <c r="L437" i="2"/>
  <c r="J437" i="2" s="1"/>
  <c r="R437" i="2" s="1"/>
  <c r="C435" i="7" s="1"/>
  <c r="P435" i="7" s="1"/>
  <c r="Q435" i="7" s="1"/>
  <c r="L485" i="2"/>
  <c r="J485" i="2" s="1"/>
  <c r="R485" i="2" s="1"/>
  <c r="L414" i="2"/>
  <c r="J414" i="2" s="1"/>
  <c r="R414" i="2" s="1"/>
  <c r="L462" i="2"/>
  <c r="J462" i="2" s="1"/>
  <c r="R462" i="2" s="1"/>
  <c r="L387" i="2"/>
  <c r="J387" i="2" s="1"/>
  <c r="L435" i="2"/>
  <c r="J435" i="2" s="1"/>
  <c r="R435" i="2" s="1"/>
  <c r="L483" i="2"/>
  <c r="J483" i="2" s="1"/>
  <c r="R483" i="2" s="1"/>
  <c r="L408" i="2"/>
  <c r="J408" i="2" s="1"/>
  <c r="L456" i="2"/>
  <c r="J456" i="2" s="1"/>
  <c r="L393" i="2"/>
  <c r="J393" i="2" s="1"/>
  <c r="R393" i="2" s="1"/>
  <c r="L441" i="2"/>
  <c r="J441" i="2" s="1"/>
  <c r="R441" i="2" s="1"/>
  <c r="L489" i="2"/>
  <c r="J489" i="2" s="1"/>
  <c r="R489" i="2" s="1"/>
  <c r="L418" i="2"/>
  <c r="J418" i="2" s="1"/>
  <c r="R418" i="2" s="1"/>
  <c r="L466" i="2"/>
  <c r="J466" i="2" s="1"/>
  <c r="R466" i="2" s="1"/>
  <c r="C464" i="7" s="1"/>
  <c r="P464" i="7" s="1"/>
  <c r="Q464" i="7" s="1"/>
  <c r="L391" i="2"/>
  <c r="J391" i="2" s="1"/>
  <c r="R391" i="2" s="1"/>
  <c r="C389" i="7" s="1"/>
  <c r="P389" i="7" s="1"/>
  <c r="Q389" i="7" s="1"/>
  <c r="L439" i="2"/>
  <c r="J439" i="2" s="1"/>
  <c r="R439" i="2" s="1"/>
  <c r="L487" i="2"/>
  <c r="J487" i="2" s="1"/>
  <c r="R487" i="2" s="1"/>
  <c r="L412" i="2"/>
  <c r="J412" i="2" s="1"/>
  <c r="R412" i="2" s="1"/>
  <c r="C410" i="7" s="1"/>
  <c r="P410" i="7" s="1"/>
  <c r="Q410" i="7" s="1"/>
  <c r="L460" i="2"/>
  <c r="J460" i="2" s="1"/>
  <c r="R460" i="2" s="1"/>
  <c r="L397" i="2"/>
  <c r="J397" i="2" s="1"/>
  <c r="R397" i="2" s="1"/>
  <c r="C395" i="7" s="1"/>
  <c r="P395" i="7" s="1"/>
  <c r="Q395" i="7" s="1"/>
  <c r="L445" i="2"/>
  <c r="J445" i="2" s="1"/>
  <c r="R445" i="2" s="1"/>
  <c r="C443" i="7" s="1"/>
  <c r="P443" i="7" s="1"/>
  <c r="Q443" i="7" s="1"/>
  <c r="L493" i="2"/>
  <c r="J493" i="2" s="1"/>
  <c r="R493" i="2" s="1"/>
  <c r="L422" i="2"/>
  <c r="J422" i="2" s="1"/>
  <c r="R422" i="2" s="1"/>
  <c r="L470" i="2"/>
  <c r="J470" i="2" s="1"/>
  <c r="R470" i="2" s="1"/>
  <c r="L395" i="2"/>
  <c r="J395" i="2" s="1"/>
  <c r="R395" i="2" s="1"/>
  <c r="L443" i="2"/>
  <c r="J443" i="2" s="1"/>
  <c r="R443" i="2" s="1"/>
  <c r="L491" i="2"/>
  <c r="J491" i="2" s="1"/>
  <c r="R491" i="2" s="1"/>
  <c r="C489" i="7" s="1"/>
  <c r="P489" i="7" s="1"/>
  <c r="Q489" i="7" s="1"/>
  <c r="L416" i="2"/>
  <c r="J416" i="2" s="1"/>
  <c r="L464" i="2"/>
  <c r="J464" i="2" s="1"/>
  <c r="L401" i="2"/>
  <c r="J401" i="2" s="1"/>
  <c r="R401" i="2" s="1"/>
  <c r="C399" i="7" s="1"/>
  <c r="P399" i="7" s="1"/>
  <c r="Q399" i="7" s="1"/>
  <c r="L449" i="2"/>
  <c r="J449" i="2" s="1"/>
  <c r="R449" i="2" s="1"/>
  <c r="C447" i="7" s="1"/>
  <c r="L378" i="2"/>
  <c r="J378" i="2" s="1"/>
  <c r="R378" i="2" s="1"/>
  <c r="C376" i="7" s="1"/>
  <c r="P376" i="7" s="1"/>
  <c r="Q376" i="7" s="1"/>
  <c r="L426" i="2"/>
  <c r="J426" i="2" s="1"/>
  <c r="R426" i="2" s="1"/>
  <c r="C424" i="7" s="1"/>
  <c r="P424" i="7" s="1"/>
  <c r="Q424" i="7" s="1"/>
  <c r="L474" i="2"/>
  <c r="J474" i="2" s="1"/>
  <c r="R474" i="2" s="1"/>
  <c r="C472" i="7" s="1"/>
  <c r="P472" i="7" s="1"/>
  <c r="Q472" i="7" s="1"/>
  <c r="L399" i="2"/>
  <c r="J399" i="2" s="1"/>
  <c r="R399" i="2" s="1"/>
  <c r="C397" i="7" s="1"/>
  <c r="P397" i="7" s="1"/>
  <c r="Q397" i="7" s="1"/>
  <c r="L447" i="2"/>
  <c r="J447" i="2" s="1"/>
  <c r="R447" i="2" s="1"/>
  <c r="C445" i="7" s="1"/>
  <c r="P445" i="7" s="1"/>
  <c r="Q445" i="7" s="1"/>
  <c r="L374" i="2"/>
  <c r="J374" i="2" s="1"/>
  <c r="R374" i="2" s="1"/>
  <c r="L420" i="2"/>
  <c r="J420" i="2" s="1"/>
  <c r="L468" i="2"/>
  <c r="J468" i="2" s="1"/>
  <c r="L405" i="2"/>
  <c r="J405" i="2" s="1"/>
  <c r="R405" i="2" s="1"/>
  <c r="L453" i="2"/>
  <c r="J453" i="2" s="1"/>
  <c r="R453" i="2" s="1"/>
  <c r="L382" i="2"/>
  <c r="J382" i="2" s="1"/>
  <c r="R382" i="2" s="1"/>
  <c r="L430" i="2"/>
  <c r="J430" i="2" s="1"/>
  <c r="R430" i="2" s="1"/>
  <c r="L478" i="2"/>
  <c r="J478" i="2" s="1"/>
  <c r="R478" i="2" s="1"/>
  <c r="L403" i="2"/>
  <c r="J403" i="2" s="1"/>
  <c r="R403" i="2" s="1"/>
  <c r="L451" i="2"/>
  <c r="J451" i="2" s="1"/>
  <c r="R451" i="2" s="1"/>
  <c r="L376" i="2"/>
  <c r="J376" i="2" s="1"/>
  <c r="L424" i="2"/>
  <c r="J424" i="2" s="1"/>
  <c r="R424" i="2" s="1"/>
  <c r="L472" i="2"/>
  <c r="J472" i="2" s="1"/>
  <c r="L409" i="2"/>
  <c r="J409" i="2" s="1"/>
  <c r="R409" i="2" s="1"/>
  <c r="C407" i="7" s="1"/>
  <c r="P407" i="7" s="1"/>
  <c r="Q407" i="7" s="1"/>
  <c r="L457" i="2"/>
  <c r="J457" i="2" s="1"/>
  <c r="R457" i="2" s="1"/>
  <c r="C455" i="7" s="1"/>
  <c r="P455" i="7" s="1"/>
  <c r="Q455" i="7" s="1"/>
  <c r="L386" i="2"/>
  <c r="J386" i="2" s="1"/>
  <c r="R386" i="2" s="1"/>
  <c r="L434" i="2"/>
  <c r="J434" i="2" s="1"/>
  <c r="R434" i="2" s="1"/>
  <c r="C432" i="7" s="1"/>
  <c r="P432" i="7" s="1"/>
  <c r="Q432" i="7" s="1"/>
  <c r="L482" i="2"/>
  <c r="J482" i="2" s="1"/>
  <c r="R482" i="2" s="1"/>
  <c r="L407" i="2"/>
  <c r="J407" i="2" s="1"/>
  <c r="R407" i="2" s="1"/>
  <c r="L455" i="2"/>
  <c r="J455" i="2" s="1"/>
  <c r="R455" i="2" s="1"/>
  <c r="L380" i="2"/>
  <c r="J380" i="2" s="1"/>
  <c r="L428" i="2"/>
  <c r="J428" i="2" s="1"/>
  <c r="L476" i="2"/>
  <c r="J476" i="2" s="1"/>
  <c r="L413" i="2"/>
  <c r="J413" i="2" s="1"/>
  <c r="R413" i="2" s="1"/>
  <c r="L461" i="2"/>
  <c r="J461" i="2" s="1"/>
  <c r="R461" i="2" s="1"/>
  <c r="L390" i="2"/>
  <c r="J390" i="2" s="1"/>
  <c r="R390" i="2" s="1"/>
  <c r="L438" i="2"/>
  <c r="J438" i="2" s="1"/>
  <c r="R438" i="2" s="1"/>
  <c r="L486" i="2"/>
  <c r="J486" i="2" s="1"/>
  <c r="R486" i="2" s="1"/>
  <c r="L411" i="2"/>
  <c r="J411" i="2" s="1"/>
  <c r="R411" i="2" s="1"/>
  <c r="L459" i="2"/>
  <c r="J459" i="2" s="1"/>
  <c r="R459" i="2" s="1"/>
  <c r="L384" i="2"/>
  <c r="J384" i="2" s="1"/>
  <c r="L432" i="2"/>
  <c r="J432" i="2" s="1"/>
  <c r="R432" i="2" s="1"/>
  <c r="L480" i="2"/>
  <c r="J480" i="2" s="1"/>
  <c r="L417" i="2"/>
  <c r="J417" i="2" s="1"/>
  <c r="R417" i="2" s="1"/>
  <c r="L465" i="2"/>
  <c r="J465" i="2" s="1"/>
  <c r="R465" i="2" s="1"/>
  <c r="C463" i="7" s="1"/>
  <c r="P463" i="7" s="1"/>
  <c r="Q463" i="7" s="1"/>
  <c r="L394" i="2"/>
  <c r="J394" i="2" s="1"/>
  <c r="R394" i="2" s="1"/>
  <c r="L442" i="2"/>
  <c r="J442" i="2" s="1"/>
  <c r="R442" i="2" s="1"/>
  <c r="C440" i="7" s="1"/>
  <c r="P440" i="7" s="1"/>
  <c r="Q440" i="7" s="1"/>
  <c r="L490" i="2"/>
  <c r="J490" i="2" s="1"/>
  <c r="R490" i="2" s="1"/>
  <c r="C488" i="7" s="1"/>
  <c r="P488" i="7" s="1"/>
  <c r="Q488" i="7" s="1"/>
  <c r="L415" i="2"/>
  <c r="J415" i="2" s="1"/>
  <c r="R415" i="2" s="1"/>
  <c r="C413" i="7" s="1"/>
  <c r="P413" i="7" s="1"/>
  <c r="Q413" i="7" s="1"/>
  <c r="L463" i="2"/>
  <c r="J463" i="2" s="1"/>
  <c r="R463" i="2" s="1"/>
  <c r="C461" i="7" s="1"/>
  <c r="P461" i="7" s="1"/>
  <c r="Q461" i="7" s="1"/>
  <c r="L388" i="2"/>
  <c r="J388" i="2" s="1"/>
  <c r="L436" i="2"/>
  <c r="J436" i="2" s="1"/>
  <c r="L484" i="2"/>
  <c r="J484" i="2" s="1"/>
  <c r="L421" i="2"/>
  <c r="J421" i="2" s="1"/>
  <c r="R421" i="2" s="1"/>
  <c r="C419" i="7" s="1"/>
  <c r="P419" i="7" s="1"/>
  <c r="Q419" i="7" s="1"/>
  <c r="L469" i="2"/>
  <c r="J469" i="2" s="1"/>
  <c r="R469" i="2" s="1"/>
  <c r="L398" i="2"/>
  <c r="J398" i="2" s="1"/>
  <c r="R398" i="2" s="1"/>
  <c r="L446" i="2"/>
  <c r="J446" i="2" s="1"/>
  <c r="R446" i="2" s="1"/>
  <c r="L494" i="2"/>
  <c r="J494" i="2" s="1"/>
  <c r="R494" i="2" s="1"/>
  <c r="L419" i="2"/>
  <c r="J419" i="2" s="1"/>
  <c r="R419" i="2" s="1"/>
  <c r="L467" i="2"/>
  <c r="J467" i="2" s="1"/>
  <c r="R467" i="2" s="1"/>
  <c r="L392" i="2"/>
  <c r="J392" i="2" s="1"/>
  <c r="L440" i="2"/>
  <c r="J440" i="2" s="1"/>
  <c r="R440" i="2" s="1"/>
  <c r="C438" i="7" s="1"/>
  <c r="P438" i="7" s="1"/>
  <c r="Q438" i="7" s="1"/>
  <c r="L488" i="2"/>
  <c r="J488" i="2" s="1"/>
  <c r="L377" i="2"/>
  <c r="J377" i="2" s="1"/>
  <c r="R377" i="2" s="1"/>
  <c r="L425" i="2"/>
  <c r="J425" i="2" s="1"/>
  <c r="R425" i="2" s="1"/>
  <c r="L473" i="2"/>
  <c r="J473" i="2" s="1"/>
  <c r="R473" i="2" s="1"/>
  <c r="C471" i="7" s="1"/>
  <c r="P471" i="7" s="1"/>
  <c r="Q471" i="7" s="1"/>
  <c r="L402" i="2"/>
  <c r="J402" i="2" s="1"/>
  <c r="R402" i="2" s="1"/>
  <c r="L450" i="2"/>
  <c r="J450" i="2" s="1"/>
  <c r="R450" i="2" s="1"/>
  <c r="L375" i="2"/>
  <c r="J375" i="2" s="1"/>
  <c r="R375" i="2" s="1"/>
  <c r="L423" i="2"/>
  <c r="J423" i="2" s="1"/>
  <c r="R423" i="2" s="1"/>
  <c r="L471" i="2"/>
  <c r="J471" i="2" s="1"/>
  <c r="R471" i="2" s="1"/>
  <c r="L396" i="2"/>
  <c r="J396" i="2" s="1"/>
  <c r="L444" i="2"/>
  <c r="J444" i="2" s="1"/>
  <c r="L492" i="2"/>
  <c r="J492" i="2" s="1"/>
  <c r="L381" i="2"/>
  <c r="J381" i="2" s="1"/>
  <c r="R381" i="2" s="1"/>
  <c r="C379" i="7" s="1"/>
  <c r="P379" i="7" s="1"/>
  <c r="Q379" i="7" s="1"/>
  <c r="L429" i="2"/>
  <c r="J429" i="2" s="1"/>
  <c r="R429" i="2" s="1"/>
  <c r="L477" i="2"/>
  <c r="J477" i="2" s="1"/>
  <c r="R477" i="2" s="1"/>
  <c r="L406" i="2"/>
  <c r="J406" i="2" s="1"/>
  <c r="R406" i="2" s="1"/>
  <c r="L454" i="2"/>
  <c r="J454" i="2" s="1"/>
  <c r="R454" i="2" s="1"/>
  <c r="L379" i="2"/>
  <c r="J379" i="2" s="1"/>
  <c r="R379" i="2" s="1"/>
  <c r="L427" i="2"/>
  <c r="J427" i="2" s="1"/>
  <c r="R427" i="2" s="1"/>
  <c r="L475" i="2"/>
  <c r="J475" i="2" s="1"/>
  <c r="R475" i="2" s="1"/>
  <c r="L400" i="2"/>
  <c r="J400" i="2" s="1"/>
  <c r="L448" i="2"/>
  <c r="J448" i="2" s="1"/>
  <c r="P447" i="7"/>
  <c r="Q447" i="7" s="1"/>
  <c r="G320" i="8"/>
  <c r="N320" i="8"/>
  <c r="F298" i="6"/>
  <c r="J297" i="22"/>
  <c r="G332" i="8"/>
  <c r="N332" i="8"/>
  <c r="F293" i="6"/>
  <c r="J292" i="22"/>
  <c r="F357" i="6"/>
  <c r="J356" i="22"/>
  <c r="N270" i="8"/>
  <c r="G270" i="8"/>
  <c r="J255" i="22"/>
  <c r="F256" i="6"/>
  <c r="G316" i="8"/>
  <c r="N316" i="8"/>
  <c r="G263" i="8"/>
  <c r="N263" i="8"/>
  <c r="G296" i="8"/>
  <c r="N296" i="8"/>
  <c r="F363" i="6"/>
  <c r="J362" i="22"/>
  <c r="S576" i="6"/>
  <c r="Y575" i="22" s="1"/>
  <c r="W365" i="22"/>
  <c r="P262" i="6"/>
  <c r="W261" i="22" s="1"/>
  <c r="P570" i="6"/>
  <c r="S570" i="6" s="1"/>
  <c r="Y569" i="22" s="1"/>
  <c r="S366" i="6"/>
  <c r="Y365" i="22" s="1"/>
  <c r="Q366" i="6"/>
  <c r="P666" i="6"/>
  <c r="W665" i="22" s="1"/>
  <c r="S500" i="6"/>
  <c r="Y499" i="22" s="1"/>
  <c r="W641" i="22"/>
  <c r="W499" i="22"/>
  <c r="P286" i="6"/>
  <c r="Q286" i="6" s="1"/>
  <c r="X285" i="22" s="1"/>
  <c r="P533" i="6"/>
  <c r="S533" i="6" s="1"/>
  <c r="Y532" i="22" s="1"/>
  <c r="P297" i="6"/>
  <c r="P725" i="6"/>
  <c r="Q725" i="6" s="1"/>
  <c r="P295" i="6"/>
  <c r="Q295" i="6" s="1"/>
  <c r="P364" i="6"/>
  <c r="O364" i="6" s="1"/>
  <c r="R364" i="6" s="1"/>
  <c r="U364" i="6" s="1"/>
  <c r="P645" i="6"/>
  <c r="W644" i="22" s="1"/>
  <c r="P665" i="6"/>
  <c r="P690" i="6"/>
  <c r="S690" i="6" s="1"/>
  <c r="Y689" i="22" s="1"/>
  <c r="S344" i="6"/>
  <c r="Y343" i="22" s="1"/>
  <c r="S348" i="6"/>
  <c r="Y347" i="22" s="1"/>
  <c r="W347" i="22"/>
  <c r="P668" i="6"/>
  <c r="Q668" i="6" s="1"/>
  <c r="X667" i="22" s="1"/>
  <c r="P331" i="6"/>
  <c r="S331" i="6" s="1"/>
  <c r="Y330" i="22" s="1"/>
  <c r="W640" i="22"/>
  <c r="P466" i="6"/>
  <c r="Q641" i="6"/>
  <c r="X640" i="22" s="1"/>
  <c r="P329" i="6"/>
  <c r="Q329" i="6" s="1"/>
  <c r="X328" i="22" s="1"/>
  <c r="W343" i="22"/>
  <c r="S494" i="6"/>
  <c r="Y493" i="22" s="1"/>
  <c r="Q344" i="6"/>
  <c r="X343" i="22" s="1"/>
  <c r="P708" i="6"/>
  <c r="O708" i="6" s="1"/>
  <c r="R708" i="6" s="1"/>
  <c r="U708" i="6" s="1"/>
  <c r="S641" i="6"/>
  <c r="Y640" i="22" s="1"/>
  <c r="P532" i="6"/>
  <c r="P531" i="6"/>
  <c r="S531" i="6" s="1"/>
  <c r="Y530" i="22" s="1"/>
  <c r="W493" i="22"/>
  <c r="P651" i="6"/>
  <c r="W650" i="22" s="1"/>
  <c r="Q494" i="6"/>
  <c r="X493" i="22" s="1"/>
  <c r="P682" i="6"/>
  <c r="S682" i="6" s="1"/>
  <c r="Y681" i="22" s="1"/>
  <c r="P635" i="6"/>
  <c r="W634" i="22" s="1"/>
  <c r="V439" i="22"/>
  <c r="V371" i="22"/>
  <c r="V438" i="22"/>
  <c r="V166" i="22"/>
  <c r="V410" i="22"/>
  <c r="V135" i="22"/>
  <c r="V186" i="22"/>
  <c r="V376" i="22"/>
  <c r="V222" i="22"/>
  <c r="V133" i="22"/>
  <c r="V142" i="22"/>
  <c r="V246" i="22"/>
  <c r="V436" i="22"/>
  <c r="V444" i="22"/>
  <c r="V486" i="22"/>
  <c r="V386" i="22"/>
  <c r="V380" i="22"/>
  <c r="V184" i="22"/>
  <c r="V745" i="22"/>
  <c r="V145" i="22"/>
  <c r="V213" i="22"/>
  <c r="V447" i="22"/>
  <c r="V422" i="22"/>
  <c r="V141" i="22"/>
  <c r="V416" i="22"/>
  <c r="V736" i="22"/>
  <c r="V451" i="22"/>
  <c r="V197" i="22"/>
  <c r="V146" i="22"/>
  <c r="V298" i="22"/>
  <c r="V420" i="22"/>
  <c r="V238" i="22"/>
  <c r="V191" i="22"/>
  <c r="V484" i="22"/>
  <c r="V165" i="22"/>
  <c r="V151" i="22"/>
  <c r="V245" i="22"/>
  <c r="V480" i="22"/>
  <c r="V201" i="22"/>
  <c r="V478" i="22"/>
  <c r="V394" i="22"/>
  <c r="V374" i="22"/>
  <c r="V454" i="22"/>
  <c r="V396" i="22"/>
  <c r="V743" i="22"/>
  <c r="V188" i="22"/>
  <c r="V225" i="22"/>
  <c r="V450" i="22"/>
  <c r="N127" i="22"/>
  <c r="N128" i="6"/>
  <c r="V199" i="22"/>
  <c r="V130" i="22"/>
  <c r="V406" i="22"/>
  <c r="V372" i="22"/>
  <c r="V408" i="22"/>
  <c r="V179" i="22"/>
  <c r="V138" i="22"/>
  <c r="V383" i="22"/>
  <c r="V455" i="22"/>
  <c r="V491" i="22"/>
  <c r="V174" i="22"/>
  <c r="V423" i="22"/>
  <c r="V412" i="22"/>
  <c r="V128" i="22"/>
  <c r="V209" i="22"/>
  <c r="V243" i="22"/>
  <c r="V144" i="22"/>
  <c r="V400" i="22"/>
  <c r="V740" i="22"/>
  <c r="V474" i="22"/>
  <c r="V139" i="22"/>
  <c r="V150" i="22"/>
  <c r="V404" i="22"/>
  <c r="V170" i="22"/>
  <c r="V173" i="22"/>
  <c r="V240" i="22"/>
  <c r="V428" i="22"/>
  <c r="V223" i="22"/>
  <c r="V237" i="22"/>
  <c r="V215" i="22"/>
  <c r="V132" i="22"/>
  <c r="V200" i="22"/>
  <c r="V464" i="22"/>
  <c r="V398" i="22"/>
  <c r="V205" i="22"/>
  <c r="V168" i="22"/>
  <c r="V155" i="22"/>
  <c r="V375" i="22"/>
  <c r="V226" i="22"/>
  <c r="V176" i="22"/>
  <c r="V435" i="22"/>
  <c r="V235" i="22"/>
  <c r="V230" i="22"/>
  <c r="V134" i="22"/>
  <c r="V470" i="22"/>
  <c r="V152" i="22"/>
  <c r="V388" i="22"/>
  <c r="V229" i="22"/>
  <c r="V160" i="22"/>
  <c r="V189" i="22"/>
  <c r="V427" i="22"/>
  <c r="V190" i="22"/>
  <c r="V466" i="22"/>
  <c r="V738" i="22"/>
  <c r="V458" i="22"/>
  <c r="S730" i="6"/>
  <c r="Y729" i="22" s="1"/>
  <c r="O730" i="6"/>
  <c r="R730" i="6" s="1"/>
  <c r="U730" i="6" s="1"/>
  <c r="S693" i="6"/>
  <c r="Y692" i="22" s="1"/>
  <c r="O693" i="6"/>
  <c r="R693" i="6" s="1"/>
  <c r="U693" i="6" s="1"/>
  <c r="Q604" i="6"/>
  <c r="O604" i="6"/>
  <c r="R604" i="6" s="1"/>
  <c r="U604" i="6" s="1"/>
  <c r="Q549" i="6"/>
  <c r="X548" i="22" s="1"/>
  <c r="Q619" i="6"/>
  <c r="X618" i="22" s="1"/>
  <c r="O619" i="6"/>
  <c r="R619" i="6" s="1"/>
  <c r="U619" i="6" s="1"/>
  <c r="W618" i="22"/>
  <c r="Q613" i="6"/>
  <c r="O613" i="6"/>
  <c r="R613" i="6" s="1"/>
  <c r="U613" i="6" s="1"/>
  <c r="S512" i="6"/>
  <c r="Y511" i="22" s="1"/>
  <c r="O512" i="6"/>
  <c r="R512" i="6" s="1"/>
  <c r="U512" i="6" s="1"/>
  <c r="S560" i="6"/>
  <c r="Y559" i="22" s="1"/>
  <c r="O560" i="6"/>
  <c r="R560" i="6" s="1"/>
  <c r="U560" i="6" s="1"/>
  <c r="Q385" i="6"/>
  <c r="X384" i="22" s="1"/>
  <c r="O385" i="6"/>
  <c r="R385" i="6" s="1"/>
  <c r="U385" i="6" s="1"/>
  <c r="Q280" i="6"/>
  <c r="X279" i="22" s="1"/>
  <c r="O280" i="6"/>
  <c r="R280" i="6" s="1"/>
  <c r="U280" i="6" s="1"/>
  <c r="S723" i="6"/>
  <c r="Y722" i="22" s="1"/>
  <c r="O723" i="6"/>
  <c r="R723" i="6" s="1"/>
  <c r="U723" i="6" s="1"/>
  <c r="S674" i="6"/>
  <c r="Y673" i="22" s="1"/>
  <c r="O674" i="6"/>
  <c r="R674" i="6" s="1"/>
  <c r="U674" i="6" s="1"/>
  <c r="Q623" i="6"/>
  <c r="X622" i="22" s="1"/>
  <c r="O623" i="6"/>
  <c r="R623" i="6" s="1"/>
  <c r="U623" i="6" s="1"/>
  <c r="Q660" i="6"/>
  <c r="X659" i="22" s="1"/>
  <c r="O660" i="6"/>
  <c r="R660" i="6" s="1"/>
  <c r="U660" i="6" s="1"/>
  <c r="Q700" i="6"/>
  <c r="X699" i="22" s="1"/>
  <c r="O700" i="6"/>
  <c r="R700" i="6" s="1"/>
  <c r="U700" i="6" s="1"/>
  <c r="S337" i="6"/>
  <c r="Y336" i="22" s="1"/>
  <c r="O337" i="6"/>
  <c r="R337" i="6" s="1"/>
  <c r="U337" i="6" s="1"/>
  <c r="S528" i="6"/>
  <c r="Y527" i="22" s="1"/>
  <c r="O528" i="6"/>
  <c r="R528" i="6" s="1"/>
  <c r="U528" i="6" s="1"/>
  <c r="W433" i="22"/>
  <c r="O434" i="6"/>
  <c r="R434" i="6" s="1"/>
  <c r="U434" i="6" s="1"/>
  <c r="Q255" i="6"/>
  <c r="X254" i="22" s="1"/>
  <c r="O255" i="6"/>
  <c r="R255" i="6" s="1"/>
  <c r="U255" i="6" s="1"/>
  <c r="Q612" i="6"/>
  <c r="O612" i="6"/>
  <c r="R612" i="6" s="1"/>
  <c r="U612" i="6" s="1"/>
  <c r="Q313" i="6"/>
  <c r="X312" i="22" s="1"/>
  <c r="O313" i="6"/>
  <c r="R313" i="6" s="1"/>
  <c r="U313" i="6" s="1"/>
  <c r="S705" i="6"/>
  <c r="Y704" i="22" s="1"/>
  <c r="O705" i="6"/>
  <c r="R705" i="6" s="1"/>
  <c r="U705" i="6" s="1"/>
  <c r="W663" i="22"/>
  <c r="O664" i="6"/>
  <c r="R664" i="6" s="1"/>
  <c r="U664" i="6" s="1"/>
  <c r="Q507" i="6"/>
  <c r="O507" i="6"/>
  <c r="R507" i="6" s="1"/>
  <c r="U507" i="6" s="1"/>
  <c r="Q330" i="6"/>
  <c r="X329" i="22" s="1"/>
  <c r="O330" i="6"/>
  <c r="R330" i="6" s="1"/>
  <c r="U330" i="6" s="1"/>
  <c r="W477" i="22"/>
  <c r="O478" i="6"/>
  <c r="R478" i="6" s="1"/>
  <c r="U478" i="6" s="1"/>
  <c r="W265" i="22"/>
  <c r="O266" i="6"/>
  <c r="R266" i="6" s="1"/>
  <c r="U266" i="6" s="1"/>
  <c r="W515" i="22"/>
  <c r="O516" i="6"/>
  <c r="R516" i="6" s="1"/>
  <c r="U516" i="6" s="1"/>
  <c r="S254" i="6"/>
  <c r="Y253" i="22" s="1"/>
  <c r="O254" i="6"/>
  <c r="R254" i="6" s="1"/>
  <c r="U254" i="6" s="1"/>
  <c r="Q505" i="6"/>
  <c r="O505" i="6"/>
  <c r="R505" i="6" s="1"/>
  <c r="U505" i="6" s="1"/>
  <c r="Q566" i="6"/>
  <c r="X565" i="22" s="1"/>
  <c r="O566" i="6"/>
  <c r="R566" i="6" s="1"/>
  <c r="U566" i="6" s="1"/>
  <c r="Q530" i="6"/>
  <c r="X529" i="22" s="1"/>
  <c r="O530" i="6"/>
  <c r="R530" i="6" s="1"/>
  <c r="U530" i="6" s="1"/>
  <c r="S278" i="6"/>
  <c r="Y277" i="22" s="1"/>
  <c r="O278" i="6"/>
  <c r="R278" i="6" s="1"/>
  <c r="U278" i="6" s="1"/>
  <c r="W713" i="22"/>
  <c r="O714" i="6"/>
  <c r="R714" i="6" s="1"/>
  <c r="U714" i="6" s="1"/>
  <c r="Q636" i="6"/>
  <c r="O636" i="6"/>
  <c r="R636" i="6" s="1"/>
  <c r="U636" i="6" s="1"/>
  <c r="S335" i="6"/>
  <c r="Y334" i="22" s="1"/>
  <c r="O335" i="6"/>
  <c r="R335" i="6" s="1"/>
  <c r="U335" i="6" s="1"/>
  <c r="Q594" i="6"/>
  <c r="X593" i="22" s="1"/>
  <c r="O594" i="6"/>
  <c r="R594" i="6" s="1"/>
  <c r="U594" i="6" s="1"/>
  <c r="W269" i="22"/>
  <c r="O270" i="6"/>
  <c r="R270" i="6" s="1"/>
  <c r="U270" i="6" s="1"/>
  <c r="O695" i="6"/>
  <c r="R695" i="6" s="1"/>
  <c r="U695" i="6" s="1"/>
  <c r="S582" i="6"/>
  <c r="Y581" i="22" s="1"/>
  <c r="O582" i="6"/>
  <c r="R582" i="6" s="1"/>
  <c r="U582" i="6" s="1"/>
  <c r="S288" i="6"/>
  <c r="Y287" i="22" s="1"/>
  <c r="O288" i="6"/>
  <c r="R288" i="6" s="1"/>
  <c r="U288" i="6" s="1"/>
  <c r="W683" i="22"/>
  <c r="O684" i="6"/>
  <c r="R684" i="6" s="1"/>
  <c r="U684" i="6" s="1"/>
  <c r="Q422" i="6"/>
  <c r="O422" i="6"/>
  <c r="R422" i="6" s="1"/>
  <c r="U422" i="6" s="1"/>
  <c r="Q666" i="6"/>
  <c r="X665" i="22" s="1"/>
  <c r="O666" i="6"/>
  <c r="R666" i="6" s="1"/>
  <c r="U666" i="6" s="1"/>
  <c r="S606" i="6"/>
  <c r="Y605" i="22" s="1"/>
  <c r="O606" i="6"/>
  <c r="R606" i="6" s="1"/>
  <c r="U606" i="6" s="1"/>
  <c r="S561" i="6"/>
  <c r="Y560" i="22" s="1"/>
  <c r="O561" i="6"/>
  <c r="R561" i="6" s="1"/>
  <c r="U561" i="6" s="1"/>
  <c r="Q678" i="6"/>
  <c r="X677" i="22" s="1"/>
  <c r="O678" i="6"/>
  <c r="R678" i="6" s="1"/>
  <c r="U678" i="6" s="1"/>
  <c r="Q574" i="6"/>
  <c r="O574" i="6"/>
  <c r="R574" i="6" s="1"/>
  <c r="U574" i="6" s="1"/>
  <c r="Q498" i="6"/>
  <c r="O498" i="6"/>
  <c r="R498" i="6" s="1"/>
  <c r="U498" i="6" s="1"/>
  <c r="Q312" i="6"/>
  <c r="X311" i="22" s="1"/>
  <c r="O312" i="6"/>
  <c r="R312" i="6" s="1"/>
  <c r="U312" i="6" s="1"/>
  <c r="W701" i="22"/>
  <c r="O702" i="6"/>
  <c r="R702" i="6" s="1"/>
  <c r="U702" i="6" s="1"/>
  <c r="Q568" i="6"/>
  <c r="X567" i="22" s="1"/>
  <c r="O568" i="6"/>
  <c r="R568" i="6" s="1"/>
  <c r="U568" i="6" s="1"/>
  <c r="Q697" i="6"/>
  <c r="O697" i="6"/>
  <c r="R697" i="6" s="1"/>
  <c r="U697" i="6" s="1"/>
  <c r="Q686" i="6"/>
  <c r="X685" i="22" s="1"/>
  <c r="O686" i="6"/>
  <c r="R686" i="6" s="1"/>
  <c r="U686" i="6" s="1"/>
  <c r="S430" i="6"/>
  <c r="Y429" i="22" s="1"/>
  <c r="O430" i="6"/>
  <c r="R430" i="6" s="1"/>
  <c r="U430" i="6" s="1"/>
  <c r="S252" i="6"/>
  <c r="Y251" i="22" s="1"/>
  <c r="O252" i="6"/>
  <c r="R252" i="6" s="1"/>
  <c r="U252" i="6" s="1"/>
  <c r="Q547" i="6"/>
  <c r="X546" i="22" s="1"/>
  <c r="O547" i="6"/>
  <c r="R547" i="6" s="1"/>
  <c r="U547" i="6" s="1"/>
  <c r="W409" i="22"/>
  <c r="O410" i="6"/>
  <c r="R410" i="6" s="1"/>
  <c r="U410" i="6" s="1"/>
  <c r="Q550" i="6"/>
  <c r="O550" i="6"/>
  <c r="R550" i="6" s="1"/>
  <c r="U550" i="6" s="1"/>
  <c r="W724" i="22"/>
  <c r="O725" i="6"/>
  <c r="R725" i="6" s="1"/>
  <c r="U725" i="6" s="1"/>
  <c r="Q595" i="6"/>
  <c r="X594" i="22" s="1"/>
  <c r="O595" i="6"/>
  <c r="R595" i="6" s="1"/>
  <c r="U595" i="6" s="1"/>
  <c r="Q359" i="6"/>
  <c r="X358" i="22" s="1"/>
  <c r="O359" i="6"/>
  <c r="R359" i="6" s="1"/>
  <c r="U359" i="6" s="1"/>
  <c r="W275" i="22"/>
  <c r="O276" i="6"/>
  <c r="R276" i="6" s="1"/>
  <c r="U276" i="6" s="1"/>
  <c r="W728" i="22"/>
  <c r="O729" i="6"/>
  <c r="R729" i="6" s="1"/>
  <c r="U729" i="6" s="1"/>
  <c r="Q378" i="6"/>
  <c r="O378" i="6"/>
  <c r="R378" i="6" s="1"/>
  <c r="U378" i="6" s="1"/>
  <c r="S592" i="6"/>
  <c r="Y591" i="22" s="1"/>
  <c r="O592" i="6"/>
  <c r="R592" i="6" s="1"/>
  <c r="U592" i="6" s="1"/>
  <c r="S564" i="6"/>
  <c r="Y563" i="22" s="1"/>
  <c r="O564" i="6"/>
  <c r="R564" i="6" s="1"/>
  <c r="U564" i="6" s="1"/>
  <c r="Q426" i="6"/>
  <c r="X425" i="22" s="1"/>
  <c r="O426" i="6"/>
  <c r="R426" i="6" s="1"/>
  <c r="U426" i="6" s="1"/>
  <c r="Q261" i="6"/>
  <c r="X260" i="22" s="1"/>
  <c r="O261" i="6"/>
  <c r="R261" i="6" s="1"/>
  <c r="U261" i="6" s="1"/>
  <c r="Q648" i="6"/>
  <c r="X647" i="22" s="1"/>
  <c r="O648" i="6"/>
  <c r="R648" i="6" s="1"/>
  <c r="U648" i="6" s="1"/>
  <c r="S588" i="6"/>
  <c r="Y587" i="22" s="1"/>
  <c r="O588" i="6"/>
  <c r="R588" i="6" s="1"/>
  <c r="U588" i="6" s="1"/>
  <c r="W615" i="22"/>
  <c r="O616" i="6"/>
  <c r="R616" i="6" s="1"/>
  <c r="U616" i="6" s="1"/>
  <c r="Q361" i="6"/>
  <c r="X360" i="22" s="1"/>
  <c r="O361" i="6"/>
  <c r="R361" i="6" s="1"/>
  <c r="U361" i="6" s="1"/>
  <c r="W656" i="22"/>
  <c r="O657" i="6"/>
  <c r="R657" i="6" s="1"/>
  <c r="U657" i="6" s="1"/>
  <c r="S257" i="6"/>
  <c r="Y256" i="22" s="1"/>
  <c r="O257" i="6"/>
  <c r="R257" i="6" s="1"/>
  <c r="U257" i="6" s="1"/>
  <c r="S511" i="6"/>
  <c r="Y510" i="22" s="1"/>
  <c r="O511" i="6"/>
  <c r="R511" i="6" s="1"/>
  <c r="U511" i="6" s="1"/>
  <c r="S524" i="6"/>
  <c r="Y523" i="22" s="1"/>
  <c r="O524" i="6"/>
  <c r="R524" i="6" s="1"/>
  <c r="U524" i="6" s="1"/>
  <c r="Q650" i="6"/>
  <c r="X649" i="22" s="1"/>
  <c r="O650" i="6"/>
  <c r="R650" i="6" s="1"/>
  <c r="U650" i="6" s="1"/>
  <c r="S647" i="6"/>
  <c r="Y646" i="22" s="1"/>
  <c r="O647" i="6"/>
  <c r="R647" i="6" s="1"/>
  <c r="U647" i="6" s="1"/>
  <c r="S356" i="6"/>
  <c r="Y355" i="22" s="1"/>
  <c r="O356" i="6"/>
  <c r="R356" i="6" s="1"/>
  <c r="U356" i="6" s="1"/>
  <c r="Q501" i="6"/>
  <c r="O501" i="6"/>
  <c r="R501" i="6" s="1"/>
  <c r="U501" i="6" s="1"/>
  <c r="W607" i="22"/>
  <c r="O608" i="6"/>
  <c r="R608" i="6" s="1"/>
  <c r="U608" i="6" s="1"/>
  <c r="W671" i="22"/>
  <c r="O672" i="6"/>
  <c r="R672" i="6" s="1"/>
  <c r="U672" i="6" s="1"/>
  <c r="Q620" i="6"/>
  <c r="X619" i="22" s="1"/>
  <c r="O620" i="6"/>
  <c r="R620" i="6" s="1"/>
  <c r="U620" i="6" s="1"/>
  <c r="Q556" i="6"/>
  <c r="X555" i="22" s="1"/>
  <c r="O556" i="6"/>
  <c r="R556" i="6" s="1"/>
  <c r="U556" i="6" s="1"/>
  <c r="S694" i="6"/>
  <c r="Y693" i="22" s="1"/>
  <c r="O694" i="6"/>
  <c r="R694" i="6" s="1"/>
  <c r="U694" i="6" s="1"/>
  <c r="S490" i="6"/>
  <c r="Y489" i="22" s="1"/>
  <c r="O490" i="6"/>
  <c r="R490" i="6" s="1"/>
  <c r="U490" i="6" s="1"/>
  <c r="S540" i="6"/>
  <c r="Y539" i="22" s="1"/>
  <c r="O540" i="6"/>
  <c r="R540" i="6" s="1"/>
  <c r="U540" i="6" s="1"/>
  <c r="Q731" i="6"/>
  <c r="O731" i="6"/>
  <c r="R731" i="6" s="1"/>
  <c r="U731" i="6" s="1"/>
  <c r="W325" i="22"/>
  <c r="O326" i="6"/>
  <c r="R326" i="6" s="1"/>
  <c r="U326" i="6" s="1"/>
  <c r="Q640" i="6"/>
  <c r="O640" i="6"/>
  <c r="R640" i="6" s="1"/>
  <c r="U640" i="6" s="1"/>
  <c r="Q671" i="6"/>
  <c r="X670" i="22" s="1"/>
  <c r="O671" i="6"/>
  <c r="R671" i="6" s="1"/>
  <c r="U671" i="6" s="1"/>
  <c r="S532" i="6"/>
  <c r="Y531" i="22" s="1"/>
  <c r="O532" i="6"/>
  <c r="R532" i="6" s="1"/>
  <c r="U532" i="6" s="1"/>
  <c r="Q493" i="6"/>
  <c r="O493" i="6"/>
  <c r="R493" i="6" s="1"/>
  <c r="U493" i="6" s="1"/>
  <c r="Q667" i="6"/>
  <c r="O667" i="6"/>
  <c r="R667" i="6" s="1"/>
  <c r="U667" i="6" s="1"/>
  <c r="Q578" i="6"/>
  <c r="X577" i="22" s="1"/>
  <c r="O578" i="6"/>
  <c r="R578" i="6" s="1"/>
  <c r="U578" i="6" s="1"/>
  <c r="Q454" i="6"/>
  <c r="X453" i="22" s="1"/>
  <c r="O454" i="6"/>
  <c r="R454" i="6" s="1"/>
  <c r="U454" i="6" s="1"/>
  <c r="Q637" i="6"/>
  <c r="O637" i="6"/>
  <c r="R637" i="6" s="1"/>
  <c r="U637" i="6" s="1"/>
  <c r="S283" i="6"/>
  <c r="Y282" i="22" s="1"/>
  <c r="O283" i="6"/>
  <c r="R283" i="6" s="1"/>
  <c r="U283" i="6" s="1"/>
  <c r="Q615" i="6"/>
  <c r="O615" i="6"/>
  <c r="R615" i="6" s="1"/>
  <c r="U615" i="6" s="1"/>
  <c r="W368" i="22"/>
  <c r="O369" i="6"/>
  <c r="R369" i="6" s="1"/>
  <c r="U369" i="6" s="1"/>
  <c r="Q305" i="6"/>
  <c r="X304" i="22" s="1"/>
  <c r="O305" i="6"/>
  <c r="R305" i="6" s="1"/>
  <c r="U305" i="6" s="1"/>
  <c r="S349" i="6"/>
  <c r="Y348" i="22" s="1"/>
  <c r="O349" i="6"/>
  <c r="R349" i="6" s="1"/>
  <c r="U349" i="6" s="1"/>
  <c r="Q292" i="6"/>
  <c r="O292" i="6"/>
  <c r="R292" i="6" s="1"/>
  <c r="U292" i="6" s="1"/>
  <c r="Q250" i="6"/>
  <c r="O250" i="6"/>
  <c r="R250" i="6" s="1"/>
  <c r="U250" i="6" s="1"/>
  <c r="Q317" i="6"/>
  <c r="O317" i="6"/>
  <c r="R317" i="6" s="1"/>
  <c r="U317" i="6" s="1"/>
  <c r="S580" i="6"/>
  <c r="Y579" i="22" s="1"/>
  <c r="O580" i="6"/>
  <c r="R580" i="6" s="1"/>
  <c r="U580" i="6" s="1"/>
  <c r="S374" i="6"/>
  <c r="Y373" i="22" s="1"/>
  <c r="O374" i="6"/>
  <c r="R374" i="6" s="1"/>
  <c r="U374" i="6" s="1"/>
  <c r="Q304" i="6"/>
  <c r="O304" i="6"/>
  <c r="R304" i="6" s="1"/>
  <c r="U304" i="6" s="1"/>
  <c r="Q529" i="6"/>
  <c r="X528" i="22" s="1"/>
  <c r="O529" i="6"/>
  <c r="R529" i="6" s="1"/>
  <c r="U529" i="6" s="1"/>
  <c r="Q706" i="6"/>
  <c r="O706" i="6"/>
  <c r="R706" i="6" s="1"/>
  <c r="U706" i="6" s="1"/>
  <c r="W543" i="22"/>
  <c r="O544" i="6"/>
  <c r="R544" i="6" s="1"/>
  <c r="U544" i="6" s="1"/>
  <c r="Q294" i="6"/>
  <c r="O294" i="6"/>
  <c r="R294" i="6" s="1"/>
  <c r="U294" i="6" s="1"/>
  <c r="Q742" i="6"/>
  <c r="X741" i="22" s="1"/>
  <c r="O742" i="6"/>
  <c r="R742" i="6" s="1"/>
  <c r="U742" i="6" s="1"/>
  <c r="Q340" i="6"/>
  <c r="O340" i="6"/>
  <c r="R340" i="6" s="1"/>
  <c r="U340" i="6" s="1"/>
  <c r="S639" i="6"/>
  <c r="Y638" i="22" s="1"/>
  <c r="O639" i="6"/>
  <c r="R639" i="6" s="1"/>
  <c r="U639" i="6" s="1"/>
  <c r="S601" i="6"/>
  <c r="Y600" i="22" s="1"/>
  <c r="O601" i="6"/>
  <c r="R601" i="6" s="1"/>
  <c r="U601" i="6" s="1"/>
  <c r="W267" i="22"/>
  <c r="O268" i="6"/>
  <c r="R268" i="6" s="1"/>
  <c r="U268" i="6" s="1"/>
  <c r="S577" i="6"/>
  <c r="Y576" i="22" s="1"/>
  <c r="O577" i="6"/>
  <c r="R577" i="6" s="1"/>
  <c r="U577" i="6" s="1"/>
  <c r="Q311" i="6"/>
  <c r="O311" i="6"/>
  <c r="R311" i="6" s="1"/>
  <c r="U311" i="6" s="1"/>
  <c r="W575" i="22"/>
  <c r="O576" i="6"/>
  <c r="R576" i="6" s="1"/>
  <c r="U576" i="6" s="1"/>
  <c r="Q353" i="6"/>
  <c r="X352" i="22" s="1"/>
  <c r="O353" i="6"/>
  <c r="R353" i="6" s="1"/>
  <c r="U353" i="6" s="1"/>
  <c r="W301" i="22"/>
  <c r="O302" i="6"/>
  <c r="R302" i="6" s="1"/>
  <c r="U302" i="6" s="1"/>
  <c r="S618" i="6"/>
  <c r="Y617" i="22" s="1"/>
  <c r="O618" i="6"/>
  <c r="R618" i="6" s="1"/>
  <c r="U618" i="6" s="1"/>
  <c r="S567" i="6"/>
  <c r="Y566" i="22" s="1"/>
  <c r="O567" i="6"/>
  <c r="R567" i="6" s="1"/>
  <c r="U567" i="6" s="1"/>
  <c r="O681" i="6"/>
  <c r="R681" i="6" s="1"/>
  <c r="U681" i="6" s="1"/>
  <c r="Q559" i="6"/>
  <c r="X558" i="22" s="1"/>
  <c r="O559" i="6"/>
  <c r="R559" i="6" s="1"/>
  <c r="U559" i="6" s="1"/>
  <c r="Q609" i="6"/>
  <c r="O609" i="6"/>
  <c r="R609" i="6" s="1"/>
  <c r="U609" i="6" s="1"/>
  <c r="Q502" i="6"/>
  <c r="O502" i="6"/>
  <c r="R502" i="6" s="1"/>
  <c r="U502" i="6" s="1"/>
  <c r="Q281" i="6"/>
  <c r="X280" i="22" s="1"/>
  <c r="O281" i="6"/>
  <c r="R281" i="6" s="1"/>
  <c r="U281" i="6" s="1"/>
  <c r="Q590" i="6"/>
  <c r="X589" i="22" s="1"/>
  <c r="O590" i="6"/>
  <c r="R590" i="6" s="1"/>
  <c r="U590" i="6" s="1"/>
  <c r="O262" i="6"/>
  <c r="R262" i="6" s="1"/>
  <c r="U262" i="6" s="1"/>
  <c r="Q649" i="6"/>
  <c r="X648" i="22" s="1"/>
  <c r="O649" i="6"/>
  <c r="R649" i="6" s="1"/>
  <c r="U649" i="6" s="1"/>
  <c r="Q735" i="6"/>
  <c r="O735" i="6"/>
  <c r="R735" i="6" s="1"/>
  <c r="U735" i="6" s="1"/>
  <c r="Q643" i="6"/>
  <c r="O643" i="6"/>
  <c r="R643" i="6" s="1"/>
  <c r="U643" i="6" s="1"/>
  <c r="S336" i="6"/>
  <c r="Y335" i="22" s="1"/>
  <c r="O336" i="6"/>
  <c r="R336" i="6" s="1"/>
  <c r="U336" i="6" s="1"/>
  <c r="Q736" i="6"/>
  <c r="X735" i="22" s="1"/>
  <c r="O736" i="6"/>
  <c r="R736" i="6" s="1"/>
  <c r="U736" i="6" s="1"/>
  <c r="W502" i="22"/>
  <c r="O503" i="6"/>
  <c r="R503" i="6" s="1"/>
  <c r="U503" i="6" s="1"/>
  <c r="W624" i="22"/>
  <c r="O625" i="6"/>
  <c r="R625" i="6" s="1"/>
  <c r="U625" i="6" s="1"/>
  <c r="Q617" i="6"/>
  <c r="O617" i="6"/>
  <c r="R617" i="6" s="1"/>
  <c r="U617" i="6" s="1"/>
  <c r="Q600" i="6"/>
  <c r="X599" i="22" s="1"/>
  <c r="O600" i="6"/>
  <c r="R600" i="6" s="1"/>
  <c r="U600" i="6" s="1"/>
  <c r="W568" i="22"/>
  <c r="O569" i="6"/>
  <c r="R569" i="6" s="1"/>
  <c r="U569" i="6" s="1"/>
  <c r="Q724" i="6"/>
  <c r="X723" i="22" s="1"/>
  <c r="O724" i="6"/>
  <c r="R724" i="6" s="1"/>
  <c r="U724" i="6" s="1"/>
  <c r="Q632" i="6"/>
  <c r="X631" i="22" s="1"/>
  <c r="O632" i="6"/>
  <c r="R632" i="6" s="1"/>
  <c r="U632" i="6" s="1"/>
  <c r="Q665" i="6"/>
  <c r="O665" i="6"/>
  <c r="R665" i="6" s="1"/>
  <c r="U665" i="6" s="1"/>
  <c r="Q282" i="6"/>
  <c r="X281" i="22" s="1"/>
  <c r="O282" i="6"/>
  <c r="R282" i="6" s="1"/>
  <c r="U282" i="6" s="1"/>
  <c r="W359" i="22"/>
  <c r="O360" i="6"/>
  <c r="R360" i="6" s="1"/>
  <c r="U360" i="6" s="1"/>
  <c r="Q527" i="6"/>
  <c r="O527" i="6"/>
  <c r="R527" i="6" s="1"/>
  <c r="U527" i="6" s="1"/>
  <c r="Q571" i="6"/>
  <c r="O571" i="6"/>
  <c r="R571" i="6" s="1"/>
  <c r="U571" i="6" s="1"/>
  <c r="W315" i="22"/>
  <c r="O316" i="6"/>
  <c r="R316" i="6" s="1"/>
  <c r="U316" i="6" s="1"/>
  <c r="Q364" i="6"/>
  <c r="X363" i="22" s="1"/>
  <c r="Q390" i="6"/>
  <c r="X389" i="22" s="1"/>
  <c r="O390" i="6"/>
  <c r="R390" i="6" s="1"/>
  <c r="U390" i="6" s="1"/>
  <c r="S734" i="6"/>
  <c r="Y733" i="22" s="1"/>
  <c r="O734" i="6"/>
  <c r="R734" i="6" s="1"/>
  <c r="U734" i="6" s="1"/>
  <c r="Q675" i="6"/>
  <c r="O675" i="6"/>
  <c r="R675" i="6" s="1"/>
  <c r="U675" i="6" s="1"/>
  <c r="S659" i="6"/>
  <c r="Y658" i="22" s="1"/>
  <c r="O659" i="6"/>
  <c r="R659" i="6" s="1"/>
  <c r="U659" i="6" s="1"/>
  <c r="Q450" i="6"/>
  <c r="O450" i="6"/>
  <c r="R450" i="6" s="1"/>
  <c r="U450" i="6" s="1"/>
  <c r="S563" i="6"/>
  <c r="Y562" i="22" s="1"/>
  <c r="O563" i="6"/>
  <c r="R563" i="6" s="1"/>
  <c r="U563" i="6" s="1"/>
  <c r="W449" i="22"/>
  <c r="S332" i="6"/>
  <c r="Y331" i="22" s="1"/>
  <c r="O332" i="6"/>
  <c r="R332" i="6" s="1"/>
  <c r="U332" i="6" s="1"/>
  <c r="Q669" i="6"/>
  <c r="X668" i="22" s="1"/>
  <c r="O669" i="6"/>
  <c r="R669" i="6" s="1"/>
  <c r="U669" i="6" s="1"/>
  <c r="W295" i="22"/>
  <c r="O296" i="6"/>
  <c r="R296" i="6" s="1"/>
  <c r="U296" i="6" s="1"/>
  <c r="W461" i="22"/>
  <c r="O462" i="6"/>
  <c r="R462" i="6" s="1"/>
  <c r="U462" i="6" s="1"/>
  <c r="Q557" i="6"/>
  <c r="X556" i="22" s="1"/>
  <c r="O557" i="6"/>
  <c r="R557" i="6" s="1"/>
  <c r="U557" i="6" s="1"/>
  <c r="W709" i="22"/>
  <c r="O710" i="6"/>
  <c r="R710" i="6" s="1"/>
  <c r="U710" i="6" s="1"/>
  <c r="Q545" i="6"/>
  <c r="O545" i="6"/>
  <c r="R545" i="6" s="1"/>
  <c r="U545" i="6" s="1"/>
  <c r="Q680" i="6"/>
  <c r="X679" i="22" s="1"/>
  <c r="O680" i="6"/>
  <c r="R680" i="6" s="1"/>
  <c r="U680" i="6" s="1"/>
  <c r="Q585" i="6"/>
  <c r="X584" i="22" s="1"/>
  <c r="O585" i="6"/>
  <c r="R585" i="6" s="1"/>
  <c r="U585" i="6" s="1"/>
  <c r="Q670" i="6"/>
  <c r="O670" i="6"/>
  <c r="R670" i="6" s="1"/>
  <c r="U670" i="6" s="1"/>
  <c r="W520" i="22"/>
  <c r="O521" i="6"/>
  <c r="R521" i="6" s="1"/>
  <c r="U521" i="6" s="1"/>
  <c r="Q525" i="6"/>
  <c r="O525" i="6"/>
  <c r="R525" i="6" s="1"/>
  <c r="U525" i="6" s="1"/>
  <c r="Q446" i="6"/>
  <c r="X445" i="22" s="1"/>
  <c r="O446" i="6"/>
  <c r="R446" i="6" s="1"/>
  <c r="U446" i="6" s="1"/>
  <c r="Q297" i="6"/>
  <c r="X296" i="22" s="1"/>
  <c r="O297" i="6"/>
  <c r="R297" i="6" s="1"/>
  <c r="U297" i="6" s="1"/>
  <c r="Q515" i="6"/>
  <c r="O515" i="6"/>
  <c r="R515" i="6" s="1"/>
  <c r="U515" i="6" s="1"/>
  <c r="S548" i="6"/>
  <c r="Y547" i="22" s="1"/>
  <c r="O548" i="6"/>
  <c r="R548" i="6" s="1"/>
  <c r="U548" i="6" s="1"/>
  <c r="Q586" i="6"/>
  <c r="X585" i="22" s="1"/>
  <c r="O586" i="6"/>
  <c r="R586" i="6" s="1"/>
  <c r="U586" i="6" s="1"/>
  <c r="Q581" i="6"/>
  <c r="O581" i="6"/>
  <c r="R581" i="6" s="1"/>
  <c r="U581" i="6" s="1"/>
  <c r="Q584" i="6"/>
  <c r="X583" i="22" s="1"/>
  <c r="O584" i="6"/>
  <c r="R584" i="6" s="1"/>
  <c r="U584" i="6" s="1"/>
  <c r="Q263" i="6"/>
  <c r="X262" i="22" s="1"/>
  <c r="O263" i="6"/>
  <c r="R263" i="6" s="1"/>
  <c r="U263" i="6" s="1"/>
  <c r="S712" i="6"/>
  <c r="Y711" i="22" s="1"/>
  <c r="Q546" i="6"/>
  <c r="O546" i="6"/>
  <c r="R546" i="6" s="1"/>
  <c r="U546" i="6" s="1"/>
  <c r="Q676" i="6"/>
  <c r="X675" i="22" s="1"/>
  <c r="O676" i="6"/>
  <c r="R676" i="6" s="1"/>
  <c r="U676" i="6" s="1"/>
  <c r="Q341" i="6"/>
  <c r="O341" i="6"/>
  <c r="R341" i="6" s="1"/>
  <c r="U341" i="6" s="1"/>
  <c r="W496" i="22"/>
  <c r="O497" i="6"/>
  <c r="R497" i="6" s="1"/>
  <c r="U497" i="6" s="1"/>
  <c r="Q537" i="6"/>
  <c r="X536" i="22" s="1"/>
  <c r="O537" i="6"/>
  <c r="R537" i="6" s="1"/>
  <c r="U537" i="6" s="1"/>
  <c r="Q562" i="6"/>
  <c r="X561" i="22" s="1"/>
  <c r="O562" i="6"/>
  <c r="R562" i="6" s="1"/>
  <c r="U562" i="6" s="1"/>
  <c r="O570" i="6"/>
  <c r="R570" i="6" s="1"/>
  <c r="U570" i="6" s="1"/>
  <c r="Q523" i="6"/>
  <c r="O523" i="6"/>
  <c r="R523" i="6" s="1"/>
  <c r="U523" i="6" s="1"/>
  <c r="W353" i="22"/>
  <c r="O354" i="6"/>
  <c r="R354" i="6" s="1"/>
  <c r="U354" i="6" s="1"/>
  <c r="Q728" i="6"/>
  <c r="O728" i="6"/>
  <c r="R728" i="6" s="1"/>
  <c r="U728" i="6" s="1"/>
  <c r="Q593" i="6"/>
  <c r="O593" i="6"/>
  <c r="R593" i="6" s="1"/>
  <c r="U593" i="6" s="1"/>
  <c r="Q509" i="6"/>
  <c r="X508" i="22" s="1"/>
  <c r="O509" i="6"/>
  <c r="R509" i="6" s="1"/>
  <c r="U509" i="6" s="1"/>
  <c r="W327" i="22"/>
  <c r="O328" i="6"/>
  <c r="R328" i="6" s="1"/>
  <c r="U328" i="6" s="1"/>
  <c r="Q551" i="6"/>
  <c r="O551" i="6"/>
  <c r="R551" i="6" s="1"/>
  <c r="U551" i="6" s="1"/>
  <c r="S599" i="6"/>
  <c r="Y598" i="22" s="1"/>
  <c r="O599" i="6"/>
  <c r="R599" i="6" s="1"/>
  <c r="U599" i="6" s="1"/>
  <c r="W708" i="22"/>
  <c r="O709" i="6"/>
  <c r="R709" i="6" s="1"/>
  <c r="U709" i="6" s="1"/>
  <c r="Q334" i="6"/>
  <c r="X333" i="22" s="1"/>
  <c r="O334" i="6"/>
  <c r="R334" i="6" s="1"/>
  <c r="U334" i="6" s="1"/>
  <c r="S619" i="6"/>
  <c r="Y618" i="22" s="1"/>
  <c r="S590" i="6"/>
  <c r="Y589" i="22" s="1"/>
  <c r="S669" i="6"/>
  <c r="Y668" i="22" s="1"/>
  <c r="P701" i="6"/>
  <c r="S701" i="6" s="1"/>
  <c r="Y700" i="22" s="1"/>
  <c r="S700" i="6"/>
  <c r="Y699" i="22" s="1"/>
  <c r="S282" i="6"/>
  <c r="Y281" i="22" s="1"/>
  <c r="W668" i="22"/>
  <c r="W589" i="22"/>
  <c r="Q276" i="6"/>
  <c r="X275" i="22" s="1"/>
  <c r="P343" i="6"/>
  <c r="W699" i="22"/>
  <c r="W281" i="22"/>
  <c r="P658" i="6"/>
  <c r="W657" i="22" s="1"/>
  <c r="Q490" i="6"/>
  <c r="X489" i="22" s="1"/>
  <c r="Q434" i="6"/>
  <c r="X433" i="22" s="1"/>
  <c r="S369" i="6"/>
  <c r="Y368" i="22" s="1"/>
  <c r="W527" i="22"/>
  <c r="P591" i="6"/>
  <c r="P644" i="6"/>
  <c r="O644" i="6" s="1"/>
  <c r="R644" i="6" s="1"/>
  <c r="U644" i="6" s="1"/>
  <c r="Q714" i="6"/>
  <c r="Q528" i="6"/>
  <c r="S612" i="6"/>
  <c r="Y611" i="22" s="1"/>
  <c r="Q369" i="6"/>
  <c r="X368" i="22" s="1"/>
  <c r="P406" i="6"/>
  <c r="S406" i="6" s="1"/>
  <c r="Y405" i="22" s="1"/>
  <c r="P553" i="8"/>
  <c r="Q553" i="8" s="1"/>
  <c r="P362" i="6"/>
  <c r="S649" i="6"/>
  <c r="Y648" i="22" s="1"/>
  <c r="W612" i="22"/>
  <c r="S660" i="6"/>
  <c r="Y659" i="22" s="1"/>
  <c r="S537" i="6"/>
  <c r="Y536" i="22" s="1"/>
  <c r="P713" i="6"/>
  <c r="W712" i="22" s="1"/>
  <c r="P704" i="6"/>
  <c r="P508" i="6"/>
  <c r="S672" i="6"/>
  <c r="Y671" i="22" s="1"/>
  <c r="W658" i="22"/>
  <c r="Q608" i="6"/>
  <c r="P526" i="6"/>
  <c r="Q659" i="6"/>
  <c r="S608" i="6"/>
  <c r="Y607" i="22" s="1"/>
  <c r="P382" i="6"/>
  <c r="P350" i="6"/>
  <c r="Q350" i="6" s="1"/>
  <c r="P630" i="6"/>
  <c r="O630" i="6" s="1"/>
  <c r="R630" i="6" s="1"/>
  <c r="U630" i="6" s="1"/>
  <c r="P718" i="6"/>
  <c r="W562" i="22"/>
  <c r="P319" i="6"/>
  <c r="Q319" i="6" s="1"/>
  <c r="X318" i="22" s="1"/>
  <c r="Q563" i="6"/>
  <c r="X562" i="22" s="1"/>
  <c r="Q462" i="6"/>
  <c r="W296" i="22"/>
  <c r="Q316" i="6"/>
  <c r="X315" i="22" s="1"/>
  <c r="P534" i="6"/>
  <c r="S297" i="6"/>
  <c r="Y296" i="22" s="1"/>
  <c r="S584" i="6"/>
  <c r="Y583" i="22" s="1"/>
  <c r="W583" i="22"/>
  <c r="Q497" i="6"/>
  <c r="P504" i="6"/>
  <c r="S313" i="6"/>
  <c r="Y312" i="22" s="1"/>
  <c r="S311" i="6"/>
  <c r="Y310" i="22" s="1"/>
  <c r="S507" i="6"/>
  <c r="Y506" i="22" s="1"/>
  <c r="S557" i="6"/>
  <c r="Y556" i="22" s="1"/>
  <c r="W506" i="22"/>
  <c r="P597" i="6"/>
  <c r="O597" i="6" s="1"/>
  <c r="R597" i="6" s="1"/>
  <c r="U597" i="6" s="1"/>
  <c r="S330" i="6"/>
  <c r="Y329" i="22" s="1"/>
  <c r="S686" i="6"/>
  <c r="Y685" i="22" s="1"/>
  <c r="W576" i="22"/>
  <c r="W249" i="22"/>
  <c r="W705" i="22"/>
  <c r="S706" i="6"/>
  <c r="Y705" i="22" s="1"/>
  <c r="W329" i="22"/>
  <c r="P495" i="6"/>
  <c r="W685" i="22"/>
  <c r="S497" i="6"/>
  <c r="Y496" i="22" s="1"/>
  <c r="S276" i="6"/>
  <c r="Y275" i="22" s="1"/>
  <c r="S341" i="6"/>
  <c r="Y340" i="22" s="1"/>
  <c r="S255" i="6"/>
  <c r="Y254" i="22" s="1"/>
  <c r="Q664" i="6"/>
  <c r="W528" i="22"/>
  <c r="W340" i="22"/>
  <c r="P698" i="6"/>
  <c r="O698" i="6" s="1"/>
  <c r="R698" i="6" s="1"/>
  <c r="U698" i="6" s="1"/>
  <c r="P656" i="6"/>
  <c r="U719" i="22"/>
  <c r="P720" i="6"/>
  <c r="O720" i="6" s="1"/>
  <c r="R720" i="6" s="1"/>
  <c r="U720" i="6" s="1"/>
  <c r="S664" i="6"/>
  <c r="Y663" i="22" s="1"/>
  <c r="W254" i="22"/>
  <c r="P371" i="6"/>
  <c r="P402" i="6"/>
  <c r="Q402" i="6" s="1"/>
  <c r="S729" i="6"/>
  <c r="Y728" i="22" s="1"/>
  <c r="W704" i="22"/>
  <c r="P719" i="6"/>
  <c r="S434" i="6"/>
  <c r="Y433" i="22" s="1"/>
  <c r="Q705" i="6"/>
  <c r="P482" i="6"/>
  <c r="P679" i="6"/>
  <c r="W489" i="22"/>
  <c r="P696" i="6"/>
  <c r="S696" i="6" s="1"/>
  <c r="Y695" i="22" s="1"/>
  <c r="U306" i="22"/>
  <c r="P307" i="6"/>
  <c r="O307" i="6" s="1"/>
  <c r="R307" i="6" s="1"/>
  <c r="U307" i="6" s="1"/>
  <c r="S316" i="6"/>
  <c r="Y315" i="22" s="1"/>
  <c r="W549" i="22"/>
  <c r="P438" i="6"/>
  <c r="S725" i="6"/>
  <c r="Y724" i="22" s="1"/>
  <c r="W453" i="22"/>
  <c r="Q521" i="6"/>
  <c r="X520" i="22" s="1"/>
  <c r="P583" i="6"/>
  <c r="P655" i="6"/>
  <c r="S655" i="6" s="1"/>
  <c r="Y654" i="22" s="1"/>
  <c r="P265" i="6"/>
  <c r="P716" i="6"/>
  <c r="O716" i="6" s="1"/>
  <c r="R716" i="6" s="1"/>
  <c r="U716" i="6" s="1"/>
  <c r="W529" i="22"/>
  <c r="W500" i="22"/>
  <c r="P474" i="6"/>
  <c r="S501" i="6"/>
  <c r="Y500" i="22" s="1"/>
  <c r="W642" i="22"/>
  <c r="Q729" i="6"/>
  <c r="X728" i="22" s="1"/>
  <c r="P732" i="6"/>
  <c r="S616" i="6"/>
  <c r="Y615" i="22" s="1"/>
  <c r="P287" i="6"/>
  <c r="P506" i="6"/>
  <c r="O506" i="6" s="1"/>
  <c r="R506" i="6" s="1"/>
  <c r="U506" i="6" s="1"/>
  <c r="P610" i="6"/>
  <c r="U350" i="22"/>
  <c r="P351" i="6"/>
  <c r="O351" i="6" s="1"/>
  <c r="R351" i="6" s="1"/>
  <c r="U351" i="6" s="1"/>
  <c r="W310" i="22"/>
  <c r="S551" i="6"/>
  <c r="Y550" i="22" s="1"/>
  <c r="Q296" i="6"/>
  <c r="W631" i="22"/>
  <c r="Q734" i="6"/>
  <c r="Q582" i="6"/>
  <c r="W550" i="22"/>
  <c r="Q684" i="6"/>
  <c r="X683" i="22" s="1"/>
  <c r="P310" i="6"/>
  <c r="P579" i="6"/>
  <c r="W578" i="22" s="1"/>
  <c r="P596" i="6"/>
  <c r="P543" i="6"/>
  <c r="Q543" i="6" s="1"/>
  <c r="W636" i="22"/>
  <c r="P352" i="6"/>
  <c r="O352" i="6" s="1"/>
  <c r="R352" i="6" s="1"/>
  <c r="U352" i="6" s="1"/>
  <c r="S270" i="6"/>
  <c r="Y269" i="22" s="1"/>
  <c r="S637" i="6"/>
  <c r="Y636" i="22" s="1"/>
  <c r="S615" i="6"/>
  <c r="Y614" i="22" s="1"/>
  <c r="W659" i="22"/>
  <c r="W566" i="22"/>
  <c r="Q278" i="6"/>
  <c r="W348" i="22"/>
  <c r="P565" i="6"/>
  <c r="U317" i="22"/>
  <c r="P318" i="6"/>
  <c r="O318" i="6" s="1"/>
  <c r="R318" i="6" s="1"/>
  <c r="U318" i="6" s="1"/>
  <c r="Q567" i="6"/>
  <c r="X566" i="22" s="1"/>
  <c r="W617" i="22"/>
  <c r="Q349" i="6"/>
  <c r="P541" i="6"/>
  <c r="P629" i="6"/>
  <c r="W628" i="22" s="1"/>
  <c r="W333" i="22"/>
  <c r="W696" i="22"/>
  <c r="Q328" i="6"/>
  <c r="X327" i="22" s="1"/>
  <c r="W536" i="22"/>
  <c r="W593" i="22"/>
  <c r="Q618" i="6"/>
  <c r="W722" i="22"/>
  <c r="W352" i="22"/>
  <c r="W334" i="22"/>
  <c r="P707" i="6"/>
  <c r="P621" i="6"/>
  <c r="O621" i="6" s="1"/>
  <c r="R621" i="6" s="1"/>
  <c r="U621" i="6" s="1"/>
  <c r="P290" i="6"/>
  <c r="O290" i="6" s="1"/>
  <c r="R290" i="6" s="1"/>
  <c r="U290" i="6" s="1"/>
  <c r="P253" i="6"/>
  <c r="P553" i="6"/>
  <c r="S594" i="6"/>
  <c r="Y593" i="22" s="1"/>
  <c r="S635" i="6"/>
  <c r="Y634" i="22" s="1"/>
  <c r="S593" i="6"/>
  <c r="Y592" i="22" s="1"/>
  <c r="W592" i="22"/>
  <c r="W614" i="22"/>
  <c r="Q723" i="6"/>
  <c r="Q335" i="6"/>
  <c r="P322" i="6"/>
  <c r="O322" i="6" s="1"/>
  <c r="R322" i="6" s="1"/>
  <c r="U322" i="6" s="1"/>
  <c r="P555" i="6"/>
  <c r="Q354" i="6"/>
  <c r="P285" i="6"/>
  <c r="S305" i="6"/>
  <c r="Y304" i="22" s="1"/>
  <c r="Q616" i="6"/>
  <c r="X615" i="22" s="1"/>
  <c r="W331" i="22"/>
  <c r="Q651" i="6"/>
  <c r="X650" i="22" s="1"/>
  <c r="S724" i="6"/>
  <c r="Y723" i="22" s="1"/>
  <c r="S632" i="6"/>
  <c r="Y631" i="22" s="1"/>
  <c r="S680" i="6"/>
  <c r="Y679" i="22" s="1"/>
  <c r="S559" i="6"/>
  <c r="Y558" i="22" s="1"/>
  <c r="W679" i="22"/>
  <c r="W723" i="22"/>
  <c r="W539" i="22"/>
  <c r="Q532" i="6"/>
  <c r="X531" i="22" s="1"/>
  <c r="W531" i="22"/>
  <c r="S446" i="6"/>
  <c r="Y445" i="22" s="1"/>
  <c r="Q540" i="6"/>
  <c r="P646" i="6"/>
  <c r="W645" i="22" s="1"/>
  <c r="P626" i="6"/>
  <c r="O626" i="6" s="1"/>
  <c r="R626" i="6" s="1"/>
  <c r="U626" i="6" s="1"/>
  <c r="W445" i="22"/>
  <c r="Q657" i="6"/>
  <c r="X656" i="22" s="1"/>
  <c r="P628" i="6"/>
  <c r="W627" i="22" s="1"/>
  <c r="W510" i="22"/>
  <c r="P271" i="6"/>
  <c r="O271" i="6" s="1"/>
  <c r="R271" i="6" s="1"/>
  <c r="U271" i="6" s="1"/>
  <c r="S545" i="6"/>
  <c r="Y544" i="22" s="1"/>
  <c r="S304" i="6"/>
  <c r="Y303" i="22" s="1"/>
  <c r="S657" i="6"/>
  <c r="Y656" i="22" s="1"/>
  <c r="W587" i="22"/>
  <c r="W282" i="22"/>
  <c r="Q430" i="6"/>
  <c r="Q511" i="6"/>
  <c r="W558" i="22"/>
  <c r="P365" i="6"/>
  <c r="O365" i="6" s="1"/>
  <c r="R365" i="6" s="1"/>
  <c r="U365" i="6" s="1"/>
  <c r="P333" i="6"/>
  <c r="W429" i="22"/>
  <c r="S547" i="6"/>
  <c r="Y546" i="22" s="1"/>
  <c r="S503" i="6"/>
  <c r="Y502" i="22" s="1"/>
  <c r="S521" i="6"/>
  <c r="Y520" i="22" s="1"/>
  <c r="S714" i="6"/>
  <c r="Y713" i="22" s="1"/>
  <c r="Q588" i="6"/>
  <c r="X587" i="22" s="1"/>
  <c r="W563" i="22"/>
  <c r="W373" i="22"/>
  <c r="Q283" i="6"/>
  <c r="W675" i="22"/>
  <c r="W523" i="22"/>
  <c r="S735" i="6"/>
  <c r="Y734" i="22" s="1"/>
  <c r="S676" i="6"/>
  <c r="Y675" i="22" s="1"/>
  <c r="Q564" i="6"/>
  <c r="Q374" i="6"/>
  <c r="X373" i="22" s="1"/>
  <c r="W312" i="22"/>
  <c r="W734" i="22"/>
  <c r="Q524" i="6"/>
  <c r="X523" i="22" s="1"/>
  <c r="W304" i="22"/>
  <c r="W673" i="22"/>
  <c r="S426" i="6"/>
  <c r="Y425" i="22" s="1"/>
  <c r="S675" i="6"/>
  <c r="Y674" i="22" s="1"/>
  <c r="W291" i="22"/>
  <c r="W303" i="22"/>
  <c r="W425" i="22"/>
  <c r="Q674" i="6"/>
  <c r="X673" i="22" s="1"/>
  <c r="S292" i="6"/>
  <c r="Y291" i="22" s="1"/>
  <c r="W544" i="22"/>
  <c r="Q694" i="6"/>
  <c r="W546" i="22"/>
  <c r="Q503" i="6"/>
  <c r="Q337" i="6"/>
  <c r="P726" i="6"/>
  <c r="O726" i="6" s="1"/>
  <c r="R726" i="6" s="1"/>
  <c r="U726" i="6" s="1"/>
  <c r="P542" i="6"/>
  <c r="S317" i="6"/>
  <c r="Y316" i="22" s="1"/>
  <c r="S709" i="6"/>
  <c r="Y708" i="22" s="1"/>
  <c r="Q252" i="6"/>
  <c r="W316" i="22"/>
  <c r="P418" i="6"/>
  <c r="S361" i="6"/>
  <c r="Y360" i="22" s="1"/>
  <c r="S600" i="6"/>
  <c r="Y599" i="22" s="1"/>
  <c r="W598" i="22"/>
  <c r="P715" i="6"/>
  <c r="Q709" i="6"/>
  <c r="S585" i="6"/>
  <c r="Y584" i="22" s="1"/>
  <c r="Q599" i="6"/>
  <c r="P552" i="6"/>
  <c r="P703" i="6"/>
  <c r="O703" i="6" s="1"/>
  <c r="R703" i="6" s="1"/>
  <c r="U703" i="6" s="1"/>
  <c r="W584" i="22"/>
  <c r="P611" i="6"/>
  <c r="O611" i="6" s="1"/>
  <c r="R611" i="6" s="1"/>
  <c r="U611" i="6" s="1"/>
  <c r="U413" i="22"/>
  <c r="P414" i="6"/>
  <c r="O414" i="6" s="1"/>
  <c r="R414" i="6" s="1"/>
  <c r="U414" i="6" s="1"/>
  <c r="S410" i="6"/>
  <c r="Y409" i="22" s="1"/>
  <c r="Q625" i="6"/>
  <c r="X624" i="22" s="1"/>
  <c r="W599" i="22"/>
  <c r="P346" i="6"/>
  <c r="W345" i="22" s="1"/>
  <c r="S505" i="6"/>
  <c r="Y504" i="22" s="1"/>
  <c r="S566" i="6"/>
  <c r="Y565" i="22" s="1"/>
  <c r="P573" i="6"/>
  <c r="O573" i="6" s="1"/>
  <c r="R573" i="6" s="1"/>
  <c r="U573" i="6" s="1"/>
  <c r="W256" i="22"/>
  <c r="P614" i="6"/>
  <c r="P536" i="6"/>
  <c r="S625" i="6"/>
  <c r="Y624" i="22" s="1"/>
  <c r="S515" i="6"/>
  <c r="Y514" i="22" s="1"/>
  <c r="S385" i="6"/>
  <c r="Y384" i="22" s="1"/>
  <c r="S359" i="6"/>
  <c r="Y358" i="22" s="1"/>
  <c r="W251" i="22"/>
  <c r="W693" i="22"/>
  <c r="W277" i="22"/>
  <c r="W336" i="22"/>
  <c r="W741" i="22"/>
  <c r="Q410" i="6"/>
  <c r="P587" i="6"/>
  <c r="O587" i="6" s="1"/>
  <c r="R587" i="6" s="1"/>
  <c r="U587" i="6" s="1"/>
  <c r="P598" i="6"/>
  <c r="P272" i="6"/>
  <c r="O272" i="6" s="1"/>
  <c r="R272" i="6" s="1"/>
  <c r="U272" i="6" s="1"/>
  <c r="P514" i="6"/>
  <c r="O514" i="6" s="1"/>
  <c r="R514" i="6" s="1"/>
  <c r="U514" i="6" s="1"/>
  <c r="S302" i="6"/>
  <c r="Y301" i="22" s="1"/>
  <c r="S617" i="6"/>
  <c r="Y616" i="22" s="1"/>
  <c r="Q577" i="6"/>
  <c r="Q360" i="6"/>
  <c r="S360" i="6"/>
  <c r="Y359" i="22" s="1"/>
  <c r="S728" i="6"/>
  <c r="Y727" i="22" s="1"/>
  <c r="S678" i="6"/>
  <c r="Y677" i="22" s="1"/>
  <c r="W547" i="22"/>
  <c r="Q544" i="6"/>
  <c r="X543" i="22" s="1"/>
  <c r="W559" i="22"/>
  <c r="W605" i="22"/>
  <c r="Q257" i="6"/>
  <c r="W567" i="22"/>
  <c r="W514" i="22"/>
  <c r="Q693" i="6"/>
  <c r="X692" i="22" s="1"/>
  <c r="W646" i="22"/>
  <c r="Q569" i="6"/>
  <c r="Q302" i="6"/>
  <c r="W360" i="22"/>
  <c r="P558" i="6"/>
  <c r="S558" i="6" s="1"/>
  <c r="Y557" i="22" s="1"/>
  <c r="U283" i="22"/>
  <c r="P284" i="6"/>
  <c r="O284" i="6" s="1"/>
  <c r="R284" i="6" s="1"/>
  <c r="U284" i="6" s="1"/>
  <c r="U662" i="22"/>
  <c r="P663" i="6"/>
  <c r="O663" i="6" s="1"/>
  <c r="R663" i="6" s="1"/>
  <c r="U663" i="6" s="1"/>
  <c r="W692" i="22"/>
  <c r="S527" i="6"/>
  <c r="Y526" i="22" s="1"/>
  <c r="S266" i="6"/>
  <c r="Y265" i="22" s="1"/>
  <c r="S604" i="6"/>
  <c r="Y603" i="22" s="1"/>
  <c r="S742" i="6"/>
  <c r="Y741" i="22" s="1"/>
  <c r="S568" i="6"/>
  <c r="Y567" i="22" s="1"/>
  <c r="Q548" i="6"/>
  <c r="W358" i="22"/>
  <c r="W727" i="22"/>
  <c r="W639" i="22"/>
  <c r="W616" i="22"/>
  <c r="Q647" i="6"/>
  <c r="W579" i="22"/>
  <c r="P300" i="6"/>
  <c r="P673" i="6"/>
  <c r="U676" i="22"/>
  <c r="P677" i="6"/>
  <c r="O677" i="6" s="1"/>
  <c r="R677" i="6" s="1"/>
  <c r="U677" i="6" s="1"/>
  <c r="S640" i="6"/>
  <c r="Y639" i="22" s="1"/>
  <c r="S648" i="6"/>
  <c r="Y647" i="22" s="1"/>
  <c r="S263" i="6"/>
  <c r="Y262" i="22" s="1"/>
  <c r="S697" i="6"/>
  <c r="Y696" i="22" s="1"/>
  <c r="S571" i="6"/>
  <c r="Y570" i="22" s="1"/>
  <c r="S636" i="6"/>
  <c r="Y635" i="22" s="1"/>
  <c r="S525" i="6"/>
  <c r="Y524" i="22" s="1"/>
  <c r="W524" i="22"/>
  <c r="W647" i="22"/>
  <c r="Q580" i="6"/>
  <c r="W635" i="22"/>
  <c r="P510" i="6"/>
  <c r="U710" i="22"/>
  <c r="P711" i="6"/>
  <c r="O711" i="6" s="1"/>
  <c r="R711" i="6" s="1"/>
  <c r="U711" i="6" s="1"/>
  <c r="S546" i="6"/>
  <c r="Y545" i="22" s="1"/>
  <c r="W526" i="22"/>
  <c r="W262" i="22"/>
  <c r="W545" i="22"/>
  <c r="W570" i="22"/>
  <c r="P602" i="6"/>
  <c r="U457" i="22"/>
  <c r="P458" i="6"/>
  <c r="O458" i="6" s="1"/>
  <c r="R458" i="6" s="1"/>
  <c r="U458" i="6" s="1"/>
  <c r="S620" i="6"/>
  <c r="Y619" i="22" s="1"/>
  <c r="S523" i="6"/>
  <c r="Y522" i="22" s="1"/>
  <c r="P589" i="6"/>
  <c r="O589" i="6" s="1"/>
  <c r="R589" i="6" s="1"/>
  <c r="U589" i="6" s="1"/>
  <c r="P513" i="6"/>
  <c r="P224" i="6"/>
  <c r="P171" i="6"/>
  <c r="P167" i="6"/>
  <c r="Q268" i="6"/>
  <c r="W649" i="22"/>
  <c r="W355" i="22"/>
  <c r="S281" i="6"/>
  <c r="Y280" i="22" s="1"/>
  <c r="S650" i="6"/>
  <c r="Y649" i="22" s="1"/>
  <c r="W600" i="22"/>
  <c r="W253" i="22"/>
  <c r="Q356" i="6"/>
  <c r="X355" i="22" s="1"/>
  <c r="U571" i="22"/>
  <c r="P572" i="6"/>
  <c r="O572" i="6" s="1"/>
  <c r="R572" i="6" s="1"/>
  <c r="U572" i="6" s="1"/>
  <c r="S670" i="6"/>
  <c r="Y669" i="22" s="1"/>
  <c r="Q601" i="6"/>
  <c r="Q254" i="6"/>
  <c r="X253" i="22" s="1"/>
  <c r="S629" i="6"/>
  <c r="Y628" i="22" s="1"/>
  <c r="W608" i="22"/>
  <c r="W669" i="22"/>
  <c r="P345" i="6"/>
  <c r="O345" i="6" s="1"/>
  <c r="R345" i="6" s="1"/>
  <c r="U345" i="6" s="1"/>
  <c r="P324" i="6"/>
  <c r="O324" i="6" s="1"/>
  <c r="R324" i="6" s="1"/>
  <c r="U324" i="6" s="1"/>
  <c r="S328" i="6"/>
  <c r="Y327" i="22" s="1"/>
  <c r="S581" i="6"/>
  <c r="Y580" i="22" s="1"/>
  <c r="W280" i="22"/>
  <c r="W585" i="22"/>
  <c r="W508" i="22"/>
  <c r="P394" i="6"/>
  <c r="S509" i="6"/>
  <c r="Y508" i="22" s="1"/>
  <c r="W580" i="22"/>
  <c r="U204" i="22"/>
  <c r="P205" i="6"/>
  <c r="O205" i="6" s="1"/>
  <c r="R205" i="6" s="1"/>
  <c r="U205" i="6" s="1"/>
  <c r="S684" i="6"/>
  <c r="Y683" i="22" s="1"/>
  <c r="U606" i="22"/>
  <c r="P607" i="6"/>
  <c r="O607" i="6" s="1"/>
  <c r="R607" i="6" s="1"/>
  <c r="U607" i="6" s="1"/>
  <c r="W504" i="22"/>
  <c r="W674" i="22"/>
  <c r="W564" i="22"/>
  <c r="P652" i="6"/>
  <c r="Q565" i="6"/>
  <c r="X564" i="22" s="1"/>
  <c r="W565" i="22"/>
  <c r="W619" i="22"/>
  <c r="P301" i="6"/>
  <c r="P442" i="6"/>
  <c r="P691" i="6"/>
  <c r="P634" i="6"/>
  <c r="W700" i="22"/>
  <c r="U268" i="22"/>
  <c r="P269" i="6"/>
  <c r="O269" i="6" s="1"/>
  <c r="R269" i="6" s="1"/>
  <c r="U269" i="6" s="1"/>
  <c r="U485" i="22"/>
  <c r="P486" i="6"/>
  <c r="O486" i="6" s="1"/>
  <c r="R486" i="6" s="1"/>
  <c r="U486" i="6" s="1"/>
  <c r="U574" i="22"/>
  <c r="P575" i="6"/>
  <c r="O575" i="6" s="1"/>
  <c r="R575" i="6" s="1"/>
  <c r="U575" i="6" s="1"/>
  <c r="U366" i="22"/>
  <c r="P367" i="6"/>
  <c r="O367" i="6" s="1"/>
  <c r="R367" i="6" s="1"/>
  <c r="U367" i="6" s="1"/>
  <c r="P522" i="6"/>
  <c r="O522" i="6" s="1"/>
  <c r="R522" i="6" s="1"/>
  <c r="U522" i="6" s="1"/>
  <c r="W603" i="22"/>
  <c r="Q478" i="6"/>
  <c r="U688" i="22"/>
  <c r="P689" i="6"/>
  <c r="O689" i="6" s="1"/>
  <c r="R689" i="6" s="1"/>
  <c r="U689" i="6" s="1"/>
  <c r="P421" i="6"/>
  <c r="O421" i="6" s="1"/>
  <c r="R421" i="6" s="1"/>
  <c r="U421" i="6" s="1"/>
  <c r="P692" i="6"/>
  <c r="S390" i="6"/>
  <c r="Y389" i="22" s="1"/>
  <c r="Q702" i="6"/>
  <c r="Q516" i="6"/>
  <c r="Q332" i="6"/>
  <c r="W522" i="22"/>
  <c r="S702" i="6"/>
  <c r="Y701" i="22" s="1"/>
  <c r="W695" i="22"/>
  <c r="Q266" i="6"/>
  <c r="W389" i="22"/>
  <c r="S516" i="6"/>
  <c r="Y515" i="22" s="1"/>
  <c r="S643" i="6"/>
  <c r="Y642" i="22" s="1"/>
  <c r="P397" i="6"/>
  <c r="S578" i="6"/>
  <c r="Y577" i="22" s="1"/>
  <c r="S556" i="6"/>
  <c r="Y555" i="22" s="1"/>
  <c r="P129" i="6"/>
  <c r="W561" i="22"/>
  <c r="S562" i="6"/>
  <c r="Y561" i="22" s="1"/>
  <c r="S667" i="6"/>
  <c r="Y666" i="22" s="1"/>
  <c r="S261" i="6"/>
  <c r="Y260" i="22" s="1"/>
  <c r="P465" i="6"/>
  <c r="W555" i="22"/>
  <c r="W577" i="22"/>
  <c r="W260" i="22"/>
  <c r="W511" i="22"/>
  <c r="S268" i="6"/>
  <c r="Y267" i="22" s="1"/>
  <c r="P401" i="6"/>
  <c r="Q512" i="6"/>
  <c r="W666" i="22"/>
  <c r="P539" i="6"/>
  <c r="S595" i="6"/>
  <c r="Y594" i="22" s="1"/>
  <c r="Q639" i="6"/>
  <c r="X638" i="22" s="1"/>
  <c r="W594" i="22"/>
  <c r="Q710" i="6"/>
  <c r="U517" i="22"/>
  <c r="P518" i="6"/>
  <c r="O518" i="6" s="1"/>
  <c r="R518" i="6" s="1"/>
  <c r="U518" i="6" s="1"/>
  <c r="S710" i="6"/>
  <c r="Y709" i="22" s="1"/>
  <c r="P247" i="6"/>
  <c r="S340" i="6"/>
  <c r="Y339" i="22" s="1"/>
  <c r="S354" i="6"/>
  <c r="Y353" i="22" s="1"/>
  <c r="S623" i="6"/>
  <c r="Y622" i="22" s="1"/>
  <c r="W339" i="22"/>
  <c r="W622" i="22"/>
  <c r="W311" i="22"/>
  <c r="U274" i="22"/>
  <c r="P275" i="6"/>
  <c r="O275" i="6" s="1"/>
  <c r="R275" i="6" s="1"/>
  <c r="U275" i="6" s="1"/>
  <c r="S312" i="6"/>
  <c r="Y311" i="22" s="1"/>
  <c r="P246" i="6"/>
  <c r="S246" i="6" s="1"/>
  <c r="Y245" i="22" s="1"/>
  <c r="W735" i="22"/>
  <c r="U553" i="22"/>
  <c r="P554" i="6"/>
  <c r="O554" i="6" s="1"/>
  <c r="R554" i="6" s="1"/>
  <c r="U554" i="6" s="1"/>
  <c r="S736" i="6"/>
  <c r="Y735" i="22" s="1"/>
  <c r="U495" i="22"/>
  <c r="P496" i="6"/>
  <c r="O496" i="6" s="1"/>
  <c r="R496" i="6" s="1"/>
  <c r="U496" i="6" s="1"/>
  <c r="S378" i="6"/>
  <c r="Y377" i="22" s="1"/>
  <c r="S731" i="6"/>
  <c r="Y730" i="22" s="1"/>
  <c r="S665" i="6"/>
  <c r="Y664" i="22" s="1"/>
  <c r="P198" i="6"/>
  <c r="P456" i="6"/>
  <c r="Q560" i="6"/>
  <c r="Q606" i="6"/>
  <c r="X605" i="22" s="1"/>
  <c r="W560" i="22"/>
  <c r="W377" i="22"/>
  <c r="U661" i="22"/>
  <c r="P662" i="6"/>
  <c r="O662" i="6" s="1"/>
  <c r="R662" i="6" s="1"/>
  <c r="U662" i="6" s="1"/>
  <c r="W335" i="22"/>
  <c r="Q561" i="6"/>
  <c r="W384" i="22"/>
  <c r="W573" i="22"/>
  <c r="S462" i="6"/>
  <c r="Y461" i="22" s="1"/>
  <c r="P743" i="8"/>
  <c r="Q743" i="8" s="1"/>
  <c r="Q336" i="6"/>
  <c r="W421" i="22"/>
  <c r="S422" i="6"/>
  <c r="Y421" i="22" s="1"/>
  <c r="P492" i="6"/>
  <c r="P481" i="6"/>
  <c r="W664" i="22"/>
  <c r="U397" i="22"/>
  <c r="P398" i="6"/>
  <c r="O398" i="6" s="1"/>
  <c r="R398" i="6" s="1"/>
  <c r="U398" i="6" s="1"/>
  <c r="U320" i="22"/>
  <c r="P321" i="6"/>
  <c r="O321" i="6" s="1"/>
  <c r="R321" i="6" s="1"/>
  <c r="U321" i="6" s="1"/>
  <c r="S478" i="6"/>
  <c r="Y477" i="22" s="1"/>
  <c r="P381" i="6"/>
  <c r="P384" i="6"/>
  <c r="W730" i="22"/>
  <c r="U604" i="22"/>
  <c r="P605" i="6"/>
  <c r="O605" i="6" s="1"/>
  <c r="R605" i="6" s="1"/>
  <c r="U605" i="6" s="1"/>
  <c r="S574" i="6"/>
  <c r="Y573" i="22" s="1"/>
  <c r="P627" i="6"/>
  <c r="O627" i="6" s="1"/>
  <c r="R627" i="6" s="1"/>
  <c r="U627" i="6" s="1"/>
  <c r="U726" i="22"/>
  <c r="P727" i="6"/>
  <c r="O727" i="6" s="1"/>
  <c r="R727" i="6" s="1"/>
  <c r="U727" i="6" s="1"/>
  <c r="P147" i="6"/>
  <c r="P135" i="6"/>
  <c r="O135" i="6" s="1"/>
  <c r="R135" i="6" s="1"/>
  <c r="U135" i="6" s="1"/>
  <c r="S671" i="6"/>
  <c r="Y670" i="22" s="1"/>
  <c r="W729" i="22"/>
  <c r="P299" i="6"/>
  <c r="Q730" i="6"/>
  <c r="X729" i="22" s="1"/>
  <c r="W677" i="22"/>
  <c r="W381" i="22"/>
  <c r="S280" i="6"/>
  <c r="Y279" i="22" s="1"/>
  <c r="P429" i="6"/>
  <c r="P413" i="6"/>
  <c r="W591" i="22"/>
  <c r="Q592" i="6"/>
  <c r="W279" i="22"/>
  <c r="W556" i="22"/>
  <c r="W670" i="22"/>
  <c r="W648" i="22"/>
  <c r="P174" i="6"/>
  <c r="P201" i="6"/>
  <c r="P142" i="6"/>
  <c r="P143" i="6"/>
  <c r="U698" i="22"/>
  <c r="P699" i="6"/>
  <c r="O699" i="6" s="1"/>
  <c r="R699" i="6" s="1"/>
  <c r="U699" i="6" s="1"/>
  <c r="S493" i="6"/>
  <c r="Y492" i="22" s="1"/>
  <c r="P238" i="6"/>
  <c r="P227" i="6"/>
  <c r="W287" i="22"/>
  <c r="U469" i="22"/>
  <c r="P470" i="6"/>
  <c r="O470" i="6" s="1"/>
  <c r="R470" i="6" s="1"/>
  <c r="U470" i="6" s="1"/>
  <c r="U652" i="22"/>
  <c r="P653" i="6"/>
  <c r="O653" i="6" s="1"/>
  <c r="R653" i="6" s="1"/>
  <c r="U653" i="6" s="1"/>
  <c r="U266" i="22"/>
  <c r="P267" i="6"/>
  <c r="O267" i="6" s="1"/>
  <c r="R267" i="6" s="1"/>
  <c r="U267" i="6" s="1"/>
  <c r="S296" i="6"/>
  <c r="Y295" i="22" s="1"/>
  <c r="Q288" i="6"/>
  <c r="X287" i="22" s="1"/>
  <c r="U687" i="22"/>
  <c r="P688" i="6"/>
  <c r="O688" i="6" s="1"/>
  <c r="R688" i="6" s="1"/>
  <c r="U688" i="6" s="1"/>
  <c r="S498" i="6"/>
  <c r="Y497" i="22" s="1"/>
  <c r="P439" i="6"/>
  <c r="W497" i="22"/>
  <c r="W501" i="22"/>
  <c r="U346" i="22"/>
  <c r="P347" i="6"/>
  <c r="O347" i="6" s="1"/>
  <c r="R347" i="6" s="1"/>
  <c r="U347" i="6" s="1"/>
  <c r="S502" i="6"/>
  <c r="Y501" i="22" s="1"/>
  <c r="P375" i="6"/>
  <c r="S375" i="6" s="1"/>
  <c r="Y374" i="22" s="1"/>
  <c r="P428" i="6"/>
  <c r="W363" i="22"/>
  <c r="P187" i="6"/>
  <c r="S187" i="6" s="1"/>
  <c r="Y186" i="22" s="1"/>
  <c r="S569" i="6"/>
  <c r="Y568" i="22" s="1"/>
  <c r="W492" i="22"/>
  <c r="W569" i="22"/>
  <c r="U684" i="22"/>
  <c r="P685" i="6"/>
  <c r="O685" i="6" s="1"/>
  <c r="R685" i="6" s="1"/>
  <c r="U685" i="6" s="1"/>
  <c r="U660" i="22"/>
  <c r="P661" i="6"/>
  <c r="O661" i="6" s="1"/>
  <c r="R661" i="6" s="1"/>
  <c r="U661" i="6" s="1"/>
  <c r="P151" i="6"/>
  <c r="V127" i="22"/>
  <c r="P407" i="6"/>
  <c r="G128" i="6"/>
  <c r="T128" i="6" s="1"/>
  <c r="Z127" i="22" s="1"/>
  <c r="U721" i="22"/>
  <c r="P722" i="6"/>
  <c r="O722" i="6" s="1"/>
  <c r="R722" i="6" s="1"/>
  <c r="U722" i="6" s="1"/>
  <c r="U686" i="22"/>
  <c r="P687" i="6"/>
  <c r="O687" i="6" s="1"/>
  <c r="R687" i="6" s="1"/>
  <c r="U687" i="6" s="1"/>
  <c r="P134" i="6"/>
  <c r="U630" i="22"/>
  <c r="P631" i="6"/>
  <c r="O631" i="6" s="1"/>
  <c r="R631" i="6" s="1"/>
  <c r="U631" i="6" s="1"/>
  <c r="P161" i="6"/>
  <c r="P152" i="6"/>
  <c r="P166" i="6"/>
  <c r="W165" i="22" s="1"/>
  <c r="P471" i="6"/>
  <c r="S294" i="6"/>
  <c r="Y293" i="22" s="1"/>
  <c r="W293" i="22"/>
  <c r="U518" i="22"/>
  <c r="P519" i="6"/>
  <c r="O519" i="6" s="1"/>
  <c r="R519" i="6" s="1"/>
  <c r="U519" i="6" s="1"/>
  <c r="U534" i="22"/>
  <c r="P535" i="6"/>
  <c r="O535" i="6" s="1"/>
  <c r="R535" i="6" s="1"/>
  <c r="U535" i="6" s="1"/>
  <c r="P230" i="6"/>
  <c r="U720" i="22"/>
  <c r="P721" i="6"/>
  <c r="O721" i="6" s="1"/>
  <c r="R721" i="6" s="1"/>
  <c r="U721" i="6" s="1"/>
  <c r="P440" i="6"/>
  <c r="P405" i="6"/>
  <c r="U637" i="22"/>
  <c r="P638" i="6"/>
  <c r="O638" i="6" s="1"/>
  <c r="R638" i="6" s="1"/>
  <c r="U638" i="6" s="1"/>
  <c r="U519" i="22"/>
  <c r="P520" i="6"/>
  <c r="O520" i="6" s="1"/>
  <c r="R520" i="6" s="1"/>
  <c r="U520" i="6" s="1"/>
  <c r="P145" i="6"/>
  <c r="Q145" i="6" s="1"/>
  <c r="U516" i="22"/>
  <c r="P517" i="6"/>
  <c r="O517" i="6" s="1"/>
  <c r="R517" i="6" s="1"/>
  <c r="U517" i="6" s="1"/>
  <c r="P185" i="6"/>
  <c r="P190" i="6"/>
  <c r="U385" i="22"/>
  <c r="P386" i="6"/>
  <c r="O386" i="6" s="1"/>
  <c r="R386" i="6" s="1"/>
  <c r="U386" i="6" s="1"/>
  <c r="U338" i="22"/>
  <c r="P339" i="6"/>
  <c r="O339" i="6" s="1"/>
  <c r="R339" i="6" s="1"/>
  <c r="U339" i="6" s="1"/>
  <c r="H448" i="22"/>
  <c r="O72" i="22"/>
  <c r="M72" i="6"/>
  <c r="U72" i="22" s="1"/>
  <c r="L72" i="6"/>
  <c r="T72" i="22" s="1"/>
  <c r="K72" i="6"/>
  <c r="S72" i="22" s="1"/>
  <c r="J72" i="6"/>
  <c r="R72" i="22" s="1"/>
  <c r="I72" i="6"/>
  <c r="H72" i="6"/>
  <c r="P72" i="22" s="1"/>
  <c r="O181" i="22"/>
  <c r="L182" i="6"/>
  <c r="T181" i="22" s="1"/>
  <c r="M182" i="6"/>
  <c r="K182" i="6"/>
  <c r="S181" i="22" s="1"/>
  <c r="J182" i="6"/>
  <c r="R181" i="22" s="1"/>
  <c r="T182" i="6"/>
  <c r="Z181" i="22" s="1"/>
  <c r="I182" i="6"/>
  <c r="Q181" i="22" s="1"/>
  <c r="H182" i="6"/>
  <c r="P181" i="22" s="1"/>
  <c r="O162" i="22"/>
  <c r="K163" i="6"/>
  <c r="S162" i="22" s="1"/>
  <c r="M163" i="6"/>
  <c r="L163" i="6"/>
  <c r="T162" i="22" s="1"/>
  <c r="H163" i="6"/>
  <c r="P162" i="22" s="1"/>
  <c r="I163" i="6"/>
  <c r="Q162" i="22" s="1"/>
  <c r="T163" i="6"/>
  <c r="Z162" i="22" s="1"/>
  <c r="J163" i="6"/>
  <c r="R162" i="22" s="1"/>
  <c r="U230" i="22"/>
  <c r="P231" i="6"/>
  <c r="O231" i="6" s="1"/>
  <c r="R231" i="6" s="1"/>
  <c r="U231" i="6" s="1"/>
  <c r="P744" i="6"/>
  <c r="O744" i="6" s="1"/>
  <c r="R744" i="6" s="1"/>
  <c r="U744" i="6" s="1"/>
  <c r="N77" i="22"/>
  <c r="G77" i="6"/>
  <c r="N77" i="6"/>
  <c r="V77" i="22" s="1"/>
  <c r="O472" i="22"/>
  <c r="M473" i="6"/>
  <c r="L473" i="6"/>
  <c r="T472" i="22" s="1"/>
  <c r="K473" i="6"/>
  <c r="S472" i="22" s="1"/>
  <c r="I473" i="6"/>
  <c r="Q472" i="22" s="1"/>
  <c r="H473" i="6"/>
  <c r="P472" i="22" s="1"/>
  <c r="T473" i="6"/>
  <c r="Z472" i="22" s="1"/>
  <c r="J473" i="6"/>
  <c r="R472" i="22" s="1"/>
  <c r="O225" i="22"/>
  <c r="M226" i="6"/>
  <c r="L226" i="6"/>
  <c r="T225" i="22" s="1"/>
  <c r="K226" i="6"/>
  <c r="S225" i="22" s="1"/>
  <c r="I226" i="6"/>
  <c r="Q225" i="22" s="1"/>
  <c r="H226" i="6"/>
  <c r="P225" i="22" s="1"/>
  <c r="J226" i="6"/>
  <c r="R225" i="22" s="1"/>
  <c r="T226" i="6"/>
  <c r="O424" i="22"/>
  <c r="M425" i="6"/>
  <c r="L425" i="6"/>
  <c r="T424" i="22" s="1"/>
  <c r="K425" i="6"/>
  <c r="S424" i="22" s="1"/>
  <c r="T425" i="6"/>
  <c r="Z424" i="22" s="1"/>
  <c r="I425" i="6"/>
  <c r="Q424" i="22" s="1"/>
  <c r="H425" i="6"/>
  <c r="P424" i="22" s="1"/>
  <c r="J425" i="6"/>
  <c r="R424" i="22" s="1"/>
  <c r="O95" i="22"/>
  <c r="H95" i="6"/>
  <c r="P95" i="22" s="1"/>
  <c r="M95" i="6"/>
  <c r="U95" i="22" s="1"/>
  <c r="L95" i="6"/>
  <c r="T95" i="22" s="1"/>
  <c r="K95" i="6"/>
  <c r="S95" i="22" s="1"/>
  <c r="J95" i="6"/>
  <c r="R95" i="22" s="1"/>
  <c r="I95" i="6"/>
  <c r="X522" i="22"/>
  <c r="X269" i="22"/>
  <c r="X724" i="22"/>
  <c r="O244" i="22"/>
  <c r="M245" i="6"/>
  <c r="L245" i="6"/>
  <c r="T244" i="22" s="1"/>
  <c r="K245" i="6"/>
  <c r="S244" i="22" s="1"/>
  <c r="H245" i="6"/>
  <c r="P244" i="22" s="1"/>
  <c r="J245" i="6"/>
  <c r="R244" i="22" s="1"/>
  <c r="T245" i="6"/>
  <c r="I245" i="6"/>
  <c r="Q244" i="22" s="1"/>
  <c r="O490" i="22"/>
  <c r="M491" i="6"/>
  <c r="L491" i="6"/>
  <c r="T490" i="22" s="1"/>
  <c r="K491" i="6"/>
  <c r="S490" i="22" s="1"/>
  <c r="J491" i="6"/>
  <c r="R490" i="22" s="1"/>
  <c r="I491" i="6"/>
  <c r="Q490" i="22" s="1"/>
  <c r="H491" i="6"/>
  <c r="P490" i="22" s="1"/>
  <c r="T491" i="6"/>
  <c r="O126" i="22"/>
  <c r="J126" i="6"/>
  <c r="R126" i="22" s="1"/>
  <c r="I126" i="6"/>
  <c r="H126" i="6"/>
  <c r="P126" i="22" s="1"/>
  <c r="L126" i="6"/>
  <c r="T126" i="22" s="1"/>
  <c r="M126" i="6"/>
  <c r="U126" i="22" s="1"/>
  <c r="K126" i="6"/>
  <c r="S126" i="22" s="1"/>
  <c r="O91" i="22"/>
  <c r="L91" i="6"/>
  <c r="T91" i="22" s="1"/>
  <c r="K91" i="6"/>
  <c r="S91" i="22" s="1"/>
  <c r="J91" i="6"/>
  <c r="R91" i="22" s="1"/>
  <c r="I91" i="6"/>
  <c r="H91" i="6"/>
  <c r="P91" i="22" s="1"/>
  <c r="M91" i="6"/>
  <c r="U91" i="22" s="1"/>
  <c r="O201" i="22"/>
  <c r="M202" i="6"/>
  <c r="L202" i="6"/>
  <c r="T201" i="22" s="1"/>
  <c r="K202" i="6"/>
  <c r="S201" i="22" s="1"/>
  <c r="I202" i="6"/>
  <c r="Q201" i="22" s="1"/>
  <c r="H202" i="6"/>
  <c r="P201" i="22" s="1"/>
  <c r="J202" i="6"/>
  <c r="R201" i="22" s="1"/>
  <c r="T202" i="6"/>
  <c r="X616" i="22"/>
  <c r="O442" i="22"/>
  <c r="M443" i="6"/>
  <c r="L443" i="6"/>
  <c r="T442" i="22" s="1"/>
  <c r="K443" i="6"/>
  <c r="S442" i="22" s="1"/>
  <c r="J443" i="6"/>
  <c r="R442" i="22" s="1"/>
  <c r="I443" i="6"/>
  <c r="Q442" i="22" s="1"/>
  <c r="H443" i="6"/>
  <c r="P442" i="22" s="1"/>
  <c r="T443" i="6"/>
  <c r="Z442" i="22" s="1"/>
  <c r="O149" i="22"/>
  <c r="L150" i="6"/>
  <c r="T149" i="22" s="1"/>
  <c r="M150" i="6"/>
  <c r="K150" i="6"/>
  <c r="S149" i="22" s="1"/>
  <c r="J150" i="6"/>
  <c r="R149" i="22" s="1"/>
  <c r="T150" i="6"/>
  <c r="Z149" i="22" s="1"/>
  <c r="I150" i="6"/>
  <c r="Q149" i="22" s="1"/>
  <c r="H150" i="6"/>
  <c r="P149" i="22" s="1"/>
  <c r="O169" i="22"/>
  <c r="M170" i="6"/>
  <c r="L170" i="6"/>
  <c r="T169" i="22" s="1"/>
  <c r="K170" i="6"/>
  <c r="S169" i="22" s="1"/>
  <c r="T170" i="6"/>
  <c r="Z169" i="22" s="1"/>
  <c r="I170" i="6"/>
  <c r="Q169" i="22" s="1"/>
  <c r="J170" i="6"/>
  <c r="R169" i="22" s="1"/>
  <c r="H170" i="6"/>
  <c r="P169" i="22" s="1"/>
  <c r="O159" i="22"/>
  <c r="L160" i="6"/>
  <c r="T159" i="22" s="1"/>
  <c r="M160" i="6"/>
  <c r="K160" i="6"/>
  <c r="S159" i="22" s="1"/>
  <c r="J160" i="6"/>
  <c r="R159" i="22" s="1"/>
  <c r="I160" i="6"/>
  <c r="Q159" i="22" s="1"/>
  <c r="H160" i="6"/>
  <c r="P159" i="22" s="1"/>
  <c r="T160" i="6"/>
  <c r="Z159" i="22" s="1"/>
  <c r="O56" i="22"/>
  <c r="I56" i="6"/>
  <c r="H56" i="6"/>
  <c r="P56" i="22" s="1"/>
  <c r="M56" i="6"/>
  <c r="U56" i="22" s="1"/>
  <c r="L56" i="6"/>
  <c r="T56" i="22" s="1"/>
  <c r="K56" i="6"/>
  <c r="S56" i="22" s="1"/>
  <c r="J56" i="6"/>
  <c r="R56" i="22" s="1"/>
  <c r="O432" i="22"/>
  <c r="M433" i="6"/>
  <c r="L433" i="6"/>
  <c r="T432" i="22" s="1"/>
  <c r="K433" i="6"/>
  <c r="S432" i="22" s="1"/>
  <c r="T433" i="6"/>
  <c r="Z432" i="22" s="1"/>
  <c r="I433" i="6"/>
  <c r="Q432" i="22" s="1"/>
  <c r="H433" i="6"/>
  <c r="P432" i="22" s="1"/>
  <c r="J433" i="6"/>
  <c r="R432" i="22" s="1"/>
  <c r="N107" i="6"/>
  <c r="V107" i="22" s="1"/>
  <c r="N107" i="22"/>
  <c r="G107" i="6"/>
  <c r="O238" i="22"/>
  <c r="L239" i="6"/>
  <c r="T238" i="22" s="1"/>
  <c r="M239" i="6"/>
  <c r="K239" i="6"/>
  <c r="S238" i="22" s="1"/>
  <c r="J239" i="6"/>
  <c r="R238" i="22" s="1"/>
  <c r="I239" i="6"/>
  <c r="Q238" i="22" s="1"/>
  <c r="H239" i="6"/>
  <c r="P238" i="22" s="1"/>
  <c r="T239" i="6"/>
  <c r="O740" i="22"/>
  <c r="M741" i="6"/>
  <c r="L741" i="6"/>
  <c r="T740" i="22" s="1"/>
  <c r="K741" i="6"/>
  <c r="S740" i="22" s="1"/>
  <c r="J741" i="6"/>
  <c r="R740" i="22" s="1"/>
  <c r="I741" i="6"/>
  <c r="Q740" i="22" s="1"/>
  <c r="H741" i="6"/>
  <c r="P740" i="22" s="1"/>
  <c r="T741" i="6"/>
  <c r="O88" i="22"/>
  <c r="I88" i="6"/>
  <c r="H88" i="6"/>
  <c r="P88" i="22" s="1"/>
  <c r="M88" i="6"/>
  <c r="U88" i="22" s="1"/>
  <c r="L88" i="6"/>
  <c r="T88" i="22" s="1"/>
  <c r="K88" i="6"/>
  <c r="S88" i="22" s="1"/>
  <c r="J88" i="6"/>
  <c r="R88" i="22" s="1"/>
  <c r="U386" i="22"/>
  <c r="P387" i="6"/>
  <c r="O387" i="6" s="1"/>
  <c r="R387" i="6" s="1"/>
  <c r="U387" i="6" s="1"/>
  <c r="O227" i="22"/>
  <c r="M228" i="6"/>
  <c r="L228" i="6"/>
  <c r="T227" i="22" s="1"/>
  <c r="K228" i="6"/>
  <c r="S227" i="22" s="1"/>
  <c r="H228" i="6"/>
  <c r="P227" i="22" s="1"/>
  <c r="T228" i="6"/>
  <c r="J228" i="6"/>
  <c r="R227" i="22" s="1"/>
  <c r="I228" i="6"/>
  <c r="Q227" i="22" s="1"/>
  <c r="O7" i="22"/>
  <c r="H7" i="6"/>
  <c r="P7" i="22" s="1"/>
  <c r="M7" i="6"/>
  <c r="U7" i="22" s="1"/>
  <c r="L7" i="6"/>
  <c r="T7" i="22" s="1"/>
  <c r="K7" i="6"/>
  <c r="S7" i="22" s="1"/>
  <c r="J7" i="6"/>
  <c r="R7" i="22" s="1"/>
  <c r="I7" i="6"/>
  <c r="O44" i="22"/>
  <c r="M44" i="6"/>
  <c r="U44" i="22" s="1"/>
  <c r="L44" i="6"/>
  <c r="T44" i="22" s="1"/>
  <c r="K44" i="6"/>
  <c r="S44" i="22" s="1"/>
  <c r="J44" i="6"/>
  <c r="R44" i="22" s="1"/>
  <c r="I44" i="6"/>
  <c r="H44" i="6"/>
  <c r="P44" i="22" s="1"/>
  <c r="O488" i="22"/>
  <c r="M489" i="6"/>
  <c r="L489" i="6"/>
  <c r="T488" i="22" s="1"/>
  <c r="K489" i="6"/>
  <c r="S488" i="22" s="1"/>
  <c r="I489" i="6"/>
  <c r="Q488" i="22" s="1"/>
  <c r="T489" i="6"/>
  <c r="Z488" i="22" s="1"/>
  <c r="H489" i="6"/>
  <c r="P488" i="22" s="1"/>
  <c r="J489" i="6"/>
  <c r="R488" i="22" s="1"/>
  <c r="O742" i="22"/>
  <c r="M743" i="6"/>
  <c r="L743" i="6"/>
  <c r="T742" i="22" s="1"/>
  <c r="K743" i="6"/>
  <c r="S742" i="22" s="1"/>
  <c r="T743" i="6"/>
  <c r="Z742" i="22" s="1"/>
  <c r="H743" i="6"/>
  <c r="P742" i="22" s="1"/>
  <c r="J743" i="6"/>
  <c r="R742" i="22" s="1"/>
  <c r="I743" i="6"/>
  <c r="Q742" i="22" s="1"/>
  <c r="O87" i="22"/>
  <c r="L87" i="6"/>
  <c r="T87" i="22" s="1"/>
  <c r="K87" i="6"/>
  <c r="S87" i="22" s="1"/>
  <c r="J87" i="6"/>
  <c r="R87" i="22" s="1"/>
  <c r="I87" i="6"/>
  <c r="H87" i="6"/>
  <c r="P87" i="22" s="1"/>
  <c r="M87" i="6"/>
  <c r="U87" i="22" s="1"/>
  <c r="U738" i="22"/>
  <c r="P739" i="6"/>
  <c r="O739" i="6" s="1"/>
  <c r="R739" i="6" s="1"/>
  <c r="U739" i="6" s="1"/>
  <c r="Z190" i="22"/>
  <c r="Z736" i="22"/>
  <c r="O459" i="22"/>
  <c r="M460" i="6"/>
  <c r="L460" i="6"/>
  <c r="T459" i="22" s="1"/>
  <c r="K460" i="6"/>
  <c r="S459" i="22" s="1"/>
  <c r="T460" i="6"/>
  <c r="Z459" i="22" s="1"/>
  <c r="J460" i="6"/>
  <c r="R459" i="22" s="1"/>
  <c r="I460" i="6"/>
  <c r="Q459" i="22" s="1"/>
  <c r="H460" i="6"/>
  <c r="P459" i="22" s="1"/>
  <c r="O187" i="22"/>
  <c r="M188" i="6"/>
  <c r="L188" i="6"/>
  <c r="T187" i="22" s="1"/>
  <c r="K188" i="6"/>
  <c r="S187" i="22" s="1"/>
  <c r="T188" i="6"/>
  <c r="Z187" i="22" s="1"/>
  <c r="I188" i="6"/>
  <c r="Q187" i="22" s="1"/>
  <c r="H188" i="6"/>
  <c r="P187" i="22" s="1"/>
  <c r="J188" i="6"/>
  <c r="R187" i="22" s="1"/>
  <c r="O161" i="22"/>
  <c r="M162" i="6"/>
  <c r="L162" i="6"/>
  <c r="T161" i="22" s="1"/>
  <c r="K162" i="6"/>
  <c r="S161" i="22" s="1"/>
  <c r="T162" i="6"/>
  <c r="I162" i="6"/>
  <c r="Q161" i="22" s="1"/>
  <c r="J162" i="6"/>
  <c r="R161" i="22" s="1"/>
  <c r="H162" i="6"/>
  <c r="P161" i="22" s="1"/>
  <c r="O102" i="22"/>
  <c r="M102" i="6"/>
  <c r="U102" i="22" s="1"/>
  <c r="L102" i="6"/>
  <c r="T102" i="22" s="1"/>
  <c r="K102" i="6"/>
  <c r="S102" i="22" s="1"/>
  <c r="J102" i="6"/>
  <c r="R102" i="22" s="1"/>
  <c r="I102" i="6"/>
  <c r="H102" i="6"/>
  <c r="P102" i="22" s="1"/>
  <c r="O140" i="22"/>
  <c r="M141" i="6"/>
  <c r="L141" i="6"/>
  <c r="T140" i="22" s="1"/>
  <c r="K141" i="6"/>
  <c r="S140" i="22" s="1"/>
  <c r="T141" i="6"/>
  <c r="Z140" i="22" s="1"/>
  <c r="J141" i="6"/>
  <c r="R140" i="22" s="1"/>
  <c r="I141" i="6"/>
  <c r="Q140" i="22" s="1"/>
  <c r="H141" i="6"/>
  <c r="P140" i="22" s="1"/>
  <c r="O76" i="22"/>
  <c r="K76" i="6"/>
  <c r="S76" i="22" s="1"/>
  <c r="J76" i="6"/>
  <c r="R76" i="22" s="1"/>
  <c r="I76" i="6"/>
  <c r="H76" i="6"/>
  <c r="P76" i="22" s="1"/>
  <c r="M76" i="6"/>
  <c r="U76" i="22" s="1"/>
  <c r="L76" i="6"/>
  <c r="T76" i="22" s="1"/>
  <c r="U155" i="22"/>
  <c r="P156" i="6"/>
  <c r="O156" i="6" s="1"/>
  <c r="R156" i="6" s="1"/>
  <c r="U156" i="6" s="1"/>
  <c r="O213" i="22"/>
  <c r="L214" i="6"/>
  <c r="T213" i="22" s="1"/>
  <c r="M214" i="6"/>
  <c r="K214" i="6"/>
  <c r="S213" i="22" s="1"/>
  <c r="J214" i="6"/>
  <c r="R213" i="22" s="1"/>
  <c r="I214" i="6"/>
  <c r="Q213" i="22" s="1"/>
  <c r="H214" i="6"/>
  <c r="P213" i="22" s="1"/>
  <c r="T214" i="6"/>
  <c r="O62" i="22"/>
  <c r="I62" i="6"/>
  <c r="H62" i="6"/>
  <c r="P62" i="22" s="1"/>
  <c r="M62" i="6"/>
  <c r="U62" i="22" s="1"/>
  <c r="L62" i="6"/>
  <c r="T62" i="22" s="1"/>
  <c r="K62" i="6"/>
  <c r="S62" i="22" s="1"/>
  <c r="J62" i="6"/>
  <c r="R62" i="22" s="1"/>
  <c r="O447" i="22"/>
  <c r="L448" i="6"/>
  <c r="T447" i="22" s="1"/>
  <c r="M448" i="6"/>
  <c r="K448" i="6"/>
  <c r="S447" i="22" s="1"/>
  <c r="T448" i="6"/>
  <c r="H448" i="6"/>
  <c r="P447" i="22" s="1"/>
  <c r="J448" i="6"/>
  <c r="R447" i="22" s="1"/>
  <c r="I448" i="6"/>
  <c r="Q447" i="22" s="1"/>
  <c r="O34" i="22"/>
  <c r="K34" i="6"/>
  <c r="S34" i="22" s="1"/>
  <c r="J34" i="6"/>
  <c r="R34" i="22" s="1"/>
  <c r="I34" i="6"/>
  <c r="H34" i="6"/>
  <c r="P34" i="22" s="1"/>
  <c r="M34" i="6"/>
  <c r="U34" i="22" s="1"/>
  <c r="L34" i="6"/>
  <c r="T34" i="22" s="1"/>
  <c r="O14" i="22"/>
  <c r="L14" i="6"/>
  <c r="T14" i="22" s="1"/>
  <c r="K14" i="6"/>
  <c r="S14" i="22" s="1"/>
  <c r="J14" i="6"/>
  <c r="R14" i="22" s="1"/>
  <c r="I14" i="6"/>
  <c r="H14" i="6"/>
  <c r="P14" i="22" s="1"/>
  <c r="M14" i="6"/>
  <c r="U14" i="22" s="1"/>
  <c r="O121" i="22"/>
  <c r="H121" i="6"/>
  <c r="P121" i="22" s="1"/>
  <c r="M121" i="6"/>
  <c r="U121" i="22" s="1"/>
  <c r="L121" i="6"/>
  <c r="T121" i="22" s="1"/>
  <c r="K121" i="6"/>
  <c r="S121" i="22" s="1"/>
  <c r="J121" i="6"/>
  <c r="R121" i="22" s="1"/>
  <c r="I121" i="6"/>
  <c r="O154" i="22"/>
  <c r="K155" i="6"/>
  <c r="S154" i="22" s="1"/>
  <c r="M155" i="6"/>
  <c r="L155" i="6"/>
  <c r="T154" i="22" s="1"/>
  <c r="T155" i="6"/>
  <c r="Z154" i="22" s="1"/>
  <c r="J155" i="6"/>
  <c r="R154" i="22" s="1"/>
  <c r="H155" i="6"/>
  <c r="P154" i="22" s="1"/>
  <c r="I155" i="6"/>
  <c r="Q154" i="22" s="1"/>
  <c r="O180" i="22"/>
  <c r="M181" i="6"/>
  <c r="L181" i="6"/>
  <c r="T180" i="22" s="1"/>
  <c r="K181" i="6"/>
  <c r="S180" i="22" s="1"/>
  <c r="T181" i="6"/>
  <c r="Z180" i="22" s="1"/>
  <c r="J181" i="6"/>
  <c r="R180" i="22" s="1"/>
  <c r="I181" i="6"/>
  <c r="Q180" i="22" s="1"/>
  <c r="H181" i="6"/>
  <c r="P180" i="22" s="1"/>
  <c r="N117" i="22"/>
  <c r="G117" i="6"/>
  <c r="N117" i="6"/>
  <c r="V117" i="22" s="1"/>
  <c r="O468" i="22"/>
  <c r="M469" i="6"/>
  <c r="L469" i="6"/>
  <c r="T468" i="22" s="1"/>
  <c r="K469" i="6"/>
  <c r="S468" i="22" s="1"/>
  <c r="T469" i="6"/>
  <c r="Z468" i="22" s="1"/>
  <c r="J469" i="6"/>
  <c r="R468" i="22" s="1"/>
  <c r="I469" i="6"/>
  <c r="Q468" i="22" s="1"/>
  <c r="H469" i="6"/>
  <c r="P468" i="22" s="1"/>
  <c r="P139" i="6"/>
  <c r="O139" i="6" s="1"/>
  <c r="R139" i="6" s="1"/>
  <c r="U139" i="6" s="1"/>
  <c r="O90" i="22"/>
  <c r="J90" i="6"/>
  <c r="R90" i="22" s="1"/>
  <c r="I90" i="6"/>
  <c r="H90" i="6"/>
  <c r="P90" i="22" s="1"/>
  <c r="M90" i="6"/>
  <c r="U90" i="22" s="1"/>
  <c r="L90" i="6"/>
  <c r="T90" i="22" s="1"/>
  <c r="K90" i="6"/>
  <c r="S90" i="22" s="1"/>
  <c r="O314" i="22"/>
  <c r="M315" i="6"/>
  <c r="L315" i="6"/>
  <c r="T314" i="22" s="1"/>
  <c r="K315" i="6"/>
  <c r="S314" i="22" s="1"/>
  <c r="J315" i="6"/>
  <c r="R314" i="22" s="1"/>
  <c r="T315" i="6"/>
  <c r="Z314" i="22" s="1"/>
  <c r="I315" i="6"/>
  <c r="Q314" i="22" s="1"/>
  <c r="H315" i="6"/>
  <c r="P314" i="22" s="1"/>
  <c r="O486" i="22"/>
  <c r="L487" i="6"/>
  <c r="T486" i="22" s="1"/>
  <c r="M487" i="6"/>
  <c r="K487" i="6"/>
  <c r="S486" i="22" s="1"/>
  <c r="J487" i="6"/>
  <c r="R486" i="22" s="1"/>
  <c r="I487" i="6"/>
  <c r="Q486" i="22" s="1"/>
  <c r="T487" i="6"/>
  <c r="H487" i="6"/>
  <c r="P486" i="22" s="1"/>
  <c r="O123" i="22"/>
  <c r="J123" i="6"/>
  <c r="R123" i="22" s="1"/>
  <c r="H123" i="6"/>
  <c r="P123" i="22" s="1"/>
  <c r="M123" i="6"/>
  <c r="U123" i="22" s="1"/>
  <c r="K123" i="6"/>
  <c r="S123" i="22" s="1"/>
  <c r="I123" i="6"/>
  <c r="L123" i="6"/>
  <c r="T123" i="22" s="1"/>
  <c r="N53" i="22"/>
  <c r="G53" i="6"/>
  <c r="N53" i="6"/>
  <c r="V53" i="22" s="1"/>
  <c r="O15" i="22"/>
  <c r="H15" i="6"/>
  <c r="P15" i="22" s="1"/>
  <c r="M15" i="6"/>
  <c r="U15" i="22" s="1"/>
  <c r="L15" i="6"/>
  <c r="T15" i="22" s="1"/>
  <c r="K15" i="6"/>
  <c r="S15" i="22" s="1"/>
  <c r="J15" i="6"/>
  <c r="R15" i="22" s="1"/>
  <c r="I15" i="6"/>
  <c r="X347" i="22"/>
  <c r="O231" i="22"/>
  <c r="L232" i="6"/>
  <c r="T231" i="22" s="1"/>
  <c r="M232" i="6"/>
  <c r="K232" i="6"/>
  <c r="S231" i="22" s="1"/>
  <c r="J232" i="6"/>
  <c r="R231" i="22" s="1"/>
  <c r="H232" i="6"/>
  <c r="P231" i="22" s="1"/>
  <c r="I232" i="6"/>
  <c r="Q231" i="22" s="1"/>
  <c r="T232" i="6"/>
  <c r="Z231" i="22" s="1"/>
  <c r="M740" i="6"/>
  <c r="O739" i="22"/>
  <c r="K740" i="6"/>
  <c r="S739" i="22" s="1"/>
  <c r="L740" i="6"/>
  <c r="T739" i="22" s="1"/>
  <c r="T740" i="6"/>
  <c r="Z739" i="22" s="1"/>
  <c r="J740" i="6"/>
  <c r="R739" i="22" s="1"/>
  <c r="I740" i="6"/>
  <c r="Q739" i="22" s="1"/>
  <c r="H740" i="6"/>
  <c r="P739" i="22" s="1"/>
  <c r="O82" i="22"/>
  <c r="H82" i="6"/>
  <c r="P82" i="22" s="1"/>
  <c r="M82" i="6"/>
  <c r="U82" i="22" s="1"/>
  <c r="L82" i="6"/>
  <c r="T82" i="22" s="1"/>
  <c r="K82" i="6"/>
  <c r="S82" i="22" s="1"/>
  <c r="J82" i="6"/>
  <c r="R82" i="22" s="1"/>
  <c r="I82" i="6"/>
  <c r="O454" i="22"/>
  <c r="L455" i="6"/>
  <c r="T454" i="22" s="1"/>
  <c r="M455" i="6"/>
  <c r="K455" i="6"/>
  <c r="S454" i="22" s="1"/>
  <c r="I455" i="6"/>
  <c r="Q454" i="22" s="1"/>
  <c r="T455" i="6"/>
  <c r="J455" i="6"/>
  <c r="R454" i="22" s="1"/>
  <c r="H455" i="6"/>
  <c r="P454" i="22" s="1"/>
  <c r="O31" i="22"/>
  <c r="H31" i="6"/>
  <c r="P31" i="22" s="1"/>
  <c r="M31" i="6"/>
  <c r="U31" i="22" s="1"/>
  <c r="L31" i="6"/>
  <c r="T31" i="22" s="1"/>
  <c r="K31" i="6"/>
  <c r="S31" i="22" s="1"/>
  <c r="J31" i="6"/>
  <c r="R31" i="22" s="1"/>
  <c r="I31" i="6"/>
  <c r="X623" i="22"/>
  <c r="X340" i="22"/>
  <c r="O395" i="22"/>
  <c r="M396" i="6"/>
  <c r="L396" i="6"/>
  <c r="T395" i="22" s="1"/>
  <c r="K396" i="6"/>
  <c r="S395" i="22" s="1"/>
  <c r="T396" i="6"/>
  <c r="Z395" i="22" s="1"/>
  <c r="J396" i="6"/>
  <c r="R395" i="22" s="1"/>
  <c r="I396" i="6"/>
  <c r="Q395" i="22" s="1"/>
  <c r="H396" i="6"/>
  <c r="P395" i="22" s="1"/>
  <c r="O288" i="22"/>
  <c r="M289" i="6"/>
  <c r="L289" i="6"/>
  <c r="T288" i="22" s="1"/>
  <c r="K289" i="6"/>
  <c r="S288" i="22" s="1"/>
  <c r="T289" i="6"/>
  <c r="Z288" i="22" s="1"/>
  <c r="I289" i="6"/>
  <c r="Q288" i="22" s="1"/>
  <c r="H289" i="6"/>
  <c r="P288" i="22" s="1"/>
  <c r="J289" i="6"/>
  <c r="R288" i="22" s="1"/>
  <c r="O419" i="22"/>
  <c r="M420" i="6"/>
  <c r="L420" i="6"/>
  <c r="T419" i="22" s="1"/>
  <c r="K420" i="6"/>
  <c r="S419" i="22" s="1"/>
  <c r="T420" i="6"/>
  <c r="J420" i="6"/>
  <c r="R419" i="22" s="1"/>
  <c r="I420" i="6"/>
  <c r="Q419" i="22" s="1"/>
  <c r="H420" i="6"/>
  <c r="P419" i="22" s="1"/>
  <c r="O74" i="22"/>
  <c r="L74" i="6"/>
  <c r="T74" i="22" s="1"/>
  <c r="K74" i="6"/>
  <c r="S74" i="22" s="1"/>
  <c r="J74" i="6"/>
  <c r="R74" i="22" s="1"/>
  <c r="I74" i="6"/>
  <c r="H74" i="6"/>
  <c r="P74" i="22" s="1"/>
  <c r="M74" i="6"/>
  <c r="U74" i="22" s="1"/>
  <c r="O208" i="22"/>
  <c r="M209" i="6"/>
  <c r="L209" i="6"/>
  <c r="T208" i="22" s="1"/>
  <c r="K209" i="6"/>
  <c r="S208" i="22" s="1"/>
  <c r="T209" i="6"/>
  <c r="Z208" i="22" s="1"/>
  <c r="H209" i="6"/>
  <c r="P208" i="22" s="1"/>
  <c r="I209" i="6"/>
  <c r="Q208" i="22" s="1"/>
  <c r="J209" i="6"/>
  <c r="R208" i="22" s="1"/>
  <c r="O157" i="22"/>
  <c r="L158" i="6"/>
  <c r="T157" i="22" s="1"/>
  <c r="M158" i="6"/>
  <c r="K158" i="6"/>
  <c r="S157" i="22" s="1"/>
  <c r="I158" i="6"/>
  <c r="Q157" i="22" s="1"/>
  <c r="H158" i="6"/>
  <c r="P157" i="22" s="1"/>
  <c r="T158" i="6"/>
  <c r="Z157" i="22" s="1"/>
  <c r="J158" i="6"/>
  <c r="R157" i="22" s="1"/>
  <c r="O228" i="22"/>
  <c r="M229" i="6"/>
  <c r="L229" i="6"/>
  <c r="T228" i="22" s="1"/>
  <c r="K229" i="6"/>
  <c r="S228" i="22" s="1"/>
  <c r="J229" i="6"/>
  <c r="R228" i="22" s="1"/>
  <c r="I229" i="6"/>
  <c r="Q228" i="22" s="1"/>
  <c r="H229" i="6"/>
  <c r="P228" i="22" s="1"/>
  <c r="T229" i="6"/>
  <c r="Z228" i="22" s="1"/>
  <c r="O116" i="22"/>
  <c r="L116" i="6"/>
  <c r="T116" i="22" s="1"/>
  <c r="K116" i="6"/>
  <c r="S116" i="22" s="1"/>
  <c r="J116" i="6"/>
  <c r="R116" i="22" s="1"/>
  <c r="H116" i="6"/>
  <c r="P116" i="22" s="1"/>
  <c r="I116" i="6"/>
  <c r="M116" i="6"/>
  <c r="U116" i="22" s="1"/>
  <c r="O79" i="22"/>
  <c r="H79" i="6"/>
  <c r="P79" i="22" s="1"/>
  <c r="M79" i="6"/>
  <c r="U79" i="22" s="1"/>
  <c r="L79" i="6"/>
  <c r="T79" i="22" s="1"/>
  <c r="K79" i="6"/>
  <c r="S79" i="22" s="1"/>
  <c r="J79" i="6"/>
  <c r="R79" i="22" s="1"/>
  <c r="I79" i="6"/>
  <c r="O483" i="22"/>
  <c r="M484" i="6"/>
  <c r="L484" i="6"/>
  <c r="T483" i="22" s="1"/>
  <c r="K484" i="6"/>
  <c r="S483" i="22" s="1"/>
  <c r="T484" i="6"/>
  <c r="Z483" i="22" s="1"/>
  <c r="J484" i="6"/>
  <c r="R483" i="22" s="1"/>
  <c r="I484" i="6"/>
  <c r="Q483" i="22" s="1"/>
  <c r="H484" i="6"/>
  <c r="P483" i="22" s="1"/>
  <c r="O272" i="22"/>
  <c r="M273" i="6"/>
  <c r="L273" i="6"/>
  <c r="T272" i="22" s="1"/>
  <c r="K273" i="6"/>
  <c r="S272" i="22" s="1"/>
  <c r="T273" i="6"/>
  <c r="Z272" i="22" s="1"/>
  <c r="H273" i="6"/>
  <c r="P272" i="22" s="1"/>
  <c r="I273" i="6"/>
  <c r="Q272" i="22" s="1"/>
  <c r="J273" i="6"/>
  <c r="R272" i="22" s="1"/>
  <c r="O174" i="22"/>
  <c r="L175" i="6"/>
  <c r="T174" i="22" s="1"/>
  <c r="M175" i="6"/>
  <c r="K175" i="6"/>
  <c r="S174" i="22" s="1"/>
  <c r="J175" i="6"/>
  <c r="R174" i="22" s="1"/>
  <c r="T175" i="6"/>
  <c r="I175" i="6"/>
  <c r="Q174" i="22" s="1"/>
  <c r="H175" i="6"/>
  <c r="P174" i="22" s="1"/>
  <c r="X603" i="22"/>
  <c r="X575" i="22"/>
  <c r="O179" i="22"/>
  <c r="M180" i="6"/>
  <c r="L180" i="6"/>
  <c r="T179" i="22" s="1"/>
  <c r="K180" i="6"/>
  <c r="S179" i="22" s="1"/>
  <c r="T180" i="6"/>
  <c r="I180" i="6"/>
  <c r="Q179" i="22" s="1"/>
  <c r="H180" i="6"/>
  <c r="P179" i="22" s="1"/>
  <c r="J180" i="6"/>
  <c r="R179" i="22" s="1"/>
  <c r="O145" i="22"/>
  <c r="M146" i="6"/>
  <c r="L146" i="6"/>
  <c r="T145" i="22" s="1"/>
  <c r="K146" i="6"/>
  <c r="S145" i="22" s="1"/>
  <c r="J146" i="6"/>
  <c r="R145" i="22" s="1"/>
  <c r="T146" i="6"/>
  <c r="I146" i="6"/>
  <c r="Q145" i="22" s="1"/>
  <c r="H146" i="6"/>
  <c r="P145" i="22" s="1"/>
  <c r="O65" i="22"/>
  <c r="I65" i="6"/>
  <c r="H65" i="6"/>
  <c r="P65" i="22" s="1"/>
  <c r="M65" i="6"/>
  <c r="U65" i="22" s="1"/>
  <c r="L65" i="6"/>
  <c r="T65" i="22" s="1"/>
  <c r="K65" i="6"/>
  <c r="S65" i="22" s="1"/>
  <c r="J65" i="6"/>
  <c r="R65" i="22" s="1"/>
  <c r="O46" i="22"/>
  <c r="L46" i="6"/>
  <c r="T46" i="22" s="1"/>
  <c r="K46" i="6"/>
  <c r="S46" i="22" s="1"/>
  <c r="J46" i="6"/>
  <c r="R46" i="22" s="1"/>
  <c r="I46" i="6"/>
  <c r="H46" i="6"/>
  <c r="P46" i="22" s="1"/>
  <c r="M46" i="6"/>
  <c r="U46" i="22" s="1"/>
  <c r="O81" i="22"/>
  <c r="H81" i="6"/>
  <c r="P81" i="22" s="1"/>
  <c r="M81" i="6"/>
  <c r="U81" i="22" s="1"/>
  <c r="L81" i="6"/>
  <c r="T81" i="22" s="1"/>
  <c r="K81" i="6"/>
  <c r="S81" i="22" s="1"/>
  <c r="J81" i="6"/>
  <c r="R81" i="22" s="1"/>
  <c r="I81" i="6"/>
  <c r="O467" i="22"/>
  <c r="M468" i="6"/>
  <c r="L468" i="6"/>
  <c r="T467" i="22" s="1"/>
  <c r="K468" i="6"/>
  <c r="S467" i="22" s="1"/>
  <c r="T468" i="6"/>
  <c r="J468" i="6"/>
  <c r="R467" i="22" s="1"/>
  <c r="I468" i="6"/>
  <c r="Q467" i="22" s="1"/>
  <c r="H468" i="6"/>
  <c r="P467" i="22" s="1"/>
  <c r="O387" i="22"/>
  <c r="M388" i="6"/>
  <c r="L388" i="6"/>
  <c r="T387" i="22" s="1"/>
  <c r="K388" i="6"/>
  <c r="S387" i="22" s="1"/>
  <c r="H388" i="6"/>
  <c r="P387" i="22" s="1"/>
  <c r="T388" i="6"/>
  <c r="Z387" i="22" s="1"/>
  <c r="J388" i="6"/>
  <c r="R387" i="22" s="1"/>
  <c r="I388" i="6"/>
  <c r="Q387" i="22" s="1"/>
  <c r="X621" i="22"/>
  <c r="G27" i="6"/>
  <c r="N27" i="22"/>
  <c r="N27" i="6"/>
  <c r="V27" i="22" s="1"/>
  <c r="O16" i="22"/>
  <c r="I16" i="6"/>
  <c r="H16" i="6"/>
  <c r="P16" i="22" s="1"/>
  <c r="M16" i="6"/>
  <c r="U16" i="22" s="1"/>
  <c r="L16" i="6"/>
  <c r="T16" i="22" s="1"/>
  <c r="K16" i="6"/>
  <c r="S16" i="22" s="1"/>
  <c r="J16" i="6"/>
  <c r="R16" i="22" s="1"/>
  <c r="O41" i="22"/>
  <c r="I41" i="6"/>
  <c r="H41" i="6"/>
  <c r="P41" i="22" s="1"/>
  <c r="M41" i="6"/>
  <c r="U41" i="22" s="1"/>
  <c r="L41" i="6"/>
  <c r="T41" i="22" s="1"/>
  <c r="K41" i="6"/>
  <c r="S41" i="22" s="1"/>
  <c r="J41" i="6"/>
  <c r="R41" i="22" s="1"/>
  <c r="O194" i="22"/>
  <c r="K195" i="6"/>
  <c r="S194" i="22" s="1"/>
  <c r="M195" i="6"/>
  <c r="L195" i="6"/>
  <c r="T194" i="22" s="1"/>
  <c r="J195" i="6"/>
  <c r="R194" i="22" s="1"/>
  <c r="T195" i="6"/>
  <c r="I195" i="6"/>
  <c r="Q194" i="22" s="1"/>
  <c r="H195" i="6"/>
  <c r="P194" i="22" s="1"/>
  <c r="O139" i="22"/>
  <c r="M140" i="6"/>
  <c r="L140" i="6"/>
  <c r="T139" i="22" s="1"/>
  <c r="K140" i="6"/>
  <c r="S139" i="22" s="1"/>
  <c r="I140" i="6"/>
  <c r="Q139" i="22" s="1"/>
  <c r="H140" i="6"/>
  <c r="P139" i="22" s="1"/>
  <c r="J140" i="6"/>
  <c r="R139" i="22" s="1"/>
  <c r="T140" i="6"/>
  <c r="P191" i="6"/>
  <c r="O191" i="6" s="1"/>
  <c r="R191" i="6" s="1"/>
  <c r="U191" i="6" s="1"/>
  <c r="X526" i="22"/>
  <c r="O163" i="22"/>
  <c r="M164" i="6"/>
  <c r="L164" i="6"/>
  <c r="T163" i="22" s="1"/>
  <c r="K164" i="6"/>
  <c r="S163" i="22" s="1"/>
  <c r="J164" i="6"/>
  <c r="R163" i="22" s="1"/>
  <c r="T164" i="6"/>
  <c r="Z163" i="22" s="1"/>
  <c r="I164" i="6"/>
  <c r="Q163" i="22" s="1"/>
  <c r="H164" i="6"/>
  <c r="P163" i="22" s="1"/>
  <c r="O24" i="22"/>
  <c r="I24" i="6"/>
  <c r="H24" i="6"/>
  <c r="P24" i="22" s="1"/>
  <c r="M24" i="6"/>
  <c r="U24" i="22" s="1"/>
  <c r="L24" i="6"/>
  <c r="T24" i="22" s="1"/>
  <c r="K24" i="6"/>
  <c r="S24" i="22" s="1"/>
  <c r="J24" i="6"/>
  <c r="R24" i="22" s="1"/>
  <c r="O100" i="22"/>
  <c r="L100" i="6"/>
  <c r="T100" i="22" s="1"/>
  <c r="K100" i="6"/>
  <c r="S100" i="22" s="1"/>
  <c r="J100" i="6"/>
  <c r="R100" i="22" s="1"/>
  <c r="I100" i="6"/>
  <c r="H100" i="6"/>
  <c r="P100" i="22" s="1"/>
  <c r="M100" i="6"/>
  <c r="U100" i="22" s="1"/>
  <c r="O130" i="22"/>
  <c r="K131" i="6"/>
  <c r="S130" i="22" s="1"/>
  <c r="M131" i="6"/>
  <c r="L131" i="6"/>
  <c r="T130" i="22" s="1"/>
  <c r="H131" i="6"/>
  <c r="P130" i="22" s="1"/>
  <c r="T131" i="6"/>
  <c r="I131" i="6"/>
  <c r="Q130" i="22" s="1"/>
  <c r="J131" i="6"/>
  <c r="R130" i="22" s="1"/>
  <c r="O235" i="22"/>
  <c r="M236" i="6"/>
  <c r="L236" i="6"/>
  <c r="T235" i="22" s="1"/>
  <c r="K236" i="6"/>
  <c r="S235" i="22" s="1"/>
  <c r="J236" i="6"/>
  <c r="R235" i="22" s="1"/>
  <c r="T236" i="6"/>
  <c r="I236" i="6"/>
  <c r="Q235" i="22" s="1"/>
  <c r="H236" i="6"/>
  <c r="P235" i="22" s="1"/>
  <c r="O96" i="22"/>
  <c r="K96" i="6"/>
  <c r="S96" i="22" s="1"/>
  <c r="J96" i="6"/>
  <c r="R96" i="22" s="1"/>
  <c r="I96" i="6"/>
  <c r="H96" i="6"/>
  <c r="P96" i="22" s="1"/>
  <c r="M96" i="6"/>
  <c r="U96" i="22" s="1"/>
  <c r="L96" i="6"/>
  <c r="T96" i="22" s="1"/>
  <c r="X527" i="22"/>
  <c r="O394" i="22"/>
  <c r="M395" i="6"/>
  <c r="L395" i="6"/>
  <c r="T394" i="22" s="1"/>
  <c r="K395" i="6"/>
  <c r="S394" i="22" s="1"/>
  <c r="T395" i="6"/>
  <c r="J395" i="6"/>
  <c r="R394" i="22" s="1"/>
  <c r="I395" i="6"/>
  <c r="Q394" i="22" s="1"/>
  <c r="H395" i="6"/>
  <c r="P394" i="22" s="1"/>
  <c r="O50" i="22"/>
  <c r="H50" i="6"/>
  <c r="P50" i="22" s="1"/>
  <c r="M50" i="6"/>
  <c r="U50" i="22" s="1"/>
  <c r="L50" i="6"/>
  <c r="T50" i="22" s="1"/>
  <c r="K50" i="6"/>
  <c r="S50" i="22" s="1"/>
  <c r="J50" i="6"/>
  <c r="R50" i="22" s="1"/>
  <c r="I50" i="6"/>
  <c r="O446" i="22"/>
  <c r="L447" i="6"/>
  <c r="T446" i="22" s="1"/>
  <c r="M447" i="6"/>
  <c r="K447" i="6"/>
  <c r="S446" i="22" s="1"/>
  <c r="I447" i="6"/>
  <c r="Q446" i="22" s="1"/>
  <c r="H447" i="6"/>
  <c r="P446" i="22" s="1"/>
  <c r="T447" i="6"/>
  <c r="Z446" i="22" s="1"/>
  <c r="J447" i="6"/>
  <c r="R446" i="22" s="1"/>
  <c r="O403" i="22"/>
  <c r="M404" i="6"/>
  <c r="L404" i="6"/>
  <c r="T403" i="22" s="1"/>
  <c r="K404" i="6"/>
  <c r="S403" i="22" s="1"/>
  <c r="I404" i="6"/>
  <c r="Q403" i="22" s="1"/>
  <c r="H404" i="6"/>
  <c r="P403" i="22" s="1"/>
  <c r="T404" i="6"/>
  <c r="Z403" i="22" s="1"/>
  <c r="J404" i="6"/>
  <c r="R403" i="22" s="1"/>
  <c r="O250" i="22"/>
  <c r="M251" i="6"/>
  <c r="L251" i="6"/>
  <c r="T250" i="22" s="1"/>
  <c r="K251" i="6"/>
  <c r="S250" i="22" s="1"/>
  <c r="T251" i="6"/>
  <c r="Z250" i="22" s="1"/>
  <c r="J251" i="6"/>
  <c r="R250" i="22" s="1"/>
  <c r="I251" i="6"/>
  <c r="Q250" i="22" s="1"/>
  <c r="H251" i="6"/>
  <c r="P250" i="22" s="1"/>
  <c r="O124" i="22"/>
  <c r="K124" i="6"/>
  <c r="S124" i="22" s="1"/>
  <c r="I124" i="6"/>
  <c r="H124" i="6"/>
  <c r="P124" i="22" s="1"/>
  <c r="M124" i="6"/>
  <c r="U124" i="22" s="1"/>
  <c r="L124" i="6"/>
  <c r="T124" i="22" s="1"/>
  <c r="J124" i="6"/>
  <c r="R124" i="22" s="1"/>
  <c r="O105" i="22"/>
  <c r="K105" i="6"/>
  <c r="S105" i="22" s="1"/>
  <c r="J105" i="6"/>
  <c r="R105" i="22" s="1"/>
  <c r="I105" i="6"/>
  <c r="H105" i="6"/>
  <c r="P105" i="22" s="1"/>
  <c r="M105" i="6"/>
  <c r="U105" i="22" s="1"/>
  <c r="L105" i="6"/>
  <c r="T105" i="22" s="1"/>
  <c r="O52" i="22"/>
  <c r="K52" i="6"/>
  <c r="S52" i="22" s="1"/>
  <c r="J52" i="6"/>
  <c r="R52" i="22" s="1"/>
  <c r="I52" i="6"/>
  <c r="H52" i="6"/>
  <c r="P52" i="22" s="1"/>
  <c r="M52" i="6"/>
  <c r="U52" i="22" s="1"/>
  <c r="L52" i="6"/>
  <c r="T52" i="22" s="1"/>
  <c r="O32" i="22"/>
  <c r="K32" i="6"/>
  <c r="S32" i="22" s="1"/>
  <c r="J32" i="6"/>
  <c r="R32" i="22" s="1"/>
  <c r="I32" i="6"/>
  <c r="H32" i="6"/>
  <c r="P32" i="22" s="1"/>
  <c r="M32" i="6"/>
  <c r="U32" i="22" s="1"/>
  <c r="L32" i="6"/>
  <c r="T32" i="22" s="1"/>
  <c r="N69" i="22"/>
  <c r="G69" i="6"/>
  <c r="N69" i="6"/>
  <c r="V69" i="22" s="1"/>
  <c r="O148" i="22"/>
  <c r="M149" i="6"/>
  <c r="L149" i="6"/>
  <c r="T148" i="22" s="1"/>
  <c r="K149" i="6"/>
  <c r="S148" i="22" s="1"/>
  <c r="J149" i="6"/>
  <c r="R148" i="22" s="1"/>
  <c r="I149" i="6"/>
  <c r="Q148" i="22" s="1"/>
  <c r="H149" i="6"/>
  <c r="P148" i="22" s="1"/>
  <c r="T149" i="6"/>
  <c r="Z148" i="22" s="1"/>
  <c r="O70" i="22"/>
  <c r="H70" i="6"/>
  <c r="P70" i="22" s="1"/>
  <c r="M70" i="6"/>
  <c r="U70" i="22" s="1"/>
  <c r="L70" i="6"/>
  <c r="T70" i="22" s="1"/>
  <c r="K70" i="6"/>
  <c r="S70" i="22" s="1"/>
  <c r="J70" i="6"/>
  <c r="R70" i="22" s="1"/>
  <c r="I70" i="6"/>
  <c r="O73" i="22"/>
  <c r="J73" i="6"/>
  <c r="R73" i="22" s="1"/>
  <c r="I73" i="6"/>
  <c r="H73" i="6"/>
  <c r="P73" i="22" s="1"/>
  <c r="M73" i="6"/>
  <c r="U73" i="22" s="1"/>
  <c r="L73" i="6"/>
  <c r="T73" i="22" s="1"/>
  <c r="K73" i="6"/>
  <c r="S73" i="22" s="1"/>
  <c r="O376" i="22"/>
  <c r="M377" i="6"/>
  <c r="L377" i="6"/>
  <c r="T376" i="22" s="1"/>
  <c r="K377" i="6"/>
  <c r="S376" i="22" s="1"/>
  <c r="I377" i="6"/>
  <c r="Q376" i="22" s="1"/>
  <c r="H377" i="6"/>
  <c r="P376" i="22" s="1"/>
  <c r="J377" i="6"/>
  <c r="R376" i="22" s="1"/>
  <c r="T377" i="6"/>
  <c r="O188" i="22"/>
  <c r="M189" i="6"/>
  <c r="L189" i="6"/>
  <c r="T188" i="22" s="1"/>
  <c r="K189" i="6"/>
  <c r="S188" i="22" s="1"/>
  <c r="J189" i="6"/>
  <c r="R188" i="22" s="1"/>
  <c r="I189" i="6"/>
  <c r="Q188" i="22" s="1"/>
  <c r="H189" i="6"/>
  <c r="P188" i="22" s="1"/>
  <c r="T189" i="6"/>
  <c r="O215" i="22"/>
  <c r="L216" i="6"/>
  <c r="T215" i="22" s="1"/>
  <c r="M216" i="6"/>
  <c r="K216" i="6"/>
  <c r="S215" i="22" s="1"/>
  <c r="J216" i="6"/>
  <c r="R215" i="22" s="1"/>
  <c r="H216" i="6"/>
  <c r="P215" i="22" s="1"/>
  <c r="T216" i="6"/>
  <c r="I216" i="6"/>
  <c r="Q215" i="22" s="1"/>
  <c r="O80" i="22"/>
  <c r="I80" i="6"/>
  <c r="H80" i="6"/>
  <c r="P80" i="22" s="1"/>
  <c r="M80" i="6"/>
  <c r="U80" i="22" s="1"/>
  <c r="L80" i="6"/>
  <c r="T80" i="22" s="1"/>
  <c r="K80" i="6"/>
  <c r="S80" i="22" s="1"/>
  <c r="J80" i="6"/>
  <c r="R80" i="22" s="1"/>
  <c r="Z743" i="22"/>
  <c r="Z138" i="22"/>
  <c r="O216" i="22"/>
  <c r="M217" i="6"/>
  <c r="L217" i="6"/>
  <c r="T216" i="22" s="1"/>
  <c r="K217" i="6"/>
  <c r="S216" i="22" s="1"/>
  <c r="H217" i="6"/>
  <c r="P216" i="22" s="1"/>
  <c r="I217" i="6"/>
  <c r="Q216" i="22" s="1"/>
  <c r="J217" i="6"/>
  <c r="R216" i="22" s="1"/>
  <c r="T217" i="6"/>
  <c r="O224" i="22"/>
  <c r="M225" i="6"/>
  <c r="L225" i="6"/>
  <c r="T224" i="22" s="1"/>
  <c r="K225" i="6"/>
  <c r="S224" i="22" s="1"/>
  <c r="T225" i="6"/>
  <c r="Z224" i="22" s="1"/>
  <c r="H225" i="6"/>
  <c r="P224" i="22" s="1"/>
  <c r="I225" i="6"/>
  <c r="Q224" i="22" s="1"/>
  <c r="J225" i="6"/>
  <c r="R224" i="22" s="1"/>
  <c r="N109" i="22"/>
  <c r="N109" i="6"/>
  <c r="V109" i="22" s="1"/>
  <c r="G109" i="6"/>
  <c r="O479" i="22"/>
  <c r="L480" i="6"/>
  <c r="T479" i="22" s="1"/>
  <c r="M480" i="6"/>
  <c r="K480" i="6"/>
  <c r="S479" i="22" s="1"/>
  <c r="T480" i="6"/>
  <c r="Z479" i="22" s="1"/>
  <c r="I480" i="6"/>
  <c r="Q479" i="22" s="1"/>
  <c r="H480" i="6"/>
  <c r="P479" i="22" s="1"/>
  <c r="J480" i="6"/>
  <c r="R479" i="22" s="1"/>
  <c r="O26" i="22"/>
  <c r="J26" i="6"/>
  <c r="R26" i="22" s="1"/>
  <c r="I26" i="6"/>
  <c r="H26" i="6"/>
  <c r="P26" i="22" s="1"/>
  <c r="M26" i="6"/>
  <c r="U26" i="22" s="1"/>
  <c r="L26" i="6"/>
  <c r="T26" i="22" s="1"/>
  <c r="K26" i="6"/>
  <c r="S26" i="22" s="1"/>
  <c r="O115" i="22"/>
  <c r="H115" i="6"/>
  <c r="P115" i="22" s="1"/>
  <c r="M115" i="6"/>
  <c r="U115" i="22" s="1"/>
  <c r="L115" i="6"/>
  <c r="T115" i="22" s="1"/>
  <c r="K115" i="6"/>
  <c r="S115" i="22" s="1"/>
  <c r="J115" i="6"/>
  <c r="R115" i="22" s="1"/>
  <c r="I115" i="6"/>
  <c r="O474" i="22"/>
  <c r="M475" i="6"/>
  <c r="L475" i="6"/>
  <c r="T474" i="22" s="1"/>
  <c r="K475" i="6"/>
  <c r="S474" i="22" s="1"/>
  <c r="J475" i="6"/>
  <c r="R474" i="22" s="1"/>
  <c r="I475" i="6"/>
  <c r="Q474" i="22" s="1"/>
  <c r="H475" i="6"/>
  <c r="P474" i="22" s="1"/>
  <c r="T475" i="6"/>
  <c r="O450" i="22"/>
  <c r="M451" i="6"/>
  <c r="L451" i="6"/>
  <c r="T450" i="22" s="1"/>
  <c r="K451" i="6"/>
  <c r="S450" i="22" s="1"/>
  <c r="H451" i="6"/>
  <c r="P450" i="22" s="1"/>
  <c r="T451" i="6"/>
  <c r="J451" i="6"/>
  <c r="R450" i="22" s="1"/>
  <c r="I451" i="6"/>
  <c r="Q450" i="22" s="1"/>
  <c r="O8" i="22"/>
  <c r="M8" i="6"/>
  <c r="U8" i="22" s="1"/>
  <c r="L8" i="6"/>
  <c r="T8" i="22" s="1"/>
  <c r="K8" i="6"/>
  <c r="S8" i="22" s="1"/>
  <c r="J8" i="6"/>
  <c r="R8" i="22" s="1"/>
  <c r="I8" i="6"/>
  <c r="H8" i="6"/>
  <c r="P8" i="22" s="1"/>
  <c r="O94" i="22"/>
  <c r="M94" i="6"/>
  <c r="U94" i="22" s="1"/>
  <c r="L94" i="6"/>
  <c r="T94" i="22" s="1"/>
  <c r="K94" i="6"/>
  <c r="S94" i="22" s="1"/>
  <c r="J94" i="6"/>
  <c r="R94" i="22" s="1"/>
  <c r="I94" i="6"/>
  <c r="H94" i="6"/>
  <c r="P94" i="22" s="1"/>
  <c r="O158" i="22"/>
  <c r="L159" i="6"/>
  <c r="T158" i="22" s="1"/>
  <c r="M159" i="6"/>
  <c r="K159" i="6"/>
  <c r="S158" i="22" s="1"/>
  <c r="J159" i="6"/>
  <c r="R158" i="22" s="1"/>
  <c r="I159" i="6"/>
  <c r="Q158" i="22" s="1"/>
  <c r="T159" i="6"/>
  <c r="Z158" i="22" s="1"/>
  <c r="H159" i="6"/>
  <c r="P158" i="22" s="1"/>
  <c r="O136" i="22"/>
  <c r="M137" i="6"/>
  <c r="L137" i="6"/>
  <c r="T136" i="22" s="1"/>
  <c r="K137" i="6"/>
  <c r="S136" i="22" s="1"/>
  <c r="J137" i="6"/>
  <c r="R136" i="22" s="1"/>
  <c r="I137" i="6"/>
  <c r="Q136" i="22" s="1"/>
  <c r="T137" i="6"/>
  <c r="Z136" i="22" s="1"/>
  <c r="H137" i="6"/>
  <c r="P136" i="22" s="1"/>
  <c r="O185" i="22"/>
  <c r="M186" i="6"/>
  <c r="L186" i="6"/>
  <c r="T185" i="22" s="1"/>
  <c r="K186" i="6"/>
  <c r="S185" i="22" s="1"/>
  <c r="T186" i="6"/>
  <c r="Z185" i="22" s="1"/>
  <c r="J186" i="6"/>
  <c r="R185" i="22" s="1"/>
  <c r="H186" i="6"/>
  <c r="P185" i="22" s="1"/>
  <c r="I186" i="6"/>
  <c r="Q185" i="22" s="1"/>
  <c r="O202" i="22"/>
  <c r="M203" i="6"/>
  <c r="L203" i="6"/>
  <c r="T202" i="22" s="1"/>
  <c r="K203" i="6"/>
  <c r="S202" i="22" s="1"/>
  <c r="T203" i="6"/>
  <c r="Z202" i="22" s="1"/>
  <c r="J203" i="6"/>
  <c r="R202" i="22" s="1"/>
  <c r="I203" i="6"/>
  <c r="Q202" i="22" s="1"/>
  <c r="H203" i="6"/>
  <c r="P202" i="22" s="1"/>
  <c r="O39" i="22"/>
  <c r="L39" i="6"/>
  <c r="T39" i="22" s="1"/>
  <c r="K39" i="6"/>
  <c r="S39" i="22" s="1"/>
  <c r="J39" i="6"/>
  <c r="R39" i="22" s="1"/>
  <c r="I39" i="6"/>
  <c r="H39" i="6"/>
  <c r="P39" i="22" s="1"/>
  <c r="M39" i="6"/>
  <c r="U39" i="22" s="1"/>
  <c r="O399" i="22"/>
  <c r="L400" i="6"/>
  <c r="T399" i="22" s="1"/>
  <c r="M400" i="6"/>
  <c r="K400" i="6"/>
  <c r="S399" i="22" s="1"/>
  <c r="I400" i="6"/>
  <c r="Q399" i="22" s="1"/>
  <c r="J400" i="6"/>
  <c r="R399" i="22" s="1"/>
  <c r="T400" i="6"/>
  <c r="Z399" i="22" s="1"/>
  <c r="H400" i="6"/>
  <c r="P399" i="22" s="1"/>
  <c r="O440" i="22"/>
  <c r="M441" i="6"/>
  <c r="L441" i="6"/>
  <c r="T440" i="22" s="1"/>
  <c r="K441" i="6"/>
  <c r="S440" i="22" s="1"/>
  <c r="J441" i="6"/>
  <c r="R440" i="22" s="1"/>
  <c r="T441" i="6"/>
  <c r="Z440" i="22" s="1"/>
  <c r="I441" i="6"/>
  <c r="Q440" i="22" s="1"/>
  <c r="H441" i="6"/>
  <c r="P440" i="22" s="1"/>
  <c r="X727" i="22"/>
  <c r="X600" i="22"/>
  <c r="O462" i="22"/>
  <c r="L463" i="6"/>
  <c r="T462" i="22" s="1"/>
  <c r="M463" i="6"/>
  <c r="K463" i="6"/>
  <c r="S462" i="22" s="1"/>
  <c r="I463" i="6"/>
  <c r="Q462" i="22" s="1"/>
  <c r="H463" i="6"/>
  <c r="P462" i="22" s="1"/>
  <c r="T463" i="6"/>
  <c r="Z462" i="22" s="1"/>
  <c r="J463" i="6"/>
  <c r="R462" i="22" s="1"/>
  <c r="O17" i="22"/>
  <c r="K17" i="6"/>
  <c r="S17" i="22" s="1"/>
  <c r="J17" i="6"/>
  <c r="R17" i="22" s="1"/>
  <c r="I17" i="6"/>
  <c r="H17" i="6"/>
  <c r="P17" i="22" s="1"/>
  <c r="M17" i="6"/>
  <c r="U17" i="22" s="1"/>
  <c r="L17" i="6"/>
  <c r="T17" i="22" s="1"/>
  <c r="O209" i="22"/>
  <c r="M210" i="6"/>
  <c r="L210" i="6"/>
  <c r="T209" i="22" s="1"/>
  <c r="K210" i="6"/>
  <c r="S209" i="22" s="1"/>
  <c r="J210" i="6"/>
  <c r="R209" i="22" s="1"/>
  <c r="T210" i="6"/>
  <c r="I210" i="6"/>
  <c r="Q209" i="22" s="1"/>
  <c r="H210" i="6"/>
  <c r="P209" i="22" s="1"/>
  <c r="O131" i="22"/>
  <c r="M132" i="6"/>
  <c r="L132" i="6"/>
  <c r="T131" i="22" s="1"/>
  <c r="K132" i="6"/>
  <c r="S131" i="22" s="1"/>
  <c r="T132" i="6"/>
  <c r="Z131" i="22" s="1"/>
  <c r="I132" i="6"/>
  <c r="Q131" i="22" s="1"/>
  <c r="H132" i="6"/>
  <c r="P131" i="22" s="1"/>
  <c r="J132" i="6"/>
  <c r="R131" i="22" s="1"/>
  <c r="O118" i="22"/>
  <c r="K118" i="6"/>
  <c r="S118" i="22" s="1"/>
  <c r="I118" i="6"/>
  <c r="H118" i="6"/>
  <c r="P118" i="22" s="1"/>
  <c r="L118" i="6"/>
  <c r="T118" i="22" s="1"/>
  <c r="J118" i="6"/>
  <c r="R118" i="22" s="1"/>
  <c r="M118" i="6"/>
  <c r="U118" i="22" s="1"/>
  <c r="O57" i="22"/>
  <c r="J57" i="6"/>
  <c r="R57" i="22" s="1"/>
  <c r="I57" i="6"/>
  <c r="H57" i="6"/>
  <c r="P57" i="22" s="1"/>
  <c r="M57" i="6"/>
  <c r="U57" i="22" s="1"/>
  <c r="L57" i="6"/>
  <c r="T57" i="22" s="1"/>
  <c r="K57" i="6"/>
  <c r="S57" i="22" s="1"/>
  <c r="O99" i="22"/>
  <c r="L99" i="6"/>
  <c r="T99" i="22" s="1"/>
  <c r="K99" i="6"/>
  <c r="S99" i="22" s="1"/>
  <c r="J99" i="6"/>
  <c r="R99" i="22" s="1"/>
  <c r="I99" i="6"/>
  <c r="H99" i="6"/>
  <c r="P99" i="22" s="1"/>
  <c r="M99" i="6"/>
  <c r="U99" i="22" s="1"/>
  <c r="X611" i="22"/>
  <c r="X602" i="22"/>
  <c r="X537" i="22"/>
  <c r="N45" i="22"/>
  <c r="N45" i="6"/>
  <c r="V45" i="22" s="1"/>
  <c r="G45" i="6"/>
  <c r="O42" i="22"/>
  <c r="L42" i="6"/>
  <c r="T42" i="22" s="1"/>
  <c r="K42" i="6"/>
  <c r="S42" i="22" s="1"/>
  <c r="J42" i="6"/>
  <c r="R42" i="22" s="1"/>
  <c r="I42" i="6"/>
  <c r="H42" i="6"/>
  <c r="P42" i="22" s="1"/>
  <c r="M42" i="6"/>
  <c r="U42" i="22" s="1"/>
  <c r="O410" i="22"/>
  <c r="M411" i="6"/>
  <c r="L411" i="6"/>
  <c r="T410" i="22" s="1"/>
  <c r="K411" i="6"/>
  <c r="S410" i="22" s="1"/>
  <c r="J411" i="6"/>
  <c r="R410" i="22" s="1"/>
  <c r="I411" i="6"/>
  <c r="Q410" i="22" s="1"/>
  <c r="T411" i="6"/>
  <c r="H411" i="6"/>
  <c r="P410" i="22" s="1"/>
  <c r="O388" i="22"/>
  <c r="M389" i="6"/>
  <c r="L389" i="6"/>
  <c r="T388" i="22" s="1"/>
  <c r="K389" i="6"/>
  <c r="S388" i="22" s="1"/>
  <c r="I389" i="6"/>
  <c r="Q388" i="22" s="1"/>
  <c r="H389" i="6"/>
  <c r="P388" i="22" s="1"/>
  <c r="T389" i="6"/>
  <c r="J389" i="6"/>
  <c r="R388" i="22" s="1"/>
  <c r="X636" i="22"/>
  <c r="O414" i="22"/>
  <c r="L415" i="6"/>
  <c r="T414" i="22" s="1"/>
  <c r="M415" i="6"/>
  <c r="K415" i="6"/>
  <c r="S414" i="22" s="1"/>
  <c r="T415" i="6"/>
  <c r="J415" i="6"/>
  <c r="R414" i="22" s="1"/>
  <c r="H415" i="6"/>
  <c r="P414" i="22" s="1"/>
  <c r="I415" i="6"/>
  <c r="Q414" i="22" s="1"/>
  <c r="O217" i="22"/>
  <c r="M218" i="6"/>
  <c r="L218" i="6"/>
  <c r="T217" i="22" s="1"/>
  <c r="K218" i="6"/>
  <c r="S217" i="22" s="1"/>
  <c r="I218" i="6"/>
  <c r="Q217" i="22" s="1"/>
  <c r="T218" i="6"/>
  <c r="Z217" i="22" s="1"/>
  <c r="H218" i="6"/>
  <c r="P217" i="22" s="1"/>
  <c r="J218" i="6"/>
  <c r="R217" i="22" s="1"/>
  <c r="M746" i="6"/>
  <c r="O745" i="22"/>
  <c r="L746" i="6"/>
  <c r="T745" i="22" s="1"/>
  <c r="K746" i="6"/>
  <c r="S745" i="22" s="1"/>
  <c r="J746" i="6"/>
  <c r="R745" i="22" s="1"/>
  <c r="I746" i="6"/>
  <c r="Q745" i="22" s="1"/>
  <c r="T746" i="6"/>
  <c r="H746" i="6"/>
  <c r="P745" i="22" s="1"/>
  <c r="O137" i="22"/>
  <c r="M138" i="6"/>
  <c r="L138" i="6"/>
  <c r="T137" i="22" s="1"/>
  <c r="K138" i="6"/>
  <c r="S137" i="22" s="1"/>
  <c r="T138" i="6"/>
  <c r="Z137" i="22" s="1"/>
  <c r="I138" i="6"/>
  <c r="Q137" i="22" s="1"/>
  <c r="J138" i="6"/>
  <c r="R137" i="22" s="1"/>
  <c r="H138" i="6"/>
  <c r="P137" i="22" s="1"/>
  <c r="O221" i="22"/>
  <c r="L222" i="6"/>
  <c r="T221" i="22" s="1"/>
  <c r="M222" i="6"/>
  <c r="K222" i="6"/>
  <c r="S221" i="22" s="1"/>
  <c r="T222" i="6"/>
  <c r="Z221" i="22" s="1"/>
  <c r="J222" i="6"/>
  <c r="R221" i="22" s="1"/>
  <c r="I222" i="6"/>
  <c r="Q221" i="22" s="1"/>
  <c r="H222" i="6"/>
  <c r="P221" i="22" s="1"/>
  <c r="O426" i="22"/>
  <c r="M427" i="6"/>
  <c r="L427" i="6"/>
  <c r="T426" i="22" s="1"/>
  <c r="K427" i="6"/>
  <c r="S426" i="22" s="1"/>
  <c r="J427" i="6"/>
  <c r="R426" i="22" s="1"/>
  <c r="I427" i="6"/>
  <c r="Q426" i="22" s="1"/>
  <c r="H427" i="6"/>
  <c r="P426" i="22" s="1"/>
  <c r="T427" i="6"/>
  <c r="Z426" i="22" s="1"/>
  <c r="O84" i="22"/>
  <c r="J84" i="6"/>
  <c r="R84" i="22" s="1"/>
  <c r="I84" i="6"/>
  <c r="H84" i="6"/>
  <c r="P84" i="22" s="1"/>
  <c r="M84" i="6"/>
  <c r="U84" i="22" s="1"/>
  <c r="L84" i="6"/>
  <c r="T84" i="22" s="1"/>
  <c r="K84" i="6"/>
  <c r="S84" i="22" s="1"/>
  <c r="O236" i="22"/>
  <c r="M237" i="6"/>
  <c r="L237" i="6"/>
  <c r="T236" i="22" s="1"/>
  <c r="K237" i="6"/>
  <c r="S236" i="22" s="1"/>
  <c r="T237" i="6"/>
  <c r="Z236" i="22" s="1"/>
  <c r="J237" i="6"/>
  <c r="R236" i="22" s="1"/>
  <c r="I237" i="6"/>
  <c r="Q236" i="22" s="1"/>
  <c r="H237" i="6"/>
  <c r="P236" i="22" s="1"/>
  <c r="X550" i="22"/>
  <c r="X377" i="22"/>
  <c r="O451" i="22"/>
  <c r="M452" i="6"/>
  <c r="L452" i="6"/>
  <c r="T451" i="22" s="1"/>
  <c r="K452" i="6"/>
  <c r="S451" i="22" s="1"/>
  <c r="J452" i="6"/>
  <c r="R451" i="22" s="1"/>
  <c r="I452" i="6"/>
  <c r="Q451" i="22" s="1"/>
  <c r="H452" i="6"/>
  <c r="P451" i="22" s="1"/>
  <c r="T452" i="6"/>
  <c r="U168" i="22"/>
  <c r="P169" i="6"/>
  <c r="O169" i="6" s="1"/>
  <c r="R169" i="6" s="1"/>
  <c r="U169" i="6" s="1"/>
  <c r="X671" i="22"/>
  <c r="Z189" i="22"/>
  <c r="Z470" i="22"/>
  <c r="Z371" i="22"/>
  <c r="O66" i="22"/>
  <c r="K66" i="6"/>
  <c r="S66" i="22" s="1"/>
  <c r="J66" i="6"/>
  <c r="R66" i="22" s="1"/>
  <c r="I66" i="6"/>
  <c r="H66" i="6"/>
  <c r="P66" i="22" s="1"/>
  <c r="M66" i="6"/>
  <c r="U66" i="22" s="1"/>
  <c r="L66" i="6"/>
  <c r="T66" i="22" s="1"/>
  <c r="O214" i="22"/>
  <c r="L215" i="6"/>
  <c r="T214" i="22" s="1"/>
  <c r="M215" i="6"/>
  <c r="K215" i="6"/>
  <c r="S214" i="22" s="1"/>
  <c r="J215" i="6"/>
  <c r="R214" i="22" s="1"/>
  <c r="I215" i="6"/>
  <c r="Q214" i="22" s="1"/>
  <c r="T215" i="6"/>
  <c r="Z214" i="22" s="1"/>
  <c r="H215" i="6"/>
  <c r="P214" i="22" s="1"/>
  <c r="X293" i="22"/>
  <c r="X608" i="22"/>
  <c r="X303" i="22"/>
  <c r="O456" i="22"/>
  <c r="M457" i="6"/>
  <c r="L457" i="6"/>
  <c r="T456" i="22" s="1"/>
  <c r="K457" i="6"/>
  <c r="S456" i="22" s="1"/>
  <c r="I457" i="6"/>
  <c r="Q456" i="22" s="1"/>
  <c r="T457" i="6"/>
  <c r="Z456" i="22" s="1"/>
  <c r="H457" i="6"/>
  <c r="P456" i="22" s="1"/>
  <c r="J457" i="6"/>
  <c r="R456" i="22" s="1"/>
  <c r="O104" i="22"/>
  <c r="M104" i="6"/>
  <c r="U104" i="22" s="1"/>
  <c r="L104" i="6"/>
  <c r="T104" i="22" s="1"/>
  <c r="K104" i="6"/>
  <c r="S104" i="22" s="1"/>
  <c r="J104" i="6"/>
  <c r="R104" i="22" s="1"/>
  <c r="I104" i="6"/>
  <c r="H104" i="6"/>
  <c r="P104" i="22" s="1"/>
  <c r="X641" i="22"/>
  <c r="X308" i="22"/>
  <c r="O164" i="22"/>
  <c r="M165" i="6"/>
  <c r="L165" i="6"/>
  <c r="T164" i="22" s="1"/>
  <c r="K165" i="6"/>
  <c r="S164" i="22" s="1"/>
  <c r="J165" i="6"/>
  <c r="R164" i="22" s="1"/>
  <c r="I165" i="6"/>
  <c r="Q164" i="22" s="1"/>
  <c r="H165" i="6"/>
  <c r="P164" i="22" s="1"/>
  <c r="T165" i="6"/>
  <c r="Z164" i="22" s="1"/>
  <c r="O422" i="22"/>
  <c r="L423" i="6"/>
  <c r="T422" i="22" s="1"/>
  <c r="M423" i="6"/>
  <c r="K423" i="6"/>
  <c r="S422" i="22" s="1"/>
  <c r="I423" i="6"/>
  <c r="Q422" i="22" s="1"/>
  <c r="T423" i="6"/>
  <c r="J423" i="6"/>
  <c r="R422" i="22" s="1"/>
  <c r="H423" i="6"/>
  <c r="P422" i="22" s="1"/>
  <c r="O43" i="22"/>
  <c r="H43" i="6"/>
  <c r="P43" i="22" s="1"/>
  <c r="M43" i="6"/>
  <c r="U43" i="22" s="1"/>
  <c r="L43" i="6"/>
  <c r="T43" i="22" s="1"/>
  <c r="K43" i="6"/>
  <c r="S43" i="22" s="1"/>
  <c r="J43" i="6"/>
  <c r="R43" i="22" s="1"/>
  <c r="I43" i="6"/>
  <c r="O64" i="22"/>
  <c r="K64" i="6"/>
  <c r="S64" i="22" s="1"/>
  <c r="J64" i="6"/>
  <c r="R64" i="22" s="1"/>
  <c r="I64" i="6"/>
  <c r="H64" i="6"/>
  <c r="P64" i="22" s="1"/>
  <c r="M64" i="6"/>
  <c r="U64" i="22" s="1"/>
  <c r="L64" i="6"/>
  <c r="T64" i="22" s="1"/>
  <c r="P372" i="6"/>
  <c r="O372" i="6" s="1"/>
  <c r="R372" i="6" s="1"/>
  <c r="U372" i="6" s="1"/>
  <c r="O478" i="22"/>
  <c r="L479" i="6"/>
  <c r="T478" i="22" s="1"/>
  <c r="M479" i="6"/>
  <c r="K479" i="6"/>
  <c r="S478" i="22" s="1"/>
  <c r="T479" i="6"/>
  <c r="J479" i="6"/>
  <c r="R478" i="22" s="1"/>
  <c r="I479" i="6"/>
  <c r="Q478" i="22" s="1"/>
  <c r="H479" i="6"/>
  <c r="P478" i="22" s="1"/>
  <c r="O416" i="22"/>
  <c r="M417" i="6"/>
  <c r="L417" i="6"/>
  <c r="T416" i="22" s="1"/>
  <c r="K417" i="6"/>
  <c r="S416" i="22" s="1"/>
  <c r="H417" i="6"/>
  <c r="P416" i="22" s="1"/>
  <c r="J417" i="6"/>
  <c r="R416" i="22" s="1"/>
  <c r="T417" i="6"/>
  <c r="I417" i="6"/>
  <c r="Q416" i="22" s="1"/>
  <c r="O51" i="22"/>
  <c r="M51" i="6"/>
  <c r="U51" i="22" s="1"/>
  <c r="L51" i="6"/>
  <c r="T51" i="22" s="1"/>
  <c r="K51" i="6"/>
  <c r="S51" i="22" s="1"/>
  <c r="J51" i="6"/>
  <c r="R51" i="22" s="1"/>
  <c r="I51" i="6"/>
  <c r="H51" i="6"/>
  <c r="P51" i="22" s="1"/>
  <c r="X693" i="22"/>
  <c r="X696" i="22"/>
  <c r="X421" i="22"/>
  <c r="O103" i="22"/>
  <c r="L103" i="6"/>
  <c r="T103" i="22" s="1"/>
  <c r="K103" i="6"/>
  <c r="S103" i="22" s="1"/>
  <c r="J103" i="6"/>
  <c r="R103" i="22" s="1"/>
  <c r="I103" i="6"/>
  <c r="H103" i="6"/>
  <c r="P103" i="22" s="1"/>
  <c r="M103" i="6"/>
  <c r="U103" i="22" s="1"/>
  <c r="O382" i="22"/>
  <c r="L383" i="6"/>
  <c r="T382" i="22" s="1"/>
  <c r="M383" i="6"/>
  <c r="K383" i="6"/>
  <c r="S382" i="22" s="1"/>
  <c r="J383" i="6"/>
  <c r="R382" i="22" s="1"/>
  <c r="H383" i="6"/>
  <c r="P382" i="22" s="1"/>
  <c r="I383" i="6"/>
  <c r="Q382" i="22" s="1"/>
  <c r="T383" i="6"/>
  <c r="Z382" i="22" s="1"/>
  <c r="O183" i="22"/>
  <c r="L184" i="6"/>
  <c r="T183" i="22" s="1"/>
  <c r="M184" i="6"/>
  <c r="K184" i="6"/>
  <c r="S183" i="22" s="1"/>
  <c r="T184" i="6"/>
  <c r="Z183" i="22" s="1"/>
  <c r="J184" i="6"/>
  <c r="R183" i="22" s="1"/>
  <c r="I184" i="6"/>
  <c r="Q183" i="22" s="1"/>
  <c r="H184" i="6"/>
  <c r="P183" i="22" s="1"/>
  <c r="N37" i="22"/>
  <c r="N37" i="6"/>
  <c r="V37" i="22" s="1"/>
  <c r="G37" i="6"/>
  <c r="O379" i="22"/>
  <c r="M380" i="6"/>
  <c r="L380" i="6"/>
  <c r="T379" i="22" s="1"/>
  <c r="K380" i="6"/>
  <c r="S379" i="22" s="1"/>
  <c r="J380" i="6"/>
  <c r="R379" i="22" s="1"/>
  <c r="I380" i="6"/>
  <c r="Q379" i="22" s="1"/>
  <c r="H380" i="6"/>
  <c r="P379" i="22" s="1"/>
  <c r="T380" i="6"/>
  <c r="O240" i="22"/>
  <c r="M241" i="6"/>
  <c r="L241" i="6"/>
  <c r="T240" i="22" s="1"/>
  <c r="K241" i="6"/>
  <c r="S240" i="22" s="1"/>
  <c r="I241" i="6"/>
  <c r="Q240" i="22" s="1"/>
  <c r="T241" i="6"/>
  <c r="J241" i="6"/>
  <c r="R240" i="22" s="1"/>
  <c r="H241" i="6"/>
  <c r="P240" i="22" s="1"/>
  <c r="N101" i="22"/>
  <c r="N101" i="6"/>
  <c r="V101" i="22" s="1"/>
  <c r="G101" i="6"/>
  <c r="O33" i="22"/>
  <c r="J33" i="6"/>
  <c r="R33" i="22" s="1"/>
  <c r="I33" i="6"/>
  <c r="H33" i="6"/>
  <c r="P33" i="22" s="1"/>
  <c r="M33" i="6"/>
  <c r="U33" i="22" s="1"/>
  <c r="L33" i="6"/>
  <c r="T33" i="22" s="1"/>
  <c r="K33" i="6"/>
  <c r="S33" i="22" s="1"/>
  <c r="O110" i="22"/>
  <c r="M110" i="6"/>
  <c r="U110" i="22" s="1"/>
  <c r="L110" i="6"/>
  <c r="T110" i="22" s="1"/>
  <c r="K110" i="6"/>
  <c r="S110" i="22" s="1"/>
  <c r="J110" i="6"/>
  <c r="R110" i="22" s="1"/>
  <c r="I110" i="6"/>
  <c r="H110" i="6"/>
  <c r="P110" i="22" s="1"/>
  <c r="O23" i="22"/>
  <c r="J23" i="6"/>
  <c r="R23" i="22" s="1"/>
  <c r="I23" i="6"/>
  <c r="H23" i="6"/>
  <c r="P23" i="22" s="1"/>
  <c r="M23" i="6"/>
  <c r="U23" i="22" s="1"/>
  <c r="L23" i="6"/>
  <c r="T23" i="22" s="1"/>
  <c r="K23" i="6"/>
  <c r="S23" i="22" s="1"/>
  <c r="O113" i="22"/>
  <c r="J113" i="6"/>
  <c r="R113" i="22" s="1"/>
  <c r="I113" i="6"/>
  <c r="H113" i="6"/>
  <c r="P113" i="22" s="1"/>
  <c r="K113" i="6"/>
  <c r="S113" i="22" s="1"/>
  <c r="M113" i="6"/>
  <c r="U113" i="22" s="1"/>
  <c r="L113" i="6"/>
  <c r="T113" i="22" s="1"/>
  <c r="O234" i="22"/>
  <c r="M235" i="6"/>
  <c r="L235" i="6"/>
  <c r="T234" i="22" s="1"/>
  <c r="K235" i="6"/>
  <c r="S234" i="22" s="1"/>
  <c r="I235" i="6"/>
  <c r="Q234" i="22" s="1"/>
  <c r="H235" i="6"/>
  <c r="P234" i="22" s="1"/>
  <c r="T235" i="6"/>
  <c r="Z234" i="22" s="1"/>
  <c r="J235" i="6"/>
  <c r="R234" i="22" s="1"/>
  <c r="O198" i="22"/>
  <c r="L199" i="6"/>
  <c r="T198" i="22" s="1"/>
  <c r="M199" i="6"/>
  <c r="K199" i="6"/>
  <c r="S198" i="22" s="1"/>
  <c r="T199" i="6"/>
  <c r="J199" i="6"/>
  <c r="R198" i="22" s="1"/>
  <c r="I199" i="6"/>
  <c r="Q198" i="22" s="1"/>
  <c r="H199" i="6"/>
  <c r="P198" i="22" s="1"/>
  <c r="O40" i="22"/>
  <c r="M40" i="6"/>
  <c r="U40" i="22" s="1"/>
  <c r="L40" i="6"/>
  <c r="T40" i="22" s="1"/>
  <c r="K40" i="6"/>
  <c r="S40" i="22" s="1"/>
  <c r="J40" i="6"/>
  <c r="R40" i="22" s="1"/>
  <c r="I40" i="6"/>
  <c r="H40" i="6"/>
  <c r="P40" i="22" s="1"/>
  <c r="O20" i="22"/>
  <c r="M20" i="6"/>
  <c r="U20" i="22" s="1"/>
  <c r="L20" i="6"/>
  <c r="T20" i="22" s="1"/>
  <c r="K20" i="6"/>
  <c r="S20" i="22" s="1"/>
  <c r="J20" i="6"/>
  <c r="R20" i="22" s="1"/>
  <c r="I20" i="6"/>
  <c r="H20" i="6"/>
  <c r="P20" i="22" s="1"/>
  <c r="O196" i="22"/>
  <c r="M197" i="6"/>
  <c r="L197" i="6"/>
  <c r="T196" i="22" s="1"/>
  <c r="K197" i="6"/>
  <c r="S196" i="22" s="1"/>
  <c r="I197" i="6"/>
  <c r="Q196" i="22" s="1"/>
  <c r="H197" i="6"/>
  <c r="P196" i="22" s="1"/>
  <c r="T197" i="6"/>
  <c r="J197" i="6"/>
  <c r="R196" i="22" s="1"/>
  <c r="O458" i="22"/>
  <c r="M459" i="6"/>
  <c r="L459" i="6"/>
  <c r="T458" i="22" s="1"/>
  <c r="K459" i="6"/>
  <c r="S458" i="22" s="1"/>
  <c r="T459" i="6"/>
  <c r="J459" i="6"/>
  <c r="R458" i="22" s="1"/>
  <c r="I459" i="6"/>
  <c r="Q458" i="22" s="1"/>
  <c r="H459" i="6"/>
  <c r="P458" i="22" s="1"/>
  <c r="O11" i="22"/>
  <c r="J11" i="6"/>
  <c r="R11" i="22" s="1"/>
  <c r="I11" i="6"/>
  <c r="H11" i="6"/>
  <c r="P11" i="22" s="1"/>
  <c r="M11" i="6"/>
  <c r="U11" i="22" s="1"/>
  <c r="L11" i="6"/>
  <c r="T11" i="22" s="1"/>
  <c r="K11" i="6"/>
  <c r="S11" i="22" s="1"/>
  <c r="X663" i="22"/>
  <c r="Z155" i="22"/>
  <c r="O402" i="22"/>
  <c r="M403" i="6"/>
  <c r="L403" i="6"/>
  <c r="T402" i="22" s="1"/>
  <c r="K403" i="6"/>
  <c r="S402" i="22" s="1"/>
  <c r="I403" i="6"/>
  <c r="Q402" i="22" s="1"/>
  <c r="H403" i="6"/>
  <c r="P402" i="22" s="1"/>
  <c r="T403" i="6"/>
  <c r="Z402" i="22" s="1"/>
  <c r="J403" i="6"/>
  <c r="R402" i="22" s="1"/>
  <c r="O125" i="22"/>
  <c r="L125" i="6"/>
  <c r="T125" i="22" s="1"/>
  <c r="J125" i="6"/>
  <c r="R125" i="22" s="1"/>
  <c r="I125" i="6"/>
  <c r="H125" i="6"/>
  <c r="P125" i="22" s="1"/>
  <c r="M125" i="6"/>
  <c r="U125" i="22" s="1"/>
  <c r="K125" i="6"/>
  <c r="S125" i="22" s="1"/>
  <c r="O171" i="22"/>
  <c r="M172" i="6"/>
  <c r="L172" i="6"/>
  <c r="T171" i="22" s="1"/>
  <c r="K172" i="6"/>
  <c r="S171" i="22" s="1"/>
  <c r="T172" i="6"/>
  <c r="Z171" i="22" s="1"/>
  <c r="H172" i="6"/>
  <c r="P171" i="22" s="1"/>
  <c r="J172" i="6"/>
  <c r="R171" i="22" s="1"/>
  <c r="I172" i="6"/>
  <c r="Q171" i="22" s="1"/>
  <c r="N67" i="6"/>
  <c r="V67" i="22" s="1"/>
  <c r="N67" i="22"/>
  <c r="G67" i="6"/>
  <c r="O210" i="22"/>
  <c r="M211" i="6"/>
  <c r="L211" i="6"/>
  <c r="T210" i="22" s="1"/>
  <c r="K211" i="6"/>
  <c r="S210" i="22" s="1"/>
  <c r="J211" i="6"/>
  <c r="R210" i="22" s="1"/>
  <c r="I211" i="6"/>
  <c r="Q210" i="22" s="1"/>
  <c r="H211" i="6"/>
  <c r="P210" i="22" s="1"/>
  <c r="T211" i="6"/>
  <c r="Z210" i="22" s="1"/>
  <c r="O18" i="22"/>
  <c r="H18" i="6"/>
  <c r="P18" i="22" s="1"/>
  <c r="M18" i="6"/>
  <c r="U18" i="22" s="1"/>
  <c r="L18" i="6"/>
  <c r="T18" i="22" s="1"/>
  <c r="K18" i="6"/>
  <c r="S18" i="22" s="1"/>
  <c r="J18" i="6"/>
  <c r="R18" i="22" s="1"/>
  <c r="I18" i="6"/>
  <c r="U436" i="22"/>
  <c r="P437" i="6"/>
  <c r="O437" i="6" s="1"/>
  <c r="R437" i="6" s="1"/>
  <c r="U437" i="6" s="1"/>
  <c r="N21" i="22"/>
  <c r="N21" i="6"/>
  <c r="V21" i="22" s="1"/>
  <c r="G21" i="6"/>
  <c r="O466" i="22"/>
  <c r="M467" i="6"/>
  <c r="L467" i="6"/>
  <c r="T466" i="22" s="1"/>
  <c r="K467" i="6"/>
  <c r="S466" i="22" s="1"/>
  <c r="J467" i="6"/>
  <c r="R466" i="22" s="1"/>
  <c r="I467" i="6"/>
  <c r="Q466" i="22" s="1"/>
  <c r="H467" i="6"/>
  <c r="P466" i="22" s="1"/>
  <c r="T467" i="6"/>
  <c r="O205" i="22"/>
  <c r="L206" i="6"/>
  <c r="T205" i="22" s="1"/>
  <c r="M206" i="6"/>
  <c r="K206" i="6"/>
  <c r="S205" i="22" s="1"/>
  <c r="J206" i="6"/>
  <c r="R205" i="22" s="1"/>
  <c r="I206" i="6"/>
  <c r="Q205" i="22" s="1"/>
  <c r="H206" i="6"/>
  <c r="P205" i="22" s="1"/>
  <c r="T206" i="6"/>
  <c r="O71" i="22"/>
  <c r="M71" i="6"/>
  <c r="U71" i="22" s="1"/>
  <c r="L71" i="6"/>
  <c r="T71" i="22" s="1"/>
  <c r="K71" i="6"/>
  <c r="S71" i="22" s="1"/>
  <c r="J71" i="6"/>
  <c r="R71" i="22" s="1"/>
  <c r="I71" i="6"/>
  <c r="H71" i="6"/>
  <c r="P71" i="22" s="1"/>
  <c r="O58" i="22"/>
  <c r="J58" i="6"/>
  <c r="R58" i="22" s="1"/>
  <c r="I58" i="6"/>
  <c r="H58" i="6"/>
  <c r="P58" i="22" s="1"/>
  <c r="M58" i="6"/>
  <c r="U58" i="22" s="1"/>
  <c r="L58" i="6"/>
  <c r="T58" i="22" s="1"/>
  <c r="K58" i="6"/>
  <c r="S58" i="22" s="1"/>
  <c r="O418" i="22"/>
  <c r="M419" i="6"/>
  <c r="L419" i="6"/>
  <c r="T418" i="22" s="1"/>
  <c r="K419" i="6"/>
  <c r="S418" i="22" s="1"/>
  <c r="T419" i="6"/>
  <c r="Z418" i="22" s="1"/>
  <c r="I419" i="6"/>
  <c r="Q418" i="22" s="1"/>
  <c r="H419" i="6"/>
  <c r="P418" i="22" s="1"/>
  <c r="J419" i="6"/>
  <c r="R418" i="22" s="1"/>
  <c r="O443" i="22"/>
  <c r="M444" i="6"/>
  <c r="L444" i="6"/>
  <c r="T443" i="22" s="1"/>
  <c r="K444" i="6"/>
  <c r="S443" i="22" s="1"/>
  <c r="I444" i="6"/>
  <c r="Q443" i="22" s="1"/>
  <c r="T444" i="6"/>
  <c r="Z443" i="22" s="1"/>
  <c r="H444" i="6"/>
  <c r="P443" i="22" s="1"/>
  <c r="J444" i="6"/>
  <c r="R443" i="22" s="1"/>
  <c r="O407" i="22"/>
  <c r="L408" i="6"/>
  <c r="T407" i="22" s="1"/>
  <c r="M408" i="6"/>
  <c r="K408" i="6"/>
  <c r="S407" i="22" s="1"/>
  <c r="H408" i="6"/>
  <c r="P407" i="22" s="1"/>
  <c r="T408" i="6"/>
  <c r="Z407" i="22" s="1"/>
  <c r="I408" i="6"/>
  <c r="Q407" i="22" s="1"/>
  <c r="J408" i="6"/>
  <c r="R407" i="22" s="1"/>
  <c r="O172" i="22"/>
  <c r="M173" i="6"/>
  <c r="L173" i="6"/>
  <c r="T172" i="22" s="1"/>
  <c r="K173" i="6"/>
  <c r="S172" i="22" s="1"/>
  <c r="T173" i="6"/>
  <c r="Z172" i="22" s="1"/>
  <c r="J173" i="6"/>
  <c r="R172" i="22" s="1"/>
  <c r="I173" i="6"/>
  <c r="Q172" i="22" s="1"/>
  <c r="H173" i="6"/>
  <c r="P172" i="22" s="1"/>
  <c r="X449" i="22"/>
  <c r="X734" i="22"/>
  <c r="X544" i="22"/>
  <c r="X256" i="22"/>
  <c r="X653" i="22"/>
  <c r="N93" i="22"/>
  <c r="N93" i="6"/>
  <c r="V93" i="22" s="1"/>
  <c r="G93" i="6"/>
  <c r="O129" i="22"/>
  <c r="M130" i="6"/>
  <c r="L130" i="6"/>
  <c r="T129" i="22" s="1"/>
  <c r="K130" i="6"/>
  <c r="S129" i="22" s="1"/>
  <c r="I130" i="6"/>
  <c r="Q129" i="22" s="1"/>
  <c r="J130" i="6"/>
  <c r="R129" i="22" s="1"/>
  <c r="H130" i="6"/>
  <c r="P129" i="22" s="1"/>
  <c r="T130" i="6"/>
  <c r="O54" i="22"/>
  <c r="K54" i="6"/>
  <c r="S54" i="22" s="1"/>
  <c r="J54" i="6"/>
  <c r="R54" i="22" s="1"/>
  <c r="I54" i="6"/>
  <c r="H54" i="6"/>
  <c r="P54" i="22" s="1"/>
  <c r="M54" i="6"/>
  <c r="U54" i="22" s="1"/>
  <c r="L54" i="6"/>
  <c r="T54" i="22" s="1"/>
  <c r="O448" i="22"/>
  <c r="M449" i="6"/>
  <c r="L449" i="6"/>
  <c r="T448" i="22" s="1"/>
  <c r="K449" i="6"/>
  <c r="S448" i="22" s="1"/>
  <c r="I449" i="6"/>
  <c r="Q448" i="22" s="1"/>
  <c r="H449" i="6"/>
  <c r="P448" i="22" s="1"/>
  <c r="J449" i="6"/>
  <c r="R448" i="22" s="1"/>
  <c r="T449" i="6"/>
  <c r="Z448" i="22" s="1"/>
  <c r="O92" i="22"/>
  <c r="H92" i="6"/>
  <c r="P92" i="22" s="1"/>
  <c r="M92" i="6"/>
  <c r="U92" i="22" s="1"/>
  <c r="L92" i="6"/>
  <c r="T92" i="22" s="1"/>
  <c r="K92" i="6"/>
  <c r="S92" i="22" s="1"/>
  <c r="J92" i="6"/>
  <c r="R92" i="22" s="1"/>
  <c r="I92" i="6"/>
  <c r="O38" i="22"/>
  <c r="J38" i="6"/>
  <c r="R38" i="22" s="1"/>
  <c r="I38" i="6"/>
  <c r="H38" i="6"/>
  <c r="P38" i="22" s="1"/>
  <c r="M38" i="6"/>
  <c r="U38" i="22" s="1"/>
  <c r="L38" i="6"/>
  <c r="T38" i="22" s="1"/>
  <c r="K38" i="6"/>
  <c r="S38" i="22" s="1"/>
  <c r="O375" i="22"/>
  <c r="L376" i="6"/>
  <c r="T375" i="22" s="1"/>
  <c r="M376" i="6"/>
  <c r="K376" i="6"/>
  <c r="S375" i="22" s="1"/>
  <c r="J376" i="6"/>
  <c r="R375" i="22" s="1"/>
  <c r="T376" i="6"/>
  <c r="H376" i="6"/>
  <c r="P375" i="22" s="1"/>
  <c r="I376" i="6"/>
  <c r="Q375" i="22" s="1"/>
  <c r="O372" i="22"/>
  <c r="M373" i="6"/>
  <c r="L373" i="6"/>
  <c r="T372" i="22" s="1"/>
  <c r="K373" i="6"/>
  <c r="S372" i="22" s="1"/>
  <c r="T373" i="6"/>
  <c r="J373" i="6"/>
  <c r="R372" i="22" s="1"/>
  <c r="I373" i="6"/>
  <c r="Q372" i="22" s="1"/>
  <c r="H373" i="6"/>
  <c r="P372" i="22" s="1"/>
  <c r="O120" i="22"/>
  <c r="M120" i="6"/>
  <c r="U120" i="22" s="1"/>
  <c r="L120" i="6"/>
  <c r="T120" i="22" s="1"/>
  <c r="K120" i="6"/>
  <c r="S120" i="22" s="1"/>
  <c r="J120" i="6"/>
  <c r="R120" i="22" s="1"/>
  <c r="I120" i="6"/>
  <c r="H120" i="6"/>
  <c r="P120" i="22" s="1"/>
  <c r="X722" i="22"/>
  <c r="X365" i="22"/>
  <c r="X682" i="22"/>
  <c r="X580" i="22"/>
  <c r="O487" i="22"/>
  <c r="L488" i="6"/>
  <c r="T487" i="22" s="1"/>
  <c r="M488" i="6"/>
  <c r="K488" i="6"/>
  <c r="S487" i="22" s="1"/>
  <c r="H488" i="6"/>
  <c r="P487" i="22" s="1"/>
  <c r="J488" i="6"/>
  <c r="R487" i="22" s="1"/>
  <c r="I488" i="6"/>
  <c r="Q487" i="22" s="1"/>
  <c r="T488" i="6"/>
  <c r="O203" i="22"/>
  <c r="M204" i="6"/>
  <c r="L204" i="6"/>
  <c r="T203" i="22" s="1"/>
  <c r="K204" i="6"/>
  <c r="S203" i="22" s="1"/>
  <c r="J204" i="6"/>
  <c r="R203" i="22" s="1"/>
  <c r="I204" i="6"/>
  <c r="Q203" i="22" s="1"/>
  <c r="H204" i="6"/>
  <c r="P203" i="22" s="1"/>
  <c r="T204" i="6"/>
  <c r="O83" i="22"/>
  <c r="I83" i="6"/>
  <c r="H83" i="6"/>
  <c r="P83" i="22" s="1"/>
  <c r="M83" i="6"/>
  <c r="U83" i="22" s="1"/>
  <c r="L83" i="6"/>
  <c r="T83" i="22" s="1"/>
  <c r="K83" i="6"/>
  <c r="S83" i="22" s="1"/>
  <c r="J83" i="6"/>
  <c r="R83" i="22" s="1"/>
  <c r="O207" i="22"/>
  <c r="L208" i="6"/>
  <c r="T207" i="22" s="1"/>
  <c r="M208" i="6"/>
  <c r="K208" i="6"/>
  <c r="S207" i="22" s="1"/>
  <c r="H208" i="6"/>
  <c r="P207" i="22" s="1"/>
  <c r="I208" i="6"/>
  <c r="Q207" i="22" s="1"/>
  <c r="T208" i="6"/>
  <c r="Z207" i="22" s="1"/>
  <c r="J208" i="6"/>
  <c r="R207" i="22" s="1"/>
  <c r="O460" i="22"/>
  <c r="M461" i="6"/>
  <c r="L461" i="6"/>
  <c r="T460" i="22" s="1"/>
  <c r="K461" i="6"/>
  <c r="S460" i="22" s="1"/>
  <c r="H461" i="6"/>
  <c r="P460" i="22" s="1"/>
  <c r="T461" i="6"/>
  <c r="Z460" i="22" s="1"/>
  <c r="J461" i="6"/>
  <c r="R460" i="22" s="1"/>
  <c r="I461" i="6"/>
  <c r="Q460" i="22" s="1"/>
  <c r="O232" i="22"/>
  <c r="M233" i="6"/>
  <c r="L233" i="6"/>
  <c r="T232" i="22" s="1"/>
  <c r="K233" i="6"/>
  <c r="S232" i="22" s="1"/>
  <c r="H233" i="6"/>
  <c r="P232" i="22" s="1"/>
  <c r="I233" i="6"/>
  <c r="Q232" i="22" s="1"/>
  <c r="J233" i="6"/>
  <c r="R232" i="22" s="1"/>
  <c r="T233" i="6"/>
  <c r="O475" i="22"/>
  <c r="M476" i="6"/>
  <c r="L476" i="6"/>
  <c r="T475" i="22" s="1"/>
  <c r="K476" i="6"/>
  <c r="S475" i="22" s="1"/>
  <c r="T476" i="6"/>
  <c r="Z475" i="22" s="1"/>
  <c r="J476" i="6"/>
  <c r="R475" i="22" s="1"/>
  <c r="I476" i="6"/>
  <c r="Q475" i="22" s="1"/>
  <c r="H476" i="6"/>
  <c r="P475" i="22" s="1"/>
  <c r="O191" i="22"/>
  <c r="L192" i="6"/>
  <c r="T191" i="22" s="1"/>
  <c r="M192" i="6"/>
  <c r="K192" i="6"/>
  <c r="S191" i="22" s="1"/>
  <c r="T192" i="6"/>
  <c r="J192" i="6"/>
  <c r="R191" i="22" s="1"/>
  <c r="I192" i="6"/>
  <c r="Q191" i="22" s="1"/>
  <c r="H192" i="6"/>
  <c r="P191" i="22" s="1"/>
  <c r="O132" i="22"/>
  <c r="M133" i="6"/>
  <c r="L133" i="6"/>
  <c r="T132" i="22" s="1"/>
  <c r="K133" i="6"/>
  <c r="S132" i="22" s="1"/>
  <c r="J133" i="6"/>
  <c r="R132" i="22" s="1"/>
  <c r="T133" i="6"/>
  <c r="I133" i="6"/>
  <c r="Q132" i="22" s="1"/>
  <c r="H133" i="6"/>
  <c r="P132" i="22" s="1"/>
  <c r="P737" i="6"/>
  <c r="O737" i="6" s="1"/>
  <c r="R737" i="6" s="1"/>
  <c r="U737" i="6" s="1"/>
  <c r="X504" i="22"/>
  <c r="X573" i="22"/>
  <c r="X501" i="22"/>
  <c r="Z406" i="22"/>
  <c r="Q456" i="6"/>
  <c r="W455" i="22"/>
  <c r="O28" i="22"/>
  <c r="L28" i="6"/>
  <c r="T28" i="22" s="1"/>
  <c r="K28" i="6"/>
  <c r="S28" i="22" s="1"/>
  <c r="J28" i="6"/>
  <c r="R28" i="22" s="1"/>
  <c r="I28" i="6"/>
  <c r="H28" i="6"/>
  <c r="P28" i="22" s="1"/>
  <c r="M28" i="6"/>
  <c r="U28" i="22" s="1"/>
  <c r="O108" i="22"/>
  <c r="I108" i="6"/>
  <c r="H108" i="6"/>
  <c r="P108" i="22" s="1"/>
  <c r="M108" i="6"/>
  <c r="U108" i="22" s="1"/>
  <c r="L108" i="6"/>
  <c r="T108" i="22" s="1"/>
  <c r="K108" i="6"/>
  <c r="S108" i="22" s="1"/>
  <c r="J108" i="6"/>
  <c r="R108" i="22" s="1"/>
  <c r="O206" i="22"/>
  <c r="L207" i="6"/>
  <c r="T206" i="22" s="1"/>
  <c r="M207" i="6"/>
  <c r="K207" i="6"/>
  <c r="S206" i="22" s="1"/>
  <c r="H207" i="6"/>
  <c r="P206" i="22" s="1"/>
  <c r="T207" i="6"/>
  <c r="Z206" i="22" s="1"/>
  <c r="J207" i="6"/>
  <c r="R206" i="22" s="1"/>
  <c r="I207" i="6"/>
  <c r="Q206" i="22" s="1"/>
  <c r="M738" i="6"/>
  <c r="O737" i="22"/>
  <c r="L738" i="6"/>
  <c r="T737" i="22" s="1"/>
  <c r="K738" i="6"/>
  <c r="S737" i="22" s="1"/>
  <c r="J738" i="6"/>
  <c r="R737" i="22" s="1"/>
  <c r="I738" i="6"/>
  <c r="Q737" i="22" s="1"/>
  <c r="H738" i="6"/>
  <c r="P737" i="22" s="1"/>
  <c r="T738" i="6"/>
  <c r="Z737" i="22" s="1"/>
  <c r="X291" i="22"/>
  <c r="X295" i="22"/>
  <c r="O177" i="22"/>
  <c r="M178" i="6"/>
  <c r="L178" i="6"/>
  <c r="T177" i="22" s="1"/>
  <c r="K178" i="6"/>
  <c r="S177" i="22" s="1"/>
  <c r="I178" i="6"/>
  <c r="Q177" i="22" s="1"/>
  <c r="J178" i="6"/>
  <c r="R177" i="22" s="1"/>
  <c r="T178" i="6"/>
  <c r="Z177" i="22" s="1"/>
  <c r="H178" i="6"/>
  <c r="P177" i="22" s="1"/>
  <c r="O98" i="22"/>
  <c r="K98" i="6"/>
  <c r="S98" i="22" s="1"/>
  <c r="J98" i="6"/>
  <c r="R98" i="22" s="1"/>
  <c r="I98" i="6"/>
  <c r="H98" i="6"/>
  <c r="P98" i="22" s="1"/>
  <c r="M98" i="6"/>
  <c r="U98" i="22" s="1"/>
  <c r="L98" i="6"/>
  <c r="T98" i="22" s="1"/>
  <c r="O35" i="22"/>
  <c r="J35" i="6"/>
  <c r="R35" i="22" s="1"/>
  <c r="I35" i="6"/>
  <c r="H35" i="6"/>
  <c r="P35" i="22" s="1"/>
  <c r="M35" i="6"/>
  <c r="U35" i="22" s="1"/>
  <c r="L35" i="6"/>
  <c r="T35" i="22" s="1"/>
  <c r="K35" i="6"/>
  <c r="S35" i="22" s="1"/>
  <c r="O242" i="22"/>
  <c r="M243" i="6"/>
  <c r="L243" i="6"/>
  <c r="T242" i="22" s="1"/>
  <c r="K243" i="6"/>
  <c r="S242" i="22" s="1"/>
  <c r="T243" i="6"/>
  <c r="Z242" i="22" s="1"/>
  <c r="J243" i="6"/>
  <c r="R242" i="22" s="1"/>
  <c r="I243" i="6"/>
  <c r="Q242" i="22" s="1"/>
  <c r="H243" i="6"/>
  <c r="P242" i="22" s="1"/>
  <c r="X642" i="22"/>
  <c r="O147" i="22"/>
  <c r="M148" i="6"/>
  <c r="L148" i="6"/>
  <c r="T147" i="22" s="1"/>
  <c r="K148" i="6"/>
  <c r="S147" i="22" s="1"/>
  <c r="T148" i="6"/>
  <c r="Z147" i="22" s="1"/>
  <c r="I148" i="6"/>
  <c r="Q147" i="22" s="1"/>
  <c r="H148" i="6"/>
  <c r="P147" i="22" s="1"/>
  <c r="J148" i="6"/>
  <c r="R147" i="22" s="1"/>
  <c r="G49" i="6"/>
  <c r="N49" i="22"/>
  <c r="N49" i="6"/>
  <c r="V49" i="22" s="1"/>
  <c r="O239" i="22"/>
  <c r="L240" i="6"/>
  <c r="T239" i="22" s="1"/>
  <c r="M240" i="6"/>
  <c r="K240" i="6"/>
  <c r="S239" i="22" s="1"/>
  <c r="I240" i="6"/>
  <c r="Q239" i="22" s="1"/>
  <c r="T240" i="6"/>
  <c r="Z239" i="22" s="1"/>
  <c r="J240" i="6"/>
  <c r="R239" i="22" s="1"/>
  <c r="H240" i="6"/>
  <c r="P239" i="22" s="1"/>
  <c r="O47" i="22"/>
  <c r="L47" i="6"/>
  <c r="T47" i="22" s="1"/>
  <c r="K47" i="6"/>
  <c r="S47" i="22" s="1"/>
  <c r="J47" i="6"/>
  <c r="R47" i="22" s="1"/>
  <c r="I47" i="6"/>
  <c r="H47" i="6"/>
  <c r="P47" i="22" s="1"/>
  <c r="M47" i="6"/>
  <c r="U47" i="22" s="1"/>
  <c r="O122" i="22"/>
  <c r="M122" i="6"/>
  <c r="U122" i="22" s="1"/>
  <c r="L122" i="6"/>
  <c r="T122" i="22" s="1"/>
  <c r="K122" i="6"/>
  <c r="S122" i="22" s="1"/>
  <c r="J122" i="6"/>
  <c r="R122" i="22" s="1"/>
  <c r="H122" i="6"/>
  <c r="P122" i="22" s="1"/>
  <c r="I122" i="6"/>
  <c r="L9" i="6"/>
  <c r="T9" i="22" s="1"/>
  <c r="O9" i="22"/>
  <c r="K9" i="6"/>
  <c r="S9" i="22" s="1"/>
  <c r="J9" i="6"/>
  <c r="R9" i="22" s="1"/>
  <c r="I9" i="6"/>
  <c r="H9" i="6"/>
  <c r="P9" i="22" s="1"/>
  <c r="M9" i="6"/>
  <c r="U9" i="22" s="1"/>
  <c r="O482" i="22"/>
  <c r="M483" i="6"/>
  <c r="L483" i="6"/>
  <c r="T482" i="22" s="1"/>
  <c r="K483" i="6"/>
  <c r="S482" i="22" s="1"/>
  <c r="H483" i="6"/>
  <c r="P482" i="22" s="1"/>
  <c r="J483" i="6"/>
  <c r="R482" i="22" s="1"/>
  <c r="T483" i="6"/>
  <c r="I483" i="6"/>
  <c r="Q482" i="22" s="1"/>
  <c r="O444" i="22"/>
  <c r="M445" i="6"/>
  <c r="L445" i="6"/>
  <c r="T444" i="22" s="1"/>
  <c r="K445" i="6"/>
  <c r="S444" i="22" s="1"/>
  <c r="H445" i="6"/>
  <c r="P444" i="22" s="1"/>
  <c r="T445" i="6"/>
  <c r="J445" i="6"/>
  <c r="R444" i="22" s="1"/>
  <c r="I445" i="6"/>
  <c r="Q444" i="22" s="1"/>
  <c r="O435" i="22"/>
  <c r="M436" i="6"/>
  <c r="L436" i="6"/>
  <c r="T435" i="22" s="1"/>
  <c r="K436" i="6"/>
  <c r="S435" i="22" s="1"/>
  <c r="J436" i="6"/>
  <c r="R435" i="22" s="1"/>
  <c r="I436" i="6"/>
  <c r="Q435" i="22" s="1"/>
  <c r="H436" i="6"/>
  <c r="P435" i="22" s="1"/>
  <c r="T436" i="6"/>
  <c r="O60" i="22"/>
  <c r="M60" i="6"/>
  <c r="U60" i="22" s="1"/>
  <c r="L60" i="6"/>
  <c r="T60" i="22" s="1"/>
  <c r="K60" i="6"/>
  <c r="S60" i="22" s="1"/>
  <c r="J60" i="6"/>
  <c r="R60" i="22" s="1"/>
  <c r="I60" i="6"/>
  <c r="H60" i="6"/>
  <c r="P60" i="22" s="1"/>
  <c r="X730" i="22"/>
  <c r="X492" i="22"/>
  <c r="O391" i="22"/>
  <c r="L392" i="6"/>
  <c r="T391" i="22" s="1"/>
  <c r="M392" i="6"/>
  <c r="K392" i="6"/>
  <c r="S391" i="22" s="1"/>
  <c r="H392" i="6"/>
  <c r="P391" i="22" s="1"/>
  <c r="I392" i="6"/>
  <c r="Q391" i="22" s="1"/>
  <c r="J392" i="6"/>
  <c r="R391" i="22" s="1"/>
  <c r="T392" i="6"/>
  <c r="Z391" i="22" s="1"/>
  <c r="N61" i="22"/>
  <c r="N61" i="6"/>
  <c r="V61" i="22" s="1"/>
  <c r="G61" i="6"/>
  <c r="O195" i="22"/>
  <c r="M196" i="6"/>
  <c r="L196" i="6"/>
  <c r="T195" i="22" s="1"/>
  <c r="K196" i="6"/>
  <c r="S195" i="22" s="1"/>
  <c r="J196" i="6"/>
  <c r="R195" i="22" s="1"/>
  <c r="T196" i="6"/>
  <c r="Z195" i="22" s="1"/>
  <c r="I196" i="6"/>
  <c r="Q195" i="22" s="1"/>
  <c r="H196" i="6"/>
  <c r="P195" i="22" s="1"/>
  <c r="O378" i="22"/>
  <c r="M379" i="6"/>
  <c r="L379" i="6"/>
  <c r="T378" i="22" s="1"/>
  <c r="K379" i="6"/>
  <c r="S378" i="22" s="1"/>
  <c r="J379" i="6"/>
  <c r="R378" i="22" s="1"/>
  <c r="T379" i="6"/>
  <c r="Z378" i="22" s="1"/>
  <c r="I379" i="6"/>
  <c r="Q378" i="22" s="1"/>
  <c r="H379" i="6"/>
  <c r="P378" i="22" s="1"/>
  <c r="O248" i="22"/>
  <c r="M249" i="6"/>
  <c r="L249" i="6"/>
  <c r="T248" i="22" s="1"/>
  <c r="K249" i="6"/>
  <c r="S248" i="22" s="1"/>
  <c r="T249" i="6"/>
  <c r="Z248" i="22" s="1"/>
  <c r="H249" i="6"/>
  <c r="P248" i="22" s="1"/>
  <c r="I249" i="6"/>
  <c r="Q248" i="22" s="1"/>
  <c r="J249" i="6"/>
  <c r="R248" i="22" s="1"/>
  <c r="O153" i="22"/>
  <c r="M154" i="6"/>
  <c r="L154" i="6"/>
  <c r="T153" i="22" s="1"/>
  <c r="K154" i="6"/>
  <c r="S153" i="22" s="1"/>
  <c r="T154" i="6"/>
  <c r="Z153" i="22" s="1"/>
  <c r="I154" i="6"/>
  <c r="Q153" i="22" s="1"/>
  <c r="J154" i="6"/>
  <c r="R153" i="22" s="1"/>
  <c r="H154" i="6"/>
  <c r="P153" i="22" s="1"/>
  <c r="O19" i="22"/>
  <c r="M19" i="6"/>
  <c r="U19" i="22" s="1"/>
  <c r="L19" i="6"/>
  <c r="T19" i="22" s="1"/>
  <c r="K19" i="6"/>
  <c r="S19" i="22" s="1"/>
  <c r="J19" i="6"/>
  <c r="R19" i="22" s="1"/>
  <c r="I19" i="6"/>
  <c r="H19" i="6"/>
  <c r="P19" i="22" s="1"/>
  <c r="O233" i="22"/>
  <c r="M234" i="6"/>
  <c r="L234" i="6"/>
  <c r="T233" i="22" s="1"/>
  <c r="K234" i="6"/>
  <c r="S233" i="22" s="1"/>
  <c r="I234" i="6"/>
  <c r="Q233" i="22" s="1"/>
  <c r="H234" i="6"/>
  <c r="P233" i="22" s="1"/>
  <c r="T234" i="6"/>
  <c r="Z233" i="22" s="1"/>
  <c r="J234" i="6"/>
  <c r="R233" i="22" s="1"/>
  <c r="O114" i="22"/>
  <c r="H114" i="6"/>
  <c r="P114" i="22" s="1"/>
  <c r="M114" i="6"/>
  <c r="U114" i="22" s="1"/>
  <c r="K114" i="6"/>
  <c r="S114" i="22" s="1"/>
  <c r="L114" i="6"/>
  <c r="T114" i="22" s="1"/>
  <c r="J114" i="6"/>
  <c r="R114" i="22" s="1"/>
  <c r="I114" i="6"/>
  <c r="O111" i="22"/>
  <c r="J111" i="6"/>
  <c r="R111" i="22" s="1"/>
  <c r="I111" i="6"/>
  <c r="H111" i="6"/>
  <c r="P111" i="22" s="1"/>
  <c r="M111" i="6"/>
  <c r="U111" i="22" s="1"/>
  <c r="L111" i="6"/>
  <c r="T111" i="22" s="1"/>
  <c r="K111" i="6"/>
  <c r="S111" i="22" s="1"/>
  <c r="O415" i="22"/>
  <c r="L416" i="6"/>
  <c r="T415" i="22" s="1"/>
  <c r="M416" i="6"/>
  <c r="K416" i="6"/>
  <c r="S415" i="22" s="1"/>
  <c r="H416" i="6"/>
  <c r="P415" i="22" s="1"/>
  <c r="I416" i="6"/>
  <c r="Q415" i="22" s="1"/>
  <c r="J416" i="6"/>
  <c r="R415" i="22" s="1"/>
  <c r="T416" i="6"/>
  <c r="O48" i="22"/>
  <c r="I48" i="6"/>
  <c r="H48" i="6"/>
  <c r="P48" i="22" s="1"/>
  <c r="M48" i="6"/>
  <c r="U48" i="22" s="1"/>
  <c r="L48" i="6"/>
  <c r="T48" i="22" s="1"/>
  <c r="K48" i="6"/>
  <c r="S48" i="22" s="1"/>
  <c r="J48" i="6"/>
  <c r="R48" i="22" s="1"/>
  <c r="O452" i="22"/>
  <c r="M453" i="6"/>
  <c r="L453" i="6"/>
  <c r="T452" i="22" s="1"/>
  <c r="K453" i="6"/>
  <c r="S452" i="22" s="1"/>
  <c r="T453" i="6"/>
  <c r="Z452" i="22" s="1"/>
  <c r="J453" i="6"/>
  <c r="R452" i="22" s="1"/>
  <c r="I453" i="6"/>
  <c r="Q452" i="22" s="1"/>
  <c r="H453" i="6"/>
  <c r="P452" i="22" s="1"/>
  <c r="O106" i="22"/>
  <c r="L106" i="6"/>
  <c r="T106" i="22" s="1"/>
  <c r="K106" i="6"/>
  <c r="S106" i="22" s="1"/>
  <c r="J106" i="6"/>
  <c r="R106" i="22" s="1"/>
  <c r="I106" i="6"/>
  <c r="H106" i="6"/>
  <c r="P106" i="22" s="1"/>
  <c r="M106" i="6"/>
  <c r="U106" i="22" s="1"/>
  <c r="O12" i="22"/>
  <c r="M12" i="6"/>
  <c r="U12" i="22" s="1"/>
  <c r="L12" i="6"/>
  <c r="T12" i="22" s="1"/>
  <c r="K12" i="6"/>
  <c r="S12" i="22" s="1"/>
  <c r="J12" i="6"/>
  <c r="R12" i="22" s="1"/>
  <c r="I12" i="6"/>
  <c r="H12" i="6"/>
  <c r="P12" i="22" s="1"/>
  <c r="O392" i="22"/>
  <c r="M393" i="6"/>
  <c r="L393" i="6"/>
  <c r="T392" i="22" s="1"/>
  <c r="K393" i="6"/>
  <c r="S392" i="22" s="1"/>
  <c r="J393" i="6"/>
  <c r="R392" i="22" s="1"/>
  <c r="T393" i="6"/>
  <c r="Z392" i="22" s="1"/>
  <c r="I393" i="6"/>
  <c r="Q392" i="22" s="1"/>
  <c r="H393" i="6"/>
  <c r="P392" i="22" s="1"/>
  <c r="O408" i="22"/>
  <c r="M409" i="6"/>
  <c r="L409" i="6"/>
  <c r="T408" i="22" s="1"/>
  <c r="K409" i="6"/>
  <c r="S408" i="22" s="1"/>
  <c r="I409" i="6"/>
  <c r="Q408" i="22" s="1"/>
  <c r="H409" i="6"/>
  <c r="P408" i="22" s="1"/>
  <c r="J409" i="6"/>
  <c r="R408" i="22" s="1"/>
  <c r="T409" i="6"/>
  <c r="O484" i="22"/>
  <c r="M485" i="6"/>
  <c r="L485" i="6"/>
  <c r="T484" i="22" s="1"/>
  <c r="K485" i="6"/>
  <c r="S484" i="22" s="1"/>
  <c r="J485" i="6"/>
  <c r="R484" i="22" s="1"/>
  <c r="I485" i="6"/>
  <c r="Q484" i="22" s="1"/>
  <c r="H485" i="6"/>
  <c r="P484" i="22" s="1"/>
  <c r="T485" i="6"/>
  <c r="O36" i="22"/>
  <c r="J36" i="6"/>
  <c r="R36" i="22" s="1"/>
  <c r="I36" i="6"/>
  <c r="H36" i="6"/>
  <c r="P36" i="22" s="1"/>
  <c r="M36" i="6"/>
  <c r="U36" i="22" s="1"/>
  <c r="L36" i="6"/>
  <c r="T36" i="22" s="1"/>
  <c r="K36" i="6"/>
  <c r="S36" i="22" s="1"/>
  <c r="O220" i="22"/>
  <c r="M221" i="6"/>
  <c r="L221" i="6"/>
  <c r="T220" i="22" s="1"/>
  <c r="K221" i="6"/>
  <c r="S220" i="22" s="1"/>
  <c r="T221" i="6"/>
  <c r="Z220" i="22" s="1"/>
  <c r="J221" i="6"/>
  <c r="R220" i="22" s="1"/>
  <c r="I221" i="6"/>
  <c r="Q220" i="22" s="1"/>
  <c r="H221" i="6"/>
  <c r="P220" i="22" s="1"/>
  <c r="O178" i="22"/>
  <c r="K179" i="6"/>
  <c r="S178" i="22" s="1"/>
  <c r="M179" i="6"/>
  <c r="L179" i="6"/>
  <c r="T178" i="22" s="1"/>
  <c r="T179" i="6"/>
  <c r="J179" i="6"/>
  <c r="R178" i="22" s="1"/>
  <c r="H179" i="6"/>
  <c r="P178" i="22" s="1"/>
  <c r="I179" i="6"/>
  <c r="Q178" i="22" s="1"/>
  <c r="O423" i="22"/>
  <c r="L424" i="6"/>
  <c r="T423" i="22" s="1"/>
  <c r="M424" i="6"/>
  <c r="K424" i="6"/>
  <c r="S423" i="22" s="1"/>
  <c r="T424" i="6"/>
  <c r="J424" i="6"/>
  <c r="R423" i="22" s="1"/>
  <c r="H424" i="6"/>
  <c r="P423" i="22" s="1"/>
  <c r="I424" i="6"/>
  <c r="Q423" i="22" s="1"/>
  <c r="O6" i="22"/>
  <c r="L6" i="6"/>
  <c r="T6" i="22" s="1"/>
  <c r="K6" i="6"/>
  <c r="S6" i="22" s="1"/>
  <c r="J6" i="6"/>
  <c r="R6" i="22" s="1"/>
  <c r="I6" i="6"/>
  <c r="H6" i="6"/>
  <c r="P6" i="22" s="1"/>
  <c r="M6" i="6"/>
  <c r="U6" i="22" s="1"/>
  <c r="O143" i="22"/>
  <c r="L144" i="6"/>
  <c r="T143" i="22" s="1"/>
  <c r="M144" i="6"/>
  <c r="K144" i="6"/>
  <c r="S143" i="22" s="1"/>
  <c r="T144" i="6"/>
  <c r="Z143" i="22" s="1"/>
  <c r="J144" i="6"/>
  <c r="R143" i="22" s="1"/>
  <c r="I144" i="6"/>
  <c r="Q143" i="22" s="1"/>
  <c r="H144" i="6"/>
  <c r="P143" i="22" s="1"/>
  <c r="O463" i="22"/>
  <c r="L464" i="6"/>
  <c r="T463" i="22" s="1"/>
  <c r="M464" i="6"/>
  <c r="K464" i="6"/>
  <c r="S463" i="22" s="1"/>
  <c r="H464" i="6"/>
  <c r="P463" i="22" s="1"/>
  <c r="J464" i="6"/>
  <c r="R463" i="22" s="1"/>
  <c r="I464" i="6"/>
  <c r="Q463" i="22" s="1"/>
  <c r="T464" i="6"/>
  <c r="Z463" i="22" s="1"/>
  <c r="O212" i="22"/>
  <c r="M213" i="6"/>
  <c r="L213" i="6"/>
  <c r="T212" i="22" s="1"/>
  <c r="K213" i="6"/>
  <c r="S212" i="22" s="1"/>
  <c r="T213" i="6"/>
  <c r="Z212" i="22" s="1"/>
  <c r="J213" i="6"/>
  <c r="R212" i="22" s="1"/>
  <c r="I213" i="6"/>
  <c r="Q212" i="22" s="1"/>
  <c r="H213" i="6"/>
  <c r="P212" i="22" s="1"/>
  <c r="O59" i="22"/>
  <c r="K59" i="6"/>
  <c r="S59" i="22" s="1"/>
  <c r="J59" i="6"/>
  <c r="R59" i="22" s="1"/>
  <c r="I59" i="6"/>
  <c r="H59" i="6"/>
  <c r="P59" i="22" s="1"/>
  <c r="M59" i="6"/>
  <c r="U59" i="22" s="1"/>
  <c r="L59" i="6"/>
  <c r="T59" i="22" s="1"/>
  <c r="G97" i="6"/>
  <c r="N97" i="22"/>
  <c r="N97" i="6"/>
  <c r="V97" i="22" s="1"/>
  <c r="O398" i="22"/>
  <c r="L399" i="6"/>
  <c r="T398" i="22" s="1"/>
  <c r="M399" i="6"/>
  <c r="K399" i="6"/>
  <c r="S398" i="22" s="1"/>
  <c r="H399" i="6"/>
  <c r="P398" i="22" s="1"/>
  <c r="I399" i="6"/>
  <c r="Q398" i="22" s="1"/>
  <c r="T399" i="6"/>
  <c r="J399" i="6"/>
  <c r="R398" i="22" s="1"/>
  <c r="O68" i="22"/>
  <c r="K68" i="6"/>
  <c r="S68" i="22" s="1"/>
  <c r="J68" i="6"/>
  <c r="R68" i="22" s="1"/>
  <c r="I68" i="6"/>
  <c r="H68" i="6"/>
  <c r="P68" i="22" s="1"/>
  <c r="M68" i="6"/>
  <c r="U68" i="22" s="1"/>
  <c r="L68" i="6"/>
  <c r="T68" i="22" s="1"/>
  <c r="O199" i="22"/>
  <c r="L200" i="6"/>
  <c r="T199" i="22" s="1"/>
  <c r="M200" i="6"/>
  <c r="K200" i="6"/>
  <c r="S199" i="22" s="1"/>
  <c r="T200" i="6"/>
  <c r="J200" i="6"/>
  <c r="R199" i="22" s="1"/>
  <c r="H200" i="6"/>
  <c r="P199" i="22" s="1"/>
  <c r="I200" i="6"/>
  <c r="Q199" i="22" s="1"/>
  <c r="O89" i="22"/>
  <c r="K89" i="6"/>
  <c r="S89" i="22" s="1"/>
  <c r="J89" i="6"/>
  <c r="R89" i="22" s="1"/>
  <c r="I89" i="6"/>
  <c r="H89" i="6"/>
  <c r="P89" i="22" s="1"/>
  <c r="M89" i="6"/>
  <c r="U89" i="22" s="1"/>
  <c r="L89" i="6"/>
  <c r="T89" i="22" s="1"/>
  <c r="O471" i="22"/>
  <c r="L472" i="6"/>
  <c r="T471" i="22" s="1"/>
  <c r="M472" i="6"/>
  <c r="K472" i="6"/>
  <c r="S471" i="22" s="1"/>
  <c r="H472" i="6"/>
  <c r="P471" i="22" s="1"/>
  <c r="J472" i="6"/>
  <c r="R471" i="22" s="1"/>
  <c r="I472" i="6"/>
  <c r="Q471" i="22" s="1"/>
  <c r="T472" i="6"/>
  <c r="Z471" i="22" s="1"/>
  <c r="O192" i="22"/>
  <c r="M193" i="6"/>
  <c r="L193" i="6"/>
  <c r="T192" i="22" s="1"/>
  <c r="K193" i="6"/>
  <c r="S192" i="22" s="1"/>
  <c r="I193" i="6"/>
  <c r="Q192" i="22" s="1"/>
  <c r="T193" i="6"/>
  <c r="Z192" i="22" s="1"/>
  <c r="H193" i="6"/>
  <c r="P192" i="22" s="1"/>
  <c r="J193" i="6"/>
  <c r="R192" i="22" s="1"/>
  <c r="N85" i="22"/>
  <c r="N85" i="6"/>
  <c r="V85" i="22" s="1"/>
  <c r="G85" i="6"/>
  <c r="O431" i="22"/>
  <c r="L432" i="6"/>
  <c r="T431" i="22" s="1"/>
  <c r="M432" i="6"/>
  <c r="K432" i="6"/>
  <c r="S431" i="22" s="1"/>
  <c r="H432" i="6"/>
  <c r="P431" i="22" s="1"/>
  <c r="J432" i="6"/>
  <c r="R431" i="22" s="1"/>
  <c r="T432" i="6"/>
  <c r="Z431" i="22" s="1"/>
  <c r="I432" i="6"/>
  <c r="Q431" i="22" s="1"/>
  <c r="O22" i="22"/>
  <c r="M22" i="6"/>
  <c r="U22" i="22" s="1"/>
  <c r="L22" i="6"/>
  <c r="T22" i="22" s="1"/>
  <c r="K22" i="6"/>
  <c r="S22" i="22" s="1"/>
  <c r="J22" i="6"/>
  <c r="R22" i="22" s="1"/>
  <c r="I22" i="6"/>
  <c r="H22" i="6"/>
  <c r="P22" i="22" s="1"/>
  <c r="O119" i="22"/>
  <c r="L119" i="6"/>
  <c r="T119" i="22" s="1"/>
  <c r="K119" i="6"/>
  <c r="S119" i="22" s="1"/>
  <c r="J119" i="6"/>
  <c r="R119" i="22" s="1"/>
  <c r="I119" i="6"/>
  <c r="M119" i="6"/>
  <c r="U119" i="22" s="1"/>
  <c r="H119" i="6"/>
  <c r="P119" i="22" s="1"/>
  <c r="O156" i="22"/>
  <c r="M157" i="6"/>
  <c r="L157" i="6"/>
  <c r="T156" i="22" s="1"/>
  <c r="K157" i="6"/>
  <c r="S156" i="22" s="1"/>
  <c r="H157" i="6"/>
  <c r="P156" i="22" s="1"/>
  <c r="T157" i="6"/>
  <c r="Z156" i="22" s="1"/>
  <c r="J157" i="6"/>
  <c r="R156" i="22" s="1"/>
  <c r="I157" i="6"/>
  <c r="Q156" i="22" s="1"/>
  <c r="O241" i="22"/>
  <c r="M242" i="6"/>
  <c r="L242" i="6"/>
  <c r="T241" i="22" s="1"/>
  <c r="K242" i="6"/>
  <c r="S241" i="22" s="1"/>
  <c r="T242" i="6"/>
  <c r="I242" i="6"/>
  <c r="Q241" i="22" s="1"/>
  <c r="H242" i="6"/>
  <c r="P241" i="22" s="1"/>
  <c r="J242" i="6"/>
  <c r="R241" i="22" s="1"/>
  <c r="O218" i="22"/>
  <c r="M219" i="6"/>
  <c r="L219" i="6"/>
  <c r="T218" i="22" s="1"/>
  <c r="K219" i="6"/>
  <c r="S218" i="22" s="1"/>
  <c r="T219" i="6"/>
  <c r="Z218" i="22" s="1"/>
  <c r="J219" i="6"/>
  <c r="R218" i="22" s="1"/>
  <c r="I219" i="6"/>
  <c r="Q218" i="22" s="1"/>
  <c r="H219" i="6"/>
  <c r="P218" i="22" s="1"/>
  <c r="O176" i="22"/>
  <c r="M177" i="6"/>
  <c r="L177" i="6"/>
  <c r="T176" i="22" s="1"/>
  <c r="K177" i="6"/>
  <c r="S176" i="22" s="1"/>
  <c r="T177" i="6"/>
  <c r="I177" i="6"/>
  <c r="Q176" i="22" s="1"/>
  <c r="H177" i="6"/>
  <c r="P176" i="22" s="1"/>
  <c r="J177" i="6"/>
  <c r="R176" i="22" s="1"/>
  <c r="O243" i="22"/>
  <c r="M244" i="6"/>
  <c r="L244" i="6"/>
  <c r="T243" i="22" s="1"/>
  <c r="K244" i="6"/>
  <c r="S243" i="22" s="1"/>
  <c r="J244" i="6"/>
  <c r="R243" i="22" s="1"/>
  <c r="I244" i="6"/>
  <c r="Q243" i="22" s="1"/>
  <c r="H244" i="6"/>
  <c r="P243" i="22" s="1"/>
  <c r="T244" i="6"/>
  <c r="O10" i="22"/>
  <c r="L10" i="6"/>
  <c r="T10" i="22" s="1"/>
  <c r="K10" i="6"/>
  <c r="S10" i="22" s="1"/>
  <c r="J10" i="6"/>
  <c r="R10" i="22" s="1"/>
  <c r="I10" i="6"/>
  <c r="H10" i="6"/>
  <c r="P10" i="22" s="1"/>
  <c r="M10" i="6"/>
  <c r="U10" i="22" s="1"/>
  <c r="O63" i="22"/>
  <c r="J63" i="6"/>
  <c r="R63" i="22" s="1"/>
  <c r="I63" i="6"/>
  <c r="H63" i="6"/>
  <c r="P63" i="22" s="1"/>
  <c r="M63" i="6"/>
  <c r="U63" i="22" s="1"/>
  <c r="L63" i="6"/>
  <c r="T63" i="22" s="1"/>
  <c r="K63" i="6"/>
  <c r="S63" i="22" s="1"/>
  <c r="N29" i="22"/>
  <c r="N29" i="6"/>
  <c r="V29" i="22" s="1"/>
  <c r="G29" i="6"/>
  <c r="O390" i="22"/>
  <c r="L391" i="6"/>
  <c r="T390" i="22" s="1"/>
  <c r="M391" i="6"/>
  <c r="K391" i="6"/>
  <c r="S390" i="22" s="1"/>
  <c r="H391" i="6"/>
  <c r="P390" i="22" s="1"/>
  <c r="I391" i="6"/>
  <c r="Q390" i="22" s="1"/>
  <c r="T391" i="6"/>
  <c r="J391" i="6"/>
  <c r="R390" i="22" s="1"/>
  <c r="O193" i="22"/>
  <c r="M194" i="6"/>
  <c r="L194" i="6"/>
  <c r="T193" i="22" s="1"/>
  <c r="K194" i="6"/>
  <c r="S193" i="22" s="1"/>
  <c r="I194" i="6"/>
  <c r="Q193" i="22" s="1"/>
  <c r="H194" i="6"/>
  <c r="P193" i="22" s="1"/>
  <c r="J194" i="6"/>
  <c r="R193" i="22" s="1"/>
  <c r="T194" i="6"/>
  <c r="O86" i="22"/>
  <c r="M86" i="6"/>
  <c r="U86" i="22" s="1"/>
  <c r="L86" i="6"/>
  <c r="T86" i="22" s="1"/>
  <c r="K86" i="6"/>
  <c r="S86" i="22" s="1"/>
  <c r="J86" i="6"/>
  <c r="R86" i="22" s="1"/>
  <c r="I86" i="6"/>
  <c r="H86" i="6"/>
  <c r="P86" i="22" s="1"/>
  <c r="O25" i="22"/>
  <c r="I25" i="6"/>
  <c r="H25" i="6"/>
  <c r="P25" i="22" s="1"/>
  <c r="M25" i="6"/>
  <c r="U25" i="22" s="1"/>
  <c r="L25" i="6"/>
  <c r="T25" i="22" s="1"/>
  <c r="K25" i="6"/>
  <c r="S25" i="22" s="1"/>
  <c r="J25" i="6"/>
  <c r="R25" i="22" s="1"/>
  <c r="X325" i="22"/>
  <c r="X545" i="22"/>
  <c r="X669" i="22"/>
  <c r="X524" i="22"/>
  <c r="O247" i="22"/>
  <c r="L248" i="6"/>
  <c r="T247" i="22" s="1"/>
  <c r="M248" i="6"/>
  <c r="K248" i="6"/>
  <c r="S247" i="22" s="1"/>
  <c r="T248" i="6"/>
  <c r="Z247" i="22" s="1"/>
  <c r="J248" i="6"/>
  <c r="R247" i="22" s="1"/>
  <c r="H248" i="6"/>
  <c r="P247" i="22" s="1"/>
  <c r="I248" i="6"/>
  <c r="Q247" i="22" s="1"/>
  <c r="O75" i="22"/>
  <c r="L75" i="6"/>
  <c r="T75" i="22" s="1"/>
  <c r="K75" i="6"/>
  <c r="S75" i="22" s="1"/>
  <c r="J75" i="6"/>
  <c r="R75" i="22" s="1"/>
  <c r="I75" i="6"/>
  <c r="H75" i="6"/>
  <c r="P75" i="22" s="1"/>
  <c r="M75" i="6"/>
  <c r="U75" i="22" s="1"/>
  <c r="O182" i="22"/>
  <c r="L183" i="6"/>
  <c r="T182" i="22" s="1"/>
  <c r="M183" i="6"/>
  <c r="K183" i="6"/>
  <c r="S182" i="22" s="1"/>
  <c r="J183" i="6"/>
  <c r="R182" i="22" s="1"/>
  <c r="I183" i="6"/>
  <c r="Q182" i="22" s="1"/>
  <c r="H183" i="6"/>
  <c r="P182" i="22" s="1"/>
  <c r="T183" i="6"/>
  <c r="Z182" i="22" s="1"/>
  <c r="O152" i="22"/>
  <c r="M153" i="6"/>
  <c r="L153" i="6"/>
  <c r="T152" i="22" s="1"/>
  <c r="K153" i="6"/>
  <c r="S152" i="22" s="1"/>
  <c r="T153" i="6"/>
  <c r="H153" i="6"/>
  <c r="P152" i="22" s="1"/>
  <c r="I153" i="6"/>
  <c r="Q152" i="22" s="1"/>
  <c r="J153" i="6"/>
  <c r="R152" i="22" s="1"/>
  <c r="O135" i="22"/>
  <c r="L136" i="6"/>
  <c r="T135" i="22" s="1"/>
  <c r="M136" i="6"/>
  <c r="K136" i="6"/>
  <c r="S135" i="22" s="1"/>
  <c r="H136" i="6"/>
  <c r="P135" i="22" s="1"/>
  <c r="I136" i="6"/>
  <c r="Q135" i="22" s="1"/>
  <c r="T136" i="6"/>
  <c r="J136" i="6"/>
  <c r="R135" i="22" s="1"/>
  <c r="X570" i="22"/>
  <c r="O211" i="22"/>
  <c r="M212" i="6"/>
  <c r="L212" i="6"/>
  <c r="T211" i="22" s="1"/>
  <c r="K212" i="6"/>
  <c r="S211" i="22" s="1"/>
  <c r="T212" i="6"/>
  <c r="J212" i="6"/>
  <c r="R211" i="22" s="1"/>
  <c r="I212" i="6"/>
  <c r="Q211" i="22" s="1"/>
  <c r="H212" i="6"/>
  <c r="P211" i="22" s="1"/>
  <c r="O476" i="22"/>
  <c r="M477" i="6"/>
  <c r="L477" i="6"/>
  <c r="T476" i="22" s="1"/>
  <c r="K477" i="6"/>
  <c r="S476" i="22" s="1"/>
  <c r="J477" i="6"/>
  <c r="R476" i="22" s="1"/>
  <c r="I477" i="6"/>
  <c r="Q476" i="22" s="1"/>
  <c r="H477" i="6"/>
  <c r="P476" i="22" s="1"/>
  <c r="T477" i="6"/>
  <c r="O219" i="22"/>
  <c r="M220" i="6"/>
  <c r="L220" i="6"/>
  <c r="T219" i="22" s="1"/>
  <c r="K220" i="6"/>
  <c r="S219" i="22" s="1"/>
  <c r="T220" i="6"/>
  <c r="J220" i="6"/>
  <c r="R219" i="22" s="1"/>
  <c r="I220" i="6"/>
  <c r="Q219" i="22" s="1"/>
  <c r="H220" i="6"/>
  <c r="P219" i="22" s="1"/>
  <c r="O78" i="22"/>
  <c r="J78" i="6"/>
  <c r="R78" i="22" s="1"/>
  <c r="I78" i="6"/>
  <c r="H78" i="6"/>
  <c r="P78" i="22" s="1"/>
  <c r="M78" i="6"/>
  <c r="U78" i="22" s="1"/>
  <c r="L78" i="6"/>
  <c r="T78" i="22" s="1"/>
  <c r="K78" i="6"/>
  <c r="S78" i="22" s="1"/>
  <c r="N13" i="22"/>
  <c r="N13" i="6"/>
  <c r="V13" i="22" s="1"/>
  <c r="G13" i="6"/>
  <c r="O430" i="22"/>
  <c r="L431" i="6"/>
  <c r="T430" i="22" s="1"/>
  <c r="M431" i="6"/>
  <c r="K431" i="6"/>
  <c r="S430" i="22" s="1"/>
  <c r="J431" i="6"/>
  <c r="R430" i="22" s="1"/>
  <c r="I431" i="6"/>
  <c r="Q430" i="22" s="1"/>
  <c r="T431" i="6"/>
  <c r="Z430" i="22" s="1"/>
  <c r="H431" i="6"/>
  <c r="P430" i="22" s="1"/>
  <c r="O744" i="22"/>
  <c r="M745" i="6"/>
  <c r="L745" i="6"/>
  <c r="T744" i="22" s="1"/>
  <c r="K745" i="6"/>
  <c r="S744" i="22" s="1"/>
  <c r="J745" i="6"/>
  <c r="R744" i="22" s="1"/>
  <c r="I745" i="6"/>
  <c r="Q744" i="22" s="1"/>
  <c r="H745" i="6"/>
  <c r="P744" i="22" s="1"/>
  <c r="T745" i="6"/>
  <c r="Z744" i="22" s="1"/>
  <c r="O175" i="22"/>
  <c r="L176" i="6"/>
  <c r="T175" i="22" s="1"/>
  <c r="M176" i="6"/>
  <c r="K176" i="6"/>
  <c r="S175" i="22" s="1"/>
  <c r="J176" i="6"/>
  <c r="R175" i="22" s="1"/>
  <c r="T176" i="6"/>
  <c r="Z175" i="22" s="1"/>
  <c r="I176" i="6"/>
  <c r="Q175" i="22" s="1"/>
  <c r="H176" i="6"/>
  <c r="P175" i="22" s="1"/>
  <c r="O434" i="22"/>
  <c r="M435" i="6"/>
  <c r="L435" i="6"/>
  <c r="T434" i="22" s="1"/>
  <c r="K435" i="6"/>
  <c r="S434" i="22" s="1"/>
  <c r="J435" i="6"/>
  <c r="R434" i="22" s="1"/>
  <c r="I435" i="6"/>
  <c r="Q434" i="22" s="1"/>
  <c r="H435" i="6"/>
  <c r="P434" i="22" s="1"/>
  <c r="T435" i="6"/>
  <c r="Z434" i="22" s="1"/>
  <c r="O411" i="22"/>
  <c r="M412" i="6"/>
  <c r="L412" i="6"/>
  <c r="T411" i="22" s="1"/>
  <c r="K412" i="6"/>
  <c r="S411" i="22" s="1"/>
  <c r="T412" i="6"/>
  <c r="Z411" i="22" s="1"/>
  <c r="J412" i="6"/>
  <c r="R411" i="22" s="1"/>
  <c r="I412" i="6"/>
  <c r="Q411" i="22" s="1"/>
  <c r="H412" i="6"/>
  <c r="P411" i="22" s="1"/>
  <c r="O167" i="22"/>
  <c r="L168" i="6"/>
  <c r="T167" i="22" s="1"/>
  <c r="M168" i="6"/>
  <c r="K168" i="6"/>
  <c r="S167" i="22" s="1"/>
  <c r="H168" i="6"/>
  <c r="P167" i="22" s="1"/>
  <c r="T168" i="6"/>
  <c r="Z167" i="22" s="1"/>
  <c r="J168" i="6"/>
  <c r="R167" i="22" s="1"/>
  <c r="I168" i="6"/>
  <c r="Q167" i="22" s="1"/>
  <c r="O55" i="22"/>
  <c r="K55" i="6"/>
  <c r="S55" i="22" s="1"/>
  <c r="J55" i="6"/>
  <c r="R55" i="22" s="1"/>
  <c r="I55" i="6"/>
  <c r="H55" i="6"/>
  <c r="P55" i="22" s="1"/>
  <c r="M55" i="6"/>
  <c r="U55" i="22" s="1"/>
  <c r="L55" i="6"/>
  <c r="T55" i="22" s="1"/>
  <c r="O222" i="22"/>
  <c r="L223" i="6"/>
  <c r="T222" i="22" s="1"/>
  <c r="M223" i="6"/>
  <c r="K223" i="6"/>
  <c r="S222" i="22" s="1"/>
  <c r="J223" i="6"/>
  <c r="R222" i="22" s="1"/>
  <c r="I223" i="6"/>
  <c r="Q222" i="22" s="1"/>
  <c r="H223" i="6"/>
  <c r="P222" i="22" s="1"/>
  <c r="T223" i="6"/>
  <c r="O112" i="22"/>
  <c r="M112" i="6"/>
  <c r="U112" i="22" s="1"/>
  <c r="J112" i="6"/>
  <c r="R112" i="22" s="1"/>
  <c r="I112" i="6"/>
  <c r="H112" i="6"/>
  <c r="P112" i="22" s="1"/>
  <c r="L112" i="6"/>
  <c r="T112" i="22" s="1"/>
  <c r="K112" i="6"/>
  <c r="S112" i="22" s="1"/>
  <c r="O30" i="22"/>
  <c r="K30" i="6"/>
  <c r="S30" i="22" s="1"/>
  <c r="J30" i="6"/>
  <c r="R30" i="22" s="1"/>
  <c r="I30" i="6"/>
  <c r="H30" i="6"/>
  <c r="P30" i="22" s="1"/>
  <c r="M30" i="6"/>
  <c r="U30" i="22" s="1"/>
  <c r="L30" i="6"/>
  <c r="T30" i="22" s="1"/>
  <c r="S238" i="6"/>
  <c r="Y237" i="22" s="1"/>
  <c r="P632" i="8"/>
  <c r="Q632" i="8" s="1"/>
  <c r="S413" i="6"/>
  <c r="Y412" i="22" s="1"/>
  <c r="P449" i="8"/>
  <c r="Q449" i="8" s="1"/>
  <c r="P429" i="7"/>
  <c r="Q429" i="7" s="1"/>
  <c r="P432" i="8"/>
  <c r="Q432" i="8" s="1"/>
  <c r="P168" i="8"/>
  <c r="Q168" i="8" s="1"/>
  <c r="P710" i="8"/>
  <c r="Q710" i="8" s="1"/>
  <c r="P144" i="8"/>
  <c r="Q144" i="8" s="1"/>
  <c r="P207" i="7"/>
  <c r="Q207" i="7" s="1"/>
  <c r="P730" i="8"/>
  <c r="Q730" i="8" s="1"/>
  <c r="P383" i="8"/>
  <c r="Q383" i="8" s="1"/>
  <c r="P137" i="8"/>
  <c r="Q137" i="8" s="1"/>
  <c r="P429" i="8"/>
  <c r="Q429" i="8" s="1"/>
  <c r="P400" i="7"/>
  <c r="Q400" i="7" s="1"/>
  <c r="I128" i="6"/>
  <c r="Q127" i="22" s="1"/>
  <c r="P188" i="8"/>
  <c r="Q188" i="8" s="1"/>
  <c r="P645" i="8"/>
  <c r="Q645" i="8" s="1"/>
  <c r="P218" i="8"/>
  <c r="Q218" i="8" s="1"/>
  <c r="P243" i="8"/>
  <c r="Q243" i="8" s="1"/>
  <c r="P129" i="8"/>
  <c r="Q129" i="8" s="1"/>
  <c r="P188" i="7"/>
  <c r="Q188" i="7" s="1"/>
  <c r="P155" i="8"/>
  <c r="Q155" i="8" s="1"/>
  <c r="P146" i="8"/>
  <c r="Q146" i="8" s="1"/>
  <c r="P147" i="8"/>
  <c r="Q147" i="8" s="1"/>
  <c r="P216" i="7"/>
  <c r="Q216" i="7" s="1"/>
  <c r="M431" i="7"/>
  <c r="O431" i="7" s="1"/>
  <c r="P431" i="7" s="1"/>
  <c r="Q431" i="7" s="1"/>
  <c r="L431" i="7"/>
  <c r="J431" i="7"/>
  <c r="K431" i="7"/>
  <c r="H431" i="7"/>
  <c r="I431" i="7"/>
  <c r="M185" i="7"/>
  <c r="O185" i="7" s="1"/>
  <c r="P185" i="7" s="1"/>
  <c r="Q185" i="7" s="1"/>
  <c r="H185" i="7"/>
  <c r="K185" i="7"/>
  <c r="I185" i="7"/>
  <c r="L185" i="7"/>
  <c r="J185" i="7"/>
  <c r="P618" i="8"/>
  <c r="Q618" i="8" s="1"/>
  <c r="P378" i="8"/>
  <c r="Q378" i="8" s="1"/>
  <c r="P676" i="8"/>
  <c r="Q676" i="8" s="1"/>
  <c r="P605" i="8"/>
  <c r="Q605" i="8" s="1"/>
  <c r="P422" i="8"/>
  <c r="Q422" i="8" s="1"/>
  <c r="P381" i="8"/>
  <c r="Q381" i="8" s="1"/>
  <c r="P640" i="8"/>
  <c r="Q640" i="8" s="1"/>
  <c r="P494" i="8"/>
  <c r="Q494" i="8" s="1"/>
  <c r="P534" i="8"/>
  <c r="Q534" i="8" s="1"/>
  <c r="P178" i="8"/>
  <c r="Q178" i="8" s="1"/>
  <c r="P456" i="8"/>
  <c r="Q456" i="8" s="1"/>
  <c r="P545" i="8"/>
  <c r="Q545" i="8" s="1"/>
  <c r="P526" i="8"/>
  <c r="Q526" i="8" s="1"/>
  <c r="P466" i="8"/>
  <c r="Q466" i="8" s="1"/>
  <c r="P557" i="8"/>
  <c r="Q557" i="8" s="1"/>
  <c r="P470" i="8"/>
  <c r="Q470" i="8" s="1"/>
  <c r="P206" i="8"/>
  <c r="Q206" i="8" s="1"/>
  <c r="P205" i="8"/>
  <c r="Q205" i="8" s="1"/>
  <c r="P334" i="8"/>
  <c r="Q334" i="8" s="1"/>
  <c r="P234" i="8"/>
  <c r="Q234" i="8" s="1"/>
  <c r="P326" i="8"/>
  <c r="Q326" i="8" s="1"/>
  <c r="P294" i="8"/>
  <c r="Q294" i="8" s="1"/>
  <c r="P401" i="8"/>
  <c r="Q401" i="8" s="1"/>
  <c r="P330" i="8"/>
  <c r="Q330" i="8" s="1"/>
  <c r="P495" i="8"/>
  <c r="Q495" i="8" s="1"/>
  <c r="P377" i="8"/>
  <c r="Q377" i="8" s="1"/>
  <c r="P572" i="8"/>
  <c r="Q572" i="8" s="1"/>
  <c r="P436" i="8"/>
  <c r="Q436" i="8" s="1"/>
  <c r="P405" i="8"/>
  <c r="Q405" i="8" s="1"/>
  <c r="P133" i="8"/>
  <c r="Q133" i="8" s="1"/>
  <c r="P373" i="8"/>
  <c r="Q373" i="8" s="1"/>
  <c r="P504" i="8"/>
  <c r="Q504" i="8" s="1"/>
  <c r="P531" i="8"/>
  <c r="Q531" i="8" s="1"/>
  <c r="P406" i="8"/>
  <c r="Q406" i="8" s="1"/>
  <c r="P629" i="8"/>
  <c r="Q629" i="8" s="1"/>
  <c r="P712" i="8"/>
  <c r="Q712" i="8" s="1"/>
  <c r="P515" i="8"/>
  <c r="Q515" i="8" s="1"/>
  <c r="P398" i="8"/>
  <c r="Q398" i="8" s="1"/>
  <c r="P551" i="8"/>
  <c r="Q551" i="8" s="1"/>
  <c r="P462" i="8"/>
  <c r="Q462" i="8" s="1"/>
  <c r="P390" i="8"/>
  <c r="Q390" i="8" s="1"/>
  <c r="P714" i="8"/>
  <c r="Q714" i="8" s="1"/>
  <c r="P160" i="8"/>
  <c r="Q160" i="8" s="1"/>
  <c r="P583" i="8"/>
  <c r="Q583" i="8" s="1"/>
  <c r="P197" i="8"/>
  <c r="Q197" i="8" s="1"/>
  <c r="P230" i="8"/>
  <c r="Q230" i="8" s="1"/>
  <c r="P134" i="8"/>
  <c r="Q134" i="8" s="1"/>
  <c r="P463" i="8"/>
  <c r="Q463" i="8" s="1"/>
  <c r="P337" i="8"/>
  <c r="Q337" i="8" s="1"/>
  <c r="P408" i="8"/>
  <c r="Q408" i="8" s="1"/>
  <c r="P478" i="8"/>
  <c r="Q478" i="8" s="1"/>
  <c r="P486" i="8"/>
  <c r="Q486" i="8" s="1"/>
  <c r="P382" i="8"/>
  <c r="Q382" i="8" s="1"/>
  <c r="P374" i="8"/>
  <c r="Q374" i="8" s="1"/>
  <c r="P433" i="8"/>
  <c r="Q433" i="8" s="1"/>
  <c r="P487" i="8"/>
  <c r="Q487" i="8" s="1"/>
  <c r="P309" i="8"/>
  <c r="Q309" i="8" s="1"/>
  <c r="P174" i="8"/>
  <c r="Q174" i="8" s="1"/>
  <c r="P285" i="8"/>
  <c r="Q285" i="8" s="1"/>
  <c r="S161" i="6"/>
  <c r="Y160" i="22" s="1"/>
  <c r="P358" i="8"/>
  <c r="Q358" i="8" s="1"/>
  <c r="P272" i="8"/>
  <c r="Q272" i="8" s="1"/>
  <c r="P342" i="8"/>
  <c r="Q342" i="8" s="1"/>
  <c r="P219" i="8"/>
  <c r="Q219" i="8" s="1"/>
  <c r="P141" i="8"/>
  <c r="Q141" i="8" s="1"/>
  <c r="P333" i="8"/>
  <c r="Q333" i="8" s="1"/>
  <c r="P366" i="8"/>
  <c r="Q366" i="8" s="1"/>
  <c r="P362" i="8"/>
  <c r="Q362" i="8" s="1"/>
  <c r="P317" i="8"/>
  <c r="Q317" i="8" s="1"/>
  <c r="P195" i="8"/>
  <c r="Q195" i="8" s="1"/>
  <c r="P229" i="8"/>
  <c r="Q229" i="8" s="1"/>
  <c r="P228" i="8"/>
  <c r="Q228" i="8" s="1"/>
  <c r="P233" i="8"/>
  <c r="Q233" i="8" s="1"/>
  <c r="P198" i="8"/>
  <c r="Q198" i="8" s="1"/>
  <c r="P149" i="8"/>
  <c r="Q149" i="8" s="1"/>
  <c r="P203" i="8"/>
  <c r="Q203" i="8" s="1"/>
  <c r="P369" i="8"/>
  <c r="Q369" i="8" s="1"/>
  <c r="P349" i="8"/>
  <c r="Q349" i="8" s="1"/>
  <c r="P246" i="8"/>
  <c r="Q246" i="8" s="1"/>
  <c r="N128" i="7"/>
  <c r="G128" i="7"/>
  <c r="M128" i="7" s="1"/>
  <c r="Q695" i="6" l="1"/>
  <c r="X694" i="22" s="1"/>
  <c r="S708" i="6"/>
  <c r="Y707" i="22" s="1"/>
  <c r="S695" i="6"/>
  <c r="Y694" i="22" s="1"/>
  <c r="Q645" i="6"/>
  <c r="S666" i="6"/>
  <c r="Y665" i="22" s="1"/>
  <c r="O690" i="6"/>
  <c r="R690" i="6" s="1"/>
  <c r="U690" i="6" s="1"/>
  <c r="O342" i="6"/>
  <c r="R342" i="6" s="1"/>
  <c r="U342" i="6" s="1"/>
  <c r="O314" i="6"/>
  <c r="R314" i="6" s="1"/>
  <c r="U314" i="6" s="1"/>
  <c r="Q314" i="6"/>
  <c r="X313" i="22" s="1"/>
  <c r="W716" i="22"/>
  <c r="Q690" i="6"/>
  <c r="X689" i="22" s="1"/>
  <c r="W689" i="22"/>
  <c r="S342" i="6"/>
  <c r="Y341" i="22" s="1"/>
  <c r="Q342" i="6"/>
  <c r="X341" i="22" s="1"/>
  <c r="O645" i="6"/>
  <c r="R645" i="6" s="1"/>
  <c r="U645" i="6" s="1"/>
  <c r="O499" i="6"/>
  <c r="R499" i="6" s="1"/>
  <c r="U499" i="6" s="1"/>
  <c r="Q499" i="6"/>
  <c r="X498" i="22" s="1"/>
  <c r="S499" i="6"/>
  <c r="Y498" i="22" s="1"/>
  <c r="W498" i="22"/>
  <c r="W557" i="22"/>
  <c r="W732" i="22"/>
  <c r="W711" i="22"/>
  <c r="S645" i="6"/>
  <c r="Y644" i="22" s="1"/>
  <c r="W313" i="22"/>
  <c r="S549" i="6"/>
  <c r="Y548" i="22" s="1"/>
  <c r="O733" i="6"/>
  <c r="R733" i="6" s="1"/>
  <c r="U733" i="6" s="1"/>
  <c r="W707" i="22"/>
  <c r="S733" i="6"/>
  <c r="Y732" i="22" s="1"/>
  <c r="W548" i="22"/>
  <c r="S717" i="6"/>
  <c r="Y716" i="22" s="1"/>
  <c r="O717" i="6"/>
  <c r="R717" i="6" s="1"/>
  <c r="U717" i="6" s="1"/>
  <c r="Q712" i="6"/>
  <c r="X711" i="22" s="1"/>
  <c r="W680" i="22"/>
  <c r="S681" i="6"/>
  <c r="Y680" i="22" s="1"/>
  <c r="W405" i="22"/>
  <c r="W285" i="22"/>
  <c r="O286" i="6"/>
  <c r="R286" i="6" s="1"/>
  <c r="U286" i="6" s="1"/>
  <c r="S286" i="6"/>
  <c r="Y285" i="22" s="1"/>
  <c r="S295" i="6"/>
  <c r="Y294" i="22" s="1"/>
  <c r="S579" i="6"/>
  <c r="Y578" i="22" s="1"/>
  <c r="Q262" i="6"/>
  <c r="O682" i="6"/>
  <c r="R682" i="6" s="1"/>
  <c r="U682" i="6" s="1"/>
  <c r="S658" i="6"/>
  <c r="Y657" i="22" s="1"/>
  <c r="Q682" i="6"/>
  <c r="X681" i="22" s="1"/>
  <c r="S262" i="6"/>
  <c r="Y261" i="22" s="1"/>
  <c r="W681" i="22"/>
  <c r="O295" i="6"/>
  <c r="R295" i="6" s="1"/>
  <c r="U295" i="6" s="1"/>
  <c r="V295" i="6" s="1"/>
  <c r="W294" i="22"/>
  <c r="O633" i="6"/>
  <c r="R633" i="6" s="1"/>
  <c r="U633" i="6" s="1"/>
  <c r="Q633" i="6"/>
  <c r="X632" i="22" s="1"/>
  <c r="W632" i="22"/>
  <c r="S633" i="6"/>
  <c r="Y632" i="22" s="1"/>
  <c r="D398" i="7"/>
  <c r="E398" i="7" s="1"/>
  <c r="F398" i="7" s="1"/>
  <c r="R400" i="2"/>
  <c r="D470" i="7"/>
  <c r="E470" i="7" s="1"/>
  <c r="F470" i="7" s="1"/>
  <c r="R472" i="2"/>
  <c r="C470" i="7" s="1"/>
  <c r="I312" i="8"/>
  <c r="J312" i="8"/>
  <c r="H312" i="8"/>
  <c r="M312" i="8"/>
  <c r="O312" i="8" s="1"/>
  <c r="P312" i="8" s="1"/>
  <c r="Q312" i="8" s="1"/>
  <c r="L312" i="8"/>
  <c r="K312" i="8"/>
  <c r="H336" i="8"/>
  <c r="L336" i="8"/>
  <c r="I336" i="8"/>
  <c r="K336" i="8"/>
  <c r="J336" i="8"/>
  <c r="M336" i="8"/>
  <c r="O336" i="8" s="1"/>
  <c r="P336" i="8" s="1"/>
  <c r="Q336" i="8" s="1"/>
  <c r="J360" i="8"/>
  <c r="H360" i="8"/>
  <c r="M360" i="8"/>
  <c r="O360" i="8" s="1"/>
  <c r="P360" i="8" s="1"/>
  <c r="Q360" i="8" s="1"/>
  <c r="L360" i="8"/>
  <c r="K360" i="8"/>
  <c r="I360" i="8"/>
  <c r="N276" i="22"/>
  <c r="N277" i="6"/>
  <c r="V276" i="22" s="1"/>
  <c r="G277" i="6"/>
  <c r="N326" i="22"/>
  <c r="N327" i="6"/>
  <c r="V326" i="22" s="1"/>
  <c r="G327" i="6"/>
  <c r="L324" i="8"/>
  <c r="K324" i="8"/>
  <c r="J324" i="8"/>
  <c r="I324" i="8"/>
  <c r="H324" i="8"/>
  <c r="M324" i="8"/>
  <c r="O324" i="8" s="1"/>
  <c r="P324" i="8" s="1"/>
  <c r="Q324" i="8" s="1"/>
  <c r="K344" i="8"/>
  <c r="I344" i="8"/>
  <c r="J344" i="8"/>
  <c r="H344" i="8"/>
  <c r="M344" i="8"/>
  <c r="O344" i="8" s="1"/>
  <c r="P344" i="8" s="1"/>
  <c r="Q344" i="8" s="1"/>
  <c r="L344" i="8"/>
  <c r="N362" i="22"/>
  <c r="N363" i="6"/>
  <c r="V362" i="22" s="1"/>
  <c r="G363" i="6"/>
  <c r="N356" i="22"/>
  <c r="N357" i="6"/>
  <c r="V356" i="22" s="1"/>
  <c r="G357" i="6"/>
  <c r="M254" i="8"/>
  <c r="O254" i="8" s="1"/>
  <c r="P254" i="8" s="1"/>
  <c r="Q254" i="8" s="1"/>
  <c r="J254" i="8"/>
  <c r="I254" i="8"/>
  <c r="H254" i="8"/>
  <c r="L254" i="8"/>
  <c r="K254" i="8"/>
  <c r="L328" i="8"/>
  <c r="H328" i="8"/>
  <c r="M328" i="8"/>
  <c r="O328" i="8" s="1"/>
  <c r="P328" i="8" s="1"/>
  <c r="Q328" i="8" s="1"/>
  <c r="K328" i="8"/>
  <c r="J328" i="8"/>
  <c r="I328" i="8"/>
  <c r="H323" i="8"/>
  <c r="L323" i="8"/>
  <c r="M323" i="8"/>
  <c r="O323" i="8" s="1"/>
  <c r="P323" i="8" s="1"/>
  <c r="Q323" i="8" s="1"/>
  <c r="K323" i="8"/>
  <c r="J323" i="8"/>
  <c r="I323" i="8"/>
  <c r="I292" i="8"/>
  <c r="H292" i="8"/>
  <c r="M292" i="8"/>
  <c r="O292" i="8" s="1"/>
  <c r="P292" i="8" s="1"/>
  <c r="Q292" i="8" s="1"/>
  <c r="L292" i="8"/>
  <c r="K292" i="8"/>
  <c r="J292" i="8"/>
  <c r="D474" i="7"/>
  <c r="E474" i="7" s="1"/>
  <c r="F474" i="7" s="1"/>
  <c r="R476" i="2"/>
  <c r="C474" i="7" s="1"/>
  <c r="D374" i="7"/>
  <c r="E374" i="7" s="1"/>
  <c r="F374" i="7" s="1"/>
  <c r="R376" i="2"/>
  <c r="C374" i="7" s="1"/>
  <c r="D450" i="7"/>
  <c r="E450" i="7" s="1"/>
  <c r="F450" i="7" s="1"/>
  <c r="R452" i="2"/>
  <c r="C450" i="7" s="1"/>
  <c r="N263" i="22"/>
  <c r="N264" i="6"/>
  <c r="V263" i="22" s="1"/>
  <c r="G264" i="6"/>
  <c r="N367" i="22"/>
  <c r="G368" i="6"/>
  <c r="N368" i="6"/>
  <c r="V367" i="22" s="1"/>
  <c r="I278" i="8"/>
  <c r="M278" i="8"/>
  <c r="O278" i="8" s="1"/>
  <c r="P278" i="8" s="1"/>
  <c r="Q278" i="8" s="1"/>
  <c r="H278" i="8"/>
  <c r="K278" i="8"/>
  <c r="L278" i="8"/>
  <c r="J278" i="8"/>
  <c r="N290" i="22"/>
  <c r="G291" i="6"/>
  <c r="N291" i="6"/>
  <c r="V290" i="22" s="1"/>
  <c r="K251" i="8"/>
  <c r="J251" i="8"/>
  <c r="I251" i="8"/>
  <c r="H251" i="8"/>
  <c r="L251" i="8"/>
  <c r="M251" i="8"/>
  <c r="O251" i="8" s="1"/>
  <c r="P251" i="8" s="1"/>
  <c r="Q251" i="8" s="1"/>
  <c r="H339" i="8"/>
  <c r="L339" i="8"/>
  <c r="M339" i="8"/>
  <c r="O339" i="8" s="1"/>
  <c r="P339" i="8" s="1"/>
  <c r="Q339" i="8" s="1"/>
  <c r="K339" i="8"/>
  <c r="J339" i="8"/>
  <c r="I339" i="8"/>
  <c r="H368" i="8"/>
  <c r="L368" i="8"/>
  <c r="K368" i="8"/>
  <c r="I368" i="8"/>
  <c r="J368" i="8"/>
  <c r="M368" i="8"/>
  <c r="O368" i="8" s="1"/>
  <c r="P368" i="8" s="1"/>
  <c r="Q368" i="8" s="1"/>
  <c r="N257" i="22"/>
  <c r="N258" i="6"/>
  <c r="V257" i="22" s="1"/>
  <c r="G258" i="6"/>
  <c r="H296" i="8"/>
  <c r="M296" i="8"/>
  <c r="O296" i="8" s="1"/>
  <c r="P296" i="8" s="1"/>
  <c r="Q296" i="8" s="1"/>
  <c r="L296" i="8"/>
  <c r="K296" i="8"/>
  <c r="I296" i="8"/>
  <c r="J296" i="8"/>
  <c r="N292" i="22"/>
  <c r="G293" i="6"/>
  <c r="N293" i="6"/>
  <c r="V292" i="22" s="1"/>
  <c r="D426" i="7"/>
  <c r="E426" i="7" s="1"/>
  <c r="F426" i="7" s="1"/>
  <c r="R428" i="2"/>
  <c r="N337" i="22"/>
  <c r="G338" i="6"/>
  <c r="N338" i="6"/>
  <c r="V337" i="22" s="1"/>
  <c r="L364" i="8"/>
  <c r="K364" i="8"/>
  <c r="J364" i="8"/>
  <c r="I364" i="8"/>
  <c r="H364" i="8"/>
  <c r="M364" i="8"/>
  <c r="O364" i="8" s="1"/>
  <c r="P364" i="8" s="1"/>
  <c r="Q364" i="8" s="1"/>
  <c r="L356" i="8"/>
  <c r="H356" i="8"/>
  <c r="I356" i="8"/>
  <c r="J356" i="8"/>
  <c r="M356" i="8"/>
  <c r="O356" i="8" s="1"/>
  <c r="P356" i="8" s="1"/>
  <c r="Q356" i="8" s="1"/>
  <c r="K356" i="8"/>
  <c r="L291" i="8"/>
  <c r="J291" i="8"/>
  <c r="K291" i="8"/>
  <c r="I291" i="8"/>
  <c r="M291" i="8"/>
  <c r="O291" i="8" s="1"/>
  <c r="P291" i="8" s="1"/>
  <c r="Q291" i="8" s="1"/>
  <c r="H291" i="8"/>
  <c r="D478" i="7"/>
  <c r="E478" i="7" s="1"/>
  <c r="F478" i="7" s="1"/>
  <c r="R480" i="2"/>
  <c r="C478" i="7" s="1"/>
  <c r="D378" i="7"/>
  <c r="E378" i="7" s="1"/>
  <c r="F378" i="7" s="1"/>
  <c r="R380" i="2"/>
  <c r="D454" i="7"/>
  <c r="E454" i="7" s="1"/>
  <c r="F454" i="7" s="1"/>
  <c r="R456" i="2"/>
  <c r="H355" i="8"/>
  <c r="L355" i="8"/>
  <c r="M355" i="8"/>
  <c r="O355" i="8" s="1"/>
  <c r="P355" i="8" s="1"/>
  <c r="Q355" i="8" s="1"/>
  <c r="K355" i="8"/>
  <c r="J355" i="8"/>
  <c r="I355" i="8"/>
  <c r="M319" i="8"/>
  <c r="O319" i="8" s="1"/>
  <c r="P319" i="8" s="1"/>
  <c r="Q319" i="8" s="1"/>
  <c r="L319" i="8"/>
  <c r="K319" i="8"/>
  <c r="J319" i="8"/>
  <c r="H319" i="8"/>
  <c r="I319" i="8"/>
  <c r="M295" i="8"/>
  <c r="O295" i="8" s="1"/>
  <c r="P295" i="8" s="1"/>
  <c r="Q295" i="8" s="1"/>
  <c r="K295" i="8"/>
  <c r="J295" i="8"/>
  <c r="H295" i="8"/>
  <c r="L295" i="8"/>
  <c r="I295" i="8"/>
  <c r="N307" i="22"/>
  <c r="G308" i="6"/>
  <c r="N308" i="6"/>
  <c r="V307" i="22" s="1"/>
  <c r="K275" i="8"/>
  <c r="J275" i="8"/>
  <c r="I275" i="8"/>
  <c r="H275" i="8"/>
  <c r="L275" i="8"/>
  <c r="M275" i="8"/>
  <c r="O275" i="8" s="1"/>
  <c r="P275" i="8" s="1"/>
  <c r="Q275" i="8" s="1"/>
  <c r="K347" i="8"/>
  <c r="J347" i="8"/>
  <c r="I347" i="8"/>
  <c r="H347" i="8"/>
  <c r="L347" i="8"/>
  <c r="M347" i="8"/>
  <c r="O347" i="8" s="1"/>
  <c r="P347" i="8" s="1"/>
  <c r="Q347" i="8" s="1"/>
  <c r="L279" i="8"/>
  <c r="K279" i="8"/>
  <c r="J279" i="8"/>
  <c r="H279" i="8"/>
  <c r="I279" i="8"/>
  <c r="M279" i="8"/>
  <c r="O279" i="8" s="1"/>
  <c r="P279" i="8" s="1"/>
  <c r="Q279" i="8" s="1"/>
  <c r="M263" i="8"/>
  <c r="O263" i="8" s="1"/>
  <c r="P263" i="8" s="1"/>
  <c r="Q263" i="8" s="1"/>
  <c r="L263" i="8"/>
  <c r="K263" i="8"/>
  <c r="J263" i="8"/>
  <c r="H263" i="8"/>
  <c r="I263" i="8"/>
  <c r="H332" i="8"/>
  <c r="M332" i="8"/>
  <c r="O332" i="8" s="1"/>
  <c r="P332" i="8" s="1"/>
  <c r="Q332" i="8" s="1"/>
  <c r="L332" i="8"/>
  <c r="K332" i="8"/>
  <c r="J332" i="8"/>
  <c r="I332" i="8"/>
  <c r="D406" i="7"/>
  <c r="E406" i="7" s="1"/>
  <c r="F406" i="7" s="1"/>
  <c r="R408" i="2"/>
  <c r="C406" i="7" s="1"/>
  <c r="J303" i="8"/>
  <c r="H303" i="8"/>
  <c r="I303" i="8"/>
  <c r="M303" i="8"/>
  <c r="O303" i="8" s="1"/>
  <c r="P303" i="8" s="1"/>
  <c r="Q303" i="8" s="1"/>
  <c r="L303" i="8"/>
  <c r="K303" i="8"/>
  <c r="H307" i="8"/>
  <c r="L307" i="8"/>
  <c r="M307" i="8"/>
  <c r="O307" i="8" s="1"/>
  <c r="P307" i="8" s="1"/>
  <c r="Q307" i="8" s="1"/>
  <c r="K307" i="8"/>
  <c r="J307" i="8"/>
  <c r="I307" i="8"/>
  <c r="L288" i="8"/>
  <c r="M288" i="8"/>
  <c r="O288" i="8" s="1"/>
  <c r="P288" i="8" s="1"/>
  <c r="Q288" i="8" s="1"/>
  <c r="H288" i="8"/>
  <c r="I288" i="8"/>
  <c r="K288" i="8"/>
  <c r="J288" i="8"/>
  <c r="N369" i="22"/>
  <c r="N370" i="6"/>
  <c r="V369" i="22" s="1"/>
  <c r="G370" i="6"/>
  <c r="K267" i="8"/>
  <c r="I267" i="8"/>
  <c r="L267" i="8"/>
  <c r="J267" i="8"/>
  <c r="H267" i="8"/>
  <c r="M267" i="8"/>
  <c r="O267" i="8" s="1"/>
  <c r="P267" i="8" s="1"/>
  <c r="Q267" i="8" s="1"/>
  <c r="D482" i="7"/>
  <c r="E482" i="7" s="1"/>
  <c r="F482" i="7" s="1"/>
  <c r="R484" i="2"/>
  <c r="D382" i="7"/>
  <c r="E382" i="7" s="1"/>
  <c r="F382" i="7" s="1"/>
  <c r="R384" i="2"/>
  <c r="C382" i="7" s="1"/>
  <c r="K299" i="8"/>
  <c r="J299" i="8"/>
  <c r="I299" i="8"/>
  <c r="H299" i="8"/>
  <c r="L299" i="8"/>
  <c r="M299" i="8"/>
  <c r="O299" i="8" s="1"/>
  <c r="P299" i="8" s="1"/>
  <c r="Q299" i="8" s="1"/>
  <c r="N302" i="22"/>
  <c r="N303" i="6"/>
  <c r="V302" i="22" s="1"/>
  <c r="G303" i="6"/>
  <c r="L340" i="8"/>
  <c r="K340" i="8"/>
  <c r="J340" i="8"/>
  <c r="I340" i="8"/>
  <c r="H340" i="8"/>
  <c r="M340" i="8"/>
  <c r="O340" i="8" s="1"/>
  <c r="P340" i="8" s="1"/>
  <c r="Q340" i="8" s="1"/>
  <c r="N259" i="22"/>
  <c r="G260" i="6"/>
  <c r="N260" i="6"/>
  <c r="V259" i="22" s="1"/>
  <c r="H335" i="8"/>
  <c r="M335" i="8"/>
  <c r="O335" i="8" s="1"/>
  <c r="P335" i="8" s="1"/>
  <c r="Q335" i="8" s="1"/>
  <c r="L335" i="8"/>
  <c r="K335" i="8"/>
  <c r="J335" i="8"/>
  <c r="I335" i="8"/>
  <c r="H348" i="8"/>
  <c r="L348" i="8"/>
  <c r="M348" i="8"/>
  <c r="O348" i="8" s="1"/>
  <c r="P348" i="8" s="1"/>
  <c r="Q348" i="8" s="1"/>
  <c r="K348" i="8"/>
  <c r="J348" i="8"/>
  <c r="I348" i="8"/>
  <c r="K315" i="8"/>
  <c r="J315" i="8"/>
  <c r="I315" i="8"/>
  <c r="H315" i="8"/>
  <c r="L315" i="8"/>
  <c r="M315" i="8"/>
  <c r="O315" i="8" s="1"/>
  <c r="P315" i="8" s="1"/>
  <c r="Q315" i="8" s="1"/>
  <c r="N278" i="22"/>
  <c r="N279" i="6"/>
  <c r="V278" i="22" s="1"/>
  <c r="G279" i="6"/>
  <c r="H316" i="8"/>
  <c r="L316" i="8"/>
  <c r="M316" i="8"/>
  <c r="O316" i="8" s="1"/>
  <c r="P316" i="8" s="1"/>
  <c r="Q316" i="8" s="1"/>
  <c r="K316" i="8"/>
  <c r="I316" i="8"/>
  <c r="J316" i="8"/>
  <c r="N297" i="22"/>
  <c r="G298" i="6"/>
  <c r="N298" i="6"/>
  <c r="V297" i="22" s="1"/>
  <c r="D434" i="7"/>
  <c r="E434" i="7" s="1"/>
  <c r="F434" i="7" s="1"/>
  <c r="R436" i="2"/>
  <c r="N273" i="22"/>
  <c r="G274" i="6"/>
  <c r="N274" i="6"/>
  <c r="V273" i="22" s="1"/>
  <c r="M311" i="8"/>
  <c r="O311" i="8" s="1"/>
  <c r="P311" i="8" s="1"/>
  <c r="Q311" i="8" s="1"/>
  <c r="L311" i="8"/>
  <c r="K311" i="8"/>
  <c r="J311" i="8"/>
  <c r="H311" i="8"/>
  <c r="I311" i="8"/>
  <c r="J287" i="8"/>
  <c r="H287" i="8"/>
  <c r="K287" i="8"/>
  <c r="I287" i="8"/>
  <c r="L287" i="8"/>
  <c r="M287" i="8"/>
  <c r="O287" i="8" s="1"/>
  <c r="P287" i="8" s="1"/>
  <c r="Q287" i="8" s="1"/>
  <c r="H259" i="8"/>
  <c r="L259" i="8"/>
  <c r="M259" i="8"/>
  <c r="O259" i="8" s="1"/>
  <c r="P259" i="8" s="1"/>
  <c r="Q259" i="8" s="1"/>
  <c r="K259" i="8"/>
  <c r="J259" i="8"/>
  <c r="I259" i="8"/>
  <c r="N255" i="22"/>
  <c r="N256" i="6"/>
  <c r="V255" i="22" s="1"/>
  <c r="G256" i="6"/>
  <c r="D486" i="7"/>
  <c r="E486" i="7" s="1"/>
  <c r="F486" i="7" s="1"/>
  <c r="R488" i="2"/>
  <c r="D386" i="7"/>
  <c r="E386" i="7" s="1"/>
  <c r="F386" i="7" s="1"/>
  <c r="R388" i="2"/>
  <c r="D462" i="7"/>
  <c r="E462" i="7" s="1"/>
  <c r="F462" i="7" s="1"/>
  <c r="R464" i="2"/>
  <c r="D385" i="7"/>
  <c r="E385" i="7" s="1"/>
  <c r="F385" i="7" s="1"/>
  <c r="R387" i="2"/>
  <c r="N354" i="22"/>
  <c r="N355" i="6"/>
  <c r="V354" i="22" s="1"/>
  <c r="G355" i="6"/>
  <c r="J274" i="8"/>
  <c r="I274" i="8"/>
  <c r="H274" i="8"/>
  <c r="M274" i="8"/>
  <c r="O274" i="8" s="1"/>
  <c r="P274" i="8" s="1"/>
  <c r="Q274" i="8" s="1"/>
  <c r="K274" i="8"/>
  <c r="L274" i="8"/>
  <c r="H283" i="8"/>
  <c r="L283" i="8"/>
  <c r="M283" i="8"/>
  <c r="O283" i="8" s="1"/>
  <c r="P283" i="8" s="1"/>
  <c r="Q283" i="8" s="1"/>
  <c r="K283" i="8"/>
  <c r="J283" i="8"/>
  <c r="I283" i="8"/>
  <c r="J304" i="8"/>
  <c r="H304" i="8"/>
  <c r="M304" i="8"/>
  <c r="O304" i="8" s="1"/>
  <c r="P304" i="8" s="1"/>
  <c r="Q304" i="8" s="1"/>
  <c r="L304" i="8"/>
  <c r="K304" i="8"/>
  <c r="I304" i="8"/>
  <c r="J280" i="8"/>
  <c r="H280" i="8"/>
  <c r="M280" i="8"/>
  <c r="O280" i="8" s="1"/>
  <c r="P280" i="8" s="1"/>
  <c r="Q280" i="8" s="1"/>
  <c r="L280" i="8"/>
  <c r="K280" i="8"/>
  <c r="I280" i="8"/>
  <c r="N305" i="22"/>
  <c r="G306" i="6"/>
  <c r="N306" i="6"/>
  <c r="V305" i="22" s="1"/>
  <c r="M351" i="8"/>
  <c r="O351" i="8" s="1"/>
  <c r="P351" i="8" s="1"/>
  <c r="Q351" i="8" s="1"/>
  <c r="L351" i="8"/>
  <c r="K351" i="8"/>
  <c r="J351" i="8"/>
  <c r="H351" i="8"/>
  <c r="I351" i="8"/>
  <c r="K331" i="8"/>
  <c r="J331" i="8"/>
  <c r="I331" i="8"/>
  <c r="H331" i="8"/>
  <c r="L331" i="8"/>
  <c r="M331" i="8"/>
  <c r="O331" i="8" s="1"/>
  <c r="P331" i="8" s="1"/>
  <c r="Q331" i="8" s="1"/>
  <c r="I271" i="8"/>
  <c r="M271" i="8"/>
  <c r="O271" i="8" s="1"/>
  <c r="P271" i="8" s="1"/>
  <c r="Q271" i="8" s="1"/>
  <c r="K271" i="8"/>
  <c r="L271" i="8"/>
  <c r="J271" i="8"/>
  <c r="H271" i="8"/>
  <c r="I320" i="8"/>
  <c r="H320" i="8"/>
  <c r="M320" i="8"/>
  <c r="O320" i="8" s="1"/>
  <c r="P320" i="8" s="1"/>
  <c r="Q320" i="8" s="1"/>
  <c r="L320" i="8"/>
  <c r="K320" i="8"/>
  <c r="J320" i="8"/>
  <c r="D490" i="7"/>
  <c r="E490" i="7" s="1"/>
  <c r="F490" i="7" s="1"/>
  <c r="R492" i="2"/>
  <c r="D414" i="7"/>
  <c r="E414" i="7" s="1"/>
  <c r="F414" i="7" s="1"/>
  <c r="R416" i="2"/>
  <c r="C414" i="7" s="1"/>
  <c r="M255" i="8"/>
  <c r="O255" i="8" s="1"/>
  <c r="P255" i="8" s="1"/>
  <c r="Q255" i="8" s="1"/>
  <c r="L255" i="8"/>
  <c r="K255" i="8"/>
  <c r="J255" i="8"/>
  <c r="H255" i="8"/>
  <c r="I255" i="8"/>
  <c r="M352" i="8"/>
  <c r="O352" i="8" s="1"/>
  <c r="P352" i="8" s="1"/>
  <c r="Q352" i="8" s="1"/>
  <c r="L352" i="8"/>
  <c r="K352" i="8"/>
  <c r="I352" i="8"/>
  <c r="J352" i="8"/>
  <c r="H352" i="8"/>
  <c r="N322" i="22"/>
  <c r="G323" i="6"/>
  <c r="N323" i="6"/>
  <c r="V322" i="22" s="1"/>
  <c r="N319" i="22"/>
  <c r="G320" i="6"/>
  <c r="N320" i="6"/>
  <c r="V319" i="22" s="1"/>
  <c r="Q628" i="6"/>
  <c r="X627" i="22" s="1"/>
  <c r="I270" i="8"/>
  <c r="L270" i="8"/>
  <c r="J270" i="8"/>
  <c r="H270" i="8"/>
  <c r="K270" i="8"/>
  <c r="M270" i="8"/>
  <c r="O270" i="8" s="1"/>
  <c r="P270" i="8" s="1"/>
  <c r="Q270" i="8" s="1"/>
  <c r="D442" i="7"/>
  <c r="E442" i="7" s="1"/>
  <c r="F442" i="7" s="1"/>
  <c r="R444" i="2"/>
  <c r="D390" i="7"/>
  <c r="E390" i="7" s="1"/>
  <c r="F390" i="7" s="1"/>
  <c r="R392" i="2"/>
  <c r="D466" i="7"/>
  <c r="E466" i="7" s="1"/>
  <c r="F466" i="7" s="1"/>
  <c r="R468" i="2"/>
  <c r="C466" i="7" s="1"/>
  <c r="M343" i="8"/>
  <c r="O343" i="8" s="1"/>
  <c r="P343" i="8" s="1"/>
  <c r="Q343" i="8" s="1"/>
  <c r="L343" i="8"/>
  <c r="K343" i="8"/>
  <c r="J343" i="8"/>
  <c r="H343" i="8"/>
  <c r="I343" i="8"/>
  <c r="J258" i="8"/>
  <c r="I258" i="8"/>
  <c r="H258" i="8"/>
  <c r="M258" i="8"/>
  <c r="O258" i="8" s="1"/>
  <c r="P258" i="8" s="1"/>
  <c r="Q258" i="8" s="1"/>
  <c r="K258" i="8"/>
  <c r="L258" i="8"/>
  <c r="K359" i="8"/>
  <c r="I359" i="8"/>
  <c r="L359" i="8"/>
  <c r="M359" i="8"/>
  <c r="O359" i="8" s="1"/>
  <c r="P359" i="8" s="1"/>
  <c r="Q359" i="8" s="1"/>
  <c r="J359" i="8"/>
  <c r="H359" i="8"/>
  <c r="N258" i="22"/>
  <c r="N259" i="6"/>
  <c r="V258" i="22" s="1"/>
  <c r="G259" i="6"/>
  <c r="M327" i="8"/>
  <c r="O327" i="8" s="1"/>
  <c r="P327" i="8" s="1"/>
  <c r="Q327" i="8" s="1"/>
  <c r="L327" i="8"/>
  <c r="K327" i="8"/>
  <c r="J327" i="8"/>
  <c r="H327" i="8"/>
  <c r="I327" i="8"/>
  <c r="L284" i="8"/>
  <c r="K284" i="8"/>
  <c r="J284" i="8"/>
  <c r="I284" i="8"/>
  <c r="H284" i="8"/>
  <c r="M284" i="8"/>
  <c r="O284" i="8" s="1"/>
  <c r="P284" i="8" s="1"/>
  <c r="Q284" i="8" s="1"/>
  <c r="N324" i="22"/>
  <c r="G325" i="6"/>
  <c r="N325" i="6"/>
  <c r="V324" i="22" s="1"/>
  <c r="I300" i="8"/>
  <c r="H300" i="8"/>
  <c r="M300" i="8"/>
  <c r="O300" i="8" s="1"/>
  <c r="P300" i="8" s="1"/>
  <c r="Q300" i="8" s="1"/>
  <c r="L300" i="8"/>
  <c r="K300" i="8"/>
  <c r="J300" i="8"/>
  <c r="D446" i="7"/>
  <c r="E446" i="7" s="1"/>
  <c r="F446" i="7" s="1"/>
  <c r="R448" i="2"/>
  <c r="D394" i="7"/>
  <c r="E394" i="7" s="1"/>
  <c r="F394" i="7" s="1"/>
  <c r="R396" i="2"/>
  <c r="C394" i="7" s="1"/>
  <c r="D418" i="7"/>
  <c r="E418" i="7" s="1"/>
  <c r="F418" i="7" s="1"/>
  <c r="R420" i="2"/>
  <c r="J262" i="8"/>
  <c r="I262" i="8"/>
  <c r="H262" i="8"/>
  <c r="K262" i="8"/>
  <c r="M262" i="8"/>
  <c r="O262" i="8" s="1"/>
  <c r="P262" i="8" s="1"/>
  <c r="Q262" i="8" s="1"/>
  <c r="L262" i="8"/>
  <c r="N357" i="22"/>
  <c r="G358" i="6"/>
  <c r="N358" i="6"/>
  <c r="V357" i="22" s="1"/>
  <c r="J266" i="8"/>
  <c r="L266" i="8"/>
  <c r="M266" i="8"/>
  <c r="O266" i="8" s="1"/>
  <c r="P266" i="8" s="1"/>
  <c r="Q266" i="8" s="1"/>
  <c r="I266" i="8"/>
  <c r="H266" i="8"/>
  <c r="K266" i="8"/>
  <c r="L308" i="8"/>
  <c r="K308" i="8"/>
  <c r="J308" i="8"/>
  <c r="I308" i="8"/>
  <c r="H308" i="8"/>
  <c r="M308" i="8"/>
  <c r="O308" i="8" s="1"/>
  <c r="P308" i="8" s="1"/>
  <c r="Q308" i="8" s="1"/>
  <c r="S145" i="6"/>
  <c r="Y144" i="22" s="1"/>
  <c r="Q533" i="6"/>
  <c r="X532" i="22" s="1"/>
  <c r="S329" i="6"/>
  <c r="Y328" i="22" s="1"/>
  <c r="Q635" i="6"/>
  <c r="X634" i="22" s="1"/>
  <c r="Q570" i="6"/>
  <c r="X569" i="22" s="1"/>
  <c r="O533" i="6"/>
  <c r="R533" i="6" s="1"/>
  <c r="U533" i="6" s="1"/>
  <c r="O635" i="6"/>
  <c r="R635" i="6" s="1"/>
  <c r="U635" i="6" s="1"/>
  <c r="O331" i="6"/>
  <c r="R331" i="6" s="1"/>
  <c r="U331" i="6" s="1"/>
  <c r="O329" i="6"/>
  <c r="R329" i="6" s="1"/>
  <c r="U329" i="6" s="1"/>
  <c r="AA328" i="22" s="1"/>
  <c r="W328" i="22"/>
  <c r="W330" i="22"/>
  <c r="W532" i="22"/>
  <c r="Q331" i="6"/>
  <c r="X330" i="22" s="1"/>
  <c r="Q708" i="6"/>
  <c r="X707" i="22" s="1"/>
  <c r="S364" i="6"/>
  <c r="Y363" i="22" s="1"/>
  <c r="S135" i="6"/>
  <c r="Y134" i="22" s="1"/>
  <c r="S319" i="6"/>
  <c r="Y318" i="22" s="1"/>
  <c r="O651" i="6"/>
  <c r="R651" i="6" s="1"/>
  <c r="U651" i="6" s="1"/>
  <c r="W134" i="22"/>
  <c r="S651" i="6"/>
  <c r="Y650" i="22" s="1"/>
  <c r="Q135" i="6"/>
  <c r="X134" i="22" s="1"/>
  <c r="Q365" i="6"/>
  <c r="X364" i="22" s="1"/>
  <c r="S668" i="6"/>
  <c r="Y667" i="22" s="1"/>
  <c r="Q531" i="6"/>
  <c r="X530" i="22" s="1"/>
  <c r="W530" i="22"/>
  <c r="O668" i="6"/>
  <c r="R668" i="6" s="1"/>
  <c r="U668" i="6" s="1"/>
  <c r="AA667" i="22" s="1"/>
  <c r="O466" i="6"/>
  <c r="R466" i="6" s="1"/>
  <c r="U466" i="6" s="1"/>
  <c r="S466" i="6"/>
  <c r="Y465" i="22" s="1"/>
  <c r="W465" i="22"/>
  <c r="Q466" i="6"/>
  <c r="X465" i="22" s="1"/>
  <c r="W667" i="22"/>
  <c r="O531" i="6"/>
  <c r="R531" i="6" s="1"/>
  <c r="U531" i="6" s="1"/>
  <c r="AA530" i="22" s="1"/>
  <c r="S402" i="6"/>
  <c r="Y401" i="22" s="1"/>
  <c r="S715" i="6"/>
  <c r="Y714" i="22" s="1"/>
  <c r="O715" i="6"/>
  <c r="R715" i="6" s="1"/>
  <c r="U715" i="6" s="1"/>
  <c r="Q555" i="6"/>
  <c r="O555" i="6"/>
  <c r="R555" i="6" s="1"/>
  <c r="U555" i="6" s="1"/>
  <c r="X646" i="22"/>
  <c r="Q405" i="6"/>
  <c r="O405" i="6"/>
  <c r="R405" i="6" s="1"/>
  <c r="U405" i="6" s="1"/>
  <c r="Q166" i="6"/>
  <c r="O166" i="6"/>
  <c r="R166" i="6" s="1"/>
  <c r="U166" i="6" s="1"/>
  <c r="Q428" i="6"/>
  <c r="O428" i="6"/>
  <c r="R428" i="6" s="1"/>
  <c r="U428" i="6" s="1"/>
  <c r="Q129" i="6"/>
  <c r="O129" i="6"/>
  <c r="R129" i="6" s="1"/>
  <c r="U129" i="6" s="1"/>
  <c r="Q716" i="6"/>
  <c r="X715" i="22" s="1"/>
  <c r="Q655" i="6"/>
  <c r="O655" i="6"/>
  <c r="R655" i="6" s="1"/>
  <c r="U655" i="6" s="1"/>
  <c r="W223" i="22"/>
  <c r="O224" i="6"/>
  <c r="R224" i="6" s="1"/>
  <c r="U224" i="6" s="1"/>
  <c r="S656" i="6"/>
  <c r="Y655" i="22" s="1"/>
  <c r="O656" i="6"/>
  <c r="R656" i="6" s="1"/>
  <c r="U656" i="6" s="1"/>
  <c r="S407" i="6"/>
  <c r="Y406" i="22" s="1"/>
  <c r="O407" i="6"/>
  <c r="R407" i="6" s="1"/>
  <c r="U407" i="6" s="1"/>
  <c r="S707" i="6"/>
  <c r="Y706" i="22" s="1"/>
  <c r="O707" i="6"/>
  <c r="R707" i="6" s="1"/>
  <c r="U707" i="6" s="1"/>
  <c r="W540" i="22"/>
  <c r="O541" i="6"/>
  <c r="R541" i="6" s="1"/>
  <c r="U541" i="6" s="1"/>
  <c r="S382" i="6"/>
  <c r="Y381" i="22" s="1"/>
  <c r="O382" i="6"/>
  <c r="R382" i="6" s="1"/>
  <c r="U382" i="6" s="1"/>
  <c r="X576" i="22"/>
  <c r="X497" i="22"/>
  <c r="W439" i="22"/>
  <c r="O440" i="6"/>
  <c r="R440" i="6" s="1"/>
  <c r="U440" i="6" s="1"/>
  <c r="Q152" i="6"/>
  <c r="O152" i="6"/>
  <c r="R152" i="6" s="1"/>
  <c r="U152" i="6" s="1"/>
  <c r="S151" i="6"/>
  <c r="Y150" i="22" s="1"/>
  <c r="O151" i="6"/>
  <c r="R151" i="6" s="1"/>
  <c r="U151" i="6" s="1"/>
  <c r="W374" i="22"/>
  <c r="O375" i="6"/>
  <c r="R375" i="6" s="1"/>
  <c r="U375" i="6" s="1"/>
  <c r="S227" i="6"/>
  <c r="Y226" i="22" s="1"/>
  <c r="O227" i="6"/>
  <c r="R227" i="6" s="1"/>
  <c r="U227" i="6" s="1"/>
  <c r="Q299" i="6"/>
  <c r="O299" i="6"/>
  <c r="R299" i="6" s="1"/>
  <c r="U299" i="6" s="1"/>
  <c r="S732" i="6"/>
  <c r="Y731" i="22" s="1"/>
  <c r="O732" i="6"/>
  <c r="R732" i="6" s="1"/>
  <c r="U732" i="6" s="1"/>
  <c r="S583" i="6"/>
  <c r="Y582" i="22" s="1"/>
  <c r="O583" i="6"/>
  <c r="R583" i="6" s="1"/>
  <c r="U583" i="6" s="1"/>
  <c r="Q696" i="6"/>
  <c r="O696" i="6"/>
  <c r="R696" i="6" s="1"/>
  <c r="U696" i="6" s="1"/>
  <c r="W533" i="22"/>
  <c r="O534" i="6"/>
  <c r="R534" i="6" s="1"/>
  <c r="U534" i="6" s="1"/>
  <c r="Q701" i="6"/>
  <c r="O701" i="6"/>
  <c r="R701" i="6" s="1"/>
  <c r="U701" i="6" s="1"/>
  <c r="W651" i="22"/>
  <c r="O652" i="6"/>
  <c r="R652" i="6" s="1"/>
  <c r="U652" i="6" s="1"/>
  <c r="X506" i="22"/>
  <c r="X310" i="22"/>
  <c r="Q161" i="6"/>
  <c r="O161" i="6"/>
  <c r="R161" i="6" s="1"/>
  <c r="U161" i="6" s="1"/>
  <c r="Q238" i="6"/>
  <c r="X237" i="22" s="1"/>
  <c r="O238" i="6"/>
  <c r="R238" i="6" s="1"/>
  <c r="U238" i="6" s="1"/>
  <c r="W417" i="22"/>
  <c r="O418" i="6"/>
  <c r="R418" i="6" s="1"/>
  <c r="U418" i="6" s="1"/>
  <c r="Q333" i="6"/>
  <c r="O333" i="6"/>
  <c r="R333" i="6" s="1"/>
  <c r="U333" i="6" s="1"/>
  <c r="W401" i="22"/>
  <c r="O402" i="6"/>
  <c r="R402" i="6" s="1"/>
  <c r="U402" i="6" s="1"/>
  <c r="Q362" i="6"/>
  <c r="X361" i="22" s="1"/>
  <c r="O362" i="6"/>
  <c r="R362" i="6" s="1"/>
  <c r="U362" i="6" s="1"/>
  <c r="S719" i="6"/>
  <c r="Y718" i="22" s="1"/>
  <c r="O719" i="6"/>
  <c r="R719" i="6" s="1"/>
  <c r="U719" i="6" s="1"/>
  <c r="AA718" i="22" s="1"/>
  <c r="W691" i="22"/>
  <c r="O692" i="6"/>
  <c r="R692" i="6" s="1"/>
  <c r="U692" i="6" s="1"/>
  <c r="S350" i="6"/>
  <c r="Y349" i="22" s="1"/>
  <c r="O350" i="6"/>
  <c r="R350" i="6" s="1"/>
  <c r="U350" i="6" s="1"/>
  <c r="V350" i="6" s="1"/>
  <c r="J128" i="6"/>
  <c r="R127" i="22" s="1"/>
  <c r="X639" i="22"/>
  <c r="X635" i="22"/>
  <c r="X549" i="22"/>
  <c r="X664" i="22"/>
  <c r="S190" i="6"/>
  <c r="Y189" i="22" s="1"/>
  <c r="O190" i="6"/>
  <c r="R190" i="6" s="1"/>
  <c r="U190" i="6" s="1"/>
  <c r="Q465" i="6"/>
  <c r="X464" i="22" s="1"/>
  <c r="O465" i="6"/>
  <c r="R465" i="6" s="1"/>
  <c r="U465" i="6" s="1"/>
  <c r="S555" i="6"/>
  <c r="Y554" i="22" s="1"/>
  <c r="Q558" i="6"/>
  <c r="O558" i="6"/>
  <c r="R558" i="6" s="1"/>
  <c r="U558" i="6" s="1"/>
  <c r="Q598" i="6"/>
  <c r="O598" i="6"/>
  <c r="R598" i="6" s="1"/>
  <c r="U598" i="6" s="1"/>
  <c r="AA597" i="22" s="1"/>
  <c r="Q346" i="6"/>
  <c r="O346" i="6"/>
  <c r="R346" i="6" s="1"/>
  <c r="U346" i="6" s="1"/>
  <c r="Q630" i="6"/>
  <c r="Q371" i="6"/>
  <c r="O371" i="6"/>
  <c r="R371" i="6" s="1"/>
  <c r="U371" i="6" s="1"/>
  <c r="V371" i="6" s="1"/>
  <c r="W525" i="22"/>
  <c r="O526" i="6"/>
  <c r="R526" i="6" s="1"/>
  <c r="U526" i="6" s="1"/>
  <c r="Q658" i="6"/>
  <c r="O658" i="6"/>
  <c r="R658" i="6" s="1"/>
  <c r="U658" i="6" s="1"/>
  <c r="Q513" i="6"/>
  <c r="X512" i="22" s="1"/>
  <c r="O513" i="6"/>
  <c r="R513" i="6" s="1"/>
  <c r="U513" i="6" s="1"/>
  <c r="S471" i="6"/>
  <c r="Y470" i="22" s="1"/>
  <c r="O471" i="6"/>
  <c r="R471" i="6" s="1"/>
  <c r="U471" i="6" s="1"/>
  <c r="S421" i="6"/>
  <c r="Y420" i="22" s="1"/>
  <c r="X666" i="22"/>
  <c r="W420" i="22"/>
  <c r="X674" i="22"/>
  <c r="X514" i="22"/>
  <c r="S185" i="6"/>
  <c r="Y184" i="22" s="1"/>
  <c r="O185" i="6"/>
  <c r="R185" i="6" s="1"/>
  <c r="U185" i="6" s="1"/>
  <c r="S230" i="6"/>
  <c r="Y229" i="22" s="1"/>
  <c r="O230" i="6"/>
  <c r="R230" i="6" s="1"/>
  <c r="U230" i="6" s="1"/>
  <c r="Q382" i="6"/>
  <c r="Q539" i="6"/>
  <c r="X538" i="22" s="1"/>
  <c r="O539" i="6"/>
  <c r="R539" i="6" s="1"/>
  <c r="U539" i="6" s="1"/>
  <c r="AA538" i="22" s="1"/>
  <c r="S634" i="6"/>
  <c r="Y633" i="22" s="1"/>
  <c r="O634" i="6"/>
  <c r="R634" i="6" s="1"/>
  <c r="U634" i="6" s="1"/>
  <c r="Q510" i="6"/>
  <c r="X509" i="22" s="1"/>
  <c r="O510" i="6"/>
  <c r="R510" i="6" s="1"/>
  <c r="U510" i="6" s="1"/>
  <c r="AA509" i="22" s="1"/>
  <c r="S552" i="6"/>
  <c r="Y551" i="22" s="1"/>
  <c r="O552" i="6"/>
  <c r="R552" i="6" s="1"/>
  <c r="U552" i="6" s="1"/>
  <c r="W542" i="22"/>
  <c r="O543" i="6"/>
  <c r="R543" i="6" s="1"/>
  <c r="U543" i="6" s="1"/>
  <c r="AA542" i="22" s="1"/>
  <c r="S679" i="6"/>
  <c r="Y678" i="22" s="1"/>
  <c r="O679" i="6"/>
  <c r="R679" i="6" s="1"/>
  <c r="U679" i="6" s="1"/>
  <c r="Q406" i="6"/>
  <c r="O406" i="6"/>
  <c r="R406" i="6" s="1"/>
  <c r="U406" i="6" s="1"/>
  <c r="S713" i="6"/>
  <c r="Y712" i="22" s="1"/>
  <c r="O713" i="6"/>
  <c r="R713" i="6" s="1"/>
  <c r="U713" i="6" s="1"/>
  <c r="AA712" i="22" s="1"/>
  <c r="X261" i="22"/>
  <c r="X249" i="22"/>
  <c r="Q421" i="6"/>
  <c r="X420" i="22" s="1"/>
  <c r="X500" i="22"/>
  <c r="W133" i="22"/>
  <c r="O134" i="6"/>
  <c r="R134" i="6" s="1"/>
  <c r="U134" i="6" s="1"/>
  <c r="S147" i="6"/>
  <c r="Y146" i="22" s="1"/>
  <c r="O147" i="6"/>
  <c r="R147" i="6" s="1"/>
  <c r="U147" i="6" s="1"/>
  <c r="S481" i="6"/>
  <c r="Y480" i="22" s="1"/>
  <c r="O481" i="6"/>
  <c r="R481" i="6" s="1"/>
  <c r="U481" i="6" s="1"/>
  <c r="Q397" i="6"/>
  <c r="O397" i="6"/>
  <c r="R397" i="6" s="1"/>
  <c r="U397" i="6" s="1"/>
  <c r="Q691" i="6"/>
  <c r="O691" i="6"/>
  <c r="R691" i="6" s="1"/>
  <c r="U691" i="6" s="1"/>
  <c r="Q596" i="6"/>
  <c r="X595" i="22" s="1"/>
  <c r="O596" i="6"/>
  <c r="R596" i="6" s="1"/>
  <c r="U596" i="6" s="1"/>
  <c r="Q482" i="6"/>
  <c r="O482" i="6"/>
  <c r="R482" i="6" s="1"/>
  <c r="U482" i="6" s="1"/>
  <c r="Q495" i="6"/>
  <c r="X494" i="22" s="1"/>
  <c r="O495" i="6"/>
  <c r="R495" i="6" s="1"/>
  <c r="U495" i="6" s="1"/>
  <c r="Q646" i="6"/>
  <c r="O646" i="6"/>
  <c r="R646" i="6" s="1"/>
  <c r="U646" i="6" s="1"/>
  <c r="X336" i="22"/>
  <c r="X316" i="22"/>
  <c r="X614" i="22"/>
  <c r="X592" i="22"/>
  <c r="X339" i="22"/>
  <c r="S143" i="6"/>
  <c r="Y142" i="22" s="1"/>
  <c r="O143" i="6"/>
  <c r="R143" i="6" s="1"/>
  <c r="U143" i="6" s="1"/>
  <c r="Q413" i="6"/>
  <c r="O413" i="6"/>
  <c r="R413" i="6" s="1"/>
  <c r="U413" i="6" s="1"/>
  <c r="W588" i="22"/>
  <c r="S384" i="6"/>
  <c r="Y383" i="22" s="1"/>
  <c r="O384" i="6"/>
  <c r="R384" i="6" s="1"/>
  <c r="U384" i="6" s="1"/>
  <c r="S492" i="6"/>
  <c r="Y491" i="22" s="1"/>
  <c r="O492" i="6"/>
  <c r="R492" i="6" s="1"/>
  <c r="U492" i="6" s="1"/>
  <c r="S456" i="6"/>
  <c r="Y455" i="22" s="1"/>
  <c r="O456" i="6"/>
  <c r="R456" i="6" s="1"/>
  <c r="U456" i="6" s="1"/>
  <c r="Q247" i="6"/>
  <c r="X246" i="22" s="1"/>
  <c r="O247" i="6"/>
  <c r="R247" i="6" s="1"/>
  <c r="U247" i="6" s="1"/>
  <c r="S646" i="6"/>
  <c r="Y645" i="22" s="1"/>
  <c r="S442" i="6"/>
  <c r="Y441" i="22" s="1"/>
  <c r="O442" i="6"/>
  <c r="R442" i="6" s="1"/>
  <c r="U442" i="6" s="1"/>
  <c r="W601" i="22"/>
  <c r="O602" i="6"/>
  <c r="R602" i="6" s="1"/>
  <c r="U602" i="6" s="1"/>
  <c r="S628" i="6"/>
  <c r="Y627" i="22" s="1"/>
  <c r="O628" i="6"/>
  <c r="R628" i="6" s="1"/>
  <c r="U628" i="6" s="1"/>
  <c r="V628" i="6" s="1"/>
  <c r="S565" i="6"/>
  <c r="Y564" i="22" s="1"/>
  <c r="O565" i="6"/>
  <c r="R565" i="6" s="1"/>
  <c r="U565" i="6" s="1"/>
  <c r="V565" i="6" s="1"/>
  <c r="Q579" i="6"/>
  <c r="O579" i="6"/>
  <c r="R579" i="6" s="1"/>
  <c r="U579" i="6" s="1"/>
  <c r="Q474" i="6"/>
  <c r="O474" i="6"/>
  <c r="R474" i="6" s="1"/>
  <c r="U474" i="6" s="1"/>
  <c r="W318" i="22"/>
  <c r="O319" i="6"/>
  <c r="R319" i="6" s="1"/>
  <c r="U319" i="6" s="1"/>
  <c r="AA318" i="22" s="1"/>
  <c r="Q187" i="6"/>
  <c r="O187" i="6"/>
  <c r="R187" i="6" s="1"/>
  <c r="U187" i="6" s="1"/>
  <c r="Q719" i="6"/>
  <c r="X718" i="22" s="1"/>
  <c r="Q265" i="6"/>
  <c r="O265" i="6"/>
  <c r="R265" i="6" s="1"/>
  <c r="U265" i="6" s="1"/>
  <c r="X612" i="22"/>
  <c r="X705" i="22"/>
  <c r="W144" i="22"/>
  <c r="O145" i="6"/>
  <c r="R145" i="6" s="1"/>
  <c r="U145" i="6" s="1"/>
  <c r="S142" i="6"/>
  <c r="Y141" i="22" s="1"/>
  <c r="O142" i="6"/>
  <c r="R142" i="6" s="1"/>
  <c r="U142" i="6" s="1"/>
  <c r="Q429" i="6"/>
  <c r="O429" i="6"/>
  <c r="R429" i="6" s="1"/>
  <c r="U429" i="6" s="1"/>
  <c r="Q381" i="6"/>
  <c r="X380" i="22" s="1"/>
  <c r="O381" i="6"/>
  <c r="R381" i="6" s="1"/>
  <c r="U381" i="6" s="1"/>
  <c r="Q198" i="6"/>
  <c r="X197" i="22" s="1"/>
  <c r="O198" i="6"/>
  <c r="R198" i="6" s="1"/>
  <c r="U198" i="6" s="1"/>
  <c r="W300" i="22"/>
  <c r="O301" i="6"/>
  <c r="R301" i="6" s="1"/>
  <c r="U301" i="6" s="1"/>
  <c r="S167" i="6"/>
  <c r="Y166" i="22" s="1"/>
  <c r="O167" i="6"/>
  <c r="R167" i="6" s="1"/>
  <c r="U167" i="6" s="1"/>
  <c r="W554" i="22"/>
  <c r="S673" i="6"/>
  <c r="Y672" i="22" s="1"/>
  <c r="O673" i="6"/>
  <c r="R673" i="6" s="1"/>
  <c r="U673" i="6" s="1"/>
  <c r="W535" i="22"/>
  <c r="O536" i="6"/>
  <c r="R536" i="6" s="1"/>
  <c r="U536" i="6" s="1"/>
  <c r="W541" i="22"/>
  <c r="O542" i="6"/>
  <c r="R542" i="6" s="1"/>
  <c r="U542" i="6" s="1"/>
  <c r="S553" i="6"/>
  <c r="Y552" i="22" s="1"/>
  <c r="O553" i="6"/>
  <c r="R553" i="6" s="1"/>
  <c r="U553" i="6" s="1"/>
  <c r="W309" i="22"/>
  <c r="O310" i="6"/>
  <c r="R310" i="6" s="1"/>
  <c r="U310" i="6" s="1"/>
  <c r="Q610" i="6"/>
  <c r="X609" i="22" s="1"/>
  <c r="O610" i="6"/>
  <c r="R610" i="6" s="1"/>
  <c r="U610" i="6" s="1"/>
  <c r="AA609" i="22" s="1"/>
  <c r="Q438" i="6"/>
  <c r="X437" i="22" s="1"/>
  <c r="O438" i="6"/>
  <c r="R438" i="6" s="1"/>
  <c r="U438" i="6" s="1"/>
  <c r="W507" i="22"/>
  <c r="O508" i="6"/>
  <c r="R508" i="6" s="1"/>
  <c r="U508" i="6" s="1"/>
  <c r="V508" i="6" s="1"/>
  <c r="Q343" i="6"/>
  <c r="X342" i="22" s="1"/>
  <c r="O343" i="6"/>
  <c r="R343" i="6" s="1"/>
  <c r="U343" i="6" s="1"/>
  <c r="S287" i="6"/>
  <c r="Y286" i="22" s="1"/>
  <c r="O287" i="6"/>
  <c r="R287" i="6" s="1"/>
  <c r="U287" i="6" s="1"/>
  <c r="Q174" i="6"/>
  <c r="O174" i="6"/>
  <c r="R174" i="6" s="1"/>
  <c r="U174" i="6" s="1"/>
  <c r="Q713" i="6"/>
  <c r="X712" i="22" s="1"/>
  <c r="S394" i="6"/>
  <c r="Y393" i="22" s="1"/>
  <c r="O394" i="6"/>
  <c r="R394" i="6" s="1"/>
  <c r="U394" i="6" s="1"/>
  <c r="Q629" i="6"/>
  <c r="O629" i="6"/>
  <c r="R629" i="6" s="1"/>
  <c r="U629" i="6" s="1"/>
  <c r="W590" i="22"/>
  <c r="O591" i="6"/>
  <c r="R591" i="6" s="1"/>
  <c r="U591" i="6" s="1"/>
  <c r="S174" i="6"/>
  <c r="Y173" i="22" s="1"/>
  <c r="Q439" i="6"/>
  <c r="X438" i="22" s="1"/>
  <c r="O439" i="6"/>
  <c r="R439" i="6" s="1"/>
  <c r="U439" i="6" s="1"/>
  <c r="W200" i="22"/>
  <c r="O201" i="6"/>
  <c r="R201" i="6" s="1"/>
  <c r="U201" i="6" s="1"/>
  <c r="Q246" i="6"/>
  <c r="X245" i="22" s="1"/>
  <c r="O246" i="6"/>
  <c r="R246" i="6" s="1"/>
  <c r="U246" i="6" s="1"/>
  <c r="Q401" i="6"/>
  <c r="X400" i="22" s="1"/>
  <c r="O401" i="6"/>
  <c r="R401" i="6" s="1"/>
  <c r="U401" i="6" s="1"/>
  <c r="W170" i="22"/>
  <c r="O171" i="6"/>
  <c r="R171" i="6" s="1"/>
  <c r="U171" i="6" s="1"/>
  <c r="Q300" i="6"/>
  <c r="X299" i="22" s="1"/>
  <c r="O300" i="6"/>
  <c r="R300" i="6" s="1"/>
  <c r="U300" i="6" s="1"/>
  <c r="Q614" i="6"/>
  <c r="X613" i="22" s="1"/>
  <c r="O614" i="6"/>
  <c r="R614" i="6" s="1"/>
  <c r="U614" i="6" s="1"/>
  <c r="V614" i="6" s="1"/>
  <c r="S285" i="6"/>
  <c r="Y284" i="22" s="1"/>
  <c r="O285" i="6"/>
  <c r="R285" i="6" s="1"/>
  <c r="U285" i="6" s="1"/>
  <c r="AA284" i="22" s="1"/>
  <c r="W252" i="22"/>
  <c r="O253" i="6"/>
  <c r="R253" i="6" s="1"/>
  <c r="U253" i="6" s="1"/>
  <c r="AA252" i="22" s="1"/>
  <c r="S504" i="6"/>
  <c r="Y503" i="22" s="1"/>
  <c r="O504" i="6"/>
  <c r="R504" i="6" s="1"/>
  <c r="U504" i="6" s="1"/>
  <c r="S718" i="6"/>
  <c r="Y717" i="22" s="1"/>
  <c r="O718" i="6"/>
  <c r="R718" i="6" s="1"/>
  <c r="U718" i="6" s="1"/>
  <c r="S704" i="6"/>
  <c r="Y703" i="22" s="1"/>
  <c r="O704" i="6"/>
  <c r="R704" i="6" s="1"/>
  <c r="U704" i="6" s="1"/>
  <c r="X542" i="22"/>
  <c r="W718" i="22"/>
  <c r="S495" i="6"/>
  <c r="Y494" i="22" s="1"/>
  <c r="S543" i="6"/>
  <c r="Y542" i="22" s="1"/>
  <c r="X713" i="22"/>
  <c r="Q656" i="6"/>
  <c r="X733" i="22"/>
  <c r="W717" i="22"/>
  <c r="AA287" i="22"/>
  <c r="S171" i="6"/>
  <c r="Y170" i="22" s="1"/>
  <c r="X334" i="22"/>
  <c r="Q704" i="6"/>
  <c r="Q508" i="6"/>
  <c r="X507" i="22" s="1"/>
  <c r="X348" i="22"/>
  <c r="S591" i="6"/>
  <c r="Y590" i="22" s="1"/>
  <c r="W655" i="22"/>
  <c r="W286" i="22"/>
  <c r="S343" i="6"/>
  <c r="Y342" i="22" s="1"/>
  <c r="W342" i="22"/>
  <c r="S299" i="6"/>
  <c r="Y298" i="22" s="1"/>
  <c r="Q171" i="6"/>
  <c r="X170" i="22" s="1"/>
  <c r="S166" i="6"/>
  <c r="Y165" i="22" s="1"/>
  <c r="W349" i="22"/>
  <c r="Q591" i="6"/>
  <c r="W703" i="22"/>
  <c r="S362" i="6"/>
  <c r="Y361" i="22" s="1"/>
  <c r="W441" i="22"/>
  <c r="S381" i="6"/>
  <c r="Y380" i="22" s="1"/>
  <c r="X598" i="22"/>
  <c r="X409" i="22"/>
  <c r="X277" i="22"/>
  <c r="Q679" i="6"/>
  <c r="Q442" i="6"/>
  <c r="Q542" i="6"/>
  <c r="Q644" i="6"/>
  <c r="S644" i="6"/>
  <c r="Y643" i="22" s="1"/>
  <c r="W643" i="22"/>
  <c r="W245" i="22"/>
  <c r="W481" i="22"/>
  <c r="S526" i="6"/>
  <c r="Y525" i="22" s="1"/>
  <c r="S253" i="6"/>
  <c r="Y252" i="22" s="1"/>
  <c r="Q253" i="6"/>
  <c r="S508" i="6"/>
  <c r="Y507" i="22" s="1"/>
  <c r="X658" i="22"/>
  <c r="S482" i="6"/>
  <c r="Y481" i="22" s="1"/>
  <c r="Q526" i="6"/>
  <c r="X502" i="22"/>
  <c r="X359" i="22"/>
  <c r="Q285" i="6"/>
  <c r="W361" i="22"/>
  <c r="X563" i="22"/>
  <c r="Q718" i="6"/>
  <c r="S630" i="6"/>
  <c r="Y629" i="22" s="1"/>
  <c r="W629" i="22"/>
  <c r="Q553" i="6"/>
  <c r="W552" i="22"/>
  <c r="X704" i="22"/>
  <c r="S429" i="6"/>
  <c r="Y428" i="22" s="1"/>
  <c r="W332" i="22"/>
  <c r="S691" i="6"/>
  <c r="Y690" i="22" s="1"/>
  <c r="X607" i="22"/>
  <c r="W551" i="22"/>
  <c r="W370" i="22"/>
  <c r="S371" i="6"/>
  <c r="Y370" i="22" s="1"/>
  <c r="AA595" i="22"/>
  <c r="V495" i="6"/>
  <c r="X267" i="22"/>
  <c r="X370" i="22"/>
  <c r="Q534" i="6"/>
  <c r="H128" i="6"/>
  <c r="P127" i="22" s="1"/>
  <c r="Q707" i="6"/>
  <c r="Q732" i="6"/>
  <c r="AA731" i="22" s="1"/>
  <c r="W706" i="22"/>
  <c r="W503" i="22"/>
  <c r="Q504" i="6"/>
  <c r="AA364" i="22"/>
  <c r="S428" i="6"/>
  <c r="Y427" i="22" s="1"/>
  <c r="X349" i="22"/>
  <c r="X539" i="22"/>
  <c r="Q375" i="6"/>
  <c r="X374" i="22" s="1"/>
  <c r="X617" i="22"/>
  <c r="X461" i="22"/>
  <c r="X581" i="22"/>
  <c r="S333" i="6"/>
  <c r="Y332" i="22" s="1"/>
  <c r="W654" i="22"/>
  <c r="W494" i="22"/>
  <c r="S534" i="6"/>
  <c r="Y533" i="22" s="1"/>
  <c r="X579" i="22"/>
  <c r="X294" i="22"/>
  <c r="X496" i="22"/>
  <c r="X560" i="22"/>
  <c r="X591" i="22"/>
  <c r="X510" i="22"/>
  <c r="Q552" i="6"/>
  <c r="W142" i="22"/>
  <c r="W141" i="22"/>
  <c r="W690" i="22"/>
  <c r="Q287" i="6"/>
  <c r="W731" i="22"/>
  <c r="AA729" i="22"/>
  <c r="S265" i="6"/>
  <c r="Y264" i="22" s="1"/>
  <c r="S397" i="6"/>
  <c r="Y396" i="22" s="1"/>
  <c r="X265" i="22"/>
  <c r="W678" i="22"/>
  <c r="S346" i="6"/>
  <c r="Y345" i="22" s="1"/>
  <c r="S652" i="6"/>
  <c r="Y651" i="22" s="1"/>
  <c r="W284" i="22"/>
  <c r="W480" i="22"/>
  <c r="X511" i="22"/>
  <c r="Q481" i="6"/>
  <c r="X644" i="22"/>
  <c r="X477" i="22"/>
  <c r="W464" i="22"/>
  <c r="S542" i="6"/>
  <c r="Y541" i="22" s="1"/>
  <c r="W264" i="22"/>
  <c r="S465" i="6"/>
  <c r="Y464" i="22" s="1"/>
  <c r="S597" i="6"/>
  <c r="Y596" i="22" s="1"/>
  <c r="Q597" i="6"/>
  <c r="W596" i="22"/>
  <c r="Q720" i="6"/>
  <c r="W719" i="22"/>
  <c r="S720" i="6"/>
  <c r="Y719" i="22" s="1"/>
  <c r="S698" i="6"/>
  <c r="Y697" i="22" s="1"/>
  <c r="W697" i="22"/>
  <c r="Q698" i="6"/>
  <c r="X301" i="22"/>
  <c r="S474" i="6"/>
  <c r="Y473" i="22" s="1"/>
  <c r="Q673" i="6"/>
  <c r="W166" i="22"/>
  <c r="W672" i="22"/>
  <c r="W306" i="22"/>
  <c r="S307" i="6"/>
  <c r="Y306" i="22" s="1"/>
  <c r="Q307" i="6"/>
  <c r="X515" i="22"/>
  <c r="Q167" i="6"/>
  <c r="X166" i="22" s="1"/>
  <c r="S351" i="6"/>
  <c r="Y350" i="22" s="1"/>
  <c r="Q351" i="6"/>
  <c r="W350" i="22"/>
  <c r="W582" i="22"/>
  <c r="Q583" i="6"/>
  <c r="S247" i="6"/>
  <c r="Y246" i="22" s="1"/>
  <c r="W400" i="22"/>
  <c r="W473" i="22"/>
  <c r="S401" i="6"/>
  <c r="Y400" i="22" s="1"/>
  <c r="X401" i="22"/>
  <c r="W246" i="22"/>
  <c r="X353" i="22"/>
  <c r="S610" i="6"/>
  <c r="Y609" i="22" s="1"/>
  <c r="W609" i="22"/>
  <c r="S716" i="6"/>
  <c r="Y715" i="22" s="1"/>
  <c r="W715" i="22"/>
  <c r="S129" i="6"/>
  <c r="Y128" i="22" s="1"/>
  <c r="W128" i="22"/>
  <c r="Q506" i="6"/>
  <c r="W505" i="22"/>
  <c r="S506" i="6"/>
  <c r="Y505" i="22" s="1"/>
  <c r="S438" i="6"/>
  <c r="Y437" i="22" s="1"/>
  <c r="W437" i="22"/>
  <c r="W321" i="22"/>
  <c r="S322" i="6"/>
  <c r="Y321" i="22" s="1"/>
  <c r="Q322" i="6"/>
  <c r="S541" i="6"/>
  <c r="Y540" i="22" s="1"/>
  <c r="Q541" i="6"/>
  <c r="W351" i="22"/>
  <c r="S352" i="6"/>
  <c r="Y351" i="22" s="1"/>
  <c r="Q352" i="6"/>
  <c r="W289" i="22"/>
  <c r="S290" i="6"/>
  <c r="Y289" i="22" s="1"/>
  <c r="Q290" i="6"/>
  <c r="Q621" i="6"/>
  <c r="S621" i="6"/>
  <c r="Y620" i="22" s="1"/>
  <c r="W620" i="22"/>
  <c r="W595" i="22"/>
  <c r="S596" i="6"/>
  <c r="Y595" i="22" s="1"/>
  <c r="S318" i="6"/>
  <c r="Y317" i="22" s="1"/>
  <c r="Q318" i="6"/>
  <c r="W317" i="22"/>
  <c r="S310" i="6"/>
  <c r="Y309" i="22" s="1"/>
  <c r="Q310" i="6"/>
  <c r="AA605" i="22"/>
  <c r="Q271" i="6"/>
  <c r="S271" i="6"/>
  <c r="Y270" i="22" s="1"/>
  <c r="Q142" i="6"/>
  <c r="S405" i="6"/>
  <c r="Y404" i="22" s="1"/>
  <c r="W270" i="22"/>
  <c r="S418" i="6"/>
  <c r="Y417" i="22" s="1"/>
  <c r="W184" i="22"/>
  <c r="Q418" i="6"/>
  <c r="W625" i="22"/>
  <c r="S626" i="6"/>
  <c r="Y625" i="22" s="1"/>
  <c r="Q626" i="6"/>
  <c r="Q185" i="6"/>
  <c r="V639" i="6"/>
  <c r="X568" i="22"/>
  <c r="X547" i="22"/>
  <c r="S224" i="6"/>
  <c r="Y223" i="22" s="1"/>
  <c r="L128" i="6"/>
  <c r="T127" i="22" s="1"/>
  <c r="W427" i="22"/>
  <c r="Q224" i="6"/>
  <c r="W412" i="22"/>
  <c r="K128" i="6"/>
  <c r="S127" i="22" s="1"/>
  <c r="X251" i="22"/>
  <c r="X282" i="22"/>
  <c r="X429" i="22"/>
  <c r="W714" i="22"/>
  <c r="X708" i="22"/>
  <c r="M128" i="6"/>
  <c r="U127" i="22" s="1"/>
  <c r="W298" i="22"/>
  <c r="S365" i="6"/>
  <c r="Y364" i="22" s="1"/>
  <c r="W364" i="22"/>
  <c r="S152" i="6"/>
  <c r="Y151" i="22" s="1"/>
  <c r="O127" i="22"/>
  <c r="W151" i="22"/>
  <c r="Q726" i="6"/>
  <c r="W725" i="22"/>
  <c r="S726" i="6"/>
  <c r="Y725" i="22" s="1"/>
  <c r="X709" i="22"/>
  <c r="W512" i="22"/>
  <c r="Q715" i="6"/>
  <c r="S513" i="6"/>
  <c r="Y512" i="22" s="1"/>
  <c r="AA624" i="22"/>
  <c r="W413" i="22"/>
  <c r="S414" i="6"/>
  <c r="Y413" i="22" s="1"/>
  <c r="Q414" i="6"/>
  <c r="S536" i="6"/>
  <c r="Y535" i="22" s="1"/>
  <c r="W613" i="22"/>
  <c r="S614" i="6"/>
  <c r="Y613" i="22" s="1"/>
  <c r="S611" i="6"/>
  <c r="Y610" i="22" s="1"/>
  <c r="Q611" i="6"/>
  <c r="W610" i="22"/>
  <c r="Q573" i="6"/>
  <c r="S573" i="6"/>
  <c r="Y572" i="22" s="1"/>
  <c r="W572" i="22"/>
  <c r="W396" i="22"/>
  <c r="W299" i="22"/>
  <c r="Q703" i="6"/>
  <c r="W702" i="22"/>
  <c r="S703" i="6"/>
  <c r="Y702" i="22" s="1"/>
  <c r="S300" i="6"/>
  <c r="Y299" i="22" s="1"/>
  <c r="Q536" i="6"/>
  <c r="S663" i="6"/>
  <c r="Y662" i="22" s="1"/>
  <c r="W662" i="22"/>
  <c r="Q663" i="6"/>
  <c r="S514" i="6"/>
  <c r="Y513" i="22" s="1"/>
  <c r="Q514" i="6"/>
  <c r="W513" i="22"/>
  <c r="S458" i="6"/>
  <c r="Y457" i="22" s="1"/>
  <c r="W457" i="22"/>
  <c r="Q458" i="6"/>
  <c r="Q272" i="6"/>
  <c r="W271" i="22"/>
  <c r="S272" i="6"/>
  <c r="Y271" i="22" s="1"/>
  <c r="Q589" i="6"/>
  <c r="S589" i="6"/>
  <c r="Y588" i="22" s="1"/>
  <c r="Q284" i="6"/>
  <c r="W283" i="22"/>
  <c r="S284" i="6"/>
  <c r="Y283" i="22" s="1"/>
  <c r="S598" i="6"/>
  <c r="Y597" i="22" s="1"/>
  <c r="W597" i="22"/>
  <c r="Q602" i="6"/>
  <c r="S602" i="6"/>
  <c r="Y601" i="22" s="1"/>
  <c r="Q711" i="6"/>
  <c r="S711" i="6"/>
  <c r="Y710" i="22" s="1"/>
  <c r="W710" i="22"/>
  <c r="W586" i="22"/>
  <c r="S587" i="6"/>
  <c r="Y586" i="22" s="1"/>
  <c r="Q587" i="6"/>
  <c r="W676" i="22"/>
  <c r="S677" i="6"/>
  <c r="Y676" i="22" s="1"/>
  <c r="Q677" i="6"/>
  <c r="S510" i="6"/>
  <c r="Y509" i="22" s="1"/>
  <c r="W509" i="22"/>
  <c r="Q652" i="6"/>
  <c r="Q607" i="6"/>
  <c r="S607" i="6"/>
  <c r="Y606" i="22" s="1"/>
  <c r="W606" i="22"/>
  <c r="Q324" i="6"/>
  <c r="W323" i="22"/>
  <c r="S324" i="6"/>
  <c r="Y323" i="22" s="1"/>
  <c r="S345" i="6"/>
  <c r="Y344" i="22" s="1"/>
  <c r="Q345" i="6"/>
  <c r="W344" i="22"/>
  <c r="S205" i="6"/>
  <c r="Y204" i="22" s="1"/>
  <c r="Q205" i="6"/>
  <c r="W204" i="22"/>
  <c r="S572" i="6"/>
  <c r="Y571" i="22" s="1"/>
  <c r="Q572" i="6"/>
  <c r="W571" i="22"/>
  <c r="W393" i="22"/>
  <c r="Q394" i="6"/>
  <c r="W633" i="22"/>
  <c r="Q634" i="6"/>
  <c r="Q301" i="6"/>
  <c r="S301" i="6"/>
  <c r="Y300" i="22" s="1"/>
  <c r="S367" i="6"/>
  <c r="Y366" i="22" s="1"/>
  <c r="Q367" i="6"/>
  <c r="W366" i="22"/>
  <c r="W186" i="22"/>
  <c r="X597" i="22"/>
  <c r="X701" i="22"/>
  <c r="W380" i="22"/>
  <c r="S575" i="6"/>
  <c r="Y574" i="22" s="1"/>
  <c r="W574" i="22"/>
  <c r="Q575" i="6"/>
  <c r="Q486" i="6"/>
  <c r="W485" i="22"/>
  <c r="S486" i="6"/>
  <c r="Y485" i="22" s="1"/>
  <c r="Q230" i="6"/>
  <c r="X229" i="22" s="1"/>
  <c r="Q269" i="6"/>
  <c r="S269" i="6"/>
  <c r="Y268" i="22" s="1"/>
  <c r="W268" i="22"/>
  <c r="S692" i="6"/>
  <c r="Y691" i="22" s="1"/>
  <c r="Q692" i="6"/>
  <c r="W521" i="22"/>
  <c r="S522" i="6"/>
  <c r="Y521" i="22" s="1"/>
  <c r="Q522" i="6"/>
  <c r="X559" i="22"/>
  <c r="W404" i="22"/>
  <c r="Q689" i="6"/>
  <c r="W688" i="22"/>
  <c r="S689" i="6"/>
  <c r="Y688" i="22" s="1"/>
  <c r="Q201" i="6"/>
  <c r="X200" i="22" s="1"/>
  <c r="Q134" i="6"/>
  <c r="W226" i="22"/>
  <c r="X331" i="22"/>
  <c r="W150" i="22"/>
  <c r="Q440" i="6"/>
  <c r="X439" i="22" s="1"/>
  <c r="W538" i="22"/>
  <c r="S539" i="6"/>
  <c r="Y538" i="22" s="1"/>
  <c r="W229" i="22"/>
  <c r="W470" i="22"/>
  <c r="W146" i="22"/>
  <c r="W383" i="22"/>
  <c r="Q275" i="6"/>
  <c r="S275" i="6"/>
  <c r="Y274" i="22" s="1"/>
  <c r="W274" i="22"/>
  <c r="Q471" i="6"/>
  <c r="Q147" i="6"/>
  <c r="W173" i="22"/>
  <c r="Q384" i="6"/>
  <c r="Q496" i="6"/>
  <c r="W495" i="22"/>
  <c r="S496" i="6"/>
  <c r="Y495" i="22" s="1"/>
  <c r="Q518" i="6"/>
  <c r="S518" i="6"/>
  <c r="Y517" i="22" s="1"/>
  <c r="W517" i="22"/>
  <c r="W553" i="22"/>
  <c r="Q554" i="6"/>
  <c r="S554" i="6"/>
  <c r="Y553" i="22" s="1"/>
  <c r="S321" i="6"/>
  <c r="Y320" i="22" s="1"/>
  <c r="W320" i="22"/>
  <c r="Q321" i="6"/>
  <c r="S134" i="6"/>
  <c r="Y133" i="22" s="1"/>
  <c r="Q151" i="6"/>
  <c r="Q143" i="6"/>
  <c r="Q227" i="6"/>
  <c r="X226" i="22" s="1"/>
  <c r="W626" i="22"/>
  <c r="S627" i="6"/>
  <c r="Y626" i="22" s="1"/>
  <c r="Q627" i="6"/>
  <c r="S440" i="6"/>
  <c r="Y439" i="22" s="1"/>
  <c r="S198" i="6"/>
  <c r="Y197" i="22" s="1"/>
  <c r="W438" i="22"/>
  <c r="W406" i="22"/>
  <c r="W197" i="22"/>
  <c r="X335" i="22"/>
  <c r="S201" i="6"/>
  <c r="Y200" i="22" s="1"/>
  <c r="S439" i="6"/>
  <c r="Y438" i="22" s="1"/>
  <c r="Q407" i="6"/>
  <c r="X406" i="22" s="1"/>
  <c r="W189" i="22"/>
  <c r="W491" i="22"/>
  <c r="S605" i="6"/>
  <c r="Y604" i="22" s="1"/>
  <c r="Q605" i="6"/>
  <c r="W604" i="22"/>
  <c r="S398" i="6"/>
  <c r="Y397" i="22" s="1"/>
  <c r="W397" i="22"/>
  <c r="Q398" i="6"/>
  <c r="W428" i="22"/>
  <c r="Q190" i="6"/>
  <c r="Q492" i="6"/>
  <c r="Q727" i="6"/>
  <c r="S727" i="6"/>
  <c r="Y726" i="22" s="1"/>
  <c r="W726" i="22"/>
  <c r="S662" i="6"/>
  <c r="Y661" i="22" s="1"/>
  <c r="Q662" i="6"/>
  <c r="W661" i="22"/>
  <c r="W237" i="22"/>
  <c r="S685" i="6"/>
  <c r="Y684" i="22" s="1"/>
  <c r="Q685" i="6"/>
  <c r="W684" i="22"/>
  <c r="W698" i="22"/>
  <c r="Q699" i="6"/>
  <c r="S699" i="6"/>
  <c r="Y698" i="22" s="1"/>
  <c r="Q470" i="6"/>
  <c r="W469" i="22"/>
  <c r="S470" i="6"/>
  <c r="Y469" i="22" s="1"/>
  <c r="S267" i="6"/>
  <c r="Y266" i="22" s="1"/>
  <c r="Q267" i="6"/>
  <c r="W266" i="22"/>
  <c r="S661" i="6"/>
  <c r="Y660" i="22" s="1"/>
  <c r="Q661" i="6"/>
  <c r="W660" i="22"/>
  <c r="Q347" i="6"/>
  <c r="S347" i="6"/>
  <c r="Y346" i="22" s="1"/>
  <c r="W346" i="22"/>
  <c r="Q688" i="6"/>
  <c r="W687" i="22"/>
  <c r="S688" i="6"/>
  <c r="Y687" i="22" s="1"/>
  <c r="Q653" i="6"/>
  <c r="W652" i="22"/>
  <c r="S653" i="6"/>
  <c r="Y652" i="22" s="1"/>
  <c r="Q638" i="6"/>
  <c r="W637" i="22"/>
  <c r="S638" i="6"/>
  <c r="Y637" i="22" s="1"/>
  <c r="Q519" i="6"/>
  <c r="W518" i="22"/>
  <c r="S519" i="6"/>
  <c r="Y518" i="22" s="1"/>
  <c r="W630" i="22"/>
  <c r="S631" i="6"/>
  <c r="Y630" i="22" s="1"/>
  <c r="Q631" i="6"/>
  <c r="Q517" i="6"/>
  <c r="W516" i="22"/>
  <c r="S517" i="6"/>
  <c r="Y516" i="22" s="1"/>
  <c r="W160" i="22"/>
  <c r="W720" i="22"/>
  <c r="S721" i="6"/>
  <c r="Y720" i="22" s="1"/>
  <c r="Q721" i="6"/>
  <c r="Q687" i="6"/>
  <c r="W686" i="22"/>
  <c r="S687" i="6"/>
  <c r="Y686" i="22" s="1"/>
  <c r="W338" i="22"/>
  <c r="S339" i="6"/>
  <c r="Y338" i="22" s="1"/>
  <c r="Q339" i="6"/>
  <c r="Q520" i="6"/>
  <c r="W519" i="22"/>
  <c r="S520" i="6"/>
  <c r="Y519" i="22" s="1"/>
  <c r="S722" i="6"/>
  <c r="Y721" i="22" s="1"/>
  <c r="Q722" i="6"/>
  <c r="W721" i="22"/>
  <c r="Q386" i="6"/>
  <c r="W385" i="22"/>
  <c r="S386" i="6"/>
  <c r="Y385" i="22" s="1"/>
  <c r="S535" i="6"/>
  <c r="Y534" i="22" s="1"/>
  <c r="Q535" i="6"/>
  <c r="W534" i="22"/>
  <c r="AA261" i="22"/>
  <c r="V262" i="6"/>
  <c r="U411" i="22"/>
  <c r="P412" i="6"/>
  <c r="O412" i="6" s="1"/>
  <c r="R412" i="6" s="1"/>
  <c r="U412" i="6" s="1"/>
  <c r="U434" i="22"/>
  <c r="P435" i="6"/>
  <c r="O435" i="6" s="1"/>
  <c r="R435" i="6" s="1"/>
  <c r="U435" i="6" s="1"/>
  <c r="U744" i="22"/>
  <c r="P745" i="6"/>
  <c r="O745" i="6" s="1"/>
  <c r="R745" i="6" s="1"/>
  <c r="U745" i="6" s="1"/>
  <c r="U152" i="22"/>
  <c r="P153" i="6"/>
  <c r="O153" i="6" s="1"/>
  <c r="R153" i="6" s="1"/>
  <c r="U153" i="6" s="1"/>
  <c r="AA524" i="22"/>
  <c r="V525" i="6"/>
  <c r="AA343" i="22"/>
  <c r="V344" i="6"/>
  <c r="AA545" i="22"/>
  <c r="V546" i="6"/>
  <c r="P89" i="6"/>
  <c r="Q89" i="22"/>
  <c r="U398" i="22"/>
  <c r="P399" i="6"/>
  <c r="O399" i="6" s="1"/>
  <c r="R399" i="6" s="1"/>
  <c r="U399" i="6" s="1"/>
  <c r="U153" i="22"/>
  <c r="P154" i="6"/>
  <c r="O154" i="6" s="1"/>
  <c r="R154" i="6" s="1"/>
  <c r="U154" i="6" s="1"/>
  <c r="U248" i="22"/>
  <c r="P249" i="6"/>
  <c r="O249" i="6" s="1"/>
  <c r="R249" i="6" s="1"/>
  <c r="U249" i="6" s="1"/>
  <c r="U378" i="22"/>
  <c r="P379" i="6"/>
  <c r="O379" i="6" s="1"/>
  <c r="R379" i="6" s="1"/>
  <c r="U379" i="6" s="1"/>
  <c r="U195" i="22"/>
  <c r="P196" i="6"/>
  <c r="O196" i="6" s="1"/>
  <c r="R196" i="6" s="1"/>
  <c r="U196" i="6" s="1"/>
  <c r="AA492" i="22"/>
  <c r="V493" i="6"/>
  <c r="AA437" i="22"/>
  <c r="V438" i="6"/>
  <c r="U435" i="22"/>
  <c r="P436" i="6"/>
  <c r="O436" i="6" s="1"/>
  <c r="R436" i="6" s="1"/>
  <c r="U436" i="6" s="1"/>
  <c r="U444" i="22"/>
  <c r="P445" i="6"/>
  <c r="O445" i="6" s="1"/>
  <c r="R445" i="6" s="1"/>
  <c r="U445" i="6" s="1"/>
  <c r="U482" i="22"/>
  <c r="P483" i="6"/>
  <c r="O483" i="6" s="1"/>
  <c r="R483" i="6" s="1"/>
  <c r="U483" i="6" s="1"/>
  <c r="U147" i="22"/>
  <c r="P148" i="6"/>
  <c r="O148" i="6" s="1"/>
  <c r="R148" i="6" s="1"/>
  <c r="U148" i="6" s="1"/>
  <c r="P98" i="6"/>
  <c r="Q98" i="22"/>
  <c r="Z191" i="22"/>
  <c r="Z203" i="22"/>
  <c r="Z487" i="22"/>
  <c r="U375" i="22"/>
  <c r="P376" i="6"/>
  <c r="O376" i="6" s="1"/>
  <c r="R376" i="6" s="1"/>
  <c r="U376" i="6" s="1"/>
  <c r="P92" i="6"/>
  <c r="Q92" i="22"/>
  <c r="AA313" i="22"/>
  <c r="V314" i="6"/>
  <c r="U129" i="22"/>
  <c r="P130" i="6"/>
  <c r="O130" i="6" s="1"/>
  <c r="R130" i="6" s="1"/>
  <c r="U130" i="6" s="1"/>
  <c r="AA715" i="22"/>
  <c r="V716" i="6"/>
  <c r="AA296" i="22"/>
  <c r="V297" i="6"/>
  <c r="AA449" i="22"/>
  <c r="V450" i="6"/>
  <c r="U407" i="22"/>
  <c r="P408" i="6"/>
  <c r="O408" i="6" s="1"/>
  <c r="R408" i="6" s="1"/>
  <c r="U408" i="6" s="1"/>
  <c r="X428" i="22"/>
  <c r="U458" i="22"/>
  <c r="P459" i="6"/>
  <c r="O459" i="6" s="1"/>
  <c r="R459" i="6" s="1"/>
  <c r="U459" i="6" s="1"/>
  <c r="U196" i="22"/>
  <c r="P197" i="6"/>
  <c r="O197" i="6" s="1"/>
  <c r="R197" i="6" s="1"/>
  <c r="U197" i="6" s="1"/>
  <c r="AA693" i="22"/>
  <c r="V694" i="6"/>
  <c r="Q372" i="6"/>
  <c r="W371" i="22"/>
  <c r="S372" i="6"/>
  <c r="Y371" i="22" s="1"/>
  <c r="P43" i="6"/>
  <c r="Q43" i="22"/>
  <c r="AA308" i="22"/>
  <c r="V309" i="6"/>
  <c r="AA461" i="22"/>
  <c r="V462" i="6"/>
  <c r="U456" i="22"/>
  <c r="P457" i="6"/>
  <c r="O457" i="6" s="1"/>
  <c r="R457" i="6" s="1"/>
  <c r="U457" i="6" s="1"/>
  <c r="AA673" i="22"/>
  <c r="V674" i="6"/>
  <c r="AA304" i="22"/>
  <c r="V305" i="6"/>
  <c r="AA377" i="22"/>
  <c r="V378" i="6"/>
  <c r="P39" i="6"/>
  <c r="Q39" i="22"/>
  <c r="P52" i="6"/>
  <c r="Q52" i="22"/>
  <c r="U250" i="22"/>
  <c r="P251" i="6"/>
  <c r="O251" i="6" s="1"/>
  <c r="R251" i="6" s="1"/>
  <c r="U251" i="6" s="1"/>
  <c r="U403" i="22"/>
  <c r="P404" i="6"/>
  <c r="O404" i="6" s="1"/>
  <c r="R404" i="6" s="1"/>
  <c r="U404" i="6" s="1"/>
  <c r="AA489" i="22"/>
  <c r="V490" i="6"/>
  <c r="Z235" i="22"/>
  <c r="Z130" i="22"/>
  <c r="P100" i="6"/>
  <c r="Q100" i="22"/>
  <c r="AA315" i="22"/>
  <c r="V316" i="6"/>
  <c r="U454" i="22"/>
  <c r="P455" i="6"/>
  <c r="O455" i="6" s="1"/>
  <c r="R455" i="6" s="1"/>
  <c r="U455" i="6" s="1"/>
  <c r="P121" i="6"/>
  <c r="Q121" i="22"/>
  <c r="Z447" i="22"/>
  <c r="Q739" i="6"/>
  <c r="W738" i="22"/>
  <c r="S739" i="6"/>
  <c r="Y738" i="22" s="1"/>
  <c r="P88" i="6"/>
  <c r="Q88" i="22"/>
  <c r="U740" i="22"/>
  <c r="P741" i="6"/>
  <c r="O741" i="6" s="1"/>
  <c r="R741" i="6" s="1"/>
  <c r="U741" i="6" s="1"/>
  <c r="Z201" i="22"/>
  <c r="AA401" i="22"/>
  <c r="V402" i="6"/>
  <c r="AA656" i="22"/>
  <c r="V657" i="6"/>
  <c r="P78" i="6"/>
  <c r="Q78" i="22"/>
  <c r="AA341" i="22"/>
  <c r="V342" i="6"/>
  <c r="P10" i="6"/>
  <c r="Q10" i="22"/>
  <c r="Z176" i="22"/>
  <c r="AA670" i="22"/>
  <c r="V671" i="6"/>
  <c r="AA539" i="22"/>
  <c r="V540" i="6"/>
  <c r="U199" i="22"/>
  <c r="P200" i="6"/>
  <c r="O200" i="6" s="1"/>
  <c r="R200" i="6" s="1"/>
  <c r="U200" i="6" s="1"/>
  <c r="P59" i="6"/>
  <c r="Q59" i="22"/>
  <c r="U423" i="22"/>
  <c r="P424" i="6"/>
  <c r="O424" i="6" s="1"/>
  <c r="R424" i="6" s="1"/>
  <c r="U424" i="6" s="1"/>
  <c r="U178" i="22"/>
  <c r="P179" i="6"/>
  <c r="O179" i="6" s="1"/>
  <c r="R179" i="6" s="1"/>
  <c r="U179" i="6" s="1"/>
  <c r="P111" i="6"/>
  <c r="Q111" i="22"/>
  <c r="U233" i="22"/>
  <c r="P234" i="6"/>
  <c r="O234" i="6" s="1"/>
  <c r="R234" i="6" s="1"/>
  <c r="U234" i="6" s="1"/>
  <c r="P122" i="6"/>
  <c r="Q122" i="22"/>
  <c r="O49" i="22"/>
  <c r="J49" i="6"/>
  <c r="R49" i="22" s="1"/>
  <c r="I49" i="6"/>
  <c r="H49" i="6"/>
  <c r="P49" i="22" s="1"/>
  <c r="M49" i="6"/>
  <c r="U49" i="22" s="1"/>
  <c r="L49" i="6"/>
  <c r="T49" i="22" s="1"/>
  <c r="K49" i="6"/>
  <c r="S49" i="22" s="1"/>
  <c r="AA642" i="22"/>
  <c r="V643" i="6"/>
  <c r="AA291" i="22"/>
  <c r="V292" i="6"/>
  <c r="AA592" i="22"/>
  <c r="V593" i="6"/>
  <c r="P28" i="6"/>
  <c r="Q28" i="22"/>
  <c r="X455" i="22"/>
  <c r="AA573" i="22"/>
  <c r="V574" i="6"/>
  <c r="Z232" i="22"/>
  <c r="AA580" i="22"/>
  <c r="V581" i="6"/>
  <c r="U372" i="22"/>
  <c r="P373" i="6"/>
  <c r="O373" i="6" s="1"/>
  <c r="R373" i="6" s="1"/>
  <c r="U373" i="6" s="1"/>
  <c r="AA612" i="22"/>
  <c r="V613" i="6"/>
  <c r="AA607" i="22"/>
  <c r="V608" i="6"/>
  <c r="U172" i="22"/>
  <c r="P173" i="6"/>
  <c r="O173" i="6" s="1"/>
  <c r="R173" i="6" s="1"/>
  <c r="U173" i="6" s="1"/>
  <c r="U443" i="22"/>
  <c r="P444" i="6"/>
  <c r="O444" i="6" s="1"/>
  <c r="R444" i="6" s="1"/>
  <c r="U444" i="6" s="1"/>
  <c r="U418" i="22"/>
  <c r="P419" i="6"/>
  <c r="O419" i="6" s="1"/>
  <c r="R419" i="6" s="1"/>
  <c r="U419" i="6" s="1"/>
  <c r="Z205" i="22"/>
  <c r="Z466" i="22"/>
  <c r="O21" i="22"/>
  <c r="H21" i="6"/>
  <c r="P21" i="22" s="1"/>
  <c r="M21" i="6"/>
  <c r="U21" i="22" s="1"/>
  <c r="K21" i="6"/>
  <c r="S21" i="22" s="1"/>
  <c r="L21" i="6"/>
  <c r="T21" i="22" s="1"/>
  <c r="J21" i="6"/>
  <c r="R21" i="22" s="1"/>
  <c r="I21" i="6"/>
  <c r="AA506" i="22"/>
  <c r="V507" i="6"/>
  <c r="P110" i="6"/>
  <c r="Q110" i="22"/>
  <c r="Z379" i="22"/>
  <c r="O37" i="22"/>
  <c r="L37" i="6"/>
  <c r="T37" i="22" s="1"/>
  <c r="K37" i="6"/>
  <c r="S37" i="22" s="1"/>
  <c r="I37" i="6"/>
  <c r="H37" i="6"/>
  <c r="P37" i="22" s="1"/>
  <c r="M37" i="6"/>
  <c r="U37" i="22" s="1"/>
  <c r="J37" i="6"/>
  <c r="R37" i="22" s="1"/>
  <c r="U183" i="22"/>
  <c r="P184" i="6"/>
  <c r="O184" i="6" s="1"/>
  <c r="R184" i="6" s="1"/>
  <c r="U184" i="6" s="1"/>
  <c r="U382" i="22"/>
  <c r="P383" i="6"/>
  <c r="O383" i="6" s="1"/>
  <c r="R383" i="6" s="1"/>
  <c r="U383" i="6" s="1"/>
  <c r="Z416" i="22"/>
  <c r="Z422" i="22"/>
  <c r="AA563" i="22"/>
  <c r="V564" i="6"/>
  <c r="AA529" i="22"/>
  <c r="V530" i="6"/>
  <c r="AA658" i="22"/>
  <c r="V659" i="6"/>
  <c r="P66" i="6"/>
  <c r="Q66" i="22"/>
  <c r="P84" i="6"/>
  <c r="Q84" i="22"/>
  <c r="U221" i="22"/>
  <c r="P222" i="6"/>
  <c r="O222" i="6" s="1"/>
  <c r="R222" i="6" s="1"/>
  <c r="U222" i="6" s="1"/>
  <c r="U414" i="22"/>
  <c r="P415" i="6"/>
  <c r="O415" i="6" s="1"/>
  <c r="R415" i="6" s="1"/>
  <c r="U415" i="6" s="1"/>
  <c r="AA348" i="22"/>
  <c r="V349" i="6"/>
  <c r="AA636" i="22"/>
  <c r="V637" i="6"/>
  <c r="AA632" i="22"/>
  <c r="V633" i="6"/>
  <c r="AA611" i="22"/>
  <c r="V612" i="6"/>
  <c r="AA627" i="22"/>
  <c r="AA560" i="22"/>
  <c r="V561" i="6"/>
  <c r="U450" i="22"/>
  <c r="P451" i="6"/>
  <c r="O451" i="6" s="1"/>
  <c r="R451" i="6" s="1"/>
  <c r="U451" i="6" s="1"/>
  <c r="U474" i="22"/>
  <c r="P475" i="6"/>
  <c r="O475" i="6" s="1"/>
  <c r="R475" i="6" s="1"/>
  <c r="U475" i="6" s="1"/>
  <c r="O109" i="22"/>
  <c r="L109" i="6"/>
  <c r="T109" i="22" s="1"/>
  <c r="I109" i="6"/>
  <c r="H109" i="6"/>
  <c r="P109" i="22" s="1"/>
  <c r="M109" i="6"/>
  <c r="U109" i="22" s="1"/>
  <c r="K109" i="6"/>
  <c r="S109" i="22" s="1"/>
  <c r="J109" i="6"/>
  <c r="R109" i="22" s="1"/>
  <c r="P73" i="6"/>
  <c r="Q73" i="22"/>
  <c r="U148" i="22"/>
  <c r="P149" i="6"/>
  <c r="O149" i="6" s="1"/>
  <c r="R149" i="6" s="1"/>
  <c r="U149" i="6" s="1"/>
  <c r="P32" i="6"/>
  <c r="Q32" i="22"/>
  <c r="AA668" i="22"/>
  <c r="V669" i="6"/>
  <c r="AA585" i="22"/>
  <c r="V586" i="6"/>
  <c r="Z194" i="22"/>
  <c r="AA373" i="22"/>
  <c r="V374" i="6"/>
  <c r="AA361" i="22"/>
  <c r="V362" i="6"/>
  <c r="P79" i="6"/>
  <c r="Q79" i="22"/>
  <c r="P116" i="6"/>
  <c r="Q116" i="22"/>
  <c r="P74" i="6"/>
  <c r="Q74" i="22"/>
  <c r="Z419" i="22"/>
  <c r="AA340" i="22"/>
  <c r="V341" i="6"/>
  <c r="AA494" i="22"/>
  <c r="AA664" i="22"/>
  <c r="V665" i="6"/>
  <c r="U739" i="22"/>
  <c r="P740" i="6"/>
  <c r="O740" i="6" s="1"/>
  <c r="R740" i="6" s="1"/>
  <c r="U740" i="6" s="1"/>
  <c r="AA353" i="22"/>
  <c r="V354" i="6"/>
  <c r="P14" i="6"/>
  <c r="Q14" i="22"/>
  <c r="P34" i="6"/>
  <c r="Q34" i="22"/>
  <c r="U213" i="22"/>
  <c r="P214" i="6"/>
  <c r="O214" i="6" s="1"/>
  <c r="R214" i="6" s="1"/>
  <c r="U214" i="6" s="1"/>
  <c r="P76" i="6"/>
  <c r="Q76" i="22"/>
  <c r="X173" i="22"/>
  <c r="Q387" i="6"/>
  <c r="W386" i="22"/>
  <c r="S387" i="6"/>
  <c r="Y386" i="22" s="1"/>
  <c r="U159" i="22"/>
  <c r="P160" i="6"/>
  <c r="O160" i="6" s="1"/>
  <c r="R160" i="6" s="1"/>
  <c r="U160" i="6" s="1"/>
  <c r="U149" i="22"/>
  <c r="P150" i="6"/>
  <c r="O150" i="6" s="1"/>
  <c r="R150" i="6" s="1"/>
  <c r="U150" i="6" s="1"/>
  <c r="AA616" i="22"/>
  <c r="V617" i="6"/>
  <c r="AA253" i="22"/>
  <c r="V254" i="6"/>
  <c r="AA312" i="22"/>
  <c r="V313" i="6"/>
  <c r="Z225" i="22"/>
  <c r="AA334" i="22"/>
  <c r="V335" i="6"/>
  <c r="P55" i="6"/>
  <c r="Q55" i="22"/>
  <c r="O13" i="22"/>
  <c r="M13" i="6"/>
  <c r="U13" i="22" s="1"/>
  <c r="H13" i="6"/>
  <c r="P13" i="22" s="1"/>
  <c r="K13" i="6"/>
  <c r="S13" i="22" s="1"/>
  <c r="I13" i="6"/>
  <c r="L13" i="6"/>
  <c r="T13" i="22" s="1"/>
  <c r="J13" i="6"/>
  <c r="R13" i="22" s="1"/>
  <c r="U219" i="22"/>
  <c r="P220" i="6"/>
  <c r="O220" i="6" s="1"/>
  <c r="R220" i="6" s="1"/>
  <c r="U220" i="6" s="1"/>
  <c r="U476" i="22"/>
  <c r="P477" i="6"/>
  <c r="O477" i="6" s="1"/>
  <c r="R477" i="6" s="1"/>
  <c r="U477" i="6" s="1"/>
  <c r="U211" i="22"/>
  <c r="P212" i="6"/>
  <c r="O212" i="6" s="1"/>
  <c r="R212" i="6" s="1"/>
  <c r="U212" i="6" s="1"/>
  <c r="AA561" i="22"/>
  <c r="V562" i="6"/>
  <c r="AA499" i="22"/>
  <c r="V500" i="6"/>
  <c r="AA536" i="22"/>
  <c r="V537" i="6"/>
  <c r="AA325" i="22"/>
  <c r="V326" i="6"/>
  <c r="U390" i="22"/>
  <c r="P391" i="6"/>
  <c r="O391" i="6" s="1"/>
  <c r="R391" i="6" s="1"/>
  <c r="U391" i="6" s="1"/>
  <c r="U241" i="22"/>
  <c r="P242" i="6"/>
  <c r="O242" i="6" s="1"/>
  <c r="R242" i="6" s="1"/>
  <c r="U242" i="6" s="1"/>
  <c r="U156" i="22"/>
  <c r="P157" i="6"/>
  <c r="O157" i="6" s="1"/>
  <c r="R157" i="6" s="1"/>
  <c r="U157" i="6" s="1"/>
  <c r="O85" i="22"/>
  <c r="H85" i="6"/>
  <c r="P85" i="22" s="1"/>
  <c r="K85" i="6"/>
  <c r="S85" i="22" s="1"/>
  <c r="M85" i="6"/>
  <c r="U85" i="22" s="1"/>
  <c r="L85" i="6"/>
  <c r="T85" i="22" s="1"/>
  <c r="J85" i="6"/>
  <c r="R85" i="22" s="1"/>
  <c r="I85" i="6"/>
  <c r="U471" i="22"/>
  <c r="P472" i="6"/>
  <c r="O472" i="6" s="1"/>
  <c r="R472" i="6" s="1"/>
  <c r="U472" i="6" s="1"/>
  <c r="U463" i="22"/>
  <c r="P464" i="6"/>
  <c r="O464" i="6" s="1"/>
  <c r="R464" i="6" s="1"/>
  <c r="U464" i="6" s="1"/>
  <c r="U143" i="22"/>
  <c r="P144" i="6"/>
  <c r="O144" i="6" s="1"/>
  <c r="R144" i="6" s="1"/>
  <c r="U144" i="6" s="1"/>
  <c r="U220" i="22"/>
  <c r="P221" i="6"/>
  <c r="O221" i="6" s="1"/>
  <c r="R221" i="6" s="1"/>
  <c r="U221" i="6" s="1"/>
  <c r="U452" i="22"/>
  <c r="P453" i="6"/>
  <c r="O453" i="6" s="1"/>
  <c r="R453" i="6" s="1"/>
  <c r="U453" i="6" s="1"/>
  <c r="U415" i="22"/>
  <c r="P416" i="6"/>
  <c r="O416" i="6" s="1"/>
  <c r="R416" i="6" s="1"/>
  <c r="U416" i="6" s="1"/>
  <c r="O61" i="22"/>
  <c r="L61" i="6"/>
  <c r="T61" i="22" s="1"/>
  <c r="K61" i="6"/>
  <c r="S61" i="22" s="1"/>
  <c r="J61" i="6"/>
  <c r="R61" i="22" s="1"/>
  <c r="I61" i="6"/>
  <c r="H61" i="6"/>
  <c r="P61" i="22" s="1"/>
  <c r="M61" i="6"/>
  <c r="U61" i="22" s="1"/>
  <c r="U391" i="22"/>
  <c r="P392" i="6"/>
  <c r="O392" i="6" s="1"/>
  <c r="R392" i="6" s="1"/>
  <c r="U392" i="6" s="1"/>
  <c r="AA730" i="22"/>
  <c r="V731" i="6"/>
  <c r="AA493" i="22"/>
  <c r="V494" i="6"/>
  <c r="Z435" i="22"/>
  <c r="P47" i="6"/>
  <c r="Q47" i="22"/>
  <c r="P35" i="6"/>
  <c r="Q35" i="22"/>
  <c r="U177" i="22"/>
  <c r="P178" i="6"/>
  <c r="O178" i="6" s="1"/>
  <c r="R178" i="6" s="1"/>
  <c r="U178" i="6" s="1"/>
  <c r="U191" i="22"/>
  <c r="P192" i="6"/>
  <c r="O192" i="6" s="1"/>
  <c r="R192" i="6" s="1"/>
  <c r="U192" i="6" s="1"/>
  <c r="AA694" i="22"/>
  <c r="V695" i="6"/>
  <c r="AA640" i="22"/>
  <c r="V641" i="6"/>
  <c r="Z129" i="22"/>
  <c r="O93" i="22"/>
  <c r="H93" i="6"/>
  <c r="P93" i="22" s="1"/>
  <c r="M93" i="6"/>
  <c r="U93" i="22" s="1"/>
  <c r="L93" i="6"/>
  <c r="T93" i="22" s="1"/>
  <c r="K93" i="6"/>
  <c r="S93" i="22" s="1"/>
  <c r="J93" i="6"/>
  <c r="R93" i="22" s="1"/>
  <c r="I93" i="6"/>
  <c r="AA653" i="22"/>
  <c r="V654" i="6"/>
  <c r="AA256" i="22"/>
  <c r="V257" i="6"/>
  <c r="AA699" i="22"/>
  <c r="V700" i="6"/>
  <c r="V664" i="6"/>
  <c r="AA663" i="22"/>
  <c r="P40" i="6"/>
  <c r="Q40" i="22"/>
  <c r="AA421" i="22"/>
  <c r="V422" i="6"/>
  <c r="AA429" i="22"/>
  <c r="V430" i="6"/>
  <c r="P51" i="6"/>
  <c r="Q51" i="22"/>
  <c r="AA358" i="22"/>
  <c r="V359" i="6"/>
  <c r="AA599" i="22"/>
  <c r="V600" i="6"/>
  <c r="AA671" i="22"/>
  <c r="V672" i="6"/>
  <c r="AA311" i="22"/>
  <c r="V312" i="6"/>
  <c r="AA550" i="22"/>
  <c r="V551" i="6"/>
  <c r="U426" i="22"/>
  <c r="P427" i="6"/>
  <c r="O427" i="6" s="1"/>
  <c r="R427" i="6" s="1"/>
  <c r="U427" i="6" s="1"/>
  <c r="U137" i="22"/>
  <c r="P138" i="6"/>
  <c r="O138" i="6" s="1"/>
  <c r="R138" i="6" s="1"/>
  <c r="U138" i="6" s="1"/>
  <c r="U217" i="22"/>
  <c r="P218" i="6"/>
  <c r="O218" i="6" s="1"/>
  <c r="R218" i="6" s="1"/>
  <c r="U218" i="6" s="1"/>
  <c r="U388" i="22"/>
  <c r="P389" i="6"/>
  <c r="O389" i="6" s="1"/>
  <c r="R389" i="6" s="1"/>
  <c r="U389" i="6" s="1"/>
  <c r="U410" i="22"/>
  <c r="P411" i="6"/>
  <c r="O411" i="6" s="1"/>
  <c r="R411" i="6" s="1"/>
  <c r="U411" i="6" s="1"/>
  <c r="U158" i="22"/>
  <c r="P159" i="6"/>
  <c r="O159" i="6" s="1"/>
  <c r="R159" i="6" s="1"/>
  <c r="U159" i="6" s="1"/>
  <c r="U224" i="22"/>
  <c r="P225" i="6"/>
  <c r="O225" i="6" s="1"/>
  <c r="R225" i="6" s="1"/>
  <c r="U225" i="6" s="1"/>
  <c r="U216" i="22"/>
  <c r="P217" i="6"/>
  <c r="O217" i="6" s="1"/>
  <c r="R217" i="6" s="1"/>
  <c r="U217" i="6" s="1"/>
  <c r="U215" i="22"/>
  <c r="P216" i="6"/>
  <c r="O216" i="6" s="1"/>
  <c r="R216" i="6" s="1"/>
  <c r="U216" i="6" s="1"/>
  <c r="P50" i="6"/>
  <c r="Q50" i="22"/>
  <c r="AA281" i="22"/>
  <c r="V282" i="6"/>
  <c r="P96" i="6"/>
  <c r="Q96" i="22"/>
  <c r="P24" i="6"/>
  <c r="Q24" i="22"/>
  <c r="U163" i="22"/>
  <c r="P164" i="6"/>
  <c r="O164" i="6" s="1"/>
  <c r="R164" i="6" s="1"/>
  <c r="U164" i="6" s="1"/>
  <c r="U387" i="22"/>
  <c r="P388" i="6"/>
  <c r="O388" i="6" s="1"/>
  <c r="R388" i="6" s="1"/>
  <c r="U388" i="6" s="1"/>
  <c r="U467" i="22"/>
  <c r="P468" i="6"/>
  <c r="O468" i="6" s="1"/>
  <c r="R468" i="6" s="1"/>
  <c r="U468" i="6" s="1"/>
  <c r="V710" i="6"/>
  <c r="AA709" i="22"/>
  <c r="AA352" i="22"/>
  <c r="V353" i="6"/>
  <c r="U174" i="22"/>
  <c r="P175" i="6"/>
  <c r="O175" i="6" s="1"/>
  <c r="R175" i="6" s="1"/>
  <c r="U175" i="6" s="1"/>
  <c r="Z486" i="22"/>
  <c r="U447" i="22"/>
  <c r="P448" i="6"/>
  <c r="O448" i="6" s="1"/>
  <c r="R448" i="6" s="1"/>
  <c r="U448" i="6" s="1"/>
  <c r="P62" i="6"/>
  <c r="Q62" i="22"/>
  <c r="U161" i="22"/>
  <c r="P162" i="6"/>
  <c r="O162" i="6" s="1"/>
  <c r="R162" i="6" s="1"/>
  <c r="U162" i="6" s="1"/>
  <c r="U187" i="22"/>
  <c r="P188" i="6"/>
  <c r="O188" i="6" s="1"/>
  <c r="R188" i="6" s="1"/>
  <c r="U188" i="6" s="1"/>
  <c r="U459" i="22"/>
  <c r="P460" i="6"/>
  <c r="O460" i="6" s="1"/>
  <c r="R460" i="6" s="1"/>
  <c r="U460" i="6" s="1"/>
  <c r="P7" i="6"/>
  <c r="Q7" i="22"/>
  <c r="Z740" i="22"/>
  <c r="Z238" i="22"/>
  <c r="M107" i="6"/>
  <c r="U107" i="22" s="1"/>
  <c r="O107" i="22"/>
  <c r="J107" i="6"/>
  <c r="R107" i="22" s="1"/>
  <c r="I107" i="6"/>
  <c r="L107" i="6"/>
  <c r="T107" i="22" s="1"/>
  <c r="H107" i="6"/>
  <c r="P107" i="22" s="1"/>
  <c r="K107" i="6"/>
  <c r="S107" i="22" s="1"/>
  <c r="P56" i="6"/>
  <c r="Q56" i="22"/>
  <c r="U169" i="22"/>
  <c r="P170" i="6"/>
  <c r="O170" i="6" s="1"/>
  <c r="R170" i="6" s="1"/>
  <c r="U170" i="6" s="1"/>
  <c r="U442" i="22"/>
  <c r="P443" i="6"/>
  <c r="O443" i="6" s="1"/>
  <c r="R443" i="6" s="1"/>
  <c r="U443" i="6" s="1"/>
  <c r="P91" i="6"/>
  <c r="Q91" i="22"/>
  <c r="P95" i="6"/>
  <c r="Q95" i="22"/>
  <c r="O77" i="22"/>
  <c r="H77" i="6"/>
  <c r="P77" i="22" s="1"/>
  <c r="M77" i="6"/>
  <c r="U77" i="22" s="1"/>
  <c r="J77" i="6"/>
  <c r="R77" i="22" s="1"/>
  <c r="L77" i="6"/>
  <c r="T77" i="22" s="1"/>
  <c r="K77" i="6"/>
  <c r="S77" i="22" s="1"/>
  <c r="I77" i="6"/>
  <c r="P72" i="6"/>
  <c r="Q72" i="22"/>
  <c r="P112" i="6"/>
  <c r="Q112" i="22"/>
  <c r="AA683" i="22"/>
  <c r="V684" i="6"/>
  <c r="AA511" i="22"/>
  <c r="V512" i="6"/>
  <c r="AA301" i="22"/>
  <c r="V302" i="6"/>
  <c r="Z135" i="22"/>
  <c r="U193" i="22"/>
  <c r="P194" i="6"/>
  <c r="O194" i="6" s="1"/>
  <c r="R194" i="6" s="1"/>
  <c r="U194" i="6" s="1"/>
  <c r="AA650" i="22"/>
  <c r="V651" i="6"/>
  <c r="AA329" i="22"/>
  <c r="V330" i="6"/>
  <c r="AA666" i="22"/>
  <c r="V667" i="6"/>
  <c r="AA614" i="22"/>
  <c r="V615" i="6"/>
  <c r="U192" i="22"/>
  <c r="P193" i="6"/>
  <c r="O193" i="6" s="1"/>
  <c r="R193" i="6" s="1"/>
  <c r="U193" i="6" s="1"/>
  <c r="U212" i="22"/>
  <c r="P213" i="6"/>
  <c r="O213" i="6" s="1"/>
  <c r="R213" i="6" s="1"/>
  <c r="U213" i="6" s="1"/>
  <c r="P36" i="6"/>
  <c r="Q36" i="22"/>
  <c r="P48" i="6"/>
  <c r="Q48" i="22"/>
  <c r="Z482" i="22"/>
  <c r="AA433" i="22"/>
  <c r="V434" i="6"/>
  <c r="AA704" i="22"/>
  <c r="V705" i="6"/>
  <c r="AA267" i="22"/>
  <c r="V268" i="6"/>
  <c r="AA254" i="22"/>
  <c r="V255" i="6"/>
  <c r="AA677" i="22"/>
  <c r="V678" i="6"/>
  <c r="AA504" i="22"/>
  <c r="V505" i="6"/>
  <c r="U132" i="22"/>
  <c r="P133" i="6"/>
  <c r="O133" i="6" s="1"/>
  <c r="R133" i="6" s="1"/>
  <c r="U133" i="6" s="1"/>
  <c r="AA622" i="22"/>
  <c r="V623" i="6"/>
  <c r="AA682" i="22"/>
  <c r="V683" i="6"/>
  <c r="AA722" i="22"/>
  <c r="V723" i="6"/>
  <c r="AA498" i="22"/>
  <c r="V499" i="6"/>
  <c r="AA692" i="22"/>
  <c r="V693" i="6"/>
  <c r="AA507" i="22"/>
  <c r="P71" i="6"/>
  <c r="Q71" i="22"/>
  <c r="U210" i="22"/>
  <c r="P211" i="6"/>
  <c r="O211" i="6" s="1"/>
  <c r="R211" i="6" s="1"/>
  <c r="U211" i="6" s="1"/>
  <c r="P125" i="6"/>
  <c r="Q125" i="22"/>
  <c r="Z196" i="22"/>
  <c r="P20" i="6"/>
  <c r="Q20" i="22"/>
  <c r="Z198" i="22"/>
  <c r="P33" i="6"/>
  <c r="Q33" i="22"/>
  <c r="Z240" i="22"/>
  <c r="Z478" i="22"/>
  <c r="AA303" i="22"/>
  <c r="V304" i="6"/>
  <c r="AA583" i="22"/>
  <c r="V584" i="6"/>
  <c r="U214" i="22"/>
  <c r="P215" i="6"/>
  <c r="O215" i="6" s="1"/>
  <c r="R215" i="6" s="1"/>
  <c r="U215" i="6" s="1"/>
  <c r="U236" i="22"/>
  <c r="P237" i="6"/>
  <c r="O237" i="6" s="1"/>
  <c r="R237" i="6" s="1"/>
  <c r="U237" i="6" s="1"/>
  <c r="U745" i="22"/>
  <c r="P746" i="6"/>
  <c r="O746" i="6" s="1"/>
  <c r="R746" i="6" s="1"/>
  <c r="U746" i="6" s="1"/>
  <c r="O45" i="22"/>
  <c r="I45" i="6"/>
  <c r="L45" i="6"/>
  <c r="T45" i="22" s="1"/>
  <c r="K45" i="6"/>
  <c r="S45" i="22" s="1"/>
  <c r="J45" i="6"/>
  <c r="R45" i="22" s="1"/>
  <c r="H45" i="6"/>
  <c r="P45" i="22" s="1"/>
  <c r="M45" i="6"/>
  <c r="U45" i="22" s="1"/>
  <c r="AA500" i="22"/>
  <c r="V501" i="6"/>
  <c r="AA523" i="22"/>
  <c r="V524" i="6"/>
  <c r="Z209" i="22"/>
  <c r="AA520" i="22"/>
  <c r="V521" i="6"/>
  <c r="AA577" i="22"/>
  <c r="V578" i="6"/>
  <c r="AA600" i="22"/>
  <c r="V601" i="6"/>
  <c r="AA359" i="22"/>
  <c r="V360" i="6"/>
  <c r="U399" i="22"/>
  <c r="P400" i="6"/>
  <c r="O400" i="6" s="1"/>
  <c r="R400" i="6" s="1"/>
  <c r="U400" i="6" s="1"/>
  <c r="U202" i="22"/>
  <c r="P203" i="6"/>
  <c r="O203" i="6" s="1"/>
  <c r="R203" i="6" s="1"/>
  <c r="U203" i="6" s="1"/>
  <c r="U185" i="22"/>
  <c r="P186" i="6"/>
  <c r="O186" i="6" s="1"/>
  <c r="R186" i="6" s="1"/>
  <c r="U186" i="6" s="1"/>
  <c r="U136" i="22"/>
  <c r="P137" i="6"/>
  <c r="O137" i="6" s="1"/>
  <c r="R137" i="6" s="1"/>
  <c r="U137" i="6" s="1"/>
  <c r="Z474" i="22"/>
  <c r="P115" i="6"/>
  <c r="Q115" i="22"/>
  <c r="P80" i="6"/>
  <c r="Q80" i="22"/>
  <c r="U188" i="22"/>
  <c r="P189" i="6"/>
  <c r="O189" i="6" s="1"/>
  <c r="R189" i="6" s="1"/>
  <c r="U189" i="6" s="1"/>
  <c r="U376" i="22"/>
  <c r="P377" i="6"/>
  <c r="O377" i="6" s="1"/>
  <c r="R377" i="6" s="1"/>
  <c r="U377" i="6" s="1"/>
  <c r="U130" i="22"/>
  <c r="P131" i="6"/>
  <c r="O131" i="6" s="1"/>
  <c r="R131" i="6" s="1"/>
  <c r="U131" i="6" s="1"/>
  <c r="AA526" i="22"/>
  <c r="V527" i="6"/>
  <c r="AA631" i="22"/>
  <c r="V632" i="6"/>
  <c r="P16" i="6"/>
  <c r="Q16" i="22"/>
  <c r="AA649" i="22"/>
  <c r="V650" i="6"/>
  <c r="AA587" i="22"/>
  <c r="V588" i="6"/>
  <c r="AA547" i="22"/>
  <c r="V548" i="6"/>
  <c r="Z145" i="22"/>
  <c r="U272" i="22"/>
  <c r="P273" i="6"/>
  <c r="O273" i="6" s="1"/>
  <c r="R273" i="6" s="1"/>
  <c r="U273" i="6" s="1"/>
  <c r="AA497" i="22"/>
  <c r="V498" i="6"/>
  <c r="AA623" i="22"/>
  <c r="V624" i="6"/>
  <c r="P82" i="6"/>
  <c r="Q82" i="22"/>
  <c r="AA680" i="22"/>
  <c r="V681" i="6"/>
  <c r="AA665" i="22"/>
  <c r="V666" i="6"/>
  <c r="AA327" i="22"/>
  <c r="V328" i="6"/>
  <c r="P123" i="6"/>
  <c r="Q123" i="22"/>
  <c r="AA659" i="22"/>
  <c r="V660" i="6"/>
  <c r="U468" i="22"/>
  <c r="P469" i="6"/>
  <c r="O469" i="6" s="1"/>
  <c r="R469" i="6" s="1"/>
  <c r="U469" i="6" s="1"/>
  <c r="U140" i="22"/>
  <c r="P141" i="6"/>
  <c r="O141" i="6" s="1"/>
  <c r="R141" i="6" s="1"/>
  <c r="U141" i="6" s="1"/>
  <c r="X141" i="22"/>
  <c r="Z227" i="22"/>
  <c r="U432" i="22"/>
  <c r="P433" i="6"/>
  <c r="O433" i="6" s="1"/>
  <c r="R433" i="6" s="1"/>
  <c r="U433" i="6" s="1"/>
  <c r="AA644" i="22"/>
  <c r="V645" i="6"/>
  <c r="AA528" i="22"/>
  <c r="V529" i="6"/>
  <c r="P126" i="6"/>
  <c r="Q126" i="22"/>
  <c r="AA559" i="22"/>
  <c r="V560" i="6"/>
  <c r="AA269" i="22"/>
  <c r="V270" i="6"/>
  <c r="AA678" i="22"/>
  <c r="V679" i="6"/>
  <c r="AA279" i="22"/>
  <c r="V280" i="6"/>
  <c r="AA275" i="22"/>
  <c r="V276" i="6"/>
  <c r="AA732" i="22"/>
  <c r="V733" i="6"/>
  <c r="P30" i="6"/>
  <c r="Q30" i="22"/>
  <c r="U222" i="22"/>
  <c r="P223" i="6"/>
  <c r="O223" i="6" s="1"/>
  <c r="R223" i="6" s="1"/>
  <c r="U223" i="6" s="1"/>
  <c r="Z476" i="22"/>
  <c r="P75" i="6"/>
  <c r="Q75" i="22"/>
  <c r="AA568" i="22"/>
  <c r="V569" i="6"/>
  <c r="AA669" i="22"/>
  <c r="V670" i="6"/>
  <c r="AA502" i="22"/>
  <c r="V503" i="6"/>
  <c r="P25" i="6"/>
  <c r="Q25" i="22"/>
  <c r="P63" i="6"/>
  <c r="Q63" i="22"/>
  <c r="U243" i="22"/>
  <c r="P244" i="6"/>
  <c r="O244" i="6" s="1"/>
  <c r="R244" i="6" s="1"/>
  <c r="U244" i="6" s="1"/>
  <c r="U176" i="22"/>
  <c r="P177" i="6"/>
  <c r="O177" i="6" s="1"/>
  <c r="R177" i="6" s="1"/>
  <c r="U177" i="6" s="1"/>
  <c r="U218" i="22"/>
  <c r="P219" i="6"/>
  <c r="O219" i="6" s="1"/>
  <c r="R219" i="6" s="1"/>
  <c r="U219" i="6" s="1"/>
  <c r="P22" i="6"/>
  <c r="Q22" i="22"/>
  <c r="Z398" i="22"/>
  <c r="U484" i="22"/>
  <c r="P485" i="6"/>
  <c r="O485" i="6" s="1"/>
  <c r="R485" i="6" s="1"/>
  <c r="U485" i="6" s="1"/>
  <c r="U408" i="22"/>
  <c r="P409" i="6"/>
  <c r="O409" i="6" s="1"/>
  <c r="R409" i="6" s="1"/>
  <c r="U409" i="6" s="1"/>
  <c r="U392" i="22"/>
  <c r="P393" i="6"/>
  <c r="O393" i="6" s="1"/>
  <c r="R393" i="6" s="1"/>
  <c r="U393" i="6" s="1"/>
  <c r="P114" i="6"/>
  <c r="Q114" i="22"/>
  <c r="P19" i="6"/>
  <c r="Q19" i="22"/>
  <c r="P60" i="6"/>
  <c r="Q60" i="22"/>
  <c r="Z444" i="22"/>
  <c r="P9" i="6"/>
  <c r="Q9" i="22"/>
  <c r="U239" i="22"/>
  <c r="P240" i="6"/>
  <c r="O240" i="6" s="1"/>
  <c r="R240" i="6" s="1"/>
  <c r="U240" i="6" s="1"/>
  <c r="U242" i="22"/>
  <c r="P243" i="6"/>
  <c r="O243" i="6" s="1"/>
  <c r="R243" i="6" s="1"/>
  <c r="U243" i="6" s="1"/>
  <c r="Q737" i="6"/>
  <c r="W736" i="22"/>
  <c r="S737" i="6"/>
  <c r="Y736" i="22" s="1"/>
  <c r="AA409" i="22"/>
  <c r="V410" i="6"/>
  <c r="AA251" i="22"/>
  <c r="V252" i="6"/>
  <c r="AA713" i="22"/>
  <c r="V714" i="6"/>
  <c r="AA282" i="22"/>
  <c r="V283" i="6"/>
  <c r="Q437" i="6"/>
  <c r="W436" i="22"/>
  <c r="S437" i="6"/>
  <c r="Y436" i="22" s="1"/>
  <c r="AA675" i="22"/>
  <c r="V676" i="6"/>
  <c r="AA696" i="22"/>
  <c r="V697" i="6"/>
  <c r="P64" i="6"/>
  <c r="Q64" i="22"/>
  <c r="U422" i="22"/>
  <c r="P423" i="6"/>
  <c r="O423" i="6" s="1"/>
  <c r="R423" i="6" s="1"/>
  <c r="U423" i="6" s="1"/>
  <c r="AA549" i="22"/>
  <c r="V550" i="6"/>
  <c r="AA453" i="22"/>
  <c r="V454" i="6"/>
  <c r="P104" i="6"/>
  <c r="Q104" i="22"/>
  <c r="AA496" i="22"/>
  <c r="V497" i="6"/>
  <c r="AA360" i="22"/>
  <c r="V361" i="6"/>
  <c r="P99" i="6"/>
  <c r="Q99" i="22"/>
  <c r="P118" i="6"/>
  <c r="Q118" i="22"/>
  <c r="P17" i="6"/>
  <c r="Q17" i="22"/>
  <c r="U440" i="22"/>
  <c r="P441" i="6"/>
  <c r="O441" i="6" s="1"/>
  <c r="R441" i="6" s="1"/>
  <c r="U441" i="6" s="1"/>
  <c r="Z216" i="22"/>
  <c r="P70" i="6"/>
  <c r="Q70" i="22"/>
  <c r="O69" i="22"/>
  <c r="L69" i="6"/>
  <c r="T69" i="22" s="1"/>
  <c r="K69" i="6"/>
  <c r="S69" i="22" s="1"/>
  <c r="J69" i="6"/>
  <c r="R69" i="22" s="1"/>
  <c r="H69" i="6"/>
  <c r="P69" i="22" s="1"/>
  <c r="M69" i="6"/>
  <c r="U69" i="22" s="1"/>
  <c r="I69" i="6"/>
  <c r="Z394" i="22"/>
  <c r="AA728" i="22"/>
  <c r="V729" i="6"/>
  <c r="U235" i="22"/>
  <c r="P236" i="6"/>
  <c r="O236" i="6" s="1"/>
  <c r="R236" i="6" s="1"/>
  <c r="U236" i="6" s="1"/>
  <c r="U194" i="22"/>
  <c r="P195" i="6"/>
  <c r="O195" i="6" s="1"/>
  <c r="R195" i="6" s="1"/>
  <c r="U195" i="6" s="1"/>
  <c r="P41" i="6"/>
  <c r="Q41" i="22"/>
  <c r="P81" i="6"/>
  <c r="Q81" i="22"/>
  <c r="Z179" i="22"/>
  <c r="X186" i="22"/>
  <c r="AA310" i="22"/>
  <c r="V311" i="6"/>
  <c r="AA735" i="22"/>
  <c r="V736" i="6"/>
  <c r="AA603" i="22"/>
  <c r="V604" i="6"/>
  <c r="AA355" i="22"/>
  <c r="V356" i="6"/>
  <c r="U157" i="22"/>
  <c r="P158" i="6"/>
  <c r="O158" i="6" s="1"/>
  <c r="R158" i="6" s="1"/>
  <c r="U158" i="6" s="1"/>
  <c r="U419" i="22"/>
  <c r="P420" i="6"/>
  <c r="O420" i="6" s="1"/>
  <c r="R420" i="6" s="1"/>
  <c r="U420" i="6" s="1"/>
  <c r="U288" i="22"/>
  <c r="P289" i="6"/>
  <c r="O289" i="6" s="1"/>
  <c r="R289" i="6" s="1"/>
  <c r="U289" i="6" s="1"/>
  <c r="U395" i="22"/>
  <c r="P396" i="6"/>
  <c r="O396" i="6" s="1"/>
  <c r="R396" i="6" s="1"/>
  <c r="U396" i="6" s="1"/>
  <c r="P31" i="6"/>
  <c r="Q31" i="22"/>
  <c r="Q139" i="6"/>
  <c r="W138" i="22"/>
  <c r="S139" i="6"/>
  <c r="Y138" i="22" s="1"/>
  <c r="Z213" i="22"/>
  <c r="Q156" i="6"/>
  <c r="W155" i="22"/>
  <c r="S156" i="6"/>
  <c r="Y155" i="22" s="1"/>
  <c r="P87" i="6"/>
  <c r="Q87" i="22"/>
  <c r="P44" i="6"/>
  <c r="Q44" i="22"/>
  <c r="U490" i="22"/>
  <c r="P491" i="6"/>
  <c r="O491" i="6" s="1"/>
  <c r="R491" i="6" s="1"/>
  <c r="U491" i="6" s="1"/>
  <c r="U244" i="22"/>
  <c r="P245" i="6"/>
  <c r="O245" i="6" s="1"/>
  <c r="R245" i="6" s="1"/>
  <c r="U245" i="6" s="1"/>
  <c r="AA265" i="22"/>
  <c r="V266" i="6"/>
  <c r="AA579" i="22"/>
  <c r="V580" i="6"/>
  <c r="AA570" i="22"/>
  <c r="V571" i="6"/>
  <c r="AA708" i="22"/>
  <c r="V709" i="6"/>
  <c r="AA384" i="22"/>
  <c r="V385" i="6"/>
  <c r="Z152" i="22"/>
  <c r="Z193" i="22"/>
  <c r="O29" i="22"/>
  <c r="J29" i="6"/>
  <c r="R29" i="22" s="1"/>
  <c r="H29" i="6"/>
  <c r="P29" i="22" s="1"/>
  <c r="M29" i="6"/>
  <c r="U29" i="22" s="1"/>
  <c r="L29" i="6"/>
  <c r="T29" i="22" s="1"/>
  <c r="K29" i="6"/>
  <c r="S29" i="22" s="1"/>
  <c r="I29" i="6"/>
  <c r="AA639" i="22"/>
  <c r="V640" i="6"/>
  <c r="AA515" i="22"/>
  <c r="V516" i="6"/>
  <c r="O97" i="22"/>
  <c r="L97" i="6"/>
  <c r="T97" i="22" s="1"/>
  <c r="K97" i="6"/>
  <c r="S97" i="22" s="1"/>
  <c r="J97" i="6"/>
  <c r="R97" i="22" s="1"/>
  <c r="I97" i="6"/>
  <c r="H97" i="6"/>
  <c r="P97" i="22" s="1"/>
  <c r="M97" i="6"/>
  <c r="U97" i="22" s="1"/>
  <c r="Z415" i="22"/>
  <c r="AA681" i="22"/>
  <c r="V682" i="6"/>
  <c r="AA576" i="22"/>
  <c r="V577" i="6"/>
  <c r="AA295" i="22"/>
  <c r="V296" i="6"/>
  <c r="AA723" i="22"/>
  <c r="V724" i="6"/>
  <c r="U206" i="22"/>
  <c r="P207" i="6"/>
  <c r="O207" i="6" s="1"/>
  <c r="R207" i="6" s="1"/>
  <c r="U207" i="6" s="1"/>
  <c r="P108" i="6"/>
  <c r="Q108" i="22"/>
  <c r="AA389" i="22"/>
  <c r="V390" i="6"/>
  <c r="AA501" i="22"/>
  <c r="V502" i="6"/>
  <c r="AA477" i="22"/>
  <c r="V478" i="6"/>
  <c r="U487" i="22"/>
  <c r="P488" i="6"/>
  <c r="O488" i="6" s="1"/>
  <c r="R488" i="6" s="1"/>
  <c r="U488" i="6" s="1"/>
  <c r="AA365" i="22"/>
  <c r="V366" i="6"/>
  <c r="P120" i="6"/>
  <c r="Q120" i="22"/>
  <c r="Z375" i="22"/>
  <c r="AA617" i="22"/>
  <c r="V618" i="6"/>
  <c r="AA733" i="22"/>
  <c r="V734" i="6"/>
  <c r="AA566" i="22"/>
  <c r="V567" i="6"/>
  <c r="U448" i="22"/>
  <c r="P449" i="6"/>
  <c r="O449" i="6" s="1"/>
  <c r="R449" i="6" s="1"/>
  <c r="U449" i="6" s="1"/>
  <c r="M67" i="6"/>
  <c r="U67" i="22" s="1"/>
  <c r="O67" i="22"/>
  <c r="I67" i="6"/>
  <c r="L67" i="6"/>
  <c r="T67" i="22" s="1"/>
  <c r="K67" i="6"/>
  <c r="S67" i="22" s="1"/>
  <c r="H67" i="6"/>
  <c r="P67" i="22" s="1"/>
  <c r="J67" i="6"/>
  <c r="R67" i="22" s="1"/>
  <c r="U402" i="22"/>
  <c r="P403" i="6"/>
  <c r="O403" i="6" s="1"/>
  <c r="R403" i="6" s="1"/>
  <c r="U403" i="6" s="1"/>
  <c r="Z458" i="22"/>
  <c r="U198" i="22"/>
  <c r="P199" i="6"/>
  <c r="O199" i="6" s="1"/>
  <c r="R199" i="6" s="1"/>
  <c r="U199" i="6" s="1"/>
  <c r="P23" i="6"/>
  <c r="Q23" i="22"/>
  <c r="U478" i="22"/>
  <c r="P479" i="6"/>
  <c r="O479" i="6" s="1"/>
  <c r="R479" i="6" s="1"/>
  <c r="U479" i="6" s="1"/>
  <c r="U164" i="22"/>
  <c r="P165" i="6"/>
  <c r="O165" i="6" s="1"/>
  <c r="R165" i="6" s="1"/>
  <c r="U165" i="6" s="1"/>
  <c r="AA293" i="22"/>
  <c r="V294" i="6"/>
  <c r="AA679" i="22"/>
  <c r="V680" i="6"/>
  <c r="Q169" i="6"/>
  <c r="W168" i="22"/>
  <c r="S169" i="6"/>
  <c r="Y168" i="22" s="1"/>
  <c r="U451" i="22"/>
  <c r="P452" i="6"/>
  <c r="O452" i="6" s="1"/>
  <c r="R452" i="6" s="1"/>
  <c r="U452" i="6" s="1"/>
  <c r="Z745" i="22"/>
  <c r="Z388" i="22"/>
  <c r="Z410" i="22"/>
  <c r="AA331" i="22"/>
  <c r="V332" i="6"/>
  <c r="AA425" i="22"/>
  <c r="V426" i="6"/>
  <c r="P57" i="6"/>
  <c r="Q57" i="22"/>
  <c r="U131" i="22"/>
  <c r="P132" i="6"/>
  <c r="O132" i="6" s="1"/>
  <c r="R132" i="6" s="1"/>
  <c r="U132" i="6" s="1"/>
  <c r="U462" i="22"/>
  <c r="P463" i="6"/>
  <c r="O463" i="6" s="1"/>
  <c r="R463" i="6" s="1"/>
  <c r="U463" i="6" s="1"/>
  <c r="AA368" i="22"/>
  <c r="V369" i="6"/>
  <c r="AA685" i="22"/>
  <c r="V686" i="6"/>
  <c r="AA727" i="22"/>
  <c r="V728" i="6"/>
  <c r="P8" i="6"/>
  <c r="Q8" i="22"/>
  <c r="Z450" i="22"/>
  <c r="X151" i="22"/>
  <c r="X160" i="22"/>
  <c r="Z188" i="22"/>
  <c r="Z376" i="22"/>
  <c r="AA508" i="22"/>
  <c r="V509" i="6"/>
  <c r="AA562" i="22"/>
  <c r="V563" i="6"/>
  <c r="U139" i="22"/>
  <c r="P140" i="6"/>
  <c r="O140" i="6" s="1"/>
  <c r="R140" i="6" s="1"/>
  <c r="U140" i="6" s="1"/>
  <c r="AA556" i="22"/>
  <c r="V557" i="6"/>
  <c r="AA615" i="22"/>
  <c r="V616" i="6"/>
  <c r="AA621" i="22"/>
  <c r="V622" i="6"/>
  <c r="P46" i="6"/>
  <c r="Q46" i="22"/>
  <c r="U228" i="22"/>
  <c r="P229" i="6"/>
  <c r="O229" i="6" s="1"/>
  <c r="R229" i="6" s="1"/>
  <c r="U229" i="6" s="1"/>
  <c r="U208" i="22"/>
  <c r="P209" i="6"/>
  <c r="O209" i="6" s="1"/>
  <c r="R209" i="6" s="1"/>
  <c r="U209" i="6" s="1"/>
  <c r="Z454" i="22"/>
  <c r="AA647" i="22"/>
  <c r="V648" i="6"/>
  <c r="AA593" i="22"/>
  <c r="V594" i="6"/>
  <c r="P90" i="6"/>
  <c r="Q90" i="22"/>
  <c r="AA262" i="22"/>
  <c r="V263" i="6"/>
  <c r="U154" i="22"/>
  <c r="P155" i="6"/>
  <c r="O155" i="6" s="1"/>
  <c r="R155" i="6" s="1"/>
  <c r="U155" i="6" s="1"/>
  <c r="AA339" i="22"/>
  <c r="V340" i="6"/>
  <c r="AA510" i="22"/>
  <c r="V511" i="6"/>
  <c r="AA584" i="22"/>
  <c r="V585" i="6"/>
  <c r="AA724" i="22"/>
  <c r="V725" i="6"/>
  <c r="AA335" i="22"/>
  <c r="V336" i="6"/>
  <c r="AA465" i="22"/>
  <c r="V466" i="6"/>
  <c r="AA280" i="22"/>
  <c r="V281" i="6"/>
  <c r="AA701" i="22"/>
  <c r="V702" i="6"/>
  <c r="X404" i="22"/>
  <c r="AA635" i="22"/>
  <c r="V636" i="6"/>
  <c r="U247" i="22"/>
  <c r="P248" i="6"/>
  <c r="O248" i="6" s="1"/>
  <c r="R248" i="6" s="1"/>
  <c r="U248" i="6" s="1"/>
  <c r="AA646" i="22"/>
  <c r="V647" i="6"/>
  <c r="AA336" i="22"/>
  <c r="V337" i="6"/>
  <c r="AA711" i="22"/>
  <c r="V712" i="6"/>
  <c r="Z390" i="22"/>
  <c r="Z243" i="22"/>
  <c r="P119" i="6"/>
  <c r="Q119" i="22"/>
  <c r="Z484" i="22"/>
  <c r="Z408" i="22"/>
  <c r="AA716" i="22"/>
  <c r="V717" i="6"/>
  <c r="AA567" i="22"/>
  <c r="V568" i="6"/>
  <c r="AA569" i="22"/>
  <c r="V570" i="6"/>
  <c r="U207" i="22"/>
  <c r="P208" i="6"/>
  <c r="O208" i="6" s="1"/>
  <c r="R208" i="6" s="1"/>
  <c r="U208" i="6" s="1"/>
  <c r="P83" i="6"/>
  <c r="Q83" i="22"/>
  <c r="U203" i="22"/>
  <c r="P204" i="6"/>
  <c r="O204" i="6" s="1"/>
  <c r="R204" i="6" s="1"/>
  <c r="U204" i="6" s="1"/>
  <c r="Z372" i="22"/>
  <c r="P54" i="6"/>
  <c r="Q54" i="22"/>
  <c r="AA531" i="22"/>
  <c r="V532" i="6"/>
  <c r="AA544" i="22"/>
  <c r="V545" i="6"/>
  <c r="AA734" i="22"/>
  <c r="V735" i="6"/>
  <c r="U205" i="22"/>
  <c r="P206" i="6"/>
  <c r="O206" i="6" s="1"/>
  <c r="R206" i="6" s="1"/>
  <c r="U206" i="6" s="1"/>
  <c r="P18" i="6"/>
  <c r="Q18" i="22"/>
  <c r="U171" i="22"/>
  <c r="P172" i="6"/>
  <c r="O172" i="6" s="1"/>
  <c r="R172" i="6" s="1"/>
  <c r="U172" i="6" s="1"/>
  <c r="U234" i="22"/>
  <c r="P235" i="6"/>
  <c r="O235" i="6" s="1"/>
  <c r="R235" i="6" s="1"/>
  <c r="U235" i="6" s="1"/>
  <c r="P113" i="6"/>
  <c r="Q113" i="22"/>
  <c r="O101" i="22"/>
  <c r="M101" i="6"/>
  <c r="U101" i="22" s="1"/>
  <c r="L101" i="6"/>
  <c r="T101" i="22" s="1"/>
  <c r="K101" i="6"/>
  <c r="S101" i="22" s="1"/>
  <c r="J101" i="6"/>
  <c r="R101" i="22" s="1"/>
  <c r="I101" i="6"/>
  <c r="H101" i="6"/>
  <c r="P101" i="22" s="1"/>
  <c r="P103" i="6"/>
  <c r="Q103" i="22"/>
  <c r="U416" i="22"/>
  <c r="P417" i="6"/>
  <c r="O417" i="6" s="1"/>
  <c r="R417" i="6" s="1"/>
  <c r="U417" i="6" s="1"/>
  <c r="AA641" i="22"/>
  <c r="V642" i="6"/>
  <c r="X144" i="22"/>
  <c r="AA565" i="22"/>
  <c r="V566" i="6"/>
  <c r="P42" i="6"/>
  <c r="Q42" i="22"/>
  <c r="P94" i="6"/>
  <c r="Q94" i="22"/>
  <c r="P26" i="6"/>
  <c r="Q26" i="22"/>
  <c r="U479" i="22"/>
  <c r="P480" i="6"/>
  <c r="O480" i="6" s="1"/>
  <c r="R480" i="6" s="1"/>
  <c r="U480" i="6" s="1"/>
  <c r="Z215" i="22"/>
  <c r="AA546" i="22"/>
  <c r="V547" i="6"/>
  <c r="AA527" i="22"/>
  <c r="V528" i="6"/>
  <c r="Q191" i="6"/>
  <c r="W190" i="22"/>
  <c r="S191" i="6"/>
  <c r="Y190" i="22" s="1"/>
  <c r="X412" i="22"/>
  <c r="AA707" i="22"/>
  <c r="V708" i="6"/>
  <c r="AA575" i="22"/>
  <c r="V576" i="6"/>
  <c r="AA285" i="22"/>
  <c r="V286" i="6"/>
  <c r="AA648" i="22"/>
  <c r="V649" i="6"/>
  <c r="P15" i="6"/>
  <c r="Q15" i="22"/>
  <c r="O53" i="22"/>
  <c r="H53" i="6"/>
  <c r="P53" i="22" s="1"/>
  <c r="L53" i="6"/>
  <c r="T53" i="22" s="1"/>
  <c r="M53" i="6"/>
  <c r="U53" i="22" s="1"/>
  <c r="J53" i="6"/>
  <c r="R53" i="22" s="1"/>
  <c r="I53" i="6"/>
  <c r="K53" i="6"/>
  <c r="S53" i="22" s="1"/>
  <c r="U486" i="22"/>
  <c r="P487" i="6"/>
  <c r="O487" i="6" s="1"/>
  <c r="R487" i="6" s="1"/>
  <c r="U487" i="6" s="1"/>
  <c r="O117" i="22"/>
  <c r="M117" i="6"/>
  <c r="U117" i="22" s="1"/>
  <c r="J117" i="6"/>
  <c r="R117" i="22" s="1"/>
  <c r="L117" i="6"/>
  <c r="T117" i="22" s="1"/>
  <c r="I117" i="6"/>
  <c r="H117" i="6"/>
  <c r="P117" i="22" s="1"/>
  <c r="K117" i="6"/>
  <c r="S117" i="22" s="1"/>
  <c r="U180" i="22"/>
  <c r="P181" i="6"/>
  <c r="O181" i="6" s="1"/>
  <c r="R181" i="6" s="1"/>
  <c r="U181" i="6" s="1"/>
  <c r="P102" i="6"/>
  <c r="Q102" i="22"/>
  <c r="U201" i="22"/>
  <c r="P202" i="6"/>
  <c r="O202" i="6" s="1"/>
  <c r="R202" i="6" s="1"/>
  <c r="U202" i="6" s="1"/>
  <c r="Z490" i="22"/>
  <c r="Q744" i="6"/>
  <c r="W743" i="22"/>
  <c r="S744" i="6"/>
  <c r="Y743" i="22" s="1"/>
  <c r="U162" i="22"/>
  <c r="P163" i="6"/>
  <c r="O163" i="6" s="1"/>
  <c r="R163" i="6" s="1"/>
  <c r="U163" i="6" s="1"/>
  <c r="U181" i="22"/>
  <c r="P182" i="6"/>
  <c r="O182" i="6" s="1"/>
  <c r="R182" i="6" s="1"/>
  <c r="U182" i="6" s="1"/>
  <c r="Z222" i="22"/>
  <c r="AA548" i="22"/>
  <c r="V549" i="6"/>
  <c r="AA619" i="22"/>
  <c r="V620" i="6"/>
  <c r="U167" i="22"/>
  <c r="P168" i="6"/>
  <c r="O168" i="6" s="1"/>
  <c r="R168" i="6" s="1"/>
  <c r="U168" i="6" s="1"/>
  <c r="U175" i="22"/>
  <c r="P176" i="6"/>
  <c r="O176" i="6" s="1"/>
  <c r="R176" i="6" s="1"/>
  <c r="U176" i="6" s="1"/>
  <c r="U430" i="22"/>
  <c r="P431" i="6"/>
  <c r="O431" i="6" s="1"/>
  <c r="R431" i="6" s="1"/>
  <c r="U431" i="6" s="1"/>
  <c r="Z219" i="22"/>
  <c r="Z211" i="22"/>
  <c r="AA558" i="22"/>
  <c r="V559" i="6"/>
  <c r="AA249" i="22"/>
  <c r="V250" i="6"/>
  <c r="U135" i="22"/>
  <c r="P136" i="6"/>
  <c r="O136" i="6" s="1"/>
  <c r="R136" i="6" s="1"/>
  <c r="U136" i="6" s="1"/>
  <c r="U182" i="22"/>
  <c r="P183" i="6"/>
  <c r="O183" i="6" s="1"/>
  <c r="R183" i="6" s="1"/>
  <c r="U183" i="6" s="1"/>
  <c r="P86" i="6"/>
  <c r="Q86" i="22"/>
  <c r="AA316" i="22"/>
  <c r="V317" i="6"/>
  <c r="V606" i="6"/>
  <c r="Z241" i="22"/>
  <c r="U431" i="22"/>
  <c r="P432" i="6"/>
  <c r="O432" i="6" s="1"/>
  <c r="R432" i="6" s="1"/>
  <c r="U432" i="6" s="1"/>
  <c r="Z199" i="22"/>
  <c r="P68" i="6"/>
  <c r="Q68" i="22"/>
  <c r="P6" i="6"/>
  <c r="Q6" i="22"/>
  <c r="Z423" i="22"/>
  <c r="Z178" i="22"/>
  <c r="P12" i="6"/>
  <c r="Q12" i="22"/>
  <c r="P106" i="6"/>
  <c r="Q106" i="22"/>
  <c r="AA445" i="22"/>
  <c r="V446" i="6"/>
  <c r="AA333" i="22"/>
  <c r="V334" i="6"/>
  <c r="AA689" i="22"/>
  <c r="V690" i="6"/>
  <c r="AA543" i="22"/>
  <c r="V544" i="6"/>
  <c r="U737" i="22"/>
  <c r="P738" i="6"/>
  <c r="O738" i="6" s="1"/>
  <c r="R738" i="6" s="1"/>
  <c r="U738" i="6" s="1"/>
  <c r="X427" i="22"/>
  <c r="X165" i="22"/>
  <c r="AA674" i="22"/>
  <c r="V675" i="6"/>
  <c r="AA598" i="22"/>
  <c r="V599" i="6"/>
  <c r="Z132" i="22"/>
  <c r="U475" i="22"/>
  <c r="P476" i="6"/>
  <c r="O476" i="6" s="1"/>
  <c r="R476" i="6" s="1"/>
  <c r="U476" i="6" s="1"/>
  <c r="U232" i="22"/>
  <c r="P233" i="6"/>
  <c r="O233" i="6" s="1"/>
  <c r="R233" i="6" s="1"/>
  <c r="U233" i="6" s="1"/>
  <c r="U460" i="22"/>
  <c r="P461" i="6"/>
  <c r="O461" i="6" s="1"/>
  <c r="R461" i="6" s="1"/>
  <c r="U461" i="6" s="1"/>
  <c r="AA551" i="22"/>
  <c r="V552" i="6"/>
  <c r="P38" i="6"/>
  <c r="Q38" i="22"/>
  <c r="AA260" i="22"/>
  <c r="V261" i="6"/>
  <c r="AA589" i="22"/>
  <c r="V590" i="6"/>
  <c r="P58" i="6"/>
  <c r="Q58" i="22"/>
  <c r="U466" i="22"/>
  <c r="P467" i="6"/>
  <c r="O467" i="6" s="1"/>
  <c r="R467" i="6" s="1"/>
  <c r="U467" i="6" s="1"/>
  <c r="P11" i="6"/>
  <c r="Q11" i="22"/>
  <c r="U240" i="22"/>
  <c r="P241" i="6"/>
  <c r="O241" i="6" s="1"/>
  <c r="R241" i="6" s="1"/>
  <c r="U241" i="6" s="1"/>
  <c r="U379" i="22"/>
  <c r="P380" i="6"/>
  <c r="O380" i="6" s="1"/>
  <c r="R380" i="6" s="1"/>
  <c r="U380" i="6" s="1"/>
  <c r="AA608" i="22"/>
  <c r="V609" i="6"/>
  <c r="Z451" i="22"/>
  <c r="Z414" i="22"/>
  <c r="AA705" i="22"/>
  <c r="V706" i="6"/>
  <c r="AA537" i="22"/>
  <c r="V538" i="6"/>
  <c r="AA602" i="22"/>
  <c r="V603" i="6"/>
  <c r="AA634" i="22"/>
  <c r="V635" i="6"/>
  <c r="AA514" i="22"/>
  <c r="V515" i="6"/>
  <c r="U209" i="22"/>
  <c r="P210" i="6"/>
  <c r="O210" i="6" s="1"/>
  <c r="R210" i="6" s="1"/>
  <c r="U210" i="6" s="1"/>
  <c r="AA555" i="22"/>
  <c r="V556" i="6"/>
  <c r="AA618" i="22"/>
  <c r="V619" i="6"/>
  <c r="X128" i="22"/>
  <c r="P105" i="6"/>
  <c r="Q105" i="22"/>
  <c r="P124" i="6"/>
  <c r="Q124" i="22"/>
  <c r="U446" i="22"/>
  <c r="P447" i="6"/>
  <c r="O447" i="6" s="1"/>
  <c r="R447" i="6" s="1"/>
  <c r="U447" i="6" s="1"/>
  <c r="U394" i="22"/>
  <c r="P395" i="6"/>
  <c r="O395" i="6" s="1"/>
  <c r="R395" i="6" s="1"/>
  <c r="U395" i="6" s="1"/>
  <c r="AA594" i="22"/>
  <c r="V595" i="6"/>
  <c r="AA591" i="22"/>
  <c r="V592" i="6"/>
  <c r="Z139" i="22"/>
  <c r="O27" i="22"/>
  <c r="J27" i="6"/>
  <c r="R27" i="22" s="1"/>
  <c r="I27" i="6"/>
  <c r="H27" i="6"/>
  <c r="P27" i="22" s="1"/>
  <c r="M27" i="6"/>
  <c r="U27" i="22" s="1"/>
  <c r="L27" i="6"/>
  <c r="T27" i="22" s="1"/>
  <c r="K27" i="6"/>
  <c r="S27" i="22" s="1"/>
  <c r="Z467" i="22"/>
  <c r="P65" i="6"/>
  <c r="Q65" i="22"/>
  <c r="U145" i="22"/>
  <c r="P146" i="6"/>
  <c r="O146" i="6" s="1"/>
  <c r="R146" i="6" s="1"/>
  <c r="U146" i="6" s="1"/>
  <c r="U179" i="22"/>
  <c r="P180" i="6"/>
  <c r="O180" i="6" s="1"/>
  <c r="R180" i="6" s="1"/>
  <c r="U180" i="6" s="1"/>
  <c r="Z174" i="22"/>
  <c r="U483" i="22"/>
  <c r="P484" i="6"/>
  <c r="O484" i="6" s="1"/>
  <c r="R484" i="6" s="1"/>
  <c r="U484" i="6" s="1"/>
  <c r="AA741" i="22"/>
  <c r="V742" i="6"/>
  <c r="AA581" i="22"/>
  <c r="V582" i="6"/>
  <c r="U231" i="22"/>
  <c r="P232" i="6"/>
  <c r="O232" i="6" s="1"/>
  <c r="R232" i="6" s="1"/>
  <c r="U232" i="6" s="1"/>
  <c r="AA347" i="22"/>
  <c r="V348" i="6"/>
  <c r="AA330" i="22"/>
  <c r="V331" i="6"/>
  <c r="AA277" i="22"/>
  <c r="V278" i="6"/>
  <c r="U314" i="22"/>
  <c r="P315" i="6"/>
  <c r="O315" i="6" s="1"/>
  <c r="R315" i="6" s="1"/>
  <c r="U315" i="6" s="1"/>
  <c r="AA363" i="22"/>
  <c r="V364" i="6"/>
  <c r="Z161" i="22"/>
  <c r="X396" i="22"/>
  <c r="U742" i="22"/>
  <c r="P743" i="6"/>
  <c r="O743" i="6" s="1"/>
  <c r="R743" i="6" s="1"/>
  <c r="U743" i="6" s="1"/>
  <c r="U488" i="22"/>
  <c r="P489" i="6"/>
  <c r="O489" i="6" s="1"/>
  <c r="R489" i="6" s="1"/>
  <c r="U489" i="6" s="1"/>
  <c r="U227" i="22"/>
  <c r="P228" i="6"/>
  <c r="O228" i="6" s="1"/>
  <c r="R228" i="6" s="1"/>
  <c r="U228" i="6" s="1"/>
  <c r="U238" i="22"/>
  <c r="P239" i="6"/>
  <c r="O239" i="6" s="1"/>
  <c r="R239" i="6" s="1"/>
  <c r="U239" i="6" s="1"/>
  <c r="AA512" i="22"/>
  <c r="V513" i="6"/>
  <c r="Z244" i="22"/>
  <c r="AA638" i="22"/>
  <c r="AA522" i="22"/>
  <c r="V523" i="6"/>
  <c r="U424" i="22"/>
  <c r="P425" i="6"/>
  <c r="O425" i="6" s="1"/>
  <c r="R425" i="6" s="1"/>
  <c r="U425" i="6" s="1"/>
  <c r="U225" i="22"/>
  <c r="P226" i="6"/>
  <c r="O226" i="6" s="1"/>
  <c r="R226" i="6" s="1"/>
  <c r="U226" i="6" s="1"/>
  <c r="U472" i="22"/>
  <c r="P473" i="6"/>
  <c r="O473" i="6" s="1"/>
  <c r="R473" i="6" s="1"/>
  <c r="U473" i="6" s="1"/>
  <c r="AA532" i="22"/>
  <c r="V533" i="6"/>
  <c r="Q231" i="6"/>
  <c r="W230" i="22"/>
  <c r="S231" i="6"/>
  <c r="Y230" i="22" s="1"/>
  <c r="O128" i="7"/>
  <c r="I128" i="7"/>
  <c r="K128" i="7"/>
  <c r="H128" i="7"/>
  <c r="J128" i="7"/>
  <c r="L128" i="7"/>
  <c r="AA294" i="22" l="1"/>
  <c r="V539" i="6"/>
  <c r="V253" i="6"/>
  <c r="AA691" i="22"/>
  <c r="V329" i="6"/>
  <c r="V543" i="6"/>
  <c r="V713" i="6"/>
  <c r="O292" i="22"/>
  <c r="M293" i="6"/>
  <c r="H293" i="6"/>
  <c r="P292" i="22" s="1"/>
  <c r="L293" i="6"/>
  <c r="T292" i="22" s="1"/>
  <c r="K293" i="6"/>
  <c r="S292" i="22" s="1"/>
  <c r="T293" i="6"/>
  <c r="J293" i="6"/>
  <c r="R292" i="22" s="1"/>
  <c r="I293" i="6"/>
  <c r="Q292" i="22" s="1"/>
  <c r="G490" i="7"/>
  <c r="N490" i="7"/>
  <c r="N386" i="7"/>
  <c r="G386" i="7"/>
  <c r="O259" i="22"/>
  <c r="H260" i="6"/>
  <c r="P259" i="22" s="1"/>
  <c r="K260" i="6"/>
  <c r="S259" i="22" s="1"/>
  <c r="T260" i="6"/>
  <c r="Z259" i="22" s="1"/>
  <c r="L260" i="6"/>
  <c r="T259" i="22" s="1"/>
  <c r="J260" i="6"/>
  <c r="R259" i="22" s="1"/>
  <c r="I260" i="6"/>
  <c r="Q259" i="22" s="1"/>
  <c r="M260" i="6"/>
  <c r="G474" i="7"/>
  <c r="N474" i="7"/>
  <c r="O273" i="22"/>
  <c r="M274" i="6"/>
  <c r="L274" i="6"/>
  <c r="T273" i="22" s="1"/>
  <c r="K274" i="6"/>
  <c r="S273" i="22" s="1"/>
  <c r="J274" i="6"/>
  <c r="R273" i="22" s="1"/>
  <c r="I274" i="6"/>
  <c r="Q273" i="22" s="1"/>
  <c r="H274" i="6"/>
  <c r="P273" i="22" s="1"/>
  <c r="T274" i="6"/>
  <c r="G406" i="7"/>
  <c r="N406" i="7"/>
  <c r="O356" i="22"/>
  <c r="M357" i="6"/>
  <c r="L357" i="6"/>
  <c r="T356" i="22" s="1"/>
  <c r="K357" i="6"/>
  <c r="S356" i="22" s="1"/>
  <c r="J357" i="6"/>
  <c r="R356" i="22" s="1"/>
  <c r="T357" i="6"/>
  <c r="I357" i="6"/>
  <c r="Q356" i="22" s="1"/>
  <c r="H357" i="6"/>
  <c r="P356" i="22" s="1"/>
  <c r="M306" i="6"/>
  <c r="T306" i="6"/>
  <c r="Z305" i="22" s="1"/>
  <c r="H306" i="6"/>
  <c r="P305" i="22" s="1"/>
  <c r="J306" i="6"/>
  <c r="R305" i="22" s="1"/>
  <c r="I306" i="6"/>
  <c r="Q305" i="22" s="1"/>
  <c r="K306" i="6"/>
  <c r="S305" i="22" s="1"/>
  <c r="L306" i="6"/>
  <c r="T305" i="22" s="1"/>
  <c r="O305" i="22"/>
  <c r="G486" i="7"/>
  <c r="N486" i="7"/>
  <c r="I279" i="6"/>
  <c r="Q278" i="22" s="1"/>
  <c r="M279" i="6"/>
  <c r="T279" i="6"/>
  <c r="J279" i="6"/>
  <c r="R278" i="22" s="1"/>
  <c r="K279" i="6"/>
  <c r="S278" i="22" s="1"/>
  <c r="H279" i="6"/>
  <c r="P278" i="22" s="1"/>
  <c r="O278" i="22"/>
  <c r="L279" i="6"/>
  <c r="T278" i="22" s="1"/>
  <c r="I368" i="6"/>
  <c r="Q367" i="22" s="1"/>
  <c r="K368" i="6"/>
  <c r="S367" i="22" s="1"/>
  <c r="T368" i="6"/>
  <c r="Z367" i="22" s="1"/>
  <c r="M368" i="6"/>
  <c r="O367" i="22"/>
  <c r="L368" i="6"/>
  <c r="T367" i="22" s="1"/>
  <c r="H368" i="6"/>
  <c r="P367" i="22" s="1"/>
  <c r="J368" i="6"/>
  <c r="R367" i="22" s="1"/>
  <c r="G418" i="7"/>
  <c r="N418" i="7"/>
  <c r="L325" i="6"/>
  <c r="T324" i="22" s="1"/>
  <c r="T325" i="6"/>
  <c r="O324" i="22"/>
  <c r="K325" i="6"/>
  <c r="S324" i="22" s="1"/>
  <c r="J325" i="6"/>
  <c r="R324" i="22" s="1"/>
  <c r="M325" i="6"/>
  <c r="I325" i="6"/>
  <c r="Q324" i="22" s="1"/>
  <c r="H325" i="6"/>
  <c r="P324" i="22" s="1"/>
  <c r="G466" i="7"/>
  <c r="N466" i="7"/>
  <c r="J256" i="6"/>
  <c r="R255" i="22" s="1"/>
  <c r="T256" i="6"/>
  <c r="H256" i="6"/>
  <c r="P255" i="22" s="1"/>
  <c r="I256" i="6"/>
  <c r="Q255" i="22" s="1"/>
  <c r="O255" i="22"/>
  <c r="L256" i="6"/>
  <c r="T255" i="22" s="1"/>
  <c r="M256" i="6"/>
  <c r="K256" i="6"/>
  <c r="S255" i="22" s="1"/>
  <c r="T370" i="6"/>
  <c r="J370" i="6"/>
  <c r="R369" i="22" s="1"/>
  <c r="I370" i="6"/>
  <c r="Q369" i="22" s="1"/>
  <c r="H370" i="6"/>
  <c r="P369" i="22" s="1"/>
  <c r="O369" i="22"/>
  <c r="M370" i="6"/>
  <c r="L370" i="6"/>
  <c r="T369" i="22" s="1"/>
  <c r="K370" i="6"/>
  <c r="S369" i="22" s="1"/>
  <c r="O319" i="22"/>
  <c r="T320" i="6"/>
  <c r="Z319" i="22" s="1"/>
  <c r="M320" i="6"/>
  <c r="I320" i="6"/>
  <c r="Q319" i="22" s="1"/>
  <c r="H320" i="6"/>
  <c r="P319" i="22" s="1"/>
  <c r="J320" i="6"/>
  <c r="R319" i="22" s="1"/>
  <c r="K320" i="6"/>
  <c r="S319" i="22" s="1"/>
  <c r="L320" i="6"/>
  <c r="T319" i="22" s="1"/>
  <c r="O354" i="22"/>
  <c r="J355" i="6"/>
  <c r="R354" i="22" s="1"/>
  <c r="I355" i="6"/>
  <c r="Q354" i="22" s="1"/>
  <c r="M355" i="6"/>
  <c r="L355" i="6"/>
  <c r="T354" i="22" s="1"/>
  <c r="T355" i="6"/>
  <c r="K355" i="6"/>
  <c r="S354" i="22" s="1"/>
  <c r="H355" i="6"/>
  <c r="P354" i="22" s="1"/>
  <c r="N434" i="7"/>
  <c r="G434" i="7"/>
  <c r="J264" i="6"/>
  <c r="R263" i="22" s="1"/>
  <c r="I264" i="6"/>
  <c r="Q263" i="22" s="1"/>
  <c r="K264" i="6"/>
  <c r="S263" i="22" s="1"/>
  <c r="H264" i="6"/>
  <c r="P263" i="22" s="1"/>
  <c r="T264" i="6"/>
  <c r="O263" i="22"/>
  <c r="L264" i="6"/>
  <c r="T263" i="22" s="1"/>
  <c r="M264" i="6"/>
  <c r="O362" i="22"/>
  <c r="J363" i="6"/>
  <c r="R362" i="22" s="1"/>
  <c r="T363" i="6"/>
  <c r="H363" i="6"/>
  <c r="P362" i="22" s="1"/>
  <c r="L363" i="6"/>
  <c r="T362" i="22" s="1"/>
  <c r="I363" i="6"/>
  <c r="Q362" i="22" s="1"/>
  <c r="K363" i="6"/>
  <c r="S362" i="22" s="1"/>
  <c r="M363" i="6"/>
  <c r="G394" i="7"/>
  <c r="N394" i="7"/>
  <c r="O258" i="22"/>
  <c r="H259" i="6"/>
  <c r="P258" i="22" s="1"/>
  <c r="M259" i="6"/>
  <c r="L259" i="6"/>
  <c r="T258" i="22" s="1"/>
  <c r="K259" i="6"/>
  <c r="S258" i="22" s="1"/>
  <c r="T259" i="6"/>
  <c r="J259" i="6"/>
  <c r="R258" i="22" s="1"/>
  <c r="I259" i="6"/>
  <c r="Q258" i="22" s="1"/>
  <c r="G390" i="7"/>
  <c r="N390" i="7"/>
  <c r="J291" i="6"/>
  <c r="R290" i="22" s="1"/>
  <c r="O290" i="22"/>
  <c r="T291" i="6"/>
  <c r="Z290" i="22" s="1"/>
  <c r="K291" i="6"/>
  <c r="S290" i="22" s="1"/>
  <c r="H291" i="6"/>
  <c r="P290" i="22" s="1"/>
  <c r="L291" i="6"/>
  <c r="T290" i="22" s="1"/>
  <c r="I291" i="6"/>
  <c r="Q290" i="22" s="1"/>
  <c r="M291" i="6"/>
  <c r="O357" i="22"/>
  <c r="H358" i="6"/>
  <c r="P357" i="22" s="1"/>
  <c r="M358" i="6"/>
  <c r="J358" i="6"/>
  <c r="R357" i="22" s="1"/>
  <c r="K358" i="6"/>
  <c r="S357" i="22" s="1"/>
  <c r="T358" i="6"/>
  <c r="I358" i="6"/>
  <c r="Q357" i="22" s="1"/>
  <c r="L358" i="6"/>
  <c r="T357" i="22" s="1"/>
  <c r="J298" i="6"/>
  <c r="R297" i="22" s="1"/>
  <c r="T298" i="6"/>
  <c r="Z297" i="22" s="1"/>
  <c r="M298" i="6"/>
  <c r="K298" i="6"/>
  <c r="S297" i="22" s="1"/>
  <c r="I298" i="6"/>
  <c r="Q297" i="22" s="1"/>
  <c r="L298" i="6"/>
  <c r="T297" i="22" s="1"/>
  <c r="O297" i="22"/>
  <c r="H298" i="6"/>
  <c r="P297" i="22" s="1"/>
  <c r="G382" i="7"/>
  <c r="N382" i="7"/>
  <c r="G454" i="7"/>
  <c r="N454" i="7"/>
  <c r="L338" i="6"/>
  <c r="T337" i="22" s="1"/>
  <c r="K338" i="6"/>
  <c r="S337" i="22" s="1"/>
  <c r="T338" i="6"/>
  <c r="J338" i="6"/>
  <c r="R337" i="22" s="1"/>
  <c r="I338" i="6"/>
  <c r="Q337" i="22" s="1"/>
  <c r="H338" i="6"/>
  <c r="P337" i="22" s="1"/>
  <c r="O337" i="22"/>
  <c r="M338" i="6"/>
  <c r="G446" i="7"/>
  <c r="N446" i="7"/>
  <c r="G442" i="7"/>
  <c r="N442" i="7"/>
  <c r="J323" i="6"/>
  <c r="R322" i="22" s="1"/>
  <c r="T323" i="6"/>
  <c r="H323" i="6"/>
  <c r="P322" i="22" s="1"/>
  <c r="K323" i="6"/>
  <c r="S322" i="22" s="1"/>
  <c r="M323" i="6"/>
  <c r="O322" i="22"/>
  <c r="L323" i="6"/>
  <c r="T322" i="22" s="1"/>
  <c r="I323" i="6"/>
  <c r="Q322" i="22" s="1"/>
  <c r="O257" i="22"/>
  <c r="T258" i="6"/>
  <c r="Z257" i="22" s="1"/>
  <c r="L258" i="6"/>
  <c r="T257" i="22" s="1"/>
  <c r="K258" i="6"/>
  <c r="S257" i="22" s="1"/>
  <c r="I258" i="6"/>
  <c r="Q257" i="22" s="1"/>
  <c r="M258" i="6"/>
  <c r="J258" i="6"/>
  <c r="R257" i="22" s="1"/>
  <c r="H258" i="6"/>
  <c r="P257" i="22" s="1"/>
  <c r="T327" i="6"/>
  <c r="L327" i="6"/>
  <c r="T326" i="22" s="1"/>
  <c r="J327" i="6"/>
  <c r="R326" i="22" s="1"/>
  <c r="K327" i="6"/>
  <c r="S326" i="22" s="1"/>
  <c r="H327" i="6"/>
  <c r="P326" i="22" s="1"/>
  <c r="M327" i="6"/>
  <c r="O326" i="22"/>
  <c r="I327" i="6"/>
  <c r="Q326" i="22" s="1"/>
  <c r="G385" i="7"/>
  <c r="N385" i="7"/>
  <c r="M303" i="6"/>
  <c r="I303" i="6"/>
  <c r="Q302" i="22" s="1"/>
  <c r="J303" i="6"/>
  <c r="R302" i="22" s="1"/>
  <c r="L303" i="6"/>
  <c r="T302" i="22" s="1"/>
  <c r="O302" i="22"/>
  <c r="T303" i="6"/>
  <c r="K303" i="6"/>
  <c r="S302" i="22" s="1"/>
  <c r="H303" i="6"/>
  <c r="P302" i="22" s="1"/>
  <c r="G482" i="7"/>
  <c r="N482" i="7"/>
  <c r="G378" i="7"/>
  <c r="N378" i="7"/>
  <c r="N450" i="7"/>
  <c r="G450" i="7"/>
  <c r="G470" i="7"/>
  <c r="N470" i="7"/>
  <c r="H308" i="6"/>
  <c r="P307" i="22" s="1"/>
  <c r="T308" i="6"/>
  <c r="O307" i="22"/>
  <c r="M308" i="6"/>
  <c r="J308" i="6"/>
  <c r="R307" i="22" s="1"/>
  <c r="L308" i="6"/>
  <c r="T307" i="22" s="1"/>
  <c r="I308" i="6"/>
  <c r="Q307" i="22" s="1"/>
  <c r="K308" i="6"/>
  <c r="S307" i="22" s="1"/>
  <c r="G426" i="7"/>
  <c r="N426" i="7"/>
  <c r="G414" i="7"/>
  <c r="N414" i="7"/>
  <c r="G462" i="7"/>
  <c r="N462" i="7"/>
  <c r="G478" i="7"/>
  <c r="N478" i="7"/>
  <c r="G374" i="7"/>
  <c r="N374" i="7"/>
  <c r="O276" i="22"/>
  <c r="M277" i="6"/>
  <c r="T277" i="6"/>
  <c r="L277" i="6"/>
  <c r="T276" i="22" s="1"/>
  <c r="K277" i="6"/>
  <c r="S276" i="22" s="1"/>
  <c r="H277" i="6"/>
  <c r="P276" i="22" s="1"/>
  <c r="I277" i="6"/>
  <c r="Q276" i="22" s="1"/>
  <c r="J277" i="6"/>
  <c r="R276" i="22" s="1"/>
  <c r="G398" i="7"/>
  <c r="N398" i="7"/>
  <c r="V598" i="6"/>
  <c r="AB597" i="22" s="1"/>
  <c r="AA441" i="22"/>
  <c r="AA564" i="22"/>
  <c r="V668" i="6"/>
  <c r="AB667" i="22" s="1"/>
  <c r="AA370" i="22"/>
  <c r="V510" i="6"/>
  <c r="W510" i="6" s="1"/>
  <c r="V719" i="6"/>
  <c r="AB718" i="22" s="1"/>
  <c r="AA473" i="22"/>
  <c r="AA349" i="22"/>
  <c r="V531" i="6"/>
  <c r="V704" i="6"/>
  <c r="W704" i="6" s="1"/>
  <c r="AA332" i="22"/>
  <c r="V285" i="6"/>
  <c r="AB284" i="22" s="1"/>
  <c r="P128" i="6"/>
  <c r="O128" i="6" s="1"/>
  <c r="R128" i="6" s="1"/>
  <c r="U128" i="6" s="1"/>
  <c r="V343" i="6"/>
  <c r="W343" i="6" s="1"/>
  <c r="AA342" i="22"/>
  <c r="X557" i="22"/>
  <c r="X470" i="22"/>
  <c r="X657" i="22"/>
  <c r="X578" i="22"/>
  <c r="X700" i="22"/>
  <c r="X284" i="22"/>
  <c r="X332" i="22"/>
  <c r="AA703" i="22"/>
  <c r="X298" i="22"/>
  <c r="X473" i="22"/>
  <c r="X654" i="22"/>
  <c r="X264" i="22"/>
  <c r="X690" i="22"/>
  <c r="X703" i="22"/>
  <c r="X629" i="22"/>
  <c r="X695" i="22"/>
  <c r="X645" i="22"/>
  <c r="X554" i="22"/>
  <c r="V474" i="6"/>
  <c r="W474" i="6" s="1"/>
  <c r="V365" i="6"/>
  <c r="V333" i="6"/>
  <c r="W333" i="6" s="1"/>
  <c r="X628" i="22"/>
  <c r="X345" i="22"/>
  <c r="X551" i="22"/>
  <c r="X405" i="22"/>
  <c r="X381" i="22"/>
  <c r="X481" i="22"/>
  <c r="AB638" i="22"/>
  <c r="W639" i="6"/>
  <c r="AB494" i="22"/>
  <c r="W495" i="6"/>
  <c r="AB584" i="22"/>
  <c r="W585" i="6"/>
  <c r="AB265" i="22"/>
  <c r="W266" i="6"/>
  <c r="AB728" i="22"/>
  <c r="W729" i="6"/>
  <c r="AB282" i="22"/>
  <c r="W283" i="6"/>
  <c r="AB732" i="22"/>
  <c r="W733" i="6"/>
  <c r="AB559" i="22"/>
  <c r="W560" i="6"/>
  <c r="AB526" i="22"/>
  <c r="W527" i="6"/>
  <c r="AB507" i="22"/>
  <c r="W508" i="6"/>
  <c r="AB281" i="22"/>
  <c r="W282" i="6"/>
  <c r="AB550" i="22"/>
  <c r="W551" i="6"/>
  <c r="AB663" i="22"/>
  <c r="W664" i="6"/>
  <c r="AB616" i="22"/>
  <c r="W617" i="6"/>
  <c r="AB373" i="22"/>
  <c r="W374" i="6"/>
  <c r="AB560" i="22"/>
  <c r="W561" i="6"/>
  <c r="AB348" i="22"/>
  <c r="W349" i="6"/>
  <c r="AB529" i="22"/>
  <c r="W530" i="6"/>
  <c r="AB573" i="22"/>
  <c r="W574" i="6"/>
  <c r="AB592" i="22"/>
  <c r="W593" i="6"/>
  <c r="AB341" i="22"/>
  <c r="W342" i="6"/>
  <c r="AB296" i="22"/>
  <c r="W297" i="6"/>
  <c r="X441" i="22"/>
  <c r="AB501" i="22"/>
  <c r="W502" i="6"/>
  <c r="AB340" i="22"/>
  <c r="W341" i="6"/>
  <c r="AB512" i="22"/>
  <c r="W513" i="6"/>
  <c r="AB674" i="22"/>
  <c r="W675" i="6"/>
  <c r="AB575" i="22"/>
  <c r="W576" i="6"/>
  <c r="AB567" i="22"/>
  <c r="W568" i="6"/>
  <c r="AB262" i="22"/>
  <c r="W263" i="6"/>
  <c r="AB347" i="22"/>
  <c r="W348" i="6"/>
  <c r="AB705" i="22"/>
  <c r="W706" i="6"/>
  <c r="AB551" i="22"/>
  <c r="W552" i="6"/>
  <c r="V442" i="6"/>
  <c r="AB568" i="22"/>
  <c r="W569" i="6"/>
  <c r="AB665" i="22"/>
  <c r="W666" i="6"/>
  <c r="AB600" i="22"/>
  <c r="W601" i="6"/>
  <c r="AB704" i="22"/>
  <c r="W705" i="6"/>
  <c r="AB301" i="22"/>
  <c r="W302" i="6"/>
  <c r="AB709" i="22"/>
  <c r="W710" i="6"/>
  <c r="AB358" i="22"/>
  <c r="W359" i="6"/>
  <c r="AB536" i="22"/>
  <c r="W537" i="6"/>
  <c r="AB607" i="22"/>
  <c r="W608" i="6"/>
  <c r="AB673" i="22"/>
  <c r="W674" i="6"/>
  <c r="AB308" i="22"/>
  <c r="W309" i="6"/>
  <c r="AB545" i="22"/>
  <c r="W546" i="6"/>
  <c r="AB613" i="22"/>
  <c r="W614" i="6"/>
  <c r="X590" i="22"/>
  <c r="AB285" i="22"/>
  <c r="W286" i="6"/>
  <c r="AB569" i="22"/>
  <c r="W570" i="6"/>
  <c r="AB500" i="22"/>
  <c r="W501" i="6"/>
  <c r="AB253" i="22"/>
  <c r="W254" i="6"/>
  <c r="AB330" i="22"/>
  <c r="W331" i="6"/>
  <c r="AB359" i="22"/>
  <c r="W360" i="6"/>
  <c r="AB543" i="22"/>
  <c r="W544" i="6"/>
  <c r="AB605" i="22"/>
  <c r="W606" i="6"/>
  <c r="AB565" i="22"/>
  <c r="W566" i="6"/>
  <c r="AB336" i="22"/>
  <c r="W337" i="6"/>
  <c r="AB555" i="22"/>
  <c r="W556" i="6"/>
  <c r="AB558" i="22"/>
  <c r="W559" i="6"/>
  <c r="AB389" i="22"/>
  <c r="W390" i="6"/>
  <c r="AB681" i="22"/>
  <c r="W682" i="6"/>
  <c r="AB703" i="22"/>
  <c r="AB252" i="22"/>
  <c r="W253" i="6"/>
  <c r="AB689" i="22"/>
  <c r="W690" i="6"/>
  <c r="AB707" i="22"/>
  <c r="W708" i="6"/>
  <c r="AB716" i="22"/>
  <c r="W717" i="6"/>
  <c r="AB646" i="22"/>
  <c r="W647" i="6"/>
  <c r="AB701" i="22"/>
  <c r="W702" i="6"/>
  <c r="AB510" i="22"/>
  <c r="W511" i="6"/>
  <c r="AB713" i="22"/>
  <c r="W714" i="6"/>
  <c r="AB275" i="22"/>
  <c r="W276" i="6"/>
  <c r="AB547" i="22"/>
  <c r="W548" i="6"/>
  <c r="AB692" i="22"/>
  <c r="W693" i="6"/>
  <c r="AB504" i="22"/>
  <c r="W505" i="6"/>
  <c r="AB614" i="22"/>
  <c r="W615" i="6"/>
  <c r="AB311" i="22"/>
  <c r="W312" i="6"/>
  <c r="AB334" i="22"/>
  <c r="W335" i="6"/>
  <c r="AB627" i="22"/>
  <c r="W628" i="6"/>
  <c r="AB563" i="22"/>
  <c r="W564" i="6"/>
  <c r="AB712" i="22"/>
  <c r="W713" i="6"/>
  <c r="AB291" i="22"/>
  <c r="W292" i="6"/>
  <c r="V288" i="6"/>
  <c r="X655" i="22"/>
  <c r="AB355" i="22"/>
  <c r="W356" i="6"/>
  <c r="AB680" i="22"/>
  <c r="W681" i="6"/>
  <c r="AB433" i="22"/>
  <c r="W434" i="6"/>
  <c r="AB511" i="22"/>
  <c r="W512" i="6"/>
  <c r="AB699" i="22"/>
  <c r="W700" i="6"/>
  <c r="AB499" i="22"/>
  <c r="W500" i="6"/>
  <c r="AB585" i="22"/>
  <c r="W586" i="6"/>
  <c r="AB612" i="22"/>
  <c r="W613" i="6"/>
  <c r="AB564" i="22"/>
  <c r="W565" i="6"/>
  <c r="AB343" i="22"/>
  <c r="W344" i="6"/>
  <c r="AB339" i="22"/>
  <c r="W340" i="6"/>
  <c r="AB528" i="22"/>
  <c r="W529" i="6"/>
  <c r="AB587" i="22"/>
  <c r="W588" i="6"/>
  <c r="AB583" i="22"/>
  <c r="W584" i="6"/>
  <c r="AB498" i="22"/>
  <c r="W499" i="6"/>
  <c r="AB677" i="22"/>
  <c r="W678" i="6"/>
  <c r="AB666" i="22"/>
  <c r="W667" i="6"/>
  <c r="AB611" i="22"/>
  <c r="W612" i="6"/>
  <c r="AB642" i="22"/>
  <c r="W643" i="6"/>
  <c r="AB715" i="22"/>
  <c r="W716" i="6"/>
  <c r="AB647" i="22"/>
  <c r="W648" i="6"/>
  <c r="AB617" i="22"/>
  <c r="W618" i="6"/>
  <c r="AB622" i="22"/>
  <c r="W623" i="6"/>
  <c r="AB618" i="22"/>
  <c r="W619" i="6"/>
  <c r="AB531" i="22"/>
  <c r="W532" i="6"/>
  <c r="AB562" i="22"/>
  <c r="W563" i="6"/>
  <c r="AB515" i="22"/>
  <c r="W516" i="6"/>
  <c r="AB496" i="22"/>
  <c r="W497" i="6"/>
  <c r="AB577" i="22"/>
  <c r="W578" i="6"/>
  <c r="AB333" i="22"/>
  <c r="W334" i="6"/>
  <c r="AB251" i="22"/>
  <c r="W252" i="6"/>
  <c r="AB363" i="22"/>
  <c r="W364" i="6"/>
  <c r="AB514" i="22"/>
  <c r="W515" i="6"/>
  <c r="AB608" i="22"/>
  <c r="W609" i="6"/>
  <c r="AB548" i="22"/>
  <c r="W549" i="6"/>
  <c r="AB508" i="22"/>
  <c r="W509" i="6"/>
  <c r="AB639" i="22"/>
  <c r="W640" i="6"/>
  <c r="AB603" i="22"/>
  <c r="W604" i="6"/>
  <c r="AB675" i="22"/>
  <c r="W676" i="6"/>
  <c r="AB659" i="22"/>
  <c r="W660" i="6"/>
  <c r="AB520" i="22"/>
  <c r="W521" i="6"/>
  <c r="AB683" i="22"/>
  <c r="W684" i="6"/>
  <c r="AB429" i="22"/>
  <c r="W430" i="6"/>
  <c r="AB256" i="22"/>
  <c r="W257" i="6"/>
  <c r="AB561" i="22"/>
  <c r="W562" i="6"/>
  <c r="AB668" i="22"/>
  <c r="W669" i="6"/>
  <c r="AB539" i="22"/>
  <c r="W540" i="6"/>
  <c r="X184" i="22"/>
  <c r="AB524" i="22"/>
  <c r="W525" i="6"/>
  <c r="AB261" i="22"/>
  <c r="W262" i="6"/>
  <c r="AB598" i="22"/>
  <c r="W599" i="6"/>
  <c r="AB579" i="22"/>
  <c r="W580" i="6"/>
  <c r="AB631" i="22"/>
  <c r="W632" i="6"/>
  <c r="AB449" i="22"/>
  <c r="W450" i="6"/>
  <c r="AB537" i="22"/>
  <c r="W538" i="6"/>
  <c r="AB249" i="22"/>
  <c r="W250" i="6"/>
  <c r="AB546" i="22"/>
  <c r="W547" i="6"/>
  <c r="AB327" i="22"/>
  <c r="W328" i="6"/>
  <c r="AB267" i="22"/>
  <c r="W268" i="6"/>
  <c r="AB325" i="22"/>
  <c r="W326" i="6"/>
  <c r="AB315" i="22"/>
  <c r="W316" i="6"/>
  <c r="AB619" i="22"/>
  <c r="W620" i="6"/>
  <c r="AB294" i="22"/>
  <c r="W295" i="6"/>
  <c r="AB509" i="22"/>
  <c r="AB641" i="22"/>
  <c r="W642" i="6"/>
  <c r="AB280" i="22"/>
  <c r="W281" i="6"/>
  <c r="AB727" i="22"/>
  <c r="W728" i="6"/>
  <c r="AB384" i="22"/>
  <c r="W385" i="6"/>
  <c r="AB445" i="22"/>
  <c r="W446" i="6"/>
  <c r="AB635" i="22"/>
  <c r="W636" i="6"/>
  <c r="AB465" i="22"/>
  <c r="W466" i="6"/>
  <c r="AB530" i="22"/>
  <c r="W531" i="6"/>
  <c r="AB685" i="22"/>
  <c r="W686" i="6"/>
  <c r="AB425" i="22"/>
  <c r="W426" i="6"/>
  <c r="AB679" i="22"/>
  <c r="W680" i="6"/>
  <c r="AB566" i="22"/>
  <c r="W567" i="6"/>
  <c r="AB708" i="22"/>
  <c r="W709" i="6"/>
  <c r="AB409" i="22"/>
  <c r="W410" i="6"/>
  <c r="AB279" i="22"/>
  <c r="W280" i="6"/>
  <c r="AB644" i="22"/>
  <c r="W645" i="6"/>
  <c r="AB649" i="22"/>
  <c r="W650" i="6"/>
  <c r="AB722" i="22"/>
  <c r="W723" i="6"/>
  <c r="AB329" i="22"/>
  <c r="W330" i="6"/>
  <c r="AB352" i="22"/>
  <c r="W353" i="6"/>
  <c r="AB671" i="22"/>
  <c r="W672" i="6"/>
  <c r="AB640" i="22"/>
  <c r="W641" i="6"/>
  <c r="AB656" i="22"/>
  <c r="W657" i="6"/>
  <c r="V610" i="6"/>
  <c r="AB621" i="22"/>
  <c r="W622" i="6"/>
  <c r="AB735" i="22"/>
  <c r="W736" i="6"/>
  <c r="AB502" i="22"/>
  <c r="W503" i="6"/>
  <c r="AB623" i="22"/>
  <c r="W624" i="6"/>
  <c r="AB421" i="22"/>
  <c r="W422" i="6"/>
  <c r="AB653" i="22"/>
  <c r="W654" i="6"/>
  <c r="AB493" i="22"/>
  <c r="W494" i="6"/>
  <c r="AB353" i="22"/>
  <c r="W354" i="6"/>
  <c r="AB664" i="22"/>
  <c r="W665" i="6"/>
  <c r="AB670" i="22"/>
  <c r="W671" i="6"/>
  <c r="AB711" i="22"/>
  <c r="W712" i="6"/>
  <c r="AB658" i="22"/>
  <c r="W659" i="6"/>
  <c r="AB532" i="22"/>
  <c r="W533" i="6"/>
  <c r="AB360" i="22"/>
  <c r="W361" i="6"/>
  <c r="AB489" i="22"/>
  <c r="W490" i="6"/>
  <c r="AB538" i="22"/>
  <c r="W539" i="6"/>
  <c r="AB316" i="22"/>
  <c r="W317" i="6"/>
  <c r="AB696" i="22"/>
  <c r="W697" i="6"/>
  <c r="AB734" i="22"/>
  <c r="W735" i="6"/>
  <c r="AB723" i="22"/>
  <c r="W724" i="6"/>
  <c r="AB648" i="22"/>
  <c r="W649" i="6"/>
  <c r="AB364" i="22"/>
  <c r="W365" i="6"/>
  <c r="AB335" i="22"/>
  <c r="W336" i="6"/>
  <c r="AB593" i="22"/>
  <c r="W594" i="6"/>
  <c r="AB368" i="22"/>
  <c r="W369" i="6"/>
  <c r="AB331" i="22"/>
  <c r="W332" i="6"/>
  <c r="AB293" i="22"/>
  <c r="W294" i="6"/>
  <c r="AB733" i="22"/>
  <c r="W734" i="6"/>
  <c r="AB570" i="22"/>
  <c r="W571" i="6"/>
  <c r="AB678" i="22"/>
  <c r="W679" i="6"/>
  <c r="AB523" i="22"/>
  <c r="W524" i="6"/>
  <c r="AB303" i="22"/>
  <c r="W304" i="6"/>
  <c r="AB682" i="22"/>
  <c r="W683" i="6"/>
  <c r="AB650" i="22"/>
  <c r="W651" i="6"/>
  <c r="AB542" i="22"/>
  <c r="W543" i="6"/>
  <c r="AB599" i="22"/>
  <c r="W600" i="6"/>
  <c r="AB694" i="22"/>
  <c r="W695" i="6"/>
  <c r="AB312" i="22"/>
  <c r="W313" i="6"/>
  <c r="V730" i="6"/>
  <c r="AB632" i="22"/>
  <c r="W633" i="6"/>
  <c r="AB506" i="22"/>
  <c r="W507" i="6"/>
  <c r="AB401" i="22"/>
  <c r="W402" i="6"/>
  <c r="AB693" i="22"/>
  <c r="W694" i="6"/>
  <c r="AB313" i="22"/>
  <c r="W314" i="6"/>
  <c r="AB724" i="22"/>
  <c r="W725" i="6"/>
  <c r="AB269" i="22"/>
  <c r="W270" i="6"/>
  <c r="AB349" i="22"/>
  <c r="W350" i="6"/>
  <c r="AB361" i="22"/>
  <c r="W362" i="6"/>
  <c r="AB636" i="22"/>
  <c r="W637" i="6"/>
  <c r="AB556" i="22"/>
  <c r="W557" i="6"/>
  <c r="AB576" i="22"/>
  <c r="W577" i="6"/>
  <c r="AB370" i="22"/>
  <c r="W371" i="6"/>
  <c r="AB304" i="22"/>
  <c r="W305" i="6"/>
  <c r="AB492" i="22"/>
  <c r="W493" i="6"/>
  <c r="AB365" i="22"/>
  <c r="W366" i="6"/>
  <c r="AB522" i="22"/>
  <c r="W523" i="6"/>
  <c r="AB581" i="22"/>
  <c r="W582" i="6"/>
  <c r="AB591" i="22"/>
  <c r="W592" i="6"/>
  <c r="AB634" i="22"/>
  <c r="W635" i="6"/>
  <c r="AB589" i="22"/>
  <c r="W590" i="6"/>
  <c r="AB453" i="22"/>
  <c r="W454" i="6"/>
  <c r="AB277" i="22"/>
  <c r="W278" i="6"/>
  <c r="AB741" i="22"/>
  <c r="W742" i="6"/>
  <c r="AB328" i="22"/>
  <c r="W329" i="6"/>
  <c r="AB594" i="22"/>
  <c r="W595" i="6"/>
  <c r="AB602" i="22"/>
  <c r="W603" i="6"/>
  <c r="AB260" i="22"/>
  <c r="W261" i="6"/>
  <c r="AB527" i="22"/>
  <c r="W528" i="6"/>
  <c r="AB544" i="22"/>
  <c r="W545" i="6"/>
  <c r="AB615" i="22"/>
  <c r="W616" i="6"/>
  <c r="AB477" i="22"/>
  <c r="W478" i="6"/>
  <c r="AB295" i="22"/>
  <c r="W296" i="6"/>
  <c r="AB310" i="22"/>
  <c r="W311" i="6"/>
  <c r="AB549" i="22"/>
  <c r="W550" i="6"/>
  <c r="AB669" i="22"/>
  <c r="W670" i="6"/>
  <c r="AB497" i="22"/>
  <c r="W498" i="6"/>
  <c r="AB254" i="22"/>
  <c r="W255" i="6"/>
  <c r="AB730" i="22"/>
  <c r="W731" i="6"/>
  <c r="AB580" i="22"/>
  <c r="W581" i="6"/>
  <c r="AB377" i="22"/>
  <c r="W378" i="6"/>
  <c r="AB461" i="22"/>
  <c r="W462" i="6"/>
  <c r="AB437" i="22"/>
  <c r="W438" i="6"/>
  <c r="V596" i="6"/>
  <c r="AA613" i="22"/>
  <c r="X731" i="22"/>
  <c r="X480" i="22"/>
  <c r="X133" i="22"/>
  <c r="V732" i="6"/>
  <c r="X678" i="22"/>
  <c r="X643" i="22"/>
  <c r="X525" i="22"/>
  <c r="X541" i="22"/>
  <c r="X252" i="22"/>
  <c r="X552" i="22"/>
  <c r="V319" i="6"/>
  <c r="X717" i="22"/>
  <c r="X286" i="22"/>
  <c r="V692" i="6"/>
  <c r="X706" i="22"/>
  <c r="X533" i="22"/>
  <c r="X503" i="22"/>
  <c r="X596" i="22"/>
  <c r="X697" i="22"/>
  <c r="X719" i="22"/>
  <c r="X505" i="22"/>
  <c r="X350" i="22"/>
  <c r="X672" i="22"/>
  <c r="X582" i="22"/>
  <c r="X306" i="22"/>
  <c r="X351" i="22"/>
  <c r="X309" i="22"/>
  <c r="X540" i="22"/>
  <c r="X620" i="22"/>
  <c r="X289" i="22"/>
  <c r="X321" i="22"/>
  <c r="X317" i="22"/>
  <c r="V625" i="6"/>
  <c r="X142" i="22"/>
  <c r="X223" i="22"/>
  <c r="X417" i="22"/>
  <c r="X270" i="22"/>
  <c r="X625" i="22"/>
  <c r="Q128" i="6"/>
  <c r="X127" i="22" s="1"/>
  <c r="X714" i="22"/>
  <c r="X725" i="22"/>
  <c r="X535" i="22"/>
  <c r="X572" i="22"/>
  <c r="X413" i="22"/>
  <c r="X702" i="22"/>
  <c r="X610" i="22"/>
  <c r="X283" i="22"/>
  <c r="X676" i="22"/>
  <c r="X710" i="22"/>
  <c r="X588" i="22"/>
  <c r="X513" i="22"/>
  <c r="X601" i="22"/>
  <c r="X586" i="22"/>
  <c r="X662" i="22"/>
  <c r="X271" i="22"/>
  <c r="X457" i="22"/>
  <c r="X571" i="22"/>
  <c r="X323" i="22"/>
  <c r="X204" i="22"/>
  <c r="X393" i="22"/>
  <c r="X606" i="22"/>
  <c r="X344" i="22"/>
  <c r="X651" i="22"/>
  <c r="X300" i="22"/>
  <c r="X633" i="22"/>
  <c r="X268" i="22"/>
  <c r="X485" i="22"/>
  <c r="X691" i="22"/>
  <c r="X574" i="22"/>
  <c r="X366" i="22"/>
  <c r="X521" i="22"/>
  <c r="X146" i="22"/>
  <c r="X688" i="22"/>
  <c r="X383" i="22"/>
  <c r="X491" i="22"/>
  <c r="X150" i="22"/>
  <c r="X189" i="22"/>
  <c r="X553" i="22"/>
  <c r="X495" i="22"/>
  <c r="X274" i="22"/>
  <c r="X517" i="22"/>
  <c r="X726" i="22"/>
  <c r="X626" i="22"/>
  <c r="X604" i="22"/>
  <c r="X320" i="22"/>
  <c r="X661" i="22"/>
  <c r="X397" i="22"/>
  <c r="X698" i="22"/>
  <c r="X687" i="22"/>
  <c r="X266" i="22"/>
  <c r="X346" i="22"/>
  <c r="X469" i="22"/>
  <c r="X684" i="22"/>
  <c r="X652" i="22"/>
  <c r="X660" i="22"/>
  <c r="X519" i="22"/>
  <c r="X720" i="22"/>
  <c r="X338" i="22"/>
  <c r="X385" i="22"/>
  <c r="X518" i="22"/>
  <c r="X721" i="22"/>
  <c r="X516" i="22"/>
  <c r="X534" i="22"/>
  <c r="X686" i="22"/>
  <c r="X630" i="22"/>
  <c r="X637" i="22"/>
  <c r="AA396" i="22"/>
  <c r="V397" i="6"/>
  <c r="Q395" i="6"/>
  <c r="W394" i="22"/>
  <c r="S395" i="6"/>
  <c r="Y394" i="22" s="1"/>
  <c r="Q476" i="6"/>
  <c r="W475" i="22"/>
  <c r="S476" i="6"/>
  <c r="Y475" i="22" s="1"/>
  <c r="Q431" i="6"/>
  <c r="W430" i="22"/>
  <c r="S431" i="6"/>
  <c r="Y430" i="22" s="1"/>
  <c r="Q163" i="6"/>
  <c r="W162" i="22"/>
  <c r="S163" i="6"/>
  <c r="Y162" i="22" s="1"/>
  <c r="Q480" i="6"/>
  <c r="W479" i="22"/>
  <c r="S480" i="6"/>
  <c r="Y479" i="22" s="1"/>
  <c r="Q417" i="6"/>
  <c r="W416" i="22"/>
  <c r="S417" i="6"/>
  <c r="Y416" i="22" s="1"/>
  <c r="S119" i="6"/>
  <c r="Y119" i="22" s="1"/>
  <c r="W119" i="22"/>
  <c r="AA404" i="22"/>
  <c r="V405" i="6"/>
  <c r="AA151" i="22"/>
  <c r="V152" i="6"/>
  <c r="Q199" i="6"/>
  <c r="W198" i="22"/>
  <c r="S199" i="6"/>
  <c r="Y198" i="22" s="1"/>
  <c r="W108" i="22"/>
  <c r="S108" i="6"/>
  <c r="Y108" i="22" s="1"/>
  <c r="S87" i="6"/>
  <c r="Y87" i="22" s="1"/>
  <c r="W87" i="22"/>
  <c r="X138" i="22"/>
  <c r="AA439" i="22"/>
  <c r="V440" i="6"/>
  <c r="X436" i="22"/>
  <c r="Q240" i="6"/>
  <c r="W239" i="22"/>
  <c r="S240" i="6"/>
  <c r="Y239" i="22" s="1"/>
  <c r="Q393" i="6"/>
  <c r="W392" i="22"/>
  <c r="S393" i="6"/>
  <c r="Y392" i="22" s="1"/>
  <c r="Q223" i="6"/>
  <c r="W222" i="22"/>
  <c r="S223" i="6"/>
  <c r="Y222" i="22" s="1"/>
  <c r="Q189" i="6"/>
  <c r="W188" i="22"/>
  <c r="S189" i="6"/>
  <c r="Y188" i="22" s="1"/>
  <c r="Q203" i="6"/>
  <c r="W202" i="22"/>
  <c r="S203" i="6"/>
  <c r="Y202" i="22" s="1"/>
  <c r="S20" i="6"/>
  <c r="Y20" i="22" s="1"/>
  <c r="W20" i="22"/>
  <c r="S71" i="6"/>
  <c r="Y71" i="22" s="1"/>
  <c r="W71" i="22"/>
  <c r="V299" i="6"/>
  <c r="AA298" i="22"/>
  <c r="S72" i="6"/>
  <c r="Y72" i="22" s="1"/>
  <c r="W72" i="22"/>
  <c r="S62" i="6"/>
  <c r="Y62" i="22" s="1"/>
  <c r="W62" i="22"/>
  <c r="AA226" i="22"/>
  <c r="V227" i="6"/>
  <c r="S51" i="6"/>
  <c r="Y51" i="22" s="1"/>
  <c r="W51" i="22"/>
  <c r="Q242" i="6"/>
  <c r="W241" i="22"/>
  <c r="S242" i="6"/>
  <c r="Y241" i="22" s="1"/>
  <c r="Q220" i="6"/>
  <c r="W219" i="22"/>
  <c r="S220" i="6"/>
  <c r="Y219" i="22" s="1"/>
  <c r="Q740" i="6"/>
  <c r="W739" i="22"/>
  <c r="S740" i="6"/>
  <c r="Y739" i="22" s="1"/>
  <c r="Q149" i="6"/>
  <c r="W148" i="22"/>
  <c r="S149" i="6"/>
  <c r="Y148" i="22" s="1"/>
  <c r="P37" i="6"/>
  <c r="Q37" i="22"/>
  <c r="Q179" i="6"/>
  <c r="W178" i="22"/>
  <c r="S179" i="6"/>
  <c r="Y178" i="22" s="1"/>
  <c r="S100" i="6"/>
  <c r="Y100" i="22" s="1"/>
  <c r="W100" i="22"/>
  <c r="S39" i="6"/>
  <c r="Y39" i="22" s="1"/>
  <c r="W39" i="22"/>
  <c r="AA200" i="22"/>
  <c r="V201" i="6"/>
  <c r="Q436" i="6"/>
  <c r="W435" i="22"/>
  <c r="S436" i="6"/>
  <c r="Y435" i="22" s="1"/>
  <c r="Q196" i="6"/>
  <c r="W195" i="22"/>
  <c r="S196" i="6"/>
  <c r="Y195" i="22" s="1"/>
  <c r="Q399" i="6"/>
  <c r="W398" i="22"/>
  <c r="S399" i="6"/>
  <c r="Y398" i="22" s="1"/>
  <c r="Q412" i="6"/>
  <c r="W411" i="22"/>
  <c r="S412" i="6"/>
  <c r="Y411" i="22" s="1"/>
  <c r="Q228" i="6"/>
  <c r="W227" i="22"/>
  <c r="S228" i="6"/>
  <c r="Y227" i="22" s="1"/>
  <c r="Q315" i="6"/>
  <c r="W314" i="22"/>
  <c r="S315" i="6"/>
  <c r="Y314" i="22" s="1"/>
  <c r="Q232" i="6"/>
  <c r="W231" i="22"/>
  <c r="S232" i="6"/>
  <c r="Y231" i="22" s="1"/>
  <c r="Q484" i="6"/>
  <c r="W483" i="22"/>
  <c r="S484" i="6"/>
  <c r="Y483" i="22" s="1"/>
  <c r="AA128" i="22"/>
  <c r="V129" i="6"/>
  <c r="S11" i="6"/>
  <c r="Y11" i="22" s="1"/>
  <c r="W11" i="22"/>
  <c r="AA420" i="22"/>
  <c r="V421" i="6"/>
  <c r="W68" i="22"/>
  <c r="S68" i="6"/>
  <c r="Y68" i="22" s="1"/>
  <c r="S86" i="6"/>
  <c r="Y86" i="22" s="1"/>
  <c r="W86" i="22"/>
  <c r="AA189" i="22"/>
  <c r="V190" i="6"/>
  <c r="S103" i="6"/>
  <c r="Y103" i="22" s="1"/>
  <c r="W103" i="22"/>
  <c r="Q204" i="6"/>
  <c r="W203" i="22"/>
  <c r="S204" i="6"/>
  <c r="Y203" i="22" s="1"/>
  <c r="Q140" i="6"/>
  <c r="W139" i="22"/>
  <c r="S140" i="6"/>
  <c r="Y139" i="22" s="1"/>
  <c r="X168" i="22"/>
  <c r="Q207" i="6"/>
  <c r="W206" i="22"/>
  <c r="S207" i="6"/>
  <c r="Y206" i="22" s="1"/>
  <c r="Q97" i="22"/>
  <c r="P97" i="6"/>
  <c r="Q245" i="6"/>
  <c r="W244" i="22"/>
  <c r="S245" i="6"/>
  <c r="Y244" i="22" s="1"/>
  <c r="Q158" i="6"/>
  <c r="W157" i="22"/>
  <c r="S158" i="6"/>
  <c r="Y157" i="22" s="1"/>
  <c r="Q236" i="6"/>
  <c r="W235" i="22"/>
  <c r="S236" i="6"/>
  <c r="Y235" i="22" s="1"/>
  <c r="S17" i="6"/>
  <c r="Y17" i="22" s="1"/>
  <c r="W17" i="22"/>
  <c r="S22" i="6"/>
  <c r="Y22" i="22" s="1"/>
  <c r="W22" i="22"/>
  <c r="S63" i="6"/>
  <c r="Y63" i="22" s="1"/>
  <c r="W63" i="22"/>
  <c r="S126" i="6"/>
  <c r="Y126" i="22" s="1"/>
  <c r="W126" i="22"/>
  <c r="S123" i="6"/>
  <c r="Y123" i="22" s="1"/>
  <c r="W123" i="22"/>
  <c r="S115" i="6"/>
  <c r="Y115" i="22" s="1"/>
  <c r="W115" i="22"/>
  <c r="P45" i="6"/>
  <c r="Q45" i="22"/>
  <c r="Q746" i="6"/>
  <c r="W745" i="22"/>
  <c r="S746" i="6"/>
  <c r="Y745" i="22" s="1"/>
  <c r="Q194" i="6"/>
  <c r="W193" i="22"/>
  <c r="S194" i="6"/>
  <c r="Y193" i="22" s="1"/>
  <c r="P77" i="6"/>
  <c r="Q77" i="22"/>
  <c r="S95" i="6"/>
  <c r="Y95" i="22" s="1"/>
  <c r="W95" i="22"/>
  <c r="S56" i="6"/>
  <c r="Y56" i="22" s="1"/>
  <c r="W56" i="22"/>
  <c r="Q460" i="6"/>
  <c r="W459" i="22"/>
  <c r="S460" i="6"/>
  <c r="Y459" i="22" s="1"/>
  <c r="Q448" i="6"/>
  <c r="W447" i="22"/>
  <c r="S448" i="6"/>
  <c r="Y447" i="22" s="1"/>
  <c r="Q175" i="6"/>
  <c r="W174" i="22"/>
  <c r="S175" i="6"/>
  <c r="Y174" i="22" s="1"/>
  <c r="Q164" i="6"/>
  <c r="W163" i="22"/>
  <c r="S164" i="6"/>
  <c r="Y163" i="22" s="1"/>
  <c r="Q217" i="6"/>
  <c r="W216" i="22"/>
  <c r="S217" i="6"/>
  <c r="Y216" i="22" s="1"/>
  <c r="Q389" i="6"/>
  <c r="W388" i="22"/>
  <c r="S389" i="6"/>
  <c r="Y388" i="22" s="1"/>
  <c r="S47" i="6"/>
  <c r="Y47" i="22" s="1"/>
  <c r="W47" i="22"/>
  <c r="Q144" i="6"/>
  <c r="W143" i="22"/>
  <c r="S144" i="6"/>
  <c r="Y143" i="22" s="1"/>
  <c r="Q160" i="6"/>
  <c r="W159" i="22"/>
  <c r="S160" i="6"/>
  <c r="Y159" i="22" s="1"/>
  <c r="S76" i="6"/>
  <c r="Y76" i="22" s="1"/>
  <c r="W76" i="22"/>
  <c r="Q222" i="6"/>
  <c r="W221" i="22"/>
  <c r="S222" i="6"/>
  <c r="Y221" i="22" s="1"/>
  <c r="Q383" i="6"/>
  <c r="W382" i="22"/>
  <c r="S383" i="6"/>
  <c r="Y382" i="22" s="1"/>
  <c r="Q173" i="6"/>
  <c r="W172" i="22"/>
  <c r="S173" i="6"/>
  <c r="Y172" i="22" s="1"/>
  <c r="Q373" i="6"/>
  <c r="W372" i="22"/>
  <c r="S373" i="6"/>
  <c r="Y372" i="22" s="1"/>
  <c r="S122" i="6"/>
  <c r="Y122" i="22" s="1"/>
  <c r="W122" i="22"/>
  <c r="Q404" i="6"/>
  <c r="W403" i="22"/>
  <c r="S404" i="6"/>
  <c r="Y403" i="22" s="1"/>
  <c r="Q457" i="6"/>
  <c r="W456" i="22"/>
  <c r="S457" i="6"/>
  <c r="Y456" i="22" s="1"/>
  <c r="AA428" i="22"/>
  <c r="V429" i="6"/>
  <c r="W92" i="22"/>
  <c r="S92" i="6"/>
  <c r="Y92" i="22" s="1"/>
  <c r="S98" i="6"/>
  <c r="Y98" i="22" s="1"/>
  <c r="W98" i="22"/>
  <c r="S65" i="6"/>
  <c r="Y65" i="22" s="1"/>
  <c r="W65" i="22"/>
  <c r="Q447" i="6"/>
  <c r="W446" i="22"/>
  <c r="S447" i="6"/>
  <c r="Y446" i="22" s="1"/>
  <c r="Q210" i="6"/>
  <c r="W209" i="22"/>
  <c r="S210" i="6"/>
  <c r="Y209" i="22" s="1"/>
  <c r="Q467" i="6"/>
  <c r="W466" i="22"/>
  <c r="S467" i="6"/>
  <c r="Y466" i="22" s="1"/>
  <c r="Q183" i="6"/>
  <c r="W182" i="22"/>
  <c r="S183" i="6"/>
  <c r="Y182" i="22" s="1"/>
  <c r="Q176" i="6"/>
  <c r="W175" i="22"/>
  <c r="S176" i="6"/>
  <c r="Y175" i="22" s="1"/>
  <c r="S102" i="6"/>
  <c r="Y102" i="22" s="1"/>
  <c r="W102" i="22"/>
  <c r="S113" i="6"/>
  <c r="Y113" i="22" s="1"/>
  <c r="W113" i="22"/>
  <c r="S18" i="6"/>
  <c r="Y18" i="22" s="1"/>
  <c r="W18" i="22"/>
  <c r="S46" i="6"/>
  <c r="Y46" i="22" s="1"/>
  <c r="W46" i="22"/>
  <c r="S57" i="6"/>
  <c r="Y57" i="22" s="1"/>
  <c r="W57" i="22"/>
  <c r="Q165" i="6"/>
  <c r="W164" i="22"/>
  <c r="S165" i="6"/>
  <c r="Y164" i="22" s="1"/>
  <c r="P67" i="6"/>
  <c r="Q67" i="22"/>
  <c r="S120" i="6"/>
  <c r="Y120" i="22" s="1"/>
  <c r="W120" i="22"/>
  <c r="S31" i="6"/>
  <c r="Y31" i="22" s="1"/>
  <c r="W31" i="22"/>
  <c r="Q423" i="6"/>
  <c r="W422" i="22"/>
  <c r="S423" i="6"/>
  <c r="Y422" i="22" s="1"/>
  <c r="Q409" i="6"/>
  <c r="W408" i="22"/>
  <c r="S409" i="6"/>
  <c r="Y408" i="22" s="1"/>
  <c r="Q219" i="6"/>
  <c r="W218" i="22"/>
  <c r="S219" i="6"/>
  <c r="Y218" i="22" s="1"/>
  <c r="Q273" i="6"/>
  <c r="W272" i="22"/>
  <c r="S273" i="6"/>
  <c r="Y272" i="22" s="1"/>
  <c r="Q400" i="6"/>
  <c r="W399" i="22"/>
  <c r="S400" i="6"/>
  <c r="Y399" i="22" s="1"/>
  <c r="AA374" i="22"/>
  <c r="V375" i="6"/>
  <c r="S48" i="6"/>
  <c r="Y48" i="22" s="1"/>
  <c r="W48" i="22"/>
  <c r="AA400" i="22"/>
  <c r="V401" i="6"/>
  <c r="Q192" i="6"/>
  <c r="W191" i="22"/>
  <c r="S192" i="6"/>
  <c r="Y191" i="22" s="1"/>
  <c r="Q392" i="6"/>
  <c r="W391" i="22"/>
  <c r="S392" i="6"/>
  <c r="Y391" i="22" s="1"/>
  <c r="Q391" i="6"/>
  <c r="W390" i="22"/>
  <c r="S391" i="6"/>
  <c r="Y390" i="22" s="1"/>
  <c r="S55" i="6"/>
  <c r="Y55" i="22" s="1"/>
  <c r="W55" i="22"/>
  <c r="AA166" i="22"/>
  <c r="V167" i="6"/>
  <c r="Q214" i="6"/>
  <c r="W213" i="22"/>
  <c r="S214" i="6"/>
  <c r="Y213" i="22" s="1"/>
  <c r="P109" i="6"/>
  <c r="Q109" i="22"/>
  <c r="P21" i="6"/>
  <c r="Q21" i="22"/>
  <c r="AA134" i="22"/>
  <c r="V135" i="6"/>
  <c r="Q234" i="6"/>
  <c r="W233" i="22"/>
  <c r="S234" i="6"/>
  <c r="Y233" i="22" s="1"/>
  <c r="Q424" i="6"/>
  <c r="W423" i="22"/>
  <c r="S424" i="6"/>
  <c r="Y423" i="22" s="1"/>
  <c r="X738" i="22"/>
  <c r="S43" i="6"/>
  <c r="Y43" i="22" s="1"/>
  <c r="W43" i="22"/>
  <c r="Q408" i="6"/>
  <c r="W407" i="22"/>
  <c r="S408" i="6"/>
  <c r="Y407" i="22" s="1"/>
  <c r="Q376" i="6"/>
  <c r="W375" i="22"/>
  <c r="S376" i="6"/>
  <c r="Y375" i="22" s="1"/>
  <c r="Q148" i="6"/>
  <c r="W147" i="22"/>
  <c r="S148" i="6"/>
  <c r="Y147" i="22" s="1"/>
  <c r="Q379" i="6"/>
  <c r="W378" i="22"/>
  <c r="S379" i="6"/>
  <c r="Y378" i="22" s="1"/>
  <c r="Q153" i="6"/>
  <c r="W152" i="22"/>
  <c r="S153" i="6"/>
  <c r="Y152" i="22" s="1"/>
  <c r="Q473" i="6"/>
  <c r="W472" i="22"/>
  <c r="S473" i="6"/>
  <c r="Y472" i="22" s="1"/>
  <c r="Q489" i="6"/>
  <c r="W488" i="22"/>
  <c r="S489" i="6"/>
  <c r="Y488" i="22" s="1"/>
  <c r="V465" i="6"/>
  <c r="AA464" i="22"/>
  <c r="AA165" i="22"/>
  <c r="V166" i="6"/>
  <c r="Q181" i="6"/>
  <c r="W180" i="22"/>
  <c r="S181" i="6"/>
  <c r="Y180" i="22" s="1"/>
  <c r="W26" i="22"/>
  <c r="S26" i="6"/>
  <c r="Y26" i="22" s="1"/>
  <c r="AA144" i="22"/>
  <c r="V145" i="6"/>
  <c r="P101" i="6"/>
  <c r="Q101" i="22"/>
  <c r="Q235" i="6"/>
  <c r="W234" i="22"/>
  <c r="S235" i="6"/>
  <c r="Y234" i="22" s="1"/>
  <c r="Q206" i="6"/>
  <c r="W205" i="22"/>
  <c r="S206" i="6"/>
  <c r="Y205" i="22" s="1"/>
  <c r="Q491" i="6"/>
  <c r="W490" i="22"/>
  <c r="S491" i="6"/>
  <c r="Y490" i="22" s="1"/>
  <c r="X155" i="22"/>
  <c r="Q396" i="6"/>
  <c r="W395" i="22"/>
  <c r="S396" i="6"/>
  <c r="Y395" i="22" s="1"/>
  <c r="P69" i="6"/>
  <c r="Q69" i="22"/>
  <c r="S70" i="6"/>
  <c r="Y70" i="22" s="1"/>
  <c r="W70" i="22"/>
  <c r="S118" i="6"/>
  <c r="Y118" i="22" s="1"/>
  <c r="W118" i="22"/>
  <c r="S9" i="6"/>
  <c r="Y9" i="22" s="1"/>
  <c r="W9" i="22"/>
  <c r="S25" i="6"/>
  <c r="Y25" i="22" s="1"/>
  <c r="W25" i="22"/>
  <c r="S30" i="6"/>
  <c r="Y30" i="22" s="1"/>
  <c r="W30" i="22"/>
  <c r="V134" i="6"/>
  <c r="AA133" i="22"/>
  <c r="AA141" i="22"/>
  <c r="V142" i="6"/>
  <c r="S82" i="6"/>
  <c r="Y82" i="22" s="1"/>
  <c r="W82" i="22"/>
  <c r="S80" i="6"/>
  <c r="Y80" i="22" s="1"/>
  <c r="W80" i="22"/>
  <c r="Q237" i="6"/>
  <c r="W236" i="22"/>
  <c r="S237" i="6"/>
  <c r="Y236" i="22" s="1"/>
  <c r="S91" i="6"/>
  <c r="Y91" i="22" s="1"/>
  <c r="W91" i="22"/>
  <c r="Q188" i="6"/>
  <c r="W187" i="22"/>
  <c r="S188" i="6"/>
  <c r="Y187" i="22" s="1"/>
  <c r="Q225" i="6"/>
  <c r="W224" i="22"/>
  <c r="S225" i="6"/>
  <c r="Y224" i="22" s="1"/>
  <c r="Q218" i="6"/>
  <c r="W217" i="22"/>
  <c r="S218" i="6"/>
  <c r="Y217" i="22" s="1"/>
  <c r="P93" i="6"/>
  <c r="Q93" i="22"/>
  <c r="Q416" i="6"/>
  <c r="W415" i="22"/>
  <c r="S416" i="6"/>
  <c r="Y415" i="22" s="1"/>
  <c r="Q464" i="6"/>
  <c r="W463" i="22"/>
  <c r="S464" i="6"/>
  <c r="Y463" i="22" s="1"/>
  <c r="W74" i="22"/>
  <c r="S74" i="6"/>
  <c r="Y74" i="22" s="1"/>
  <c r="S73" i="6"/>
  <c r="Y73" i="22" s="1"/>
  <c r="W73" i="22"/>
  <c r="Q184" i="6"/>
  <c r="W183" i="22"/>
  <c r="S184" i="6"/>
  <c r="Y183" i="22" s="1"/>
  <c r="S10" i="6"/>
  <c r="Y10" i="22" s="1"/>
  <c r="W10" i="22"/>
  <c r="S78" i="6"/>
  <c r="Y78" i="22" s="1"/>
  <c r="W78" i="22"/>
  <c r="Q251" i="6"/>
  <c r="W250" i="22"/>
  <c r="S251" i="6"/>
  <c r="Y250" i="22" s="1"/>
  <c r="S89" i="6"/>
  <c r="Y89" i="22" s="1"/>
  <c r="W89" i="22"/>
  <c r="AA229" i="22"/>
  <c r="V230" i="6"/>
  <c r="X230" i="22"/>
  <c r="Q380" i="6"/>
  <c r="W379" i="22"/>
  <c r="S380" i="6"/>
  <c r="Y379" i="22" s="1"/>
  <c r="Q461" i="6"/>
  <c r="W460" i="22"/>
  <c r="S461" i="6"/>
  <c r="Y460" i="22" s="1"/>
  <c r="Q432" i="6"/>
  <c r="W431" i="22"/>
  <c r="S432" i="6"/>
  <c r="Y431" i="22" s="1"/>
  <c r="Q136" i="6"/>
  <c r="W135" i="22"/>
  <c r="S136" i="6"/>
  <c r="Y135" i="22" s="1"/>
  <c r="Q168" i="6"/>
  <c r="W167" i="22"/>
  <c r="S168" i="6"/>
  <c r="Y167" i="22" s="1"/>
  <c r="X743" i="22"/>
  <c r="Q487" i="6"/>
  <c r="W486" i="22"/>
  <c r="S487" i="6"/>
  <c r="Y486" i="22" s="1"/>
  <c r="AA412" i="22"/>
  <c r="V413" i="6"/>
  <c r="S83" i="6"/>
  <c r="Y83" i="22" s="1"/>
  <c r="W83" i="22"/>
  <c r="AA197" i="22"/>
  <c r="V198" i="6"/>
  <c r="S8" i="6"/>
  <c r="Y8" i="22" s="1"/>
  <c r="W8" i="22"/>
  <c r="Q479" i="6"/>
  <c r="W478" i="22"/>
  <c r="S479" i="6"/>
  <c r="Y478" i="22" s="1"/>
  <c r="Q403" i="6"/>
  <c r="W402" i="22"/>
  <c r="S403" i="6"/>
  <c r="Y402" i="22" s="1"/>
  <c r="P29" i="6"/>
  <c r="Q29" i="22"/>
  <c r="S81" i="6"/>
  <c r="Y81" i="22" s="1"/>
  <c r="W81" i="22"/>
  <c r="Q485" i="6"/>
  <c r="W484" i="22"/>
  <c r="S485" i="6"/>
  <c r="Y484" i="22" s="1"/>
  <c r="Q177" i="6"/>
  <c r="W176" i="22"/>
  <c r="S177" i="6"/>
  <c r="Y176" i="22" s="1"/>
  <c r="Q141" i="6"/>
  <c r="W140" i="22"/>
  <c r="S141" i="6"/>
  <c r="Y140" i="22" s="1"/>
  <c r="Q131" i="6"/>
  <c r="W130" i="22"/>
  <c r="S131" i="6"/>
  <c r="Y130" i="22" s="1"/>
  <c r="Q137" i="6"/>
  <c r="W136" i="22"/>
  <c r="S137" i="6"/>
  <c r="Y136" i="22" s="1"/>
  <c r="AA406" i="22"/>
  <c r="V407" i="6"/>
  <c r="S33" i="6"/>
  <c r="Y33" i="22" s="1"/>
  <c r="W33" i="22"/>
  <c r="S125" i="6"/>
  <c r="Y125" i="22" s="1"/>
  <c r="W125" i="22"/>
  <c r="W36" i="22"/>
  <c r="S36" i="6"/>
  <c r="Y36" i="22" s="1"/>
  <c r="Q443" i="6"/>
  <c r="W442" i="22"/>
  <c r="S443" i="6"/>
  <c r="Y442" i="22" s="1"/>
  <c r="AA491" i="22"/>
  <c r="V492" i="6"/>
  <c r="S24" i="6"/>
  <c r="Y24" i="22" s="1"/>
  <c r="W24" i="22"/>
  <c r="Q178" i="6"/>
  <c r="W177" i="22"/>
  <c r="S178" i="6"/>
  <c r="Y177" i="22" s="1"/>
  <c r="Q212" i="6"/>
  <c r="W211" i="22"/>
  <c r="S212" i="6"/>
  <c r="Y211" i="22" s="1"/>
  <c r="P13" i="6"/>
  <c r="Q13" i="22"/>
  <c r="AA383" i="22"/>
  <c r="V384" i="6"/>
  <c r="S84" i="6"/>
  <c r="Y84" i="22" s="1"/>
  <c r="W84" i="22"/>
  <c r="V456" i="6"/>
  <c r="AA455" i="22"/>
  <c r="Q741" i="6"/>
  <c r="W740" i="22"/>
  <c r="S741" i="6"/>
  <c r="Y740" i="22" s="1"/>
  <c r="Q197" i="6"/>
  <c r="W196" i="22"/>
  <c r="S197" i="6"/>
  <c r="Y196" i="22" s="1"/>
  <c r="Q130" i="6"/>
  <c r="W129" i="22"/>
  <c r="S130" i="6"/>
  <c r="Y129" i="22" s="1"/>
  <c r="Q483" i="6"/>
  <c r="W482" i="22"/>
  <c r="S483" i="6"/>
  <c r="Y482" i="22" s="1"/>
  <c r="Q249" i="6"/>
  <c r="W248" i="22"/>
  <c r="S249" i="6"/>
  <c r="Y248" i="22" s="1"/>
  <c r="Q745" i="6"/>
  <c r="W744" i="22"/>
  <c r="S745" i="6"/>
  <c r="Y744" i="22" s="1"/>
  <c r="Q226" i="6"/>
  <c r="W225" i="22"/>
  <c r="S226" i="6"/>
  <c r="Y225" i="22" s="1"/>
  <c r="Q743" i="6"/>
  <c r="W742" i="22"/>
  <c r="S743" i="6"/>
  <c r="Y742" i="22" s="1"/>
  <c r="Q180" i="6"/>
  <c r="W179" i="22"/>
  <c r="S180" i="6"/>
  <c r="Y179" i="22" s="1"/>
  <c r="W124" i="22"/>
  <c r="S124" i="6"/>
  <c r="Y124" i="22" s="1"/>
  <c r="S58" i="6"/>
  <c r="Y58" i="22" s="1"/>
  <c r="W58" i="22"/>
  <c r="V428" i="6"/>
  <c r="AA427" i="22"/>
  <c r="S106" i="6"/>
  <c r="Y106" i="22" s="1"/>
  <c r="W106" i="22"/>
  <c r="S94" i="6"/>
  <c r="Y94" i="22" s="1"/>
  <c r="W94" i="22"/>
  <c r="Q208" i="6"/>
  <c r="W207" i="22"/>
  <c r="S208" i="6"/>
  <c r="Y207" i="22" s="1"/>
  <c r="Q248" i="6"/>
  <c r="W247" i="22"/>
  <c r="S248" i="6"/>
  <c r="Y247" i="22" s="1"/>
  <c r="Q155" i="6"/>
  <c r="W154" i="22"/>
  <c r="S155" i="6"/>
  <c r="Y154" i="22" s="1"/>
  <c r="Q209" i="6"/>
  <c r="W208" i="22"/>
  <c r="S209" i="6"/>
  <c r="Y208" i="22" s="1"/>
  <c r="Q463" i="6"/>
  <c r="W462" i="22"/>
  <c r="S463" i="6"/>
  <c r="Y462" i="22" s="1"/>
  <c r="Q452" i="6"/>
  <c r="W451" i="22"/>
  <c r="S452" i="6"/>
  <c r="Y451" i="22" s="1"/>
  <c r="W448" i="22"/>
  <c r="S449" i="6"/>
  <c r="Y448" i="22" s="1"/>
  <c r="Q449" i="6"/>
  <c r="Q289" i="6"/>
  <c r="W288" i="22"/>
  <c r="S289" i="6"/>
  <c r="Y288" i="22" s="1"/>
  <c r="S99" i="6"/>
  <c r="Y99" i="22" s="1"/>
  <c r="W99" i="22"/>
  <c r="S104" i="6"/>
  <c r="Y104" i="22" s="1"/>
  <c r="W104" i="22"/>
  <c r="S64" i="6"/>
  <c r="Y64" i="22" s="1"/>
  <c r="W64" i="22"/>
  <c r="AA142" i="22"/>
  <c r="V143" i="6"/>
  <c r="X736" i="22"/>
  <c r="S19" i="6"/>
  <c r="Y19" i="22" s="1"/>
  <c r="W19" i="22"/>
  <c r="S75" i="6"/>
  <c r="Y75" i="22" s="1"/>
  <c r="W75" i="22"/>
  <c r="AA245" i="22"/>
  <c r="V246" i="6"/>
  <c r="AA237" i="22"/>
  <c r="V238" i="6"/>
  <c r="Q215" i="6"/>
  <c r="W214" i="22"/>
  <c r="S215" i="6"/>
  <c r="Y214" i="22" s="1"/>
  <c r="Q211" i="6"/>
  <c r="W210" i="22"/>
  <c r="S211" i="6"/>
  <c r="Y210" i="22" s="1"/>
  <c r="Q213" i="6"/>
  <c r="W212" i="22"/>
  <c r="S213" i="6"/>
  <c r="Y212" i="22" s="1"/>
  <c r="P107" i="6"/>
  <c r="Q107" i="22"/>
  <c r="Q162" i="6"/>
  <c r="W161" i="22"/>
  <c r="S162" i="6"/>
  <c r="Y161" i="22" s="1"/>
  <c r="Q468" i="6"/>
  <c r="W467" i="22"/>
  <c r="S468" i="6"/>
  <c r="Y467" i="22" s="1"/>
  <c r="Q159" i="6"/>
  <c r="W158" i="22"/>
  <c r="S159" i="6"/>
  <c r="Y158" i="22" s="1"/>
  <c r="Q138" i="6"/>
  <c r="W137" i="22"/>
  <c r="S138" i="6"/>
  <c r="Y137" i="22" s="1"/>
  <c r="AA470" i="22"/>
  <c r="V471" i="6"/>
  <c r="Q453" i="6"/>
  <c r="W452" i="22"/>
  <c r="S453" i="6"/>
  <c r="Y452" i="22" s="1"/>
  <c r="Q472" i="6"/>
  <c r="W471" i="22"/>
  <c r="S472" i="6"/>
  <c r="Y471" i="22" s="1"/>
  <c r="X386" i="22"/>
  <c r="S34" i="6"/>
  <c r="Y34" i="22" s="1"/>
  <c r="W34" i="22"/>
  <c r="S116" i="6"/>
  <c r="Y116" i="22" s="1"/>
  <c r="W116" i="22"/>
  <c r="AA223" i="22"/>
  <c r="V224" i="6"/>
  <c r="Q475" i="6"/>
  <c r="W474" i="22"/>
  <c r="S475" i="6"/>
  <c r="Y474" i="22" s="1"/>
  <c r="Q419" i="6"/>
  <c r="W418" i="22"/>
  <c r="S419" i="6"/>
  <c r="Y418" i="22" s="1"/>
  <c r="Q49" i="22"/>
  <c r="P49" i="6"/>
  <c r="S111" i="6"/>
  <c r="Y111" i="22" s="1"/>
  <c r="W111" i="22"/>
  <c r="S59" i="6"/>
  <c r="Y59" i="22" s="1"/>
  <c r="W59" i="22"/>
  <c r="X371" i="22"/>
  <c r="Q241" i="6"/>
  <c r="W240" i="22"/>
  <c r="S241" i="6"/>
  <c r="Y240" i="22" s="1"/>
  <c r="Q233" i="6"/>
  <c r="W232" i="22"/>
  <c r="S233" i="6"/>
  <c r="Y232" i="22" s="1"/>
  <c r="Q738" i="6"/>
  <c r="W737" i="22"/>
  <c r="S738" i="6"/>
  <c r="Y737" i="22" s="1"/>
  <c r="Q182" i="6"/>
  <c r="W181" i="22"/>
  <c r="S182" i="6"/>
  <c r="Y181" i="22" s="1"/>
  <c r="S15" i="6"/>
  <c r="Y15" i="22" s="1"/>
  <c r="W15" i="22"/>
  <c r="AA438" i="22"/>
  <c r="V439" i="6"/>
  <c r="S54" i="6"/>
  <c r="Y54" i="22" s="1"/>
  <c r="W54" i="22"/>
  <c r="AA380" i="22"/>
  <c r="V381" i="6"/>
  <c r="S90" i="6"/>
  <c r="Y90" i="22" s="1"/>
  <c r="W90" i="22"/>
  <c r="V161" i="6"/>
  <c r="AA160" i="22"/>
  <c r="AA480" i="22"/>
  <c r="V481" i="6"/>
  <c r="W44" i="22"/>
  <c r="S44" i="6"/>
  <c r="Y44" i="22" s="1"/>
  <c r="V187" i="6"/>
  <c r="AA186" i="22"/>
  <c r="S41" i="6"/>
  <c r="Y41" i="22" s="1"/>
  <c r="W41" i="22"/>
  <c r="Q441" i="6"/>
  <c r="W440" i="22"/>
  <c r="S441" i="6"/>
  <c r="Y440" i="22" s="1"/>
  <c r="Q243" i="6"/>
  <c r="W242" i="22"/>
  <c r="S243" i="6"/>
  <c r="Y242" i="22" s="1"/>
  <c r="Q244" i="6"/>
  <c r="W243" i="22"/>
  <c r="S244" i="6"/>
  <c r="Y243" i="22" s="1"/>
  <c r="Q433" i="6"/>
  <c r="W432" i="22"/>
  <c r="S433" i="6"/>
  <c r="Y432" i="22" s="1"/>
  <c r="Q469" i="6"/>
  <c r="W468" i="22"/>
  <c r="S469" i="6"/>
  <c r="Y468" i="22" s="1"/>
  <c r="Q377" i="6"/>
  <c r="W376" i="22"/>
  <c r="S377" i="6"/>
  <c r="Y376" i="22" s="1"/>
  <c r="Q186" i="6"/>
  <c r="W185" i="22"/>
  <c r="S186" i="6"/>
  <c r="Y185" i="22" s="1"/>
  <c r="S112" i="6"/>
  <c r="Y112" i="22" s="1"/>
  <c r="W112" i="22"/>
  <c r="Q170" i="6"/>
  <c r="W169" i="22"/>
  <c r="S170" i="6"/>
  <c r="Y169" i="22" s="1"/>
  <c r="S7" i="6"/>
  <c r="Y7" i="22" s="1"/>
  <c r="W7" i="22"/>
  <c r="S96" i="6"/>
  <c r="Y96" i="22" s="1"/>
  <c r="W96" i="22"/>
  <c r="W50" i="22"/>
  <c r="S50" i="6"/>
  <c r="Y50" i="22" s="1"/>
  <c r="AA146" i="22"/>
  <c r="V147" i="6"/>
  <c r="S40" i="6"/>
  <c r="Y40" i="22" s="1"/>
  <c r="W40" i="22"/>
  <c r="P61" i="6"/>
  <c r="Q61" i="22"/>
  <c r="Q157" i="6"/>
  <c r="W156" i="22"/>
  <c r="S157" i="6"/>
  <c r="Y156" i="22" s="1"/>
  <c r="Q477" i="6"/>
  <c r="W476" i="22"/>
  <c r="S477" i="6"/>
  <c r="Y476" i="22" s="1"/>
  <c r="S66" i="6"/>
  <c r="Y66" i="22" s="1"/>
  <c r="W66" i="22"/>
  <c r="W28" i="22"/>
  <c r="S28" i="6"/>
  <c r="Y28" i="22" s="1"/>
  <c r="Q200" i="6"/>
  <c r="W199" i="22"/>
  <c r="S200" i="6"/>
  <c r="Y199" i="22" s="1"/>
  <c r="S121" i="6"/>
  <c r="Y121" i="22" s="1"/>
  <c r="W121" i="22"/>
  <c r="AA184" i="22"/>
  <c r="V185" i="6"/>
  <c r="S52" i="6"/>
  <c r="Y52" i="22" s="1"/>
  <c r="W52" i="22"/>
  <c r="Q459" i="6"/>
  <c r="W458" i="22"/>
  <c r="S459" i="6"/>
  <c r="Y458" i="22" s="1"/>
  <c r="Q445" i="6"/>
  <c r="W444" i="22"/>
  <c r="S445" i="6"/>
  <c r="Y444" i="22" s="1"/>
  <c r="Q154" i="6"/>
  <c r="W153" i="22"/>
  <c r="S154" i="6"/>
  <c r="Y153" i="22" s="1"/>
  <c r="Q435" i="6"/>
  <c r="W434" i="22"/>
  <c r="S435" i="6"/>
  <c r="Y434" i="22" s="1"/>
  <c r="V171" i="6"/>
  <c r="AA170" i="22"/>
  <c r="Q425" i="6"/>
  <c r="W424" i="22"/>
  <c r="S425" i="6"/>
  <c r="Y424" i="22" s="1"/>
  <c r="Q239" i="6"/>
  <c r="W238" i="22"/>
  <c r="S239" i="6"/>
  <c r="Y238" i="22" s="1"/>
  <c r="Q146" i="6"/>
  <c r="W145" i="22"/>
  <c r="S146" i="6"/>
  <c r="Y145" i="22" s="1"/>
  <c r="Q27" i="22"/>
  <c r="P27" i="6"/>
  <c r="S105" i="6"/>
  <c r="Y105" i="22" s="1"/>
  <c r="W105" i="22"/>
  <c r="S38" i="6"/>
  <c r="Y38" i="22" s="1"/>
  <c r="W38" i="22"/>
  <c r="W12" i="22"/>
  <c r="S12" i="6"/>
  <c r="Y12" i="22" s="1"/>
  <c r="S6" i="6"/>
  <c r="Y6" i="22" s="1"/>
  <c r="W6" i="22"/>
  <c r="Q202" i="6"/>
  <c r="W201" i="22"/>
  <c r="S202" i="6"/>
  <c r="Y201" i="22" s="1"/>
  <c r="P117" i="6"/>
  <c r="Q117" i="22"/>
  <c r="P53" i="6"/>
  <c r="Q53" i="22"/>
  <c r="X190" i="22"/>
  <c r="S42" i="6"/>
  <c r="Y42" i="22" s="1"/>
  <c r="W42" i="22"/>
  <c r="Q172" i="6"/>
  <c r="W171" i="22"/>
  <c r="S172" i="6"/>
  <c r="Y171" i="22" s="1"/>
  <c r="Q229" i="6"/>
  <c r="W228" i="22"/>
  <c r="S229" i="6"/>
  <c r="Y228" i="22" s="1"/>
  <c r="Q132" i="6"/>
  <c r="W131" i="22"/>
  <c r="S132" i="6"/>
  <c r="Y131" i="22" s="1"/>
  <c r="S23" i="6"/>
  <c r="Y23" i="22" s="1"/>
  <c r="W23" i="22"/>
  <c r="Q488" i="6"/>
  <c r="W487" i="22"/>
  <c r="S488" i="6"/>
  <c r="Y487" i="22" s="1"/>
  <c r="Q420" i="6"/>
  <c r="W419" i="22"/>
  <c r="S420" i="6"/>
  <c r="Y419" i="22" s="1"/>
  <c r="Q195" i="6"/>
  <c r="W194" i="22"/>
  <c r="S195" i="6"/>
  <c r="Y194" i="22" s="1"/>
  <c r="S60" i="6"/>
  <c r="Y60" i="22" s="1"/>
  <c r="W60" i="22"/>
  <c r="S114" i="6"/>
  <c r="Y114" i="22" s="1"/>
  <c r="W114" i="22"/>
  <c r="S16" i="6"/>
  <c r="Y16" i="22" s="1"/>
  <c r="W16" i="22"/>
  <c r="AA150" i="22"/>
  <c r="V151" i="6"/>
  <c r="Q133" i="6"/>
  <c r="W132" i="22"/>
  <c r="S133" i="6"/>
  <c r="Y132" i="22" s="1"/>
  <c r="Q193" i="6"/>
  <c r="W192" i="22"/>
  <c r="S193" i="6"/>
  <c r="Y192" i="22" s="1"/>
  <c r="Q388" i="6"/>
  <c r="W387" i="22"/>
  <c r="S388" i="6"/>
  <c r="Y387" i="22" s="1"/>
  <c r="Q216" i="6"/>
  <c r="W215" i="22"/>
  <c r="S216" i="6"/>
  <c r="Y215" i="22" s="1"/>
  <c r="Q411" i="6"/>
  <c r="W410" i="22"/>
  <c r="S411" i="6"/>
  <c r="Y410" i="22" s="1"/>
  <c r="Q427" i="6"/>
  <c r="W426" i="22"/>
  <c r="S427" i="6"/>
  <c r="Y426" i="22" s="1"/>
  <c r="S35" i="6"/>
  <c r="Y35" i="22" s="1"/>
  <c r="W35" i="22"/>
  <c r="Q221" i="6"/>
  <c r="W220" i="22"/>
  <c r="S221" i="6"/>
  <c r="Y220" i="22" s="1"/>
  <c r="P85" i="6"/>
  <c r="Q85" i="22"/>
  <c r="Q150" i="6"/>
  <c r="W149" i="22"/>
  <c r="S150" i="6"/>
  <c r="Y149" i="22" s="1"/>
  <c r="AA173" i="22"/>
  <c r="V174" i="6"/>
  <c r="S14" i="6"/>
  <c r="Y14" i="22" s="1"/>
  <c r="W14" i="22"/>
  <c r="S79" i="6"/>
  <c r="Y79" i="22" s="1"/>
  <c r="W79" i="22"/>
  <c r="S32" i="6"/>
  <c r="Y32" i="22" s="1"/>
  <c r="W32" i="22"/>
  <c r="Q451" i="6"/>
  <c r="W450" i="22"/>
  <c r="S451" i="6"/>
  <c r="Y450" i="22" s="1"/>
  <c r="Q415" i="6"/>
  <c r="W414" i="22"/>
  <c r="S415" i="6"/>
  <c r="Y414" i="22" s="1"/>
  <c r="S110" i="6"/>
  <c r="Y110" i="22" s="1"/>
  <c r="W110" i="22"/>
  <c r="Q444" i="6"/>
  <c r="W443" i="22"/>
  <c r="S444" i="6"/>
  <c r="Y443" i="22" s="1"/>
  <c r="AA246" i="22"/>
  <c r="V247" i="6"/>
  <c r="S88" i="6"/>
  <c r="Y88" i="22" s="1"/>
  <c r="W88" i="22"/>
  <c r="Q455" i="6"/>
  <c r="W454" i="22"/>
  <c r="S455" i="6"/>
  <c r="Y454" i="22" s="1"/>
  <c r="P128" i="7"/>
  <c r="Q128" i="7" s="1"/>
  <c r="AB332" i="22" l="1"/>
  <c r="W598" i="6"/>
  <c r="M450" i="7"/>
  <c r="O450" i="7" s="1"/>
  <c r="P450" i="7" s="1"/>
  <c r="Q450" i="7" s="1"/>
  <c r="L450" i="7"/>
  <c r="K450" i="7"/>
  <c r="J450" i="7"/>
  <c r="I450" i="7"/>
  <c r="H450" i="7"/>
  <c r="Z326" i="22"/>
  <c r="M390" i="7"/>
  <c r="O390" i="7" s="1"/>
  <c r="P390" i="7" s="1"/>
  <c r="Q390" i="7" s="1"/>
  <c r="I390" i="7"/>
  <c r="H390" i="7"/>
  <c r="L390" i="7"/>
  <c r="K390" i="7"/>
  <c r="J390" i="7"/>
  <c r="U369" i="22"/>
  <c r="P370" i="6"/>
  <c r="Z255" i="22"/>
  <c r="M474" i="7"/>
  <c r="O474" i="7" s="1"/>
  <c r="P474" i="7" s="1"/>
  <c r="Q474" i="7" s="1"/>
  <c r="L474" i="7"/>
  <c r="K474" i="7"/>
  <c r="H474" i="7"/>
  <c r="J474" i="7"/>
  <c r="I474" i="7"/>
  <c r="U357" i="22"/>
  <c r="P358" i="6"/>
  <c r="U302" i="22"/>
  <c r="P303" i="6"/>
  <c r="U322" i="22"/>
  <c r="P323" i="6"/>
  <c r="M418" i="7"/>
  <c r="O418" i="7" s="1"/>
  <c r="P418" i="7" s="1"/>
  <c r="Q418" i="7" s="1"/>
  <c r="K418" i="7"/>
  <c r="J418" i="7"/>
  <c r="I418" i="7"/>
  <c r="H418" i="7"/>
  <c r="L418" i="7"/>
  <c r="M490" i="7"/>
  <c r="O490" i="7" s="1"/>
  <c r="P490" i="7" s="1"/>
  <c r="Q490" i="7" s="1"/>
  <c r="J490" i="7"/>
  <c r="L490" i="7"/>
  <c r="K490" i="7"/>
  <c r="I490" i="7"/>
  <c r="H490" i="7"/>
  <c r="M470" i="7"/>
  <c r="O470" i="7" s="1"/>
  <c r="P470" i="7" s="1"/>
  <c r="Q470" i="7" s="1"/>
  <c r="H470" i="7"/>
  <c r="L470" i="7"/>
  <c r="K470" i="7"/>
  <c r="I470" i="7"/>
  <c r="J470" i="7"/>
  <c r="U356" i="22"/>
  <c r="P357" i="6"/>
  <c r="M374" i="7"/>
  <c r="O374" i="7" s="1"/>
  <c r="P374" i="7" s="1"/>
  <c r="Q374" i="7" s="1"/>
  <c r="L374" i="7"/>
  <c r="K374" i="7"/>
  <c r="J374" i="7"/>
  <c r="I374" i="7"/>
  <c r="H374" i="7"/>
  <c r="U290" i="22"/>
  <c r="P291" i="6"/>
  <c r="M406" i="7"/>
  <c r="O406" i="7" s="1"/>
  <c r="P406" i="7" s="1"/>
  <c r="Q406" i="7" s="1"/>
  <c r="K406" i="7"/>
  <c r="J406" i="7"/>
  <c r="I406" i="7"/>
  <c r="H406" i="7"/>
  <c r="L406" i="7"/>
  <c r="U259" i="22"/>
  <c r="P260" i="6"/>
  <c r="M426" i="7"/>
  <c r="O426" i="7" s="1"/>
  <c r="P426" i="7" s="1"/>
  <c r="Q426" i="7" s="1"/>
  <c r="J426" i="7"/>
  <c r="I426" i="7"/>
  <c r="H426" i="7"/>
  <c r="K426" i="7"/>
  <c r="L426" i="7"/>
  <c r="M378" i="7"/>
  <c r="O378" i="7" s="1"/>
  <c r="P378" i="7" s="1"/>
  <c r="Q378" i="7" s="1"/>
  <c r="J378" i="7"/>
  <c r="I378" i="7"/>
  <c r="H378" i="7"/>
  <c r="L378" i="7"/>
  <c r="K378" i="7"/>
  <c r="M385" i="7"/>
  <c r="O385" i="7" s="1"/>
  <c r="P385" i="7" s="1"/>
  <c r="Q385" i="7" s="1"/>
  <c r="J385" i="7"/>
  <c r="I385" i="7"/>
  <c r="H385" i="7"/>
  <c r="L385" i="7"/>
  <c r="K385" i="7"/>
  <c r="Z337" i="22"/>
  <c r="U297" i="22"/>
  <c r="P298" i="6"/>
  <c r="Z258" i="22"/>
  <c r="M434" i="7"/>
  <c r="O434" i="7" s="1"/>
  <c r="P434" i="7" s="1"/>
  <c r="Q434" i="7" s="1"/>
  <c r="I434" i="7"/>
  <c r="L434" i="7"/>
  <c r="K434" i="7"/>
  <c r="J434" i="7"/>
  <c r="H434" i="7"/>
  <c r="M466" i="7"/>
  <c r="O466" i="7" s="1"/>
  <c r="P466" i="7" s="1"/>
  <c r="Q466" i="7" s="1"/>
  <c r="I466" i="7"/>
  <c r="H466" i="7"/>
  <c r="L466" i="7"/>
  <c r="J466" i="7"/>
  <c r="K466" i="7"/>
  <c r="Z278" i="22"/>
  <c r="U305" i="22"/>
  <c r="P306" i="6"/>
  <c r="Z273" i="22"/>
  <c r="M398" i="7"/>
  <c r="O398" i="7" s="1"/>
  <c r="P398" i="7" s="1"/>
  <c r="Q398" i="7" s="1"/>
  <c r="K398" i="7"/>
  <c r="J398" i="7"/>
  <c r="I398" i="7"/>
  <c r="H398" i="7"/>
  <c r="L398" i="7"/>
  <c r="M478" i="7"/>
  <c r="O478" i="7" s="1"/>
  <c r="P478" i="7" s="1"/>
  <c r="Q478" i="7" s="1"/>
  <c r="K478" i="7"/>
  <c r="I478" i="7"/>
  <c r="J478" i="7"/>
  <c r="L478" i="7"/>
  <c r="H478" i="7"/>
  <c r="U257" i="22"/>
  <c r="P258" i="6"/>
  <c r="Z322" i="22"/>
  <c r="Z362" i="22"/>
  <c r="U278" i="22"/>
  <c r="P279" i="6"/>
  <c r="U307" i="22"/>
  <c r="P308" i="6"/>
  <c r="M482" i="7"/>
  <c r="O482" i="7" s="1"/>
  <c r="P482" i="7" s="1"/>
  <c r="Q482" i="7" s="1"/>
  <c r="L482" i="7"/>
  <c r="K482" i="7"/>
  <c r="J482" i="7"/>
  <c r="I482" i="7"/>
  <c r="H482" i="7"/>
  <c r="Z369" i="22"/>
  <c r="Z292" i="22"/>
  <c r="M462" i="7"/>
  <c r="O462" i="7" s="1"/>
  <c r="P462" i="7" s="1"/>
  <c r="Q462" i="7" s="1"/>
  <c r="H462" i="7"/>
  <c r="L462" i="7"/>
  <c r="K462" i="7"/>
  <c r="I462" i="7"/>
  <c r="J462" i="7"/>
  <c r="U258" i="22"/>
  <c r="P259" i="6"/>
  <c r="U319" i="22"/>
  <c r="P320" i="6"/>
  <c r="U324" i="22"/>
  <c r="P325" i="6"/>
  <c r="U367" i="22"/>
  <c r="P368" i="6"/>
  <c r="Z307" i="22"/>
  <c r="U326" i="22"/>
  <c r="P327" i="6"/>
  <c r="M442" i="7"/>
  <c r="O442" i="7" s="1"/>
  <c r="P442" i="7" s="1"/>
  <c r="Q442" i="7" s="1"/>
  <c r="L442" i="7"/>
  <c r="K442" i="7"/>
  <c r="J442" i="7"/>
  <c r="I442" i="7"/>
  <c r="H442" i="7"/>
  <c r="M454" i="7"/>
  <c r="O454" i="7" s="1"/>
  <c r="P454" i="7" s="1"/>
  <c r="Q454" i="7" s="1"/>
  <c r="K454" i="7"/>
  <c r="I454" i="7"/>
  <c r="J454" i="7"/>
  <c r="H454" i="7"/>
  <c r="L454" i="7"/>
  <c r="U263" i="22"/>
  <c r="P264" i="6"/>
  <c r="Z354" i="22"/>
  <c r="U255" i="22"/>
  <c r="P256" i="6"/>
  <c r="M486" i="7"/>
  <c r="O486" i="7" s="1"/>
  <c r="P486" i="7" s="1"/>
  <c r="Q486" i="7" s="1"/>
  <c r="I486" i="7"/>
  <c r="J486" i="7"/>
  <c r="H486" i="7"/>
  <c r="L486" i="7"/>
  <c r="K486" i="7"/>
  <c r="Z356" i="22"/>
  <c r="U276" i="22"/>
  <c r="P277" i="6"/>
  <c r="M414" i="7"/>
  <c r="O414" i="7" s="1"/>
  <c r="P414" i="7" s="1"/>
  <c r="Q414" i="7" s="1"/>
  <c r="J414" i="7"/>
  <c r="I414" i="7"/>
  <c r="H414" i="7"/>
  <c r="L414" i="7"/>
  <c r="K414" i="7"/>
  <c r="Z302" i="22"/>
  <c r="Z357" i="22"/>
  <c r="U362" i="22"/>
  <c r="P363" i="6"/>
  <c r="M446" i="7"/>
  <c r="O446" i="7" s="1"/>
  <c r="P446" i="7" s="1"/>
  <c r="Q446" i="7" s="1"/>
  <c r="H446" i="7"/>
  <c r="L446" i="7"/>
  <c r="K446" i="7"/>
  <c r="I446" i="7"/>
  <c r="J446" i="7"/>
  <c r="M382" i="7"/>
  <c r="O382" i="7" s="1"/>
  <c r="P382" i="7" s="1"/>
  <c r="Q382" i="7" s="1"/>
  <c r="K382" i="7"/>
  <c r="J382" i="7"/>
  <c r="I382" i="7"/>
  <c r="H382" i="7"/>
  <c r="L382" i="7"/>
  <c r="U354" i="22"/>
  <c r="P355" i="6"/>
  <c r="U273" i="22"/>
  <c r="P274" i="6"/>
  <c r="U292" i="22"/>
  <c r="P293" i="6"/>
  <c r="Z276" i="22"/>
  <c r="U337" i="22"/>
  <c r="P338" i="6"/>
  <c r="M394" i="7"/>
  <c r="O394" i="7" s="1"/>
  <c r="P394" i="7" s="1"/>
  <c r="Q394" i="7" s="1"/>
  <c r="K394" i="7"/>
  <c r="J394" i="7"/>
  <c r="I394" i="7"/>
  <c r="H394" i="7"/>
  <c r="L394" i="7"/>
  <c r="Z263" i="22"/>
  <c r="Z324" i="22"/>
  <c r="M386" i="7"/>
  <c r="O386" i="7" s="1"/>
  <c r="P386" i="7" s="1"/>
  <c r="Q386" i="7" s="1"/>
  <c r="K386" i="7"/>
  <c r="I386" i="7"/>
  <c r="J386" i="7"/>
  <c r="H386" i="7"/>
  <c r="L386" i="7"/>
  <c r="W719" i="6"/>
  <c r="W668" i="6"/>
  <c r="AB342" i="22"/>
  <c r="AB473" i="22"/>
  <c r="S128" i="6"/>
  <c r="Y127" i="22" s="1"/>
  <c r="W285" i="6"/>
  <c r="W127" i="22"/>
  <c r="AA700" i="22"/>
  <c r="V701" i="6"/>
  <c r="AA645" i="22"/>
  <c r="V646" i="6"/>
  <c r="AA654" i="22"/>
  <c r="V655" i="6"/>
  <c r="AA345" i="22"/>
  <c r="V346" i="6"/>
  <c r="AA578" i="22"/>
  <c r="V579" i="6"/>
  <c r="AA695" i="22"/>
  <c r="V696" i="6"/>
  <c r="AA657" i="22"/>
  <c r="V658" i="6"/>
  <c r="AA405" i="22"/>
  <c r="V406" i="6"/>
  <c r="AA629" i="22"/>
  <c r="V630" i="6"/>
  <c r="V629" i="6"/>
  <c r="AA628" i="22"/>
  <c r="V482" i="6"/>
  <c r="AA481" i="22"/>
  <c r="AA299" i="22"/>
  <c r="V300" i="6"/>
  <c r="AA557" i="22"/>
  <c r="V558" i="6"/>
  <c r="AA381" i="22"/>
  <c r="V382" i="6"/>
  <c r="V691" i="6"/>
  <c r="AA690" i="22"/>
  <c r="V555" i="6"/>
  <c r="AA554" i="22"/>
  <c r="AA264" i="22"/>
  <c r="V265" i="6"/>
  <c r="AB223" i="22"/>
  <c r="W224" i="6"/>
  <c r="AB189" i="22"/>
  <c r="W190" i="6"/>
  <c r="AB200" i="22"/>
  <c r="W201" i="6"/>
  <c r="AB226" i="22"/>
  <c r="W227" i="6"/>
  <c r="V656" i="6"/>
  <c r="AA655" i="22"/>
  <c r="AB470" i="22"/>
  <c r="W471" i="6"/>
  <c r="AB427" i="22"/>
  <c r="W428" i="6"/>
  <c r="AB383" i="22"/>
  <c r="W384" i="6"/>
  <c r="AB491" i="22"/>
  <c r="W492" i="6"/>
  <c r="AB731" i="22"/>
  <c r="W732" i="6"/>
  <c r="AB144" i="22"/>
  <c r="W145" i="6"/>
  <c r="AB318" i="22"/>
  <c r="W319" i="6"/>
  <c r="AB173" i="22"/>
  <c r="W174" i="6"/>
  <c r="AB160" i="22"/>
  <c r="W161" i="6"/>
  <c r="AA590" i="22"/>
  <c r="V591" i="6"/>
  <c r="AB170" i="22"/>
  <c r="W171" i="6"/>
  <c r="AB287" i="22"/>
  <c r="W288" i="6"/>
  <c r="AB455" i="22"/>
  <c r="W456" i="6"/>
  <c r="AB229" i="22"/>
  <c r="W230" i="6"/>
  <c r="AB380" i="22"/>
  <c r="W381" i="6"/>
  <c r="AB150" i="22"/>
  <c r="W151" i="6"/>
  <c r="AB245" i="22"/>
  <c r="W246" i="6"/>
  <c r="AB151" i="22"/>
  <c r="W152" i="6"/>
  <c r="AB396" i="22"/>
  <c r="W397" i="6"/>
  <c r="AB609" i="22"/>
  <c r="W610" i="6"/>
  <c r="AB237" i="22"/>
  <c r="W238" i="6"/>
  <c r="AB438" i="22"/>
  <c r="W439" i="6"/>
  <c r="AB197" i="22"/>
  <c r="W198" i="6"/>
  <c r="AB166" i="22"/>
  <c r="W167" i="6"/>
  <c r="AB420" i="22"/>
  <c r="W421" i="6"/>
  <c r="AB439" i="22"/>
  <c r="W440" i="6"/>
  <c r="AB406" i="22"/>
  <c r="W407" i="6"/>
  <c r="AB246" i="22"/>
  <c r="W247" i="6"/>
  <c r="AB186" i="22"/>
  <c r="W187" i="6"/>
  <c r="AB184" i="22"/>
  <c r="W185" i="6"/>
  <c r="AB141" i="22"/>
  <c r="W142" i="6"/>
  <c r="AB400" i="22"/>
  <c r="W401" i="6"/>
  <c r="AB404" i="22"/>
  <c r="W405" i="6"/>
  <c r="AB595" i="22"/>
  <c r="W596" i="6"/>
  <c r="AB464" i="22"/>
  <c r="W465" i="6"/>
  <c r="AB480" i="22"/>
  <c r="W481" i="6"/>
  <c r="AB428" i="22"/>
  <c r="W429" i="6"/>
  <c r="AB298" i="22"/>
  <c r="W299" i="6"/>
  <c r="AB624" i="22"/>
  <c r="W625" i="6"/>
  <c r="AB374" i="22"/>
  <c r="W375" i="6"/>
  <c r="AB134" i="22"/>
  <c r="W135" i="6"/>
  <c r="AB441" i="22"/>
  <c r="W442" i="6"/>
  <c r="AB142" i="22"/>
  <c r="W143" i="6"/>
  <c r="AB146" i="22"/>
  <c r="W147" i="6"/>
  <c r="AB412" i="22"/>
  <c r="W413" i="6"/>
  <c r="AB133" i="22"/>
  <c r="W134" i="6"/>
  <c r="AB165" i="22"/>
  <c r="W166" i="6"/>
  <c r="AB128" i="22"/>
  <c r="W129" i="6"/>
  <c r="AB691" i="22"/>
  <c r="W692" i="6"/>
  <c r="AB729" i="22"/>
  <c r="W730" i="6"/>
  <c r="AA541" i="22"/>
  <c r="V542" i="6"/>
  <c r="AA525" i="22"/>
  <c r="V526" i="6"/>
  <c r="V644" i="6"/>
  <c r="AA643" i="22"/>
  <c r="AA717" i="22"/>
  <c r="V718" i="6"/>
  <c r="AA552" i="22"/>
  <c r="V553" i="6"/>
  <c r="AA503" i="22"/>
  <c r="V504" i="6"/>
  <c r="AA706" i="22"/>
  <c r="V707" i="6"/>
  <c r="AA533" i="22"/>
  <c r="V534" i="6"/>
  <c r="V287" i="6"/>
  <c r="AA286" i="22"/>
  <c r="AA596" i="22"/>
  <c r="V597" i="6"/>
  <c r="AA719" i="22"/>
  <c r="V720" i="6"/>
  <c r="AA697" i="22"/>
  <c r="V698" i="6"/>
  <c r="V583" i="6"/>
  <c r="AA582" i="22"/>
  <c r="AA672" i="22"/>
  <c r="V673" i="6"/>
  <c r="AA306" i="22"/>
  <c r="V307" i="6"/>
  <c r="AA350" i="22"/>
  <c r="V351" i="6"/>
  <c r="AA505" i="22"/>
  <c r="V506" i="6"/>
  <c r="AA620" i="22"/>
  <c r="V621" i="6"/>
  <c r="AA317" i="22"/>
  <c r="V318" i="6"/>
  <c r="AA540" i="22"/>
  <c r="V541" i="6"/>
  <c r="AA321" i="22"/>
  <c r="V322" i="6"/>
  <c r="AA309" i="22"/>
  <c r="V310" i="6"/>
  <c r="V290" i="6"/>
  <c r="AA289" i="22"/>
  <c r="AA351" i="22"/>
  <c r="V352" i="6"/>
  <c r="V271" i="6"/>
  <c r="AA270" i="22"/>
  <c r="V418" i="6"/>
  <c r="AA417" i="22"/>
  <c r="V626" i="6"/>
  <c r="AA625" i="22"/>
  <c r="AA725" i="22"/>
  <c r="V726" i="6"/>
  <c r="AA714" i="22"/>
  <c r="V715" i="6"/>
  <c r="AA702" i="22"/>
  <c r="V703" i="6"/>
  <c r="AA413" i="22"/>
  <c r="V414" i="6"/>
  <c r="AA572" i="22"/>
  <c r="V573" i="6"/>
  <c r="AA610" i="22"/>
  <c r="V611" i="6"/>
  <c r="AA535" i="22"/>
  <c r="V536" i="6"/>
  <c r="AA588" i="22"/>
  <c r="V589" i="6"/>
  <c r="V663" i="6"/>
  <c r="AA662" i="22"/>
  <c r="AA586" i="22"/>
  <c r="V587" i="6"/>
  <c r="AA710" i="22"/>
  <c r="V711" i="6"/>
  <c r="AA457" i="22"/>
  <c r="V458" i="6"/>
  <c r="AA676" i="22"/>
  <c r="V677" i="6"/>
  <c r="AA601" i="22"/>
  <c r="V602" i="6"/>
  <c r="AA271" i="22"/>
  <c r="V272" i="6"/>
  <c r="AA513" i="22"/>
  <c r="V514" i="6"/>
  <c r="V284" i="6"/>
  <c r="AA283" i="22"/>
  <c r="AA393" i="22"/>
  <c r="V394" i="6"/>
  <c r="AA651" i="22"/>
  <c r="V652" i="6"/>
  <c r="AA204" i="22"/>
  <c r="V205" i="6"/>
  <c r="AA344" i="22"/>
  <c r="V345" i="6"/>
  <c r="V324" i="6"/>
  <c r="AA323" i="22"/>
  <c r="AA606" i="22"/>
  <c r="V607" i="6"/>
  <c r="AA571" i="22"/>
  <c r="V572" i="6"/>
  <c r="AA633" i="22"/>
  <c r="V634" i="6"/>
  <c r="AA300" i="22"/>
  <c r="V301" i="6"/>
  <c r="AA366" i="22"/>
  <c r="V367" i="6"/>
  <c r="AA574" i="22"/>
  <c r="V575" i="6"/>
  <c r="AA485" i="22"/>
  <c r="V486" i="6"/>
  <c r="AA268" i="22"/>
  <c r="V269" i="6"/>
  <c r="AA521" i="22"/>
  <c r="V522" i="6"/>
  <c r="AA688" i="22"/>
  <c r="V689" i="6"/>
  <c r="V518" i="6"/>
  <c r="AA517" i="22"/>
  <c r="AA274" i="22"/>
  <c r="V275" i="6"/>
  <c r="AA495" i="22"/>
  <c r="V496" i="6"/>
  <c r="AA553" i="22"/>
  <c r="V554" i="6"/>
  <c r="AA397" i="22"/>
  <c r="V398" i="6"/>
  <c r="AA661" i="22"/>
  <c r="V662" i="6"/>
  <c r="AA626" i="22"/>
  <c r="V627" i="6"/>
  <c r="AA320" i="22"/>
  <c r="V321" i="6"/>
  <c r="V605" i="6"/>
  <c r="AA604" i="22"/>
  <c r="AA726" i="22"/>
  <c r="V727" i="6"/>
  <c r="AA652" i="22"/>
  <c r="V653" i="6"/>
  <c r="AA684" i="22"/>
  <c r="V685" i="6"/>
  <c r="AA266" i="22"/>
  <c r="V267" i="6"/>
  <c r="AA469" i="22"/>
  <c r="V470" i="6"/>
  <c r="AA687" i="22"/>
  <c r="V688" i="6"/>
  <c r="V661" i="6"/>
  <c r="AA660" i="22"/>
  <c r="AA346" i="22"/>
  <c r="V347" i="6"/>
  <c r="AA698" i="22"/>
  <c r="V699" i="6"/>
  <c r="AA534" i="22"/>
  <c r="V535" i="6"/>
  <c r="AA385" i="22"/>
  <c r="V386" i="6"/>
  <c r="AA637" i="22"/>
  <c r="V638" i="6"/>
  <c r="AA516" i="22"/>
  <c r="V517" i="6"/>
  <c r="AA338" i="22"/>
  <c r="V339" i="6"/>
  <c r="AA630" i="22"/>
  <c r="V631" i="6"/>
  <c r="V722" i="6"/>
  <c r="AA721" i="22"/>
  <c r="V721" i="6"/>
  <c r="AA720" i="22"/>
  <c r="AA686" i="22"/>
  <c r="V687" i="6"/>
  <c r="AA518" i="22"/>
  <c r="V519" i="6"/>
  <c r="AA519" i="22"/>
  <c r="V520" i="6"/>
  <c r="X132" i="22"/>
  <c r="AA190" i="22"/>
  <c r="V191" i="6"/>
  <c r="S27" i="6"/>
  <c r="Y27" i="22" s="1"/>
  <c r="W27" i="22"/>
  <c r="X458" i="22"/>
  <c r="X476" i="22"/>
  <c r="X432" i="22"/>
  <c r="X181" i="22"/>
  <c r="S49" i="6"/>
  <c r="Y49" i="22" s="1"/>
  <c r="W49" i="22"/>
  <c r="X467" i="22"/>
  <c r="X212" i="22"/>
  <c r="AA736" i="22"/>
  <c r="V737" i="6"/>
  <c r="X207" i="22"/>
  <c r="X742" i="22"/>
  <c r="X211" i="22"/>
  <c r="X130" i="22"/>
  <c r="X402" i="22"/>
  <c r="AA743" i="22"/>
  <c r="V744" i="6"/>
  <c r="X463" i="22"/>
  <c r="X217" i="22"/>
  <c r="X472" i="22"/>
  <c r="X399" i="22"/>
  <c r="X466" i="22"/>
  <c r="X174" i="22"/>
  <c r="AA168" i="22"/>
  <c r="V169" i="6"/>
  <c r="X227" i="22"/>
  <c r="X219" i="22"/>
  <c r="X239" i="22"/>
  <c r="X414" i="22"/>
  <c r="S85" i="6"/>
  <c r="Y85" i="22" s="1"/>
  <c r="W85" i="22"/>
  <c r="X426" i="22"/>
  <c r="X487" i="22"/>
  <c r="X228" i="22"/>
  <c r="X199" i="22"/>
  <c r="X440" i="22"/>
  <c r="X240" i="22"/>
  <c r="X451" i="22"/>
  <c r="X248" i="22"/>
  <c r="X484" i="22"/>
  <c r="X431" i="22"/>
  <c r="AA230" i="22"/>
  <c r="V231" i="6"/>
  <c r="X183" i="22"/>
  <c r="X147" i="22"/>
  <c r="X233" i="22"/>
  <c r="X390" i="22"/>
  <c r="X408" i="22"/>
  <c r="X456" i="22"/>
  <c r="X372" i="22"/>
  <c r="X244" i="22"/>
  <c r="X195" i="22"/>
  <c r="X479" i="22"/>
  <c r="X387" i="22"/>
  <c r="S53" i="6"/>
  <c r="Y53" i="22" s="1"/>
  <c r="W53" i="22"/>
  <c r="X424" i="22"/>
  <c r="X153" i="22"/>
  <c r="X169" i="22"/>
  <c r="X376" i="22"/>
  <c r="X471" i="22"/>
  <c r="X137" i="22"/>
  <c r="X154" i="22"/>
  <c r="X196" i="22"/>
  <c r="X442" i="22"/>
  <c r="X250" i="22"/>
  <c r="X395" i="22"/>
  <c r="X205" i="22"/>
  <c r="X213" i="22"/>
  <c r="S67" i="6"/>
  <c r="Y67" i="22" s="1"/>
  <c r="W67" i="22"/>
  <c r="X175" i="22"/>
  <c r="X221" i="22"/>
  <c r="X143" i="22"/>
  <c r="X216" i="22"/>
  <c r="X745" i="22"/>
  <c r="S97" i="6"/>
  <c r="Y97" i="22" s="1"/>
  <c r="W97" i="22"/>
  <c r="X231" i="22"/>
  <c r="X148" i="22"/>
  <c r="X222" i="22"/>
  <c r="AA436" i="22"/>
  <c r="V437" i="6"/>
  <c r="X475" i="22"/>
  <c r="X194" i="22"/>
  <c r="X156" i="22"/>
  <c r="X243" i="22"/>
  <c r="X737" i="22"/>
  <c r="AA371" i="22"/>
  <c r="V372" i="6"/>
  <c r="X161" i="22"/>
  <c r="X210" i="22"/>
  <c r="X288" i="22"/>
  <c r="X225" i="22"/>
  <c r="X177" i="22"/>
  <c r="X140" i="22"/>
  <c r="X478" i="22"/>
  <c r="X167" i="22"/>
  <c r="V128" i="6"/>
  <c r="AA127" i="22"/>
  <c r="X415" i="22"/>
  <c r="X224" i="22"/>
  <c r="X236" i="22"/>
  <c r="X152" i="22"/>
  <c r="AA738" i="22"/>
  <c r="V739" i="6"/>
  <c r="X272" i="22"/>
  <c r="X209" i="22"/>
  <c r="X447" i="22"/>
  <c r="X235" i="22"/>
  <c r="X139" i="22"/>
  <c r="X411" i="22"/>
  <c r="X241" i="22"/>
  <c r="X443" i="22"/>
  <c r="X450" i="22"/>
  <c r="X220" i="22"/>
  <c r="X410" i="22"/>
  <c r="X171" i="22"/>
  <c r="S117" i="6"/>
  <c r="Y117" i="22" s="1"/>
  <c r="W117" i="22"/>
  <c r="X145" i="22"/>
  <c r="X418" i="22"/>
  <c r="X448" i="22"/>
  <c r="X462" i="22"/>
  <c r="X482" i="22"/>
  <c r="X460" i="22"/>
  <c r="AA155" i="22"/>
  <c r="V156" i="6"/>
  <c r="X375" i="22"/>
  <c r="X391" i="22"/>
  <c r="X422" i="22"/>
  <c r="X403" i="22"/>
  <c r="X172" i="22"/>
  <c r="S77" i="6"/>
  <c r="Y77" i="22" s="1"/>
  <c r="W77" i="22"/>
  <c r="S45" i="6"/>
  <c r="Y45" i="22" s="1"/>
  <c r="W45" i="22"/>
  <c r="X435" i="22"/>
  <c r="X202" i="22"/>
  <c r="X162" i="22"/>
  <c r="X454" i="22"/>
  <c r="X192" i="22"/>
  <c r="X444" i="22"/>
  <c r="S61" i="6"/>
  <c r="Y61" i="22" s="1"/>
  <c r="W61" i="22"/>
  <c r="X468" i="22"/>
  <c r="X452" i="22"/>
  <c r="X158" i="22"/>
  <c r="S107" i="6"/>
  <c r="Y107" i="22" s="1"/>
  <c r="W107" i="22"/>
  <c r="X247" i="22"/>
  <c r="X179" i="22"/>
  <c r="X740" i="22"/>
  <c r="S13" i="6"/>
  <c r="Y13" i="22" s="1"/>
  <c r="W13" i="22"/>
  <c r="X136" i="22"/>
  <c r="S29" i="6"/>
  <c r="Y29" i="22" s="1"/>
  <c r="W29" i="22"/>
  <c r="S93" i="6"/>
  <c r="Y93" i="22" s="1"/>
  <c r="W93" i="22"/>
  <c r="X234" i="22"/>
  <c r="X488" i="22"/>
  <c r="S21" i="6"/>
  <c r="Y21" i="22" s="1"/>
  <c r="W21" i="22"/>
  <c r="X164" i="22"/>
  <c r="X182" i="22"/>
  <c r="X163" i="22"/>
  <c r="X314" i="22"/>
  <c r="X178" i="22"/>
  <c r="X739" i="22"/>
  <c r="X392" i="22"/>
  <c r="X198" i="22"/>
  <c r="X394" i="22"/>
  <c r="X419" i="22"/>
  <c r="X131" i="22"/>
  <c r="X242" i="22"/>
  <c r="X232" i="22"/>
  <c r="X214" i="22"/>
  <c r="X744" i="22"/>
  <c r="X176" i="22"/>
  <c r="X486" i="22"/>
  <c r="X135" i="22"/>
  <c r="X187" i="22"/>
  <c r="X180" i="22"/>
  <c r="X378" i="22"/>
  <c r="X423" i="22"/>
  <c r="X218" i="22"/>
  <c r="X446" i="22"/>
  <c r="X459" i="22"/>
  <c r="X157" i="22"/>
  <c r="X206" i="22"/>
  <c r="X203" i="22"/>
  <c r="X398" i="22"/>
  <c r="AA138" i="22"/>
  <c r="V139" i="6"/>
  <c r="X416" i="22"/>
  <c r="X149" i="22"/>
  <c r="X215" i="22"/>
  <c r="X201" i="22"/>
  <c r="X238" i="22"/>
  <c r="X434" i="22"/>
  <c r="X185" i="22"/>
  <c r="X474" i="22"/>
  <c r="AA386" i="22"/>
  <c r="V387" i="6"/>
  <c r="X208" i="22"/>
  <c r="X129" i="22"/>
  <c r="X379" i="22"/>
  <c r="S69" i="6"/>
  <c r="Y69" i="22" s="1"/>
  <c r="W69" i="22"/>
  <c r="X490" i="22"/>
  <c r="S101" i="6"/>
  <c r="Y101" i="22" s="1"/>
  <c r="W101" i="22"/>
  <c r="X407" i="22"/>
  <c r="S109" i="6"/>
  <c r="Y109" i="22" s="1"/>
  <c r="W109" i="22"/>
  <c r="X191" i="22"/>
  <c r="X382" i="22"/>
  <c r="X159" i="22"/>
  <c r="X388" i="22"/>
  <c r="X193" i="22"/>
  <c r="X483" i="22"/>
  <c r="S37" i="6"/>
  <c r="Y37" i="22" s="1"/>
  <c r="W37" i="22"/>
  <c r="X188" i="22"/>
  <c r="X430" i="22"/>
  <c r="O368" i="6" l="1"/>
  <c r="R368" i="6" s="1"/>
  <c r="U368" i="6" s="1"/>
  <c r="W367" i="22"/>
  <c r="S368" i="6"/>
  <c r="Y367" i="22" s="1"/>
  <c r="Q368" i="6"/>
  <c r="X367" i="22" s="1"/>
  <c r="Q308" i="6"/>
  <c r="X307" i="22" s="1"/>
  <c r="S308" i="6"/>
  <c r="Y307" i="22" s="1"/>
  <c r="W307" i="22"/>
  <c r="O308" i="6"/>
  <c r="R308" i="6" s="1"/>
  <c r="U308" i="6" s="1"/>
  <c r="Q306" i="6"/>
  <c r="X305" i="22" s="1"/>
  <c r="W305" i="22"/>
  <c r="O306" i="6"/>
  <c r="R306" i="6" s="1"/>
  <c r="U306" i="6" s="1"/>
  <c r="S306" i="6"/>
  <c r="Y305" i="22" s="1"/>
  <c r="O291" i="6"/>
  <c r="R291" i="6" s="1"/>
  <c r="U291" i="6" s="1"/>
  <c r="S291" i="6"/>
  <c r="Y290" i="22" s="1"/>
  <c r="Q291" i="6"/>
  <c r="X290" i="22" s="1"/>
  <c r="W290" i="22"/>
  <c r="S363" i="6"/>
  <c r="Y362" i="22" s="1"/>
  <c r="Q363" i="6"/>
  <c r="X362" i="22" s="1"/>
  <c r="W362" i="22"/>
  <c r="O363" i="6"/>
  <c r="R363" i="6" s="1"/>
  <c r="U363" i="6" s="1"/>
  <c r="S277" i="6"/>
  <c r="Y276" i="22" s="1"/>
  <c r="Q277" i="6"/>
  <c r="X276" i="22" s="1"/>
  <c r="W276" i="22"/>
  <c r="O277" i="6"/>
  <c r="R277" i="6" s="1"/>
  <c r="U277" i="6" s="1"/>
  <c r="O320" i="6"/>
  <c r="R320" i="6" s="1"/>
  <c r="U320" i="6" s="1"/>
  <c r="Q320" i="6"/>
  <c r="X319" i="22" s="1"/>
  <c r="W319" i="22"/>
  <c r="S320" i="6"/>
  <c r="Y319" i="22" s="1"/>
  <c r="W259" i="22"/>
  <c r="S260" i="6"/>
  <c r="Y259" i="22" s="1"/>
  <c r="Q260" i="6"/>
  <c r="X259" i="22" s="1"/>
  <c r="O260" i="6"/>
  <c r="R260" i="6" s="1"/>
  <c r="U260" i="6" s="1"/>
  <c r="S323" i="6"/>
  <c r="Y322" i="22" s="1"/>
  <c r="Q323" i="6"/>
  <c r="X322" i="22" s="1"/>
  <c r="W322" i="22"/>
  <c r="O323" i="6"/>
  <c r="R323" i="6" s="1"/>
  <c r="U323" i="6" s="1"/>
  <c r="O355" i="6"/>
  <c r="R355" i="6" s="1"/>
  <c r="U355" i="6" s="1"/>
  <c r="S355" i="6"/>
  <c r="Y354" i="22" s="1"/>
  <c r="W354" i="22"/>
  <c r="Q355" i="6"/>
  <c r="X354" i="22" s="1"/>
  <c r="S256" i="6"/>
  <c r="Y255" i="22" s="1"/>
  <c r="W255" i="22"/>
  <c r="Q256" i="6"/>
  <c r="X255" i="22" s="1"/>
  <c r="O256" i="6"/>
  <c r="R256" i="6" s="1"/>
  <c r="U256" i="6" s="1"/>
  <c r="W278" i="22"/>
  <c r="Q279" i="6"/>
  <c r="X278" i="22" s="1"/>
  <c r="S279" i="6"/>
  <c r="Y278" i="22" s="1"/>
  <c r="O279" i="6"/>
  <c r="R279" i="6" s="1"/>
  <c r="U279" i="6" s="1"/>
  <c r="S338" i="6"/>
  <c r="Y337" i="22" s="1"/>
  <c r="Q338" i="6"/>
  <c r="X337" i="22" s="1"/>
  <c r="O338" i="6"/>
  <c r="R338" i="6" s="1"/>
  <c r="U338" i="6" s="1"/>
  <c r="W337" i="22"/>
  <c r="Q264" i="6"/>
  <c r="X263" i="22" s="1"/>
  <c r="O264" i="6"/>
  <c r="R264" i="6" s="1"/>
  <c r="U264" i="6" s="1"/>
  <c r="W263" i="22"/>
  <c r="S264" i="6"/>
  <c r="Y263" i="22" s="1"/>
  <c r="W258" i="22"/>
  <c r="S259" i="6"/>
  <c r="Y258" i="22" s="1"/>
  <c r="O259" i="6"/>
  <c r="R259" i="6" s="1"/>
  <c r="U259" i="6" s="1"/>
  <c r="Q259" i="6"/>
  <c r="X258" i="22" s="1"/>
  <c r="W297" i="22"/>
  <c r="Q298" i="6"/>
  <c r="X297" i="22" s="1"/>
  <c r="O298" i="6"/>
  <c r="R298" i="6" s="1"/>
  <c r="U298" i="6" s="1"/>
  <c r="S298" i="6"/>
  <c r="Y297" i="22" s="1"/>
  <c r="W302" i="22"/>
  <c r="S303" i="6"/>
  <c r="Y302" i="22" s="1"/>
  <c r="O303" i="6"/>
  <c r="R303" i="6" s="1"/>
  <c r="U303" i="6" s="1"/>
  <c r="Q303" i="6"/>
  <c r="X302" i="22" s="1"/>
  <c r="Q370" i="6"/>
  <c r="X369" i="22" s="1"/>
  <c r="S370" i="6"/>
  <c r="Y369" i="22" s="1"/>
  <c r="O370" i="6"/>
  <c r="R370" i="6" s="1"/>
  <c r="U370" i="6" s="1"/>
  <c r="W369" i="22"/>
  <c r="S274" i="6"/>
  <c r="Y273" i="22" s="1"/>
  <c r="Q274" i="6"/>
  <c r="X273" i="22" s="1"/>
  <c r="O274" i="6"/>
  <c r="R274" i="6" s="1"/>
  <c r="U274" i="6" s="1"/>
  <c r="W273" i="22"/>
  <c r="S325" i="6"/>
  <c r="Y324" i="22" s="1"/>
  <c r="Q325" i="6"/>
  <c r="X324" i="22" s="1"/>
  <c r="W324" i="22"/>
  <c r="O325" i="6"/>
  <c r="R325" i="6" s="1"/>
  <c r="U325" i="6" s="1"/>
  <c r="S327" i="6"/>
  <c r="Y326" i="22" s="1"/>
  <c r="Q327" i="6"/>
  <c r="X326" i="22" s="1"/>
  <c r="O327" i="6"/>
  <c r="R327" i="6" s="1"/>
  <c r="U327" i="6" s="1"/>
  <c r="W326" i="22"/>
  <c r="O258" i="6"/>
  <c r="R258" i="6" s="1"/>
  <c r="U258" i="6" s="1"/>
  <c r="W257" i="22"/>
  <c r="Q258" i="6"/>
  <c r="X257" i="22" s="1"/>
  <c r="S258" i="6"/>
  <c r="Y257" i="22" s="1"/>
  <c r="Q357" i="6"/>
  <c r="X356" i="22" s="1"/>
  <c r="S357" i="6"/>
  <c r="Y356" i="22" s="1"/>
  <c r="O357" i="6"/>
  <c r="R357" i="6" s="1"/>
  <c r="U357" i="6" s="1"/>
  <c r="W356" i="22"/>
  <c r="S358" i="6"/>
  <c r="Y357" i="22" s="1"/>
  <c r="O358" i="6"/>
  <c r="R358" i="6" s="1"/>
  <c r="U358" i="6" s="1"/>
  <c r="Q358" i="6"/>
  <c r="X357" i="22" s="1"/>
  <c r="W357" i="22"/>
  <c r="S293" i="6"/>
  <c r="Y292" i="22" s="1"/>
  <c r="W292" i="22"/>
  <c r="Q293" i="6"/>
  <c r="X292" i="22" s="1"/>
  <c r="O293" i="6"/>
  <c r="R293" i="6" s="1"/>
  <c r="U293" i="6" s="1"/>
  <c r="AB695" i="22"/>
  <c r="W696" i="6"/>
  <c r="AB554" i="22"/>
  <c r="W555" i="6"/>
  <c r="AB690" i="22"/>
  <c r="W691" i="6"/>
  <c r="AB628" i="22"/>
  <c r="W629" i="6"/>
  <c r="W382" i="6"/>
  <c r="AB381" i="22"/>
  <c r="AB345" i="22"/>
  <c r="W346" i="6"/>
  <c r="AB557" i="22"/>
  <c r="W558" i="6"/>
  <c r="AB629" i="22"/>
  <c r="W630" i="6"/>
  <c r="AB654" i="22"/>
  <c r="W655" i="6"/>
  <c r="AB578" i="22"/>
  <c r="W579" i="6"/>
  <c r="AB299" i="22"/>
  <c r="W300" i="6"/>
  <c r="AB405" i="22"/>
  <c r="W406" i="6"/>
  <c r="W646" i="6"/>
  <c r="AB645" i="22"/>
  <c r="AB264" i="22"/>
  <c r="W265" i="6"/>
  <c r="AB657" i="22"/>
  <c r="W658" i="6"/>
  <c r="AB700" i="22"/>
  <c r="W701" i="6"/>
  <c r="AB481" i="22"/>
  <c r="W482" i="6"/>
  <c r="AB698" i="22"/>
  <c r="W699" i="6"/>
  <c r="AB127" i="22"/>
  <c r="W128" i="6"/>
  <c r="AB625" i="22"/>
  <c r="W626" i="6"/>
  <c r="AB286" i="22"/>
  <c r="W287" i="6"/>
  <c r="AB643" i="22"/>
  <c r="W644" i="6"/>
  <c r="AB495" i="22"/>
  <c r="W496" i="6"/>
  <c r="AB738" i="22"/>
  <c r="W739" i="6"/>
  <c r="AB168" i="22"/>
  <c r="W169" i="6"/>
  <c r="AB519" i="22"/>
  <c r="W520" i="6"/>
  <c r="AB338" i="22"/>
  <c r="W339" i="6"/>
  <c r="AB346" i="22"/>
  <c r="W347" i="6"/>
  <c r="AB626" i="22"/>
  <c r="W627" i="6"/>
  <c r="AB274" i="22"/>
  <c r="W275" i="6"/>
  <c r="AB574" i="22"/>
  <c r="W575" i="6"/>
  <c r="AB606" i="22"/>
  <c r="W607" i="6"/>
  <c r="AB710" i="22"/>
  <c r="W711" i="6"/>
  <c r="AB572" i="22"/>
  <c r="W573" i="6"/>
  <c r="AB540" i="22"/>
  <c r="W541" i="6"/>
  <c r="AB672" i="22"/>
  <c r="W673" i="6"/>
  <c r="AB533" i="22"/>
  <c r="W534" i="6"/>
  <c r="AB525" i="22"/>
  <c r="W526" i="6"/>
  <c r="AB655" i="22"/>
  <c r="W656" i="6"/>
  <c r="AB721" i="22"/>
  <c r="W722" i="6"/>
  <c r="AB485" i="22"/>
  <c r="W486" i="6"/>
  <c r="AB283" i="22"/>
  <c r="W284" i="6"/>
  <c r="AB417" i="22"/>
  <c r="W418" i="6"/>
  <c r="AB610" i="22"/>
  <c r="W611" i="6"/>
  <c r="AB743" i="22"/>
  <c r="W744" i="6"/>
  <c r="AB736" i="22"/>
  <c r="W737" i="6"/>
  <c r="AB518" i="22"/>
  <c r="W519" i="6"/>
  <c r="AB516" i="22"/>
  <c r="W517" i="6"/>
  <c r="AB652" i="22"/>
  <c r="W653" i="6"/>
  <c r="AB661" i="22"/>
  <c r="W662" i="6"/>
  <c r="AB366" i="22"/>
  <c r="W367" i="6"/>
  <c r="AB513" i="22"/>
  <c r="W514" i="6"/>
  <c r="AB586" i="22"/>
  <c r="W587" i="6"/>
  <c r="AB413" i="22"/>
  <c r="W414" i="6"/>
  <c r="AB317" i="22"/>
  <c r="W318" i="6"/>
  <c r="AB706" i="22"/>
  <c r="W707" i="6"/>
  <c r="AB541" i="22"/>
  <c r="W542" i="6"/>
  <c r="AB320" i="22"/>
  <c r="W321" i="6"/>
  <c r="AB321" i="22"/>
  <c r="W322" i="6"/>
  <c r="AB660" i="22"/>
  <c r="W661" i="6"/>
  <c r="AB517" i="22"/>
  <c r="W518" i="6"/>
  <c r="AB323" i="22"/>
  <c r="W324" i="6"/>
  <c r="AB270" i="22"/>
  <c r="W271" i="6"/>
  <c r="AB582" i="22"/>
  <c r="W583" i="6"/>
  <c r="AB590" i="22"/>
  <c r="W591" i="6"/>
  <c r="AB684" i="22"/>
  <c r="W685" i="6"/>
  <c r="AB457" i="22"/>
  <c r="W458" i="6"/>
  <c r="AB306" i="22"/>
  <c r="W307" i="6"/>
  <c r="AB371" i="22"/>
  <c r="W372" i="6"/>
  <c r="AB436" i="22"/>
  <c r="W437" i="6"/>
  <c r="AB230" i="22"/>
  <c r="W231" i="6"/>
  <c r="AB686" i="22"/>
  <c r="W687" i="6"/>
  <c r="AB637" i="22"/>
  <c r="W638" i="6"/>
  <c r="AB687" i="22"/>
  <c r="W688" i="6"/>
  <c r="AB726" i="22"/>
  <c r="W727" i="6"/>
  <c r="AB688" i="22"/>
  <c r="W689" i="6"/>
  <c r="AB300" i="22"/>
  <c r="W301" i="6"/>
  <c r="AB344" i="22"/>
  <c r="W345" i="6"/>
  <c r="AB271" i="22"/>
  <c r="W272" i="6"/>
  <c r="AB702" i="22"/>
  <c r="W703" i="6"/>
  <c r="AB351" i="22"/>
  <c r="W352" i="6"/>
  <c r="AB620" i="22"/>
  <c r="W621" i="6"/>
  <c r="AB697" i="22"/>
  <c r="W698" i="6"/>
  <c r="AB503" i="22"/>
  <c r="W504" i="6"/>
  <c r="AB630" i="22"/>
  <c r="W631" i="6"/>
  <c r="AB571" i="22"/>
  <c r="W572" i="6"/>
  <c r="AB662" i="22"/>
  <c r="W663" i="6"/>
  <c r="AB386" i="22"/>
  <c r="W387" i="6"/>
  <c r="AB385" i="22"/>
  <c r="W386" i="6"/>
  <c r="AB469" i="22"/>
  <c r="W470" i="6"/>
  <c r="AB397" i="22"/>
  <c r="W398" i="6"/>
  <c r="AB521" i="22"/>
  <c r="W522" i="6"/>
  <c r="AB633" i="22"/>
  <c r="W634" i="6"/>
  <c r="AB204" i="22"/>
  <c r="W205" i="6"/>
  <c r="AB601" i="22"/>
  <c r="W602" i="6"/>
  <c r="AB588" i="22"/>
  <c r="W589" i="6"/>
  <c r="AB714" i="22"/>
  <c r="W715" i="6"/>
  <c r="AB505" i="22"/>
  <c r="W506" i="6"/>
  <c r="AB719" i="22"/>
  <c r="W720" i="6"/>
  <c r="AB552" i="22"/>
  <c r="W553" i="6"/>
  <c r="AB138" i="22"/>
  <c r="W139" i="6"/>
  <c r="AB720" i="22"/>
  <c r="W721" i="6"/>
  <c r="AB604" i="22"/>
  <c r="W605" i="6"/>
  <c r="AB289" i="22"/>
  <c r="W290" i="6"/>
  <c r="AB393" i="22"/>
  <c r="W394" i="6"/>
  <c r="AB155" i="22"/>
  <c r="W156" i="6"/>
  <c r="AB190" i="22"/>
  <c r="W191" i="6"/>
  <c r="AB534" i="22"/>
  <c r="W535" i="6"/>
  <c r="AB266" i="22"/>
  <c r="W267" i="6"/>
  <c r="AB553" i="22"/>
  <c r="W554" i="6"/>
  <c r="AB268" i="22"/>
  <c r="W269" i="6"/>
  <c r="AB651" i="22"/>
  <c r="W652" i="6"/>
  <c r="AB676" i="22"/>
  <c r="W677" i="6"/>
  <c r="AB535" i="22"/>
  <c r="W536" i="6"/>
  <c r="AB725" i="22"/>
  <c r="W726" i="6"/>
  <c r="AB309" i="22"/>
  <c r="W310" i="6"/>
  <c r="AB350" i="22"/>
  <c r="W351" i="6"/>
  <c r="AB596" i="22"/>
  <c r="W597" i="6"/>
  <c r="AB717" i="22"/>
  <c r="W718" i="6"/>
  <c r="AA490" i="22"/>
  <c r="V491" i="6"/>
  <c r="AA188" i="22"/>
  <c r="V189" i="6"/>
  <c r="V209" i="6"/>
  <c r="AA208" i="22"/>
  <c r="V150" i="6"/>
  <c r="AA149" i="22"/>
  <c r="AA203" i="22"/>
  <c r="V204" i="6"/>
  <c r="V447" i="6"/>
  <c r="AA446" i="22"/>
  <c r="V181" i="6"/>
  <c r="AA180" i="22"/>
  <c r="AA176" i="22"/>
  <c r="V177" i="6"/>
  <c r="V243" i="6"/>
  <c r="AA242" i="22"/>
  <c r="AA198" i="22"/>
  <c r="V199" i="6"/>
  <c r="V315" i="6"/>
  <c r="AA314" i="22"/>
  <c r="AA179" i="22"/>
  <c r="V180" i="6"/>
  <c r="V453" i="6"/>
  <c r="AA452" i="22"/>
  <c r="V193" i="6"/>
  <c r="AA192" i="22"/>
  <c r="AA435" i="22"/>
  <c r="V436" i="6"/>
  <c r="V404" i="6"/>
  <c r="AA403" i="22"/>
  <c r="V449" i="6"/>
  <c r="AA448" i="22"/>
  <c r="V172" i="6"/>
  <c r="AA171" i="22"/>
  <c r="V444" i="6"/>
  <c r="AA443" i="22"/>
  <c r="AA235" i="22"/>
  <c r="V236" i="6"/>
  <c r="AA415" i="22"/>
  <c r="V416" i="6"/>
  <c r="V141" i="6"/>
  <c r="AA140" i="22"/>
  <c r="V211" i="6"/>
  <c r="AA210" i="22"/>
  <c r="AA243" i="22"/>
  <c r="V244" i="6"/>
  <c r="V222" i="6"/>
  <c r="AA221" i="22"/>
  <c r="AA205" i="22"/>
  <c r="V206" i="6"/>
  <c r="AA196" i="22"/>
  <c r="V197" i="6"/>
  <c r="AA376" i="22"/>
  <c r="V377" i="6"/>
  <c r="AA244" i="22"/>
  <c r="V245" i="6"/>
  <c r="AA390" i="22"/>
  <c r="V391" i="6"/>
  <c r="AA451" i="22"/>
  <c r="V452" i="6"/>
  <c r="V229" i="6"/>
  <c r="AA228" i="22"/>
  <c r="AA414" i="22"/>
  <c r="V415" i="6"/>
  <c r="V473" i="6"/>
  <c r="AA472" i="22"/>
  <c r="V403" i="6"/>
  <c r="AA402" i="22"/>
  <c r="V208" i="6"/>
  <c r="AA207" i="22"/>
  <c r="AA458" i="22"/>
  <c r="V459" i="6"/>
  <c r="AA191" i="22"/>
  <c r="V192" i="6"/>
  <c r="AA238" i="22"/>
  <c r="V239" i="6"/>
  <c r="AA416" i="22"/>
  <c r="V417" i="6"/>
  <c r="V207" i="6"/>
  <c r="AA206" i="22"/>
  <c r="V219" i="6"/>
  <c r="AA218" i="22"/>
  <c r="V188" i="6"/>
  <c r="AA187" i="22"/>
  <c r="V745" i="6"/>
  <c r="AA744" i="22"/>
  <c r="V132" i="6"/>
  <c r="AA131" i="22"/>
  <c r="V393" i="6"/>
  <c r="AA392" i="22"/>
  <c r="V164" i="6"/>
  <c r="AA163" i="22"/>
  <c r="V489" i="6"/>
  <c r="AA488" i="22"/>
  <c r="V137" i="6"/>
  <c r="AA136" i="22"/>
  <c r="V248" i="6"/>
  <c r="AA247" i="22"/>
  <c r="V469" i="6"/>
  <c r="AA468" i="22"/>
  <c r="AA454" i="22"/>
  <c r="V455" i="6"/>
  <c r="AA422" i="22"/>
  <c r="V423" i="6"/>
  <c r="V461" i="6"/>
  <c r="AA460" i="22"/>
  <c r="V419" i="6"/>
  <c r="AA418" i="22"/>
  <c r="AA410" i="22"/>
  <c r="V411" i="6"/>
  <c r="AA241" i="22"/>
  <c r="V242" i="6"/>
  <c r="AA447" i="22"/>
  <c r="V448" i="6"/>
  <c r="AA152" i="22"/>
  <c r="V153" i="6"/>
  <c r="V178" i="6"/>
  <c r="AA177" i="22"/>
  <c r="AA161" i="22"/>
  <c r="V162" i="6"/>
  <c r="V157" i="6"/>
  <c r="AA156" i="22"/>
  <c r="AA222" i="22"/>
  <c r="V223" i="6"/>
  <c r="AA745" i="22"/>
  <c r="V746" i="6"/>
  <c r="V176" i="6"/>
  <c r="AA175" i="22"/>
  <c r="V396" i="6"/>
  <c r="AA395" i="22"/>
  <c r="V155" i="6"/>
  <c r="AA154" i="22"/>
  <c r="V170" i="6"/>
  <c r="AA169" i="22"/>
  <c r="V388" i="6"/>
  <c r="AA387" i="22"/>
  <c r="AA372" i="22"/>
  <c r="V373" i="6"/>
  <c r="V234" i="6"/>
  <c r="AA233" i="22"/>
  <c r="V432" i="6"/>
  <c r="AA431" i="22"/>
  <c r="AA240" i="22"/>
  <c r="V241" i="6"/>
  <c r="AA487" i="22"/>
  <c r="V488" i="6"/>
  <c r="V240" i="6"/>
  <c r="AA239" i="22"/>
  <c r="AA174" i="22"/>
  <c r="V175" i="6"/>
  <c r="V218" i="6"/>
  <c r="AA217" i="22"/>
  <c r="AA130" i="22"/>
  <c r="V131" i="6"/>
  <c r="V182" i="6"/>
  <c r="AA181" i="22"/>
  <c r="V149" i="6"/>
  <c r="AA148" i="22"/>
  <c r="V431" i="6"/>
  <c r="AA430" i="22"/>
  <c r="AA379" i="22"/>
  <c r="V380" i="6"/>
  <c r="AA423" i="22"/>
  <c r="V424" i="6"/>
  <c r="V215" i="6"/>
  <c r="AA214" i="22"/>
  <c r="V740" i="6"/>
  <c r="AA739" i="22"/>
  <c r="V235" i="6"/>
  <c r="AA234" i="22"/>
  <c r="V163" i="6"/>
  <c r="AA162" i="22"/>
  <c r="V392" i="6"/>
  <c r="AA391" i="22"/>
  <c r="AA482" i="22"/>
  <c r="V483" i="6"/>
  <c r="AA145" i="22"/>
  <c r="V146" i="6"/>
  <c r="V221" i="6"/>
  <c r="AA220" i="22"/>
  <c r="V412" i="6"/>
  <c r="AA411" i="22"/>
  <c r="AA209" i="22"/>
  <c r="V210" i="6"/>
  <c r="V237" i="6"/>
  <c r="AA236" i="22"/>
  <c r="V168" i="6"/>
  <c r="AA167" i="22"/>
  <c r="AA225" i="22"/>
  <c r="V226" i="6"/>
  <c r="AA194" i="22"/>
  <c r="V195" i="6"/>
  <c r="AA216" i="22"/>
  <c r="V217" i="6"/>
  <c r="V251" i="6"/>
  <c r="AA250" i="22"/>
  <c r="V138" i="6"/>
  <c r="AA137" i="22"/>
  <c r="V154" i="6"/>
  <c r="AA153" i="22"/>
  <c r="V480" i="6"/>
  <c r="AA479" i="22"/>
  <c r="V457" i="6"/>
  <c r="AA456" i="22"/>
  <c r="V148" i="6"/>
  <c r="AA147" i="22"/>
  <c r="AA484" i="22"/>
  <c r="V485" i="6"/>
  <c r="V441" i="6"/>
  <c r="AA440" i="22"/>
  <c r="V427" i="6"/>
  <c r="AA426" i="22"/>
  <c r="AA219" i="22"/>
  <c r="V220" i="6"/>
  <c r="AA466" i="22"/>
  <c r="V467" i="6"/>
  <c r="V464" i="6"/>
  <c r="AA463" i="22"/>
  <c r="AA211" i="22"/>
  <c r="V212" i="6"/>
  <c r="V213" i="6"/>
  <c r="AA212" i="22"/>
  <c r="V433" i="6"/>
  <c r="AA432" i="22"/>
  <c r="AA193" i="22"/>
  <c r="V194" i="6"/>
  <c r="AA388" i="22"/>
  <c r="V389" i="6"/>
  <c r="V160" i="6"/>
  <c r="AA159" i="22"/>
  <c r="V435" i="6"/>
  <c r="AA434" i="22"/>
  <c r="V408" i="6"/>
  <c r="AA407" i="22"/>
  <c r="AA474" i="22"/>
  <c r="V475" i="6"/>
  <c r="AA201" i="22"/>
  <c r="V202" i="6"/>
  <c r="V158" i="6"/>
  <c r="AA157" i="22"/>
  <c r="AA135" i="22"/>
  <c r="V136" i="6"/>
  <c r="AA419" i="22"/>
  <c r="V420" i="6"/>
  <c r="V183" i="6"/>
  <c r="AA182" i="22"/>
  <c r="V484" i="6"/>
  <c r="AA483" i="22"/>
  <c r="V383" i="6"/>
  <c r="AA382" i="22"/>
  <c r="AA129" i="22"/>
  <c r="V130" i="6"/>
  <c r="V186" i="6"/>
  <c r="AA185" i="22"/>
  <c r="AA215" i="22"/>
  <c r="V216" i="6"/>
  <c r="AA398" i="22"/>
  <c r="V399" i="6"/>
  <c r="V460" i="6"/>
  <c r="AA459" i="22"/>
  <c r="V379" i="6"/>
  <c r="AA378" i="22"/>
  <c r="AA486" i="22"/>
  <c r="V487" i="6"/>
  <c r="AA232" i="22"/>
  <c r="V233" i="6"/>
  <c r="AA394" i="22"/>
  <c r="V395" i="6"/>
  <c r="AA178" i="22"/>
  <c r="V179" i="6"/>
  <c r="V165" i="6"/>
  <c r="AA164" i="22"/>
  <c r="AA740" i="22"/>
  <c r="V741" i="6"/>
  <c r="V159" i="6"/>
  <c r="AA158" i="22"/>
  <c r="AA444" i="22"/>
  <c r="V445" i="6"/>
  <c r="V203" i="6"/>
  <c r="AA202" i="22"/>
  <c r="V173" i="6"/>
  <c r="AA172" i="22"/>
  <c r="AA375" i="22"/>
  <c r="V376" i="6"/>
  <c r="V463" i="6"/>
  <c r="AA462" i="22"/>
  <c r="AA450" i="22"/>
  <c r="V451" i="6"/>
  <c r="AA139" i="22"/>
  <c r="V140" i="6"/>
  <c r="V273" i="6"/>
  <c r="AA272" i="22"/>
  <c r="V225" i="6"/>
  <c r="AA224" i="22"/>
  <c r="AA478" i="22"/>
  <c r="V479" i="6"/>
  <c r="V289" i="6"/>
  <c r="AA288" i="22"/>
  <c r="V738" i="6"/>
  <c r="AA737" i="22"/>
  <c r="V476" i="6"/>
  <c r="AA475" i="22"/>
  <c r="V232" i="6"/>
  <c r="AA231" i="22"/>
  <c r="V144" i="6"/>
  <c r="AA143" i="22"/>
  <c r="AA213" i="22"/>
  <c r="V214" i="6"/>
  <c r="V443" i="6"/>
  <c r="AA442" i="22"/>
  <c r="V472" i="6"/>
  <c r="AA471" i="22"/>
  <c r="V425" i="6"/>
  <c r="AA424" i="22"/>
  <c r="V196" i="6"/>
  <c r="AA195" i="22"/>
  <c r="AA408" i="22"/>
  <c r="V409" i="6"/>
  <c r="V184" i="6"/>
  <c r="AA183" i="22"/>
  <c r="V249" i="6"/>
  <c r="AA248" i="22"/>
  <c r="AA199" i="22"/>
  <c r="V200" i="6"/>
  <c r="AA227" i="22"/>
  <c r="V228" i="6"/>
  <c r="V400" i="6"/>
  <c r="AA399" i="22"/>
  <c r="V743" i="6"/>
  <c r="AA742" i="22"/>
  <c r="AA467" i="22"/>
  <c r="V468" i="6"/>
  <c r="AA476" i="22"/>
  <c r="V477" i="6"/>
  <c r="AA132" i="22"/>
  <c r="V133" i="6"/>
  <c r="AA278" i="22" l="1"/>
  <c r="V279" i="6"/>
  <c r="AA369" i="22"/>
  <c r="V370" i="6"/>
  <c r="AA357" i="22"/>
  <c r="V358" i="6"/>
  <c r="AA322" i="22"/>
  <c r="V323" i="6"/>
  <c r="AA324" i="22"/>
  <c r="V325" i="6"/>
  <c r="AA255" i="22"/>
  <c r="V256" i="6"/>
  <c r="AA259" i="22"/>
  <c r="V260" i="6"/>
  <c r="AA362" i="22"/>
  <c r="V363" i="6"/>
  <c r="AA307" i="22"/>
  <c r="V308" i="6"/>
  <c r="AA356" i="22"/>
  <c r="V357" i="6"/>
  <c r="AA302" i="22"/>
  <c r="V303" i="6"/>
  <c r="AA263" i="22"/>
  <c r="V264" i="6"/>
  <c r="AA276" i="22"/>
  <c r="V277" i="6"/>
  <c r="AA258" i="22"/>
  <c r="V259" i="6"/>
  <c r="AA292" i="22"/>
  <c r="V293" i="6"/>
  <c r="AA326" i="22"/>
  <c r="V327" i="6"/>
  <c r="AA273" i="22"/>
  <c r="V274" i="6"/>
  <c r="V298" i="6"/>
  <c r="AA297" i="22"/>
  <c r="AA337" i="22"/>
  <c r="V338" i="6"/>
  <c r="AA305" i="22"/>
  <c r="V306" i="6"/>
  <c r="AA257" i="22"/>
  <c r="V258" i="6"/>
  <c r="AA354" i="22"/>
  <c r="V355" i="6"/>
  <c r="V320" i="6"/>
  <c r="AA319" i="22"/>
  <c r="AA290" i="22"/>
  <c r="V291" i="6"/>
  <c r="V368" i="6"/>
  <c r="AA367" i="22"/>
  <c r="AB475" i="22"/>
  <c r="W476" i="6"/>
  <c r="AB147" i="22"/>
  <c r="W148" i="6"/>
  <c r="AB247" i="22"/>
  <c r="W248" i="6"/>
  <c r="AB194" i="22"/>
  <c r="W195" i="6"/>
  <c r="AB240" i="22"/>
  <c r="W241" i="6"/>
  <c r="AB161" i="22"/>
  <c r="W162" i="6"/>
  <c r="AB458" i="22"/>
  <c r="W459" i="6"/>
  <c r="AB451" i="22"/>
  <c r="W452" i="6"/>
  <c r="AB490" i="22"/>
  <c r="W491" i="6"/>
  <c r="AB139" i="22"/>
  <c r="W140" i="6"/>
  <c r="AB159" i="22"/>
  <c r="W160" i="6"/>
  <c r="AB234" i="22"/>
  <c r="W235" i="6"/>
  <c r="AB228" i="22"/>
  <c r="W229" i="6"/>
  <c r="AB220" i="22"/>
  <c r="W221" i="6"/>
  <c r="AB739" i="22"/>
  <c r="W740" i="6"/>
  <c r="AB181" i="22"/>
  <c r="W182" i="6"/>
  <c r="AB154" i="22"/>
  <c r="W155" i="6"/>
  <c r="AB418" i="22"/>
  <c r="W419" i="6"/>
  <c r="AB136" i="22"/>
  <c r="W137" i="6"/>
  <c r="AB187" i="22"/>
  <c r="W188" i="6"/>
  <c r="AB221" i="22"/>
  <c r="W222" i="6"/>
  <c r="AB443" i="22"/>
  <c r="W444" i="6"/>
  <c r="AB452" i="22"/>
  <c r="W453" i="6"/>
  <c r="AB180" i="22"/>
  <c r="W181" i="6"/>
  <c r="AB444" i="22"/>
  <c r="W445" i="6"/>
  <c r="AB191" i="22"/>
  <c r="W192" i="6"/>
  <c r="AB169" i="22"/>
  <c r="W170" i="6"/>
  <c r="AB744" i="22"/>
  <c r="W745" i="6"/>
  <c r="AB219" i="22"/>
  <c r="W220" i="6"/>
  <c r="AB130" i="22"/>
  <c r="W131" i="6"/>
  <c r="AB390" i="22"/>
  <c r="W391" i="6"/>
  <c r="AB243" i="22"/>
  <c r="W244" i="6"/>
  <c r="AB179" i="22"/>
  <c r="W180" i="6"/>
  <c r="AB185" i="22"/>
  <c r="W186" i="6"/>
  <c r="AB411" i="22"/>
  <c r="W412" i="6"/>
  <c r="AB156" i="22"/>
  <c r="W157" i="6"/>
  <c r="AB192" i="22"/>
  <c r="W193" i="6"/>
  <c r="AB460" i="22"/>
  <c r="W461" i="6"/>
  <c r="AB488" i="22"/>
  <c r="W489" i="6"/>
  <c r="AB218" i="22"/>
  <c r="W219" i="6"/>
  <c r="AB207" i="22"/>
  <c r="W208" i="6"/>
  <c r="AB171" i="22"/>
  <c r="W172" i="6"/>
  <c r="AB446" i="22"/>
  <c r="W447" i="6"/>
  <c r="AB424" i="22"/>
  <c r="W425" i="6"/>
  <c r="AB388" i="22"/>
  <c r="W389" i="6"/>
  <c r="AB158" i="22"/>
  <c r="W159" i="6"/>
  <c r="AB462" i="22"/>
  <c r="W463" i="6"/>
  <c r="AB467" i="22"/>
  <c r="W468" i="6"/>
  <c r="AB213" i="22"/>
  <c r="W214" i="6"/>
  <c r="AB478" i="22"/>
  <c r="W479" i="6"/>
  <c r="AB375" i="22"/>
  <c r="W376" i="6"/>
  <c r="AB474" i="22"/>
  <c r="W475" i="6"/>
  <c r="AB482" i="22"/>
  <c r="W483" i="6"/>
  <c r="AB423" i="22"/>
  <c r="W424" i="6"/>
  <c r="AB152" i="22"/>
  <c r="W153" i="6"/>
  <c r="AB422" i="22"/>
  <c r="W423" i="6"/>
  <c r="AB244" i="22"/>
  <c r="W245" i="6"/>
  <c r="AB203" i="22"/>
  <c r="W204" i="6"/>
  <c r="AB135" i="22"/>
  <c r="W136" i="6"/>
  <c r="AB205" i="22"/>
  <c r="W206" i="6"/>
  <c r="AB148" i="22"/>
  <c r="W149" i="6"/>
  <c r="AB466" i="22"/>
  <c r="W467" i="6"/>
  <c r="AB157" i="22"/>
  <c r="W158" i="6"/>
  <c r="AB193" i="22"/>
  <c r="W194" i="6"/>
  <c r="AB177" i="22"/>
  <c r="W178" i="6"/>
  <c r="AB183" i="22"/>
  <c r="W184" i="6"/>
  <c r="AB164" i="22"/>
  <c r="W165" i="6"/>
  <c r="AB459" i="22"/>
  <c r="W460" i="6"/>
  <c r="AB483" i="22"/>
  <c r="W484" i="6"/>
  <c r="AB432" i="22"/>
  <c r="W433" i="6"/>
  <c r="AB426" i="22"/>
  <c r="W427" i="6"/>
  <c r="AB153" i="22"/>
  <c r="W154" i="6"/>
  <c r="AB167" i="22"/>
  <c r="W168" i="6"/>
  <c r="AB217" i="22"/>
  <c r="W218" i="6"/>
  <c r="AB233" i="22"/>
  <c r="W234" i="6"/>
  <c r="AB175" i="22"/>
  <c r="W176" i="6"/>
  <c r="AB163" i="22"/>
  <c r="W164" i="6"/>
  <c r="AB206" i="22"/>
  <c r="W207" i="6"/>
  <c r="AB402" i="22"/>
  <c r="W403" i="6"/>
  <c r="AB210" i="22"/>
  <c r="W211" i="6"/>
  <c r="AB448" i="22"/>
  <c r="W449" i="6"/>
  <c r="AB314" i="22"/>
  <c r="W315" i="6"/>
  <c r="AB227" i="22"/>
  <c r="W228" i="6"/>
  <c r="AB410" i="22"/>
  <c r="W411" i="6"/>
  <c r="AB486" i="22"/>
  <c r="W487" i="6"/>
  <c r="AB737" i="22"/>
  <c r="W738" i="6"/>
  <c r="AB201" i="22"/>
  <c r="W202" i="6"/>
  <c r="AB225" i="22"/>
  <c r="W226" i="6"/>
  <c r="AB378" i="22"/>
  <c r="W379" i="6"/>
  <c r="AB431" i="22"/>
  <c r="W432" i="6"/>
  <c r="AB408" i="22"/>
  <c r="W409" i="6"/>
  <c r="AB178" i="22"/>
  <c r="W179" i="6"/>
  <c r="AB398" i="22"/>
  <c r="W399" i="6"/>
  <c r="AB379" i="22"/>
  <c r="W380" i="6"/>
  <c r="AB174" i="22"/>
  <c r="W175" i="6"/>
  <c r="AB372" i="22"/>
  <c r="W373" i="6"/>
  <c r="AB745" i="22"/>
  <c r="W746" i="6"/>
  <c r="AB447" i="22"/>
  <c r="W448" i="6"/>
  <c r="AB454" i="22"/>
  <c r="W455" i="6"/>
  <c r="AB416" i="22"/>
  <c r="W417" i="6"/>
  <c r="AB376" i="22"/>
  <c r="W377" i="6"/>
  <c r="AB198" i="22"/>
  <c r="W199" i="6"/>
  <c r="AB232" i="22"/>
  <c r="W233" i="6"/>
  <c r="AB216" i="22"/>
  <c r="W217" i="6"/>
  <c r="AB176" i="22"/>
  <c r="W177" i="6"/>
  <c r="AB132" i="22"/>
  <c r="W133" i="6"/>
  <c r="AB450" i="22"/>
  <c r="W451" i="6"/>
  <c r="AB248" i="22"/>
  <c r="W249" i="6"/>
  <c r="AB479" i="22"/>
  <c r="W480" i="6"/>
  <c r="AB742" i="22"/>
  <c r="W743" i="6"/>
  <c r="AB143" i="22"/>
  <c r="W144" i="6"/>
  <c r="AB224" i="22"/>
  <c r="W225" i="6"/>
  <c r="AB172" i="22"/>
  <c r="W173" i="6"/>
  <c r="AB182" i="22"/>
  <c r="W183" i="6"/>
  <c r="AB407" i="22"/>
  <c r="W408" i="6"/>
  <c r="AB212" i="22"/>
  <c r="W213" i="6"/>
  <c r="AB440" i="22"/>
  <c r="W441" i="6"/>
  <c r="AB137" i="22"/>
  <c r="W138" i="6"/>
  <c r="AB236" i="22"/>
  <c r="W237" i="6"/>
  <c r="AB391" i="22"/>
  <c r="W392" i="6"/>
  <c r="AB392" i="22"/>
  <c r="W393" i="6"/>
  <c r="AB472" i="22"/>
  <c r="W473" i="6"/>
  <c r="AB140" i="22"/>
  <c r="W141" i="6"/>
  <c r="AB403" i="22"/>
  <c r="W404" i="6"/>
  <c r="AB149" i="22"/>
  <c r="W150" i="6"/>
  <c r="AB487" i="22"/>
  <c r="W488" i="6"/>
  <c r="AB235" i="22"/>
  <c r="W236" i="6"/>
  <c r="AB463" i="22"/>
  <c r="W464" i="6"/>
  <c r="AB199" i="22"/>
  <c r="W200" i="6"/>
  <c r="AB129" i="22"/>
  <c r="W130" i="6"/>
  <c r="AB471" i="22"/>
  <c r="W472" i="6"/>
  <c r="AB456" i="22"/>
  <c r="W457" i="6"/>
  <c r="AB740" i="22"/>
  <c r="W741" i="6"/>
  <c r="AB288" i="22"/>
  <c r="W289" i="6"/>
  <c r="AB395" i="22"/>
  <c r="W396" i="6"/>
  <c r="AB394" i="22"/>
  <c r="W395" i="6"/>
  <c r="AB215" i="22"/>
  <c r="W216" i="6"/>
  <c r="AB419" i="22"/>
  <c r="W420" i="6"/>
  <c r="AB211" i="22"/>
  <c r="W212" i="6"/>
  <c r="AB484" i="22"/>
  <c r="W485" i="6"/>
  <c r="AB209" i="22"/>
  <c r="W210" i="6"/>
  <c r="AB222" i="22"/>
  <c r="W223" i="6"/>
  <c r="AB241" i="22"/>
  <c r="W242" i="6"/>
  <c r="AB238" i="22"/>
  <c r="W239" i="6"/>
  <c r="AB414" i="22"/>
  <c r="W415" i="6"/>
  <c r="AB196" i="22"/>
  <c r="W197" i="6"/>
  <c r="AB415" i="22"/>
  <c r="W416" i="6"/>
  <c r="AB435" i="22"/>
  <c r="W436" i="6"/>
  <c r="AB188" i="22"/>
  <c r="W189" i="6"/>
  <c r="AB476" i="22"/>
  <c r="W477" i="6"/>
  <c r="AB145" i="22"/>
  <c r="W146" i="6"/>
  <c r="AB442" i="22"/>
  <c r="W443" i="6"/>
  <c r="AB382" i="22"/>
  <c r="W383" i="6"/>
  <c r="AB214" i="22"/>
  <c r="W215" i="6"/>
  <c r="AB399" i="22"/>
  <c r="W400" i="6"/>
  <c r="AB195" i="22"/>
  <c r="W196" i="6"/>
  <c r="AB231" i="22"/>
  <c r="W232" i="6"/>
  <c r="AB272" i="22"/>
  <c r="W273" i="6"/>
  <c r="AB202" i="22"/>
  <c r="W203" i="6"/>
  <c r="AB434" i="22"/>
  <c r="W435" i="6"/>
  <c r="AB250" i="22"/>
  <c r="W251" i="6"/>
  <c r="AB162" i="22"/>
  <c r="W163" i="6"/>
  <c r="AB430" i="22"/>
  <c r="W431" i="6"/>
  <c r="AB239" i="22"/>
  <c r="W240" i="6"/>
  <c r="AB387" i="22"/>
  <c r="W388" i="6"/>
  <c r="AB468" i="22"/>
  <c r="W469" i="6"/>
  <c r="AB131" i="22"/>
  <c r="W132" i="6"/>
  <c r="AB242" i="22"/>
  <c r="W243" i="6"/>
  <c r="AB208" i="22"/>
  <c r="W209" i="6"/>
  <c r="AB255" i="22" l="1"/>
  <c r="W256" i="6"/>
  <c r="W274" i="6"/>
  <c r="AB273" i="22"/>
  <c r="AB302" i="22"/>
  <c r="W303" i="6"/>
  <c r="AB324" i="22"/>
  <c r="W325" i="6"/>
  <c r="AB354" i="22"/>
  <c r="W355" i="6"/>
  <c r="AB326" i="22"/>
  <c r="W327" i="6"/>
  <c r="AB356" i="22"/>
  <c r="W357" i="6"/>
  <c r="AB322" i="22"/>
  <c r="W323" i="6"/>
  <c r="AB263" i="22"/>
  <c r="W264" i="6"/>
  <c r="AB319" i="22"/>
  <c r="W320" i="6"/>
  <c r="AB257" i="22"/>
  <c r="W258" i="6"/>
  <c r="AB292" i="22"/>
  <c r="W293" i="6"/>
  <c r="AB307" i="22"/>
  <c r="W308" i="6"/>
  <c r="AB357" i="22"/>
  <c r="W358" i="6"/>
  <c r="AB305" i="22"/>
  <c r="W306" i="6"/>
  <c r="AB258" i="22"/>
  <c r="W259" i="6"/>
  <c r="AB362" i="22"/>
  <c r="W363" i="6"/>
  <c r="AB369" i="22"/>
  <c r="W370" i="6"/>
  <c r="AB297" i="22"/>
  <c r="W298" i="6"/>
  <c r="AB290" i="22"/>
  <c r="W291" i="6"/>
  <c r="AB337" i="22"/>
  <c r="W338" i="6"/>
  <c r="AB276" i="22"/>
  <c r="W277" i="6"/>
  <c r="AB259" i="22"/>
  <c r="W260" i="6"/>
  <c r="AB278" i="22"/>
  <c r="W279" i="6"/>
  <c r="AB367" i="22"/>
  <c r="W368" i="6"/>
</calcChain>
</file>

<file path=xl/sharedStrings.xml><?xml version="1.0" encoding="utf-8"?>
<sst xmlns="http://schemas.openxmlformats.org/spreadsheetml/2006/main" count="646" uniqueCount="348">
  <si>
    <t>F2Pool</t>
  </si>
  <si>
    <t>Poolin</t>
  </si>
  <si>
    <t>AntPool</t>
  </si>
  <si>
    <t>Huobi.pool</t>
  </si>
  <si>
    <t>ViaBTC</t>
  </si>
  <si>
    <t>SlushPool</t>
  </si>
  <si>
    <t>中国</t>
  </si>
  <si>
    <t>日本</t>
  </si>
  <si>
    <t>Date</t>
  </si>
  <si>
    <t>Reward</t>
  </si>
  <si>
    <t>Diff</t>
  </si>
  <si>
    <t>DailyRevenue（每T理论日收入）</t>
  </si>
  <si>
    <t>哈萨克斯坦</t>
  </si>
  <si>
    <t>马来西亚</t>
  </si>
  <si>
    <t>挪威</t>
  </si>
  <si>
    <t>俄罗斯</t>
  </si>
  <si>
    <t>美国</t>
  </si>
  <si>
    <t>哈希率</t>
  </si>
  <si>
    <t>EH/s</t>
  </si>
  <si>
    <t>亚洲</t>
  </si>
  <si>
    <t>欧洲</t>
  </si>
  <si>
    <t>美洲</t>
  </si>
  <si>
    <t>USD</t>
  </si>
  <si>
    <t>时间</t>
  </si>
  <si>
    <t>矿工收入</t>
  </si>
  <si>
    <t>矿机数量估计</t>
  </si>
  <si>
    <t>电力资源</t>
  </si>
  <si>
    <t>电费</t>
  </si>
  <si>
    <t>平均价格</t>
  </si>
  <si>
    <t>机器成本</t>
  </si>
  <si>
    <t>总成本</t>
  </si>
  <si>
    <t>利润率</t>
  </si>
  <si>
    <t>TH/s</t>
  </si>
  <si>
    <t>台</t>
  </si>
  <si>
    <t>kw·h（千瓦时）</t>
  </si>
  <si>
    <t>%</t>
  </si>
  <si>
    <t>总哈希率/机器的哈希值</t>
  </si>
  <si>
    <t>矿机数*功率*时间</t>
  </si>
  <si>
    <t>平均工业电价：0.127</t>
  </si>
  <si>
    <t>1.5年折旧</t>
  </si>
  <si>
    <t>电费+机器成本</t>
  </si>
  <si>
    <t>miners-revenue</t>
  </si>
  <si>
    <t>hash-rate（1.16）</t>
  </si>
  <si>
    <t>美洲（美国）</t>
  </si>
  <si>
    <t>https://baijiahao.baidu.com/s?id=1667215681575910697&amp;wfr=spider&amp;for=pc</t>
  </si>
  <si>
    <t>北美洲与大洋洲</t>
  </si>
  <si>
    <t>英国</t>
  </si>
  <si>
    <t>澳大利亚</t>
  </si>
  <si>
    <t>德国</t>
  </si>
  <si>
    <t>韩国</t>
  </si>
  <si>
    <t>新西兰</t>
  </si>
  <si>
    <t>法国</t>
  </si>
  <si>
    <t>加拿大</t>
  </si>
  <si>
    <t>瑞士</t>
  </si>
  <si>
    <t>土耳其</t>
  </si>
  <si>
    <t>爱沙尼亚</t>
  </si>
  <si>
    <t>墨西哥</t>
  </si>
  <si>
    <t>芬兰</t>
  </si>
  <si>
    <t>瑞典</t>
  </si>
  <si>
    <t>冰岛</t>
  </si>
  <si>
    <t>Asia-Pacific</t>
    <phoneticPr fontId="9" type="noConversion"/>
  </si>
  <si>
    <t>Europe</t>
    <phoneticPr fontId="9" type="noConversion"/>
  </si>
  <si>
    <t>North America</t>
    <phoneticPr fontId="9" type="noConversion"/>
  </si>
  <si>
    <t>Latin America</t>
    <phoneticPr fontId="9" type="noConversion"/>
  </si>
  <si>
    <t>Africa and Middle-east</t>
    <phoneticPr fontId="9" type="noConversion"/>
  </si>
  <si>
    <t>china</t>
    <phoneticPr fontId="9" type="noConversion"/>
  </si>
  <si>
    <t>us</t>
    <phoneticPr fontId="9" type="noConversion"/>
  </si>
  <si>
    <t>russia</t>
    <phoneticPr fontId="9" type="noConversion"/>
  </si>
  <si>
    <t>kazakhstan</t>
    <phoneticPr fontId="9" type="noConversion"/>
  </si>
  <si>
    <t>malaysia</t>
    <phoneticPr fontId="9" type="noConversion"/>
  </si>
  <si>
    <t>iran</t>
    <phoneticPr fontId="9" type="noConversion"/>
  </si>
  <si>
    <t>canada</t>
    <phoneticPr fontId="9" type="noConversion"/>
  </si>
  <si>
    <t>germany</t>
    <phoneticPr fontId="9" type="noConversion"/>
  </si>
  <si>
    <t>norway</t>
    <phoneticPr fontId="9" type="noConversion"/>
  </si>
  <si>
    <t>venezuela</t>
    <phoneticPr fontId="9" type="noConversion"/>
  </si>
  <si>
    <t>Thailand</t>
    <phoneticPr fontId="9" type="noConversion"/>
  </si>
  <si>
    <t>libya</t>
    <phoneticPr fontId="9" type="noConversion"/>
  </si>
  <si>
    <t>中国</t>
    <phoneticPr fontId="9" type="noConversion"/>
  </si>
  <si>
    <t>http://www.xiaobaicj.cn/p26527.html</t>
    <phoneticPr fontId="9" type="noConversion"/>
  </si>
  <si>
    <t>亚洲</t>
    <phoneticPr fontId="9" type="noConversion"/>
  </si>
  <si>
    <t>欧洲</t>
    <phoneticPr fontId="9" type="noConversion"/>
  </si>
  <si>
    <t>北美洲</t>
    <phoneticPr fontId="9" type="noConversion"/>
  </si>
  <si>
    <t>亚洲比例</t>
    <phoneticPr fontId="9" type="noConversion"/>
  </si>
  <si>
    <t>欧洲比例</t>
    <phoneticPr fontId="9" type="noConversion"/>
  </si>
  <si>
    <t>美洲比例</t>
    <phoneticPr fontId="9" type="noConversion"/>
  </si>
  <si>
    <t>https://www.coingogo.com/news/13804</t>
    <phoneticPr fontId="13" type="noConversion"/>
  </si>
  <si>
    <t>https://www.8btc.com/article/197570</t>
  </si>
  <si>
    <t>https://bch.btc.com/stats/pool</t>
  </si>
  <si>
    <t>估计2017年1月</t>
    <phoneticPr fontId="13" type="noConversion"/>
  </si>
  <si>
    <t>矿池</t>
  </si>
  <si>
    <t>算力占比</t>
  </si>
  <si>
    <t>算力</t>
  </si>
  <si>
    <t>块数量</t>
  </si>
  <si>
    <t>空块数量</t>
  </si>
  <si>
    <t>空块占比</t>
  </si>
  <si>
    <t>平均块大小</t>
  </si>
  <si>
    <t>(Bytes)</t>
  </si>
  <si>
    <t>平均块矿工费</t>
  </si>
  <si>
    <t>(BCH)</t>
  </si>
  <si>
    <t>矿工费与块奖励占比</t>
  </si>
  <si>
    <t>NETWORK</t>
  </si>
  <si>
    <t>2.39 EH/s</t>
  </si>
  <si>
    <t>unknown</t>
  </si>
  <si>
    <t>737.70 PH/s</t>
  </si>
  <si>
    <t>BTC.com</t>
  </si>
  <si>
    <t>377.30 PH/s</t>
  </si>
  <si>
    <t>309.72 PH/s</t>
  </si>
  <si>
    <t>SBI Crypto</t>
  </si>
  <si>
    <t>264.67 PH/s</t>
  </si>
  <si>
    <t>BTC.TOP</t>
  </si>
  <si>
    <t>208.36 PH/s</t>
  </si>
  <si>
    <t>Bitcoin.com</t>
  </si>
  <si>
    <t>56.31 PH/s</t>
  </si>
  <si>
    <t>Foundry USA</t>
  </si>
  <si>
    <t>50.68 PH/s</t>
  </si>
  <si>
    <t>33.79 PH/s</t>
  </si>
  <si>
    <t>prohashing.com</t>
  </si>
  <si>
    <t>(BTC)</t>
  </si>
  <si>
    <t>1THash</t>
  </si>
  <si>
    <t>Lubian.com</t>
  </si>
  <si>
    <t>WAYI.CN</t>
  </si>
  <si>
    <t>NovaBlock</t>
  </si>
  <si>
    <t>TMSPool</t>
  </si>
  <si>
    <t>OKExPool</t>
  </si>
  <si>
    <t>SpiderPool</t>
  </si>
  <si>
    <t>OKKONG</t>
  </si>
  <si>
    <t>Sigmapool.com</t>
  </si>
  <si>
    <t>EclipseMC</t>
  </si>
  <si>
    <t>https://www.readblocks.com/archives/81283</t>
    <phoneticPr fontId="13" type="noConversion"/>
  </si>
  <si>
    <t>https://bch.btc.com/stats/pool</t>
    <phoneticPr fontId="13" type="noConversion"/>
  </si>
  <si>
    <t>http://bitqt.com/</t>
  </si>
  <si>
    <t>https://www.sohu.com/a/101073564_117965</t>
  </si>
  <si>
    <t>https://www.chainnode.com/post/43613</t>
  </si>
  <si>
    <t>https://www.cybtc.com/forum.php?mod=viewthread&amp;tid=12689</t>
  </si>
  <si>
    <t>国别</t>
    <phoneticPr fontId="13" type="noConversion"/>
  </si>
  <si>
    <t>F2Pool</t>
    <phoneticPr fontId="13" type="noConversion"/>
  </si>
  <si>
    <t>Poolin</t>
    <phoneticPr fontId="13" type="noConversion"/>
  </si>
  <si>
    <t>Binance Pool</t>
    <phoneticPr fontId="13" type="noConversion"/>
  </si>
  <si>
    <t>中国</t>
    <phoneticPr fontId="13" type="noConversion"/>
  </si>
  <si>
    <t>韩国</t>
    <phoneticPr fontId="13" type="noConversion"/>
  </si>
  <si>
    <t>美国</t>
    <phoneticPr fontId="13" type="noConversion"/>
  </si>
  <si>
    <t>日本</t>
    <phoneticPr fontId="13" type="noConversion"/>
  </si>
  <si>
    <t>捷克</t>
    <phoneticPr fontId="13" type="noConversion"/>
  </si>
  <si>
    <t>未知</t>
    <phoneticPr fontId="13" type="noConversion"/>
  </si>
  <si>
    <t>加拿大</t>
    <phoneticPr fontId="13" type="noConversion"/>
  </si>
  <si>
    <t>EMCDPool</t>
    <phoneticPr fontId="13" type="noConversion"/>
  </si>
  <si>
    <t>俄罗斯</t>
    <phoneticPr fontId="13" type="noConversion"/>
  </si>
  <si>
    <t>Mining-Dutch</t>
    <phoneticPr fontId="13" type="noConversion"/>
  </si>
  <si>
    <t>欧洲荷兰</t>
    <phoneticPr fontId="13" type="noConversion"/>
  </si>
  <si>
    <t>哈希占比</t>
    <phoneticPr fontId="9" type="noConversion"/>
  </si>
  <si>
    <t>https://www.fx007.com/acticles/2c9f2ea86e1106fc016e1112bef6000a</t>
  </si>
  <si>
    <t>2019.10.28</t>
    <phoneticPr fontId="9" type="noConversion"/>
  </si>
  <si>
    <t>Bixin</t>
    <phoneticPr fontId="9" type="noConversion"/>
  </si>
  <si>
    <t>BWPool</t>
    <phoneticPr fontId="9" type="noConversion"/>
  </si>
  <si>
    <t>KanoPool</t>
  </si>
  <si>
    <t>KanoPool</t>
    <phoneticPr fontId="9" type="noConversion"/>
  </si>
  <si>
    <t>Bitclub</t>
    <phoneticPr fontId="9" type="noConversion"/>
  </si>
  <si>
    <t>BitClub</t>
  </si>
  <si>
    <t>BitClub</t>
    <phoneticPr fontId="9" type="noConversion"/>
  </si>
  <si>
    <t>BTCC</t>
    <phoneticPr fontId="9" type="noConversion"/>
  </si>
  <si>
    <t>DPOOL</t>
    <phoneticPr fontId="9" type="noConversion"/>
  </si>
  <si>
    <t>ConnectBT</t>
    <phoneticPr fontId="9" type="noConversion"/>
  </si>
  <si>
    <t>澳大利亚</t>
    <phoneticPr fontId="9" type="noConversion"/>
  </si>
  <si>
    <t>冰岛</t>
    <phoneticPr fontId="9" type="noConversion"/>
  </si>
  <si>
    <t>以色列</t>
    <phoneticPr fontId="9" type="noConversion"/>
  </si>
  <si>
    <t>Bitcoin.com</t>
    <phoneticPr fontId="9" type="noConversion"/>
  </si>
  <si>
    <t>unknown</t>
    <phoneticPr fontId="9" type="noConversion"/>
  </si>
  <si>
    <t>哈希eh/s</t>
    <phoneticPr fontId="9" type="noConversion"/>
  </si>
  <si>
    <t>大洋洲</t>
    <phoneticPr fontId="9" type="noConversion"/>
  </si>
  <si>
    <t>求和</t>
    <phoneticPr fontId="9" type="noConversion"/>
  </si>
  <si>
    <t>地区</t>
    <phoneticPr fontId="9" type="noConversion"/>
  </si>
  <si>
    <t>哈希值</t>
    <phoneticPr fontId="9" type="noConversion"/>
  </si>
  <si>
    <t>占比</t>
    <phoneticPr fontId="9" type="noConversion"/>
  </si>
  <si>
    <t>UNKNOWN</t>
    <phoneticPr fontId="9" type="noConversion"/>
  </si>
  <si>
    <t>捷克</t>
  </si>
  <si>
    <t>国别</t>
  </si>
  <si>
    <t>Solo CKPool</t>
  </si>
  <si>
    <t>八宝池</t>
    <phoneticPr fontId="9" type="noConversion"/>
  </si>
  <si>
    <t>Ghash.io</t>
    <phoneticPr fontId="9" type="noConversion"/>
  </si>
  <si>
    <t>21 Inc</t>
    <phoneticPr fontId="9" type="noConversion"/>
  </si>
  <si>
    <t>私人矿池</t>
    <phoneticPr fontId="9" type="noConversion"/>
  </si>
  <si>
    <t>KnCMiner</t>
  </si>
  <si>
    <t>瑞典</t>
    <phoneticPr fontId="9" type="noConversion"/>
  </si>
  <si>
    <t>Eligius</t>
  </si>
  <si>
    <t>北美</t>
    <phoneticPr fontId="9" type="noConversion"/>
  </si>
  <si>
    <t>币网</t>
    <phoneticPr fontId="9" type="noConversion"/>
  </si>
  <si>
    <t>BitFury</t>
  </si>
  <si>
    <t>P2Pool</t>
    <phoneticPr fontId="9" type="noConversion"/>
  </si>
  <si>
    <t>http://www.wabi.com/news/16935.html</t>
  </si>
  <si>
    <t>BitMinter</t>
    <phoneticPr fontId="9" type="noConversion"/>
  </si>
  <si>
    <t>挪威</t>
    <phoneticPr fontId="9" type="noConversion"/>
  </si>
  <si>
    <t>http://www.5bite.com/post/492.html</t>
  </si>
  <si>
    <t>2016年关闭</t>
    <phoneticPr fontId="9" type="noConversion"/>
  </si>
  <si>
    <t>美国</t>
    <phoneticPr fontId="9" type="noConversion"/>
  </si>
  <si>
    <t>备注</t>
    <phoneticPr fontId="9" type="noConversion"/>
  </si>
  <si>
    <t>网址</t>
    <phoneticPr fontId="9" type="noConversion"/>
  </si>
  <si>
    <t>http://www.gftop.com/a/qukuailian/phb/463.html</t>
    <phoneticPr fontId="9" type="noConversion"/>
  </si>
  <si>
    <t>官网网站无法访问</t>
    <phoneticPr fontId="9" type="noConversion"/>
  </si>
  <si>
    <t>国别</t>
    <phoneticPr fontId="9" type="noConversion"/>
  </si>
  <si>
    <t>矿池</t>
    <phoneticPr fontId="9" type="noConversion"/>
  </si>
  <si>
    <t>美洲</t>
    <phoneticPr fontId="9" type="noConversion"/>
  </si>
  <si>
    <t>BW Pool</t>
    <phoneticPr fontId="9" type="noConversion"/>
  </si>
  <si>
    <t>Bitfury</t>
    <phoneticPr fontId="9" type="noConversion"/>
  </si>
  <si>
    <t>HaoBTC</t>
    <phoneticPr fontId="9" type="noConversion"/>
  </si>
  <si>
    <t>KNCMiner</t>
    <phoneticPr fontId="9" type="noConversion"/>
  </si>
  <si>
    <t>Kano CKPool</t>
    <phoneticPr fontId="9" type="noConversion"/>
  </si>
  <si>
    <t>、</t>
    <phoneticPr fontId="9" type="noConversion"/>
  </si>
  <si>
    <t>中国</t>
    <phoneticPr fontId="9" type="noConversion"/>
  </si>
  <si>
    <t>美国</t>
    <phoneticPr fontId="9" type="noConversion"/>
  </si>
  <si>
    <t>Smiling Face</t>
    <phoneticPr fontId="13" type="noConversion"/>
  </si>
  <si>
    <t>中东及非洲</t>
    <phoneticPr fontId="9" type="noConversion"/>
  </si>
  <si>
    <t>UNKNOWN</t>
  </si>
  <si>
    <t>北美洲</t>
  </si>
  <si>
    <t>大洋洲</t>
  </si>
  <si>
    <t>EH</t>
    <phoneticPr fontId="9" type="noConversion"/>
  </si>
  <si>
    <t>%</t>
    <phoneticPr fontId="9" type="noConversion"/>
  </si>
  <si>
    <t>亚洲哈希值</t>
    <phoneticPr fontId="9" type="noConversion"/>
  </si>
  <si>
    <t>MDP</t>
    <phoneticPr fontId="9" type="noConversion"/>
  </si>
  <si>
    <t>kg</t>
    <phoneticPr fontId="9" type="noConversion"/>
  </si>
  <si>
    <t>https://digiconomist.net/bitcoin-energy-consumption</t>
    <phoneticPr fontId="9" type="noConversion"/>
  </si>
  <si>
    <t>总计</t>
  </si>
  <si>
    <t>2016年</t>
  </si>
  <si>
    <t>2017年</t>
  </si>
  <si>
    <t>2018年</t>
  </si>
  <si>
    <t>2019年</t>
  </si>
  <si>
    <t>2020年</t>
  </si>
  <si>
    <t>*将unknown部分的值按2016年的比例分入各国</t>
    <phoneticPr fontId="9" type="noConversion"/>
  </si>
  <si>
    <t>kw</t>
    <phoneticPr fontId="9" type="noConversion"/>
  </si>
  <si>
    <t>t</t>
    <phoneticPr fontId="9" type="noConversion"/>
  </si>
  <si>
    <t>kw/t</t>
    <phoneticPr fontId="9" type="noConversion"/>
  </si>
  <si>
    <t>哈希值</t>
  </si>
  <si>
    <t>矿机功率</t>
  </si>
  <si>
    <t>矿机每T功耗</t>
  </si>
  <si>
    <t>利润</t>
  </si>
  <si>
    <t>中国哈希值比例</t>
    <phoneticPr fontId="9" type="noConversion"/>
  </si>
  <si>
    <t>https://btc.com/tools/mining-calculator</t>
    <phoneticPr fontId="9" type="noConversion"/>
  </si>
  <si>
    <t>https://canaan-creative.com/products/avalonminer</t>
    <phoneticPr fontId="9" type="noConversion"/>
  </si>
  <si>
    <t xml:space="preserve"> </t>
    <phoneticPr fontId="9" type="noConversion"/>
  </si>
  <si>
    <t>https://www.blockchain.com/charts/hash-rate</t>
    <phoneticPr fontId="9" type="noConversion"/>
  </si>
  <si>
    <t>矿工功率/矿工哈希</t>
    <phoneticPr fontId="9" type="noConversion"/>
  </si>
  <si>
    <t>中国哈希率*每T理论收入</t>
    <phoneticPr fontId="9" type="noConversion"/>
  </si>
  <si>
    <t>中国哈希值/矿机哈希</t>
    <phoneticPr fontId="9" type="noConversion"/>
  </si>
  <si>
    <t>每日收盘价数据来自于</t>
    <phoneticPr fontId="9" type="noConversion"/>
  </si>
  <si>
    <t>https://coinmarketcap.com/</t>
  </si>
  <si>
    <t>https://btc.com/stats/pool?percent_mode=2017#pool-history</t>
    <phoneticPr fontId="9" type="noConversion"/>
  </si>
  <si>
    <t>https://btc.com/stats/pool?percent_mode=2020#pool-history</t>
    <phoneticPr fontId="9" type="noConversion"/>
  </si>
  <si>
    <t>F2pool</t>
    <phoneticPr fontId="9" type="noConversion"/>
  </si>
  <si>
    <t>Binance Pool</t>
    <phoneticPr fontId="9" type="noConversion"/>
  </si>
  <si>
    <t>Poolin</t>
    <phoneticPr fontId="9" type="noConversion"/>
  </si>
  <si>
    <t>AntPool</t>
    <phoneticPr fontId="9" type="noConversion"/>
  </si>
  <si>
    <t>BTC.com</t>
    <phoneticPr fontId="9" type="noConversion"/>
  </si>
  <si>
    <t>Huobi.pool</t>
    <phoneticPr fontId="9" type="noConversion"/>
  </si>
  <si>
    <t>Other</t>
    <phoneticPr fontId="9" type="noConversion"/>
  </si>
  <si>
    <t>ViaBTC</t>
    <phoneticPr fontId="9" type="noConversion"/>
  </si>
  <si>
    <t>58COIN&amp;1THash</t>
    <phoneticPr fontId="9" type="noConversion"/>
  </si>
  <si>
    <t>Lubian.com</t>
    <phoneticPr fontId="9" type="noConversion"/>
  </si>
  <si>
    <t>SlushPool</t>
    <phoneticPr fontId="9" type="noConversion"/>
  </si>
  <si>
    <t>BytePool</t>
    <phoneticPr fontId="9" type="noConversion"/>
  </si>
  <si>
    <t>BTC.Top</t>
    <phoneticPr fontId="9" type="noConversion"/>
  </si>
  <si>
    <t>BitFury</t>
    <phoneticPr fontId="9" type="noConversion"/>
  </si>
  <si>
    <t>GBMiners</t>
    <phoneticPr fontId="9" type="noConversion"/>
  </si>
  <si>
    <t>电力价格*消耗的电能</t>
    <phoneticPr fontId="9" type="noConversion"/>
  </si>
  <si>
    <t>消耗的电能</t>
    <phoneticPr fontId="9" type="noConversion"/>
  </si>
  <si>
    <t>矿机数量*矿机功率</t>
    <phoneticPr fontId="9" type="noConversion"/>
  </si>
  <si>
    <t>矿机折旧成本+电费成本</t>
    <phoneticPr fontId="9" type="noConversion"/>
  </si>
  <si>
    <t>矿工营业收入-营业总成本</t>
    <phoneticPr fontId="9" type="noConversion"/>
  </si>
  <si>
    <t>单位电的碳排放</t>
    <phoneticPr fontId="9" type="noConversion"/>
  </si>
  <si>
    <t>https://btc.com/stats/pool?percent_mode=2015#pool-history</t>
    <phoneticPr fontId="9" type="noConversion"/>
  </si>
  <si>
    <t>https://btc.com/stats/pool?percent_mode=2016#pool-history</t>
    <phoneticPr fontId="9" type="noConversion"/>
  </si>
  <si>
    <t>https://btc.com/stats/pool?percent_mode=2018#pool-history</t>
    <phoneticPr fontId="9" type="noConversion"/>
  </si>
  <si>
    <t>https://btc.com/stats/pool?percent_mode=2019#pool-history</t>
    <phoneticPr fontId="9" type="noConversion"/>
  </si>
  <si>
    <t>https://btc.com/stats/pool?percent_mode=2021#pool-history</t>
    <phoneticPr fontId="9" type="noConversion"/>
  </si>
  <si>
    <t>C/MDP （T）</t>
    <phoneticPr fontId="9" type="noConversion"/>
  </si>
  <si>
    <t>C/MDP (Kg)</t>
    <phoneticPr fontId="9" type="noConversion"/>
  </si>
  <si>
    <t>Date</t>
    <phoneticPr fontId="9" type="noConversion"/>
  </si>
  <si>
    <t>营业利润</t>
    <phoneticPr fontId="9" type="noConversion"/>
  </si>
  <si>
    <t>USD ：RMB=1：7</t>
    <phoneticPr fontId="9" type="noConversion"/>
  </si>
  <si>
    <t>Electricity Expense</t>
    <phoneticPr fontId="9" type="noConversion"/>
  </si>
  <si>
    <t>Hash</t>
    <phoneticPr fontId="9" type="noConversion"/>
  </si>
  <si>
    <t>电费和碳排放都是通过电力资源算来的，走势一致</t>
    <phoneticPr fontId="9" type="noConversion"/>
  </si>
  <si>
    <t>全球矿池</t>
    <phoneticPr fontId="9" type="noConversion"/>
  </si>
  <si>
    <t>Percentage of China Hash Distribution</t>
    <phoneticPr fontId="9" type="noConversion"/>
  </si>
  <si>
    <t>China hash</t>
    <phoneticPr fontId="9" type="noConversion"/>
  </si>
  <si>
    <t>DailyRevenue</t>
    <phoneticPr fontId="9" type="noConversion"/>
  </si>
  <si>
    <t>(Theoretical daily revenue per T)</t>
    <phoneticPr fontId="9" type="noConversion"/>
  </si>
  <si>
    <t>USD</t>
    <phoneticPr fontId="9" type="noConversion"/>
  </si>
  <si>
    <t>calculation formula in sheet3</t>
    <phoneticPr fontId="9" type="noConversion"/>
  </si>
  <si>
    <t>Theoretical daily income for all miners in China</t>
    <phoneticPr fontId="9" type="noConversion"/>
  </si>
  <si>
    <t>Miners' income</t>
    <phoneticPr fontId="9" type="noConversion"/>
  </si>
  <si>
    <r>
      <rPr>
        <b/>
        <sz val="11"/>
        <color theme="1"/>
        <rFont val="宋体"/>
        <family val="3"/>
        <charset val="134"/>
        <scheme val="minor"/>
      </rPr>
      <t>T</t>
    </r>
    <r>
      <rPr>
        <sz val="11"/>
        <color theme="1"/>
        <rFont val="宋体"/>
        <family val="3"/>
        <charset val="134"/>
        <scheme val="minor"/>
      </rPr>
      <t>H/s</t>
    </r>
    <phoneticPr fontId="9" type="noConversion"/>
  </si>
  <si>
    <r>
      <rPr>
        <b/>
        <sz val="11"/>
        <color theme="1"/>
        <rFont val="宋体"/>
        <family val="3"/>
        <charset val="134"/>
        <scheme val="minor"/>
      </rPr>
      <t>E</t>
    </r>
    <r>
      <rPr>
        <sz val="11"/>
        <color theme="1"/>
        <rFont val="宋体"/>
        <family val="3"/>
        <charset val="134"/>
        <scheme val="minor"/>
      </rPr>
      <t>H/s</t>
    </r>
    <phoneticPr fontId="9" type="noConversion"/>
  </si>
  <si>
    <t>(hash-rate is set to 1.16）</t>
    <phoneticPr fontId="9" type="noConversion"/>
  </si>
  <si>
    <t>Estimated number of miners</t>
    <phoneticPr fontId="9" type="noConversion"/>
  </si>
  <si>
    <t>Unit</t>
    <phoneticPr fontId="9" type="noConversion"/>
  </si>
  <si>
    <t>Estimated by (Total hash / hash  of the machine)</t>
    <phoneticPr fontId="9" type="noConversion"/>
  </si>
  <si>
    <t>Electricity Power</t>
    <phoneticPr fontId="9" type="noConversion"/>
  </si>
  <si>
    <t>kw·h</t>
    <phoneticPr fontId="9" type="noConversion"/>
  </si>
  <si>
    <t>Estimaed by (Number of miners*Electricity Power*Time)</t>
    <phoneticPr fontId="9" type="noConversion"/>
  </si>
  <si>
    <t>Estimated electricity prices in China</t>
  </si>
  <si>
    <t>Depreciation cost</t>
    <phoneticPr fontId="9" type="noConversion"/>
  </si>
  <si>
    <t>Depreciation of 1.5 years</t>
    <phoneticPr fontId="9" type="noConversion"/>
  </si>
  <si>
    <t>Total Cost</t>
  </si>
  <si>
    <t>Total Cost</t>
    <phoneticPr fontId="9" type="noConversion"/>
  </si>
  <si>
    <t>Estimated by (Electricity + machine cost)</t>
    <phoneticPr fontId="9" type="noConversion"/>
  </si>
  <si>
    <t>Profits</t>
  </si>
  <si>
    <t>Operating profit</t>
  </si>
  <si>
    <t>Profit margin</t>
  </si>
  <si>
    <t>Profit margin</t>
    <phoneticPr fontId="9" type="noConversion"/>
  </si>
  <si>
    <t>Carbon Emissions</t>
  </si>
  <si>
    <t>MDP = depreciation of fixed assets (depreciation by straight-line method) + net production tax (estimated using tax rate) + operating profit</t>
    <phoneticPr fontId="9" type="noConversion"/>
  </si>
  <si>
    <t>China</t>
    <phoneticPr fontId="9" type="noConversion"/>
  </si>
  <si>
    <t>Czech</t>
    <phoneticPr fontId="9" type="noConversion"/>
  </si>
  <si>
    <t>Iceland</t>
  </si>
  <si>
    <t>India</t>
    <phoneticPr fontId="9" type="noConversion"/>
  </si>
  <si>
    <t>Sum（China）</t>
    <phoneticPr fontId="9" type="noConversion"/>
  </si>
  <si>
    <t>Sum (China + unknown)</t>
    <phoneticPr fontId="9" type="noConversion"/>
  </si>
  <si>
    <t>Close Price</t>
    <phoneticPr fontId="9" type="noConversion"/>
  </si>
  <si>
    <t>Prd(Number of bitcoins produced per T-theoretical day)</t>
    <phoneticPr fontId="9" type="noConversion"/>
  </si>
  <si>
    <t>DailyRevenue（Theoretical Daily Revenue per T）</t>
    <phoneticPr fontId="9" type="noConversion"/>
  </si>
  <si>
    <t>Global Mining Pool Distribution</t>
    <phoneticPr fontId="9" type="noConversion"/>
  </si>
  <si>
    <t>Asia hash</t>
    <phoneticPr fontId="9" type="noConversion"/>
  </si>
  <si>
    <t>Percentage of Asia</t>
    <phoneticPr fontId="9" type="noConversion"/>
  </si>
  <si>
    <t>Percentage of China</t>
    <phoneticPr fontId="9" type="noConversion"/>
  </si>
  <si>
    <t>DailyRevenue (theoretical daily revenue per T)</t>
    <phoneticPr fontId="9" type="noConversion"/>
  </si>
  <si>
    <t>Miner Machine power</t>
    <phoneticPr fontId="9" type="noConversion"/>
  </si>
  <si>
    <t>Miner Machine Hash</t>
    <phoneticPr fontId="9" type="noConversion"/>
  </si>
  <si>
    <t>Miner power consumption per T</t>
    <phoneticPr fontId="9" type="noConversion"/>
  </si>
  <si>
    <t>Average price</t>
    <phoneticPr fontId="9" type="noConversion"/>
  </si>
  <si>
    <t>C/MDP in China</t>
    <phoneticPr fontId="9" type="noConversion"/>
  </si>
  <si>
    <t>Row labels</t>
  </si>
  <si>
    <t>First Quarter</t>
  </si>
  <si>
    <t>Second Quarter</t>
  </si>
  <si>
    <t>Third Quarter</t>
  </si>
  <si>
    <t>Fourth Quarter</t>
  </si>
  <si>
    <t>Miners' income</t>
  </si>
  <si>
    <t>2017</t>
  </si>
  <si>
    <t>2018</t>
  </si>
  <si>
    <t>2019</t>
  </si>
  <si>
    <t>2020</t>
  </si>
  <si>
    <t>Total</t>
  </si>
  <si>
    <t>Different Electricity price and total cost</t>
    <phoneticPr fontId="9" type="noConversion"/>
  </si>
  <si>
    <t>Electricity Price:0.062</t>
  </si>
  <si>
    <t>Electricity Price:0.042857143</t>
  </si>
  <si>
    <t>Electricity Price:0.03</t>
  </si>
  <si>
    <t>China Hash</t>
  </si>
  <si>
    <t>Different Electricity price and mining machine power</t>
    <phoneticPr fontId="9" type="noConversion"/>
  </si>
  <si>
    <t>Mining Machine power consumption per T</t>
  </si>
  <si>
    <t>Forth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</si>
</sst>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26" formatCode="\$#,##0.00_);[Red]\(\$#,##0.00\)"/>
    <numFmt numFmtId="176" formatCode="0.00_);[Red]\(0.00\)"/>
    <numFmt numFmtId="177" formatCode="0.00_ "/>
    <numFmt numFmtId="178" formatCode="0.0000_ "/>
    <numFmt numFmtId="179" formatCode="[$-409]mmm\-yy;@"/>
  </numFmts>
  <fonts count="30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9"/>
      <color rgb="FF333333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5700"/>
      <name val="宋体"/>
      <family val="3"/>
      <charset val="134"/>
      <scheme val="minor"/>
    </font>
    <font>
      <u/>
      <sz val="11"/>
      <color rgb="FF800080"/>
      <name val="宋体"/>
      <family val="3"/>
      <charset val="134"/>
      <scheme val="minor"/>
    </font>
    <font>
      <sz val="8"/>
      <color rgb="FF333333"/>
      <name val="微软雅黑"/>
      <family val="2"/>
      <charset val="134"/>
    </font>
    <font>
      <u/>
      <sz val="11"/>
      <color rgb="FF0000FF"/>
      <name val="宋体"/>
      <family val="3"/>
      <charset val="134"/>
      <scheme val="minor"/>
    </font>
    <font>
      <sz val="11"/>
      <color rgb="FF9C65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6"/>
      <color rgb="FFAAAAAA"/>
      <name val="微软雅黑"/>
      <family val="2"/>
      <charset val="134"/>
    </font>
    <font>
      <sz val="6"/>
      <color rgb="FF333333"/>
      <name val="微软雅黑"/>
      <family val="2"/>
      <charset val="134"/>
    </font>
    <font>
      <u/>
      <sz val="11"/>
      <color rgb="FF0000FF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7"/>
      <color rgb="FF333333"/>
      <name val="微软雅黑"/>
      <family val="2"/>
      <charset val="134"/>
    </font>
    <font>
      <u/>
      <sz val="11"/>
      <color theme="10"/>
      <name val="宋体"/>
      <family val="2"/>
      <scheme val="minor"/>
    </font>
    <font>
      <b/>
      <sz val="11"/>
      <color rgb="FFFA7D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0061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9C5700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b/>
      <sz val="11"/>
      <color rgb="FF006100"/>
      <name val="宋体"/>
      <family val="3"/>
      <charset val="134"/>
      <scheme val="minor"/>
    </font>
    <font>
      <sz val="11"/>
      <color theme="4"/>
      <name val="宋体"/>
      <family val="3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FF5FD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2F2F2"/>
      </patternFill>
    </fill>
    <fill>
      <patternFill patternType="solid">
        <fgColor rgb="FFFFC7CE"/>
      </patternFill>
    </fill>
  </fills>
  <borders count="28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rgb="FFC7D9EF"/>
      </left>
      <right style="medium">
        <color rgb="FFC7D9EF"/>
      </right>
      <top style="medium">
        <color rgb="FFC7D9EF"/>
      </top>
      <bottom style="medium">
        <color rgb="FFC7D9EF"/>
      </bottom>
      <diagonal/>
    </border>
    <border>
      <left/>
      <right style="medium">
        <color rgb="FFC7D9EF"/>
      </right>
      <top style="medium">
        <color rgb="FFC7D9EF"/>
      </top>
      <bottom style="medium">
        <color rgb="FFC7D9EF"/>
      </bottom>
      <diagonal/>
    </border>
    <border>
      <left style="medium">
        <color rgb="FFC7D9EF"/>
      </left>
      <right style="medium">
        <color rgb="FFC7D9EF"/>
      </right>
      <top/>
      <bottom style="medium">
        <color rgb="FFC7D9EF"/>
      </bottom>
      <diagonal/>
    </border>
    <border>
      <left/>
      <right style="medium">
        <color rgb="FFC7D9EF"/>
      </right>
      <top/>
      <bottom style="medium">
        <color rgb="FFC7D9E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9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1" fillId="0" borderId="0"/>
    <xf numFmtId="0" fontId="19" fillId="0" borderId="0" applyNumberFormat="0" applyFill="0" applyBorder="0" applyAlignment="0" applyProtection="0"/>
    <xf numFmtId="0" fontId="20" fillId="13" borderId="19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10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4" fillId="0" borderId="0"/>
  </cellStyleXfs>
  <cellXfs count="222">
    <xf numFmtId="0" fontId="0" fillId="0" borderId="0" xfId="0">
      <alignment vertical="center"/>
    </xf>
    <xf numFmtId="0" fontId="0" fillId="0" borderId="0" xfId="0" applyBorder="1">
      <alignment vertical="center"/>
    </xf>
    <xf numFmtId="0" fontId="2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3" fillId="3" borderId="6" xfId="2" applyFont="1" applyFill="1" applyBorder="1" applyAlignment="1">
      <alignment horizontal="center" vertical="center"/>
    </xf>
    <xf numFmtId="0" fontId="3" fillId="3" borderId="6" xfId="2" applyFont="1" applyFill="1" applyBorder="1">
      <alignment vertical="center"/>
    </xf>
    <xf numFmtId="0" fontId="0" fillId="0" borderId="0" xfId="0" applyFill="1" applyAlignment="1">
      <alignment vertical="center"/>
    </xf>
    <xf numFmtId="0" fontId="4" fillId="4" borderId="6" xfId="3" applyFont="1" applyFill="1" applyBorder="1">
      <alignment vertical="center"/>
    </xf>
    <xf numFmtId="0" fontId="0" fillId="0" borderId="6" xfId="0" applyFill="1" applyBorder="1" applyAlignment="1">
      <alignment vertical="center"/>
    </xf>
    <xf numFmtId="14" fontId="4" fillId="4" borderId="6" xfId="3" applyNumberFormat="1" applyFont="1" applyFill="1" applyBorder="1">
      <alignment vertical="center"/>
    </xf>
    <xf numFmtId="14" fontId="0" fillId="0" borderId="6" xfId="0" applyNumberFormat="1" applyFill="1" applyBorder="1" applyAlignment="1">
      <alignment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5" fillId="0" borderId="6" xfId="1" applyFont="1" applyBorder="1">
      <alignment vertical="center"/>
    </xf>
    <xf numFmtId="0" fontId="4" fillId="4" borderId="7" xfId="3" applyFont="1" applyFill="1" applyBorder="1">
      <alignment vertical="center"/>
    </xf>
    <xf numFmtId="0" fontId="4" fillId="4" borderId="8" xfId="3" applyFont="1" applyFill="1" applyBorder="1">
      <alignment vertical="center"/>
    </xf>
    <xf numFmtId="0" fontId="4" fillId="4" borderId="0" xfId="3" applyFont="1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176" fontId="0" fillId="0" borderId="0" xfId="0" applyNumberFormat="1">
      <alignment vertical="center"/>
    </xf>
    <xf numFmtId="0" fontId="0" fillId="0" borderId="0" xfId="0" applyFont="1" applyFill="1" applyAlignment="1"/>
    <xf numFmtId="14" fontId="0" fillId="0" borderId="0" xfId="0" applyNumberFormat="1" applyFont="1" applyFill="1" applyBorder="1" applyAlignment="1"/>
    <xf numFmtId="26" fontId="0" fillId="0" borderId="0" xfId="0" applyNumberFormat="1" applyFont="1" applyFill="1" applyBorder="1" applyAlignment="1"/>
    <xf numFmtId="0" fontId="0" fillId="0" borderId="0" xfId="0" applyFont="1" applyFill="1" applyBorder="1" applyAlignment="1"/>
    <xf numFmtId="3" fontId="6" fillId="0" borderId="0" xfId="0" applyNumberFormat="1" applyFont="1" applyFill="1" applyBorder="1" applyAlignment="1"/>
    <xf numFmtId="3" fontId="6" fillId="5" borderId="0" xfId="0" applyNumberFormat="1" applyFont="1" applyFill="1" applyBorder="1" applyAlignment="1"/>
    <xf numFmtId="0" fontId="7" fillId="0" borderId="0" xfId="1">
      <alignment vertical="center"/>
    </xf>
    <xf numFmtId="0" fontId="10" fillId="0" borderId="0" xfId="0" applyFon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7" fillId="0" borderId="0" xfId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" xfId="0" applyBorder="1">
      <alignment vertical="center"/>
    </xf>
    <xf numFmtId="0" fontId="0" fillId="0" borderId="15" xfId="0" applyBorder="1">
      <alignment vertical="center"/>
    </xf>
    <xf numFmtId="14" fontId="12" fillId="7" borderId="6" xfId="5" applyNumberFormat="1" applyBorder="1" applyAlignment="1">
      <alignment vertical="center"/>
    </xf>
    <xf numFmtId="0" fontId="12" fillId="7" borderId="0" xfId="5">
      <alignment vertical="center"/>
    </xf>
    <xf numFmtId="14" fontId="12" fillId="8" borderId="6" xfId="6" applyNumberFormat="1" applyBorder="1" applyAlignment="1">
      <alignment vertical="center"/>
    </xf>
    <xf numFmtId="0" fontId="12" fillId="8" borderId="0" xfId="6">
      <alignment vertical="center"/>
    </xf>
    <xf numFmtId="0" fontId="12" fillId="9" borderId="0" xfId="7">
      <alignment vertical="center"/>
    </xf>
    <xf numFmtId="14" fontId="12" fillId="9" borderId="6" xfId="7" applyNumberFormat="1" applyBorder="1" applyAlignment="1">
      <alignment vertical="center"/>
    </xf>
    <xf numFmtId="14" fontId="11" fillId="6" borderId="6" xfId="4" applyNumberFormat="1" applyBorder="1" applyAlignment="1">
      <alignment vertical="center"/>
    </xf>
    <xf numFmtId="0" fontId="11" fillId="6" borderId="0" xfId="4">
      <alignment vertical="center"/>
    </xf>
    <xf numFmtId="177" fontId="0" fillId="0" borderId="10" xfId="0" applyNumberFormat="1" applyBorder="1">
      <alignment vertical="center"/>
    </xf>
    <xf numFmtId="0" fontId="10" fillId="0" borderId="10" xfId="0" applyFont="1" applyBorder="1">
      <alignment vertical="center"/>
    </xf>
    <xf numFmtId="0" fontId="0" fillId="0" borderId="0" xfId="0" applyNumberFormat="1" applyBorder="1">
      <alignment vertical="center"/>
    </xf>
    <xf numFmtId="177" fontId="0" fillId="0" borderId="0" xfId="0" applyNumberFormat="1" applyBorder="1">
      <alignment vertical="center"/>
    </xf>
    <xf numFmtId="0" fontId="0" fillId="0" borderId="1" xfId="0" applyNumberFormat="1" applyBorder="1">
      <alignment vertical="center"/>
    </xf>
    <xf numFmtId="177" fontId="10" fillId="0" borderId="10" xfId="0" applyNumberFormat="1" applyFont="1" applyBorder="1">
      <alignment vertical="center"/>
    </xf>
    <xf numFmtId="0" fontId="10" fillId="0" borderId="11" xfId="0" applyFont="1" applyBorder="1">
      <alignment vertical="center"/>
    </xf>
    <xf numFmtId="177" fontId="0" fillId="0" borderId="12" xfId="0" applyNumberFormat="1" applyBorder="1">
      <alignment vertical="center"/>
    </xf>
    <xf numFmtId="0" fontId="0" fillId="0" borderId="13" xfId="0" applyNumberFormat="1" applyBorder="1">
      <alignment vertical="center"/>
    </xf>
    <xf numFmtId="177" fontId="0" fillId="0" borderId="14" xfId="0" applyNumberFormat="1" applyBorder="1">
      <alignment vertical="center"/>
    </xf>
    <xf numFmtId="14" fontId="12" fillId="10" borderId="6" xfId="8" applyNumberFormat="1" applyBorder="1">
      <alignment vertical="center"/>
    </xf>
    <xf numFmtId="0" fontId="12" fillId="10" borderId="0" xfId="8">
      <alignment vertical="center"/>
    </xf>
    <xf numFmtId="14" fontId="12" fillId="10" borderId="6" xfId="8" applyNumberFormat="1" applyBorder="1" applyAlignment="1">
      <alignment vertical="center"/>
    </xf>
    <xf numFmtId="0" fontId="10" fillId="0" borderId="0" xfId="0" applyFont="1" applyBorder="1">
      <alignment vertical="center"/>
    </xf>
    <xf numFmtId="0" fontId="10" fillId="0" borderId="13" xfId="0" applyFont="1" applyBorder="1">
      <alignment vertical="center"/>
    </xf>
    <xf numFmtId="0" fontId="12" fillId="7" borderId="12" xfId="5" applyBorder="1">
      <alignment vertical="center"/>
    </xf>
    <xf numFmtId="0" fontId="12" fillId="7" borderId="0" xfId="5" applyBorder="1">
      <alignment vertical="center"/>
    </xf>
    <xf numFmtId="0" fontId="12" fillId="7" borderId="13" xfId="5" applyBorder="1">
      <alignment vertical="center"/>
    </xf>
    <xf numFmtId="0" fontId="12" fillId="7" borderId="14" xfId="5" applyBorder="1">
      <alignment vertical="center"/>
    </xf>
    <xf numFmtId="0" fontId="12" fillId="7" borderId="1" xfId="5" applyBorder="1">
      <alignment vertical="center"/>
    </xf>
    <xf numFmtId="0" fontId="12" fillId="7" borderId="15" xfId="5" applyBorder="1">
      <alignment vertical="center"/>
    </xf>
    <xf numFmtId="0" fontId="14" fillId="11" borderId="0" xfId="0" applyFont="1" applyFill="1" applyAlignment="1">
      <alignment horizontal="right" vertical="top" wrapText="1"/>
    </xf>
    <xf numFmtId="10" fontId="15" fillId="11" borderId="0" xfId="0" applyNumberFormat="1" applyFont="1" applyFill="1" applyAlignment="1">
      <alignment horizontal="right" vertical="top" wrapText="1"/>
    </xf>
    <xf numFmtId="0" fontId="15" fillId="11" borderId="0" xfId="0" applyFont="1" applyFill="1" applyAlignment="1">
      <alignment horizontal="right" vertical="top" wrapText="1"/>
    </xf>
    <xf numFmtId="3" fontId="15" fillId="11" borderId="0" xfId="0" applyNumberFormat="1" applyFont="1" applyFill="1" applyAlignment="1">
      <alignment horizontal="right" vertical="top" wrapText="1"/>
    </xf>
    <xf numFmtId="0" fontId="7" fillId="11" borderId="0" xfId="1" applyFill="1" applyAlignment="1">
      <alignment horizontal="left" vertical="top" wrapText="1"/>
    </xf>
    <xf numFmtId="0" fontId="15" fillId="11" borderId="12" xfId="0" applyFont="1" applyFill="1" applyBorder="1" applyAlignment="1">
      <alignment horizontal="left" vertical="top" wrapText="1"/>
    </xf>
    <xf numFmtId="0" fontId="7" fillId="11" borderId="12" xfId="1" applyFill="1" applyBorder="1" applyAlignment="1">
      <alignment horizontal="left" vertical="top" wrapText="1"/>
    </xf>
    <xf numFmtId="0" fontId="7" fillId="11" borderId="14" xfId="1" applyFill="1" applyBorder="1" applyAlignment="1">
      <alignment horizontal="left" vertical="top" wrapText="1"/>
    </xf>
    <xf numFmtId="0" fontId="3" fillId="3" borderId="0" xfId="2" applyBorder="1">
      <alignment vertical="center"/>
    </xf>
    <xf numFmtId="0" fontId="3" fillId="3" borderId="1" xfId="2" applyBorder="1">
      <alignment vertical="center"/>
    </xf>
    <xf numFmtId="0" fontId="14" fillId="11" borderId="9" xfId="0" applyFont="1" applyFill="1" applyBorder="1" applyAlignment="1">
      <alignment vertical="top" wrapText="1"/>
    </xf>
    <xf numFmtId="0" fontId="14" fillId="11" borderId="12" xfId="0" applyFont="1" applyFill="1" applyBorder="1" applyAlignment="1">
      <alignment vertical="top" wrapText="1"/>
    </xf>
    <xf numFmtId="0" fontId="15" fillId="11" borderId="0" xfId="0" applyFont="1" applyFill="1" applyBorder="1" applyAlignment="1">
      <alignment horizontal="left" vertical="top" wrapText="1"/>
    </xf>
    <xf numFmtId="0" fontId="7" fillId="11" borderId="0" xfId="1" applyFill="1" applyBorder="1" applyAlignment="1">
      <alignment horizontal="left" vertical="top" wrapText="1"/>
    </xf>
    <xf numFmtId="0" fontId="7" fillId="12" borderId="0" xfId="1" applyFill="1" applyBorder="1" applyAlignment="1">
      <alignment horizontal="left" vertical="top" wrapText="1"/>
    </xf>
    <xf numFmtId="0" fontId="7" fillId="11" borderId="1" xfId="1" applyFill="1" applyBorder="1" applyAlignment="1">
      <alignment horizontal="left" vertical="top" wrapText="1"/>
    </xf>
    <xf numFmtId="0" fontId="16" fillId="11" borderId="0" xfId="1" applyFont="1" applyFill="1" applyBorder="1" applyAlignment="1">
      <alignment horizontal="left" vertical="top" wrapText="1"/>
    </xf>
    <xf numFmtId="0" fontId="16" fillId="12" borderId="0" xfId="1" applyFont="1" applyFill="1" applyBorder="1" applyAlignment="1">
      <alignment horizontal="left" vertical="top" wrapText="1"/>
    </xf>
    <xf numFmtId="0" fontId="16" fillId="11" borderId="12" xfId="1" applyFont="1" applyFill="1" applyBorder="1" applyAlignment="1">
      <alignment horizontal="left" vertical="top" wrapText="1"/>
    </xf>
    <xf numFmtId="0" fontId="16" fillId="11" borderId="1" xfId="1" applyFont="1" applyFill="1" applyBorder="1" applyAlignment="1">
      <alignment horizontal="left" vertical="top" wrapText="1"/>
    </xf>
    <xf numFmtId="9" fontId="0" fillId="0" borderId="0" xfId="9" applyFont="1">
      <alignment vertical="center"/>
    </xf>
    <xf numFmtId="0" fontId="18" fillId="0" borderId="0" xfId="0" applyFont="1">
      <alignment vertical="center"/>
    </xf>
    <xf numFmtId="0" fontId="18" fillId="5" borderId="0" xfId="0" applyFont="1" applyFill="1">
      <alignment vertical="center"/>
    </xf>
    <xf numFmtId="0" fontId="10" fillId="0" borderId="9" xfId="0" applyFont="1" applyBorder="1">
      <alignment vertical="center"/>
    </xf>
    <xf numFmtId="0" fontId="10" fillId="0" borderId="12" xfId="0" applyFont="1" applyBorder="1">
      <alignment vertical="center"/>
    </xf>
    <xf numFmtId="9" fontId="0" fillId="0" borderId="13" xfId="9" applyFont="1" applyBorder="1">
      <alignment vertical="center"/>
    </xf>
    <xf numFmtId="0" fontId="10" fillId="0" borderId="14" xfId="0" applyFont="1" applyBorder="1">
      <alignment vertical="center"/>
    </xf>
    <xf numFmtId="9" fontId="0" fillId="0" borderId="15" xfId="9" applyFont="1" applyBorder="1">
      <alignment vertical="center"/>
    </xf>
    <xf numFmtId="9" fontId="0" fillId="0" borderId="0" xfId="9" applyFont="1" applyBorder="1">
      <alignment vertical="center"/>
    </xf>
    <xf numFmtId="9" fontId="0" fillId="0" borderId="0" xfId="9" applyFont="1" applyBorder="1" applyAlignment="1">
      <alignment horizontal="right" vertical="center"/>
    </xf>
    <xf numFmtId="9" fontId="0" fillId="0" borderId="1" xfId="9" applyFont="1" applyBorder="1">
      <alignment vertical="center"/>
    </xf>
    <xf numFmtId="9" fontId="0" fillId="0" borderId="0" xfId="0" applyNumberFormat="1">
      <alignment vertical="center"/>
    </xf>
    <xf numFmtId="0" fontId="0" fillId="0" borderId="12" xfId="0" applyFont="1" applyFill="1" applyBorder="1">
      <alignment vertical="center"/>
    </xf>
    <xf numFmtId="0" fontId="10" fillId="0" borderId="0" xfId="0" applyFont="1" applyFill="1" applyBorder="1">
      <alignment vertical="center"/>
    </xf>
    <xf numFmtId="9" fontId="0" fillId="0" borderId="18" xfId="9" applyFont="1" applyBorder="1">
      <alignment vertical="center"/>
    </xf>
    <xf numFmtId="9" fontId="0" fillId="0" borderId="13" xfId="9" applyFont="1" applyFill="1" applyBorder="1">
      <alignment vertical="center"/>
    </xf>
    <xf numFmtId="0" fontId="10" fillId="0" borderId="12" xfId="0" applyFont="1" applyFill="1" applyBorder="1">
      <alignment vertical="center"/>
    </xf>
    <xf numFmtId="9" fontId="0" fillId="0" borderId="0" xfId="0" applyNumberFormat="1" applyBorder="1">
      <alignment vertical="center"/>
    </xf>
    <xf numFmtId="0" fontId="0" fillId="0" borderId="10" xfId="0" applyFont="1" applyFill="1" applyBorder="1">
      <alignment vertical="center"/>
    </xf>
    <xf numFmtId="0" fontId="0" fillId="0" borderId="11" xfId="0" applyFont="1" applyFill="1" applyBorder="1">
      <alignment vertical="center"/>
    </xf>
    <xf numFmtId="9" fontId="0" fillId="0" borderId="13" xfId="0" applyNumberFormat="1" applyBorder="1">
      <alignment vertical="center"/>
    </xf>
    <xf numFmtId="9" fontId="0" fillId="0" borderId="1" xfId="0" applyNumberFormat="1" applyBorder="1">
      <alignment vertical="center"/>
    </xf>
    <xf numFmtId="9" fontId="0" fillId="0" borderId="15" xfId="0" applyNumberFormat="1" applyBorder="1">
      <alignment vertical="center"/>
    </xf>
    <xf numFmtId="9" fontId="20" fillId="13" borderId="19" xfId="12" applyNumberFormat="1">
      <alignment vertical="center"/>
    </xf>
    <xf numFmtId="9" fontId="21" fillId="0" borderId="0" xfId="13" applyNumberFormat="1" applyBorder="1">
      <alignment vertical="center"/>
    </xf>
    <xf numFmtId="9" fontId="21" fillId="0" borderId="1" xfId="13" applyNumberFormat="1" applyBorder="1">
      <alignment vertical="center"/>
    </xf>
    <xf numFmtId="9" fontId="0" fillId="0" borderId="0" xfId="0" applyNumberFormat="1" applyAlignment="1">
      <alignment horizontal="center" vertical="center"/>
    </xf>
    <xf numFmtId="9" fontId="12" fillId="8" borderId="0" xfId="9" applyFont="1" applyFill="1" applyAlignment="1">
      <alignment horizontal="center" vertical="center"/>
    </xf>
    <xf numFmtId="9" fontId="12" fillId="10" borderId="0" xfId="9" applyFont="1" applyFill="1" applyAlignment="1">
      <alignment horizontal="center" vertical="center"/>
    </xf>
    <xf numFmtId="9" fontId="11" fillId="6" borderId="0" xfId="9" applyFont="1" applyFill="1" applyAlignment="1">
      <alignment horizontal="center" vertical="center"/>
    </xf>
    <xf numFmtId="9" fontId="12" fillId="7" borderId="0" xfId="9" applyFont="1" applyFill="1" applyAlignment="1">
      <alignment horizontal="center" vertical="center"/>
    </xf>
    <xf numFmtId="9" fontId="12" fillId="9" borderId="0" xfId="9" applyFont="1" applyFill="1" applyAlignment="1">
      <alignment horizontal="center" vertical="center"/>
    </xf>
    <xf numFmtId="0" fontId="0" fillId="0" borderId="20" xfId="0" applyBorder="1">
      <alignment vertical="center"/>
    </xf>
    <xf numFmtId="0" fontId="10" fillId="0" borderId="21" xfId="0" applyFont="1" applyBorder="1">
      <alignment vertical="center"/>
    </xf>
    <xf numFmtId="9" fontId="0" fillId="0" borderId="20" xfId="0" applyNumberFormat="1" applyBorder="1">
      <alignment vertical="center"/>
    </xf>
    <xf numFmtId="0" fontId="0" fillId="0" borderId="22" xfId="0" applyBorder="1">
      <alignment vertical="center"/>
    </xf>
    <xf numFmtId="9" fontId="10" fillId="0" borderId="0" xfId="0" applyNumberFormat="1" applyFont="1" applyBorder="1">
      <alignment vertical="center"/>
    </xf>
    <xf numFmtId="9" fontId="0" fillId="0" borderId="22" xfId="0" applyNumberFormat="1" applyBorder="1">
      <alignment vertical="center"/>
    </xf>
    <xf numFmtId="0" fontId="0" fillId="0" borderId="2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4" xfId="0" applyFont="1" applyFill="1" applyBorder="1">
      <alignment vertical="center"/>
    </xf>
    <xf numFmtId="0" fontId="0" fillId="0" borderId="25" xfId="0" applyBorder="1">
      <alignment vertical="center"/>
    </xf>
    <xf numFmtId="9" fontId="0" fillId="0" borderId="23" xfId="9" applyFont="1" applyFill="1" applyBorder="1">
      <alignment vertical="center"/>
    </xf>
    <xf numFmtId="0" fontId="10" fillId="0" borderId="26" xfId="0" applyFont="1" applyBorder="1">
      <alignment vertical="center"/>
    </xf>
    <xf numFmtId="9" fontId="21" fillId="0" borderId="13" xfId="13" applyNumberFormat="1" applyBorder="1">
      <alignment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9" applyNumberFormat="1" applyFont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10" fontId="0" fillId="0" borderId="0" xfId="9" applyNumberFormat="1" applyFont="1">
      <alignment vertical="center"/>
    </xf>
    <xf numFmtId="10" fontId="0" fillId="0" borderId="6" xfId="9" applyNumberFormat="1" applyFont="1" applyFill="1" applyBorder="1" applyAlignment="1">
      <alignment horizontal="center" vertical="center"/>
    </xf>
    <xf numFmtId="10" fontId="10" fillId="0" borderId="6" xfId="9" applyNumberFormat="1" applyFont="1" applyFill="1" applyBorder="1" applyAlignment="1">
      <alignment horizontal="center" vertical="center"/>
    </xf>
    <xf numFmtId="10" fontId="5" fillId="0" borderId="6" xfId="9" applyNumberFormat="1" applyFont="1" applyBorder="1">
      <alignment vertical="center"/>
    </xf>
    <xf numFmtId="10" fontId="4" fillId="4" borderId="0" xfId="9" applyNumberFormat="1" applyFont="1" applyFill="1">
      <alignment vertical="center"/>
    </xf>
    <xf numFmtId="0" fontId="0" fillId="0" borderId="27" xfId="0" applyFont="1" applyFill="1" applyBorder="1" applyAlignment="1">
      <alignment horizontal="center" vertical="center"/>
    </xf>
    <xf numFmtId="0" fontId="4" fillId="4" borderId="0" xfId="3" applyFont="1" applyFill="1" applyBorder="1">
      <alignment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 indent="1"/>
    </xf>
    <xf numFmtId="9" fontId="10" fillId="0" borderId="20" xfId="9" applyFont="1" applyBorder="1">
      <alignment vertical="center"/>
    </xf>
    <xf numFmtId="0" fontId="3" fillId="3" borderId="0" xfId="2">
      <alignment vertical="center"/>
    </xf>
    <xf numFmtId="2" fontId="0" fillId="0" borderId="6" xfId="0" applyNumberFormat="1" applyFill="1" applyBorder="1" applyAlignment="1">
      <alignment horizontal="center" vertical="center"/>
    </xf>
    <xf numFmtId="0" fontId="22" fillId="14" borderId="0" xfId="14">
      <alignment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15">
      <alignment vertical="center"/>
    </xf>
    <xf numFmtId="0" fontId="16" fillId="0" borderId="0" xfId="16">
      <alignment vertical="center"/>
    </xf>
    <xf numFmtId="17" fontId="10" fillId="0" borderId="0" xfId="15" applyNumberFormat="1">
      <alignment vertical="center"/>
    </xf>
    <xf numFmtId="179" fontId="10" fillId="0" borderId="0" xfId="0" applyNumberFormat="1" applyFont="1">
      <alignment vertical="center"/>
    </xf>
    <xf numFmtId="179" fontId="0" fillId="0" borderId="0" xfId="0" applyNumberFormat="1">
      <alignment vertical="center"/>
    </xf>
    <xf numFmtId="179" fontId="4" fillId="4" borderId="6" xfId="3" applyNumberFormat="1" applyFont="1" applyFill="1" applyBorder="1">
      <alignment vertical="center"/>
    </xf>
    <xf numFmtId="179" fontId="0" fillId="0" borderId="6" xfId="0" applyNumberFormat="1" applyFill="1" applyBorder="1" applyAlignment="1">
      <alignment vertical="center"/>
    </xf>
    <xf numFmtId="179" fontId="12" fillId="7" borderId="6" xfId="5" applyNumberFormat="1" applyBorder="1" applyAlignment="1">
      <alignment vertical="center"/>
    </xf>
    <xf numFmtId="179" fontId="12" fillId="8" borderId="6" xfId="6" applyNumberFormat="1" applyBorder="1" applyAlignment="1">
      <alignment vertical="center"/>
    </xf>
    <xf numFmtId="179" fontId="12" fillId="10" borderId="6" xfId="8" applyNumberFormat="1" applyBorder="1">
      <alignment vertical="center"/>
    </xf>
    <xf numFmtId="179" fontId="12" fillId="10" borderId="6" xfId="8" applyNumberFormat="1" applyBorder="1" applyAlignment="1">
      <alignment vertical="center"/>
    </xf>
    <xf numFmtId="179" fontId="11" fillId="6" borderId="6" xfId="4" applyNumberFormat="1" applyBorder="1" applyAlignment="1">
      <alignment vertical="center"/>
    </xf>
    <xf numFmtId="179" fontId="12" fillId="9" borderId="6" xfId="7" applyNumberFormat="1" applyBorder="1" applyAlignment="1">
      <alignment vertical="center"/>
    </xf>
    <xf numFmtId="0" fontId="10" fillId="0" borderId="27" xfId="0" applyFont="1" applyFill="1" applyBorder="1" applyAlignment="1">
      <alignment horizontal="center" vertical="center"/>
    </xf>
    <xf numFmtId="14" fontId="25" fillId="0" borderId="6" xfId="0" applyNumberFormat="1" applyFont="1" applyFill="1" applyBorder="1" applyAlignment="1">
      <alignment vertical="center"/>
    </xf>
    <xf numFmtId="0" fontId="26" fillId="4" borderId="6" xfId="3" applyFont="1" applyFill="1" applyBorder="1">
      <alignment vertical="center"/>
    </xf>
    <xf numFmtId="0" fontId="25" fillId="0" borderId="0" xfId="0" applyFont="1">
      <alignment vertical="center"/>
    </xf>
    <xf numFmtId="0" fontId="26" fillId="4" borderId="7" xfId="3" applyFont="1" applyFill="1" applyBorder="1">
      <alignment vertical="center"/>
    </xf>
    <xf numFmtId="0" fontId="26" fillId="4" borderId="0" xfId="3" applyFont="1" applyFill="1" applyBorder="1">
      <alignment vertical="center"/>
    </xf>
    <xf numFmtId="10" fontId="26" fillId="4" borderId="0" xfId="9" applyNumberFormat="1" applyFont="1" applyFill="1">
      <alignment vertical="center"/>
    </xf>
    <xf numFmtId="179" fontId="25" fillId="0" borderId="6" xfId="0" applyNumberFormat="1" applyFont="1" applyFill="1" applyBorder="1" applyAlignment="1">
      <alignment vertical="center"/>
    </xf>
    <xf numFmtId="9" fontId="25" fillId="0" borderId="0" xfId="0" applyNumberFormat="1" applyFont="1" applyAlignment="1">
      <alignment horizontal="center" vertical="center"/>
    </xf>
    <xf numFmtId="0" fontId="25" fillId="0" borderId="0" xfId="9" applyNumberFormat="1" applyFont="1" applyAlignment="1">
      <alignment horizontal="center" vertical="center"/>
    </xf>
    <xf numFmtId="179" fontId="25" fillId="7" borderId="6" xfId="5" applyNumberFormat="1" applyFont="1" applyBorder="1" applyAlignment="1">
      <alignment vertical="center"/>
    </xf>
    <xf numFmtId="14" fontId="25" fillId="7" borderId="6" xfId="5" applyNumberFormat="1" applyFont="1" applyBorder="1" applyAlignment="1">
      <alignment vertical="center"/>
    </xf>
    <xf numFmtId="0" fontId="25" fillId="7" borderId="0" xfId="5" applyFont="1">
      <alignment vertical="center"/>
    </xf>
    <xf numFmtId="9" fontId="25" fillId="7" borderId="0" xfId="9" applyFont="1" applyFill="1" applyAlignment="1">
      <alignment horizontal="center" vertical="center"/>
    </xf>
    <xf numFmtId="179" fontId="27" fillId="6" borderId="6" xfId="4" applyNumberFormat="1" applyFont="1" applyBorder="1" applyAlignment="1">
      <alignment vertical="center"/>
    </xf>
    <xf numFmtId="14" fontId="27" fillId="6" borderId="6" xfId="4" applyNumberFormat="1" applyFont="1" applyBorder="1" applyAlignment="1">
      <alignment vertical="center"/>
    </xf>
    <xf numFmtId="0" fontId="27" fillId="6" borderId="0" xfId="4" applyFont="1">
      <alignment vertical="center"/>
    </xf>
    <xf numFmtId="9" fontId="27" fillId="6" borderId="0" xfId="9" applyFont="1" applyFill="1" applyAlignment="1">
      <alignment horizontal="center" vertical="center"/>
    </xf>
    <xf numFmtId="0" fontId="10" fillId="0" borderId="6" xfId="0" applyFont="1" applyFill="1" applyBorder="1" applyAlignment="1">
      <alignment vertical="center"/>
    </xf>
    <xf numFmtId="0" fontId="28" fillId="3" borderId="0" xfId="17" applyFont="1">
      <alignment vertical="center"/>
    </xf>
    <xf numFmtId="0" fontId="10" fillId="0" borderId="0" xfId="15" applyFont="1">
      <alignment vertical="center"/>
    </xf>
    <xf numFmtId="0" fontId="10" fillId="0" borderId="9" xfId="15" applyBorder="1">
      <alignment vertical="center"/>
    </xf>
    <xf numFmtId="0" fontId="10" fillId="0" borderId="11" xfId="15" applyBorder="1">
      <alignment vertical="center"/>
    </xf>
    <xf numFmtId="0" fontId="10" fillId="0" borderId="12" xfId="15" applyBorder="1">
      <alignment vertical="center"/>
    </xf>
    <xf numFmtId="0" fontId="10" fillId="0" borderId="13" xfId="15" applyBorder="1">
      <alignment vertical="center"/>
    </xf>
    <xf numFmtId="0" fontId="10" fillId="0" borderId="14" xfId="15" applyBorder="1">
      <alignment vertical="center"/>
    </xf>
    <xf numFmtId="0" fontId="10" fillId="5" borderId="0" xfId="15" applyFill="1">
      <alignment vertical="center"/>
    </xf>
    <xf numFmtId="0" fontId="10" fillId="5" borderId="13" xfId="15" applyFill="1" applyBorder="1">
      <alignment vertical="center"/>
    </xf>
    <xf numFmtId="0" fontId="10" fillId="5" borderId="15" xfId="15" applyFill="1" applyBorder="1">
      <alignment vertical="center"/>
    </xf>
    <xf numFmtId="176" fontId="10" fillId="0" borderId="0" xfId="0" applyNumberFormat="1" applyFont="1">
      <alignment vertical="center"/>
    </xf>
    <xf numFmtId="0" fontId="29" fillId="0" borderId="0" xfId="0" applyFont="1">
      <alignment vertical="center"/>
    </xf>
    <xf numFmtId="0" fontId="10" fillId="0" borderId="6" xfId="0" applyFont="1" applyBorder="1" applyAlignment="1">
      <alignment horizontal="center" vertical="center"/>
    </xf>
    <xf numFmtId="0" fontId="3" fillId="3" borderId="6" xfId="2" applyBorder="1" applyAlignment="1">
      <alignment horizontal="center" vertical="center"/>
    </xf>
    <xf numFmtId="0" fontId="3" fillId="3" borderId="6" xfId="2" applyBorder="1">
      <alignment vertical="center"/>
    </xf>
    <xf numFmtId="0" fontId="10" fillId="0" borderId="0" xfId="0" applyFont="1" applyFill="1" applyAlignment="1"/>
    <xf numFmtId="0" fontId="7" fillId="0" borderId="0" xfId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5" fillId="0" borderId="0" xfId="0" applyFont="1" applyAlignment="1">
      <alignment horizontal="center" vertical="center"/>
    </xf>
    <xf numFmtId="17" fontId="0" fillId="0" borderId="12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" fontId="0" fillId="0" borderId="14" xfId="0" applyNumberFormat="1" applyBorder="1" applyAlignment="1">
      <alignment horizontal="center" vertical="center"/>
    </xf>
    <xf numFmtId="0" fontId="14" fillId="11" borderId="16" xfId="0" applyFont="1" applyFill="1" applyBorder="1" applyAlignment="1">
      <alignment horizontal="right" vertical="top" wrapText="1"/>
    </xf>
    <xf numFmtId="0" fontId="14" fillId="11" borderId="17" xfId="0" applyFont="1" applyFill="1" applyBorder="1" applyAlignment="1">
      <alignment horizontal="right" vertical="top" wrapText="1"/>
    </xf>
  </cellXfs>
  <cellStyles count="19">
    <cellStyle name="20% - 着色 1" xfId="5" builtinId="30"/>
    <cellStyle name="40% - 着色 1" xfId="6" builtinId="31"/>
    <cellStyle name="40% - 着色 5" xfId="8" builtinId="47"/>
    <cellStyle name="60% - 着色 1" xfId="7" builtinId="32"/>
    <cellStyle name="百分比" xfId="9" builtinId="5"/>
    <cellStyle name="差" xfId="14" builtinId="27"/>
    <cellStyle name="常规" xfId="0" builtinId="0"/>
    <cellStyle name="常规 2" xfId="10" xr:uid="{F8D123A6-CA9C-4544-B986-1587F5D4B695}"/>
    <cellStyle name="常规 3" xfId="15" xr:uid="{74AC3C25-8F2A-49A7-85C1-5A46951BF6EA}"/>
    <cellStyle name="常规 4" xfId="18" xr:uid="{C5DB278C-126F-488E-A2C9-A9405F83D1A1}"/>
    <cellStyle name="超链接" xfId="1" builtinId="8"/>
    <cellStyle name="超链接 2" xfId="11" xr:uid="{6D95AA29-CB88-4C1E-83D9-E80CAE992783}"/>
    <cellStyle name="超链接 3" xfId="16" xr:uid="{969AB44F-214B-407F-BCD9-BC10F65044BF}"/>
    <cellStyle name="好" xfId="2" builtinId="26"/>
    <cellStyle name="好 2" xfId="17" xr:uid="{F6CDF129-7B2E-444B-BEB8-2FAC16092C13}"/>
    <cellStyle name="计算" xfId="12" builtinId="22"/>
    <cellStyle name="解释性文本" xfId="13" builtinId="53"/>
    <cellStyle name="适中" xfId="3" builtinId="28"/>
    <cellStyle name="着色 1" xfId="4" builtinId="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Profitability of the mining industry</a:t>
            </a:r>
          </a:p>
        </c:rich>
      </c:tx>
      <c:layout>
        <c:manualLayout>
          <c:xMode val="edge"/>
          <c:yMode val="edge"/>
          <c:x val="0.43142199904872786"/>
          <c:y val="2.4866844898635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'C-MDP in China'!$S$1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'C-MDP in China'!$B$2:$B$746</c:f>
              <c:strCache>
                <c:ptCount val="623"/>
                <c:pt idx="3">
                  <c:v>Date</c:v>
                </c:pt>
                <c:pt idx="4">
                  <c:v>2016/1/2</c:v>
                </c:pt>
                <c:pt idx="5">
                  <c:v>2016/1/5</c:v>
                </c:pt>
                <c:pt idx="6">
                  <c:v>2016/1/8</c:v>
                </c:pt>
                <c:pt idx="7">
                  <c:v>2016/1/11</c:v>
                </c:pt>
                <c:pt idx="8">
                  <c:v>2016/1/14</c:v>
                </c:pt>
                <c:pt idx="9">
                  <c:v>2016/1/17</c:v>
                </c:pt>
                <c:pt idx="10">
                  <c:v>2016/1/20</c:v>
                </c:pt>
                <c:pt idx="11">
                  <c:v>2016/1/23</c:v>
                </c:pt>
                <c:pt idx="12">
                  <c:v>2016/1/26</c:v>
                </c:pt>
                <c:pt idx="13">
                  <c:v>2016/1/29</c:v>
                </c:pt>
                <c:pt idx="14">
                  <c:v>2016/2/1</c:v>
                </c:pt>
                <c:pt idx="15">
                  <c:v>2016/2/4</c:v>
                </c:pt>
                <c:pt idx="16">
                  <c:v>2016/2/7</c:v>
                </c:pt>
                <c:pt idx="17">
                  <c:v>2016/2/10</c:v>
                </c:pt>
                <c:pt idx="18">
                  <c:v>2016/2/13</c:v>
                </c:pt>
                <c:pt idx="19">
                  <c:v>2016/2/16</c:v>
                </c:pt>
                <c:pt idx="20">
                  <c:v>2016/2/19</c:v>
                </c:pt>
                <c:pt idx="21">
                  <c:v>2016/2/22</c:v>
                </c:pt>
                <c:pt idx="22">
                  <c:v>2016/2/25</c:v>
                </c:pt>
                <c:pt idx="23">
                  <c:v>2016/2/28</c:v>
                </c:pt>
                <c:pt idx="24">
                  <c:v>2016/3/2</c:v>
                </c:pt>
                <c:pt idx="25">
                  <c:v>2016/3/5</c:v>
                </c:pt>
                <c:pt idx="26">
                  <c:v>2016/3/8</c:v>
                </c:pt>
                <c:pt idx="27">
                  <c:v>2016/3/11</c:v>
                </c:pt>
                <c:pt idx="28">
                  <c:v>2016/3/14</c:v>
                </c:pt>
                <c:pt idx="29">
                  <c:v>2016/3/17</c:v>
                </c:pt>
                <c:pt idx="30">
                  <c:v>2016/3/20</c:v>
                </c:pt>
                <c:pt idx="31">
                  <c:v>2016/3/23</c:v>
                </c:pt>
                <c:pt idx="32">
                  <c:v>2016/3/26</c:v>
                </c:pt>
                <c:pt idx="33">
                  <c:v>2016/3/29</c:v>
                </c:pt>
                <c:pt idx="34">
                  <c:v>2016/4/1</c:v>
                </c:pt>
                <c:pt idx="35">
                  <c:v>2016/4/4</c:v>
                </c:pt>
                <c:pt idx="36">
                  <c:v>2016/4/7</c:v>
                </c:pt>
                <c:pt idx="37">
                  <c:v>2016/4/10</c:v>
                </c:pt>
                <c:pt idx="38">
                  <c:v>2016/4/13</c:v>
                </c:pt>
                <c:pt idx="39">
                  <c:v>2016/4/16</c:v>
                </c:pt>
                <c:pt idx="40">
                  <c:v>2016/4/19</c:v>
                </c:pt>
                <c:pt idx="41">
                  <c:v>2016/4/22</c:v>
                </c:pt>
                <c:pt idx="42">
                  <c:v>2016/4/25</c:v>
                </c:pt>
                <c:pt idx="43">
                  <c:v>2016/4/28</c:v>
                </c:pt>
                <c:pt idx="44">
                  <c:v>2016/5/1</c:v>
                </c:pt>
                <c:pt idx="45">
                  <c:v>2016/5/4</c:v>
                </c:pt>
                <c:pt idx="46">
                  <c:v>2016/5/7</c:v>
                </c:pt>
                <c:pt idx="47">
                  <c:v>2016/5/10</c:v>
                </c:pt>
                <c:pt idx="48">
                  <c:v>2016/5/13</c:v>
                </c:pt>
                <c:pt idx="49">
                  <c:v>2016/5/16</c:v>
                </c:pt>
                <c:pt idx="50">
                  <c:v>2016/5/19</c:v>
                </c:pt>
                <c:pt idx="51">
                  <c:v>2016/5/22</c:v>
                </c:pt>
                <c:pt idx="52">
                  <c:v>2016/5/25</c:v>
                </c:pt>
                <c:pt idx="53">
                  <c:v>2016/5/28</c:v>
                </c:pt>
                <c:pt idx="54">
                  <c:v>2016/5/31</c:v>
                </c:pt>
                <c:pt idx="55">
                  <c:v>2016/6/3</c:v>
                </c:pt>
                <c:pt idx="56">
                  <c:v>2016/6/6</c:v>
                </c:pt>
                <c:pt idx="57">
                  <c:v>2016/6/9</c:v>
                </c:pt>
                <c:pt idx="58">
                  <c:v>2016/6/12</c:v>
                </c:pt>
                <c:pt idx="59">
                  <c:v>2016/6/15</c:v>
                </c:pt>
                <c:pt idx="60">
                  <c:v>2016/6/18</c:v>
                </c:pt>
                <c:pt idx="61">
                  <c:v>2016/6/21</c:v>
                </c:pt>
                <c:pt idx="62">
                  <c:v>2016/6/24</c:v>
                </c:pt>
                <c:pt idx="63">
                  <c:v>2016/6/27</c:v>
                </c:pt>
                <c:pt idx="64">
                  <c:v>2016/6/30</c:v>
                </c:pt>
                <c:pt idx="65">
                  <c:v>2016/7/3</c:v>
                </c:pt>
                <c:pt idx="66">
                  <c:v>2016/7/6</c:v>
                </c:pt>
                <c:pt idx="67">
                  <c:v>2016/7/9</c:v>
                </c:pt>
                <c:pt idx="68">
                  <c:v>2016/7/12</c:v>
                </c:pt>
                <c:pt idx="69">
                  <c:v>2016/7/15</c:v>
                </c:pt>
                <c:pt idx="70">
                  <c:v>2016/7/18</c:v>
                </c:pt>
                <c:pt idx="71">
                  <c:v>2016/7/21</c:v>
                </c:pt>
                <c:pt idx="72">
                  <c:v>2016/7/24</c:v>
                </c:pt>
                <c:pt idx="73">
                  <c:v>2016/7/27</c:v>
                </c:pt>
                <c:pt idx="74">
                  <c:v>2016/7/30</c:v>
                </c:pt>
                <c:pt idx="75">
                  <c:v>2016/8/2</c:v>
                </c:pt>
                <c:pt idx="76">
                  <c:v>2016/8/5</c:v>
                </c:pt>
                <c:pt idx="77">
                  <c:v>2016/8/8</c:v>
                </c:pt>
                <c:pt idx="78">
                  <c:v>2016/8/11</c:v>
                </c:pt>
                <c:pt idx="79">
                  <c:v>2016/8/14</c:v>
                </c:pt>
                <c:pt idx="80">
                  <c:v>2016/8/17</c:v>
                </c:pt>
                <c:pt idx="81">
                  <c:v>2016/8/20</c:v>
                </c:pt>
                <c:pt idx="82">
                  <c:v>2016/8/23</c:v>
                </c:pt>
                <c:pt idx="83">
                  <c:v>2016/8/26</c:v>
                </c:pt>
                <c:pt idx="84">
                  <c:v>2016/8/29</c:v>
                </c:pt>
                <c:pt idx="85">
                  <c:v>2016/9/1</c:v>
                </c:pt>
                <c:pt idx="86">
                  <c:v>2016/9/4</c:v>
                </c:pt>
                <c:pt idx="87">
                  <c:v>2016/9/7</c:v>
                </c:pt>
                <c:pt idx="88">
                  <c:v>2016/9/10</c:v>
                </c:pt>
                <c:pt idx="89">
                  <c:v>2016/9/13</c:v>
                </c:pt>
                <c:pt idx="90">
                  <c:v>2016/9/16</c:v>
                </c:pt>
                <c:pt idx="91">
                  <c:v>2016/9/19</c:v>
                </c:pt>
                <c:pt idx="92">
                  <c:v>2016/9/22</c:v>
                </c:pt>
                <c:pt idx="93">
                  <c:v>2016/9/25</c:v>
                </c:pt>
                <c:pt idx="94">
                  <c:v>2016/9/28</c:v>
                </c:pt>
                <c:pt idx="95">
                  <c:v>2016/10/1</c:v>
                </c:pt>
                <c:pt idx="96">
                  <c:v>2016/10/4</c:v>
                </c:pt>
                <c:pt idx="97">
                  <c:v>2016/10/7</c:v>
                </c:pt>
                <c:pt idx="98">
                  <c:v>2016/10/10</c:v>
                </c:pt>
                <c:pt idx="99">
                  <c:v>2016/10/13</c:v>
                </c:pt>
                <c:pt idx="100">
                  <c:v>2016/10/16</c:v>
                </c:pt>
                <c:pt idx="101">
                  <c:v>2016/10/19</c:v>
                </c:pt>
                <c:pt idx="102">
                  <c:v>2016/10/22</c:v>
                </c:pt>
                <c:pt idx="103">
                  <c:v>2016/10/25</c:v>
                </c:pt>
                <c:pt idx="104">
                  <c:v>2016/10/28</c:v>
                </c:pt>
                <c:pt idx="105">
                  <c:v>2016/10/31</c:v>
                </c:pt>
                <c:pt idx="106">
                  <c:v>2016/11/3</c:v>
                </c:pt>
                <c:pt idx="107">
                  <c:v>2016/11/6</c:v>
                </c:pt>
                <c:pt idx="108">
                  <c:v>2016/11/9</c:v>
                </c:pt>
                <c:pt idx="109">
                  <c:v>2016/11/12</c:v>
                </c:pt>
                <c:pt idx="110">
                  <c:v>2016/11/15</c:v>
                </c:pt>
                <c:pt idx="111">
                  <c:v>2016/11/18</c:v>
                </c:pt>
                <c:pt idx="112">
                  <c:v>2016/11/21</c:v>
                </c:pt>
                <c:pt idx="113">
                  <c:v>2016/11/24</c:v>
                </c:pt>
                <c:pt idx="114">
                  <c:v>2016/11/27</c:v>
                </c:pt>
                <c:pt idx="115">
                  <c:v>2016/11/30</c:v>
                </c:pt>
                <c:pt idx="116">
                  <c:v>2016/12/3</c:v>
                </c:pt>
                <c:pt idx="117">
                  <c:v>2016/12/6</c:v>
                </c:pt>
                <c:pt idx="118">
                  <c:v>2016/12/9</c:v>
                </c:pt>
                <c:pt idx="119">
                  <c:v>2016/12/12</c:v>
                </c:pt>
                <c:pt idx="120">
                  <c:v>2016/12/15</c:v>
                </c:pt>
                <c:pt idx="121">
                  <c:v>2016/12/18</c:v>
                </c:pt>
                <c:pt idx="122">
                  <c:v>2016/12/21</c:v>
                </c:pt>
                <c:pt idx="123">
                  <c:v>2016/12/24</c:v>
                </c:pt>
                <c:pt idx="124">
                  <c:v>2016/12/27</c:v>
                </c:pt>
                <c:pt idx="125">
                  <c:v>2016/12/30</c:v>
                </c:pt>
                <c:pt idx="126">
                  <c:v>2017/1/2</c:v>
                </c:pt>
                <c:pt idx="127">
                  <c:v>2017/1/5</c:v>
                </c:pt>
                <c:pt idx="128">
                  <c:v>2017/1/8</c:v>
                </c:pt>
                <c:pt idx="129">
                  <c:v>2017/1/11</c:v>
                </c:pt>
                <c:pt idx="130">
                  <c:v>2017/1/14</c:v>
                </c:pt>
                <c:pt idx="131">
                  <c:v>2017/1/17</c:v>
                </c:pt>
                <c:pt idx="132">
                  <c:v>2017/1/20</c:v>
                </c:pt>
                <c:pt idx="133">
                  <c:v>2017/1/23</c:v>
                </c:pt>
                <c:pt idx="134">
                  <c:v>2017/1/26</c:v>
                </c:pt>
                <c:pt idx="135">
                  <c:v>2017/1/29</c:v>
                </c:pt>
                <c:pt idx="136">
                  <c:v>2017/2/1</c:v>
                </c:pt>
                <c:pt idx="137">
                  <c:v>2017/2/4</c:v>
                </c:pt>
                <c:pt idx="138">
                  <c:v>2017/2/7</c:v>
                </c:pt>
                <c:pt idx="139">
                  <c:v>2017/2/10</c:v>
                </c:pt>
                <c:pt idx="140">
                  <c:v>2017/2/13</c:v>
                </c:pt>
                <c:pt idx="141">
                  <c:v>2017/2/16</c:v>
                </c:pt>
                <c:pt idx="142">
                  <c:v>2017/2/19</c:v>
                </c:pt>
                <c:pt idx="143">
                  <c:v>2017/2/22</c:v>
                </c:pt>
                <c:pt idx="144">
                  <c:v>2017/2/25</c:v>
                </c:pt>
                <c:pt idx="145">
                  <c:v>2017/2/28</c:v>
                </c:pt>
                <c:pt idx="146">
                  <c:v>2017/3/3</c:v>
                </c:pt>
                <c:pt idx="147">
                  <c:v>2017/3/6</c:v>
                </c:pt>
                <c:pt idx="148">
                  <c:v>2017/3/9</c:v>
                </c:pt>
                <c:pt idx="149">
                  <c:v>2017/3/12</c:v>
                </c:pt>
                <c:pt idx="150">
                  <c:v>2017/3/15</c:v>
                </c:pt>
                <c:pt idx="151">
                  <c:v>2017/3/18</c:v>
                </c:pt>
                <c:pt idx="152">
                  <c:v>2017/3/21</c:v>
                </c:pt>
                <c:pt idx="153">
                  <c:v>2017/3/24</c:v>
                </c:pt>
                <c:pt idx="154">
                  <c:v>2017/3/27</c:v>
                </c:pt>
                <c:pt idx="155">
                  <c:v>2017/3/30</c:v>
                </c:pt>
                <c:pt idx="156">
                  <c:v>2017/4/2</c:v>
                </c:pt>
                <c:pt idx="157">
                  <c:v>2017/4/5</c:v>
                </c:pt>
                <c:pt idx="158">
                  <c:v>2017/4/8</c:v>
                </c:pt>
                <c:pt idx="159">
                  <c:v>2017/4/11</c:v>
                </c:pt>
                <c:pt idx="160">
                  <c:v>2017/4/14</c:v>
                </c:pt>
                <c:pt idx="161">
                  <c:v>2017/4/17</c:v>
                </c:pt>
                <c:pt idx="162">
                  <c:v>2017/4/20</c:v>
                </c:pt>
                <c:pt idx="163">
                  <c:v>2017/4/23</c:v>
                </c:pt>
                <c:pt idx="164">
                  <c:v>2017/4/26</c:v>
                </c:pt>
                <c:pt idx="165">
                  <c:v>2017/4/29</c:v>
                </c:pt>
                <c:pt idx="166">
                  <c:v>2017/5/2</c:v>
                </c:pt>
                <c:pt idx="167">
                  <c:v>2017/5/5</c:v>
                </c:pt>
                <c:pt idx="168">
                  <c:v>2017/5/8</c:v>
                </c:pt>
                <c:pt idx="169">
                  <c:v>2017/5/11</c:v>
                </c:pt>
                <c:pt idx="170">
                  <c:v>2017/5/14</c:v>
                </c:pt>
                <c:pt idx="171">
                  <c:v>2017/5/17</c:v>
                </c:pt>
                <c:pt idx="172">
                  <c:v>2017/5/20</c:v>
                </c:pt>
                <c:pt idx="173">
                  <c:v>2017/5/23</c:v>
                </c:pt>
                <c:pt idx="174">
                  <c:v>2017/5/26</c:v>
                </c:pt>
                <c:pt idx="175">
                  <c:v>2017/5/29</c:v>
                </c:pt>
                <c:pt idx="176">
                  <c:v>2017/6/1</c:v>
                </c:pt>
                <c:pt idx="177">
                  <c:v>2017/6/4</c:v>
                </c:pt>
                <c:pt idx="178">
                  <c:v>2017/6/7</c:v>
                </c:pt>
                <c:pt idx="179">
                  <c:v>2017/6/10</c:v>
                </c:pt>
                <c:pt idx="180">
                  <c:v>2017/6/13</c:v>
                </c:pt>
                <c:pt idx="181">
                  <c:v>2017/6/16</c:v>
                </c:pt>
                <c:pt idx="182">
                  <c:v>2017/6/19</c:v>
                </c:pt>
                <c:pt idx="183">
                  <c:v>2017/6/22</c:v>
                </c:pt>
                <c:pt idx="184">
                  <c:v>2017/6/25</c:v>
                </c:pt>
                <c:pt idx="185">
                  <c:v>2017/6/28</c:v>
                </c:pt>
                <c:pt idx="186">
                  <c:v>2017/7/1</c:v>
                </c:pt>
                <c:pt idx="187">
                  <c:v>2017/7/4</c:v>
                </c:pt>
                <c:pt idx="188">
                  <c:v>2017/7/7</c:v>
                </c:pt>
                <c:pt idx="189">
                  <c:v>2017/7/10</c:v>
                </c:pt>
                <c:pt idx="190">
                  <c:v>2017/7/13</c:v>
                </c:pt>
                <c:pt idx="191">
                  <c:v>2017/7/16</c:v>
                </c:pt>
                <c:pt idx="192">
                  <c:v>2017/7/19</c:v>
                </c:pt>
                <c:pt idx="193">
                  <c:v>2017/7/22</c:v>
                </c:pt>
                <c:pt idx="194">
                  <c:v>2017/7/25</c:v>
                </c:pt>
                <c:pt idx="195">
                  <c:v>2017/7/28</c:v>
                </c:pt>
                <c:pt idx="196">
                  <c:v>2017/7/31</c:v>
                </c:pt>
                <c:pt idx="197">
                  <c:v>2017/8/3</c:v>
                </c:pt>
                <c:pt idx="198">
                  <c:v>2017/8/6</c:v>
                </c:pt>
                <c:pt idx="199">
                  <c:v>2017/8/9</c:v>
                </c:pt>
                <c:pt idx="200">
                  <c:v>2017/8/12</c:v>
                </c:pt>
                <c:pt idx="201">
                  <c:v>2017/8/15</c:v>
                </c:pt>
                <c:pt idx="202">
                  <c:v>2017/8/18</c:v>
                </c:pt>
                <c:pt idx="203">
                  <c:v>2017/8/21</c:v>
                </c:pt>
                <c:pt idx="204">
                  <c:v>2017/8/24</c:v>
                </c:pt>
                <c:pt idx="205">
                  <c:v>2017/8/27</c:v>
                </c:pt>
                <c:pt idx="206">
                  <c:v>2017/8/30</c:v>
                </c:pt>
                <c:pt idx="207">
                  <c:v>2017/9/2</c:v>
                </c:pt>
                <c:pt idx="208">
                  <c:v>2017/9/5</c:v>
                </c:pt>
                <c:pt idx="209">
                  <c:v>2017/9/8</c:v>
                </c:pt>
                <c:pt idx="210">
                  <c:v>2017/9/11</c:v>
                </c:pt>
                <c:pt idx="211">
                  <c:v>2017/9/14</c:v>
                </c:pt>
                <c:pt idx="212">
                  <c:v>2017/9/17</c:v>
                </c:pt>
                <c:pt idx="213">
                  <c:v>2017/9/20</c:v>
                </c:pt>
                <c:pt idx="214">
                  <c:v>2017/9/23</c:v>
                </c:pt>
                <c:pt idx="215">
                  <c:v>2017/9/26</c:v>
                </c:pt>
                <c:pt idx="216">
                  <c:v>2017/9/29</c:v>
                </c:pt>
                <c:pt idx="217">
                  <c:v>2017/10/2</c:v>
                </c:pt>
                <c:pt idx="218">
                  <c:v>2017/10/5</c:v>
                </c:pt>
                <c:pt idx="219">
                  <c:v>2017/10/8</c:v>
                </c:pt>
                <c:pt idx="220">
                  <c:v>2017/10/11</c:v>
                </c:pt>
                <c:pt idx="221">
                  <c:v>2017/10/14</c:v>
                </c:pt>
                <c:pt idx="222">
                  <c:v>2017/10/17</c:v>
                </c:pt>
                <c:pt idx="223">
                  <c:v>2017/10/20</c:v>
                </c:pt>
                <c:pt idx="224">
                  <c:v>2017/10/23</c:v>
                </c:pt>
                <c:pt idx="225">
                  <c:v>2017/10/26</c:v>
                </c:pt>
                <c:pt idx="226">
                  <c:v>2017/10/29</c:v>
                </c:pt>
                <c:pt idx="227">
                  <c:v>2017/11/1</c:v>
                </c:pt>
                <c:pt idx="228">
                  <c:v>2017/11/4</c:v>
                </c:pt>
                <c:pt idx="229">
                  <c:v>2017/11/7</c:v>
                </c:pt>
                <c:pt idx="230">
                  <c:v>2017/11/10</c:v>
                </c:pt>
                <c:pt idx="231">
                  <c:v>2017/11/13</c:v>
                </c:pt>
                <c:pt idx="232">
                  <c:v>2017/11/16</c:v>
                </c:pt>
                <c:pt idx="233">
                  <c:v>2017/11/19</c:v>
                </c:pt>
                <c:pt idx="234">
                  <c:v>2017/11/22</c:v>
                </c:pt>
                <c:pt idx="235">
                  <c:v>2017/11/25</c:v>
                </c:pt>
                <c:pt idx="236">
                  <c:v>2017/11/28</c:v>
                </c:pt>
                <c:pt idx="237">
                  <c:v>2017/12/1</c:v>
                </c:pt>
                <c:pt idx="238">
                  <c:v>2017/12/4</c:v>
                </c:pt>
                <c:pt idx="239">
                  <c:v>2017/12/7</c:v>
                </c:pt>
                <c:pt idx="240">
                  <c:v>2017/12/10</c:v>
                </c:pt>
                <c:pt idx="241">
                  <c:v>2017/12/13</c:v>
                </c:pt>
                <c:pt idx="242">
                  <c:v>2017/12/16</c:v>
                </c:pt>
                <c:pt idx="243">
                  <c:v>2017/12/19</c:v>
                </c:pt>
                <c:pt idx="244">
                  <c:v>2017/12/22</c:v>
                </c:pt>
                <c:pt idx="245">
                  <c:v>2017/12/25</c:v>
                </c:pt>
                <c:pt idx="246">
                  <c:v>2017/12/28</c:v>
                </c:pt>
                <c:pt idx="247">
                  <c:v>2017/12/31</c:v>
                </c:pt>
                <c:pt idx="248">
                  <c:v>2018/1/3</c:v>
                </c:pt>
                <c:pt idx="249">
                  <c:v>2018/1/6</c:v>
                </c:pt>
                <c:pt idx="250">
                  <c:v>2018/1/9</c:v>
                </c:pt>
                <c:pt idx="251">
                  <c:v>2018/1/12</c:v>
                </c:pt>
                <c:pt idx="252">
                  <c:v>2018/1/15</c:v>
                </c:pt>
                <c:pt idx="253">
                  <c:v>2018/1/18</c:v>
                </c:pt>
                <c:pt idx="254">
                  <c:v>2018/1/21</c:v>
                </c:pt>
                <c:pt idx="255">
                  <c:v>2018/1/24</c:v>
                </c:pt>
                <c:pt idx="256">
                  <c:v>2018/1/27</c:v>
                </c:pt>
                <c:pt idx="257">
                  <c:v>2018/1/30</c:v>
                </c:pt>
                <c:pt idx="258">
                  <c:v>2018/2/2</c:v>
                </c:pt>
                <c:pt idx="259">
                  <c:v>2018/2/5</c:v>
                </c:pt>
                <c:pt idx="260">
                  <c:v>2018/2/8</c:v>
                </c:pt>
                <c:pt idx="261">
                  <c:v>2018/2/11</c:v>
                </c:pt>
                <c:pt idx="262">
                  <c:v>2018/2/14</c:v>
                </c:pt>
                <c:pt idx="263">
                  <c:v>2018/2/17</c:v>
                </c:pt>
                <c:pt idx="264">
                  <c:v>2018/2/20</c:v>
                </c:pt>
                <c:pt idx="265">
                  <c:v>2018/2/23</c:v>
                </c:pt>
                <c:pt idx="266">
                  <c:v>2018/2/26</c:v>
                </c:pt>
                <c:pt idx="267">
                  <c:v>2018/3/1</c:v>
                </c:pt>
                <c:pt idx="268">
                  <c:v>2018/3/4</c:v>
                </c:pt>
                <c:pt idx="269">
                  <c:v>2018/3/7</c:v>
                </c:pt>
                <c:pt idx="270">
                  <c:v>2018/3/10</c:v>
                </c:pt>
                <c:pt idx="271">
                  <c:v>2018/3/13</c:v>
                </c:pt>
                <c:pt idx="272">
                  <c:v>2018/3/16</c:v>
                </c:pt>
                <c:pt idx="273">
                  <c:v>2018/3/19</c:v>
                </c:pt>
                <c:pt idx="274">
                  <c:v>2018/3/22</c:v>
                </c:pt>
                <c:pt idx="275">
                  <c:v>2018/3/25</c:v>
                </c:pt>
                <c:pt idx="276">
                  <c:v>2018/3/28</c:v>
                </c:pt>
                <c:pt idx="277">
                  <c:v>2018/3/31</c:v>
                </c:pt>
                <c:pt idx="278">
                  <c:v>2018/4/3</c:v>
                </c:pt>
                <c:pt idx="279">
                  <c:v>2018/4/6</c:v>
                </c:pt>
                <c:pt idx="280">
                  <c:v>2018/4/9</c:v>
                </c:pt>
                <c:pt idx="281">
                  <c:v>2018/4/12</c:v>
                </c:pt>
                <c:pt idx="282">
                  <c:v>2018/4/15</c:v>
                </c:pt>
                <c:pt idx="283">
                  <c:v>2018/4/18</c:v>
                </c:pt>
                <c:pt idx="284">
                  <c:v>2018/4/21</c:v>
                </c:pt>
                <c:pt idx="285">
                  <c:v>2018/4/24</c:v>
                </c:pt>
                <c:pt idx="286">
                  <c:v>2018/4/27</c:v>
                </c:pt>
                <c:pt idx="287">
                  <c:v>2018/4/30</c:v>
                </c:pt>
                <c:pt idx="288">
                  <c:v>2018/5/3</c:v>
                </c:pt>
                <c:pt idx="289">
                  <c:v>2018/5/6</c:v>
                </c:pt>
                <c:pt idx="290">
                  <c:v>2018/5/9</c:v>
                </c:pt>
                <c:pt idx="291">
                  <c:v>2018/5/12</c:v>
                </c:pt>
                <c:pt idx="292">
                  <c:v>2018/5/15</c:v>
                </c:pt>
                <c:pt idx="293">
                  <c:v>2018/5/18</c:v>
                </c:pt>
                <c:pt idx="294">
                  <c:v>2018/5/21</c:v>
                </c:pt>
                <c:pt idx="295">
                  <c:v>2018/5/24</c:v>
                </c:pt>
                <c:pt idx="296">
                  <c:v>2018/5/27</c:v>
                </c:pt>
                <c:pt idx="297">
                  <c:v>2018/5/30</c:v>
                </c:pt>
                <c:pt idx="298">
                  <c:v>2018/6/2</c:v>
                </c:pt>
                <c:pt idx="299">
                  <c:v>2018/6/5</c:v>
                </c:pt>
                <c:pt idx="300">
                  <c:v>2018/6/8</c:v>
                </c:pt>
                <c:pt idx="301">
                  <c:v>2018/6/11</c:v>
                </c:pt>
                <c:pt idx="302">
                  <c:v>2018/6/14</c:v>
                </c:pt>
                <c:pt idx="303">
                  <c:v>2018/6/17</c:v>
                </c:pt>
                <c:pt idx="304">
                  <c:v>2018/6/20</c:v>
                </c:pt>
                <c:pt idx="305">
                  <c:v>2018/6/23</c:v>
                </c:pt>
                <c:pt idx="306">
                  <c:v>2018/6/26</c:v>
                </c:pt>
                <c:pt idx="307">
                  <c:v>2018/6/29</c:v>
                </c:pt>
                <c:pt idx="308">
                  <c:v>2018/7/2</c:v>
                </c:pt>
                <c:pt idx="309">
                  <c:v>2018/7/5</c:v>
                </c:pt>
                <c:pt idx="310">
                  <c:v>2018/7/8</c:v>
                </c:pt>
                <c:pt idx="311">
                  <c:v>2018/7/11</c:v>
                </c:pt>
                <c:pt idx="312">
                  <c:v>2018/7/14</c:v>
                </c:pt>
                <c:pt idx="313">
                  <c:v>2018/7/17</c:v>
                </c:pt>
                <c:pt idx="314">
                  <c:v>2018/7/20</c:v>
                </c:pt>
                <c:pt idx="315">
                  <c:v>2018/7/23</c:v>
                </c:pt>
                <c:pt idx="316">
                  <c:v>2018/7/26</c:v>
                </c:pt>
                <c:pt idx="317">
                  <c:v>2018/7/29</c:v>
                </c:pt>
                <c:pt idx="318">
                  <c:v>2018/8/1</c:v>
                </c:pt>
                <c:pt idx="319">
                  <c:v>2018/8/4</c:v>
                </c:pt>
                <c:pt idx="320">
                  <c:v>2018/8/7</c:v>
                </c:pt>
                <c:pt idx="321">
                  <c:v>2018/8/10</c:v>
                </c:pt>
                <c:pt idx="322">
                  <c:v>2018/8/13</c:v>
                </c:pt>
                <c:pt idx="323">
                  <c:v>2018/8/16</c:v>
                </c:pt>
                <c:pt idx="324">
                  <c:v>2018/8/19</c:v>
                </c:pt>
                <c:pt idx="325">
                  <c:v>2018/8/22</c:v>
                </c:pt>
                <c:pt idx="326">
                  <c:v>2018/8/25</c:v>
                </c:pt>
                <c:pt idx="327">
                  <c:v>2018/8/28</c:v>
                </c:pt>
                <c:pt idx="328">
                  <c:v>2018/8/31</c:v>
                </c:pt>
                <c:pt idx="329">
                  <c:v>2018/9/3</c:v>
                </c:pt>
                <c:pt idx="330">
                  <c:v>2018/9/6</c:v>
                </c:pt>
                <c:pt idx="331">
                  <c:v>2018/9/9</c:v>
                </c:pt>
                <c:pt idx="332">
                  <c:v>2018/9/12</c:v>
                </c:pt>
                <c:pt idx="333">
                  <c:v>2018/9/15</c:v>
                </c:pt>
                <c:pt idx="334">
                  <c:v>2018/9/18</c:v>
                </c:pt>
                <c:pt idx="335">
                  <c:v>2018/9/21</c:v>
                </c:pt>
                <c:pt idx="336">
                  <c:v>2018/9/24</c:v>
                </c:pt>
                <c:pt idx="337">
                  <c:v>2018/9/27</c:v>
                </c:pt>
                <c:pt idx="338">
                  <c:v>2018/9/30</c:v>
                </c:pt>
                <c:pt idx="339">
                  <c:v>2018/10/3</c:v>
                </c:pt>
                <c:pt idx="340">
                  <c:v>2018/10/6</c:v>
                </c:pt>
                <c:pt idx="341">
                  <c:v>2018/10/9</c:v>
                </c:pt>
                <c:pt idx="342">
                  <c:v>2018/10/12</c:v>
                </c:pt>
                <c:pt idx="343">
                  <c:v>2018/10/15</c:v>
                </c:pt>
                <c:pt idx="344">
                  <c:v>2018/10/18</c:v>
                </c:pt>
                <c:pt idx="345">
                  <c:v>2018/10/21</c:v>
                </c:pt>
                <c:pt idx="346">
                  <c:v>2018/10/24</c:v>
                </c:pt>
                <c:pt idx="347">
                  <c:v>2018/10/27</c:v>
                </c:pt>
                <c:pt idx="348">
                  <c:v>2018/10/30</c:v>
                </c:pt>
                <c:pt idx="349">
                  <c:v>2018/11/2</c:v>
                </c:pt>
                <c:pt idx="350">
                  <c:v>2018/11/5</c:v>
                </c:pt>
                <c:pt idx="351">
                  <c:v>2018/11/8</c:v>
                </c:pt>
                <c:pt idx="352">
                  <c:v>2018/11/11</c:v>
                </c:pt>
                <c:pt idx="353">
                  <c:v>2018/11/14</c:v>
                </c:pt>
                <c:pt idx="354">
                  <c:v>2018/11/17</c:v>
                </c:pt>
                <c:pt idx="355">
                  <c:v>2018/11/20</c:v>
                </c:pt>
                <c:pt idx="356">
                  <c:v>2018/11/23</c:v>
                </c:pt>
                <c:pt idx="357">
                  <c:v>2018/11/26</c:v>
                </c:pt>
                <c:pt idx="358">
                  <c:v>2018/11/29</c:v>
                </c:pt>
                <c:pt idx="359">
                  <c:v>2018/12/2</c:v>
                </c:pt>
                <c:pt idx="360">
                  <c:v>2018/12/5</c:v>
                </c:pt>
                <c:pt idx="361">
                  <c:v>2018/12/8</c:v>
                </c:pt>
                <c:pt idx="362">
                  <c:v>2018/12/11</c:v>
                </c:pt>
                <c:pt idx="363">
                  <c:v>2018/12/14</c:v>
                </c:pt>
                <c:pt idx="364">
                  <c:v>2018/12/17</c:v>
                </c:pt>
                <c:pt idx="365">
                  <c:v>2018/12/20</c:v>
                </c:pt>
                <c:pt idx="366">
                  <c:v>2018/12/23</c:v>
                </c:pt>
                <c:pt idx="367">
                  <c:v>2018/12/26</c:v>
                </c:pt>
                <c:pt idx="368">
                  <c:v>2018/12/29</c:v>
                </c:pt>
                <c:pt idx="369">
                  <c:v>2019/1/1</c:v>
                </c:pt>
                <c:pt idx="370">
                  <c:v>2019/1/4</c:v>
                </c:pt>
                <c:pt idx="371">
                  <c:v>2019/1/7</c:v>
                </c:pt>
                <c:pt idx="372">
                  <c:v>2019/1/10</c:v>
                </c:pt>
                <c:pt idx="373">
                  <c:v>2019/1/13</c:v>
                </c:pt>
                <c:pt idx="374">
                  <c:v>2019/1/16</c:v>
                </c:pt>
                <c:pt idx="375">
                  <c:v>2019/1/19</c:v>
                </c:pt>
                <c:pt idx="376">
                  <c:v>2019/1/22</c:v>
                </c:pt>
                <c:pt idx="377">
                  <c:v>2019/1/25</c:v>
                </c:pt>
                <c:pt idx="378">
                  <c:v>2019/1/28</c:v>
                </c:pt>
                <c:pt idx="379">
                  <c:v>2019/1/31</c:v>
                </c:pt>
                <c:pt idx="380">
                  <c:v>2019/2/3</c:v>
                </c:pt>
                <c:pt idx="381">
                  <c:v>2019/2/6</c:v>
                </c:pt>
                <c:pt idx="382">
                  <c:v>2019/2/9</c:v>
                </c:pt>
                <c:pt idx="383">
                  <c:v>2019/2/12</c:v>
                </c:pt>
                <c:pt idx="384">
                  <c:v>2019/2/15</c:v>
                </c:pt>
                <c:pt idx="385">
                  <c:v>2019/2/18</c:v>
                </c:pt>
                <c:pt idx="386">
                  <c:v>2019/2/21</c:v>
                </c:pt>
                <c:pt idx="387">
                  <c:v>2019/2/24</c:v>
                </c:pt>
                <c:pt idx="388">
                  <c:v>2019/2/27</c:v>
                </c:pt>
                <c:pt idx="389">
                  <c:v>2019/3/2</c:v>
                </c:pt>
                <c:pt idx="390">
                  <c:v>2019/3/5</c:v>
                </c:pt>
                <c:pt idx="391">
                  <c:v>2019/3/8</c:v>
                </c:pt>
                <c:pt idx="392">
                  <c:v>2019/3/11</c:v>
                </c:pt>
                <c:pt idx="393">
                  <c:v>2019/3/14</c:v>
                </c:pt>
                <c:pt idx="394">
                  <c:v>2019/3/17</c:v>
                </c:pt>
                <c:pt idx="395">
                  <c:v>2019/3/20</c:v>
                </c:pt>
                <c:pt idx="396">
                  <c:v>2019/3/23</c:v>
                </c:pt>
                <c:pt idx="397">
                  <c:v>2019/3/26</c:v>
                </c:pt>
                <c:pt idx="398">
                  <c:v>2019/3/29</c:v>
                </c:pt>
                <c:pt idx="399">
                  <c:v>2019/4/1</c:v>
                </c:pt>
                <c:pt idx="400">
                  <c:v>2019/4/4</c:v>
                </c:pt>
                <c:pt idx="401">
                  <c:v>2019/4/7</c:v>
                </c:pt>
                <c:pt idx="402">
                  <c:v>2019/4/10</c:v>
                </c:pt>
                <c:pt idx="403">
                  <c:v>2019/4/13</c:v>
                </c:pt>
                <c:pt idx="404">
                  <c:v>2019/4/16</c:v>
                </c:pt>
                <c:pt idx="405">
                  <c:v>2019/4/19</c:v>
                </c:pt>
                <c:pt idx="406">
                  <c:v>2019/4/22</c:v>
                </c:pt>
                <c:pt idx="407">
                  <c:v>2019/4/25</c:v>
                </c:pt>
                <c:pt idx="408">
                  <c:v>2019/4/28</c:v>
                </c:pt>
                <c:pt idx="409">
                  <c:v>2019/5/1</c:v>
                </c:pt>
                <c:pt idx="410">
                  <c:v>2019/5/4</c:v>
                </c:pt>
                <c:pt idx="411">
                  <c:v>2019/5/7</c:v>
                </c:pt>
                <c:pt idx="412">
                  <c:v>2019/5/10</c:v>
                </c:pt>
                <c:pt idx="413">
                  <c:v>2019/5/13</c:v>
                </c:pt>
                <c:pt idx="414">
                  <c:v>2019/5/16</c:v>
                </c:pt>
                <c:pt idx="415">
                  <c:v>2019/5/19</c:v>
                </c:pt>
                <c:pt idx="416">
                  <c:v>2019/5/22</c:v>
                </c:pt>
                <c:pt idx="417">
                  <c:v>2019/5/25</c:v>
                </c:pt>
                <c:pt idx="418">
                  <c:v>2019/5/28</c:v>
                </c:pt>
                <c:pt idx="419">
                  <c:v>2019/5/31</c:v>
                </c:pt>
                <c:pt idx="420">
                  <c:v>2019/6/3</c:v>
                </c:pt>
                <c:pt idx="421">
                  <c:v>2019/6/6</c:v>
                </c:pt>
                <c:pt idx="422">
                  <c:v>2019/6/9</c:v>
                </c:pt>
                <c:pt idx="423">
                  <c:v>2019/6/12</c:v>
                </c:pt>
                <c:pt idx="424">
                  <c:v>2019/6/15</c:v>
                </c:pt>
                <c:pt idx="425">
                  <c:v>2019/6/18</c:v>
                </c:pt>
                <c:pt idx="426">
                  <c:v>2019/6/21</c:v>
                </c:pt>
                <c:pt idx="427">
                  <c:v>2019/6/24</c:v>
                </c:pt>
                <c:pt idx="428">
                  <c:v>2019/6/27</c:v>
                </c:pt>
                <c:pt idx="429">
                  <c:v>2019/6/30</c:v>
                </c:pt>
                <c:pt idx="430">
                  <c:v>2019/7/3</c:v>
                </c:pt>
                <c:pt idx="431">
                  <c:v>2019/7/6</c:v>
                </c:pt>
                <c:pt idx="432">
                  <c:v>2019/7/9</c:v>
                </c:pt>
                <c:pt idx="433">
                  <c:v>2019/7/12</c:v>
                </c:pt>
                <c:pt idx="434">
                  <c:v>2019/7/15</c:v>
                </c:pt>
                <c:pt idx="435">
                  <c:v>2019/7/18</c:v>
                </c:pt>
                <c:pt idx="436">
                  <c:v>2019/7/21</c:v>
                </c:pt>
                <c:pt idx="437">
                  <c:v>2019/7/24</c:v>
                </c:pt>
                <c:pt idx="438">
                  <c:v>2019/7/27</c:v>
                </c:pt>
                <c:pt idx="439">
                  <c:v>2019/7/30</c:v>
                </c:pt>
                <c:pt idx="440">
                  <c:v>2019/8/2</c:v>
                </c:pt>
                <c:pt idx="441">
                  <c:v>2019/8/5</c:v>
                </c:pt>
                <c:pt idx="442">
                  <c:v>2019/8/8</c:v>
                </c:pt>
                <c:pt idx="443">
                  <c:v>2019/8/11</c:v>
                </c:pt>
                <c:pt idx="444">
                  <c:v>2019/8/14</c:v>
                </c:pt>
                <c:pt idx="445">
                  <c:v>2019/8/17</c:v>
                </c:pt>
                <c:pt idx="446">
                  <c:v>2019/8/20</c:v>
                </c:pt>
                <c:pt idx="447">
                  <c:v>2019/8/23</c:v>
                </c:pt>
                <c:pt idx="448">
                  <c:v>2019/8/26</c:v>
                </c:pt>
                <c:pt idx="449">
                  <c:v>2019/8/29</c:v>
                </c:pt>
                <c:pt idx="450">
                  <c:v>2019/9/1</c:v>
                </c:pt>
                <c:pt idx="451">
                  <c:v>2019/9/4</c:v>
                </c:pt>
                <c:pt idx="452">
                  <c:v>2019/9/7</c:v>
                </c:pt>
                <c:pt idx="453">
                  <c:v>2019/9/10</c:v>
                </c:pt>
                <c:pt idx="454">
                  <c:v>2019/9/13</c:v>
                </c:pt>
                <c:pt idx="455">
                  <c:v>2019/9/16</c:v>
                </c:pt>
                <c:pt idx="456">
                  <c:v>2019/9/19</c:v>
                </c:pt>
                <c:pt idx="457">
                  <c:v>2019/9/22</c:v>
                </c:pt>
                <c:pt idx="458">
                  <c:v>2019/9/25</c:v>
                </c:pt>
                <c:pt idx="459">
                  <c:v>2019/9/28</c:v>
                </c:pt>
                <c:pt idx="460">
                  <c:v>2019/10/1</c:v>
                </c:pt>
                <c:pt idx="461">
                  <c:v>2019/10/4</c:v>
                </c:pt>
                <c:pt idx="462">
                  <c:v>2019/10/7</c:v>
                </c:pt>
                <c:pt idx="463">
                  <c:v>2019/10/10</c:v>
                </c:pt>
                <c:pt idx="464">
                  <c:v>2019/10/13</c:v>
                </c:pt>
                <c:pt idx="465">
                  <c:v>2019/10/16</c:v>
                </c:pt>
                <c:pt idx="466">
                  <c:v>2019/10/19</c:v>
                </c:pt>
                <c:pt idx="467">
                  <c:v>2019/10/22</c:v>
                </c:pt>
                <c:pt idx="468">
                  <c:v>2019/10/25</c:v>
                </c:pt>
                <c:pt idx="469">
                  <c:v>2019/10/28</c:v>
                </c:pt>
                <c:pt idx="470">
                  <c:v>2019/10/31</c:v>
                </c:pt>
                <c:pt idx="471">
                  <c:v>2019/11/3</c:v>
                </c:pt>
                <c:pt idx="472">
                  <c:v>2019/11/6</c:v>
                </c:pt>
                <c:pt idx="473">
                  <c:v>2019/11/9</c:v>
                </c:pt>
                <c:pt idx="474">
                  <c:v>2019/11/12</c:v>
                </c:pt>
                <c:pt idx="475">
                  <c:v>2019/11/15</c:v>
                </c:pt>
                <c:pt idx="476">
                  <c:v>2019/11/18</c:v>
                </c:pt>
                <c:pt idx="477">
                  <c:v>2019/11/21</c:v>
                </c:pt>
                <c:pt idx="478">
                  <c:v>2019/11/24</c:v>
                </c:pt>
                <c:pt idx="479">
                  <c:v>2019/11/27</c:v>
                </c:pt>
                <c:pt idx="480">
                  <c:v>2019/11/30</c:v>
                </c:pt>
                <c:pt idx="481">
                  <c:v>2019/12/3</c:v>
                </c:pt>
                <c:pt idx="482">
                  <c:v>2019/12/6</c:v>
                </c:pt>
                <c:pt idx="483">
                  <c:v>2019/12/9</c:v>
                </c:pt>
                <c:pt idx="484">
                  <c:v>2019/12/12</c:v>
                </c:pt>
                <c:pt idx="485">
                  <c:v>2019/12/15</c:v>
                </c:pt>
                <c:pt idx="486">
                  <c:v>2019/12/18</c:v>
                </c:pt>
                <c:pt idx="487">
                  <c:v>2019/12/21</c:v>
                </c:pt>
                <c:pt idx="488">
                  <c:v>2019/12/24</c:v>
                </c:pt>
                <c:pt idx="489">
                  <c:v>2019/12/27</c:v>
                </c:pt>
                <c:pt idx="490">
                  <c:v>2019/12/30</c:v>
                </c:pt>
                <c:pt idx="491">
                  <c:v>2020/1/2</c:v>
                </c:pt>
                <c:pt idx="492">
                  <c:v>2020/1/5</c:v>
                </c:pt>
                <c:pt idx="493">
                  <c:v>2020/1/8</c:v>
                </c:pt>
                <c:pt idx="494">
                  <c:v>2020/1/11</c:v>
                </c:pt>
                <c:pt idx="495">
                  <c:v>2020/1/14</c:v>
                </c:pt>
                <c:pt idx="496">
                  <c:v>2020/1/17</c:v>
                </c:pt>
                <c:pt idx="497">
                  <c:v>2020/1/20</c:v>
                </c:pt>
                <c:pt idx="498">
                  <c:v>2020/1/23</c:v>
                </c:pt>
                <c:pt idx="499">
                  <c:v>2020/1/26</c:v>
                </c:pt>
                <c:pt idx="500">
                  <c:v>2020/1/29</c:v>
                </c:pt>
                <c:pt idx="501">
                  <c:v>2020/2/1</c:v>
                </c:pt>
                <c:pt idx="502">
                  <c:v>2020/2/4</c:v>
                </c:pt>
                <c:pt idx="503">
                  <c:v>2020/2/7</c:v>
                </c:pt>
                <c:pt idx="504">
                  <c:v>2020/2/10</c:v>
                </c:pt>
                <c:pt idx="505">
                  <c:v>2020/2/13</c:v>
                </c:pt>
                <c:pt idx="506">
                  <c:v>2020/2/16</c:v>
                </c:pt>
                <c:pt idx="507">
                  <c:v>2020/2/19</c:v>
                </c:pt>
                <c:pt idx="508">
                  <c:v>2020/2/22</c:v>
                </c:pt>
                <c:pt idx="509">
                  <c:v>2020/2/25</c:v>
                </c:pt>
                <c:pt idx="510">
                  <c:v>2020/2/28</c:v>
                </c:pt>
                <c:pt idx="511">
                  <c:v>2020/3/2</c:v>
                </c:pt>
                <c:pt idx="512">
                  <c:v>2020/3/5</c:v>
                </c:pt>
                <c:pt idx="513">
                  <c:v>2020/3/8</c:v>
                </c:pt>
                <c:pt idx="514">
                  <c:v>2020/3/11</c:v>
                </c:pt>
                <c:pt idx="515">
                  <c:v>2020/3/14</c:v>
                </c:pt>
                <c:pt idx="516">
                  <c:v>2020/3/17</c:v>
                </c:pt>
                <c:pt idx="517">
                  <c:v>2020/3/20</c:v>
                </c:pt>
                <c:pt idx="518">
                  <c:v>2020/3/23</c:v>
                </c:pt>
                <c:pt idx="519">
                  <c:v>2020/3/26</c:v>
                </c:pt>
                <c:pt idx="520">
                  <c:v>2020/3/29</c:v>
                </c:pt>
                <c:pt idx="521">
                  <c:v>2020/4/1</c:v>
                </c:pt>
                <c:pt idx="522">
                  <c:v>2020/4/4</c:v>
                </c:pt>
                <c:pt idx="523">
                  <c:v>2020/4/7</c:v>
                </c:pt>
                <c:pt idx="524">
                  <c:v>2020/4/10</c:v>
                </c:pt>
                <c:pt idx="525">
                  <c:v>2020/4/13</c:v>
                </c:pt>
                <c:pt idx="526">
                  <c:v>2020/4/16</c:v>
                </c:pt>
                <c:pt idx="527">
                  <c:v>2020/4/19</c:v>
                </c:pt>
                <c:pt idx="528">
                  <c:v>2020/4/22</c:v>
                </c:pt>
                <c:pt idx="529">
                  <c:v>2020/4/25</c:v>
                </c:pt>
                <c:pt idx="530">
                  <c:v>2020/4/28</c:v>
                </c:pt>
                <c:pt idx="531">
                  <c:v>2020/5/1</c:v>
                </c:pt>
                <c:pt idx="532">
                  <c:v>2020/5/4</c:v>
                </c:pt>
                <c:pt idx="533">
                  <c:v>2020/5/7</c:v>
                </c:pt>
                <c:pt idx="534">
                  <c:v>2020/5/10</c:v>
                </c:pt>
                <c:pt idx="535">
                  <c:v>2020/5/13</c:v>
                </c:pt>
                <c:pt idx="536">
                  <c:v>2020/5/16</c:v>
                </c:pt>
                <c:pt idx="537">
                  <c:v>2020/5/19</c:v>
                </c:pt>
                <c:pt idx="538">
                  <c:v>2020/5/22</c:v>
                </c:pt>
                <c:pt idx="539">
                  <c:v>2020/5/25</c:v>
                </c:pt>
                <c:pt idx="540">
                  <c:v>2020/5/28</c:v>
                </c:pt>
                <c:pt idx="541">
                  <c:v>2020/5/31</c:v>
                </c:pt>
                <c:pt idx="542">
                  <c:v>2020/6/3</c:v>
                </c:pt>
                <c:pt idx="543">
                  <c:v>2020/6/6</c:v>
                </c:pt>
                <c:pt idx="544">
                  <c:v>2020/6/9</c:v>
                </c:pt>
                <c:pt idx="545">
                  <c:v>2020/6/12</c:v>
                </c:pt>
                <c:pt idx="546">
                  <c:v>2020/6/15</c:v>
                </c:pt>
                <c:pt idx="547">
                  <c:v>2020/6/18</c:v>
                </c:pt>
                <c:pt idx="548">
                  <c:v>2020/6/21</c:v>
                </c:pt>
                <c:pt idx="549">
                  <c:v>2020/6/24</c:v>
                </c:pt>
                <c:pt idx="550">
                  <c:v>2020/6/27</c:v>
                </c:pt>
                <c:pt idx="551">
                  <c:v>2020/6/30</c:v>
                </c:pt>
                <c:pt idx="552">
                  <c:v>2020/7/3</c:v>
                </c:pt>
                <c:pt idx="553">
                  <c:v>2020/7/6</c:v>
                </c:pt>
                <c:pt idx="554">
                  <c:v>2020/7/9</c:v>
                </c:pt>
                <c:pt idx="555">
                  <c:v>2020/7/12</c:v>
                </c:pt>
                <c:pt idx="556">
                  <c:v>2020/7/15</c:v>
                </c:pt>
                <c:pt idx="557">
                  <c:v>2020/7/18</c:v>
                </c:pt>
                <c:pt idx="558">
                  <c:v>2020/7/21</c:v>
                </c:pt>
                <c:pt idx="559">
                  <c:v>2020/7/24</c:v>
                </c:pt>
                <c:pt idx="560">
                  <c:v>2020/7/27</c:v>
                </c:pt>
                <c:pt idx="561">
                  <c:v>2020/7/30</c:v>
                </c:pt>
                <c:pt idx="562">
                  <c:v>2020/8/2</c:v>
                </c:pt>
                <c:pt idx="563">
                  <c:v>2020/8/5</c:v>
                </c:pt>
                <c:pt idx="564">
                  <c:v>2020/8/8</c:v>
                </c:pt>
                <c:pt idx="565">
                  <c:v>2020/8/11</c:v>
                </c:pt>
                <c:pt idx="566">
                  <c:v>2020/8/14</c:v>
                </c:pt>
                <c:pt idx="567">
                  <c:v>2020/8/17</c:v>
                </c:pt>
                <c:pt idx="568">
                  <c:v>2020/8/20</c:v>
                </c:pt>
                <c:pt idx="569">
                  <c:v>2020/8/23</c:v>
                </c:pt>
                <c:pt idx="570">
                  <c:v>2020/8/26</c:v>
                </c:pt>
                <c:pt idx="571">
                  <c:v>2020/8/29</c:v>
                </c:pt>
                <c:pt idx="572">
                  <c:v>2020/9/1</c:v>
                </c:pt>
                <c:pt idx="573">
                  <c:v>2020/9/4</c:v>
                </c:pt>
                <c:pt idx="574">
                  <c:v>2020/9/7</c:v>
                </c:pt>
                <c:pt idx="575">
                  <c:v>2020/9/10</c:v>
                </c:pt>
                <c:pt idx="576">
                  <c:v>2020/9/13</c:v>
                </c:pt>
                <c:pt idx="577">
                  <c:v>2020/9/16</c:v>
                </c:pt>
                <c:pt idx="578">
                  <c:v>2020/9/19</c:v>
                </c:pt>
                <c:pt idx="579">
                  <c:v>2020/9/22</c:v>
                </c:pt>
                <c:pt idx="580">
                  <c:v>2020/9/25</c:v>
                </c:pt>
                <c:pt idx="581">
                  <c:v>2020/9/28</c:v>
                </c:pt>
                <c:pt idx="582">
                  <c:v>2020/10/1</c:v>
                </c:pt>
                <c:pt idx="583">
                  <c:v>2020/10/4</c:v>
                </c:pt>
                <c:pt idx="584">
                  <c:v>2020/10/7</c:v>
                </c:pt>
                <c:pt idx="585">
                  <c:v>2020/10/10</c:v>
                </c:pt>
                <c:pt idx="586">
                  <c:v>2020/10/13</c:v>
                </c:pt>
                <c:pt idx="587">
                  <c:v>2020/10/16</c:v>
                </c:pt>
                <c:pt idx="588">
                  <c:v>2020/10/19</c:v>
                </c:pt>
                <c:pt idx="589">
                  <c:v>2020/10/22</c:v>
                </c:pt>
                <c:pt idx="590">
                  <c:v>2020/10/25</c:v>
                </c:pt>
                <c:pt idx="591">
                  <c:v>2020/10/28</c:v>
                </c:pt>
                <c:pt idx="592">
                  <c:v>2020/10/31</c:v>
                </c:pt>
                <c:pt idx="593">
                  <c:v>2020/11/3</c:v>
                </c:pt>
                <c:pt idx="594">
                  <c:v>2020/11/6</c:v>
                </c:pt>
                <c:pt idx="595">
                  <c:v>2020/11/9</c:v>
                </c:pt>
                <c:pt idx="596">
                  <c:v>2020/11/12</c:v>
                </c:pt>
                <c:pt idx="597">
                  <c:v>2020/11/15</c:v>
                </c:pt>
                <c:pt idx="598">
                  <c:v>2020/11/18</c:v>
                </c:pt>
                <c:pt idx="599">
                  <c:v>2020/11/21</c:v>
                </c:pt>
                <c:pt idx="600">
                  <c:v>2020/11/24</c:v>
                </c:pt>
                <c:pt idx="601">
                  <c:v>2020/11/27</c:v>
                </c:pt>
                <c:pt idx="602">
                  <c:v>2020/11/30</c:v>
                </c:pt>
                <c:pt idx="603">
                  <c:v>2020/12/3</c:v>
                </c:pt>
                <c:pt idx="604">
                  <c:v>2020/12/6</c:v>
                </c:pt>
                <c:pt idx="605">
                  <c:v>2020/12/9</c:v>
                </c:pt>
                <c:pt idx="606">
                  <c:v>2020/12/12</c:v>
                </c:pt>
                <c:pt idx="607">
                  <c:v>2020/12/15</c:v>
                </c:pt>
                <c:pt idx="608">
                  <c:v>2020/12/18</c:v>
                </c:pt>
                <c:pt idx="609">
                  <c:v>2020/12/21</c:v>
                </c:pt>
                <c:pt idx="610">
                  <c:v>2020/12/24</c:v>
                </c:pt>
                <c:pt idx="611">
                  <c:v>2020/12/27</c:v>
                </c:pt>
                <c:pt idx="612">
                  <c:v>2020/12/30</c:v>
                </c:pt>
                <c:pt idx="613">
                  <c:v>2021/1/2</c:v>
                </c:pt>
                <c:pt idx="614">
                  <c:v>2021/1/5</c:v>
                </c:pt>
                <c:pt idx="615">
                  <c:v>2021/1/8</c:v>
                </c:pt>
                <c:pt idx="616">
                  <c:v>2021/1/11</c:v>
                </c:pt>
                <c:pt idx="617">
                  <c:v>2021/1/14</c:v>
                </c:pt>
                <c:pt idx="618">
                  <c:v>2021/1/17</c:v>
                </c:pt>
                <c:pt idx="619">
                  <c:v>2021/1/20</c:v>
                </c:pt>
                <c:pt idx="620">
                  <c:v>2021/1/23</c:v>
                </c:pt>
                <c:pt idx="621">
                  <c:v>2021/1/26</c:v>
                </c:pt>
                <c:pt idx="622">
                  <c:v>2021/1/29</c:v>
                </c:pt>
              </c:strCache>
            </c:strRef>
          </c:cat>
          <c:val>
            <c:numRef>
              <c:f>'C-MDP in China'!$S$2:$S$746</c:f>
              <c:numCache>
                <c:formatCode>0.00%</c:formatCode>
                <c:ptCount val="623"/>
                <c:pt idx="0">
                  <c:v>0</c:v>
                </c:pt>
                <c:pt idx="1">
                  <c:v>0</c:v>
                </c:pt>
                <c:pt idx="4">
                  <c:v>0.5652752420205075</c:v>
                </c:pt>
                <c:pt idx="5">
                  <c:v>0.56378576928736124</c:v>
                </c:pt>
                <c:pt idx="6">
                  <c:v>0.5842572223845911</c:v>
                </c:pt>
                <c:pt idx="7">
                  <c:v>0.57980710679786951</c:v>
                </c:pt>
                <c:pt idx="8">
                  <c:v>0.52217754418560391</c:v>
                </c:pt>
                <c:pt idx="9">
                  <c:v>0.46217164278971251</c:v>
                </c:pt>
                <c:pt idx="10">
                  <c:v>0.51071608176119498</c:v>
                </c:pt>
                <c:pt idx="11">
                  <c:v>0.46937525881573111</c:v>
                </c:pt>
                <c:pt idx="12">
                  <c:v>0.44478694412926612</c:v>
                </c:pt>
                <c:pt idx="13">
                  <c:v>0.42623448530922725</c:v>
                </c:pt>
                <c:pt idx="14">
                  <c:v>0.43016629888121899</c:v>
                </c:pt>
                <c:pt idx="15">
                  <c:v>0.45434389861297331</c:v>
                </c:pt>
                <c:pt idx="16">
                  <c:v>0.32230373263242024</c:v>
                </c:pt>
                <c:pt idx="17">
                  <c:v>0.33123550840828508</c:v>
                </c:pt>
                <c:pt idx="18">
                  <c:v>0.34866031690915406</c:v>
                </c:pt>
                <c:pt idx="19">
                  <c:v>0.37364360299399157</c:v>
                </c:pt>
                <c:pt idx="20">
                  <c:v>0.31189438292792165</c:v>
                </c:pt>
                <c:pt idx="21">
                  <c:v>0.33855405457964793</c:v>
                </c:pt>
                <c:pt idx="22">
                  <c:v>0.31797248172666936</c:v>
                </c:pt>
                <c:pt idx="23">
                  <c:v>0.33206929040885974</c:v>
                </c:pt>
                <c:pt idx="24">
                  <c:v>0.32614455945341692</c:v>
                </c:pt>
                <c:pt idx="25">
                  <c:v>0.30884079018729843</c:v>
                </c:pt>
                <c:pt idx="26">
                  <c:v>0.33121326503207066</c:v>
                </c:pt>
                <c:pt idx="27">
                  <c:v>0.34345693596084015</c:v>
                </c:pt>
                <c:pt idx="28">
                  <c:v>0.33517999069571763</c:v>
                </c:pt>
                <c:pt idx="29">
                  <c:v>0.34178677981390515</c:v>
                </c:pt>
                <c:pt idx="30">
                  <c:v>0.30101484450440846</c:v>
                </c:pt>
                <c:pt idx="31">
                  <c:v>0.30817123256660545</c:v>
                </c:pt>
                <c:pt idx="32">
                  <c:v>0.30802225639943331</c:v>
                </c:pt>
                <c:pt idx="33">
                  <c:v>0.30564655253563577</c:v>
                </c:pt>
                <c:pt idx="34">
                  <c:v>0.33072069522793035</c:v>
                </c:pt>
                <c:pt idx="35">
                  <c:v>0.33624720429352922</c:v>
                </c:pt>
                <c:pt idx="36">
                  <c:v>0.33828836111431315</c:v>
                </c:pt>
                <c:pt idx="37">
                  <c:v>0.33643614616535022</c:v>
                </c:pt>
                <c:pt idx="38">
                  <c:v>0.33983437985855158</c:v>
                </c:pt>
                <c:pt idx="39">
                  <c:v>0.30427112216833174</c:v>
                </c:pt>
                <c:pt idx="40">
                  <c:v>0.31216279091644472</c:v>
                </c:pt>
                <c:pt idx="41">
                  <c:v>0.32794906688208275</c:v>
                </c:pt>
                <c:pt idx="42">
                  <c:v>0.35080080851270912</c:v>
                </c:pt>
                <c:pt idx="43">
                  <c:v>0.33291453385465231</c:v>
                </c:pt>
                <c:pt idx="44">
                  <c:v>0.32524306639478479</c:v>
                </c:pt>
                <c:pt idx="45">
                  <c:v>0.31744904379135602</c:v>
                </c:pt>
                <c:pt idx="46">
                  <c:v>0.3350434789603417</c:v>
                </c:pt>
                <c:pt idx="47">
                  <c:v>0.32376153128806379</c:v>
                </c:pt>
                <c:pt idx="48">
                  <c:v>0.27244418181320884</c:v>
                </c:pt>
                <c:pt idx="49">
                  <c:v>0.27002519008020454</c:v>
                </c:pt>
                <c:pt idx="50">
                  <c:v>0.24431775051132873</c:v>
                </c:pt>
                <c:pt idx="51">
                  <c:v>0.24536702250483583</c:v>
                </c:pt>
                <c:pt idx="52">
                  <c:v>0.24342455440796826</c:v>
                </c:pt>
                <c:pt idx="53">
                  <c:v>0.35824405641427642</c:v>
                </c:pt>
                <c:pt idx="54">
                  <c:v>0.35987444186345818</c:v>
                </c:pt>
                <c:pt idx="55">
                  <c:v>0.40450007355250694</c:v>
                </c:pt>
                <c:pt idx="56">
                  <c:v>0.42112818401023144</c:v>
                </c:pt>
                <c:pt idx="57">
                  <c:v>0.41975790012529707</c:v>
                </c:pt>
                <c:pt idx="58">
                  <c:v>0.5044078036638997</c:v>
                </c:pt>
                <c:pt idx="59">
                  <c:v>0.51988636247641962</c:v>
                </c:pt>
                <c:pt idx="60">
                  <c:v>0.55909641530883303</c:v>
                </c:pt>
                <c:pt idx="61">
                  <c:v>0.46568863743375583</c:v>
                </c:pt>
                <c:pt idx="62">
                  <c:v>0.46460443430815268</c:v>
                </c:pt>
                <c:pt idx="63">
                  <c:v>0.45641760796180875</c:v>
                </c:pt>
                <c:pt idx="64">
                  <c:v>0.47099731212346418</c:v>
                </c:pt>
                <c:pt idx="65">
                  <c:v>0.52444275574404531</c:v>
                </c:pt>
                <c:pt idx="66">
                  <c:v>0.52883926134566295</c:v>
                </c:pt>
                <c:pt idx="67">
                  <c:v>0.50975282181279813</c:v>
                </c:pt>
                <c:pt idx="68">
                  <c:v>3.9556683130714795E-2</c:v>
                </c:pt>
                <c:pt idx="69">
                  <c:v>3.7688679815632731E-2</c:v>
                </c:pt>
                <c:pt idx="70">
                  <c:v>5.1770726589288808E-2</c:v>
                </c:pt>
                <c:pt idx="71">
                  <c:v>3.9800175310306538E-2</c:v>
                </c:pt>
                <c:pt idx="72">
                  <c:v>3.4384095365210844E-2</c:v>
                </c:pt>
                <c:pt idx="73">
                  <c:v>2.4157583224737753E-2</c:v>
                </c:pt>
                <c:pt idx="74">
                  <c:v>2.5200388646832033E-2</c:v>
                </c:pt>
                <c:pt idx="75">
                  <c:v>-0.16400777146217618</c:v>
                </c:pt>
                <c:pt idx="76">
                  <c:v>-4.7990245274550584E-2</c:v>
                </c:pt>
                <c:pt idx="77">
                  <c:v>-1.9602928081679894E-2</c:v>
                </c:pt>
                <c:pt idx="78">
                  <c:v>-2.2943221487434516E-2</c:v>
                </c:pt>
                <c:pt idx="79">
                  <c:v>-5.638563051988274E-2</c:v>
                </c:pt>
                <c:pt idx="80">
                  <c:v>-0.13193843173885858</c:v>
                </c:pt>
                <c:pt idx="81">
                  <c:v>-0.11543707725863694</c:v>
                </c:pt>
                <c:pt idx="82">
                  <c:v>-0.11216768283256866</c:v>
                </c:pt>
                <c:pt idx="83">
                  <c:v>-0.11938195090373391</c:v>
                </c:pt>
                <c:pt idx="84">
                  <c:v>-0.14775925919931876</c:v>
                </c:pt>
                <c:pt idx="85">
                  <c:v>-0.15455298763715994</c:v>
                </c:pt>
                <c:pt idx="86">
                  <c:v>-8.5636059387060981E-2</c:v>
                </c:pt>
                <c:pt idx="87">
                  <c:v>-7.5195552486000905E-2</c:v>
                </c:pt>
                <c:pt idx="88">
                  <c:v>-5.9727470008093871E-2</c:v>
                </c:pt>
                <c:pt idx="89">
                  <c:v>-0.10949162418464302</c:v>
                </c:pt>
                <c:pt idx="90">
                  <c:v>-0.11364099892622712</c:v>
                </c:pt>
                <c:pt idx="91">
                  <c:v>-0.10950983556005529</c:v>
                </c:pt>
                <c:pt idx="92">
                  <c:v>-0.133568132011156</c:v>
                </c:pt>
                <c:pt idx="93">
                  <c:v>-0.20171075072915484</c:v>
                </c:pt>
                <c:pt idx="94">
                  <c:v>-0.19396072687083257</c:v>
                </c:pt>
                <c:pt idx="95">
                  <c:v>0.18610632049235676</c:v>
                </c:pt>
                <c:pt idx="96">
                  <c:v>0.18106450123876941</c:v>
                </c:pt>
                <c:pt idx="97">
                  <c:v>0.19024753476778808</c:v>
                </c:pt>
                <c:pt idx="98">
                  <c:v>0.1348114654610244</c:v>
                </c:pt>
                <c:pt idx="99">
                  <c:v>0.15899582123732953</c:v>
                </c:pt>
                <c:pt idx="100">
                  <c:v>0.16533975812496218</c:v>
                </c:pt>
                <c:pt idx="101">
                  <c:v>0.15063273013658415</c:v>
                </c:pt>
                <c:pt idx="102">
                  <c:v>0.18522562188032557</c:v>
                </c:pt>
                <c:pt idx="103">
                  <c:v>0.20104757433180756</c:v>
                </c:pt>
                <c:pt idx="104">
                  <c:v>0.2381887543026949</c:v>
                </c:pt>
                <c:pt idx="105">
                  <c:v>0.25049128265810794</c:v>
                </c:pt>
                <c:pt idx="106">
                  <c:v>0.20216348172565196</c:v>
                </c:pt>
                <c:pt idx="107">
                  <c:v>0.22470100826862718</c:v>
                </c:pt>
                <c:pt idx="108">
                  <c:v>0.23729625368575111</c:v>
                </c:pt>
                <c:pt idx="109">
                  <c:v>0.21758635756796496</c:v>
                </c:pt>
                <c:pt idx="110">
                  <c:v>0.22480995672310108</c:v>
                </c:pt>
                <c:pt idx="111">
                  <c:v>0.18768418768743786</c:v>
                </c:pt>
                <c:pt idx="112">
                  <c:v>0.17412452975854101</c:v>
                </c:pt>
                <c:pt idx="113">
                  <c:v>0.17528476492185693</c:v>
                </c:pt>
                <c:pt idx="114">
                  <c:v>0.16597893340983466</c:v>
                </c:pt>
                <c:pt idx="115">
                  <c:v>0.18125703526130424</c:v>
                </c:pt>
                <c:pt idx="116">
                  <c:v>0.19004269705253329</c:v>
                </c:pt>
                <c:pt idx="117">
                  <c:v>0.18268734953158919</c:v>
                </c:pt>
                <c:pt idx="118">
                  <c:v>0.19175109183482142</c:v>
                </c:pt>
                <c:pt idx="119">
                  <c:v>0.19931459992953607</c:v>
                </c:pt>
                <c:pt idx="120">
                  <c:v>0.13178623801814693</c:v>
                </c:pt>
                <c:pt idx="121">
                  <c:v>0.14544869130778074</c:v>
                </c:pt>
                <c:pt idx="122">
                  <c:v>0.19026172740511557</c:v>
                </c:pt>
                <c:pt idx="123">
                  <c:v>0.24840519118348525</c:v>
                </c:pt>
                <c:pt idx="124">
                  <c:v>0.27609467846071578</c:v>
                </c:pt>
                <c:pt idx="125">
                  <c:v>0.28013868082989024</c:v>
                </c:pt>
                <c:pt idx="126">
                  <c:v>8.4423192902929239E-2</c:v>
                </c:pt>
                <c:pt idx="127">
                  <c:v>7.6860997205951756E-2</c:v>
                </c:pt>
                <c:pt idx="128">
                  <c:v>-2.6657816781642783E-2</c:v>
                </c:pt>
                <c:pt idx="129">
                  <c:v>-0.27553797237917782</c:v>
                </c:pt>
                <c:pt idx="130">
                  <c:v>-0.21218266320991985</c:v>
                </c:pt>
                <c:pt idx="131">
                  <c:v>-9.2651952108762342E-2</c:v>
                </c:pt>
                <c:pt idx="132">
                  <c:v>-0.10841247041733781</c:v>
                </c:pt>
                <c:pt idx="133">
                  <c:v>-0.25639348674159862</c:v>
                </c:pt>
                <c:pt idx="134">
                  <c:v>-0.26107625979345983</c:v>
                </c:pt>
                <c:pt idx="135">
                  <c:v>-0.25845673216300163</c:v>
                </c:pt>
                <c:pt idx="136">
                  <c:v>-0.15360779632127947</c:v>
                </c:pt>
                <c:pt idx="137">
                  <c:v>-9.4008229665041063E-2</c:v>
                </c:pt>
                <c:pt idx="138">
                  <c:v>-0.15489003285993511</c:v>
                </c:pt>
                <c:pt idx="139">
                  <c:v>-0.23978934970808483</c:v>
                </c:pt>
                <c:pt idx="140">
                  <c:v>-0.23732388796726722</c:v>
                </c:pt>
                <c:pt idx="141">
                  <c:v>-0.19300643967131281</c:v>
                </c:pt>
                <c:pt idx="142">
                  <c:v>-0.22130935358117812</c:v>
                </c:pt>
                <c:pt idx="143">
                  <c:v>-0.14527261628106186</c:v>
                </c:pt>
                <c:pt idx="144">
                  <c:v>-0.11883955128086848</c:v>
                </c:pt>
                <c:pt idx="145">
                  <c:v>-8.4581330319507542E-2</c:v>
                </c:pt>
                <c:pt idx="146">
                  <c:v>1.7496792306284679E-2</c:v>
                </c:pt>
                <c:pt idx="147">
                  <c:v>-2.8802849343559089E-2</c:v>
                </c:pt>
                <c:pt idx="148">
                  <c:v>-0.10181081097018946</c:v>
                </c:pt>
                <c:pt idx="149">
                  <c:v>-7.2140636599553068E-2</c:v>
                </c:pt>
                <c:pt idx="150">
                  <c:v>-4.791985557891057E-2</c:v>
                </c:pt>
                <c:pt idx="151">
                  <c:v>-0.38828357306045408</c:v>
                </c:pt>
                <c:pt idx="152">
                  <c:v>-0.20650606771532509</c:v>
                </c:pt>
                <c:pt idx="153">
                  <c:v>-0.44203676627456706</c:v>
                </c:pt>
                <c:pt idx="154">
                  <c:v>-0.29276830385049357</c:v>
                </c:pt>
                <c:pt idx="155">
                  <c:v>-0.31712665171295773</c:v>
                </c:pt>
                <c:pt idx="156">
                  <c:v>-0.21385990910818597</c:v>
                </c:pt>
                <c:pt idx="157">
                  <c:v>-0.18945925071726966</c:v>
                </c:pt>
                <c:pt idx="158">
                  <c:v>-0.1377014124935321</c:v>
                </c:pt>
                <c:pt idx="159">
                  <c:v>-0.11026462520789945</c:v>
                </c:pt>
                <c:pt idx="160">
                  <c:v>-0.19445555652841157</c:v>
                </c:pt>
                <c:pt idx="161">
                  <c:v>-0.16807350677118213</c:v>
                </c:pt>
                <c:pt idx="162">
                  <c:v>-0.1346492014101455</c:v>
                </c:pt>
                <c:pt idx="163">
                  <c:v>-0.15520467894498946</c:v>
                </c:pt>
                <c:pt idx="164">
                  <c:v>-8.8592937575469016E-2</c:v>
                </c:pt>
                <c:pt idx="165">
                  <c:v>-5.7426848786565642E-2</c:v>
                </c:pt>
                <c:pt idx="166">
                  <c:v>0.12536631842896759</c:v>
                </c:pt>
                <c:pt idx="167">
                  <c:v>0.18307544102348083</c:v>
                </c:pt>
                <c:pt idx="168">
                  <c:v>0.26266556111061162</c:v>
                </c:pt>
                <c:pt idx="169">
                  <c:v>0.26257432095588373</c:v>
                </c:pt>
                <c:pt idx="170">
                  <c:v>0.24640640633830202</c:v>
                </c:pt>
                <c:pt idx="171">
                  <c:v>0.25877309565568707</c:v>
                </c:pt>
                <c:pt idx="172">
                  <c:v>0.34611053349326665</c:v>
                </c:pt>
                <c:pt idx="173">
                  <c:v>0.37481080627694174</c:v>
                </c:pt>
                <c:pt idx="174">
                  <c:v>0.34131477697312135</c:v>
                </c:pt>
                <c:pt idx="175">
                  <c:v>0.35684736771921671</c:v>
                </c:pt>
                <c:pt idx="176">
                  <c:v>0.44329028876402127</c:v>
                </c:pt>
                <c:pt idx="177">
                  <c:v>0.39213966570502912</c:v>
                </c:pt>
                <c:pt idx="178">
                  <c:v>0.44116389000444584</c:v>
                </c:pt>
                <c:pt idx="179">
                  <c:v>0.48202853527468914</c:v>
                </c:pt>
                <c:pt idx="180">
                  <c:v>0.43804989794501037</c:v>
                </c:pt>
                <c:pt idx="181">
                  <c:v>0.39376879395946413</c:v>
                </c:pt>
                <c:pt idx="182">
                  <c:v>0.38178882968970712</c:v>
                </c:pt>
                <c:pt idx="183">
                  <c:v>0.40825248423139732</c:v>
                </c:pt>
                <c:pt idx="184">
                  <c:v>0.38174346795774516</c:v>
                </c:pt>
                <c:pt idx="185">
                  <c:v>0.3782329251567948</c:v>
                </c:pt>
                <c:pt idx="186">
                  <c:v>0.37502208215498511</c:v>
                </c:pt>
                <c:pt idx="187">
                  <c:v>0.41765747302284056</c:v>
                </c:pt>
                <c:pt idx="188">
                  <c:v>0.39847156349612245</c:v>
                </c:pt>
                <c:pt idx="189">
                  <c:v>0.36143001151294107</c:v>
                </c:pt>
                <c:pt idx="190">
                  <c:v>0.35745976848684963</c:v>
                </c:pt>
                <c:pt idx="191">
                  <c:v>0.10872656725875839</c:v>
                </c:pt>
                <c:pt idx="192">
                  <c:v>0.24343511963302025</c:v>
                </c:pt>
                <c:pt idx="193">
                  <c:v>0.38792745648844079</c:v>
                </c:pt>
                <c:pt idx="194">
                  <c:v>0.33242357946783868</c:v>
                </c:pt>
                <c:pt idx="195">
                  <c:v>0.3452954376860099</c:v>
                </c:pt>
                <c:pt idx="196">
                  <c:v>0.36039853979507791</c:v>
                </c:pt>
                <c:pt idx="197">
                  <c:v>0.35468952812040377</c:v>
                </c:pt>
                <c:pt idx="198">
                  <c:v>0.43685269799844995</c:v>
                </c:pt>
                <c:pt idx="199">
                  <c:v>0.41884354119235612</c:v>
                </c:pt>
                <c:pt idx="200">
                  <c:v>0.49996318158349207</c:v>
                </c:pt>
                <c:pt idx="201">
                  <c:v>0.53550202206378772</c:v>
                </c:pt>
                <c:pt idx="202">
                  <c:v>0.53312294108311076</c:v>
                </c:pt>
                <c:pt idx="203">
                  <c:v>0.51458664759059958</c:v>
                </c:pt>
                <c:pt idx="204">
                  <c:v>0.5688889043760198</c:v>
                </c:pt>
                <c:pt idx="205">
                  <c:v>0.57362997755372103</c:v>
                </c:pt>
                <c:pt idx="206">
                  <c:v>0.59066684687110294</c:v>
                </c:pt>
                <c:pt idx="207">
                  <c:v>0.60986651046768769</c:v>
                </c:pt>
                <c:pt idx="208">
                  <c:v>0.59183839300407726</c:v>
                </c:pt>
                <c:pt idx="209">
                  <c:v>0.56114081851688502</c:v>
                </c:pt>
                <c:pt idx="210">
                  <c:v>0.55402418884217564</c:v>
                </c:pt>
                <c:pt idx="211">
                  <c:v>0.41177332011704776</c:v>
                </c:pt>
                <c:pt idx="212">
                  <c:v>0.4820296064348456</c:v>
                </c:pt>
                <c:pt idx="213">
                  <c:v>0.43183860570295668</c:v>
                </c:pt>
                <c:pt idx="214">
                  <c:v>0.41482702297897478</c:v>
                </c:pt>
                <c:pt idx="215">
                  <c:v>0.42985343094671996</c:v>
                </c:pt>
                <c:pt idx="216">
                  <c:v>0.46692945397157976</c:v>
                </c:pt>
                <c:pt idx="217">
                  <c:v>0.50813317019090387</c:v>
                </c:pt>
                <c:pt idx="218">
                  <c:v>0.49893881355651531</c:v>
                </c:pt>
                <c:pt idx="219">
                  <c:v>0.52959382753772977</c:v>
                </c:pt>
                <c:pt idx="220">
                  <c:v>0.5506459676588662</c:v>
                </c:pt>
                <c:pt idx="221">
                  <c:v>0.62810762218566685</c:v>
                </c:pt>
                <c:pt idx="222">
                  <c:v>0.58798837672636717</c:v>
                </c:pt>
                <c:pt idx="223">
                  <c:v>0.61581061567898299</c:v>
                </c:pt>
                <c:pt idx="224">
                  <c:v>0.61055469614176328</c:v>
                </c:pt>
                <c:pt idx="225">
                  <c:v>0.60887353668495581</c:v>
                </c:pt>
                <c:pt idx="226">
                  <c:v>0.5444075832220594</c:v>
                </c:pt>
                <c:pt idx="227">
                  <c:v>0.6005197437809332</c:v>
                </c:pt>
                <c:pt idx="228">
                  <c:v>0.63368224273689444</c:v>
                </c:pt>
                <c:pt idx="229">
                  <c:v>0.62160373150450399</c:v>
                </c:pt>
                <c:pt idx="230">
                  <c:v>0.61637539185379775</c:v>
                </c:pt>
                <c:pt idx="231">
                  <c:v>0.61294531066337532</c:v>
                </c:pt>
                <c:pt idx="232">
                  <c:v>0.67746680012085181</c:v>
                </c:pt>
                <c:pt idx="233">
                  <c:v>0.68408081585907454</c:v>
                </c:pt>
                <c:pt idx="234">
                  <c:v>0.69238917021685153</c:v>
                </c:pt>
                <c:pt idx="235">
                  <c:v>0.71488018687752419</c:v>
                </c:pt>
                <c:pt idx="236">
                  <c:v>0.7508186396414458</c:v>
                </c:pt>
                <c:pt idx="237">
                  <c:v>0.85952778567528132</c:v>
                </c:pt>
                <c:pt idx="238">
                  <c:v>0.86774123841553896</c:v>
                </c:pt>
                <c:pt idx="239">
                  <c:v>0.89827049453313457</c:v>
                </c:pt>
                <c:pt idx="240">
                  <c:v>0.88218178571856765</c:v>
                </c:pt>
                <c:pt idx="241">
                  <c:v>0.88902331584175864</c:v>
                </c:pt>
                <c:pt idx="242">
                  <c:v>0.90660664350091558</c:v>
                </c:pt>
                <c:pt idx="243">
                  <c:v>0.87939599430630677</c:v>
                </c:pt>
                <c:pt idx="244">
                  <c:v>0.84499911594911181</c:v>
                </c:pt>
                <c:pt idx="245">
                  <c:v>0.84715175252626584</c:v>
                </c:pt>
                <c:pt idx="246">
                  <c:v>0.85322005764453623</c:v>
                </c:pt>
                <c:pt idx="247">
                  <c:v>0.84855321776616421</c:v>
                </c:pt>
                <c:pt idx="248">
                  <c:v>0.86181374202161598</c:v>
                </c:pt>
                <c:pt idx="249">
                  <c:v>0.88015237590406736</c:v>
                </c:pt>
                <c:pt idx="250">
                  <c:v>0.85608004525196857</c:v>
                </c:pt>
                <c:pt idx="251">
                  <c:v>0.84975113317529938</c:v>
                </c:pt>
                <c:pt idx="252">
                  <c:v>0.82464918787076924</c:v>
                </c:pt>
                <c:pt idx="253">
                  <c:v>0.78881618546013144</c:v>
                </c:pt>
                <c:pt idx="254">
                  <c:v>0.79109549456784556</c:v>
                </c:pt>
                <c:pt idx="255">
                  <c:v>0.78666891266585026</c:v>
                </c:pt>
                <c:pt idx="256">
                  <c:v>0.75250950705675712</c:v>
                </c:pt>
                <c:pt idx="257">
                  <c:v>0.71983174033862452</c:v>
                </c:pt>
                <c:pt idx="258">
                  <c:v>0.67663104791675599</c:v>
                </c:pt>
                <c:pt idx="259">
                  <c:v>0.58943500775539925</c:v>
                </c:pt>
                <c:pt idx="260">
                  <c:v>0.61847445479859975</c:v>
                </c:pt>
                <c:pt idx="261">
                  <c:v>0.61211004085362652</c:v>
                </c:pt>
                <c:pt idx="262">
                  <c:v>0.66786133517986035</c:v>
                </c:pt>
                <c:pt idx="263">
                  <c:v>0.71622254437164312</c:v>
                </c:pt>
                <c:pt idx="264">
                  <c:v>0.71069767351346791</c:v>
                </c:pt>
                <c:pt idx="265">
                  <c:v>0.67973158783484622</c:v>
                </c:pt>
                <c:pt idx="266">
                  <c:v>0.68175823159207205</c:v>
                </c:pt>
                <c:pt idx="267">
                  <c:v>0.68022946646014182</c:v>
                </c:pt>
                <c:pt idx="268">
                  <c:v>0.69582830005428964</c:v>
                </c:pt>
                <c:pt idx="269">
                  <c:v>0.61551704202456703</c:v>
                </c:pt>
                <c:pt idx="270">
                  <c:v>0.56783308915957187</c:v>
                </c:pt>
                <c:pt idx="271">
                  <c:v>0.58328935964031625</c:v>
                </c:pt>
                <c:pt idx="272">
                  <c:v>0.54048560788270594</c:v>
                </c:pt>
                <c:pt idx="273">
                  <c:v>0.53285151032472922</c:v>
                </c:pt>
                <c:pt idx="274">
                  <c:v>0.53808684541324248</c:v>
                </c:pt>
                <c:pt idx="275">
                  <c:v>0.52543555595650082</c:v>
                </c:pt>
                <c:pt idx="276">
                  <c:v>0.49314158657563095</c:v>
                </c:pt>
                <c:pt idx="277">
                  <c:v>0.42184301029523358</c:v>
                </c:pt>
                <c:pt idx="278">
                  <c:v>0.45074383780422128</c:v>
                </c:pt>
                <c:pt idx="279">
                  <c:v>0.38289377795079738</c:v>
                </c:pt>
                <c:pt idx="280">
                  <c:v>0.39514433989989833</c:v>
                </c:pt>
                <c:pt idx="281">
                  <c:v>0.48089940570908951</c:v>
                </c:pt>
                <c:pt idx="282">
                  <c:v>0.46234425859235634</c:v>
                </c:pt>
                <c:pt idx="283">
                  <c:v>0.45143165336148122</c:v>
                </c:pt>
                <c:pt idx="284">
                  <c:v>0.49658214390564515</c:v>
                </c:pt>
                <c:pt idx="285">
                  <c:v>0.53821151716258597</c:v>
                </c:pt>
                <c:pt idx="286">
                  <c:v>0.47798831410434806</c:v>
                </c:pt>
                <c:pt idx="287">
                  <c:v>0.49230888618875318</c:v>
                </c:pt>
                <c:pt idx="288">
                  <c:v>0.50745438288297917</c:v>
                </c:pt>
                <c:pt idx="289">
                  <c:v>0.50291093168145895</c:v>
                </c:pt>
                <c:pt idx="290">
                  <c:v>0.4853401717927322</c:v>
                </c:pt>
                <c:pt idx="291">
                  <c:v>0.4186102835717041</c:v>
                </c:pt>
                <c:pt idx="292">
                  <c:v>0.41898533492583784</c:v>
                </c:pt>
                <c:pt idx="293">
                  <c:v>0.40071826883943934</c:v>
                </c:pt>
                <c:pt idx="294">
                  <c:v>0.41267829212840906</c:v>
                </c:pt>
                <c:pt idx="295">
                  <c:v>0.32265601698738583</c:v>
                </c:pt>
                <c:pt idx="296">
                  <c:v>0.30251280552549531</c:v>
                </c:pt>
                <c:pt idx="297">
                  <c:v>0.30611959515792397</c:v>
                </c:pt>
                <c:pt idx="298">
                  <c:v>0.34213542962001375</c:v>
                </c:pt>
                <c:pt idx="299">
                  <c:v>0.34130036175215045</c:v>
                </c:pt>
                <c:pt idx="300">
                  <c:v>0.24349855475522775</c:v>
                </c:pt>
                <c:pt idx="301">
                  <c:v>0.16485741837522777</c:v>
                </c:pt>
                <c:pt idx="302">
                  <c:v>0.13588605842753376</c:v>
                </c:pt>
                <c:pt idx="303">
                  <c:v>0.11247524723918748</c:v>
                </c:pt>
                <c:pt idx="304">
                  <c:v>0.12522302740274241</c:v>
                </c:pt>
                <c:pt idx="305">
                  <c:v>3.8054501815188685E-2</c:v>
                </c:pt>
                <c:pt idx="306">
                  <c:v>2.7192169307833573E-2</c:v>
                </c:pt>
                <c:pt idx="307">
                  <c:v>4.6689626802512506E-2</c:v>
                </c:pt>
                <c:pt idx="308">
                  <c:v>5.0710410570583578E-2</c:v>
                </c:pt>
                <c:pt idx="309">
                  <c:v>5.4279286682873407E-2</c:v>
                </c:pt>
                <c:pt idx="310">
                  <c:v>7.3090722508774381E-2</c:v>
                </c:pt>
                <c:pt idx="311">
                  <c:v>1.8130264451044865E-2</c:v>
                </c:pt>
                <c:pt idx="312">
                  <c:v>-4.2258857578594242E-4</c:v>
                </c:pt>
                <c:pt idx="313">
                  <c:v>0.17194813425457497</c:v>
                </c:pt>
                <c:pt idx="314">
                  <c:v>0.1756739639907243</c:v>
                </c:pt>
                <c:pt idx="315">
                  <c:v>0.21383551379802704</c:v>
                </c:pt>
                <c:pt idx="316">
                  <c:v>0.23761053385655459</c:v>
                </c:pt>
                <c:pt idx="317">
                  <c:v>0.15258246920712248</c:v>
                </c:pt>
                <c:pt idx="318">
                  <c:v>0.62743596741481189</c:v>
                </c:pt>
                <c:pt idx="319">
                  <c:v>0.59607168961386514</c:v>
                </c:pt>
                <c:pt idx="320">
                  <c:v>0.5793400357613776</c:v>
                </c:pt>
                <c:pt idx="321">
                  <c:v>0.54067899421328991</c:v>
                </c:pt>
                <c:pt idx="322">
                  <c:v>0.51555868455741116</c:v>
                </c:pt>
                <c:pt idx="323">
                  <c:v>0.51840045354864495</c:v>
                </c:pt>
                <c:pt idx="324">
                  <c:v>0.53108357351030833</c:v>
                </c:pt>
                <c:pt idx="325">
                  <c:v>0.63045681615982974</c:v>
                </c:pt>
                <c:pt idx="326">
                  <c:v>0.63314720662121315</c:v>
                </c:pt>
                <c:pt idx="327">
                  <c:v>0.65036679166387523</c:v>
                </c:pt>
                <c:pt idx="328">
                  <c:v>0.64745052366701639</c:v>
                </c:pt>
                <c:pt idx="329">
                  <c:v>0.65825418196936669</c:v>
                </c:pt>
                <c:pt idx="330">
                  <c:v>0.619998385146737</c:v>
                </c:pt>
                <c:pt idx="331">
                  <c:v>0.58913875826616269</c:v>
                </c:pt>
                <c:pt idx="332">
                  <c:v>0.59243377253832563</c:v>
                </c:pt>
                <c:pt idx="333">
                  <c:v>0.60435579478067758</c:v>
                </c:pt>
                <c:pt idx="334">
                  <c:v>0.59368116968419815</c:v>
                </c:pt>
                <c:pt idx="335">
                  <c:v>0.60831312191711895</c:v>
                </c:pt>
                <c:pt idx="336">
                  <c:v>0.60002614855720848</c:v>
                </c:pt>
                <c:pt idx="337">
                  <c:v>0.6048988595432957</c:v>
                </c:pt>
                <c:pt idx="338">
                  <c:v>0.60184625306475159</c:v>
                </c:pt>
                <c:pt idx="339">
                  <c:v>0.59431679691564343</c:v>
                </c:pt>
                <c:pt idx="340">
                  <c:v>0.58267036023812635</c:v>
                </c:pt>
                <c:pt idx="341">
                  <c:v>0.58608368977702452</c:v>
                </c:pt>
                <c:pt idx="342">
                  <c:v>0.56180381173886518</c:v>
                </c:pt>
                <c:pt idx="343">
                  <c:v>0.58319103061005562</c:v>
                </c:pt>
                <c:pt idx="344">
                  <c:v>0.57547936545876754</c:v>
                </c:pt>
                <c:pt idx="345">
                  <c:v>0.59133081108746366</c:v>
                </c:pt>
                <c:pt idx="346">
                  <c:v>0.59217949999581498</c:v>
                </c:pt>
                <c:pt idx="347">
                  <c:v>0.59120657789401476</c:v>
                </c:pt>
                <c:pt idx="348">
                  <c:v>0.58177710821496653</c:v>
                </c:pt>
                <c:pt idx="349">
                  <c:v>0.58523374281983132</c:v>
                </c:pt>
                <c:pt idx="350">
                  <c:v>0.58725082823388308</c:v>
                </c:pt>
                <c:pt idx="351">
                  <c:v>0.58942914349862086</c:v>
                </c:pt>
                <c:pt idx="352">
                  <c:v>0.58671069101440554</c:v>
                </c:pt>
                <c:pt idx="353">
                  <c:v>0.53824542803766384</c:v>
                </c:pt>
                <c:pt idx="354">
                  <c:v>0.55821286244135759</c:v>
                </c:pt>
                <c:pt idx="355">
                  <c:v>0.44880880354635394</c:v>
                </c:pt>
                <c:pt idx="356">
                  <c:v>0.43552577419110572</c:v>
                </c:pt>
                <c:pt idx="357">
                  <c:v>0.3506887691727758</c:v>
                </c:pt>
                <c:pt idx="358">
                  <c:v>0.42652078204281696</c:v>
                </c:pt>
                <c:pt idx="359">
                  <c:v>0.40726988421014737</c:v>
                </c:pt>
                <c:pt idx="360">
                  <c:v>0.44526411478444139</c:v>
                </c:pt>
                <c:pt idx="361">
                  <c:v>0.4009185653675077</c:v>
                </c:pt>
                <c:pt idx="362">
                  <c:v>0.39190590238821038</c:v>
                </c:pt>
                <c:pt idx="363">
                  <c:v>0.35775302677569421</c:v>
                </c:pt>
                <c:pt idx="364">
                  <c:v>0.41270299285917988</c:v>
                </c:pt>
                <c:pt idx="365">
                  <c:v>0.54447992391257782</c:v>
                </c:pt>
                <c:pt idx="366">
                  <c:v>0.52904980185475348</c:v>
                </c:pt>
                <c:pt idx="367">
                  <c:v>0.51175163368706611</c:v>
                </c:pt>
                <c:pt idx="368">
                  <c:v>0.50703709199303659</c:v>
                </c:pt>
                <c:pt idx="369">
                  <c:v>0.26640841486796402</c:v>
                </c:pt>
                <c:pt idx="370">
                  <c:v>0.26910871465874325</c:v>
                </c:pt>
                <c:pt idx="371">
                  <c:v>0.29952824562780517</c:v>
                </c:pt>
                <c:pt idx="372">
                  <c:v>0.23358650655989308</c:v>
                </c:pt>
                <c:pt idx="373">
                  <c:v>0.20641328212142782</c:v>
                </c:pt>
                <c:pt idx="374">
                  <c:v>0.19213473994645527</c:v>
                </c:pt>
                <c:pt idx="375">
                  <c:v>0.20807290619505137</c:v>
                </c:pt>
                <c:pt idx="376">
                  <c:v>0.18083227334437735</c:v>
                </c:pt>
                <c:pt idx="377">
                  <c:v>0.17973770431213107</c:v>
                </c:pt>
                <c:pt idx="378">
                  <c:v>0.15919677175061475</c:v>
                </c:pt>
                <c:pt idx="379">
                  <c:v>0.15611834047814754</c:v>
                </c:pt>
                <c:pt idx="380">
                  <c:v>0.15763362014599475</c:v>
                </c:pt>
                <c:pt idx="381">
                  <c:v>0.14523662593611497</c:v>
                </c:pt>
                <c:pt idx="382">
                  <c:v>0.20517390404279934</c:v>
                </c:pt>
                <c:pt idx="383">
                  <c:v>0.16742287748348539</c:v>
                </c:pt>
                <c:pt idx="384">
                  <c:v>0.15989916774761267</c:v>
                </c:pt>
                <c:pt idx="385">
                  <c:v>0.22316885202740611</c:v>
                </c:pt>
                <c:pt idx="386">
                  <c:v>0.23071492660117576</c:v>
                </c:pt>
                <c:pt idx="387">
                  <c:v>0.20170545202830981</c:v>
                </c:pt>
                <c:pt idx="388">
                  <c:v>0.20877994531111563</c:v>
                </c:pt>
                <c:pt idx="389">
                  <c:v>0.21151738382224772</c:v>
                </c:pt>
                <c:pt idx="390">
                  <c:v>0.21798490095687917</c:v>
                </c:pt>
                <c:pt idx="391">
                  <c:v>0.2189370793565894</c:v>
                </c:pt>
                <c:pt idx="392">
                  <c:v>0.22013675662994348</c:v>
                </c:pt>
                <c:pt idx="393">
                  <c:v>0.22394031808773465</c:v>
                </c:pt>
                <c:pt idx="394">
                  <c:v>0.24338600927001935</c:v>
                </c:pt>
                <c:pt idx="395">
                  <c:v>0.25490881083062222</c:v>
                </c:pt>
                <c:pt idx="396">
                  <c:v>0.24537323576413331</c:v>
                </c:pt>
                <c:pt idx="397">
                  <c:v>0.19667862623222498</c:v>
                </c:pt>
                <c:pt idx="398">
                  <c:v>0.21888459554055031</c:v>
                </c:pt>
                <c:pt idx="399">
                  <c:v>0.23011992261651118</c:v>
                </c:pt>
                <c:pt idx="400">
                  <c:v>0.34969937024163655</c:v>
                </c:pt>
                <c:pt idx="401">
                  <c:v>0.38290710805341055</c:v>
                </c:pt>
                <c:pt idx="402">
                  <c:v>0.39746941320090573</c:v>
                </c:pt>
                <c:pt idx="403">
                  <c:v>0.37051945792360713</c:v>
                </c:pt>
                <c:pt idx="404">
                  <c:v>0.38722806424888356</c:v>
                </c:pt>
                <c:pt idx="405">
                  <c:v>0.3951132797100369</c:v>
                </c:pt>
                <c:pt idx="406">
                  <c:v>0.4095358320971334</c:v>
                </c:pt>
                <c:pt idx="407">
                  <c:v>0.38813505864103676</c:v>
                </c:pt>
                <c:pt idx="408">
                  <c:v>0.3967738765198825</c:v>
                </c:pt>
                <c:pt idx="409">
                  <c:v>0.40989976969853925</c:v>
                </c:pt>
                <c:pt idx="410">
                  <c:v>0.4232130557908983</c:v>
                </c:pt>
                <c:pt idx="411">
                  <c:v>0.42304782134594887</c:v>
                </c:pt>
                <c:pt idx="412">
                  <c:v>0.47273525393075788</c:v>
                </c:pt>
                <c:pt idx="413">
                  <c:v>0.5696254439631141</c:v>
                </c:pt>
                <c:pt idx="414">
                  <c:v>0.57344564167964063</c:v>
                </c:pt>
                <c:pt idx="415">
                  <c:v>0.5895699120290312</c:v>
                </c:pt>
                <c:pt idx="416">
                  <c:v>0.56190781752526586</c:v>
                </c:pt>
                <c:pt idx="417">
                  <c:v>0.5821717584937508</c:v>
                </c:pt>
                <c:pt idx="418">
                  <c:v>0.61415205713572907</c:v>
                </c:pt>
                <c:pt idx="419">
                  <c:v>0.56341669181710996</c:v>
                </c:pt>
                <c:pt idx="420">
                  <c:v>0.54397756898057092</c:v>
                </c:pt>
                <c:pt idx="421">
                  <c:v>0.52141728402456222</c:v>
                </c:pt>
                <c:pt idx="422">
                  <c:v>0.5130795236243394</c:v>
                </c:pt>
                <c:pt idx="423">
                  <c:v>0.54044341837274534</c:v>
                </c:pt>
                <c:pt idx="424">
                  <c:v>0.57930628926129946</c:v>
                </c:pt>
                <c:pt idx="425">
                  <c:v>0.5905803633746407</c:v>
                </c:pt>
                <c:pt idx="426">
                  <c:v>0.63347342032392506</c:v>
                </c:pt>
                <c:pt idx="427">
                  <c:v>0.66231794469955541</c:v>
                </c:pt>
                <c:pt idx="428">
                  <c:v>0.64392951095538142</c:v>
                </c:pt>
                <c:pt idx="429">
                  <c:v>0.63189334117337159</c:v>
                </c:pt>
                <c:pt idx="430">
                  <c:v>0.66710319007989505</c:v>
                </c:pt>
                <c:pt idx="431">
                  <c:v>0.64474721301211491</c:v>
                </c:pt>
                <c:pt idx="432">
                  <c:v>0.63824349142676706</c:v>
                </c:pt>
                <c:pt idx="433">
                  <c:v>0.61504219239664248</c:v>
                </c:pt>
                <c:pt idx="434">
                  <c:v>0.58250389808040171</c:v>
                </c:pt>
                <c:pt idx="435">
                  <c:v>0.57355588675334357</c:v>
                </c:pt>
                <c:pt idx="436">
                  <c:v>0.5708453252147403</c:v>
                </c:pt>
                <c:pt idx="437">
                  <c:v>0.53899191734826601</c:v>
                </c:pt>
                <c:pt idx="438">
                  <c:v>0.52273351322127204</c:v>
                </c:pt>
                <c:pt idx="439">
                  <c:v>0.52917858942223694</c:v>
                </c:pt>
                <c:pt idx="440">
                  <c:v>0.56359830275863998</c:v>
                </c:pt>
                <c:pt idx="441">
                  <c:v>0.56928238843921841</c:v>
                </c:pt>
                <c:pt idx="442">
                  <c:v>0.5750687657432314</c:v>
                </c:pt>
                <c:pt idx="443">
                  <c:v>0.55873943939968884</c:v>
                </c:pt>
                <c:pt idx="444">
                  <c:v>0.4941252354405189</c:v>
                </c:pt>
                <c:pt idx="445">
                  <c:v>0.50302672165999718</c:v>
                </c:pt>
                <c:pt idx="446">
                  <c:v>0.51819280441529658</c:v>
                </c:pt>
                <c:pt idx="447">
                  <c:v>0.50174705905828332</c:v>
                </c:pt>
                <c:pt idx="448">
                  <c:v>0.499962234256004</c:v>
                </c:pt>
                <c:pt idx="449">
                  <c:v>0.45471160840643049</c:v>
                </c:pt>
                <c:pt idx="450">
                  <c:v>0.57290504947300591</c:v>
                </c:pt>
                <c:pt idx="451">
                  <c:v>0.60662762300083306</c:v>
                </c:pt>
                <c:pt idx="452">
                  <c:v>0.60373864704234548</c:v>
                </c:pt>
                <c:pt idx="453">
                  <c:v>0.58802017062173861</c:v>
                </c:pt>
                <c:pt idx="454">
                  <c:v>0.59774532101153866</c:v>
                </c:pt>
                <c:pt idx="455">
                  <c:v>0.55235492710194223</c:v>
                </c:pt>
                <c:pt idx="456">
                  <c:v>0.55190232917757776</c:v>
                </c:pt>
                <c:pt idx="457">
                  <c:v>0.54318011430460655</c:v>
                </c:pt>
                <c:pt idx="458">
                  <c:v>0.4579521822568402</c:v>
                </c:pt>
                <c:pt idx="459">
                  <c:v>0.40132225272377725</c:v>
                </c:pt>
                <c:pt idx="460">
                  <c:v>0.40235350744109655</c:v>
                </c:pt>
                <c:pt idx="461">
                  <c:v>0.39235090331676303</c:v>
                </c:pt>
                <c:pt idx="462">
                  <c:v>0.39527506379910321</c:v>
                </c:pt>
                <c:pt idx="463">
                  <c:v>0.40798106413834939</c:v>
                </c:pt>
                <c:pt idx="464">
                  <c:v>0.38909425271595688</c:v>
                </c:pt>
                <c:pt idx="465">
                  <c:v>0.36833378288642699</c:v>
                </c:pt>
                <c:pt idx="466">
                  <c:v>0.36367094542596051</c:v>
                </c:pt>
                <c:pt idx="467">
                  <c:v>0.3707319907642817</c:v>
                </c:pt>
                <c:pt idx="468">
                  <c:v>0.38221968116028909</c:v>
                </c:pt>
                <c:pt idx="469">
                  <c:v>0.42196161391344061</c:v>
                </c:pt>
                <c:pt idx="470">
                  <c:v>0.41840714387231803</c:v>
                </c:pt>
                <c:pt idx="471">
                  <c:v>0.28860046123832278</c:v>
                </c:pt>
                <c:pt idx="472">
                  <c:v>0.29814037459056519</c:v>
                </c:pt>
                <c:pt idx="473">
                  <c:v>0.30744944625623793</c:v>
                </c:pt>
                <c:pt idx="474">
                  <c:v>0.30761284924044835</c:v>
                </c:pt>
                <c:pt idx="475">
                  <c:v>0.2812226922706082</c:v>
                </c:pt>
                <c:pt idx="476">
                  <c:v>0.2654186206685597</c:v>
                </c:pt>
                <c:pt idx="477">
                  <c:v>0.20135426260639808</c:v>
                </c:pt>
                <c:pt idx="478">
                  <c:v>0.11670882318362723</c:v>
                </c:pt>
                <c:pt idx="479">
                  <c:v>0.17344044328771333</c:v>
                </c:pt>
                <c:pt idx="480">
                  <c:v>0.17758654638236437</c:v>
                </c:pt>
                <c:pt idx="481">
                  <c:v>0.1763490748643915</c:v>
                </c:pt>
                <c:pt idx="482">
                  <c:v>0.20704256881743488</c:v>
                </c:pt>
                <c:pt idx="483">
                  <c:v>0.19138892119406645</c:v>
                </c:pt>
                <c:pt idx="484">
                  <c:v>0.17377573878491628</c:v>
                </c:pt>
                <c:pt idx="485">
                  <c:v>0.16328317700113226</c:v>
                </c:pt>
                <c:pt idx="486">
                  <c:v>0.17759870641836797</c:v>
                </c:pt>
                <c:pt idx="487">
                  <c:v>0.16316758139595541</c:v>
                </c:pt>
                <c:pt idx="488">
                  <c:v>0.17818079060533898</c:v>
                </c:pt>
                <c:pt idx="489">
                  <c:v>0.1745237966378117</c:v>
                </c:pt>
                <c:pt idx="490">
                  <c:v>0.17485317216938806</c:v>
                </c:pt>
                <c:pt idx="491">
                  <c:v>8.8996347512298291E-2</c:v>
                </c:pt>
                <c:pt idx="492">
                  <c:v>0.14134207073189808</c:v>
                </c:pt>
                <c:pt idx="493">
                  <c:v>0.21238874382189019</c:v>
                </c:pt>
                <c:pt idx="494">
                  <c:v>0.20824174009170973</c:v>
                </c:pt>
                <c:pt idx="495">
                  <c:v>0.27911625550045921</c:v>
                </c:pt>
                <c:pt idx="496">
                  <c:v>0.23680088974501576</c:v>
                </c:pt>
                <c:pt idx="497">
                  <c:v>0.21287609747792732</c:v>
                </c:pt>
                <c:pt idx="498">
                  <c:v>0.18936309157282871</c:v>
                </c:pt>
                <c:pt idx="499">
                  <c:v>0.20730834698008388</c:v>
                </c:pt>
                <c:pt idx="500">
                  <c:v>0.23440890242795709</c:v>
                </c:pt>
                <c:pt idx="501">
                  <c:v>0.22315369404267452</c:v>
                </c:pt>
                <c:pt idx="502">
                  <c:v>0.20522209765640873</c:v>
                </c:pt>
                <c:pt idx="503">
                  <c:v>0.2551175149806536</c:v>
                </c:pt>
                <c:pt idx="504">
                  <c:v>0.25970246055180773</c:v>
                </c:pt>
                <c:pt idx="505">
                  <c:v>0.28190718570269285</c:v>
                </c:pt>
                <c:pt idx="506">
                  <c:v>0.26167149192232242</c:v>
                </c:pt>
                <c:pt idx="507">
                  <c:v>0.23859898950399183</c:v>
                </c:pt>
                <c:pt idx="508">
                  <c:v>0.24094626401431693</c:v>
                </c:pt>
                <c:pt idx="509">
                  <c:v>0.21784723523239879</c:v>
                </c:pt>
                <c:pt idx="510">
                  <c:v>0.15748884351646764</c:v>
                </c:pt>
                <c:pt idx="511">
                  <c:v>0.15342784138276724</c:v>
                </c:pt>
                <c:pt idx="512">
                  <c:v>0.17292497233955401</c:v>
                </c:pt>
                <c:pt idx="513">
                  <c:v>7.3914091290888842E-2</c:v>
                </c:pt>
                <c:pt idx="514">
                  <c:v>-1.4439854440267757E-2</c:v>
                </c:pt>
                <c:pt idx="515">
                  <c:v>-0.54328824633907347</c:v>
                </c:pt>
                <c:pt idx="516">
                  <c:v>-0.53582819633505152</c:v>
                </c:pt>
                <c:pt idx="517">
                  <c:v>-0.29471765373417624</c:v>
                </c:pt>
                <c:pt idx="518">
                  <c:v>-0.25082327655838504</c:v>
                </c:pt>
                <c:pt idx="519">
                  <c:v>-4.3228906686330658E-3</c:v>
                </c:pt>
                <c:pt idx="520">
                  <c:v>-0.13904574028585942</c:v>
                </c:pt>
                <c:pt idx="521">
                  <c:v>-3.9905019451957902E-2</c:v>
                </c:pt>
                <c:pt idx="522">
                  <c:v>-4.213573751889085E-4</c:v>
                </c:pt>
                <c:pt idx="523">
                  <c:v>4.2637797392453464E-2</c:v>
                </c:pt>
                <c:pt idx="524">
                  <c:v>-5.8455580656612854E-2</c:v>
                </c:pt>
                <c:pt idx="525">
                  <c:v>-6.1617785205373928E-2</c:v>
                </c:pt>
                <c:pt idx="526">
                  <c:v>-2.1079165417343962E-2</c:v>
                </c:pt>
                <c:pt idx="527">
                  <c:v>-1.0765291837475094E-2</c:v>
                </c:pt>
                <c:pt idx="528">
                  <c:v>-0.10729674929949472</c:v>
                </c:pt>
                <c:pt idx="529">
                  <c:v>-4.1073442732950043E-2</c:v>
                </c:pt>
                <c:pt idx="530">
                  <c:v>-9.4534302390211853E-3</c:v>
                </c:pt>
                <c:pt idx="531">
                  <c:v>0.16010840790363515</c:v>
                </c:pt>
                <c:pt idx="532">
                  <c:v>0.16462042278468569</c:v>
                </c:pt>
                <c:pt idx="533">
                  <c:v>0.24497625526560249</c:v>
                </c:pt>
                <c:pt idx="534">
                  <c:v>0.14192954249628112</c:v>
                </c:pt>
                <c:pt idx="535">
                  <c:v>-0.62106623549740081</c:v>
                </c:pt>
                <c:pt idx="536">
                  <c:v>-0.60256497459195923</c:v>
                </c:pt>
                <c:pt idx="537">
                  <c:v>-0.54457868324095116</c:v>
                </c:pt>
                <c:pt idx="538">
                  <c:v>-0.53825915697203164</c:v>
                </c:pt>
                <c:pt idx="539">
                  <c:v>-0.58586491300911026</c:v>
                </c:pt>
                <c:pt idx="540">
                  <c:v>-0.48284258663393814</c:v>
                </c:pt>
                <c:pt idx="541">
                  <c:v>-0.49298152317269378</c:v>
                </c:pt>
                <c:pt idx="542">
                  <c:v>-0.46273142118941368</c:v>
                </c:pt>
                <c:pt idx="543">
                  <c:v>-0.32732269399455194</c:v>
                </c:pt>
                <c:pt idx="544">
                  <c:v>-0.30807890651626052</c:v>
                </c:pt>
                <c:pt idx="545">
                  <c:v>-0.35152038686037651</c:v>
                </c:pt>
                <c:pt idx="546">
                  <c:v>-0.35583063101794821</c:v>
                </c:pt>
                <c:pt idx="547">
                  <c:v>-0.5649032903631962</c:v>
                </c:pt>
                <c:pt idx="548">
                  <c:v>-0.58310459297843242</c:v>
                </c:pt>
                <c:pt idx="549">
                  <c:v>-0.58140821704708878</c:v>
                </c:pt>
                <c:pt idx="550">
                  <c:v>-0.62830119921550531</c:v>
                </c:pt>
                <c:pt idx="551">
                  <c:v>-0.61180077723568771</c:v>
                </c:pt>
                <c:pt idx="552">
                  <c:v>-0.62073749843866821</c:v>
                </c:pt>
                <c:pt idx="553">
                  <c:v>-0.57092155055284755</c:v>
                </c:pt>
                <c:pt idx="554">
                  <c:v>-0.58742999487621672</c:v>
                </c:pt>
                <c:pt idx="555">
                  <c:v>-0.58768154687238683</c:v>
                </c:pt>
                <c:pt idx="556">
                  <c:v>-0.76064926078410466</c:v>
                </c:pt>
                <c:pt idx="557">
                  <c:v>-0.76714666062235082</c:v>
                </c:pt>
                <c:pt idx="558">
                  <c:v>-0.7264593985109743</c:v>
                </c:pt>
                <c:pt idx="559">
                  <c:v>-0.69713260302955649</c:v>
                </c:pt>
                <c:pt idx="560">
                  <c:v>-0.47261926949427557</c:v>
                </c:pt>
                <c:pt idx="561">
                  <c:v>-0.41481672659312507</c:v>
                </c:pt>
                <c:pt idx="562">
                  <c:v>-0.42218929025800633</c:v>
                </c:pt>
                <c:pt idx="563">
                  <c:v>-0.33823946504635227</c:v>
                </c:pt>
                <c:pt idx="564">
                  <c:v>-0.33743907510081994</c:v>
                </c:pt>
                <c:pt idx="565">
                  <c:v>-0.38590053061507357</c:v>
                </c:pt>
                <c:pt idx="566">
                  <c:v>-0.34370246094988</c:v>
                </c:pt>
                <c:pt idx="567">
                  <c:v>-0.29046379925571408</c:v>
                </c:pt>
                <c:pt idx="568">
                  <c:v>-0.33131562508990825</c:v>
                </c:pt>
                <c:pt idx="569">
                  <c:v>-0.35568477790963621</c:v>
                </c:pt>
                <c:pt idx="570">
                  <c:v>-0.42607157787620642</c:v>
                </c:pt>
                <c:pt idx="571">
                  <c:v>-0.4237775930735202</c:v>
                </c:pt>
                <c:pt idx="572">
                  <c:v>-0.2149500218150682</c:v>
                </c:pt>
                <c:pt idx="573">
                  <c:v>-0.38354240964561065</c:v>
                </c:pt>
                <c:pt idx="574">
                  <c:v>-0.38558784351860081</c:v>
                </c:pt>
                <c:pt idx="575">
                  <c:v>-0.38644621983653143</c:v>
                </c:pt>
                <c:pt idx="576">
                  <c:v>-0.39173482128960185</c:v>
                </c:pt>
                <c:pt idx="577">
                  <c:v>-0.30916329794683767</c:v>
                </c:pt>
                <c:pt idx="578">
                  <c:v>-0.29506787496669329</c:v>
                </c:pt>
                <c:pt idx="579">
                  <c:v>-0.51811594374331849</c:v>
                </c:pt>
                <c:pt idx="580">
                  <c:v>-0.49621463467679189</c:v>
                </c:pt>
                <c:pt idx="581">
                  <c:v>-0.49384939269735445</c:v>
                </c:pt>
                <c:pt idx="582">
                  <c:v>-0.50653792319764357</c:v>
                </c:pt>
                <c:pt idx="583">
                  <c:v>-0.49817327674585316</c:v>
                </c:pt>
                <c:pt idx="584">
                  <c:v>-0.49825893503327984</c:v>
                </c:pt>
                <c:pt idx="585">
                  <c:v>-0.41504693813777288</c:v>
                </c:pt>
                <c:pt idx="586">
                  <c:v>-0.3990039848153763</c:v>
                </c:pt>
                <c:pt idx="587">
                  <c:v>-0.41182743427043883</c:v>
                </c:pt>
                <c:pt idx="588">
                  <c:v>-0.4106643604144779</c:v>
                </c:pt>
                <c:pt idx="589">
                  <c:v>-0.27751179028676137</c:v>
                </c:pt>
                <c:pt idx="590">
                  <c:v>-0.27111206028017559</c:v>
                </c:pt>
                <c:pt idx="591">
                  <c:v>-0.24811358553397697</c:v>
                </c:pt>
                <c:pt idx="592">
                  <c:v>-0.20195119121058902</c:v>
                </c:pt>
                <c:pt idx="593">
                  <c:v>3.2073703972625581E-3</c:v>
                </c:pt>
                <c:pt idx="594">
                  <c:v>0.10666430547151837</c:v>
                </c:pt>
                <c:pt idx="595">
                  <c:v>9.3055961475689522E-2</c:v>
                </c:pt>
                <c:pt idx="596">
                  <c:v>0.14565828553919363</c:v>
                </c:pt>
                <c:pt idx="597">
                  <c:v>0.12848373386712281</c:v>
                </c:pt>
                <c:pt idx="598">
                  <c:v>0.18132599483003267</c:v>
                </c:pt>
                <c:pt idx="599">
                  <c:v>0.21813644747510333</c:v>
                </c:pt>
                <c:pt idx="600">
                  <c:v>0.23717332524646736</c:v>
                </c:pt>
                <c:pt idx="601">
                  <c:v>0.14803954929822841</c:v>
                </c:pt>
                <c:pt idx="602">
                  <c:v>0.19146679728882041</c:v>
                </c:pt>
                <c:pt idx="603">
                  <c:v>0.18396416267615295</c:v>
                </c:pt>
                <c:pt idx="604">
                  <c:v>0.17973404811667756</c:v>
                </c:pt>
                <c:pt idx="605">
                  <c:v>0.14475521770617253</c:v>
                </c:pt>
                <c:pt idx="606">
                  <c:v>0.15611411442787226</c:v>
                </c:pt>
                <c:pt idx="607">
                  <c:v>0.20354833400178388</c:v>
                </c:pt>
                <c:pt idx="608">
                  <c:v>0.33162795186694838</c:v>
                </c:pt>
                <c:pt idx="609">
                  <c:v>0.32181241679542638</c:v>
                </c:pt>
                <c:pt idx="610">
                  <c:v>0.3484665364217302</c:v>
                </c:pt>
                <c:pt idx="611">
                  <c:v>0.41136590244624438</c:v>
                </c:pt>
                <c:pt idx="612">
                  <c:v>0.46581832367857523</c:v>
                </c:pt>
                <c:pt idx="613">
                  <c:v>0.53478230168884278</c:v>
                </c:pt>
                <c:pt idx="614">
                  <c:v>0.53478230168884278</c:v>
                </c:pt>
                <c:pt idx="615">
                  <c:v>0.53478230168884278</c:v>
                </c:pt>
                <c:pt idx="616">
                  <c:v>0.53478230168884278</c:v>
                </c:pt>
                <c:pt idx="617">
                  <c:v>0.53478230168884278</c:v>
                </c:pt>
                <c:pt idx="618">
                  <c:v>0.53478230168884278</c:v>
                </c:pt>
                <c:pt idx="619">
                  <c:v>0.53478230168884278</c:v>
                </c:pt>
                <c:pt idx="620">
                  <c:v>0.53478230168884289</c:v>
                </c:pt>
                <c:pt idx="621">
                  <c:v>0.53478230168884289</c:v>
                </c:pt>
                <c:pt idx="622">
                  <c:v>0.53478230168884278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4-401F-8DD8-730457128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937423"/>
        <c:axId val="2060941167"/>
      </c:lineChart>
      <c:catAx>
        <c:axId val="20609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60941167"/>
        <c:crosses val="autoZero"/>
        <c:auto val="1"/>
        <c:lblAlgn val="ctr"/>
        <c:lblOffset val="100"/>
        <c:noMultiLvlLbl val="0"/>
      </c:catAx>
      <c:valAx>
        <c:axId val="206094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60937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'C-MDP in China'!$U$5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'C-MDP in China'!$B$6:$B$746</c:f>
              <c:numCache>
                <c:formatCode>m/d/yy</c:formatCode>
                <c:ptCount val="619"/>
                <c:pt idx="0">
                  <c:v>42371</c:v>
                </c:pt>
                <c:pt idx="1">
                  <c:v>42374</c:v>
                </c:pt>
                <c:pt idx="2">
                  <c:v>42377</c:v>
                </c:pt>
                <c:pt idx="3">
                  <c:v>42380</c:v>
                </c:pt>
                <c:pt idx="4">
                  <c:v>42383</c:v>
                </c:pt>
                <c:pt idx="5">
                  <c:v>42386</c:v>
                </c:pt>
                <c:pt idx="6">
                  <c:v>42389</c:v>
                </c:pt>
                <c:pt idx="7">
                  <c:v>42392</c:v>
                </c:pt>
                <c:pt idx="8">
                  <c:v>42395</c:v>
                </c:pt>
                <c:pt idx="9">
                  <c:v>42398</c:v>
                </c:pt>
                <c:pt idx="10">
                  <c:v>42401</c:v>
                </c:pt>
                <c:pt idx="11">
                  <c:v>42404</c:v>
                </c:pt>
                <c:pt idx="12">
                  <c:v>42407</c:v>
                </c:pt>
                <c:pt idx="13">
                  <c:v>42410</c:v>
                </c:pt>
                <c:pt idx="14">
                  <c:v>42413</c:v>
                </c:pt>
                <c:pt idx="15">
                  <c:v>42416</c:v>
                </c:pt>
                <c:pt idx="16">
                  <c:v>42419</c:v>
                </c:pt>
                <c:pt idx="17">
                  <c:v>42422</c:v>
                </c:pt>
                <c:pt idx="18">
                  <c:v>42425</c:v>
                </c:pt>
                <c:pt idx="19">
                  <c:v>42428</c:v>
                </c:pt>
                <c:pt idx="20">
                  <c:v>42431</c:v>
                </c:pt>
                <c:pt idx="21">
                  <c:v>42434</c:v>
                </c:pt>
                <c:pt idx="22">
                  <c:v>42437</c:v>
                </c:pt>
                <c:pt idx="23">
                  <c:v>42440</c:v>
                </c:pt>
                <c:pt idx="24">
                  <c:v>42443</c:v>
                </c:pt>
                <c:pt idx="25">
                  <c:v>42446</c:v>
                </c:pt>
                <c:pt idx="26">
                  <c:v>42449</c:v>
                </c:pt>
                <c:pt idx="27">
                  <c:v>42452</c:v>
                </c:pt>
                <c:pt idx="28">
                  <c:v>42455</c:v>
                </c:pt>
                <c:pt idx="29">
                  <c:v>42458</c:v>
                </c:pt>
                <c:pt idx="30">
                  <c:v>42461</c:v>
                </c:pt>
                <c:pt idx="31">
                  <c:v>42464</c:v>
                </c:pt>
                <c:pt idx="32">
                  <c:v>42467</c:v>
                </c:pt>
                <c:pt idx="33">
                  <c:v>42470</c:v>
                </c:pt>
                <c:pt idx="34">
                  <c:v>42473</c:v>
                </c:pt>
                <c:pt idx="35">
                  <c:v>42476</c:v>
                </c:pt>
                <c:pt idx="36">
                  <c:v>42479</c:v>
                </c:pt>
                <c:pt idx="37">
                  <c:v>42482</c:v>
                </c:pt>
                <c:pt idx="38">
                  <c:v>42485</c:v>
                </c:pt>
                <c:pt idx="39">
                  <c:v>42488</c:v>
                </c:pt>
                <c:pt idx="40">
                  <c:v>42491</c:v>
                </c:pt>
                <c:pt idx="41">
                  <c:v>42494</c:v>
                </c:pt>
                <c:pt idx="42">
                  <c:v>42497</c:v>
                </c:pt>
                <c:pt idx="43">
                  <c:v>42500</c:v>
                </c:pt>
                <c:pt idx="44">
                  <c:v>42503</c:v>
                </c:pt>
                <c:pt idx="45">
                  <c:v>42506</c:v>
                </c:pt>
                <c:pt idx="46">
                  <c:v>42509</c:v>
                </c:pt>
                <c:pt idx="47">
                  <c:v>42512</c:v>
                </c:pt>
                <c:pt idx="48">
                  <c:v>42515</c:v>
                </c:pt>
                <c:pt idx="49">
                  <c:v>42518</c:v>
                </c:pt>
                <c:pt idx="50">
                  <c:v>42521</c:v>
                </c:pt>
                <c:pt idx="51">
                  <c:v>42524</c:v>
                </c:pt>
                <c:pt idx="52">
                  <c:v>42527</c:v>
                </c:pt>
                <c:pt idx="53">
                  <c:v>42530</c:v>
                </c:pt>
                <c:pt idx="54">
                  <c:v>42533</c:v>
                </c:pt>
                <c:pt idx="55">
                  <c:v>42536</c:v>
                </c:pt>
                <c:pt idx="56">
                  <c:v>42539</c:v>
                </c:pt>
                <c:pt idx="57">
                  <c:v>42542</c:v>
                </c:pt>
                <c:pt idx="58">
                  <c:v>42545</c:v>
                </c:pt>
                <c:pt idx="59">
                  <c:v>42548</c:v>
                </c:pt>
                <c:pt idx="60">
                  <c:v>42551</c:v>
                </c:pt>
                <c:pt idx="61">
                  <c:v>42554</c:v>
                </c:pt>
                <c:pt idx="62">
                  <c:v>42557</c:v>
                </c:pt>
                <c:pt idx="63">
                  <c:v>42560</c:v>
                </c:pt>
                <c:pt idx="64">
                  <c:v>42563</c:v>
                </c:pt>
                <c:pt idx="65">
                  <c:v>42566</c:v>
                </c:pt>
                <c:pt idx="66">
                  <c:v>42569</c:v>
                </c:pt>
                <c:pt idx="67">
                  <c:v>42572</c:v>
                </c:pt>
                <c:pt idx="68">
                  <c:v>42575</c:v>
                </c:pt>
                <c:pt idx="69">
                  <c:v>42578</c:v>
                </c:pt>
                <c:pt idx="70">
                  <c:v>42581</c:v>
                </c:pt>
                <c:pt idx="71">
                  <c:v>42584</c:v>
                </c:pt>
                <c:pt idx="72">
                  <c:v>42587</c:v>
                </c:pt>
                <c:pt idx="73">
                  <c:v>42590</c:v>
                </c:pt>
                <c:pt idx="74">
                  <c:v>42593</c:v>
                </c:pt>
                <c:pt idx="75">
                  <c:v>42596</c:v>
                </c:pt>
                <c:pt idx="76">
                  <c:v>42599</c:v>
                </c:pt>
                <c:pt idx="77">
                  <c:v>42602</c:v>
                </c:pt>
                <c:pt idx="78">
                  <c:v>42605</c:v>
                </c:pt>
                <c:pt idx="79">
                  <c:v>42608</c:v>
                </c:pt>
                <c:pt idx="80">
                  <c:v>42611</c:v>
                </c:pt>
                <c:pt idx="81">
                  <c:v>42614</c:v>
                </c:pt>
                <c:pt idx="82">
                  <c:v>42617</c:v>
                </c:pt>
                <c:pt idx="83">
                  <c:v>42620</c:v>
                </c:pt>
                <c:pt idx="84">
                  <c:v>42623</c:v>
                </c:pt>
                <c:pt idx="85">
                  <c:v>42626</c:v>
                </c:pt>
                <c:pt idx="86">
                  <c:v>42629</c:v>
                </c:pt>
                <c:pt idx="87">
                  <c:v>42632</c:v>
                </c:pt>
                <c:pt idx="88">
                  <c:v>42635</c:v>
                </c:pt>
                <c:pt idx="89">
                  <c:v>42638</c:v>
                </c:pt>
                <c:pt idx="90">
                  <c:v>42641</c:v>
                </c:pt>
                <c:pt idx="91">
                  <c:v>42644</c:v>
                </c:pt>
                <c:pt idx="92">
                  <c:v>42647</c:v>
                </c:pt>
                <c:pt idx="93">
                  <c:v>42650</c:v>
                </c:pt>
                <c:pt idx="94">
                  <c:v>42653</c:v>
                </c:pt>
                <c:pt idx="95">
                  <c:v>42656</c:v>
                </c:pt>
                <c:pt idx="96">
                  <c:v>42659</c:v>
                </c:pt>
                <c:pt idx="97">
                  <c:v>42662</c:v>
                </c:pt>
                <c:pt idx="98">
                  <c:v>42665</c:v>
                </c:pt>
                <c:pt idx="99">
                  <c:v>42668</c:v>
                </c:pt>
                <c:pt idx="100">
                  <c:v>42671</c:v>
                </c:pt>
                <c:pt idx="101">
                  <c:v>42674</c:v>
                </c:pt>
                <c:pt idx="102">
                  <c:v>42677</c:v>
                </c:pt>
                <c:pt idx="103">
                  <c:v>42680</c:v>
                </c:pt>
                <c:pt idx="104">
                  <c:v>42683</c:v>
                </c:pt>
                <c:pt idx="105">
                  <c:v>42686</c:v>
                </c:pt>
                <c:pt idx="106">
                  <c:v>42689</c:v>
                </c:pt>
                <c:pt idx="107">
                  <c:v>42692</c:v>
                </c:pt>
                <c:pt idx="108">
                  <c:v>42695</c:v>
                </c:pt>
                <c:pt idx="109">
                  <c:v>42698</c:v>
                </c:pt>
                <c:pt idx="110">
                  <c:v>42701</c:v>
                </c:pt>
                <c:pt idx="111">
                  <c:v>42704</c:v>
                </c:pt>
                <c:pt idx="112">
                  <c:v>42707</c:v>
                </c:pt>
                <c:pt idx="113">
                  <c:v>42710</c:v>
                </c:pt>
                <c:pt idx="114">
                  <c:v>42713</c:v>
                </c:pt>
                <c:pt idx="115">
                  <c:v>42716</c:v>
                </c:pt>
                <c:pt idx="116">
                  <c:v>42719</c:v>
                </c:pt>
                <c:pt idx="117">
                  <c:v>42722</c:v>
                </c:pt>
                <c:pt idx="118">
                  <c:v>42725</c:v>
                </c:pt>
                <c:pt idx="119">
                  <c:v>42728</c:v>
                </c:pt>
                <c:pt idx="120">
                  <c:v>42731</c:v>
                </c:pt>
                <c:pt idx="121">
                  <c:v>42734</c:v>
                </c:pt>
                <c:pt idx="122">
                  <c:v>42737</c:v>
                </c:pt>
                <c:pt idx="123">
                  <c:v>42740</c:v>
                </c:pt>
                <c:pt idx="124">
                  <c:v>42743</c:v>
                </c:pt>
                <c:pt idx="125">
                  <c:v>42746</c:v>
                </c:pt>
                <c:pt idx="126">
                  <c:v>42749</c:v>
                </c:pt>
                <c:pt idx="127">
                  <c:v>42752</c:v>
                </c:pt>
                <c:pt idx="128">
                  <c:v>42755</c:v>
                </c:pt>
                <c:pt idx="129">
                  <c:v>42758</c:v>
                </c:pt>
                <c:pt idx="130">
                  <c:v>42761</c:v>
                </c:pt>
                <c:pt idx="131">
                  <c:v>42764</c:v>
                </c:pt>
                <c:pt idx="132">
                  <c:v>42767</c:v>
                </c:pt>
                <c:pt idx="133">
                  <c:v>42770</c:v>
                </c:pt>
                <c:pt idx="134">
                  <c:v>42773</c:v>
                </c:pt>
                <c:pt idx="135">
                  <c:v>42776</c:v>
                </c:pt>
                <c:pt idx="136">
                  <c:v>42779</c:v>
                </c:pt>
                <c:pt idx="137">
                  <c:v>42782</c:v>
                </c:pt>
                <c:pt idx="138">
                  <c:v>42785</c:v>
                </c:pt>
                <c:pt idx="139">
                  <c:v>42788</c:v>
                </c:pt>
                <c:pt idx="140">
                  <c:v>42791</c:v>
                </c:pt>
                <c:pt idx="141">
                  <c:v>42794</c:v>
                </c:pt>
                <c:pt idx="142">
                  <c:v>42797</c:v>
                </c:pt>
                <c:pt idx="143">
                  <c:v>42800</c:v>
                </c:pt>
                <c:pt idx="144">
                  <c:v>42803</c:v>
                </c:pt>
                <c:pt idx="145">
                  <c:v>42806</c:v>
                </c:pt>
                <c:pt idx="146">
                  <c:v>42809</c:v>
                </c:pt>
                <c:pt idx="147">
                  <c:v>42812</c:v>
                </c:pt>
                <c:pt idx="148">
                  <c:v>42815</c:v>
                </c:pt>
                <c:pt idx="149">
                  <c:v>42818</c:v>
                </c:pt>
                <c:pt idx="150">
                  <c:v>42821</c:v>
                </c:pt>
                <c:pt idx="151">
                  <c:v>42824</c:v>
                </c:pt>
                <c:pt idx="152">
                  <c:v>42827</c:v>
                </c:pt>
                <c:pt idx="153">
                  <c:v>42830</c:v>
                </c:pt>
                <c:pt idx="154">
                  <c:v>42833</c:v>
                </c:pt>
                <c:pt idx="155">
                  <c:v>42836</c:v>
                </c:pt>
                <c:pt idx="156">
                  <c:v>42839</c:v>
                </c:pt>
                <c:pt idx="157">
                  <c:v>42842</c:v>
                </c:pt>
                <c:pt idx="158">
                  <c:v>42845</c:v>
                </c:pt>
                <c:pt idx="159">
                  <c:v>42848</c:v>
                </c:pt>
                <c:pt idx="160">
                  <c:v>42851</c:v>
                </c:pt>
                <c:pt idx="161">
                  <c:v>42854</c:v>
                </c:pt>
                <c:pt idx="162">
                  <c:v>42857</c:v>
                </c:pt>
                <c:pt idx="163">
                  <c:v>42860</c:v>
                </c:pt>
                <c:pt idx="164">
                  <c:v>42863</c:v>
                </c:pt>
                <c:pt idx="165">
                  <c:v>42866</c:v>
                </c:pt>
                <c:pt idx="166">
                  <c:v>42869</c:v>
                </c:pt>
                <c:pt idx="167">
                  <c:v>42872</c:v>
                </c:pt>
                <c:pt idx="168">
                  <c:v>42875</c:v>
                </c:pt>
                <c:pt idx="169">
                  <c:v>42878</c:v>
                </c:pt>
                <c:pt idx="170">
                  <c:v>42881</c:v>
                </c:pt>
                <c:pt idx="171">
                  <c:v>42884</c:v>
                </c:pt>
                <c:pt idx="172">
                  <c:v>42887</c:v>
                </c:pt>
                <c:pt idx="173">
                  <c:v>42890</c:v>
                </c:pt>
                <c:pt idx="174">
                  <c:v>42893</c:v>
                </c:pt>
                <c:pt idx="175">
                  <c:v>42896</c:v>
                </c:pt>
                <c:pt idx="176">
                  <c:v>42899</c:v>
                </c:pt>
                <c:pt idx="177">
                  <c:v>42902</c:v>
                </c:pt>
                <c:pt idx="178">
                  <c:v>42905</c:v>
                </c:pt>
                <c:pt idx="179">
                  <c:v>42908</c:v>
                </c:pt>
                <c:pt idx="180">
                  <c:v>42911</c:v>
                </c:pt>
                <c:pt idx="181">
                  <c:v>42914</c:v>
                </c:pt>
                <c:pt idx="182">
                  <c:v>42917</c:v>
                </c:pt>
                <c:pt idx="183">
                  <c:v>42920</c:v>
                </c:pt>
                <c:pt idx="184">
                  <c:v>42923</c:v>
                </c:pt>
                <c:pt idx="185">
                  <c:v>42926</c:v>
                </c:pt>
                <c:pt idx="186">
                  <c:v>42929</c:v>
                </c:pt>
                <c:pt idx="187">
                  <c:v>42932</c:v>
                </c:pt>
                <c:pt idx="188">
                  <c:v>42935</c:v>
                </c:pt>
                <c:pt idx="189">
                  <c:v>42938</c:v>
                </c:pt>
                <c:pt idx="190">
                  <c:v>42941</c:v>
                </c:pt>
                <c:pt idx="191">
                  <c:v>42944</c:v>
                </c:pt>
                <c:pt idx="192">
                  <c:v>42947</c:v>
                </c:pt>
                <c:pt idx="193">
                  <c:v>42950</c:v>
                </c:pt>
                <c:pt idx="194">
                  <c:v>42953</c:v>
                </c:pt>
                <c:pt idx="195">
                  <c:v>42956</c:v>
                </c:pt>
                <c:pt idx="196">
                  <c:v>42959</c:v>
                </c:pt>
                <c:pt idx="197">
                  <c:v>42962</c:v>
                </c:pt>
                <c:pt idx="198">
                  <c:v>42965</c:v>
                </c:pt>
                <c:pt idx="199">
                  <c:v>42968</c:v>
                </c:pt>
                <c:pt idx="200">
                  <c:v>42971</c:v>
                </c:pt>
                <c:pt idx="201">
                  <c:v>42974</c:v>
                </c:pt>
                <c:pt idx="202">
                  <c:v>42977</c:v>
                </c:pt>
                <c:pt idx="203">
                  <c:v>42980</c:v>
                </c:pt>
                <c:pt idx="204">
                  <c:v>42983</c:v>
                </c:pt>
                <c:pt idx="205">
                  <c:v>42986</c:v>
                </c:pt>
                <c:pt idx="206">
                  <c:v>42989</c:v>
                </c:pt>
                <c:pt idx="207">
                  <c:v>42992</c:v>
                </c:pt>
                <c:pt idx="208">
                  <c:v>42995</c:v>
                </c:pt>
                <c:pt idx="209">
                  <c:v>42998</c:v>
                </c:pt>
                <c:pt idx="210">
                  <c:v>43001</c:v>
                </c:pt>
                <c:pt idx="211">
                  <c:v>43004</c:v>
                </c:pt>
                <c:pt idx="212">
                  <c:v>43007</c:v>
                </c:pt>
                <c:pt idx="213">
                  <c:v>43010</c:v>
                </c:pt>
                <c:pt idx="214">
                  <c:v>43013</c:v>
                </c:pt>
                <c:pt idx="215">
                  <c:v>43016</c:v>
                </c:pt>
                <c:pt idx="216">
                  <c:v>43019</c:v>
                </c:pt>
                <c:pt idx="217">
                  <c:v>43022</c:v>
                </c:pt>
                <c:pt idx="218">
                  <c:v>43025</c:v>
                </c:pt>
                <c:pt idx="219">
                  <c:v>43028</c:v>
                </c:pt>
                <c:pt idx="220">
                  <c:v>43031</c:v>
                </c:pt>
                <c:pt idx="221">
                  <c:v>43034</c:v>
                </c:pt>
                <c:pt idx="222">
                  <c:v>43037</c:v>
                </c:pt>
                <c:pt idx="223">
                  <c:v>43040</c:v>
                </c:pt>
                <c:pt idx="224">
                  <c:v>43043</c:v>
                </c:pt>
                <c:pt idx="225">
                  <c:v>43046</c:v>
                </c:pt>
                <c:pt idx="226">
                  <c:v>43049</c:v>
                </c:pt>
                <c:pt idx="227">
                  <c:v>43052</c:v>
                </c:pt>
                <c:pt idx="228">
                  <c:v>43055</c:v>
                </c:pt>
                <c:pt idx="229">
                  <c:v>43058</c:v>
                </c:pt>
                <c:pt idx="230">
                  <c:v>43061</c:v>
                </c:pt>
                <c:pt idx="231">
                  <c:v>43064</c:v>
                </c:pt>
                <c:pt idx="232">
                  <c:v>43067</c:v>
                </c:pt>
                <c:pt idx="233">
                  <c:v>43070</c:v>
                </c:pt>
                <c:pt idx="234">
                  <c:v>43073</c:v>
                </c:pt>
                <c:pt idx="235">
                  <c:v>43076</c:v>
                </c:pt>
                <c:pt idx="236">
                  <c:v>43079</c:v>
                </c:pt>
                <c:pt idx="237">
                  <c:v>43082</c:v>
                </c:pt>
                <c:pt idx="238">
                  <c:v>43085</c:v>
                </c:pt>
                <c:pt idx="239">
                  <c:v>43088</c:v>
                </c:pt>
                <c:pt idx="240">
                  <c:v>43091</c:v>
                </c:pt>
                <c:pt idx="241">
                  <c:v>43094</c:v>
                </c:pt>
                <c:pt idx="242">
                  <c:v>43097</c:v>
                </c:pt>
                <c:pt idx="243">
                  <c:v>43100</c:v>
                </c:pt>
                <c:pt idx="244">
                  <c:v>43103</c:v>
                </c:pt>
                <c:pt idx="245">
                  <c:v>43106</c:v>
                </c:pt>
                <c:pt idx="246">
                  <c:v>43109</c:v>
                </c:pt>
                <c:pt idx="247">
                  <c:v>43112</c:v>
                </c:pt>
                <c:pt idx="248">
                  <c:v>43115</c:v>
                </c:pt>
                <c:pt idx="249">
                  <c:v>43118</c:v>
                </c:pt>
                <c:pt idx="250">
                  <c:v>43121</c:v>
                </c:pt>
                <c:pt idx="251">
                  <c:v>43124</c:v>
                </c:pt>
                <c:pt idx="252">
                  <c:v>43127</c:v>
                </c:pt>
                <c:pt idx="253">
                  <c:v>43130</c:v>
                </c:pt>
                <c:pt idx="254">
                  <c:v>43133</c:v>
                </c:pt>
                <c:pt idx="255">
                  <c:v>43136</c:v>
                </c:pt>
                <c:pt idx="256">
                  <c:v>43139</c:v>
                </c:pt>
                <c:pt idx="257">
                  <c:v>43142</c:v>
                </c:pt>
                <c:pt idx="258">
                  <c:v>43145</c:v>
                </c:pt>
                <c:pt idx="259">
                  <c:v>43148</c:v>
                </c:pt>
                <c:pt idx="260">
                  <c:v>43151</c:v>
                </c:pt>
                <c:pt idx="261">
                  <c:v>43154</c:v>
                </c:pt>
                <c:pt idx="262">
                  <c:v>43157</c:v>
                </c:pt>
                <c:pt idx="263">
                  <c:v>43160</c:v>
                </c:pt>
                <c:pt idx="264">
                  <c:v>43163</c:v>
                </c:pt>
                <c:pt idx="265">
                  <c:v>43166</c:v>
                </c:pt>
                <c:pt idx="266">
                  <c:v>43169</c:v>
                </c:pt>
                <c:pt idx="267">
                  <c:v>43172</c:v>
                </c:pt>
                <c:pt idx="268">
                  <c:v>43175</c:v>
                </c:pt>
                <c:pt idx="269">
                  <c:v>43178</c:v>
                </c:pt>
                <c:pt idx="270">
                  <c:v>43181</c:v>
                </c:pt>
                <c:pt idx="271">
                  <c:v>43184</c:v>
                </c:pt>
                <c:pt idx="272">
                  <c:v>43187</c:v>
                </c:pt>
                <c:pt idx="273">
                  <c:v>43190</c:v>
                </c:pt>
                <c:pt idx="274">
                  <c:v>43193</c:v>
                </c:pt>
                <c:pt idx="275">
                  <c:v>43196</c:v>
                </c:pt>
                <c:pt idx="276">
                  <c:v>43199</c:v>
                </c:pt>
                <c:pt idx="277">
                  <c:v>43202</c:v>
                </c:pt>
                <c:pt idx="278">
                  <c:v>43205</c:v>
                </c:pt>
                <c:pt idx="279">
                  <c:v>43208</c:v>
                </c:pt>
                <c:pt idx="280">
                  <c:v>43211</c:v>
                </c:pt>
                <c:pt idx="281">
                  <c:v>43214</c:v>
                </c:pt>
                <c:pt idx="282">
                  <c:v>43217</c:v>
                </c:pt>
                <c:pt idx="283">
                  <c:v>43220</c:v>
                </c:pt>
                <c:pt idx="284">
                  <c:v>43223</c:v>
                </c:pt>
                <c:pt idx="285">
                  <c:v>43226</c:v>
                </c:pt>
                <c:pt idx="286">
                  <c:v>43229</c:v>
                </c:pt>
                <c:pt idx="287">
                  <c:v>43232</c:v>
                </c:pt>
                <c:pt idx="288">
                  <c:v>43235</c:v>
                </c:pt>
                <c:pt idx="289">
                  <c:v>43238</c:v>
                </c:pt>
                <c:pt idx="290">
                  <c:v>43241</c:v>
                </c:pt>
                <c:pt idx="291">
                  <c:v>43244</c:v>
                </c:pt>
                <c:pt idx="292">
                  <c:v>43247</c:v>
                </c:pt>
                <c:pt idx="293">
                  <c:v>43250</c:v>
                </c:pt>
                <c:pt idx="294">
                  <c:v>43253</c:v>
                </c:pt>
                <c:pt idx="295">
                  <c:v>43256</c:v>
                </c:pt>
                <c:pt idx="296">
                  <c:v>43259</c:v>
                </c:pt>
                <c:pt idx="297">
                  <c:v>43262</c:v>
                </c:pt>
                <c:pt idx="298">
                  <c:v>43265</c:v>
                </c:pt>
                <c:pt idx="299">
                  <c:v>43268</c:v>
                </c:pt>
                <c:pt idx="300">
                  <c:v>43271</c:v>
                </c:pt>
                <c:pt idx="301">
                  <c:v>43274</c:v>
                </c:pt>
                <c:pt idx="302">
                  <c:v>43277</c:v>
                </c:pt>
                <c:pt idx="303">
                  <c:v>43280</c:v>
                </c:pt>
                <c:pt idx="304">
                  <c:v>43283</c:v>
                </c:pt>
                <c:pt idx="305">
                  <c:v>43286</c:v>
                </c:pt>
                <c:pt idx="306">
                  <c:v>43289</c:v>
                </c:pt>
                <c:pt idx="307">
                  <c:v>43292</c:v>
                </c:pt>
                <c:pt idx="308">
                  <c:v>43295</c:v>
                </c:pt>
                <c:pt idx="309">
                  <c:v>43298</c:v>
                </c:pt>
                <c:pt idx="310">
                  <c:v>43301</c:v>
                </c:pt>
                <c:pt idx="311">
                  <c:v>43304</c:v>
                </c:pt>
                <c:pt idx="312">
                  <c:v>43307</c:v>
                </c:pt>
                <c:pt idx="313">
                  <c:v>43310</c:v>
                </c:pt>
                <c:pt idx="314">
                  <c:v>43313</c:v>
                </c:pt>
                <c:pt idx="315">
                  <c:v>43316</c:v>
                </c:pt>
                <c:pt idx="316">
                  <c:v>43319</c:v>
                </c:pt>
                <c:pt idx="317">
                  <c:v>43322</c:v>
                </c:pt>
                <c:pt idx="318">
                  <c:v>43325</c:v>
                </c:pt>
                <c:pt idx="319">
                  <c:v>43328</c:v>
                </c:pt>
                <c:pt idx="320">
                  <c:v>43331</c:v>
                </c:pt>
                <c:pt idx="321">
                  <c:v>43334</c:v>
                </c:pt>
                <c:pt idx="322">
                  <c:v>43337</c:v>
                </c:pt>
                <c:pt idx="323">
                  <c:v>43340</c:v>
                </c:pt>
                <c:pt idx="324">
                  <c:v>43343</c:v>
                </c:pt>
                <c:pt idx="325">
                  <c:v>43346</c:v>
                </c:pt>
                <c:pt idx="326">
                  <c:v>43349</c:v>
                </c:pt>
                <c:pt idx="327">
                  <c:v>43352</c:v>
                </c:pt>
                <c:pt idx="328">
                  <c:v>43355</c:v>
                </c:pt>
                <c:pt idx="329">
                  <c:v>43358</c:v>
                </c:pt>
                <c:pt idx="330">
                  <c:v>43361</c:v>
                </c:pt>
                <c:pt idx="331">
                  <c:v>43364</c:v>
                </c:pt>
                <c:pt idx="332">
                  <c:v>43367</c:v>
                </c:pt>
                <c:pt idx="333">
                  <c:v>43370</c:v>
                </c:pt>
                <c:pt idx="334">
                  <c:v>43373</c:v>
                </c:pt>
                <c:pt idx="335">
                  <c:v>43376</c:v>
                </c:pt>
                <c:pt idx="336">
                  <c:v>43379</c:v>
                </c:pt>
                <c:pt idx="337">
                  <c:v>43382</c:v>
                </c:pt>
                <c:pt idx="338">
                  <c:v>43385</c:v>
                </c:pt>
                <c:pt idx="339">
                  <c:v>43388</c:v>
                </c:pt>
                <c:pt idx="340">
                  <c:v>43391</c:v>
                </c:pt>
                <c:pt idx="341">
                  <c:v>43394</c:v>
                </c:pt>
                <c:pt idx="342">
                  <c:v>43397</c:v>
                </c:pt>
                <c:pt idx="343">
                  <c:v>43400</c:v>
                </c:pt>
                <c:pt idx="344">
                  <c:v>43403</c:v>
                </c:pt>
                <c:pt idx="345">
                  <c:v>43406</c:v>
                </c:pt>
                <c:pt idx="346">
                  <c:v>43409</c:v>
                </c:pt>
                <c:pt idx="347">
                  <c:v>43412</c:v>
                </c:pt>
                <c:pt idx="348">
                  <c:v>43415</c:v>
                </c:pt>
                <c:pt idx="349">
                  <c:v>43418</c:v>
                </c:pt>
                <c:pt idx="350">
                  <c:v>43421</c:v>
                </c:pt>
                <c:pt idx="351">
                  <c:v>43424</c:v>
                </c:pt>
                <c:pt idx="352">
                  <c:v>43427</c:v>
                </c:pt>
                <c:pt idx="353">
                  <c:v>43430</c:v>
                </c:pt>
                <c:pt idx="354">
                  <c:v>43433</c:v>
                </c:pt>
                <c:pt idx="355">
                  <c:v>43436</c:v>
                </c:pt>
                <c:pt idx="356">
                  <c:v>43439</c:v>
                </c:pt>
                <c:pt idx="357">
                  <c:v>43442</c:v>
                </c:pt>
                <c:pt idx="358">
                  <c:v>43445</c:v>
                </c:pt>
                <c:pt idx="359">
                  <c:v>43448</c:v>
                </c:pt>
                <c:pt idx="360">
                  <c:v>43451</c:v>
                </c:pt>
                <c:pt idx="361">
                  <c:v>43454</c:v>
                </c:pt>
                <c:pt idx="362">
                  <c:v>43457</c:v>
                </c:pt>
                <c:pt idx="363">
                  <c:v>43460</c:v>
                </c:pt>
                <c:pt idx="364">
                  <c:v>43463</c:v>
                </c:pt>
                <c:pt idx="365">
                  <c:v>43466</c:v>
                </c:pt>
                <c:pt idx="366">
                  <c:v>43469</c:v>
                </c:pt>
                <c:pt idx="367">
                  <c:v>43472</c:v>
                </c:pt>
                <c:pt idx="368">
                  <c:v>43475</c:v>
                </c:pt>
                <c:pt idx="369">
                  <c:v>43478</c:v>
                </c:pt>
                <c:pt idx="370">
                  <c:v>43481</c:v>
                </c:pt>
                <c:pt idx="371">
                  <c:v>43484</c:v>
                </c:pt>
                <c:pt idx="372">
                  <c:v>43487</c:v>
                </c:pt>
                <c:pt idx="373">
                  <c:v>43490</c:v>
                </c:pt>
                <c:pt idx="374">
                  <c:v>43493</c:v>
                </c:pt>
                <c:pt idx="375">
                  <c:v>43496</c:v>
                </c:pt>
                <c:pt idx="376">
                  <c:v>43499</c:v>
                </c:pt>
                <c:pt idx="377">
                  <c:v>43502</c:v>
                </c:pt>
                <c:pt idx="378">
                  <c:v>43505</c:v>
                </c:pt>
                <c:pt idx="379">
                  <c:v>43508</c:v>
                </c:pt>
                <c:pt idx="380">
                  <c:v>43511</c:v>
                </c:pt>
                <c:pt idx="381">
                  <c:v>43514</c:v>
                </c:pt>
                <c:pt idx="382">
                  <c:v>43517</c:v>
                </c:pt>
                <c:pt idx="383">
                  <c:v>43520</c:v>
                </c:pt>
                <c:pt idx="384">
                  <c:v>43523</c:v>
                </c:pt>
                <c:pt idx="385">
                  <c:v>43526</c:v>
                </c:pt>
                <c:pt idx="386">
                  <c:v>43529</c:v>
                </c:pt>
                <c:pt idx="387">
                  <c:v>43532</c:v>
                </c:pt>
                <c:pt idx="388">
                  <c:v>43535</c:v>
                </c:pt>
                <c:pt idx="389">
                  <c:v>43538</c:v>
                </c:pt>
                <c:pt idx="390">
                  <c:v>43541</c:v>
                </c:pt>
                <c:pt idx="391">
                  <c:v>43544</c:v>
                </c:pt>
                <c:pt idx="392">
                  <c:v>43547</c:v>
                </c:pt>
                <c:pt idx="393">
                  <c:v>43550</c:v>
                </c:pt>
                <c:pt idx="394">
                  <c:v>43553</c:v>
                </c:pt>
                <c:pt idx="395">
                  <c:v>43556</c:v>
                </c:pt>
                <c:pt idx="396">
                  <c:v>43559</c:v>
                </c:pt>
                <c:pt idx="397">
                  <c:v>43562</c:v>
                </c:pt>
                <c:pt idx="398">
                  <c:v>43565</c:v>
                </c:pt>
                <c:pt idx="399">
                  <c:v>43568</c:v>
                </c:pt>
                <c:pt idx="400">
                  <c:v>43571</c:v>
                </c:pt>
                <c:pt idx="401">
                  <c:v>43574</c:v>
                </c:pt>
                <c:pt idx="402">
                  <c:v>43577</c:v>
                </c:pt>
                <c:pt idx="403">
                  <c:v>43580</c:v>
                </c:pt>
                <c:pt idx="404">
                  <c:v>43583</c:v>
                </c:pt>
                <c:pt idx="405">
                  <c:v>43586</c:v>
                </c:pt>
                <c:pt idx="406">
                  <c:v>43589</c:v>
                </c:pt>
                <c:pt idx="407">
                  <c:v>43592</c:v>
                </c:pt>
                <c:pt idx="408">
                  <c:v>43595</c:v>
                </c:pt>
                <c:pt idx="409">
                  <c:v>43598</c:v>
                </c:pt>
                <c:pt idx="410">
                  <c:v>43601</c:v>
                </c:pt>
                <c:pt idx="411">
                  <c:v>43604</c:v>
                </c:pt>
                <c:pt idx="412">
                  <c:v>43607</c:v>
                </c:pt>
                <c:pt idx="413">
                  <c:v>43610</c:v>
                </c:pt>
                <c:pt idx="414">
                  <c:v>43613</c:v>
                </c:pt>
                <c:pt idx="415">
                  <c:v>43616</c:v>
                </c:pt>
                <c:pt idx="416">
                  <c:v>43619</c:v>
                </c:pt>
                <c:pt idx="417">
                  <c:v>43622</c:v>
                </c:pt>
                <c:pt idx="418">
                  <c:v>43625</c:v>
                </c:pt>
                <c:pt idx="419">
                  <c:v>43628</c:v>
                </c:pt>
                <c:pt idx="420">
                  <c:v>43631</c:v>
                </c:pt>
                <c:pt idx="421">
                  <c:v>43634</c:v>
                </c:pt>
                <c:pt idx="422">
                  <c:v>43637</c:v>
                </c:pt>
                <c:pt idx="423">
                  <c:v>43640</c:v>
                </c:pt>
                <c:pt idx="424">
                  <c:v>43643</c:v>
                </c:pt>
                <c:pt idx="425">
                  <c:v>43646</c:v>
                </c:pt>
                <c:pt idx="426">
                  <c:v>43649</c:v>
                </c:pt>
                <c:pt idx="427">
                  <c:v>43652</c:v>
                </c:pt>
                <c:pt idx="428">
                  <c:v>43655</c:v>
                </c:pt>
                <c:pt idx="429">
                  <c:v>43658</c:v>
                </c:pt>
                <c:pt idx="430">
                  <c:v>43661</c:v>
                </c:pt>
                <c:pt idx="431">
                  <c:v>43664</c:v>
                </c:pt>
                <c:pt idx="432">
                  <c:v>43667</c:v>
                </c:pt>
                <c:pt idx="433">
                  <c:v>43670</c:v>
                </c:pt>
                <c:pt idx="434">
                  <c:v>43673</c:v>
                </c:pt>
                <c:pt idx="435">
                  <c:v>43676</c:v>
                </c:pt>
                <c:pt idx="436">
                  <c:v>43679</c:v>
                </c:pt>
                <c:pt idx="437">
                  <c:v>43682</c:v>
                </c:pt>
                <c:pt idx="438">
                  <c:v>43685</c:v>
                </c:pt>
                <c:pt idx="439">
                  <c:v>43688</c:v>
                </c:pt>
                <c:pt idx="440">
                  <c:v>43691</c:v>
                </c:pt>
                <c:pt idx="441">
                  <c:v>43694</c:v>
                </c:pt>
                <c:pt idx="442">
                  <c:v>43697</c:v>
                </c:pt>
                <c:pt idx="443">
                  <c:v>43700</c:v>
                </c:pt>
                <c:pt idx="444">
                  <c:v>43703</c:v>
                </c:pt>
                <c:pt idx="445">
                  <c:v>43706</c:v>
                </c:pt>
                <c:pt idx="446">
                  <c:v>43709</c:v>
                </c:pt>
                <c:pt idx="447">
                  <c:v>43712</c:v>
                </c:pt>
                <c:pt idx="448">
                  <c:v>43715</c:v>
                </c:pt>
                <c:pt idx="449">
                  <c:v>43718</c:v>
                </c:pt>
                <c:pt idx="450">
                  <c:v>43721</c:v>
                </c:pt>
                <c:pt idx="451">
                  <c:v>43724</c:v>
                </c:pt>
                <c:pt idx="452">
                  <c:v>43727</c:v>
                </c:pt>
                <c:pt idx="453">
                  <c:v>43730</c:v>
                </c:pt>
                <c:pt idx="454">
                  <c:v>43733</c:v>
                </c:pt>
                <c:pt idx="455">
                  <c:v>43736</c:v>
                </c:pt>
                <c:pt idx="456">
                  <c:v>43739</c:v>
                </c:pt>
                <c:pt idx="457">
                  <c:v>43742</c:v>
                </c:pt>
                <c:pt idx="458">
                  <c:v>43745</c:v>
                </c:pt>
                <c:pt idx="459">
                  <c:v>43748</c:v>
                </c:pt>
                <c:pt idx="460">
                  <c:v>43751</c:v>
                </c:pt>
                <c:pt idx="461">
                  <c:v>43754</c:v>
                </c:pt>
                <c:pt idx="462">
                  <c:v>43757</c:v>
                </c:pt>
                <c:pt idx="463">
                  <c:v>43760</c:v>
                </c:pt>
                <c:pt idx="464">
                  <c:v>43763</c:v>
                </c:pt>
                <c:pt idx="465">
                  <c:v>43766</c:v>
                </c:pt>
                <c:pt idx="466">
                  <c:v>43769</c:v>
                </c:pt>
                <c:pt idx="467">
                  <c:v>43772</c:v>
                </c:pt>
                <c:pt idx="468">
                  <c:v>43775</c:v>
                </c:pt>
                <c:pt idx="469">
                  <c:v>43778</c:v>
                </c:pt>
                <c:pt idx="470">
                  <c:v>43781</c:v>
                </c:pt>
                <c:pt idx="471">
                  <c:v>43784</c:v>
                </c:pt>
                <c:pt idx="472">
                  <c:v>43787</c:v>
                </c:pt>
                <c:pt idx="473">
                  <c:v>43790</c:v>
                </c:pt>
                <c:pt idx="474">
                  <c:v>43793</c:v>
                </c:pt>
                <c:pt idx="475">
                  <c:v>43796</c:v>
                </c:pt>
                <c:pt idx="476">
                  <c:v>43799</c:v>
                </c:pt>
                <c:pt idx="477">
                  <c:v>43802</c:v>
                </c:pt>
                <c:pt idx="478">
                  <c:v>43805</c:v>
                </c:pt>
                <c:pt idx="479">
                  <c:v>43808</c:v>
                </c:pt>
                <c:pt idx="480">
                  <c:v>43811</c:v>
                </c:pt>
                <c:pt idx="481">
                  <c:v>43814</c:v>
                </c:pt>
                <c:pt idx="482">
                  <c:v>43817</c:v>
                </c:pt>
                <c:pt idx="483">
                  <c:v>43820</c:v>
                </c:pt>
                <c:pt idx="484">
                  <c:v>43823</c:v>
                </c:pt>
                <c:pt idx="485">
                  <c:v>43826</c:v>
                </c:pt>
                <c:pt idx="486">
                  <c:v>43829</c:v>
                </c:pt>
                <c:pt idx="487">
                  <c:v>43832</c:v>
                </c:pt>
                <c:pt idx="488">
                  <c:v>43835</c:v>
                </c:pt>
                <c:pt idx="489">
                  <c:v>43838</c:v>
                </c:pt>
                <c:pt idx="490">
                  <c:v>43841</c:v>
                </c:pt>
                <c:pt idx="491">
                  <c:v>43844</c:v>
                </c:pt>
                <c:pt idx="492">
                  <c:v>43847</c:v>
                </c:pt>
                <c:pt idx="493">
                  <c:v>43850</c:v>
                </c:pt>
                <c:pt idx="494">
                  <c:v>43853</c:v>
                </c:pt>
                <c:pt idx="495">
                  <c:v>43856</c:v>
                </c:pt>
                <c:pt idx="496">
                  <c:v>43859</c:v>
                </c:pt>
                <c:pt idx="497">
                  <c:v>43862</c:v>
                </c:pt>
                <c:pt idx="498">
                  <c:v>43865</c:v>
                </c:pt>
                <c:pt idx="499">
                  <c:v>43868</c:v>
                </c:pt>
                <c:pt idx="500">
                  <c:v>43871</c:v>
                </c:pt>
                <c:pt idx="501">
                  <c:v>43874</c:v>
                </c:pt>
                <c:pt idx="502">
                  <c:v>43877</c:v>
                </c:pt>
                <c:pt idx="503">
                  <c:v>43880</c:v>
                </c:pt>
                <c:pt idx="504">
                  <c:v>43883</c:v>
                </c:pt>
                <c:pt idx="505">
                  <c:v>43886</c:v>
                </c:pt>
                <c:pt idx="506">
                  <c:v>43889</c:v>
                </c:pt>
                <c:pt idx="507">
                  <c:v>43892</c:v>
                </c:pt>
                <c:pt idx="508">
                  <c:v>43895</c:v>
                </c:pt>
                <c:pt idx="509">
                  <c:v>43898</c:v>
                </c:pt>
                <c:pt idx="510">
                  <c:v>43901</c:v>
                </c:pt>
                <c:pt idx="511">
                  <c:v>43904</c:v>
                </c:pt>
                <c:pt idx="512">
                  <c:v>43907</c:v>
                </c:pt>
                <c:pt idx="513">
                  <c:v>43910</c:v>
                </c:pt>
                <c:pt idx="514">
                  <c:v>43913</c:v>
                </c:pt>
                <c:pt idx="515">
                  <c:v>43916</c:v>
                </c:pt>
                <c:pt idx="516">
                  <c:v>43919</c:v>
                </c:pt>
                <c:pt idx="517">
                  <c:v>43922</c:v>
                </c:pt>
                <c:pt idx="518">
                  <c:v>43925</c:v>
                </c:pt>
                <c:pt idx="519">
                  <c:v>43928</c:v>
                </c:pt>
                <c:pt idx="520">
                  <c:v>43931</c:v>
                </c:pt>
                <c:pt idx="521">
                  <c:v>43934</c:v>
                </c:pt>
                <c:pt idx="522">
                  <c:v>43937</c:v>
                </c:pt>
                <c:pt idx="523">
                  <c:v>43940</c:v>
                </c:pt>
                <c:pt idx="524">
                  <c:v>43943</c:v>
                </c:pt>
                <c:pt idx="525">
                  <c:v>43946</c:v>
                </c:pt>
                <c:pt idx="526">
                  <c:v>43949</c:v>
                </c:pt>
                <c:pt idx="527">
                  <c:v>43952</c:v>
                </c:pt>
                <c:pt idx="528">
                  <c:v>43955</c:v>
                </c:pt>
                <c:pt idx="529">
                  <c:v>43958</c:v>
                </c:pt>
                <c:pt idx="530">
                  <c:v>43961</c:v>
                </c:pt>
                <c:pt idx="531">
                  <c:v>43964</c:v>
                </c:pt>
                <c:pt idx="532">
                  <c:v>43967</c:v>
                </c:pt>
                <c:pt idx="533">
                  <c:v>43970</c:v>
                </c:pt>
                <c:pt idx="534">
                  <c:v>43973</c:v>
                </c:pt>
                <c:pt idx="535">
                  <c:v>43976</c:v>
                </c:pt>
                <c:pt idx="536">
                  <c:v>43979</c:v>
                </c:pt>
                <c:pt idx="537">
                  <c:v>43982</c:v>
                </c:pt>
                <c:pt idx="538">
                  <c:v>43985</c:v>
                </c:pt>
                <c:pt idx="539">
                  <c:v>43988</c:v>
                </c:pt>
                <c:pt idx="540">
                  <c:v>43991</c:v>
                </c:pt>
                <c:pt idx="541">
                  <c:v>43994</c:v>
                </c:pt>
                <c:pt idx="542">
                  <c:v>43997</c:v>
                </c:pt>
                <c:pt idx="543">
                  <c:v>44000</c:v>
                </c:pt>
                <c:pt idx="544">
                  <c:v>44003</c:v>
                </c:pt>
                <c:pt idx="545">
                  <c:v>44006</c:v>
                </c:pt>
                <c:pt idx="546">
                  <c:v>44009</c:v>
                </c:pt>
                <c:pt idx="547">
                  <c:v>44012</c:v>
                </c:pt>
                <c:pt idx="548">
                  <c:v>44015</c:v>
                </c:pt>
                <c:pt idx="549">
                  <c:v>44018</c:v>
                </c:pt>
                <c:pt idx="550">
                  <c:v>44021</c:v>
                </c:pt>
                <c:pt idx="551">
                  <c:v>44024</c:v>
                </c:pt>
                <c:pt idx="552">
                  <c:v>44027</c:v>
                </c:pt>
                <c:pt idx="553">
                  <c:v>44030</c:v>
                </c:pt>
                <c:pt idx="554">
                  <c:v>44033</c:v>
                </c:pt>
                <c:pt idx="555">
                  <c:v>44036</c:v>
                </c:pt>
                <c:pt idx="556">
                  <c:v>44039</c:v>
                </c:pt>
                <c:pt idx="557">
                  <c:v>44042</c:v>
                </c:pt>
                <c:pt idx="558">
                  <c:v>44045</c:v>
                </c:pt>
                <c:pt idx="559">
                  <c:v>44048</c:v>
                </c:pt>
                <c:pt idx="560">
                  <c:v>44051</c:v>
                </c:pt>
                <c:pt idx="561">
                  <c:v>44054</c:v>
                </c:pt>
                <c:pt idx="562">
                  <c:v>44057</c:v>
                </c:pt>
                <c:pt idx="563">
                  <c:v>44060</c:v>
                </c:pt>
                <c:pt idx="564">
                  <c:v>44063</c:v>
                </c:pt>
                <c:pt idx="565">
                  <c:v>44066</c:v>
                </c:pt>
                <c:pt idx="566">
                  <c:v>44069</c:v>
                </c:pt>
                <c:pt idx="567">
                  <c:v>44072</c:v>
                </c:pt>
                <c:pt idx="568">
                  <c:v>44075</c:v>
                </c:pt>
                <c:pt idx="569">
                  <c:v>44078</c:v>
                </c:pt>
                <c:pt idx="570">
                  <c:v>44081</c:v>
                </c:pt>
                <c:pt idx="571">
                  <c:v>44084</c:v>
                </c:pt>
                <c:pt idx="572">
                  <c:v>44087</c:v>
                </c:pt>
                <c:pt idx="573">
                  <c:v>44090</c:v>
                </c:pt>
                <c:pt idx="574">
                  <c:v>44093</c:v>
                </c:pt>
                <c:pt idx="575">
                  <c:v>44096</c:v>
                </c:pt>
                <c:pt idx="576">
                  <c:v>44099</c:v>
                </c:pt>
                <c:pt idx="577">
                  <c:v>44102</c:v>
                </c:pt>
                <c:pt idx="578">
                  <c:v>44105</c:v>
                </c:pt>
                <c:pt idx="579">
                  <c:v>44108</c:v>
                </c:pt>
                <c:pt idx="580">
                  <c:v>44111</c:v>
                </c:pt>
                <c:pt idx="581">
                  <c:v>44114</c:v>
                </c:pt>
                <c:pt idx="582">
                  <c:v>44117</c:v>
                </c:pt>
                <c:pt idx="583">
                  <c:v>44120</c:v>
                </c:pt>
                <c:pt idx="584">
                  <c:v>44123</c:v>
                </c:pt>
                <c:pt idx="585">
                  <c:v>44126</c:v>
                </c:pt>
                <c:pt idx="586">
                  <c:v>44129</c:v>
                </c:pt>
                <c:pt idx="587">
                  <c:v>44132</c:v>
                </c:pt>
                <c:pt idx="588">
                  <c:v>44135</c:v>
                </c:pt>
                <c:pt idx="589">
                  <c:v>44138</c:v>
                </c:pt>
                <c:pt idx="590">
                  <c:v>44141</c:v>
                </c:pt>
                <c:pt idx="591">
                  <c:v>44144</c:v>
                </c:pt>
                <c:pt idx="592">
                  <c:v>44147</c:v>
                </c:pt>
                <c:pt idx="593">
                  <c:v>44150</c:v>
                </c:pt>
                <c:pt idx="594">
                  <c:v>44153</c:v>
                </c:pt>
                <c:pt idx="595">
                  <c:v>44156</c:v>
                </c:pt>
                <c:pt idx="596">
                  <c:v>44159</c:v>
                </c:pt>
                <c:pt idx="597">
                  <c:v>44162</c:v>
                </c:pt>
                <c:pt idx="598">
                  <c:v>44165</c:v>
                </c:pt>
                <c:pt idx="599">
                  <c:v>44168</c:v>
                </c:pt>
                <c:pt idx="600">
                  <c:v>44171</c:v>
                </c:pt>
                <c:pt idx="601">
                  <c:v>44174</c:v>
                </c:pt>
                <c:pt idx="602">
                  <c:v>44177</c:v>
                </c:pt>
                <c:pt idx="603">
                  <c:v>44180</c:v>
                </c:pt>
                <c:pt idx="604">
                  <c:v>44183</c:v>
                </c:pt>
                <c:pt idx="605">
                  <c:v>44186</c:v>
                </c:pt>
                <c:pt idx="606">
                  <c:v>44189</c:v>
                </c:pt>
                <c:pt idx="607">
                  <c:v>44192</c:v>
                </c:pt>
                <c:pt idx="608">
                  <c:v>44195</c:v>
                </c:pt>
                <c:pt idx="609">
                  <c:v>44198</c:v>
                </c:pt>
                <c:pt idx="610">
                  <c:v>44201</c:v>
                </c:pt>
                <c:pt idx="611">
                  <c:v>44204</c:v>
                </c:pt>
                <c:pt idx="612">
                  <c:v>44207</c:v>
                </c:pt>
                <c:pt idx="613">
                  <c:v>44210</c:v>
                </c:pt>
                <c:pt idx="614">
                  <c:v>44213</c:v>
                </c:pt>
                <c:pt idx="615">
                  <c:v>44216</c:v>
                </c:pt>
                <c:pt idx="616">
                  <c:v>44219</c:v>
                </c:pt>
                <c:pt idx="617">
                  <c:v>44222</c:v>
                </c:pt>
                <c:pt idx="618">
                  <c:v>44225</c:v>
                </c:pt>
              </c:numCache>
            </c:numRef>
          </c:cat>
          <c:val>
            <c:numRef>
              <c:f>'C-MDP in China'!$U$6:$U$746</c:f>
              <c:numCache>
                <c:formatCode>General</c:formatCode>
                <c:ptCount val="619"/>
                <c:pt idx="0">
                  <c:v>664396.79270111525</c:v>
                </c:pt>
                <c:pt idx="1">
                  <c:v>635114.10093500582</c:v>
                </c:pt>
                <c:pt idx="2">
                  <c:v>693986.39223193028</c:v>
                </c:pt>
                <c:pt idx="3">
                  <c:v>726897.49900650547</c:v>
                </c:pt>
                <c:pt idx="4">
                  <c:v>647734.99409721687</c:v>
                </c:pt>
                <c:pt idx="5">
                  <c:v>562842.55326507776</c:v>
                </c:pt>
                <c:pt idx="6">
                  <c:v>622861.16803884297</c:v>
                </c:pt>
                <c:pt idx="7">
                  <c:v>559398.62786324928</c:v>
                </c:pt>
                <c:pt idx="8">
                  <c:v>589319.01383951574</c:v>
                </c:pt>
                <c:pt idx="9">
                  <c:v>588117.42866170325</c:v>
                </c:pt>
                <c:pt idx="10">
                  <c:v>616423.18521532428</c:v>
                </c:pt>
                <c:pt idx="11">
                  <c:v>667196.93053801951</c:v>
                </c:pt>
                <c:pt idx="12">
                  <c:v>551025.31876240147</c:v>
                </c:pt>
                <c:pt idx="13">
                  <c:v>591635.58406295278</c:v>
                </c:pt>
                <c:pt idx="14">
                  <c:v>662868.57982540643</c:v>
                </c:pt>
                <c:pt idx="15">
                  <c:v>693890.62793744134</c:v>
                </c:pt>
                <c:pt idx="16">
                  <c:v>589990.13024194364</c:v>
                </c:pt>
                <c:pt idx="17">
                  <c:v>624723.77604476362</c:v>
                </c:pt>
                <c:pt idx="18">
                  <c:v>585191.79806260543</c:v>
                </c:pt>
                <c:pt idx="19">
                  <c:v>597609.98576194176</c:v>
                </c:pt>
                <c:pt idx="20">
                  <c:v>592149.55456272827</c:v>
                </c:pt>
                <c:pt idx="21">
                  <c:v>583903.53365808749</c:v>
                </c:pt>
                <c:pt idx="22">
                  <c:v>616284.19767591287</c:v>
                </c:pt>
                <c:pt idx="23">
                  <c:v>642136.33478730428</c:v>
                </c:pt>
                <c:pt idx="24">
                  <c:v>639428.62193644536</c:v>
                </c:pt>
                <c:pt idx="25">
                  <c:v>650494.89975049929</c:v>
                </c:pt>
                <c:pt idx="26">
                  <c:v>584110.17785822088</c:v>
                </c:pt>
                <c:pt idx="27">
                  <c:v>593089.84434040939</c:v>
                </c:pt>
                <c:pt idx="28">
                  <c:v>601060.85530062881</c:v>
                </c:pt>
                <c:pt idx="29">
                  <c:v>611230.4074049932</c:v>
                </c:pt>
                <c:pt idx="30">
                  <c:v>665943.54065673263</c:v>
                </c:pt>
                <c:pt idx="31">
                  <c:v>654299.47464736004</c:v>
                </c:pt>
                <c:pt idx="32">
                  <c:v>655848.85702910158</c:v>
                </c:pt>
                <c:pt idx="33">
                  <c:v>668547.17991198564</c:v>
                </c:pt>
                <c:pt idx="34">
                  <c:v>689141.357035922</c:v>
                </c:pt>
                <c:pt idx="35">
                  <c:v>669979.45786646416</c:v>
                </c:pt>
                <c:pt idx="36">
                  <c:v>676030.39550889179</c:v>
                </c:pt>
                <c:pt idx="37">
                  <c:v>708179.88719538716</c:v>
                </c:pt>
                <c:pt idx="38">
                  <c:v>726546.27215663157</c:v>
                </c:pt>
                <c:pt idx="39">
                  <c:v>685192.37288668111</c:v>
                </c:pt>
                <c:pt idx="40">
                  <c:v>652140.14726261224</c:v>
                </c:pt>
                <c:pt idx="41">
                  <c:v>679716.49955915113</c:v>
                </c:pt>
                <c:pt idx="42">
                  <c:v>740602.37790180556</c:v>
                </c:pt>
                <c:pt idx="43">
                  <c:v>736985.44475797261</c:v>
                </c:pt>
                <c:pt idx="44">
                  <c:v>676557.31602275453</c:v>
                </c:pt>
                <c:pt idx="45">
                  <c:v>676957.92691116291</c:v>
                </c:pt>
                <c:pt idx="46">
                  <c:v>628758.1156469218</c:v>
                </c:pt>
                <c:pt idx="47">
                  <c:v>629789.52608623879</c:v>
                </c:pt>
                <c:pt idx="48">
                  <c:v>679941.38229511981</c:v>
                </c:pt>
                <c:pt idx="49">
                  <c:v>837341.77593002515</c:v>
                </c:pt>
                <c:pt idx="50">
                  <c:v>805790.15231197921</c:v>
                </c:pt>
                <c:pt idx="51">
                  <c:v>835245.47532359429</c:v>
                </c:pt>
                <c:pt idx="52">
                  <c:v>853638.37009662739</c:v>
                </c:pt>
                <c:pt idx="53">
                  <c:v>907995.11385876441</c:v>
                </c:pt>
                <c:pt idx="54">
                  <c:v>1106461.2986965026</c:v>
                </c:pt>
                <c:pt idx="55">
                  <c:v>1141114.280146599</c:v>
                </c:pt>
                <c:pt idx="56">
                  <c:v>1232957.1022217073</c:v>
                </c:pt>
                <c:pt idx="57">
                  <c:v>1033637.2866198611</c:v>
                </c:pt>
                <c:pt idx="58">
                  <c:v>1043671.1135503746</c:v>
                </c:pt>
                <c:pt idx="59">
                  <c:v>1034277.884359927</c:v>
                </c:pt>
                <c:pt idx="60">
                  <c:v>1040287.6247562958</c:v>
                </c:pt>
                <c:pt idx="61">
                  <c:v>1233900.6556260339</c:v>
                </c:pt>
                <c:pt idx="62">
                  <c:v>1242931.6281972115</c:v>
                </c:pt>
                <c:pt idx="63">
                  <c:v>1173699.3966629705</c:v>
                </c:pt>
                <c:pt idx="64">
                  <c:v>535288.99672100542</c:v>
                </c:pt>
                <c:pt idx="65">
                  <c:v>523570.65863578639</c:v>
                </c:pt>
                <c:pt idx="66">
                  <c:v>534280.30905981164</c:v>
                </c:pt>
                <c:pt idx="67">
                  <c:v>517741.99722475722</c:v>
                </c:pt>
                <c:pt idx="68">
                  <c:v>516830.93857750867</c:v>
                </c:pt>
                <c:pt idx="69">
                  <c:v>476333.27053488966</c:v>
                </c:pt>
                <c:pt idx="70">
                  <c:v>468239.51243328874</c:v>
                </c:pt>
                <c:pt idx="71">
                  <c:v>387432.1936263988</c:v>
                </c:pt>
                <c:pt idx="72">
                  <c:v>476034.96777858539</c:v>
                </c:pt>
                <c:pt idx="73">
                  <c:v>521684.35585072241</c:v>
                </c:pt>
                <c:pt idx="74">
                  <c:v>493194.5690827386</c:v>
                </c:pt>
                <c:pt idx="75">
                  <c:v>456408.66926795943</c:v>
                </c:pt>
                <c:pt idx="76">
                  <c:v>426212.85578285588</c:v>
                </c:pt>
                <c:pt idx="77">
                  <c:v>441616.1706788186</c:v>
                </c:pt>
                <c:pt idx="78">
                  <c:v>456551.27564056451</c:v>
                </c:pt>
                <c:pt idx="79">
                  <c:v>476449.10211511655</c:v>
                </c:pt>
                <c:pt idx="80">
                  <c:v>436602.27080543712</c:v>
                </c:pt>
                <c:pt idx="81">
                  <c:v>434053.19446980057</c:v>
                </c:pt>
                <c:pt idx="82">
                  <c:v>479401.27680710878</c:v>
                </c:pt>
                <c:pt idx="83">
                  <c:v>487487.70882141241</c:v>
                </c:pt>
                <c:pt idx="84">
                  <c:v>492271.47736263345</c:v>
                </c:pt>
                <c:pt idx="85">
                  <c:v>465994.08434772585</c:v>
                </c:pt>
                <c:pt idx="86">
                  <c:v>494325.09950858378</c:v>
                </c:pt>
                <c:pt idx="87">
                  <c:v>508195.10154781735</c:v>
                </c:pt>
                <c:pt idx="88">
                  <c:v>468152.2021378061</c:v>
                </c:pt>
                <c:pt idx="89">
                  <c:v>430832.03479099437</c:v>
                </c:pt>
                <c:pt idx="90">
                  <c:v>471442.09646334848</c:v>
                </c:pt>
                <c:pt idx="91">
                  <c:v>788909.17948116153</c:v>
                </c:pt>
                <c:pt idx="92">
                  <c:v>763240.57195340283</c:v>
                </c:pt>
                <c:pt idx="93">
                  <c:v>775784.4611512149</c:v>
                </c:pt>
                <c:pt idx="94">
                  <c:v>763611.20028597279</c:v>
                </c:pt>
                <c:pt idx="95">
                  <c:v>784695.92393283185</c:v>
                </c:pt>
                <c:pt idx="96">
                  <c:v>765775.13566916145</c:v>
                </c:pt>
                <c:pt idx="97">
                  <c:v>711521.02136669215</c:v>
                </c:pt>
                <c:pt idx="98">
                  <c:v>739624.55171596003</c:v>
                </c:pt>
                <c:pt idx="99">
                  <c:v>786659.83527732734</c:v>
                </c:pt>
                <c:pt idx="100">
                  <c:v>825454.00796451617</c:v>
                </c:pt>
                <c:pt idx="101">
                  <c:v>845607.89203276159</c:v>
                </c:pt>
                <c:pt idx="102">
                  <c:v>827653.29653573234</c:v>
                </c:pt>
                <c:pt idx="103">
                  <c:v>810012.77418436634</c:v>
                </c:pt>
                <c:pt idx="104">
                  <c:v>810042.4426440408</c:v>
                </c:pt>
                <c:pt idx="105">
                  <c:v>834310.20200284279</c:v>
                </c:pt>
                <c:pt idx="106">
                  <c:v>885498.95185011928</c:v>
                </c:pt>
                <c:pt idx="107">
                  <c:v>879811.10056326236</c:v>
                </c:pt>
                <c:pt idx="108">
                  <c:v>852948.50156182214</c:v>
                </c:pt>
                <c:pt idx="109">
                  <c:v>834979.69928053266</c:v>
                </c:pt>
                <c:pt idx="110">
                  <c:v>840276.4450400162</c:v>
                </c:pt>
                <c:pt idx="111">
                  <c:v>896876.6409550159</c:v>
                </c:pt>
                <c:pt idx="112">
                  <c:v>900088.85225978924</c:v>
                </c:pt>
                <c:pt idx="113">
                  <c:v>911941.54089483852</c:v>
                </c:pt>
                <c:pt idx="114">
                  <c:v>945035.00500136707</c:v>
                </c:pt>
                <c:pt idx="115">
                  <c:v>921540.65708923899</c:v>
                </c:pt>
                <c:pt idx="116">
                  <c:v>918914.085974077</c:v>
                </c:pt>
                <c:pt idx="117">
                  <c:v>892522.168779189</c:v>
                </c:pt>
                <c:pt idx="118">
                  <c:v>932627.52531910548</c:v>
                </c:pt>
                <c:pt idx="119">
                  <c:v>1030613.1615103951</c:v>
                </c:pt>
                <c:pt idx="120">
                  <c:v>1103173.9867432953</c:v>
                </c:pt>
                <c:pt idx="121">
                  <c:v>1126272.2755496455</c:v>
                </c:pt>
                <c:pt idx="122">
                  <c:v>931540.46567729791</c:v>
                </c:pt>
                <c:pt idx="123">
                  <c:v>947547.74611920724</c:v>
                </c:pt>
                <c:pt idx="124">
                  <c:v>854472.03352178808</c:v>
                </c:pt>
                <c:pt idx="125">
                  <c:v>701969.68372059404</c:v>
                </c:pt>
                <c:pt idx="126">
                  <c:v>770652.78470242966</c:v>
                </c:pt>
                <c:pt idx="127">
                  <c:v>877748.19807382196</c:v>
                </c:pt>
                <c:pt idx="128">
                  <c:v>896411.26189508312</c:v>
                </c:pt>
                <c:pt idx="129">
                  <c:v>844322.57201583881</c:v>
                </c:pt>
                <c:pt idx="130">
                  <c:v>873601.28280489694</c:v>
                </c:pt>
                <c:pt idx="131">
                  <c:v>905102.12290544983</c:v>
                </c:pt>
                <c:pt idx="132">
                  <c:v>967795.41493017913</c:v>
                </c:pt>
                <c:pt idx="133">
                  <c:v>1045704.0362761635</c:v>
                </c:pt>
                <c:pt idx="134">
                  <c:v>988722.88274051342</c:v>
                </c:pt>
                <c:pt idx="135">
                  <c:v>909076.85409505316</c:v>
                </c:pt>
                <c:pt idx="136">
                  <c:v>934097.06670341617</c:v>
                </c:pt>
                <c:pt idx="137">
                  <c:v>997070.85321033781</c:v>
                </c:pt>
                <c:pt idx="138">
                  <c:v>959358.33942988236</c:v>
                </c:pt>
                <c:pt idx="139">
                  <c:v>1020100.2747430152</c:v>
                </c:pt>
                <c:pt idx="140">
                  <c:v>1025799.4542064409</c:v>
                </c:pt>
                <c:pt idx="141">
                  <c:v>1136297.0152921746</c:v>
                </c:pt>
                <c:pt idx="142">
                  <c:v>1251201.7398015219</c:v>
                </c:pt>
                <c:pt idx="143">
                  <c:v>1173583.0827770506</c:v>
                </c:pt>
                <c:pt idx="144">
                  <c:v>1095882.7945404579</c:v>
                </c:pt>
                <c:pt idx="145">
                  <c:v>1128455.9808917663</c:v>
                </c:pt>
                <c:pt idx="146">
                  <c:v>1179125.8634509661</c:v>
                </c:pt>
                <c:pt idx="147">
                  <c:v>947969.69643942721</c:v>
                </c:pt>
                <c:pt idx="148">
                  <c:v>1091936.7609222201</c:v>
                </c:pt>
                <c:pt idx="149">
                  <c:v>957618.26793952181</c:v>
                </c:pt>
                <c:pt idx="150">
                  <c:v>1040980.3842680748</c:v>
                </c:pt>
                <c:pt idx="151">
                  <c:v>1034426.4443383306</c:v>
                </c:pt>
                <c:pt idx="152">
                  <c:v>1069879.8751857053</c:v>
                </c:pt>
                <c:pt idx="153">
                  <c:v>1148711.5428470257</c:v>
                </c:pt>
                <c:pt idx="154">
                  <c:v>1180571.197351444</c:v>
                </c:pt>
                <c:pt idx="155">
                  <c:v>1242664.5952566336</c:v>
                </c:pt>
                <c:pt idx="156">
                  <c:v>1164617.9732532804</c:v>
                </c:pt>
                <c:pt idx="157">
                  <c:v>1173135.3951360441</c:v>
                </c:pt>
                <c:pt idx="158">
                  <c:v>1171596.8148586885</c:v>
                </c:pt>
                <c:pt idx="159">
                  <c:v>1209583.1769553334</c:v>
                </c:pt>
                <c:pt idx="160">
                  <c:v>1253504.9832742307</c:v>
                </c:pt>
                <c:pt idx="161">
                  <c:v>1309419.8943370078</c:v>
                </c:pt>
                <c:pt idx="162">
                  <c:v>1528808.6047318233</c:v>
                </c:pt>
                <c:pt idx="163">
                  <c:v>1645577.6087193466</c:v>
                </c:pt>
                <c:pt idx="164">
                  <c:v>1813374.5013236706</c:v>
                </c:pt>
                <c:pt idx="165">
                  <c:v>1887011.4845241923</c:v>
                </c:pt>
                <c:pt idx="166">
                  <c:v>1918882.9529941145</c:v>
                </c:pt>
                <c:pt idx="167">
                  <c:v>1968551.1880853344</c:v>
                </c:pt>
                <c:pt idx="168">
                  <c:v>2200172.6762716165</c:v>
                </c:pt>
                <c:pt idx="169">
                  <c:v>2289329.6064233379</c:v>
                </c:pt>
                <c:pt idx="170">
                  <c:v>2250439.7938859756</c:v>
                </c:pt>
                <c:pt idx="171">
                  <c:v>2389907.6549114655</c:v>
                </c:pt>
                <c:pt idx="172">
                  <c:v>2848008.6587124635</c:v>
                </c:pt>
                <c:pt idx="173">
                  <c:v>2655943.0080616977</c:v>
                </c:pt>
                <c:pt idx="174">
                  <c:v>3059166.7629473684</c:v>
                </c:pt>
                <c:pt idx="175">
                  <c:v>3369428.4962593326</c:v>
                </c:pt>
                <c:pt idx="176">
                  <c:v>3074773.1450679149</c:v>
                </c:pt>
                <c:pt idx="177">
                  <c:v>2735241.5387322512</c:v>
                </c:pt>
                <c:pt idx="178">
                  <c:v>2677715.1856950489</c:v>
                </c:pt>
                <c:pt idx="179">
                  <c:v>2841192.1704198532</c:v>
                </c:pt>
                <c:pt idx="180">
                  <c:v>2782768.3299876433</c:v>
                </c:pt>
                <c:pt idx="181">
                  <c:v>2684494.6183516067</c:v>
                </c:pt>
                <c:pt idx="182">
                  <c:v>2647882.8446263485</c:v>
                </c:pt>
                <c:pt idx="183">
                  <c:v>3042486.4660275253</c:v>
                </c:pt>
                <c:pt idx="184">
                  <c:v>3067715.8127452182</c:v>
                </c:pt>
                <c:pt idx="185">
                  <c:v>2949145.6835984802</c:v>
                </c:pt>
                <c:pt idx="186">
                  <c:v>2925124.2610361911</c:v>
                </c:pt>
                <c:pt idx="187">
                  <c:v>2307672.8720534248</c:v>
                </c:pt>
                <c:pt idx="188">
                  <c:v>2649294.7857512855</c:v>
                </c:pt>
                <c:pt idx="189">
                  <c:v>3283090.0559096821</c:v>
                </c:pt>
                <c:pt idx="190">
                  <c:v>3204893.7796382667</c:v>
                </c:pt>
                <c:pt idx="191">
                  <c:v>3292687.9237007946</c:v>
                </c:pt>
                <c:pt idx="192">
                  <c:v>3412029.3449896593</c:v>
                </c:pt>
                <c:pt idx="193">
                  <c:v>3306566.8831218379</c:v>
                </c:pt>
                <c:pt idx="194">
                  <c:v>3831896.9511293471</c:v>
                </c:pt>
                <c:pt idx="195">
                  <c:v>3798664.1110946862</c:v>
                </c:pt>
                <c:pt idx="196">
                  <c:v>4417490.7783393757</c:v>
                </c:pt>
                <c:pt idx="197">
                  <c:v>4563013.3934072508</c:v>
                </c:pt>
                <c:pt idx="198">
                  <c:v>4444183.7614600174</c:v>
                </c:pt>
                <c:pt idx="199">
                  <c:v>4580120.6977294199</c:v>
                </c:pt>
                <c:pt idx="200">
                  <c:v>4633530.0516471341</c:v>
                </c:pt>
                <c:pt idx="201">
                  <c:v>4161331.8085347284</c:v>
                </c:pt>
                <c:pt idx="202">
                  <c:v>4208505.6676500421</c:v>
                </c:pt>
                <c:pt idx="203">
                  <c:v>5028010.2069263235</c:v>
                </c:pt>
                <c:pt idx="204">
                  <c:v>5473489.7795098657</c:v>
                </c:pt>
                <c:pt idx="205">
                  <c:v>5558478.2778204484</c:v>
                </c:pt>
                <c:pt idx="206">
                  <c:v>5656796.9975826656</c:v>
                </c:pt>
                <c:pt idx="207">
                  <c:v>4379122.301451778</c:v>
                </c:pt>
                <c:pt idx="208">
                  <c:v>5038449.2672206964</c:v>
                </c:pt>
                <c:pt idx="209">
                  <c:v>4696379.7638727389</c:v>
                </c:pt>
                <c:pt idx="210">
                  <c:v>4517842.2151728636</c:v>
                </c:pt>
                <c:pt idx="211">
                  <c:v>4674217.5775025478</c:v>
                </c:pt>
                <c:pt idx="212">
                  <c:v>5013963.9704139167</c:v>
                </c:pt>
                <c:pt idx="213">
                  <c:v>5408553.5538572697</c:v>
                </c:pt>
                <c:pt idx="214">
                  <c:v>5631463.6035475293</c:v>
                </c:pt>
                <c:pt idx="215">
                  <c:v>5599957.3212721767</c:v>
                </c:pt>
                <c:pt idx="216">
                  <c:v>6345446.6143788937</c:v>
                </c:pt>
                <c:pt idx="217">
                  <c:v>7625137.2093775254</c:v>
                </c:pt>
                <c:pt idx="218">
                  <c:v>6845342.332382909</c:v>
                </c:pt>
                <c:pt idx="219">
                  <c:v>7706829.8662253106</c:v>
                </c:pt>
                <c:pt idx="220">
                  <c:v>8353359.1818264211</c:v>
                </c:pt>
                <c:pt idx="221">
                  <c:v>8229499.9269191492</c:v>
                </c:pt>
                <c:pt idx="222">
                  <c:v>7282515.0557547044</c:v>
                </c:pt>
                <c:pt idx="223">
                  <c:v>7963086.8578174356</c:v>
                </c:pt>
                <c:pt idx="224">
                  <c:v>7973930.4559236672</c:v>
                </c:pt>
                <c:pt idx="225">
                  <c:v>8146999.5098560248</c:v>
                </c:pt>
                <c:pt idx="226">
                  <c:v>8379772.9039503122</c:v>
                </c:pt>
                <c:pt idx="227">
                  <c:v>7814007.437267893</c:v>
                </c:pt>
                <c:pt idx="228">
                  <c:v>8218450.8316174503</c:v>
                </c:pt>
                <c:pt idx="229">
                  <c:v>8716908.2524751164</c:v>
                </c:pt>
                <c:pt idx="230">
                  <c:v>10638281.301282549</c:v>
                </c:pt>
                <c:pt idx="231">
                  <c:v>11652382.661715649</c:v>
                </c:pt>
                <c:pt idx="232">
                  <c:v>13109280.071240271</c:v>
                </c:pt>
                <c:pt idx="233">
                  <c:v>14737487.585159034</c:v>
                </c:pt>
                <c:pt idx="234">
                  <c:v>16281229.548424333</c:v>
                </c:pt>
                <c:pt idx="235">
                  <c:v>22033324.933921259</c:v>
                </c:pt>
                <c:pt idx="236">
                  <c:v>20059577.19532929</c:v>
                </c:pt>
                <c:pt idx="237">
                  <c:v>22643964.525297731</c:v>
                </c:pt>
                <c:pt idx="238">
                  <c:v>27665107.230330352</c:v>
                </c:pt>
                <c:pt idx="239">
                  <c:v>22116913.782089211</c:v>
                </c:pt>
                <c:pt idx="240">
                  <c:v>17715236.120328575</c:v>
                </c:pt>
                <c:pt idx="241">
                  <c:v>17619227.524198256</c:v>
                </c:pt>
                <c:pt idx="242">
                  <c:v>17440416.036128774</c:v>
                </c:pt>
                <c:pt idx="243">
                  <c:v>17723267.452269964</c:v>
                </c:pt>
                <c:pt idx="244">
                  <c:v>20202471.931620046</c:v>
                </c:pt>
                <c:pt idx="245">
                  <c:v>24576221.115730878</c:v>
                </c:pt>
                <c:pt idx="246">
                  <c:v>20804251.079750694</c:v>
                </c:pt>
                <c:pt idx="247">
                  <c:v>20169230.157932475</c:v>
                </c:pt>
                <c:pt idx="248">
                  <c:v>18356295.24717731</c:v>
                </c:pt>
                <c:pt idx="249">
                  <c:v>15917835.205180202</c:v>
                </c:pt>
                <c:pt idx="250">
                  <c:v>16672711.571581701</c:v>
                </c:pt>
                <c:pt idx="251">
                  <c:v>17483017.4017797</c:v>
                </c:pt>
                <c:pt idx="252">
                  <c:v>15674478.50305164</c:v>
                </c:pt>
                <c:pt idx="253">
                  <c:v>14162423.114926031</c:v>
                </c:pt>
                <c:pt idx="254">
                  <c:v>12235821.611014774</c:v>
                </c:pt>
                <c:pt idx="255">
                  <c:v>9967542.1518580187</c:v>
                </c:pt>
                <c:pt idx="256">
                  <c:v>11430088.820339132</c:v>
                </c:pt>
                <c:pt idx="257">
                  <c:v>11301432.891074253</c:v>
                </c:pt>
                <c:pt idx="258">
                  <c:v>12894701.452666633</c:v>
                </c:pt>
                <c:pt idx="259">
                  <c:v>15395141.889163874</c:v>
                </c:pt>
                <c:pt idx="260">
                  <c:v>15670975.068730555</c:v>
                </c:pt>
                <c:pt idx="261">
                  <c:v>13959676.236034054</c:v>
                </c:pt>
                <c:pt idx="262">
                  <c:v>14371103.737648543</c:v>
                </c:pt>
                <c:pt idx="263">
                  <c:v>14594140.206697147</c:v>
                </c:pt>
                <c:pt idx="264">
                  <c:v>15431840.401838098</c:v>
                </c:pt>
                <c:pt idx="265">
                  <c:v>12808615.308154862</c:v>
                </c:pt>
                <c:pt idx="266">
                  <c:v>11917439.374325752</c:v>
                </c:pt>
                <c:pt idx="267">
                  <c:v>12280404.558550788</c:v>
                </c:pt>
                <c:pt idx="268">
                  <c:v>11248337.594950367</c:v>
                </c:pt>
                <c:pt idx="269">
                  <c:v>11092719.030836439</c:v>
                </c:pt>
                <c:pt idx="270">
                  <c:v>11033792.557529205</c:v>
                </c:pt>
                <c:pt idx="271">
                  <c:v>10833583.35275921</c:v>
                </c:pt>
                <c:pt idx="272">
                  <c:v>10144848.208926154</c:v>
                </c:pt>
                <c:pt idx="273">
                  <c:v>9180036.6092186086</c:v>
                </c:pt>
                <c:pt idx="274">
                  <c:v>9892737.4401112609</c:v>
                </c:pt>
                <c:pt idx="275">
                  <c:v>9232570.619973952</c:v>
                </c:pt>
                <c:pt idx="276">
                  <c:v>9732607.3305497877</c:v>
                </c:pt>
                <c:pt idx="277">
                  <c:v>11050749.31730219</c:v>
                </c:pt>
                <c:pt idx="278">
                  <c:v>11092711.392493349</c:v>
                </c:pt>
                <c:pt idx="279">
                  <c:v>10841079.811417237</c:v>
                </c:pt>
                <c:pt idx="280">
                  <c:v>12407133.998281159</c:v>
                </c:pt>
                <c:pt idx="281">
                  <c:v>13470860.498365082</c:v>
                </c:pt>
                <c:pt idx="282">
                  <c:v>11759775.533368798</c:v>
                </c:pt>
                <c:pt idx="283">
                  <c:v>11489956.571014231</c:v>
                </c:pt>
                <c:pt idx="284">
                  <c:v>12054063.080137586</c:v>
                </c:pt>
                <c:pt idx="285">
                  <c:v>12376553.29916898</c:v>
                </c:pt>
                <c:pt idx="286">
                  <c:v>12079586.829303088</c:v>
                </c:pt>
                <c:pt idx="287">
                  <c:v>10883551.030414762</c:v>
                </c:pt>
                <c:pt idx="288">
                  <c:v>11071338.012145748</c:v>
                </c:pt>
                <c:pt idx="289">
                  <c:v>10996895.830158662</c:v>
                </c:pt>
                <c:pt idx="290">
                  <c:v>11113452.737747891</c:v>
                </c:pt>
                <c:pt idx="291">
                  <c:v>10059882.707777264</c:v>
                </c:pt>
                <c:pt idx="292">
                  <c:v>10127220.755179381</c:v>
                </c:pt>
                <c:pt idx="293">
                  <c:v>10597770.445005452</c:v>
                </c:pt>
                <c:pt idx="294">
                  <c:v>11488359.745539878</c:v>
                </c:pt>
                <c:pt idx="295">
                  <c:v>11264522.094885167</c:v>
                </c:pt>
                <c:pt idx="296">
                  <c:v>10746703.32038432</c:v>
                </c:pt>
                <c:pt idx="297">
                  <c:v>9939191.987644475</c:v>
                </c:pt>
                <c:pt idx="298">
                  <c:v>9068363.6182635725</c:v>
                </c:pt>
                <c:pt idx="299">
                  <c:v>8994690.1569931787</c:v>
                </c:pt>
                <c:pt idx="300">
                  <c:v>9801457.8878926672</c:v>
                </c:pt>
                <c:pt idx="301">
                  <c:v>9502146.0977894552</c:v>
                </c:pt>
                <c:pt idx="302">
                  <c:v>9576201.3368123807</c:v>
                </c:pt>
                <c:pt idx="303">
                  <c:v>9340183.2553682067</c:v>
                </c:pt>
                <c:pt idx="304">
                  <c:v>9093813.7088806517</c:v>
                </c:pt>
                <c:pt idx="305">
                  <c:v>8636853.6686750427</c:v>
                </c:pt>
                <c:pt idx="306">
                  <c:v>9014021.5712479986</c:v>
                </c:pt>
                <c:pt idx="307">
                  <c:v>8924641.6353045888</c:v>
                </c:pt>
                <c:pt idx="308">
                  <c:v>9124983.7366342358</c:v>
                </c:pt>
                <c:pt idx="309">
                  <c:v>9995472.7076249588</c:v>
                </c:pt>
                <c:pt idx="310">
                  <c:v>10255873.970858904</c:v>
                </c:pt>
                <c:pt idx="311">
                  <c:v>10986338.482267288</c:v>
                </c:pt>
                <c:pt idx="312">
                  <c:v>12192873.052510386</c:v>
                </c:pt>
                <c:pt idx="313">
                  <c:v>11251665.876282383</c:v>
                </c:pt>
                <c:pt idx="314">
                  <c:v>7658833.626610321</c:v>
                </c:pt>
                <c:pt idx="315">
                  <c:v>7068967.2433180185</c:v>
                </c:pt>
                <c:pt idx="316">
                  <c:v>7137643.2032107636</c:v>
                </c:pt>
                <c:pt idx="317">
                  <c:v>6478326.151640554</c:v>
                </c:pt>
                <c:pt idx="318">
                  <c:v>6116091.9758557584</c:v>
                </c:pt>
                <c:pt idx="319">
                  <c:v>6336517.8079807367</c:v>
                </c:pt>
                <c:pt idx="320">
                  <c:v>6681031.9176568501</c:v>
                </c:pt>
                <c:pt idx="321">
                  <c:v>8715647.1678140145</c:v>
                </c:pt>
                <c:pt idx="322">
                  <c:v>8805809.085872544</c:v>
                </c:pt>
                <c:pt idx="323">
                  <c:v>9444044.7395310253</c:v>
                </c:pt>
                <c:pt idx="324">
                  <c:v>9737918.492018763</c:v>
                </c:pt>
                <c:pt idx="325">
                  <c:v>10489793.63844954</c:v>
                </c:pt>
                <c:pt idx="326">
                  <c:v>8475751.9006925803</c:v>
                </c:pt>
                <c:pt idx="327">
                  <c:v>7674605.7586258519</c:v>
                </c:pt>
                <c:pt idx="328">
                  <c:v>7966666.2959295986</c:v>
                </c:pt>
                <c:pt idx="329">
                  <c:v>8797109.9002105668</c:v>
                </c:pt>
                <c:pt idx="330">
                  <c:v>8100359.3958663745</c:v>
                </c:pt>
                <c:pt idx="331">
                  <c:v>8361461.5182806216</c:v>
                </c:pt>
                <c:pt idx="332">
                  <c:v>8480526.0619855896</c:v>
                </c:pt>
                <c:pt idx="333">
                  <c:v>9102129.4328874312</c:v>
                </c:pt>
                <c:pt idx="334">
                  <c:v>8915758.8836114667</c:v>
                </c:pt>
                <c:pt idx="335">
                  <c:v>8887823.4304041266</c:v>
                </c:pt>
                <c:pt idx="336">
                  <c:v>8481741.6563014258</c:v>
                </c:pt>
                <c:pt idx="337">
                  <c:v>8119220.2497472558</c:v>
                </c:pt>
                <c:pt idx="338">
                  <c:v>7488278.3641273417</c:v>
                </c:pt>
                <c:pt idx="339">
                  <c:v>8183572.5583236963</c:v>
                </c:pt>
                <c:pt idx="340">
                  <c:v>8041576.6427990748</c:v>
                </c:pt>
                <c:pt idx="341">
                  <c:v>8215726.8203881476</c:v>
                </c:pt>
                <c:pt idx="342">
                  <c:v>8262088.9442436462</c:v>
                </c:pt>
                <c:pt idx="343">
                  <c:v>8058223.6387400897</c:v>
                </c:pt>
                <c:pt idx="344">
                  <c:v>7813608.2535625221</c:v>
                </c:pt>
                <c:pt idx="345">
                  <c:v>8220900.6102491254</c:v>
                </c:pt>
                <c:pt idx="346">
                  <c:v>8609386.2311210986</c:v>
                </c:pt>
                <c:pt idx="347">
                  <c:v>8296240.6951223379</c:v>
                </c:pt>
                <c:pt idx="348">
                  <c:v>7568386.0964247175</c:v>
                </c:pt>
                <c:pt idx="349">
                  <c:v>6558684.3530079452</c:v>
                </c:pt>
                <c:pt idx="350">
                  <c:v>6935958.6452809907</c:v>
                </c:pt>
                <c:pt idx="351">
                  <c:v>5130546.7413317468</c:v>
                </c:pt>
                <c:pt idx="352">
                  <c:v>4653303.1929417159</c:v>
                </c:pt>
                <c:pt idx="353">
                  <c:v>3771553.1537004951</c:v>
                </c:pt>
                <c:pt idx="354">
                  <c:v>4359815.1962607531</c:v>
                </c:pt>
                <c:pt idx="355">
                  <c:v>4046331.1327860644</c:v>
                </c:pt>
                <c:pt idx="356">
                  <c:v>4203714.008016129</c:v>
                </c:pt>
                <c:pt idx="357">
                  <c:v>3758644.1620965251</c:v>
                </c:pt>
                <c:pt idx="358">
                  <c:v>3566739.2356575299</c:v>
                </c:pt>
                <c:pt idx="359">
                  <c:v>3235456.5398555296</c:v>
                </c:pt>
                <c:pt idx="360">
                  <c:v>3835792.5869225389</c:v>
                </c:pt>
                <c:pt idx="361">
                  <c:v>5383398.080014958</c:v>
                </c:pt>
                <c:pt idx="362">
                  <c:v>5098951.737584467</c:v>
                </c:pt>
                <c:pt idx="363">
                  <c:v>5043218.2762387339</c:v>
                </c:pt>
                <c:pt idx="364">
                  <c:v>5288703.7977194171</c:v>
                </c:pt>
                <c:pt idx="365">
                  <c:v>3156224.199124394</c:v>
                </c:pt>
                <c:pt idx="366">
                  <c:v>3232465.2802605242</c:v>
                </c:pt>
                <c:pt idx="367">
                  <c:v>3526454.8171944199</c:v>
                </c:pt>
                <c:pt idx="368">
                  <c:v>3114133.8817461235</c:v>
                </c:pt>
                <c:pt idx="369">
                  <c:v>3003535.4048875943</c:v>
                </c:pt>
                <c:pt idx="370">
                  <c:v>2890186.2725374261</c:v>
                </c:pt>
                <c:pt idx="371">
                  <c:v>2753361.3504998945</c:v>
                </c:pt>
                <c:pt idx="372">
                  <c:v>2692763.9103921745</c:v>
                </c:pt>
                <c:pt idx="373">
                  <c:v>2722494.4815410739</c:v>
                </c:pt>
                <c:pt idx="374">
                  <c:v>2767849.9931896883</c:v>
                </c:pt>
                <c:pt idx="375">
                  <c:v>2721751.1635358725</c:v>
                </c:pt>
                <c:pt idx="376">
                  <c:v>2722631.8318781061</c:v>
                </c:pt>
                <c:pt idx="377">
                  <c:v>2648185.3284673733</c:v>
                </c:pt>
                <c:pt idx="378">
                  <c:v>3072923.7037646547</c:v>
                </c:pt>
                <c:pt idx="379">
                  <c:v>2918582.5467876289</c:v>
                </c:pt>
                <c:pt idx="380">
                  <c:v>2844533.5336298328</c:v>
                </c:pt>
                <c:pt idx="381">
                  <c:v>3023505.6565223276</c:v>
                </c:pt>
                <c:pt idx="382">
                  <c:v>3254828.747226011</c:v>
                </c:pt>
                <c:pt idx="383">
                  <c:v>3062190.8127497658</c:v>
                </c:pt>
                <c:pt idx="384">
                  <c:v>2978063.7087044902</c:v>
                </c:pt>
                <c:pt idx="385">
                  <c:v>3136811.8112767674</c:v>
                </c:pt>
                <c:pt idx="386">
                  <c:v>3168890.5275168046</c:v>
                </c:pt>
                <c:pt idx="387">
                  <c:v>3079171.7018935755</c:v>
                </c:pt>
                <c:pt idx="388">
                  <c:v>3030412.9061590154</c:v>
                </c:pt>
                <c:pt idx="389">
                  <c:v>3016469.8781893225</c:v>
                </c:pt>
                <c:pt idx="390">
                  <c:v>3209447.1671614293</c:v>
                </c:pt>
                <c:pt idx="391">
                  <c:v>3453614.094275007</c:v>
                </c:pt>
                <c:pt idx="392">
                  <c:v>3538841.1199858501</c:v>
                </c:pt>
                <c:pt idx="393">
                  <c:v>3249618.2233003601</c:v>
                </c:pt>
                <c:pt idx="394">
                  <c:v>3247371.6270049755</c:v>
                </c:pt>
                <c:pt idx="395">
                  <c:v>3328964.3596282806</c:v>
                </c:pt>
                <c:pt idx="396">
                  <c:v>4173481.1968398988</c:v>
                </c:pt>
                <c:pt idx="397">
                  <c:v>4456979.9578673132</c:v>
                </c:pt>
                <c:pt idx="398">
                  <c:v>4661549.6260765009</c:v>
                </c:pt>
                <c:pt idx="399">
                  <c:v>4402875.4836494513</c:v>
                </c:pt>
                <c:pt idx="400">
                  <c:v>4426722.1808229713</c:v>
                </c:pt>
                <c:pt idx="401">
                  <c:v>4500545.5245726164</c:v>
                </c:pt>
                <c:pt idx="402">
                  <c:v>4589267.1166481245</c:v>
                </c:pt>
                <c:pt idx="403">
                  <c:v>4375006.0050157579</c:v>
                </c:pt>
                <c:pt idx="404">
                  <c:v>4523991.2869328829</c:v>
                </c:pt>
                <c:pt idx="405">
                  <c:v>4815099.9541888405</c:v>
                </c:pt>
                <c:pt idx="406">
                  <c:v>5305032.6529739024</c:v>
                </c:pt>
                <c:pt idx="407">
                  <c:v>5175281.4433885915</c:v>
                </c:pt>
                <c:pt idx="408">
                  <c:v>5680216.3218864277</c:v>
                </c:pt>
                <c:pt idx="409">
                  <c:v>6947913.3179607298</c:v>
                </c:pt>
                <c:pt idx="410">
                  <c:v>7531261.0818612855</c:v>
                </c:pt>
                <c:pt idx="411">
                  <c:v>8024960.1261981446</c:v>
                </c:pt>
                <c:pt idx="412">
                  <c:v>7587821.5545906369</c:v>
                </c:pt>
                <c:pt idx="413">
                  <c:v>8256543.8882613927</c:v>
                </c:pt>
                <c:pt idx="414">
                  <c:v>8987442.8593152296</c:v>
                </c:pt>
                <c:pt idx="415">
                  <c:v>7946681.6921017356</c:v>
                </c:pt>
                <c:pt idx="416">
                  <c:v>7600695.0968543319</c:v>
                </c:pt>
                <c:pt idx="417">
                  <c:v>6877494.741906058</c:v>
                </c:pt>
                <c:pt idx="418">
                  <c:v>7129333.0797702074</c:v>
                </c:pt>
                <c:pt idx="419">
                  <c:v>7843294.9585182946</c:v>
                </c:pt>
                <c:pt idx="420">
                  <c:v>8330662.2333293157</c:v>
                </c:pt>
                <c:pt idx="421">
                  <c:v>8711503.4891105667</c:v>
                </c:pt>
                <c:pt idx="422">
                  <c:v>10280487.563083341</c:v>
                </c:pt>
                <c:pt idx="423">
                  <c:v>10772768.604201272</c:v>
                </c:pt>
                <c:pt idx="424">
                  <c:v>10915025.312206671</c:v>
                </c:pt>
                <c:pt idx="425">
                  <c:v>10853755.907535117</c:v>
                </c:pt>
                <c:pt idx="426">
                  <c:v>12209887.771112699</c:v>
                </c:pt>
                <c:pt idx="427">
                  <c:v>12039615.200948073</c:v>
                </c:pt>
                <c:pt idx="428">
                  <c:v>12115576.727713346</c:v>
                </c:pt>
                <c:pt idx="429">
                  <c:v>11462347.49033835</c:v>
                </c:pt>
                <c:pt idx="430">
                  <c:v>10088970.848276349</c:v>
                </c:pt>
                <c:pt idx="431">
                  <c:v>10011182.314121541</c:v>
                </c:pt>
                <c:pt idx="432">
                  <c:v>9447615.9359254688</c:v>
                </c:pt>
                <c:pt idx="433">
                  <c:v>9144089.1666114572</c:v>
                </c:pt>
                <c:pt idx="434">
                  <c:v>8891178.6278234627</c:v>
                </c:pt>
                <c:pt idx="435">
                  <c:v>9442991.5276647862</c:v>
                </c:pt>
                <c:pt idx="436">
                  <c:v>11763597.543893427</c:v>
                </c:pt>
                <c:pt idx="437">
                  <c:v>12103418.170466477</c:v>
                </c:pt>
                <c:pt idx="438">
                  <c:v>12469580.495619841</c:v>
                </c:pt>
                <c:pt idx="439">
                  <c:v>12044680.571753666</c:v>
                </c:pt>
                <c:pt idx="440">
                  <c:v>10244883.562768258</c:v>
                </c:pt>
                <c:pt idx="441">
                  <c:v>10549312.808192534</c:v>
                </c:pt>
                <c:pt idx="442">
                  <c:v>10401916.806536011</c:v>
                </c:pt>
                <c:pt idx="443">
                  <c:v>10212354.830190606</c:v>
                </c:pt>
                <c:pt idx="444">
                  <c:v>10481332.839554232</c:v>
                </c:pt>
                <c:pt idx="445">
                  <c:v>9396273.7236426249</c:v>
                </c:pt>
                <c:pt idx="446">
                  <c:v>12868706.723278321</c:v>
                </c:pt>
                <c:pt idx="447">
                  <c:v>14360765.482844282</c:v>
                </c:pt>
                <c:pt idx="448">
                  <c:v>14784077.39140873</c:v>
                </c:pt>
                <c:pt idx="449">
                  <c:v>14637511.13784723</c:v>
                </c:pt>
                <c:pt idx="450">
                  <c:v>15884062.033450376</c:v>
                </c:pt>
                <c:pt idx="451">
                  <c:v>14239563.829149179</c:v>
                </c:pt>
                <c:pt idx="452">
                  <c:v>14230586.2679385</c:v>
                </c:pt>
                <c:pt idx="453">
                  <c:v>14259759.05249168</c:v>
                </c:pt>
                <c:pt idx="454">
                  <c:v>11587975.789482515</c:v>
                </c:pt>
                <c:pt idx="455">
                  <c:v>10513520.215347188</c:v>
                </c:pt>
                <c:pt idx="456">
                  <c:v>10292983.618369771</c:v>
                </c:pt>
                <c:pt idx="457">
                  <c:v>10337297.233421935</c:v>
                </c:pt>
                <c:pt idx="458">
                  <c:v>10393573.367662704</c:v>
                </c:pt>
                <c:pt idx="459">
                  <c:v>11248502.778462704</c:v>
                </c:pt>
                <c:pt idx="460">
                  <c:v>11042809.507381018</c:v>
                </c:pt>
                <c:pt idx="461">
                  <c:v>10198355.620061629</c:v>
                </c:pt>
                <c:pt idx="462">
                  <c:v>10027573.783372762</c:v>
                </c:pt>
                <c:pt idx="463">
                  <c:v>10326951.930985978</c:v>
                </c:pt>
                <c:pt idx="464">
                  <c:v>11220630.728800785</c:v>
                </c:pt>
                <c:pt idx="465">
                  <c:v>11885281.920953616</c:v>
                </c:pt>
                <c:pt idx="466">
                  <c:v>11013729.975272208</c:v>
                </c:pt>
                <c:pt idx="467">
                  <c:v>14111529.207402889</c:v>
                </c:pt>
                <c:pt idx="468">
                  <c:v>14504780.355358209</c:v>
                </c:pt>
                <c:pt idx="469">
                  <c:v>14853142.339442426</c:v>
                </c:pt>
                <c:pt idx="470">
                  <c:v>14933472.628925739</c:v>
                </c:pt>
                <c:pt idx="471">
                  <c:v>14216784.753081121</c:v>
                </c:pt>
                <c:pt idx="472">
                  <c:v>14767364.723903235</c:v>
                </c:pt>
                <c:pt idx="473">
                  <c:v>13641416.036054479</c:v>
                </c:pt>
                <c:pt idx="474">
                  <c:v>12003408.789591065</c:v>
                </c:pt>
                <c:pt idx="475">
                  <c:v>12608160.720701866</c:v>
                </c:pt>
                <c:pt idx="476">
                  <c:v>12731097.600318456</c:v>
                </c:pt>
                <c:pt idx="477">
                  <c:v>12263717.392564489</c:v>
                </c:pt>
                <c:pt idx="478">
                  <c:v>13768251.935678111</c:v>
                </c:pt>
                <c:pt idx="479">
                  <c:v>13780329.773014447</c:v>
                </c:pt>
                <c:pt idx="480">
                  <c:v>13523892.935935294</c:v>
                </c:pt>
                <c:pt idx="481">
                  <c:v>12852953.59314608</c:v>
                </c:pt>
                <c:pt idx="482">
                  <c:v>12790603.940253854</c:v>
                </c:pt>
                <c:pt idx="483">
                  <c:v>12853980.93955861</c:v>
                </c:pt>
                <c:pt idx="484">
                  <c:v>14030104.313119724</c:v>
                </c:pt>
                <c:pt idx="485">
                  <c:v>13547312.211681429</c:v>
                </c:pt>
                <c:pt idx="486">
                  <c:v>13200167.115157504</c:v>
                </c:pt>
                <c:pt idx="487">
                  <c:v>12533363.117068693</c:v>
                </c:pt>
                <c:pt idx="488">
                  <c:v>13958233.453456633</c:v>
                </c:pt>
                <c:pt idx="489">
                  <c:v>15329532.799948227</c:v>
                </c:pt>
                <c:pt idx="490">
                  <c:v>15740265.640128007</c:v>
                </c:pt>
                <c:pt idx="491">
                  <c:v>16440965.793001112</c:v>
                </c:pt>
                <c:pt idx="492">
                  <c:v>15636825.632467996</c:v>
                </c:pt>
                <c:pt idx="493">
                  <c:v>15428479.121469196</c:v>
                </c:pt>
                <c:pt idx="494">
                  <c:v>15729502.34758527</c:v>
                </c:pt>
                <c:pt idx="495">
                  <c:v>15989595.278327126</c:v>
                </c:pt>
                <c:pt idx="496">
                  <c:v>16484349.839508165</c:v>
                </c:pt>
                <c:pt idx="497">
                  <c:v>16424161.492268452</c:v>
                </c:pt>
                <c:pt idx="498">
                  <c:v>16111184.790045349</c:v>
                </c:pt>
                <c:pt idx="499">
                  <c:v>17264686.388445046</c:v>
                </c:pt>
                <c:pt idx="500">
                  <c:v>16714865.259489916</c:v>
                </c:pt>
                <c:pt idx="501">
                  <c:v>17152348.499742929</c:v>
                </c:pt>
                <c:pt idx="502">
                  <c:v>16544836.915598996</c:v>
                </c:pt>
                <c:pt idx="503">
                  <c:v>16609978.164569851</c:v>
                </c:pt>
                <c:pt idx="504">
                  <c:v>16424810.572519166</c:v>
                </c:pt>
                <c:pt idx="505">
                  <c:v>16427919.784373522</c:v>
                </c:pt>
                <c:pt idx="506">
                  <c:v>15038452.405947803</c:v>
                </c:pt>
                <c:pt idx="507">
                  <c:v>15196255.185010154</c:v>
                </c:pt>
                <c:pt idx="508">
                  <c:v>16264714.137006026</c:v>
                </c:pt>
                <c:pt idx="509">
                  <c:v>15468776.215909116</c:v>
                </c:pt>
                <c:pt idx="510">
                  <c:v>14472609.873080824</c:v>
                </c:pt>
                <c:pt idx="511">
                  <c:v>10096630.670575446</c:v>
                </c:pt>
                <c:pt idx="512">
                  <c:v>9435986.3566899113</c:v>
                </c:pt>
                <c:pt idx="513">
                  <c:v>10032054.970635239</c:v>
                </c:pt>
                <c:pt idx="514">
                  <c:v>9529318.7592268009</c:v>
                </c:pt>
                <c:pt idx="515">
                  <c:v>11403946.130263899</c:v>
                </c:pt>
                <c:pt idx="516">
                  <c:v>10898851.948345724</c:v>
                </c:pt>
                <c:pt idx="517">
                  <c:v>11700162.625421653</c:v>
                </c:pt>
                <c:pt idx="518">
                  <c:v>12482885.691959035</c:v>
                </c:pt>
                <c:pt idx="519">
                  <c:v>13204101.701234901</c:v>
                </c:pt>
                <c:pt idx="520">
                  <c:v>12050094.564804466</c:v>
                </c:pt>
                <c:pt idx="521">
                  <c:v>12718161.893653104</c:v>
                </c:pt>
                <c:pt idx="522">
                  <c:v>13683946.199665861</c:v>
                </c:pt>
                <c:pt idx="523">
                  <c:v>13694482.903952429</c:v>
                </c:pt>
                <c:pt idx="524">
                  <c:v>12624042.25398168</c:v>
                </c:pt>
                <c:pt idx="525">
                  <c:v>12791231.23699137</c:v>
                </c:pt>
                <c:pt idx="526">
                  <c:v>13291458.410697861</c:v>
                </c:pt>
                <c:pt idx="527">
                  <c:v>15614514.266967898</c:v>
                </c:pt>
                <c:pt idx="528">
                  <c:v>15714242.957377508</c:v>
                </c:pt>
                <c:pt idx="529">
                  <c:v>17977928.728344183</c:v>
                </c:pt>
                <c:pt idx="530">
                  <c:v>16517230.689183885</c:v>
                </c:pt>
                <c:pt idx="531">
                  <c:v>10179689.866999166</c:v>
                </c:pt>
                <c:pt idx="532">
                  <c:v>9487701.4193329439</c:v>
                </c:pt>
                <c:pt idx="533">
                  <c:v>8839030.9357299544</c:v>
                </c:pt>
                <c:pt idx="534">
                  <c:v>8162805.3459627675</c:v>
                </c:pt>
                <c:pt idx="535">
                  <c:v>7740737.2823511381</c:v>
                </c:pt>
                <c:pt idx="536">
                  <c:v>8094072.764894654</c:v>
                </c:pt>
                <c:pt idx="537">
                  <c:v>8422975.5220031496</c:v>
                </c:pt>
                <c:pt idx="538">
                  <c:v>9322867.4280729629</c:v>
                </c:pt>
                <c:pt idx="539">
                  <c:v>10200519.35613884</c:v>
                </c:pt>
                <c:pt idx="540">
                  <c:v>10851266.586386018</c:v>
                </c:pt>
                <c:pt idx="541">
                  <c:v>10995254.256434139</c:v>
                </c:pt>
                <c:pt idx="542">
                  <c:v>10707628.072959248</c:v>
                </c:pt>
                <c:pt idx="543">
                  <c:v>9525316.07858105</c:v>
                </c:pt>
                <c:pt idx="544">
                  <c:v>9052223.999131171</c:v>
                </c:pt>
                <c:pt idx="545">
                  <c:v>9256355.5543344431</c:v>
                </c:pt>
                <c:pt idx="546">
                  <c:v>9451225.4951977246</c:v>
                </c:pt>
                <c:pt idx="547">
                  <c:v>9773212.1848584786</c:v>
                </c:pt>
                <c:pt idx="548">
                  <c:v>9867922.1367157735</c:v>
                </c:pt>
                <c:pt idx="549">
                  <c:v>10478147.315264303</c:v>
                </c:pt>
                <c:pt idx="550">
                  <c:v>10746437.006275237</c:v>
                </c:pt>
                <c:pt idx="551">
                  <c:v>10620978.926642347</c:v>
                </c:pt>
                <c:pt idx="552">
                  <c:v>9793732.1649719216</c:v>
                </c:pt>
                <c:pt idx="553">
                  <c:v>9621684.9167551771</c:v>
                </c:pt>
                <c:pt idx="554">
                  <c:v>9299646.2697798312</c:v>
                </c:pt>
                <c:pt idx="555">
                  <c:v>9283396.4178191666</c:v>
                </c:pt>
                <c:pt idx="556">
                  <c:v>10853168.152774293</c:v>
                </c:pt>
                <c:pt idx="557">
                  <c:v>11743161.915965484</c:v>
                </c:pt>
                <c:pt idx="558">
                  <c:v>11500521.795615893</c:v>
                </c:pt>
                <c:pt idx="559">
                  <c:v>11764099.589073824</c:v>
                </c:pt>
                <c:pt idx="560">
                  <c:v>11792280.779189359</c:v>
                </c:pt>
                <c:pt idx="561">
                  <c:v>11705388.202496406</c:v>
                </c:pt>
                <c:pt idx="562">
                  <c:v>12131887.463649046</c:v>
                </c:pt>
                <c:pt idx="563">
                  <c:v>12765710.957526237</c:v>
                </c:pt>
                <c:pt idx="564">
                  <c:v>12146509.49220383</c:v>
                </c:pt>
                <c:pt idx="565">
                  <c:v>11619858.224688428</c:v>
                </c:pt>
                <c:pt idx="566">
                  <c:v>11341580.526902352</c:v>
                </c:pt>
                <c:pt idx="567">
                  <c:v>11236787.738628346</c:v>
                </c:pt>
                <c:pt idx="568">
                  <c:v>11899514.756347379</c:v>
                </c:pt>
                <c:pt idx="569">
                  <c:v>11217733.488819916</c:v>
                </c:pt>
                <c:pt idx="570">
                  <c:v>10841436.506351626</c:v>
                </c:pt>
                <c:pt idx="571">
                  <c:v>11345620.273658199</c:v>
                </c:pt>
                <c:pt idx="572">
                  <c:v>11665240.655432217</c:v>
                </c:pt>
                <c:pt idx="573">
                  <c:v>12588547.643515011</c:v>
                </c:pt>
                <c:pt idx="574">
                  <c:v>12992148.104368931</c:v>
                </c:pt>
                <c:pt idx="575">
                  <c:v>11678414.792369496</c:v>
                </c:pt>
                <c:pt idx="576">
                  <c:v>11543862.382691715</c:v>
                </c:pt>
                <c:pt idx="577">
                  <c:v>11719649.657520669</c:v>
                </c:pt>
                <c:pt idx="578">
                  <c:v>11737516.852754537</c:v>
                </c:pt>
                <c:pt idx="579">
                  <c:v>11411123.418982947</c:v>
                </c:pt>
                <c:pt idx="580">
                  <c:v>11615874.891069541</c:v>
                </c:pt>
                <c:pt idx="581">
                  <c:v>12326373.616694264</c:v>
                </c:pt>
                <c:pt idx="582">
                  <c:v>12176680.948981646</c:v>
                </c:pt>
                <c:pt idx="583">
                  <c:v>12618213.564156776</c:v>
                </c:pt>
                <c:pt idx="584">
                  <c:v>12840056.492415059</c:v>
                </c:pt>
                <c:pt idx="585">
                  <c:v>13074479.268280622</c:v>
                </c:pt>
                <c:pt idx="586">
                  <c:v>12570923.891284447</c:v>
                </c:pt>
                <c:pt idx="587">
                  <c:v>12470493.166922651</c:v>
                </c:pt>
                <c:pt idx="588">
                  <c:v>11359762.232173961</c:v>
                </c:pt>
                <c:pt idx="589">
                  <c:v>12202554.133059321</c:v>
                </c:pt>
                <c:pt idx="590">
                  <c:v>14026508.14515394</c:v>
                </c:pt>
                <c:pt idx="591">
                  <c:v>14591028.063816573</c:v>
                </c:pt>
                <c:pt idx="592">
                  <c:v>16162512.936255338</c:v>
                </c:pt>
                <c:pt idx="593">
                  <c:v>15723747.510389239</c:v>
                </c:pt>
                <c:pt idx="594">
                  <c:v>16278222.888686564</c:v>
                </c:pt>
                <c:pt idx="595">
                  <c:v>17381030.856535051</c:v>
                </c:pt>
                <c:pt idx="596">
                  <c:v>19441979.189181343</c:v>
                </c:pt>
                <c:pt idx="597">
                  <c:v>17151746.220064659</c:v>
                </c:pt>
                <c:pt idx="598">
                  <c:v>17601361.33930761</c:v>
                </c:pt>
                <c:pt idx="599">
                  <c:v>17250725.287434347</c:v>
                </c:pt>
                <c:pt idx="600">
                  <c:v>17365136.392292932</c:v>
                </c:pt>
                <c:pt idx="601">
                  <c:v>17382865.756965958</c:v>
                </c:pt>
                <c:pt idx="602">
                  <c:v>17096075.085269567</c:v>
                </c:pt>
                <c:pt idx="603">
                  <c:v>17919996.101970065</c:v>
                </c:pt>
                <c:pt idx="604">
                  <c:v>20285745.814033061</c:v>
                </c:pt>
                <c:pt idx="605">
                  <c:v>20720914.61622614</c:v>
                </c:pt>
                <c:pt idx="606">
                  <c:v>21098100.15093369</c:v>
                </c:pt>
                <c:pt idx="607">
                  <c:v>22827784.487130098</c:v>
                </c:pt>
                <c:pt idx="608">
                  <c:v>24748957.85989663</c:v>
                </c:pt>
                <c:pt idx="609">
                  <c:v>29643210.809085265</c:v>
                </c:pt>
                <c:pt idx="610">
                  <c:v>30394067.184704013</c:v>
                </c:pt>
                <c:pt idx="611">
                  <c:v>31024884.700901985</c:v>
                </c:pt>
                <c:pt idx="612">
                  <c:v>30880084.014357805</c:v>
                </c:pt>
                <c:pt idx="613">
                  <c:v>31504557.34336007</c:v>
                </c:pt>
                <c:pt idx="614">
                  <c:v>31779125.648199484</c:v>
                </c:pt>
                <c:pt idx="615">
                  <c:v>31213190.26931984</c:v>
                </c:pt>
                <c:pt idx="616">
                  <c:v>30362197.736287139</c:v>
                </c:pt>
                <c:pt idx="617">
                  <c:v>30466535.979520883</c:v>
                </c:pt>
                <c:pt idx="618">
                  <c:v>30850874.664413325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4-4BFF-A9E3-858CD0B0B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154399"/>
        <c:axId val="649737535"/>
      </c:lineChart>
      <c:dateAx>
        <c:axId val="25115439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9737535"/>
        <c:crosses val="autoZero"/>
        <c:auto val="1"/>
        <c:lblOffset val="100"/>
        <c:baseTimeUnit val="days"/>
      </c:dateAx>
      <c:valAx>
        <c:axId val="64973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115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'C-MDP in China'!$W$5</c:f>
              <c:strCache>
                <c:ptCount val="1"/>
                <c:pt idx="0">
                  <c:v>C/MDP （T）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'C-MDP in China'!$B$6:$B$746</c:f>
              <c:numCache>
                <c:formatCode>m/d/yy</c:formatCode>
                <c:ptCount val="619"/>
                <c:pt idx="0">
                  <c:v>42371</c:v>
                </c:pt>
                <c:pt idx="1">
                  <c:v>42374</c:v>
                </c:pt>
                <c:pt idx="2">
                  <c:v>42377</c:v>
                </c:pt>
                <c:pt idx="3">
                  <c:v>42380</c:v>
                </c:pt>
                <c:pt idx="4">
                  <c:v>42383</c:v>
                </c:pt>
                <c:pt idx="5">
                  <c:v>42386</c:v>
                </c:pt>
                <c:pt idx="6">
                  <c:v>42389</c:v>
                </c:pt>
                <c:pt idx="7">
                  <c:v>42392</c:v>
                </c:pt>
                <c:pt idx="8">
                  <c:v>42395</c:v>
                </c:pt>
                <c:pt idx="9">
                  <c:v>42398</c:v>
                </c:pt>
                <c:pt idx="10">
                  <c:v>42401</c:v>
                </c:pt>
                <c:pt idx="11">
                  <c:v>42404</c:v>
                </c:pt>
                <c:pt idx="12">
                  <c:v>42407</c:v>
                </c:pt>
                <c:pt idx="13">
                  <c:v>42410</c:v>
                </c:pt>
                <c:pt idx="14">
                  <c:v>42413</c:v>
                </c:pt>
                <c:pt idx="15">
                  <c:v>42416</c:v>
                </c:pt>
                <c:pt idx="16">
                  <c:v>42419</c:v>
                </c:pt>
                <c:pt idx="17">
                  <c:v>42422</c:v>
                </c:pt>
                <c:pt idx="18">
                  <c:v>42425</c:v>
                </c:pt>
                <c:pt idx="19">
                  <c:v>42428</c:v>
                </c:pt>
                <c:pt idx="20">
                  <c:v>42431</c:v>
                </c:pt>
                <c:pt idx="21">
                  <c:v>42434</c:v>
                </c:pt>
                <c:pt idx="22">
                  <c:v>42437</c:v>
                </c:pt>
                <c:pt idx="23">
                  <c:v>42440</c:v>
                </c:pt>
                <c:pt idx="24">
                  <c:v>42443</c:v>
                </c:pt>
                <c:pt idx="25">
                  <c:v>42446</c:v>
                </c:pt>
                <c:pt idx="26">
                  <c:v>42449</c:v>
                </c:pt>
                <c:pt idx="27">
                  <c:v>42452</c:v>
                </c:pt>
                <c:pt idx="28">
                  <c:v>42455</c:v>
                </c:pt>
                <c:pt idx="29">
                  <c:v>42458</c:v>
                </c:pt>
                <c:pt idx="30">
                  <c:v>42461</c:v>
                </c:pt>
                <c:pt idx="31">
                  <c:v>42464</c:v>
                </c:pt>
                <c:pt idx="32">
                  <c:v>42467</c:v>
                </c:pt>
                <c:pt idx="33">
                  <c:v>42470</c:v>
                </c:pt>
                <c:pt idx="34">
                  <c:v>42473</c:v>
                </c:pt>
                <c:pt idx="35">
                  <c:v>42476</c:v>
                </c:pt>
                <c:pt idx="36">
                  <c:v>42479</c:v>
                </c:pt>
                <c:pt idx="37">
                  <c:v>42482</c:v>
                </c:pt>
                <c:pt idx="38">
                  <c:v>42485</c:v>
                </c:pt>
                <c:pt idx="39">
                  <c:v>42488</c:v>
                </c:pt>
                <c:pt idx="40">
                  <c:v>42491</c:v>
                </c:pt>
                <c:pt idx="41">
                  <c:v>42494</c:v>
                </c:pt>
                <c:pt idx="42">
                  <c:v>42497</c:v>
                </c:pt>
                <c:pt idx="43">
                  <c:v>42500</c:v>
                </c:pt>
                <c:pt idx="44">
                  <c:v>42503</c:v>
                </c:pt>
                <c:pt idx="45">
                  <c:v>42506</c:v>
                </c:pt>
                <c:pt idx="46">
                  <c:v>42509</c:v>
                </c:pt>
                <c:pt idx="47">
                  <c:v>42512</c:v>
                </c:pt>
                <c:pt idx="48">
                  <c:v>42515</c:v>
                </c:pt>
                <c:pt idx="49">
                  <c:v>42518</c:v>
                </c:pt>
                <c:pt idx="50">
                  <c:v>42521</c:v>
                </c:pt>
                <c:pt idx="51">
                  <c:v>42524</c:v>
                </c:pt>
                <c:pt idx="52">
                  <c:v>42527</c:v>
                </c:pt>
                <c:pt idx="53">
                  <c:v>42530</c:v>
                </c:pt>
                <c:pt idx="54">
                  <c:v>42533</c:v>
                </c:pt>
                <c:pt idx="55">
                  <c:v>42536</c:v>
                </c:pt>
                <c:pt idx="56">
                  <c:v>42539</c:v>
                </c:pt>
                <c:pt idx="57">
                  <c:v>42542</c:v>
                </c:pt>
                <c:pt idx="58">
                  <c:v>42545</c:v>
                </c:pt>
                <c:pt idx="59">
                  <c:v>42548</c:v>
                </c:pt>
                <c:pt idx="60">
                  <c:v>42551</c:v>
                </c:pt>
                <c:pt idx="61">
                  <c:v>42554</c:v>
                </c:pt>
                <c:pt idx="62">
                  <c:v>42557</c:v>
                </c:pt>
                <c:pt idx="63">
                  <c:v>42560</c:v>
                </c:pt>
                <c:pt idx="64">
                  <c:v>42563</c:v>
                </c:pt>
                <c:pt idx="65">
                  <c:v>42566</c:v>
                </c:pt>
                <c:pt idx="66">
                  <c:v>42569</c:v>
                </c:pt>
                <c:pt idx="67">
                  <c:v>42572</c:v>
                </c:pt>
                <c:pt idx="68">
                  <c:v>42575</c:v>
                </c:pt>
                <c:pt idx="69">
                  <c:v>42578</c:v>
                </c:pt>
                <c:pt idx="70">
                  <c:v>42581</c:v>
                </c:pt>
                <c:pt idx="71">
                  <c:v>42584</c:v>
                </c:pt>
                <c:pt idx="72">
                  <c:v>42587</c:v>
                </c:pt>
                <c:pt idx="73">
                  <c:v>42590</c:v>
                </c:pt>
                <c:pt idx="74">
                  <c:v>42593</c:v>
                </c:pt>
                <c:pt idx="75">
                  <c:v>42596</c:v>
                </c:pt>
                <c:pt idx="76">
                  <c:v>42599</c:v>
                </c:pt>
                <c:pt idx="77">
                  <c:v>42602</c:v>
                </c:pt>
                <c:pt idx="78">
                  <c:v>42605</c:v>
                </c:pt>
                <c:pt idx="79">
                  <c:v>42608</c:v>
                </c:pt>
                <c:pt idx="80">
                  <c:v>42611</c:v>
                </c:pt>
                <c:pt idx="81">
                  <c:v>42614</c:v>
                </c:pt>
                <c:pt idx="82">
                  <c:v>42617</c:v>
                </c:pt>
                <c:pt idx="83">
                  <c:v>42620</c:v>
                </c:pt>
                <c:pt idx="84">
                  <c:v>42623</c:v>
                </c:pt>
                <c:pt idx="85">
                  <c:v>42626</c:v>
                </c:pt>
                <c:pt idx="86">
                  <c:v>42629</c:v>
                </c:pt>
                <c:pt idx="87">
                  <c:v>42632</c:v>
                </c:pt>
                <c:pt idx="88">
                  <c:v>42635</c:v>
                </c:pt>
                <c:pt idx="89">
                  <c:v>42638</c:v>
                </c:pt>
                <c:pt idx="90">
                  <c:v>42641</c:v>
                </c:pt>
                <c:pt idx="91">
                  <c:v>42644</c:v>
                </c:pt>
                <c:pt idx="92">
                  <c:v>42647</c:v>
                </c:pt>
                <c:pt idx="93">
                  <c:v>42650</c:v>
                </c:pt>
                <c:pt idx="94">
                  <c:v>42653</c:v>
                </c:pt>
                <c:pt idx="95">
                  <c:v>42656</c:v>
                </c:pt>
                <c:pt idx="96">
                  <c:v>42659</c:v>
                </c:pt>
                <c:pt idx="97">
                  <c:v>42662</c:v>
                </c:pt>
                <c:pt idx="98">
                  <c:v>42665</c:v>
                </c:pt>
                <c:pt idx="99">
                  <c:v>42668</c:v>
                </c:pt>
                <c:pt idx="100">
                  <c:v>42671</c:v>
                </c:pt>
                <c:pt idx="101">
                  <c:v>42674</c:v>
                </c:pt>
                <c:pt idx="102">
                  <c:v>42677</c:v>
                </c:pt>
                <c:pt idx="103">
                  <c:v>42680</c:v>
                </c:pt>
                <c:pt idx="104">
                  <c:v>42683</c:v>
                </c:pt>
                <c:pt idx="105">
                  <c:v>42686</c:v>
                </c:pt>
                <c:pt idx="106">
                  <c:v>42689</c:v>
                </c:pt>
                <c:pt idx="107">
                  <c:v>42692</c:v>
                </c:pt>
                <c:pt idx="108">
                  <c:v>42695</c:v>
                </c:pt>
                <c:pt idx="109">
                  <c:v>42698</c:v>
                </c:pt>
                <c:pt idx="110">
                  <c:v>42701</c:v>
                </c:pt>
                <c:pt idx="111">
                  <c:v>42704</c:v>
                </c:pt>
                <c:pt idx="112">
                  <c:v>42707</c:v>
                </c:pt>
                <c:pt idx="113">
                  <c:v>42710</c:v>
                </c:pt>
                <c:pt idx="114">
                  <c:v>42713</c:v>
                </c:pt>
                <c:pt idx="115">
                  <c:v>42716</c:v>
                </c:pt>
                <c:pt idx="116">
                  <c:v>42719</c:v>
                </c:pt>
                <c:pt idx="117">
                  <c:v>42722</c:v>
                </c:pt>
                <c:pt idx="118">
                  <c:v>42725</c:v>
                </c:pt>
                <c:pt idx="119">
                  <c:v>42728</c:v>
                </c:pt>
                <c:pt idx="120">
                  <c:v>42731</c:v>
                </c:pt>
                <c:pt idx="121">
                  <c:v>42734</c:v>
                </c:pt>
                <c:pt idx="122">
                  <c:v>42737</c:v>
                </c:pt>
                <c:pt idx="123">
                  <c:v>42740</c:v>
                </c:pt>
                <c:pt idx="124">
                  <c:v>42743</c:v>
                </c:pt>
                <c:pt idx="125">
                  <c:v>42746</c:v>
                </c:pt>
                <c:pt idx="126">
                  <c:v>42749</c:v>
                </c:pt>
                <c:pt idx="127">
                  <c:v>42752</c:v>
                </c:pt>
                <c:pt idx="128">
                  <c:v>42755</c:v>
                </c:pt>
                <c:pt idx="129">
                  <c:v>42758</c:v>
                </c:pt>
                <c:pt idx="130">
                  <c:v>42761</c:v>
                </c:pt>
                <c:pt idx="131">
                  <c:v>42764</c:v>
                </c:pt>
                <c:pt idx="132">
                  <c:v>42767</c:v>
                </c:pt>
                <c:pt idx="133">
                  <c:v>42770</c:v>
                </c:pt>
                <c:pt idx="134">
                  <c:v>42773</c:v>
                </c:pt>
                <c:pt idx="135">
                  <c:v>42776</c:v>
                </c:pt>
                <c:pt idx="136">
                  <c:v>42779</c:v>
                </c:pt>
                <c:pt idx="137">
                  <c:v>42782</c:v>
                </c:pt>
                <c:pt idx="138">
                  <c:v>42785</c:v>
                </c:pt>
                <c:pt idx="139">
                  <c:v>42788</c:v>
                </c:pt>
                <c:pt idx="140">
                  <c:v>42791</c:v>
                </c:pt>
                <c:pt idx="141">
                  <c:v>42794</c:v>
                </c:pt>
                <c:pt idx="142">
                  <c:v>42797</c:v>
                </c:pt>
                <c:pt idx="143">
                  <c:v>42800</c:v>
                </c:pt>
                <c:pt idx="144">
                  <c:v>42803</c:v>
                </c:pt>
                <c:pt idx="145">
                  <c:v>42806</c:v>
                </c:pt>
                <c:pt idx="146">
                  <c:v>42809</c:v>
                </c:pt>
                <c:pt idx="147">
                  <c:v>42812</c:v>
                </c:pt>
                <c:pt idx="148">
                  <c:v>42815</c:v>
                </c:pt>
                <c:pt idx="149">
                  <c:v>42818</c:v>
                </c:pt>
                <c:pt idx="150">
                  <c:v>42821</c:v>
                </c:pt>
                <c:pt idx="151">
                  <c:v>42824</c:v>
                </c:pt>
                <c:pt idx="152">
                  <c:v>42827</c:v>
                </c:pt>
                <c:pt idx="153">
                  <c:v>42830</c:v>
                </c:pt>
                <c:pt idx="154">
                  <c:v>42833</c:v>
                </c:pt>
                <c:pt idx="155">
                  <c:v>42836</c:v>
                </c:pt>
                <c:pt idx="156">
                  <c:v>42839</c:v>
                </c:pt>
                <c:pt idx="157">
                  <c:v>42842</c:v>
                </c:pt>
                <c:pt idx="158">
                  <c:v>42845</c:v>
                </c:pt>
                <c:pt idx="159">
                  <c:v>42848</c:v>
                </c:pt>
                <c:pt idx="160">
                  <c:v>42851</c:v>
                </c:pt>
                <c:pt idx="161">
                  <c:v>42854</c:v>
                </c:pt>
                <c:pt idx="162">
                  <c:v>42857</c:v>
                </c:pt>
                <c:pt idx="163">
                  <c:v>42860</c:v>
                </c:pt>
                <c:pt idx="164">
                  <c:v>42863</c:v>
                </c:pt>
                <c:pt idx="165">
                  <c:v>42866</c:v>
                </c:pt>
                <c:pt idx="166">
                  <c:v>42869</c:v>
                </c:pt>
                <c:pt idx="167">
                  <c:v>42872</c:v>
                </c:pt>
                <c:pt idx="168">
                  <c:v>42875</c:v>
                </c:pt>
                <c:pt idx="169">
                  <c:v>42878</c:v>
                </c:pt>
                <c:pt idx="170">
                  <c:v>42881</c:v>
                </c:pt>
                <c:pt idx="171">
                  <c:v>42884</c:v>
                </c:pt>
                <c:pt idx="172">
                  <c:v>42887</c:v>
                </c:pt>
                <c:pt idx="173">
                  <c:v>42890</c:v>
                </c:pt>
                <c:pt idx="174">
                  <c:v>42893</c:v>
                </c:pt>
                <c:pt idx="175">
                  <c:v>42896</c:v>
                </c:pt>
                <c:pt idx="176">
                  <c:v>42899</c:v>
                </c:pt>
                <c:pt idx="177">
                  <c:v>42902</c:v>
                </c:pt>
                <c:pt idx="178">
                  <c:v>42905</c:v>
                </c:pt>
                <c:pt idx="179">
                  <c:v>42908</c:v>
                </c:pt>
                <c:pt idx="180">
                  <c:v>42911</c:v>
                </c:pt>
                <c:pt idx="181">
                  <c:v>42914</c:v>
                </c:pt>
                <c:pt idx="182">
                  <c:v>42917</c:v>
                </c:pt>
                <c:pt idx="183">
                  <c:v>42920</c:v>
                </c:pt>
                <c:pt idx="184">
                  <c:v>42923</c:v>
                </c:pt>
                <c:pt idx="185">
                  <c:v>42926</c:v>
                </c:pt>
                <c:pt idx="186">
                  <c:v>42929</c:v>
                </c:pt>
                <c:pt idx="187">
                  <c:v>42932</c:v>
                </c:pt>
                <c:pt idx="188">
                  <c:v>42935</c:v>
                </c:pt>
                <c:pt idx="189">
                  <c:v>42938</c:v>
                </c:pt>
                <c:pt idx="190">
                  <c:v>42941</c:v>
                </c:pt>
                <c:pt idx="191">
                  <c:v>42944</c:v>
                </c:pt>
                <c:pt idx="192">
                  <c:v>42947</c:v>
                </c:pt>
                <c:pt idx="193">
                  <c:v>42950</c:v>
                </c:pt>
                <c:pt idx="194">
                  <c:v>42953</c:v>
                </c:pt>
                <c:pt idx="195">
                  <c:v>42956</c:v>
                </c:pt>
                <c:pt idx="196">
                  <c:v>42959</c:v>
                </c:pt>
                <c:pt idx="197">
                  <c:v>42962</c:v>
                </c:pt>
                <c:pt idx="198">
                  <c:v>42965</c:v>
                </c:pt>
                <c:pt idx="199">
                  <c:v>42968</c:v>
                </c:pt>
                <c:pt idx="200">
                  <c:v>42971</c:v>
                </c:pt>
                <c:pt idx="201">
                  <c:v>42974</c:v>
                </c:pt>
                <c:pt idx="202">
                  <c:v>42977</c:v>
                </c:pt>
                <c:pt idx="203">
                  <c:v>42980</c:v>
                </c:pt>
                <c:pt idx="204">
                  <c:v>42983</c:v>
                </c:pt>
                <c:pt idx="205">
                  <c:v>42986</c:v>
                </c:pt>
                <c:pt idx="206">
                  <c:v>42989</c:v>
                </c:pt>
                <c:pt idx="207">
                  <c:v>42992</c:v>
                </c:pt>
                <c:pt idx="208">
                  <c:v>42995</c:v>
                </c:pt>
                <c:pt idx="209">
                  <c:v>42998</c:v>
                </c:pt>
                <c:pt idx="210">
                  <c:v>43001</c:v>
                </c:pt>
                <c:pt idx="211">
                  <c:v>43004</c:v>
                </c:pt>
                <c:pt idx="212">
                  <c:v>43007</c:v>
                </c:pt>
                <c:pt idx="213">
                  <c:v>43010</c:v>
                </c:pt>
                <c:pt idx="214">
                  <c:v>43013</c:v>
                </c:pt>
                <c:pt idx="215">
                  <c:v>43016</c:v>
                </c:pt>
                <c:pt idx="216">
                  <c:v>43019</c:v>
                </c:pt>
                <c:pt idx="217">
                  <c:v>43022</c:v>
                </c:pt>
                <c:pt idx="218">
                  <c:v>43025</c:v>
                </c:pt>
                <c:pt idx="219">
                  <c:v>43028</c:v>
                </c:pt>
                <c:pt idx="220">
                  <c:v>43031</c:v>
                </c:pt>
                <c:pt idx="221">
                  <c:v>43034</c:v>
                </c:pt>
                <c:pt idx="222">
                  <c:v>43037</c:v>
                </c:pt>
                <c:pt idx="223">
                  <c:v>43040</c:v>
                </c:pt>
                <c:pt idx="224">
                  <c:v>43043</c:v>
                </c:pt>
                <c:pt idx="225">
                  <c:v>43046</c:v>
                </c:pt>
                <c:pt idx="226">
                  <c:v>43049</c:v>
                </c:pt>
                <c:pt idx="227">
                  <c:v>43052</c:v>
                </c:pt>
                <c:pt idx="228">
                  <c:v>43055</c:v>
                </c:pt>
                <c:pt idx="229">
                  <c:v>43058</c:v>
                </c:pt>
                <c:pt idx="230">
                  <c:v>43061</c:v>
                </c:pt>
                <c:pt idx="231">
                  <c:v>43064</c:v>
                </c:pt>
                <c:pt idx="232">
                  <c:v>43067</c:v>
                </c:pt>
                <c:pt idx="233">
                  <c:v>43070</c:v>
                </c:pt>
                <c:pt idx="234">
                  <c:v>43073</c:v>
                </c:pt>
                <c:pt idx="235">
                  <c:v>43076</c:v>
                </c:pt>
                <c:pt idx="236">
                  <c:v>43079</c:v>
                </c:pt>
                <c:pt idx="237">
                  <c:v>43082</c:v>
                </c:pt>
                <c:pt idx="238">
                  <c:v>43085</c:v>
                </c:pt>
                <c:pt idx="239">
                  <c:v>43088</c:v>
                </c:pt>
                <c:pt idx="240">
                  <c:v>43091</c:v>
                </c:pt>
                <c:pt idx="241">
                  <c:v>43094</c:v>
                </c:pt>
                <c:pt idx="242">
                  <c:v>43097</c:v>
                </c:pt>
                <c:pt idx="243">
                  <c:v>43100</c:v>
                </c:pt>
                <c:pt idx="244">
                  <c:v>43103</c:v>
                </c:pt>
                <c:pt idx="245">
                  <c:v>43106</c:v>
                </c:pt>
                <c:pt idx="246">
                  <c:v>43109</c:v>
                </c:pt>
                <c:pt idx="247">
                  <c:v>43112</c:v>
                </c:pt>
                <c:pt idx="248">
                  <c:v>43115</c:v>
                </c:pt>
                <c:pt idx="249">
                  <c:v>43118</c:v>
                </c:pt>
                <c:pt idx="250">
                  <c:v>43121</c:v>
                </c:pt>
                <c:pt idx="251">
                  <c:v>43124</c:v>
                </c:pt>
                <c:pt idx="252">
                  <c:v>43127</c:v>
                </c:pt>
                <c:pt idx="253">
                  <c:v>43130</c:v>
                </c:pt>
                <c:pt idx="254">
                  <c:v>43133</c:v>
                </c:pt>
                <c:pt idx="255">
                  <c:v>43136</c:v>
                </c:pt>
                <c:pt idx="256">
                  <c:v>43139</c:v>
                </c:pt>
                <c:pt idx="257">
                  <c:v>43142</c:v>
                </c:pt>
                <c:pt idx="258">
                  <c:v>43145</c:v>
                </c:pt>
                <c:pt idx="259">
                  <c:v>43148</c:v>
                </c:pt>
                <c:pt idx="260">
                  <c:v>43151</c:v>
                </c:pt>
                <c:pt idx="261">
                  <c:v>43154</c:v>
                </c:pt>
                <c:pt idx="262">
                  <c:v>43157</c:v>
                </c:pt>
                <c:pt idx="263">
                  <c:v>43160</c:v>
                </c:pt>
                <c:pt idx="264">
                  <c:v>43163</c:v>
                </c:pt>
                <c:pt idx="265">
                  <c:v>43166</c:v>
                </c:pt>
                <c:pt idx="266">
                  <c:v>43169</c:v>
                </c:pt>
                <c:pt idx="267">
                  <c:v>43172</c:v>
                </c:pt>
                <c:pt idx="268">
                  <c:v>43175</c:v>
                </c:pt>
                <c:pt idx="269">
                  <c:v>43178</c:v>
                </c:pt>
                <c:pt idx="270">
                  <c:v>43181</c:v>
                </c:pt>
                <c:pt idx="271">
                  <c:v>43184</c:v>
                </c:pt>
                <c:pt idx="272">
                  <c:v>43187</c:v>
                </c:pt>
                <c:pt idx="273">
                  <c:v>43190</c:v>
                </c:pt>
                <c:pt idx="274">
                  <c:v>43193</c:v>
                </c:pt>
                <c:pt idx="275">
                  <c:v>43196</c:v>
                </c:pt>
                <c:pt idx="276">
                  <c:v>43199</c:v>
                </c:pt>
                <c:pt idx="277">
                  <c:v>43202</c:v>
                </c:pt>
                <c:pt idx="278">
                  <c:v>43205</c:v>
                </c:pt>
                <c:pt idx="279">
                  <c:v>43208</c:v>
                </c:pt>
                <c:pt idx="280">
                  <c:v>43211</c:v>
                </c:pt>
                <c:pt idx="281">
                  <c:v>43214</c:v>
                </c:pt>
                <c:pt idx="282">
                  <c:v>43217</c:v>
                </c:pt>
                <c:pt idx="283">
                  <c:v>43220</c:v>
                </c:pt>
                <c:pt idx="284">
                  <c:v>43223</c:v>
                </c:pt>
                <c:pt idx="285">
                  <c:v>43226</c:v>
                </c:pt>
                <c:pt idx="286">
                  <c:v>43229</c:v>
                </c:pt>
                <c:pt idx="287">
                  <c:v>43232</c:v>
                </c:pt>
                <c:pt idx="288">
                  <c:v>43235</c:v>
                </c:pt>
                <c:pt idx="289">
                  <c:v>43238</c:v>
                </c:pt>
                <c:pt idx="290">
                  <c:v>43241</c:v>
                </c:pt>
                <c:pt idx="291">
                  <c:v>43244</c:v>
                </c:pt>
                <c:pt idx="292">
                  <c:v>43247</c:v>
                </c:pt>
                <c:pt idx="293">
                  <c:v>43250</c:v>
                </c:pt>
                <c:pt idx="294">
                  <c:v>43253</c:v>
                </c:pt>
                <c:pt idx="295">
                  <c:v>43256</c:v>
                </c:pt>
                <c:pt idx="296">
                  <c:v>43259</c:v>
                </c:pt>
                <c:pt idx="297">
                  <c:v>43262</c:v>
                </c:pt>
                <c:pt idx="298">
                  <c:v>43265</c:v>
                </c:pt>
                <c:pt idx="299">
                  <c:v>43268</c:v>
                </c:pt>
                <c:pt idx="300">
                  <c:v>43271</c:v>
                </c:pt>
                <c:pt idx="301">
                  <c:v>43274</c:v>
                </c:pt>
                <c:pt idx="302">
                  <c:v>43277</c:v>
                </c:pt>
                <c:pt idx="303">
                  <c:v>43280</c:v>
                </c:pt>
                <c:pt idx="304">
                  <c:v>43283</c:v>
                </c:pt>
                <c:pt idx="305">
                  <c:v>43286</c:v>
                </c:pt>
                <c:pt idx="306">
                  <c:v>43289</c:v>
                </c:pt>
                <c:pt idx="307">
                  <c:v>43292</c:v>
                </c:pt>
                <c:pt idx="308">
                  <c:v>43295</c:v>
                </c:pt>
                <c:pt idx="309">
                  <c:v>43298</c:v>
                </c:pt>
                <c:pt idx="310">
                  <c:v>43301</c:v>
                </c:pt>
                <c:pt idx="311">
                  <c:v>43304</c:v>
                </c:pt>
                <c:pt idx="312">
                  <c:v>43307</c:v>
                </c:pt>
                <c:pt idx="313">
                  <c:v>43310</c:v>
                </c:pt>
                <c:pt idx="314">
                  <c:v>43313</c:v>
                </c:pt>
                <c:pt idx="315">
                  <c:v>43316</c:v>
                </c:pt>
                <c:pt idx="316">
                  <c:v>43319</c:v>
                </c:pt>
                <c:pt idx="317">
                  <c:v>43322</c:v>
                </c:pt>
                <c:pt idx="318">
                  <c:v>43325</c:v>
                </c:pt>
                <c:pt idx="319">
                  <c:v>43328</c:v>
                </c:pt>
                <c:pt idx="320">
                  <c:v>43331</c:v>
                </c:pt>
                <c:pt idx="321">
                  <c:v>43334</c:v>
                </c:pt>
                <c:pt idx="322">
                  <c:v>43337</c:v>
                </c:pt>
                <c:pt idx="323">
                  <c:v>43340</c:v>
                </c:pt>
                <c:pt idx="324">
                  <c:v>43343</c:v>
                </c:pt>
                <c:pt idx="325">
                  <c:v>43346</c:v>
                </c:pt>
                <c:pt idx="326">
                  <c:v>43349</c:v>
                </c:pt>
                <c:pt idx="327">
                  <c:v>43352</c:v>
                </c:pt>
                <c:pt idx="328">
                  <c:v>43355</c:v>
                </c:pt>
                <c:pt idx="329">
                  <c:v>43358</c:v>
                </c:pt>
                <c:pt idx="330">
                  <c:v>43361</c:v>
                </c:pt>
                <c:pt idx="331">
                  <c:v>43364</c:v>
                </c:pt>
                <c:pt idx="332">
                  <c:v>43367</c:v>
                </c:pt>
                <c:pt idx="333">
                  <c:v>43370</c:v>
                </c:pt>
                <c:pt idx="334">
                  <c:v>43373</c:v>
                </c:pt>
                <c:pt idx="335">
                  <c:v>43376</c:v>
                </c:pt>
                <c:pt idx="336">
                  <c:v>43379</c:v>
                </c:pt>
                <c:pt idx="337">
                  <c:v>43382</c:v>
                </c:pt>
                <c:pt idx="338">
                  <c:v>43385</c:v>
                </c:pt>
                <c:pt idx="339">
                  <c:v>43388</c:v>
                </c:pt>
                <c:pt idx="340">
                  <c:v>43391</c:v>
                </c:pt>
                <c:pt idx="341">
                  <c:v>43394</c:v>
                </c:pt>
                <c:pt idx="342">
                  <c:v>43397</c:v>
                </c:pt>
                <c:pt idx="343">
                  <c:v>43400</c:v>
                </c:pt>
                <c:pt idx="344">
                  <c:v>43403</c:v>
                </c:pt>
                <c:pt idx="345">
                  <c:v>43406</c:v>
                </c:pt>
                <c:pt idx="346">
                  <c:v>43409</c:v>
                </c:pt>
                <c:pt idx="347">
                  <c:v>43412</c:v>
                </c:pt>
                <c:pt idx="348">
                  <c:v>43415</c:v>
                </c:pt>
                <c:pt idx="349">
                  <c:v>43418</c:v>
                </c:pt>
                <c:pt idx="350">
                  <c:v>43421</c:v>
                </c:pt>
                <c:pt idx="351">
                  <c:v>43424</c:v>
                </c:pt>
                <c:pt idx="352">
                  <c:v>43427</c:v>
                </c:pt>
                <c:pt idx="353">
                  <c:v>43430</c:v>
                </c:pt>
                <c:pt idx="354">
                  <c:v>43433</c:v>
                </c:pt>
                <c:pt idx="355">
                  <c:v>43436</c:v>
                </c:pt>
                <c:pt idx="356">
                  <c:v>43439</c:v>
                </c:pt>
                <c:pt idx="357">
                  <c:v>43442</c:v>
                </c:pt>
                <c:pt idx="358">
                  <c:v>43445</c:v>
                </c:pt>
                <c:pt idx="359">
                  <c:v>43448</c:v>
                </c:pt>
                <c:pt idx="360">
                  <c:v>43451</c:v>
                </c:pt>
                <c:pt idx="361">
                  <c:v>43454</c:v>
                </c:pt>
                <c:pt idx="362">
                  <c:v>43457</c:v>
                </c:pt>
                <c:pt idx="363">
                  <c:v>43460</c:v>
                </c:pt>
                <c:pt idx="364">
                  <c:v>43463</c:v>
                </c:pt>
                <c:pt idx="365">
                  <c:v>43466</c:v>
                </c:pt>
                <c:pt idx="366">
                  <c:v>43469</c:v>
                </c:pt>
                <c:pt idx="367">
                  <c:v>43472</c:v>
                </c:pt>
                <c:pt idx="368">
                  <c:v>43475</c:v>
                </c:pt>
                <c:pt idx="369">
                  <c:v>43478</c:v>
                </c:pt>
                <c:pt idx="370">
                  <c:v>43481</c:v>
                </c:pt>
                <c:pt idx="371">
                  <c:v>43484</c:v>
                </c:pt>
                <c:pt idx="372">
                  <c:v>43487</c:v>
                </c:pt>
                <c:pt idx="373">
                  <c:v>43490</c:v>
                </c:pt>
                <c:pt idx="374">
                  <c:v>43493</c:v>
                </c:pt>
                <c:pt idx="375">
                  <c:v>43496</c:v>
                </c:pt>
                <c:pt idx="376">
                  <c:v>43499</c:v>
                </c:pt>
                <c:pt idx="377">
                  <c:v>43502</c:v>
                </c:pt>
                <c:pt idx="378">
                  <c:v>43505</c:v>
                </c:pt>
                <c:pt idx="379">
                  <c:v>43508</c:v>
                </c:pt>
                <c:pt idx="380">
                  <c:v>43511</c:v>
                </c:pt>
                <c:pt idx="381">
                  <c:v>43514</c:v>
                </c:pt>
                <c:pt idx="382">
                  <c:v>43517</c:v>
                </c:pt>
                <c:pt idx="383">
                  <c:v>43520</c:v>
                </c:pt>
                <c:pt idx="384">
                  <c:v>43523</c:v>
                </c:pt>
                <c:pt idx="385">
                  <c:v>43526</c:v>
                </c:pt>
                <c:pt idx="386">
                  <c:v>43529</c:v>
                </c:pt>
                <c:pt idx="387">
                  <c:v>43532</c:v>
                </c:pt>
                <c:pt idx="388">
                  <c:v>43535</c:v>
                </c:pt>
                <c:pt idx="389">
                  <c:v>43538</c:v>
                </c:pt>
                <c:pt idx="390">
                  <c:v>43541</c:v>
                </c:pt>
                <c:pt idx="391">
                  <c:v>43544</c:v>
                </c:pt>
                <c:pt idx="392">
                  <c:v>43547</c:v>
                </c:pt>
                <c:pt idx="393">
                  <c:v>43550</c:v>
                </c:pt>
                <c:pt idx="394">
                  <c:v>43553</c:v>
                </c:pt>
                <c:pt idx="395">
                  <c:v>43556</c:v>
                </c:pt>
                <c:pt idx="396">
                  <c:v>43559</c:v>
                </c:pt>
                <c:pt idx="397">
                  <c:v>43562</c:v>
                </c:pt>
                <c:pt idx="398">
                  <c:v>43565</c:v>
                </c:pt>
                <c:pt idx="399">
                  <c:v>43568</c:v>
                </c:pt>
                <c:pt idx="400">
                  <c:v>43571</c:v>
                </c:pt>
                <c:pt idx="401">
                  <c:v>43574</c:v>
                </c:pt>
                <c:pt idx="402">
                  <c:v>43577</c:v>
                </c:pt>
                <c:pt idx="403">
                  <c:v>43580</c:v>
                </c:pt>
                <c:pt idx="404">
                  <c:v>43583</c:v>
                </c:pt>
                <c:pt idx="405">
                  <c:v>43586</c:v>
                </c:pt>
                <c:pt idx="406">
                  <c:v>43589</c:v>
                </c:pt>
                <c:pt idx="407">
                  <c:v>43592</c:v>
                </c:pt>
                <c:pt idx="408">
                  <c:v>43595</c:v>
                </c:pt>
                <c:pt idx="409">
                  <c:v>43598</c:v>
                </c:pt>
                <c:pt idx="410">
                  <c:v>43601</c:v>
                </c:pt>
                <c:pt idx="411">
                  <c:v>43604</c:v>
                </c:pt>
                <c:pt idx="412">
                  <c:v>43607</c:v>
                </c:pt>
                <c:pt idx="413">
                  <c:v>43610</c:v>
                </c:pt>
                <c:pt idx="414">
                  <c:v>43613</c:v>
                </c:pt>
                <c:pt idx="415">
                  <c:v>43616</c:v>
                </c:pt>
                <c:pt idx="416">
                  <c:v>43619</c:v>
                </c:pt>
                <c:pt idx="417">
                  <c:v>43622</c:v>
                </c:pt>
                <c:pt idx="418">
                  <c:v>43625</c:v>
                </c:pt>
                <c:pt idx="419">
                  <c:v>43628</c:v>
                </c:pt>
                <c:pt idx="420">
                  <c:v>43631</c:v>
                </c:pt>
                <c:pt idx="421">
                  <c:v>43634</c:v>
                </c:pt>
                <c:pt idx="422">
                  <c:v>43637</c:v>
                </c:pt>
                <c:pt idx="423">
                  <c:v>43640</c:v>
                </c:pt>
                <c:pt idx="424">
                  <c:v>43643</c:v>
                </c:pt>
                <c:pt idx="425">
                  <c:v>43646</c:v>
                </c:pt>
                <c:pt idx="426">
                  <c:v>43649</c:v>
                </c:pt>
                <c:pt idx="427">
                  <c:v>43652</c:v>
                </c:pt>
                <c:pt idx="428">
                  <c:v>43655</c:v>
                </c:pt>
                <c:pt idx="429">
                  <c:v>43658</c:v>
                </c:pt>
                <c:pt idx="430">
                  <c:v>43661</c:v>
                </c:pt>
                <c:pt idx="431">
                  <c:v>43664</c:v>
                </c:pt>
                <c:pt idx="432">
                  <c:v>43667</c:v>
                </c:pt>
                <c:pt idx="433">
                  <c:v>43670</c:v>
                </c:pt>
                <c:pt idx="434">
                  <c:v>43673</c:v>
                </c:pt>
                <c:pt idx="435">
                  <c:v>43676</c:v>
                </c:pt>
                <c:pt idx="436">
                  <c:v>43679</c:v>
                </c:pt>
                <c:pt idx="437">
                  <c:v>43682</c:v>
                </c:pt>
                <c:pt idx="438">
                  <c:v>43685</c:v>
                </c:pt>
                <c:pt idx="439">
                  <c:v>43688</c:v>
                </c:pt>
                <c:pt idx="440">
                  <c:v>43691</c:v>
                </c:pt>
                <c:pt idx="441">
                  <c:v>43694</c:v>
                </c:pt>
                <c:pt idx="442">
                  <c:v>43697</c:v>
                </c:pt>
                <c:pt idx="443">
                  <c:v>43700</c:v>
                </c:pt>
                <c:pt idx="444">
                  <c:v>43703</c:v>
                </c:pt>
                <c:pt idx="445">
                  <c:v>43706</c:v>
                </c:pt>
                <c:pt idx="446">
                  <c:v>43709</c:v>
                </c:pt>
                <c:pt idx="447">
                  <c:v>43712</c:v>
                </c:pt>
                <c:pt idx="448">
                  <c:v>43715</c:v>
                </c:pt>
                <c:pt idx="449">
                  <c:v>43718</c:v>
                </c:pt>
                <c:pt idx="450">
                  <c:v>43721</c:v>
                </c:pt>
                <c:pt idx="451">
                  <c:v>43724</c:v>
                </c:pt>
                <c:pt idx="452">
                  <c:v>43727</c:v>
                </c:pt>
                <c:pt idx="453">
                  <c:v>43730</c:v>
                </c:pt>
                <c:pt idx="454">
                  <c:v>43733</c:v>
                </c:pt>
                <c:pt idx="455">
                  <c:v>43736</c:v>
                </c:pt>
                <c:pt idx="456">
                  <c:v>43739</c:v>
                </c:pt>
                <c:pt idx="457">
                  <c:v>43742</c:v>
                </c:pt>
                <c:pt idx="458">
                  <c:v>43745</c:v>
                </c:pt>
                <c:pt idx="459">
                  <c:v>43748</c:v>
                </c:pt>
                <c:pt idx="460">
                  <c:v>43751</c:v>
                </c:pt>
                <c:pt idx="461">
                  <c:v>43754</c:v>
                </c:pt>
                <c:pt idx="462">
                  <c:v>43757</c:v>
                </c:pt>
                <c:pt idx="463">
                  <c:v>43760</c:v>
                </c:pt>
                <c:pt idx="464">
                  <c:v>43763</c:v>
                </c:pt>
                <c:pt idx="465">
                  <c:v>43766</c:v>
                </c:pt>
                <c:pt idx="466">
                  <c:v>43769</c:v>
                </c:pt>
                <c:pt idx="467">
                  <c:v>43772</c:v>
                </c:pt>
                <c:pt idx="468">
                  <c:v>43775</c:v>
                </c:pt>
                <c:pt idx="469">
                  <c:v>43778</c:v>
                </c:pt>
                <c:pt idx="470">
                  <c:v>43781</c:v>
                </c:pt>
                <c:pt idx="471">
                  <c:v>43784</c:v>
                </c:pt>
                <c:pt idx="472">
                  <c:v>43787</c:v>
                </c:pt>
                <c:pt idx="473">
                  <c:v>43790</c:v>
                </c:pt>
                <c:pt idx="474">
                  <c:v>43793</c:v>
                </c:pt>
                <c:pt idx="475">
                  <c:v>43796</c:v>
                </c:pt>
                <c:pt idx="476">
                  <c:v>43799</c:v>
                </c:pt>
                <c:pt idx="477">
                  <c:v>43802</c:v>
                </c:pt>
                <c:pt idx="478">
                  <c:v>43805</c:v>
                </c:pt>
                <c:pt idx="479">
                  <c:v>43808</c:v>
                </c:pt>
                <c:pt idx="480">
                  <c:v>43811</c:v>
                </c:pt>
                <c:pt idx="481">
                  <c:v>43814</c:v>
                </c:pt>
                <c:pt idx="482">
                  <c:v>43817</c:v>
                </c:pt>
                <c:pt idx="483">
                  <c:v>43820</c:v>
                </c:pt>
                <c:pt idx="484">
                  <c:v>43823</c:v>
                </c:pt>
                <c:pt idx="485">
                  <c:v>43826</c:v>
                </c:pt>
                <c:pt idx="486">
                  <c:v>43829</c:v>
                </c:pt>
                <c:pt idx="487">
                  <c:v>43832</c:v>
                </c:pt>
                <c:pt idx="488">
                  <c:v>43835</c:v>
                </c:pt>
                <c:pt idx="489">
                  <c:v>43838</c:v>
                </c:pt>
                <c:pt idx="490">
                  <c:v>43841</c:v>
                </c:pt>
                <c:pt idx="491">
                  <c:v>43844</c:v>
                </c:pt>
                <c:pt idx="492">
                  <c:v>43847</c:v>
                </c:pt>
                <c:pt idx="493">
                  <c:v>43850</c:v>
                </c:pt>
                <c:pt idx="494">
                  <c:v>43853</c:v>
                </c:pt>
                <c:pt idx="495">
                  <c:v>43856</c:v>
                </c:pt>
                <c:pt idx="496">
                  <c:v>43859</c:v>
                </c:pt>
                <c:pt idx="497">
                  <c:v>43862</c:v>
                </c:pt>
                <c:pt idx="498">
                  <c:v>43865</c:v>
                </c:pt>
                <c:pt idx="499">
                  <c:v>43868</c:v>
                </c:pt>
                <c:pt idx="500">
                  <c:v>43871</c:v>
                </c:pt>
                <c:pt idx="501">
                  <c:v>43874</c:v>
                </c:pt>
                <c:pt idx="502">
                  <c:v>43877</c:v>
                </c:pt>
                <c:pt idx="503">
                  <c:v>43880</c:v>
                </c:pt>
                <c:pt idx="504">
                  <c:v>43883</c:v>
                </c:pt>
                <c:pt idx="505">
                  <c:v>43886</c:v>
                </c:pt>
                <c:pt idx="506">
                  <c:v>43889</c:v>
                </c:pt>
                <c:pt idx="507">
                  <c:v>43892</c:v>
                </c:pt>
                <c:pt idx="508">
                  <c:v>43895</c:v>
                </c:pt>
                <c:pt idx="509">
                  <c:v>43898</c:v>
                </c:pt>
                <c:pt idx="510">
                  <c:v>43901</c:v>
                </c:pt>
                <c:pt idx="511">
                  <c:v>43904</c:v>
                </c:pt>
                <c:pt idx="512">
                  <c:v>43907</c:v>
                </c:pt>
                <c:pt idx="513">
                  <c:v>43910</c:v>
                </c:pt>
                <c:pt idx="514">
                  <c:v>43913</c:v>
                </c:pt>
                <c:pt idx="515">
                  <c:v>43916</c:v>
                </c:pt>
                <c:pt idx="516">
                  <c:v>43919</c:v>
                </c:pt>
                <c:pt idx="517">
                  <c:v>43922</c:v>
                </c:pt>
                <c:pt idx="518">
                  <c:v>43925</c:v>
                </c:pt>
                <c:pt idx="519">
                  <c:v>43928</c:v>
                </c:pt>
                <c:pt idx="520">
                  <c:v>43931</c:v>
                </c:pt>
                <c:pt idx="521">
                  <c:v>43934</c:v>
                </c:pt>
                <c:pt idx="522">
                  <c:v>43937</c:v>
                </c:pt>
                <c:pt idx="523">
                  <c:v>43940</c:v>
                </c:pt>
                <c:pt idx="524">
                  <c:v>43943</c:v>
                </c:pt>
                <c:pt idx="525">
                  <c:v>43946</c:v>
                </c:pt>
                <c:pt idx="526">
                  <c:v>43949</c:v>
                </c:pt>
                <c:pt idx="527">
                  <c:v>43952</c:v>
                </c:pt>
                <c:pt idx="528">
                  <c:v>43955</c:v>
                </c:pt>
                <c:pt idx="529">
                  <c:v>43958</c:v>
                </c:pt>
                <c:pt idx="530">
                  <c:v>43961</c:v>
                </c:pt>
                <c:pt idx="531">
                  <c:v>43964</c:v>
                </c:pt>
                <c:pt idx="532">
                  <c:v>43967</c:v>
                </c:pt>
                <c:pt idx="533">
                  <c:v>43970</c:v>
                </c:pt>
                <c:pt idx="534">
                  <c:v>43973</c:v>
                </c:pt>
                <c:pt idx="535">
                  <c:v>43976</c:v>
                </c:pt>
                <c:pt idx="536">
                  <c:v>43979</c:v>
                </c:pt>
                <c:pt idx="537">
                  <c:v>43982</c:v>
                </c:pt>
                <c:pt idx="538">
                  <c:v>43985</c:v>
                </c:pt>
                <c:pt idx="539">
                  <c:v>43988</c:v>
                </c:pt>
                <c:pt idx="540">
                  <c:v>43991</c:v>
                </c:pt>
                <c:pt idx="541">
                  <c:v>43994</c:v>
                </c:pt>
                <c:pt idx="542">
                  <c:v>43997</c:v>
                </c:pt>
                <c:pt idx="543">
                  <c:v>44000</c:v>
                </c:pt>
                <c:pt idx="544">
                  <c:v>44003</c:v>
                </c:pt>
                <c:pt idx="545">
                  <c:v>44006</c:v>
                </c:pt>
                <c:pt idx="546">
                  <c:v>44009</c:v>
                </c:pt>
                <c:pt idx="547">
                  <c:v>44012</c:v>
                </c:pt>
                <c:pt idx="548">
                  <c:v>44015</c:v>
                </c:pt>
                <c:pt idx="549">
                  <c:v>44018</c:v>
                </c:pt>
                <c:pt idx="550">
                  <c:v>44021</c:v>
                </c:pt>
                <c:pt idx="551">
                  <c:v>44024</c:v>
                </c:pt>
                <c:pt idx="552">
                  <c:v>44027</c:v>
                </c:pt>
                <c:pt idx="553">
                  <c:v>44030</c:v>
                </c:pt>
                <c:pt idx="554">
                  <c:v>44033</c:v>
                </c:pt>
                <c:pt idx="555">
                  <c:v>44036</c:v>
                </c:pt>
                <c:pt idx="556">
                  <c:v>44039</c:v>
                </c:pt>
                <c:pt idx="557">
                  <c:v>44042</c:v>
                </c:pt>
                <c:pt idx="558">
                  <c:v>44045</c:v>
                </c:pt>
                <c:pt idx="559">
                  <c:v>44048</c:v>
                </c:pt>
                <c:pt idx="560">
                  <c:v>44051</c:v>
                </c:pt>
                <c:pt idx="561">
                  <c:v>44054</c:v>
                </c:pt>
                <c:pt idx="562">
                  <c:v>44057</c:v>
                </c:pt>
                <c:pt idx="563">
                  <c:v>44060</c:v>
                </c:pt>
                <c:pt idx="564">
                  <c:v>44063</c:v>
                </c:pt>
                <c:pt idx="565">
                  <c:v>44066</c:v>
                </c:pt>
                <c:pt idx="566">
                  <c:v>44069</c:v>
                </c:pt>
                <c:pt idx="567">
                  <c:v>44072</c:v>
                </c:pt>
                <c:pt idx="568">
                  <c:v>44075</c:v>
                </c:pt>
                <c:pt idx="569">
                  <c:v>44078</c:v>
                </c:pt>
                <c:pt idx="570">
                  <c:v>44081</c:v>
                </c:pt>
                <c:pt idx="571">
                  <c:v>44084</c:v>
                </c:pt>
                <c:pt idx="572">
                  <c:v>44087</c:v>
                </c:pt>
                <c:pt idx="573">
                  <c:v>44090</c:v>
                </c:pt>
                <c:pt idx="574">
                  <c:v>44093</c:v>
                </c:pt>
                <c:pt idx="575">
                  <c:v>44096</c:v>
                </c:pt>
                <c:pt idx="576">
                  <c:v>44099</c:v>
                </c:pt>
                <c:pt idx="577">
                  <c:v>44102</c:v>
                </c:pt>
                <c:pt idx="578">
                  <c:v>44105</c:v>
                </c:pt>
                <c:pt idx="579">
                  <c:v>44108</c:v>
                </c:pt>
                <c:pt idx="580">
                  <c:v>44111</c:v>
                </c:pt>
                <c:pt idx="581">
                  <c:v>44114</c:v>
                </c:pt>
                <c:pt idx="582">
                  <c:v>44117</c:v>
                </c:pt>
                <c:pt idx="583">
                  <c:v>44120</c:v>
                </c:pt>
                <c:pt idx="584">
                  <c:v>44123</c:v>
                </c:pt>
                <c:pt idx="585">
                  <c:v>44126</c:v>
                </c:pt>
                <c:pt idx="586">
                  <c:v>44129</c:v>
                </c:pt>
                <c:pt idx="587">
                  <c:v>44132</c:v>
                </c:pt>
                <c:pt idx="588">
                  <c:v>44135</c:v>
                </c:pt>
                <c:pt idx="589">
                  <c:v>44138</c:v>
                </c:pt>
                <c:pt idx="590">
                  <c:v>44141</c:v>
                </c:pt>
                <c:pt idx="591">
                  <c:v>44144</c:v>
                </c:pt>
                <c:pt idx="592">
                  <c:v>44147</c:v>
                </c:pt>
                <c:pt idx="593">
                  <c:v>44150</c:v>
                </c:pt>
                <c:pt idx="594">
                  <c:v>44153</c:v>
                </c:pt>
                <c:pt idx="595">
                  <c:v>44156</c:v>
                </c:pt>
                <c:pt idx="596">
                  <c:v>44159</c:v>
                </c:pt>
                <c:pt idx="597">
                  <c:v>44162</c:v>
                </c:pt>
                <c:pt idx="598">
                  <c:v>44165</c:v>
                </c:pt>
                <c:pt idx="599">
                  <c:v>44168</c:v>
                </c:pt>
                <c:pt idx="600">
                  <c:v>44171</c:v>
                </c:pt>
                <c:pt idx="601">
                  <c:v>44174</c:v>
                </c:pt>
                <c:pt idx="602">
                  <c:v>44177</c:v>
                </c:pt>
                <c:pt idx="603">
                  <c:v>44180</c:v>
                </c:pt>
                <c:pt idx="604">
                  <c:v>44183</c:v>
                </c:pt>
                <c:pt idx="605">
                  <c:v>44186</c:v>
                </c:pt>
                <c:pt idx="606">
                  <c:v>44189</c:v>
                </c:pt>
                <c:pt idx="607">
                  <c:v>44192</c:v>
                </c:pt>
                <c:pt idx="608">
                  <c:v>44195</c:v>
                </c:pt>
                <c:pt idx="609">
                  <c:v>44198</c:v>
                </c:pt>
                <c:pt idx="610">
                  <c:v>44201</c:v>
                </c:pt>
                <c:pt idx="611">
                  <c:v>44204</c:v>
                </c:pt>
                <c:pt idx="612">
                  <c:v>44207</c:v>
                </c:pt>
                <c:pt idx="613">
                  <c:v>44210</c:v>
                </c:pt>
                <c:pt idx="614">
                  <c:v>44213</c:v>
                </c:pt>
                <c:pt idx="615">
                  <c:v>44216</c:v>
                </c:pt>
                <c:pt idx="616">
                  <c:v>44219</c:v>
                </c:pt>
                <c:pt idx="617">
                  <c:v>44222</c:v>
                </c:pt>
                <c:pt idx="618">
                  <c:v>44225</c:v>
                </c:pt>
              </c:numCache>
            </c:numRef>
          </c:cat>
          <c:val>
            <c:numRef>
              <c:f>'C-MDP in China'!$W$6:$W$746</c:f>
              <c:numCache>
                <c:formatCode>General</c:formatCode>
                <c:ptCount val="619"/>
                <c:pt idx="0">
                  <c:v>6.7849693533313833E-3</c:v>
                </c:pt>
                <c:pt idx="1">
                  <c:v>6.8104582362030538E-3</c:v>
                </c:pt>
                <c:pt idx="2">
                  <c:v>6.461600171541626E-3</c:v>
                </c:pt>
                <c:pt idx="3">
                  <c:v>6.5371678036029324E-3</c:v>
                </c:pt>
                <c:pt idx="4">
                  <c:v>7.5293341525616017E-3</c:v>
                </c:pt>
                <c:pt idx="5">
                  <c:v>8.5898971493108163E-3</c:v>
                </c:pt>
                <c:pt idx="6">
                  <c:v>7.7297077080390776E-3</c:v>
                </c:pt>
                <c:pt idx="7">
                  <c:v>8.461060228343158E-3</c:v>
                </c:pt>
                <c:pt idx="8">
                  <c:v>8.9025589659722064E-3</c:v>
                </c:pt>
                <c:pt idx="9">
                  <c:v>9.2389569547489028E-3</c:v>
                </c:pt>
                <c:pt idx="10">
                  <c:v>9.1674268329310169E-3</c:v>
                </c:pt>
                <c:pt idx="11">
                  <c:v>8.730373403450056E-3</c:v>
                </c:pt>
                <c:pt idx="12">
                  <c:v>1.1177364642873716E-2</c:v>
                </c:pt>
                <c:pt idx="13">
                  <c:v>1.1007090117768728E-2</c:v>
                </c:pt>
                <c:pt idx="14">
                  <c:v>1.067693752153045E-2</c:v>
                </c:pt>
                <c:pt idx="15">
                  <c:v>1.0208205281951703E-2</c:v>
                </c:pt>
                <c:pt idx="16">
                  <c:v>1.1376706079382898E-2</c:v>
                </c:pt>
                <c:pt idx="17">
                  <c:v>1.0868097566368395E-2</c:v>
                </c:pt>
                <c:pt idx="18">
                  <c:v>1.1260191228849858E-2</c:v>
                </c:pt>
                <c:pt idx="19">
                  <c:v>1.0991231147488857E-2</c:v>
                </c:pt>
                <c:pt idx="20">
                  <c:v>1.1104056503113746E-2</c:v>
                </c:pt>
                <c:pt idx="21">
                  <c:v>1.1435367530401608E-2</c:v>
                </c:pt>
                <c:pt idx="22">
                  <c:v>1.1007513282841939E-2</c:v>
                </c:pt>
                <c:pt idx="23">
                  <c:v>1.0775247373197277E-2</c:v>
                </c:pt>
                <c:pt idx="24">
                  <c:v>1.0932118342860593E-2</c:v>
                </c:pt>
                <c:pt idx="25">
                  <c:v>1.080685282244181E-2</c:v>
                </c:pt>
                <c:pt idx="26">
                  <c:v>1.1586092821705843E-2</c:v>
                </c:pt>
                <c:pt idx="27">
                  <c:v>1.1448241378189474E-2</c:v>
                </c:pt>
                <c:pt idx="28">
                  <c:v>1.1451106350990288E-2</c:v>
                </c:pt>
                <c:pt idx="29">
                  <c:v>1.1496820749917553E-2</c:v>
                </c:pt>
                <c:pt idx="30">
                  <c:v>1.1016885212164634E-2</c:v>
                </c:pt>
                <c:pt idx="31">
                  <c:v>1.0911857750032035E-2</c:v>
                </c:pt>
                <c:pt idx="32">
                  <c:v>1.087313528938169E-2</c:v>
                </c:pt>
                <c:pt idx="33">
                  <c:v>1.0908271818439284E-2</c:v>
                </c:pt>
                <c:pt idx="34">
                  <c:v>1.0843830485884828E-2</c:v>
                </c:pt>
                <c:pt idx="35">
                  <c:v>1.1523310706013281E-2</c:v>
                </c:pt>
                <c:pt idx="36">
                  <c:v>1.1371553801939285E-2</c:v>
                </c:pt>
                <c:pt idx="37">
                  <c:v>1.1069660029779875E-2</c:v>
                </c:pt>
                <c:pt idx="38">
                  <c:v>1.0636565141823253E-2</c:v>
                </c:pt>
                <c:pt idx="39">
                  <c:v>1.097516046335398E-2</c:v>
                </c:pt>
                <c:pt idx="40">
                  <c:v>1.1121251093134206E-2</c:v>
                </c:pt>
                <c:pt idx="41">
                  <c:v>1.1270212303656772E-2</c:v>
                </c:pt>
                <c:pt idx="42">
                  <c:v>1.0934710686084414E-2</c:v>
                </c:pt>
                <c:pt idx="43">
                  <c:v>1.1149524812761734E-2</c:v>
                </c:pt>
                <c:pt idx="44">
                  <c:v>1.2141087554635702E-2</c:v>
                </c:pt>
                <c:pt idx="45">
                  <c:v>1.2188421583887353E-2</c:v>
                </c:pt>
                <c:pt idx="46">
                  <c:v>1.2694821978414499E-2</c:v>
                </c:pt>
                <c:pt idx="47">
                  <c:v>1.267403158516173E-2</c:v>
                </c:pt>
                <c:pt idx="48">
                  <c:v>1.2712528046073149E-2</c:v>
                </c:pt>
                <c:pt idx="49">
                  <c:v>1.0496487686866934E-2</c:v>
                </c:pt>
                <c:pt idx="50">
                  <c:v>1.0465869268443914E-2</c:v>
                </c:pt>
                <c:pt idx="51">
                  <c:v>9.6366891564003201E-3</c:v>
                </c:pt>
                <c:pt idx="52">
                  <c:v>9.3320457947431816E-3</c:v>
                </c:pt>
                <c:pt idx="53">
                  <c:v>9.3570632746919069E-3</c:v>
                </c:pt>
                <c:pt idx="54">
                  <c:v>7.8404303982590583E-3</c:v>
                </c:pt>
                <c:pt idx="55">
                  <c:v>7.5693074408805334E-3</c:v>
                </c:pt>
                <c:pt idx="56">
                  <c:v>6.8908154245593753E-3</c:v>
                </c:pt>
                <c:pt idx="57">
                  <c:v>8.5269431743971343E-3</c:v>
                </c:pt>
                <c:pt idx="58">
                  <c:v>8.5463396675414666E-3</c:v>
                </c:pt>
                <c:pt idx="59">
                  <c:v>8.693110240168658E-3</c:v>
                </c:pt>
                <c:pt idx="60">
                  <c:v>8.4321075399948139E-3</c:v>
                </c:pt>
                <c:pt idx="61">
                  <c:v>7.4898541142612339E-3</c:v>
                </c:pt>
                <c:pt idx="62">
                  <c:v>7.4133417993692396E-3</c:v>
                </c:pt>
                <c:pt idx="63">
                  <c:v>7.7465945944805072E-3</c:v>
                </c:pt>
                <c:pt idx="64">
                  <c:v>1.6960786655590289E-2</c:v>
                </c:pt>
                <c:pt idx="65">
                  <c:v>1.7001716235541163E-2</c:v>
                </c:pt>
                <c:pt idx="66">
                  <c:v>1.6694105860218904E-2</c:v>
                </c:pt>
                <c:pt idx="67">
                  <c:v>1.6955454346654433E-2</c:v>
                </c:pt>
                <c:pt idx="68">
                  <c:v>1.7074216337437723E-2</c:v>
                </c:pt>
                <c:pt idx="69">
                  <c:v>1.7299340435160966E-2</c:v>
                </c:pt>
                <c:pt idx="70">
                  <c:v>1.7276331446069642E-2</c:v>
                </c:pt>
                <c:pt idx="71">
                  <c:v>2.1658091233509629E-2</c:v>
                </c:pt>
                <c:pt idx="72">
                  <c:v>1.8921034711946793E-2</c:v>
                </c:pt>
                <c:pt idx="73">
                  <c:v>1.8275874882032209E-2</c:v>
                </c:pt>
                <c:pt idx="74">
                  <c:v>1.8351306845140251E-2</c:v>
                </c:pt>
                <c:pt idx="75">
                  <c:v>1.9113635164288462E-2</c:v>
                </c:pt>
                <c:pt idx="76">
                  <c:v>2.0884925383006559E-2</c:v>
                </c:pt>
                <c:pt idx="77">
                  <c:v>2.0492117937934519E-2</c:v>
                </c:pt>
                <c:pt idx="78">
                  <c:v>2.0414691396544889E-2</c:v>
                </c:pt>
                <c:pt idx="79">
                  <c:v>2.0585716846863434E-2</c:v>
                </c:pt>
                <c:pt idx="80">
                  <c:v>2.1264726766521524E-2</c:v>
                </c:pt>
                <c:pt idx="81">
                  <c:v>2.1428789208705269E-2</c:v>
                </c:pt>
                <c:pt idx="82">
                  <c:v>1.9791197217569965E-2</c:v>
                </c:pt>
                <c:pt idx="83">
                  <c:v>1.9548180308853528E-2</c:v>
                </c:pt>
                <c:pt idx="84">
                  <c:v>1.9190531816984536E-2</c:v>
                </c:pt>
                <c:pt idx="85">
                  <c:v>2.0351414238574814E-2</c:v>
                </c:pt>
                <c:pt idx="86">
                  <c:v>2.0449566507633115E-2</c:v>
                </c:pt>
                <c:pt idx="87">
                  <c:v>2.0351844561177116E-2</c:v>
                </c:pt>
                <c:pt idx="88">
                  <c:v>2.092390352787846E-2</c:v>
                </c:pt>
                <c:pt idx="89">
                  <c:v>2.2583957571967725E-2</c:v>
                </c:pt>
                <c:pt idx="90">
                  <c:v>2.2392127503072703E-2</c:v>
                </c:pt>
                <c:pt idx="91">
                  <c:v>6.5944728341799635E-3</c:v>
                </c:pt>
                <c:pt idx="92">
                  <c:v>6.6294958992357744E-3</c:v>
                </c:pt>
                <c:pt idx="93">
                  <c:v>6.5656597422460126E-3</c:v>
                </c:pt>
                <c:pt idx="94">
                  <c:v>6.9479452327249483E-3</c:v>
                </c:pt>
                <c:pt idx="95">
                  <c:v>6.7820750760449952E-3</c:v>
                </c:pt>
                <c:pt idx="96">
                  <c:v>6.7383339700730661E-3</c:v>
                </c:pt>
                <c:pt idx="97">
                  <c:v>6.8395911920956388E-3</c:v>
                </c:pt>
                <c:pt idx="98">
                  <c:v>6.600595056656635E-3</c:v>
                </c:pt>
                <c:pt idx="99">
                  <c:v>6.4903206582459161E-3</c:v>
                </c:pt>
                <c:pt idx="100">
                  <c:v>6.2290451550998834E-3</c:v>
                </c:pt>
                <c:pt idx="101">
                  <c:v>6.1417465432958996E-3</c:v>
                </c:pt>
                <c:pt idx="102">
                  <c:v>6.4825200761719666E-3</c:v>
                </c:pt>
                <c:pt idx="103">
                  <c:v>6.324320781350673E-3</c:v>
                </c:pt>
                <c:pt idx="104">
                  <c:v>6.2353636289456333E-3</c:v>
                </c:pt>
                <c:pt idx="105">
                  <c:v>6.3743961960084613E-3</c:v>
                </c:pt>
                <c:pt idx="106">
                  <c:v>6.3235529914722564E-3</c:v>
                </c:pt>
                <c:pt idx="107">
                  <c:v>6.5834995047771424E-3</c:v>
                </c:pt>
                <c:pt idx="108">
                  <c:v>6.6776040042526496E-3</c:v>
                </c:pt>
                <c:pt idx="109">
                  <c:v>6.669569306368443E-3</c:v>
                </c:pt>
                <c:pt idx="110">
                  <c:v>6.7339215436982586E-3</c:v>
                </c:pt>
                <c:pt idx="111">
                  <c:v>6.628159588890529E-3</c:v>
                </c:pt>
                <c:pt idx="112">
                  <c:v>6.5670859088090153E-3</c:v>
                </c:pt>
                <c:pt idx="113">
                  <c:v>6.6182294777535249E-3</c:v>
                </c:pt>
                <c:pt idx="114">
                  <c:v>6.5551882226245325E-3</c:v>
                </c:pt>
                <c:pt idx="115">
                  <c:v>6.5024287229872848E-3</c:v>
                </c:pt>
                <c:pt idx="116">
                  <c:v>6.9685964651500683E-3</c:v>
                </c:pt>
                <c:pt idx="117">
                  <c:v>6.875160155280639E-3</c:v>
                </c:pt>
                <c:pt idx="118">
                  <c:v>6.5655609233429418E-3</c:v>
                </c:pt>
                <c:pt idx="119">
                  <c:v>6.1565760836637638E-3</c:v>
                </c:pt>
                <c:pt idx="120">
                  <c:v>5.9588452521611122E-3</c:v>
                </c:pt>
                <c:pt idx="121">
                  <c:v>5.9298045613659046E-3</c:v>
                </c:pt>
                <c:pt idx="122">
                  <c:v>7.2891217930095807E-3</c:v>
                </c:pt>
                <c:pt idx="123">
                  <c:v>7.3398173794933762E-3</c:v>
                </c:pt>
                <c:pt idx="124">
                  <c:v>8.0208292057146816E-3</c:v>
                </c:pt>
                <c:pt idx="125">
                  <c:v>9.5650158153848218E-3</c:v>
                </c:pt>
                <c:pt idx="126">
                  <c:v>9.183814819655153E-3</c:v>
                </c:pt>
                <c:pt idx="127">
                  <c:v>8.4427435662990605E-3</c:v>
                </c:pt>
                <c:pt idx="128">
                  <c:v>8.5421377745242104E-3</c:v>
                </c:pt>
                <c:pt idx="129">
                  <c:v>9.4506501464505423E-3</c:v>
                </c:pt>
                <c:pt idx="130">
                  <c:v>9.4786896121743756E-3</c:v>
                </c:pt>
                <c:pt idx="131">
                  <c:v>9.46300966509191E-3</c:v>
                </c:pt>
                <c:pt idx="132">
                  <c:v>8.8243037333465505E-3</c:v>
                </c:pt>
                <c:pt idx="133">
                  <c:v>8.4513174544856087E-3</c:v>
                </c:pt>
                <c:pt idx="134">
                  <c:v>8.8322478331067343E-3</c:v>
                </c:pt>
                <c:pt idx="135">
                  <c:v>9.3508845566028318E-3</c:v>
                </c:pt>
                <c:pt idx="136">
                  <c:v>9.3360250177309239E-3</c:v>
                </c:pt>
                <c:pt idx="137">
                  <c:v>9.0668765376654119E-3</c:v>
                </c:pt>
                <c:pt idx="138">
                  <c:v>9.2392137474918926E-3</c:v>
                </c:pt>
                <c:pt idx="139">
                  <c:v>8.7725812421440858E-3</c:v>
                </c:pt>
                <c:pt idx="140">
                  <c:v>8.6076114035750651E-3</c:v>
                </c:pt>
                <c:pt idx="141">
                  <c:v>8.3916439856550444E-3</c:v>
                </c:pt>
                <c:pt idx="142">
                  <c:v>7.7332730786902667E-3</c:v>
                </c:pt>
                <c:pt idx="143">
                  <c:v>8.0346899984034634E-3</c:v>
                </c:pt>
                <c:pt idx="144">
                  <c:v>8.50056750518372E-3</c:v>
                </c:pt>
                <c:pt idx="145">
                  <c:v>8.3126055020695307E-3</c:v>
                </c:pt>
                <c:pt idx="146">
                  <c:v>8.1577804755333209E-3</c:v>
                </c:pt>
                <c:pt idx="147">
                  <c:v>1.0224459544617462E-2</c:v>
                </c:pt>
                <c:pt idx="148">
                  <c:v>9.1492747017030696E-3</c:v>
                </c:pt>
                <c:pt idx="149">
                  <c:v>1.0530633519102741E-2</c:v>
                </c:pt>
                <c:pt idx="150">
                  <c:v>9.6673441910130366E-3</c:v>
                </c:pt>
                <c:pt idx="151">
                  <c:v>9.8110404642615234E-3</c:v>
                </c:pt>
                <c:pt idx="152">
                  <c:v>9.1940080481921777E-3</c:v>
                </c:pt>
                <c:pt idx="153">
                  <c:v>9.0451650378048105E-3</c:v>
                </c:pt>
                <c:pt idx="154">
                  <c:v>8.7254761391744907E-3</c:v>
                </c:pt>
                <c:pt idx="155">
                  <c:v>8.5537843408209479E-3</c:v>
                </c:pt>
                <c:pt idx="156">
                  <c:v>9.0757389915141536E-3</c:v>
                </c:pt>
                <c:pt idx="157">
                  <c:v>8.9137320583953603E-3</c:v>
                </c:pt>
                <c:pt idx="158">
                  <c:v>8.706453151774738E-3</c:v>
                </c:pt>
                <c:pt idx="159">
                  <c:v>8.8341967114693009E-3</c:v>
                </c:pt>
                <c:pt idx="160">
                  <c:v>8.4170608487959177E-3</c:v>
                </c:pt>
                <c:pt idx="161">
                  <c:v>8.218701000619404E-3</c:v>
                </c:pt>
                <c:pt idx="162">
                  <c:v>7.0123496088891268E-3</c:v>
                </c:pt>
                <c:pt idx="163">
                  <c:v>6.6155342569242E-3</c:v>
                </c:pt>
                <c:pt idx="164">
                  <c:v>6.0549843346854558E-3</c:v>
                </c:pt>
                <c:pt idx="165">
                  <c:v>6.0556359626025725E-3</c:v>
                </c:pt>
                <c:pt idx="166">
                  <c:v>6.1707747542927172E-3</c:v>
                </c:pt>
                <c:pt idx="167">
                  <c:v>6.082765266989359E-3</c:v>
                </c:pt>
                <c:pt idx="168">
                  <c:v>5.4500998321861263E-3</c:v>
                </c:pt>
                <c:pt idx="169">
                  <c:v>5.2378481019438915E-3</c:v>
                </c:pt>
                <c:pt idx="170">
                  <c:v>5.4853537692626355E-3</c:v>
                </c:pt>
                <c:pt idx="171">
                  <c:v>5.3709523195284723E-3</c:v>
                </c:pt>
                <c:pt idx="172">
                  <c:v>4.7224271828448768E-3</c:v>
                </c:pt>
                <c:pt idx="173">
                  <c:v>5.1086264118007339E-3</c:v>
                </c:pt>
                <c:pt idx="174">
                  <c:v>4.7386256075235738E-3</c:v>
                </c:pt>
                <c:pt idx="175">
                  <c:v>4.4251110778577955E-3</c:v>
                </c:pt>
                <c:pt idx="176">
                  <c:v>4.7623246249282412E-3</c:v>
                </c:pt>
                <c:pt idx="177">
                  <c:v>5.0964363027809542E-3</c:v>
                </c:pt>
                <c:pt idx="178">
                  <c:v>5.1859100504639067E-3</c:v>
                </c:pt>
                <c:pt idx="179">
                  <c:v>4.9877439694748739E-3</c:v>
                </c:pt>
                <c:pt idx="180">
                  <c:v>5.1862481043999705E-3</c:v>
                </c:pt>
                <c:pt idx="181">
                  <c:v>5.2123933043278677E-3</c:v>
                </c:pt>
                <c:pt idx="182">
                  <c:v>5.2362774751819243E-3</c:v>
                </c:pt>
                <c:pt idx="183">
                  <c:v>4.9168582367537274E-3</c:v>
                </c:pt>
                <c:pt idx="184">
                  <c:v>5.0612070355045766E-3</c:v>
                </c:pt>
                <c:pt idx="185">
                  <c:v>5.3370778857094138E-3</c:v>
                </c:pt>
                <c:pt idx="186">
                  <c:v>5.3664287457775555E-3</c:v>
                </c:pt>
                <c:pt idx="187">
                  <c:v>7.1253032520543101E-3</c:v>
                </c:pt>
                <c:pt idx="188">
                  <c:v>6.1918632643553186E-3</c:v>
                </c:pt>
                <c:pt idx="189">
                  <c:v>5.1401114024587947E-3</c:v>
                </c:pt>
                <c:pt idx="190">
                  <c:v>5.550553521695617E-3</c:v>
                </c:pt>
                <c:pt idx="191">
                  <c:v>5.4560959349522929E-3</c:v>
                </c:pt>
                <c:pt idx="192">
                  <c:v>5.3447072877591002E-3</c:v>
                </c:pt>
                <c:pt idx="193">
                  <c:v>5.3868835360137771E-3</c:v>
                </c:pt>
                <c:pt idx="194">
                  <c:v>4.7714287460440437E-3</c:v>
                </c:pt>
                <c:pt idx="195">
                  <c:v>4.9079015936303559E-3</c:v>
                </c:pt>
                <c:pt idx="196">
                  <c:v>4.2860237977294198E-3</c:v>
                </c:pt>
                <c:pt idx="197">
                  <c:v>4.0076757021679354E-3</c:v>
                </c:pt>
                <c:pt idx="198">
                  <c:v>4.0264238593925661E-3</c:v>
                </c:pt>
                <c:pt idx="199">
                  <c:v>4.1719325994752773E-3</c:v>
                </c:pt>
                <c:pt idx="200">
                  <c:v>3.7428150533731241E-3</c:v>
                </c:pt>
                <c:pt idx="201">
                  <c:v>3.7049356185671618E-3</c:v>
                </c:pt>
                <c:pt idx="202">
                  <c:v>3.5682612186179077E-3</c:v>
                </c:pt>
                <c:pt idx="203">
                  <c:v>3.4131855487535769E-3</c:v>
                </c:pt>
                <c:pt idx="204">
                  <c:v>3.5588306485472244E-3</c:v>
                </c:pt>
                <c:pt idx="205">
                  <c:v>3.8045751882367471E-3</c:v>
                </c:pt>
                <c:pt idx="206">
                  <c:v>3.8611448790229598E-3</c:v>
                </c:pt>
                <c:pt idx="207">
                  <c:v>4.9612356443229852E-3</c:v>
                </c:pt>
                <c:pt idx="208">
                  <c:v>4.4251027981532303E-3</c:v>
                </c:pt>
                <c:pt idx="209">
                  <c:v>4.809515329209875E-3</c:v>
                </c:pt>
                <c:pt idx="210">
                  <c:v>4.9382169082228819E-3</c:v>
                </c:pt>
                <c:pt idx="211">
                  <c:v>4.824575315390536E-3</c:v>
                </c:pt>
                <c:pt idx="212">
                  <c:v>4.541498765686402E-3</c:v>
                </c:pt>
                <c:pt idx="213">
                  <c:v>4.2223581387453258E-3</c:v>
                </c:pt>
                <c:pt idx="214">
                  <c:v>4.2939927792256987E-3</c:v>
                </c:pt>
                <c:pt idx="215">
                  <c:v>4.05420428314351E-3</c:v>
                </c:pt>
                <c:pt idx="216">
                  <c:v>3.8879456991180459E-3</c:v>
                </c:pt>
                <c:pt idx="217">
                  <c:v>3.264810023791029E-3</c:v>
                </c:pt>
                <c:pt idx="218">
                  <c:v>3.5898064796173112E-3</c:v>
                </c:pt>
                <c:pt idx="219">
                  <c:v>3.364947498311325E-3</c:v>
                </c:pt>
                <c:pt idx="220">
                  <c:v>3.4076062593253569E-3</c:v>
                </c:pt>
                <c:pt idx="221">
                  <c:v>3.4212332824482992E-3</c:v>
                </c:pt>
                <c:pt idx="222">
                  <c:v>3.9373488618788298E-3</c:v>
                </c:pt>
                <c:pt idx="223">
                  <c:v>3.4888191656048443E-3</c:v>
                </c:pt>
                <c:pt idx="224">
                  <c:v>3.2192611288504461E-3</c:v>
                </c:pt>
                <c:pt idx="225">
                  <c:v>3.3178306561329695E-3</c:v>
                </c:pt>
                <c:pt idx="226">
                  <c:v>3.3603585610115661E-3</c:v>
                </c:pt>
                <c:pt idx="227">
                  <c:v>3.388213722960701E-3</c:v>
                </c:pt>
                <c:pt idx="228">
                  <c:v>2.8581407139931913E-3</c:v>
                </c:pt>
                <c:pt idx="229">
                  <c:v>2.8030656093880383E-3</c:v>
                </c:pt>
                <c:pt idx="230">
                  <c:v>2.7336842715904816E-3</c:v>
                </c:pt>
                <c:pt idx="231">
                  <c:v>2.544755481849154E-3</c:v>
                </c:pt>
                <c:pt idx="232">
                  <c:v>2.239454383775681E-3</c:v>
                </c:pt>
                <c:pt idx="233">
                  <c:v>1.2360885302849548E-3</c:v>
                </c:pt>
                <c:pt idx="234">
                  <c:v>1.1659756838399956E-3</c:v>
                </c:pt>
                <c:pt idx="235">
                  <c:v>9.0306839780966437E-4</c:v>
                </c:pt>
                <c:pt idx="236">
                  <c:v>1.0420726594641896E-3</c:v>
                </c:pt>
                <c:pt idx="237">
                  <c:v>9.8308697114810138E-4</c:v>
                </c:pt>
                <c:pt idx="238">
                  <c:v>8.3064386492390967E-4</c:v>
                </c:pt>
                <c:pt idx="239">
                  <c:v>1.0660385168909773E-3</c:v>
                </c:pt>
                <c:pt idx="240">
                  <c:v>1.3594756742808412E-3</c:v>
                </c:pt>
                <c:pt idx="241">
                  <c:v>1.3412449772831534E-3</c:v>
                </c:pt>
                <c:pt idx="242">
                  <c:v>1.2897572221907236E-3</c:v>
                </c:pt>
                <c:pt idx="243">
                  <c:v>1.3293664585008781E-3</c:v>
                </c:pt>
                <c:pt idx="244">
                  <c:v>1.2166009453698104E-3</c:v>
                </c:pt>
                <c:pt idx="245">
                  <c:v>1.0595344437650993E-3</c:v>
                </c:pt>
                <c:pt idx="246">
                  <c:v>1.2654422174241267E-3</c:v>
                </c:pt>
                <c:pt idx="247">
                  <c:v>1.3192072403643736E-3</c:v>
                </c:pt>
                <c:pt idx="248">
                  <c:v>1.5309508505035297E-3</c:v>
                </c:pt>
                <c:pt idx="249">
                  <c:v>1.8291226035437769E-3</c:v>
                </c:pt>
                <c:pt idx="250">
                  <c:v>1.8102975930689991E-3</c:v>
                </c:pt>
                <c:pt idx="251">
                  <c:v>1.8468396818746623E-3</c:v>
                </c:pt>
                <c:pt idx="252">
                  <c:v>2.1264325529109563E-3</c:v>
                </c:pt>
                <c:pt idx="253">
                  <c:v>2.3899865660660137E-3</c:v>
                </c:pt>
                <c:pt idx="254">
                  <c:v>2.7326796007830115E-3</c:v>
                </c:pt>
                <c:pt idx="255">
                  <c:v>3.405180804504057E-3</c:v>
                </c:pt>
                <c:pt idx="256">
                  <c:v>3.1840017837670835E-3</c:v>
                </c:pt>
                <c:pt idx="257">
                  <c:v>3.2327113356847314E-3</c:v>
                </c:pt>
                <c:pt idx="258">
                  <c:v>2.801463849335226E-3</c:v>
                </c:pt>
                <c:pt idx="259">
                  <c:v>2.4188646459857004E-3</c:v>
                </c:pt>
                <c:pt idx="260">
                  <c:v>2.4629823422395768E-3</c:v>
                </c:pt>
                <c:pt idx="261">
                  <c:v>2.7082982506159447E-3</c:v>
                </c:pt>
                <c:pt idx="262">
                  <c:v>2.6923438391536457E-3</c:v>
                </c:pt>
                <c:pt idx="263">
                  <c:v>2.7043800849149285E-3</c:v>
                </c:pt>
                <c:pt idx="264">
                  <c:v>2.581191496144265E-3</c:v>
                </c:pt>
                <c:pt idx="265">
                  <c:v>3.2066526122231332E-3</c:v>
                </c:pt>
                <c:pt idx="266">
                  <c:v>3.5679473547074523E-3</c:v>
                </c:pt>
                <c:pt idx="267">
                  <c:v>3.4516392209894878E-3</c:v>
                </c:pt>
                <c:pt idx="268">
                  <c:v>3.7718819374687527E-3</c:v>
                </c:pt>
                <c:pt idx="269">
                  <c:v>3.828391998383987E-3</c:v>
                </c:pt>
                <c:pt idx="270">
                  <c:v>3.7896579170608822E-3</c:v>
                </c:pt>
                <c:pt idx="271">
                  <c:v>3.8831138870355094E-3</c:v>
                </c:pt>
                <c:pt idx="272">
                  <c:v>4.1194364310820622E-3</c:v>
                </c:pt>
                <c:pt idx="273">
                  <c:v>4.6300859441424282E-3</c:v>
                </c:pt>
                <c:pt idx="274">
                  <c:v>4.4249080766420989E-3</c:v>
                </c:pt>
                <c:pt idx="275">
                  <c:v>4.902777759635454E-3</c:v>
                </c:pt>
                <c:pt idx="276">
                  <c:v>4.8174768182601083E-3</c:v>
                </c:pt>
                <c:pt idx="277">
                  <c:v>4.2081932509598274E-3</c:v>
                </c:pt>
                <c:pt idx="278">
                  <c:v>4.3418613784031949E-3</c:v>
                </c:pt>
                <c:pt idx="279">
                  <c:v>4.4199951531049388E-3</c:v>
                </c:pt>
                <c:pt idx="280">
                  <c:v>4.0944104935026612E-3</c:v>
                </c:pt>
                <c:pt idx="281">
                  <c:v>3.7887344818040591E-3</c:v>
                </c:pt>
                <c:pt idx="282">
                  <c:v>4.2292324400733331E-3</c:v>
                </c:pt>
                <c:pt idx="283">
                  <c:v>4.1254879349908466E-3</c:v>
                </c:pt>
                <c:pt idx="284">
                  <c:v>4.0150912858670368E-3</c:v>
                </c:pt>
                <c:pt idx="285">
                  <c:v>4.0482821870612574E-3</c:v>
                </c:pt>
                <c:pt idx="286">
                  <c:v>4.1760496097291043E-3</c:v>
                </c:pt>
                <c:pt idx="287">
                  <c:v>4.6528848956738124E-3</c:v>
                </c:pt>
                <c:pt idx="288">
                  <c:v>4.6502413808512865E-3</c:v>
                </c:pt>
                <c:pt idx="289">
                  <c:v>4.7785239281854528E-3</c:v>
                </c:pt>
                <c:pt idx="290">
                  <c:v>4.6946419202568051E-3</c:v>
                </c:pt>
                <c:pt idx="291">
                  <c:v>5.3160936425701404E-3</c:v>
                </c:pt>
                <c:pt idx="292">
                  <c:v>5.4520768992564533E-3</c:v>
                </c:pt>
                <c:pt idx="293">
                  <c:v>5.4278088918717302E-3</c:v>
                </c:pt>
                <c:pt idx="294">
                  <c:v>5.1835384706248617E-3</c:v>
                </c:pt>
                <c:pt idx="295">
                  <c:v>5.1892424215811261E-3</c:v>
                </c:pt>
                <c:pt idx="296">
                  <c:v>5.8442224141118234E-3</c:v>
                </c:pt>
                <c:pt idx="297">
                  <c:v>6.3527512994653468E-3</c:v>
                </c:pt>
                <c:pt idx="298">
                  <c:v>6.5361815021984767E-3</c:v>
                </c:pt>
                <c:pt idx="299">
                  <c:v>6.6829058089887903E-3</c:v>
                </c:pt>
                <c:pt idx="300">
                  <c:v>6.6031756580525467E-3</c:v>
                </c:pt>
                <c:pt idx="301">
                  <c:v>7.1406398269789504E-3</c:v>
                </c:pt>
                <c:pt idx="302">
                  <c:v>7.206367269651741E-3</c:v>
                </c:pt>
                <c:pt idx="303">
                  <c:v>7.0881948061536264E-3</c:v>
                </c:pt>
                <c:pt idx="304">
                  <c:v>7.0637157770379218E-3</c:v>
                </c:pt>
                <c:pt idx="305">
                  <c:v>7.0419565203598379E-3</c:v>
                </c:pt>
                <c:pt idx="306">
                  <c:v>6.9267721107167711E-3</c:v>
                </c:pt>
                <c:pt idx="307">
                  <c:v>7.260993173196068E-3</c:v>
                </c:pt>
                <c:pt idx="308">
                  <c:v>7.3722475033790305E-3</c:v>
                </c:pt>
                <c:pt idx="309">
                  <c:v>6.3075405746885055E-3</c:v>
                </c:pt>
                <c:pt idx="310">
                  <c:v>6.2837342716186738E-3</c:v>
                </c:pt>
                <c:pt idx="311">
                  <c:v>6.0378877553816613E-3</c:v>
                </c:pt>
                <c:pt idx="312">
                  <c:v>5.8828452805662389E-3</c:v>
                </c:pt>
                <c:pt idx="313">
                  <c:v>6.4307218964254342E-3</c:v>
                </c:pt>
                <c:pt idx="314">
                  <c:v>6.9043149383280203E-3</c:v>
                </c:pt>
                <c:pt idx="315">
                  <c:v>7.5832643816426274E-3</c:v>
                </c:pt>
                <c:pt idx="316">
                  <c:v>7.9527588859551798E-3</c:v>
                </c:pt>
                <c:pt idx="317">
                  <c:v>8.826679107460985E-3</c:v>
                </c:pt>
                <c:pt idx="318">
                  <c:v>9.4101109973948379E-3</c:v>
                </c:pt>
                <c:pt idx="319">
                  <c:v>9.3434770763061968E-3</c:v>
                </c:pt>
                <c:pt idx="320">
                  <c:v>9.0480576566844707E-3</c:v>
                </c:pt>
                <c:pt idx="321">
                  <c:v>6.839844554413897E-3</c:v>
                </c:pt>
                <c:pt idx="322">
                  <c:v>6.7825611513485486E-3</c:v>
                </c:pt>
                <c:pt idx="323">
                  <c:v>6.4188951129010106E-3</c:v>
                </c:pt>
                <c:pt idx="324">
                  <c:v>6.4801257770029409E-3</c:v>
                </c:pt>
                <c:pt idx="325">
                  <c:v>6.2540153912625483E-3</c:v>
                </c:pt>
                <c:pt idx="326">
                  <c:v>7.0637304956090554E-3</c:v>
                </c:pt>
                <c:pt idx="327">
                  <c:v>7.7357420284315742E-3</c:v>
                </c:pt>
                <c:pt idx="328">
                  <c:v>7.6631640925864247E-3</c:v>
                </c:pt>
                <c:pt idx="329">
                  <c:v>7.4022199153290034E-3</c:v>
                </c:pt>
                <c:pt idx="330">
                  <c:v>7.6357401780416173E-3</c:v>
                </c:pt>
                <c:pt idx="331">
                  <c:v>7.3161731296684683E-3</c:v>
                </c:pt>
                <c:pt idx="332">
                  <c:v>7.4966864325565728E-3</c:v>
                </c:pt>
                <c:pt idx="333">
                  <c:v>7.3903949809987412E-3</c:v>
                </c:pt>
                <c:pt idx="334">
                  <c:v>7.4569330507001695E-3</c:v>
                </c:pt>
                <c:pt idx="335">
                  <c:v>7.6217769295319837E-3</c:v>
                </c:pt>
                <c:pt idx="336">
                  <c:v>7.87880097146193E-3</c:v>
                </c:pt>
                <c:pt idx="337">
                  <c:v>7.8032133581329554E-3</c:v>
                </c:pt>
                <c:pt idx="338">
                  <c:v>8.3456240432925564E-3</c:v>
                </c:pt>
                <c:pt idx="339">
                  <c:v>7.8672568573546937E-3</c:v>
                </c:pt>
                <c:pt idx="340">
                  <c:v>8.0387532153346139E-3</c:v>
                </c:pt>
                <c:pt idx="341">
                  <c:v>7.6874363673804739E-3</c:v>
                </c:pt>
                <c:pt idx="342">
                  <c:v>7.6687577509784218E-3</c:v>
                </c:pt>
                <c:pt idx="343">
                  <c:v>7.6901716990711768E-3</c:v>
                </c:pt>
                <c:pt idx="344">
                  <c:v>7.898617554245058E-3</c:v>
                </c:pt>
                <c:pt idx="345">
                  <c:v>7.8220151210143547E-3</c:v>
                </c:pt>
                <c:pt idx="346">
                  <c:v>7.7774167235030098E-3</c:v>
                </c:pt>
                <c:pt idx="347">
                  <c:v>7.7293378109305694E-3</c:v>
                </c:pt>
                <c:pt idx="348">
                  <c:v>7.7893519590051226E-3</c:v>
                </c:pt>
                <c:pt idx="349">
                  <c:v>8.8826530968730121E-3</c:v>
                </c:pt>
                <c:pt idx="350">
                  <c:v>8.4267909923347525E-3</c:v>
                </c:pt>
                <c:pt idx="351">
                  <c:v>1.1023555625014033E-2</c:v>
                </c:pt>
                <c:pt idx="352">
                  <c:v>1.1356086287516248E-2</c:v>
                </c:pt>
                <c:pt idx="353">
                  <c:v>1.357650902522458E-2</c:v>
                </c:pt>
                <c:pt idx="354">
                  <c:v>1.1583769334517931E-2</c:v>
                </c:pt>
                <c:pt idx="355">
                  <c:v>1.2076722750833858E-2</c:v>
                </c:pt>
                <c:pt idx="356">
                  <c:v>1.1111910513036683E-2</c:v>
                </c:pt>
                <c:pt idx="357">
                  <c:v>1.2241245645578196E-2</c:v>
                </c:pt>
                <c:pt idx="358">
                  <c:v>1.2476338714009588E-2</c:v>
                </c:pt>
                <c:pt idx="359">
                  <c:v>1.3384974191025894E-2</c:v>
                </c:pt>
                <c:pt idx="360">
                  <c:v>1.1936732198250954E-2</c:v>
                </c:pt>
                <c:pt idx="361">
                  <c:v>8.7394864664239111E-3</c:v>
                </c:pt>
                <c:pt idx="362">
                  <c:v>9.0952129623169137E-3</c:v>
                </c:pt>
                <c:pt idx="363">
                  <c:v>9.4996348861431882E-3</c:v>
                </c:pt>
                <c:pt idx="364">
                  <c:v>9.6109069900781868E-3</c:v>
                </c:pt>
                <c:pt idx="365">
                  <c:v>1.5962305551937558E-2</c:v>
                </c:pt>
                <c:pt idx="366">
                  <c:v>1.5882861788921464E-2</c:v>
                </c:pt>
                <c:pt idx="367">
                  <c:v>1.5001981183955749E-2</c:v>
                </c:pt>
                <c:pt idx="368">
                  <c:v>1.6944749279502902E-2</c:v>
                </c:pt>
                <c:pt idx="369">
                  <c:v>1.7782352984519065E-2</c:v>
                </c:pt>
                <c:pt idx="370">
                  <c:v>1.8231610529298042E-2</c:v>
                </c:pt>
                <c:pt idx="371">
                  <c:v>1.7730547935349929E-2</c:v>
                </c:pt>
                <c:pt idx="372">
                  <c:v>1.8591806342107265E-2</c:v>
                </c:pt>
                <c:pt idx="373">
                  <c:v>1.862690661319745E-2</c:v>
                </c:pt>
                <c:pt idx="374">
                  <c:v>1.9292855438195266E-2</c:v>
                </c:pt>
                <c:pt idx="375">
                  <c:v>1.9393860910255578E-2</c:v>
                </c:pt>
                <c:pt idx="376">
                  <c:v>1.9344103967342405E-2</c:v>
                </c:pt>
                <c:pt idx="377">
                  <c:v>1.9753450991904734E-2</c:v>
                </c:pt>
                <c:pt idx="378">
                  <c:v>1.7821095829354996E-2</c:v>
                </c:pt>
                <c:pt idx="379">
                  <c:v>1.9024496723578352E-2</c:v>
                </c:pt>
                <c:pt idx="380">
                  <c:v>1.9269853642525016E-2</c:v>
                </c:pt>
                <c:pt idx="381">
                  <c:v>1.7263218649852436E-2</c:v>
                </c:pt>
                <c:pt idx="382">
                  <c:v>1.7032208813335985E-2</c:v>
                </c:pt>
                <c:pt idx="383">
                  <c:v>1.7929773467206544E-2</c:v>
                </c:pt>
                <c:pt idx="384">
                  <c:v>1.7708503674133871E-2</c:v>
                </c:pt>
                <c:pt idx="385">
                  <c:v>1.7623300719800696E-2</c:v>
                </c:pt>
                <c:pt idx="386">
                  <c:v>1.7422913996357994E-2</c:v>
                </c:pt>
                <c:pt idx="387">
                  <c:v>1.7393520177299126E-2</c:v>
                </c:pt>
                <c:pt idx="388">
                  <c:v>1.7356525367037443E-2</c:v>
                </c:pt>
                <c:pt idx="389">
                  <c:v>1.7239522780008138E-2</c:v>
                </c:pt>
                <c:pt idx="390">
                  <c:v>1.6648131120635928E-2</c:v>
                </c:pt>
                <c:pt idx="391">
                  <c:v>1.6302958164759785E-2</c:v>
                </c:pt>
                <c:pt idx="392">
                  <c:v>1.6588325856207505E-2</c:v>
                </c:pt>
                <c:pt idx="393">
                  <c:v>1.8087947803466172E-2</c:v>
                </c:pt>
                <c:pt idx="394">
                  <c:v>1.7395139637047349E-2</c:v>
                </c:pt>
                <c:pt idx="395">
                  <c:v>1.70503616553393E-2</c:v>
                </c:pt>
                <c:pt idx="396">
                  <c:v>1.3603435011427013E-2</c:v>
                </c:pt>
                <c:pt idx="397">
                  <c:v>1.2713000860880347E-2</c:v>
                </c:pt>
                <c:pt idx="398">
                  <c:v>1.2330988831924079E-2</c:v>
                </c:pt>
                <c:pt idx="399">
                  <c:v>1.304198769014619E-2</c:v>
                </c:pt>
                <c:pt idx="400">
                  <c:v>1.2599120370963803E-2</c:v>
                </c:pt>
                <c:pt idx="401">
                  <c:v>1.2392454492569618E-2</c:v>
                </c:pt>
                <c:pt idx="402">
                  <c:v>1.201825445446786E-2</c:v>
                </c:pt>
                <c:pt idx="403">
                  <c:v>1.2575273116327217E-2</c:v>
                </c:pt>
                <c:pt idx="404">
                  <c:v>1.2349119979234531E-2</c:v>
                </c:pt>
                <c:pt idx="405">
                  <c:v>1.200887490701665E-2</c:v>
                </c:pt>
                <c:pt idx="406">
                  <c:v>1.1667863968561232E-2</c:v>
                </c:pt>
                <c:pt idx="407">
                  <c:v>1.1672071382210185E-2</c:v>
                </c:pt>
                <c:pt idx="408">
                  <c:v>1.0434352500522751E-2</c:v>
                </c:pt>
                <c:pt idx="409">
                  <c:v>8.1696791770119528E-3</c:v>
                </c:pt>
                <c:pt idx="410">
                  <c:v>8.0841654885720204E-3</c:v>
                </c:pt>
                <c:pt idx="411">
                  <c:v>7.7262338304884296E-3</c:v>
                </c:pt>
                <c:pt idx="412">
                  <c:v>8.3432768468036048E-3</c:v>
                </c:pt>
                <c:pt idx="413">
                  <c:v>7.8898605047241586E-3</c:v>
                </c:pt>
                <c:pt idx="414">
                  <c:v>7.1897270425595235E-3</c:v>
                </c:pt>
                <c:pt idx="415">
                  <c:v>8.3092478326183654E-3</c:v>
                </c:pt>
                <c:pt idx="416">
                  <c:v>8.7509942272400738E-3</c:v>
                </c:pt>
                <c:pt idx="417">
                  <c:v>9.2729163138935214E-3</c:v>
                </c:pt>
                <c:pt idx="418">
                  <c:v>9.4683758044123746E-3</c:v>
                </c:pt>
                <c:pt idx="419">
                  <c:v>8.8320924682131468E-3</c:v>
                </c:pt>
                <c:pt idx="420">
                  <c:v>7.9535093652636103E-3</c:v>
                </c:pt>
                <c:pt idx="421">
                  <c:v>7.7039638312183913E-3</c:v>
                </c:pt>
                <c:pt idx="422">
                  <c:v>6.7756240428628314E-3</c:v>
                </c:pt>
                <c:pt idx="423">
                  <c:v>6.1694768002200041E-3</c:v>
                </c:pt>
                <c:pt idx="424">
                  <c:v>6.554247996626985E-3</c:v>
                </c:pt>
                <c:pt idx="425">
                  <c:v>6.8092425459332986E-3</c:v>
                </c:pt>
                <c:pt idx="426">
                  <c:v>6.0702852664951722E-3</c:v>
                </c:pt>
                <c:pt idx="427">
                  <c:v>6.537015247886596E-3</c:v>
                </c:pt>
                <c:pt idx="428">
                  <c:v>6.6743973711931104E-3</c:v>
                </c:pt>
                <c:pt idx="429">
                  <c:v>7.1705041229929121E-3</c:v>
                </c:pt>
                <c:pt idx="430">
                  <c:v>7.8824927713122966E-3</c:v>
                </c:pt>
                <c:pt idx="431">
                  <c:v>8.0817017690056562E-3</c:v>
                </c:pt>
                <c:pt idx="432">
                  <c:v>8.1423427295395333E-3</c:v>
                </c:pt>
                <c:pt idx="433">
                  <c:v>8.8654708904820981E-3</c:v>
                </c:pt>
                <c:pt idx="434">
                  <c:v>9.242188243202101E-3</c:v>
                </c:pt>
                <c:pt idx="435">
                  <c:v>9.0922244410893676E-3</c:v>
                </c:pt>
                <c:pt idx="436">
                  <c:v>6.7838419275174566E-3</c:v>
                </c:pt>
                <c:pt idx="437">
                  <c:v>6.6872318318033416E-3</c:v>
                </c:pt>
                <c:pt idx="438">
                  <c:v>6.5891274045367142E-3</c:v>
                </c:pt>
                <c:pt idx="439">
                  <c:v>6.8666152589549534E-3</c:v>
                </c:pt>
                <c:pt idx="440">
                  <c:v>7.9842071419051683E-3</c:v>
                </c:pt>
                <c:pt idx="441">
                  <c:v>7.8283568080850848E-3</c:v>
                </c:pt>
                <c:pt idx="442">
                  <c:v>7.5642248198585227E-3</c:v>
                </c:pt>
                <c:pt idx="443">
                  <c:v>7.8507240147218035E-3</c:v>
                </c:pt>
                <c:pt idx="444">
                  <c:v>7.8819419889938659E-3</c:v>
                </c:pt>
                <c:pt idx="445">
                  <c:v>8.6816874239393545E-3</c:v>
                </c:pt>
                <c:pt idx="446">
                  <c:v>6.6257830773829105E-3</c:v>
                </c:pt>
                <c:pt idx="447">
                  <c:v>6.0583641017083927E-3</c:v>
                </c:pt>
                <c:pt idx="448">
                  <c:v>6.1066517138331474E-3</c:v>
                </c:pt>
                <c:pt idx="449">
                  <c:v>6.3704328459928371E-3</c:v>
                </c:pt>
                <c:pt idx="450">
                  <c:v>6.2070185264089051E-3</c:v>
                </c:pt>
                <c:pt idx="451">
                  <c:v>6.9756449411726837E-3</c:v>
                </c:pt>
                <c:pt idx="452">
                  <c:v>6.9833855533378711E-3</c:v>
                </c:pt>
                <c:pt idx="453">
                  <c:v>7.1328567370458895E-3</c:v>
                </c:pt>
                <c:pt idx="454">
                  <c:v>8.6238799785020182E-3</c:v>
                </c:pt>
                <c:pt idx="455">
                  <c:v>9.6462164906131916E-3</c:v>
                </c:pt>
                <c:pt idx="456">
                  <c:v>9.6273664702405514E-3</c:v>
                </c:pt>
                <c:pt idx="457">
                  <c:v>9.8105711242252105E-3</c:v>
                </c:pt>
                <c:pt idx="458">
                  <c:v>9.7569276738320113E-3</c:v>
                </c:pt>
                <c:pt idx="459">
                  <c:v>9.5246558011344695E-3</c:v>
                </c:pt>
                <c:pt idx="460">
                  <c:v>9.8703973886152801E-3</c:v>
                </c:pt>
                <c:pt idx="461">
                  <c:v>1.0253853735847668E-2</c:v>
                </c:pt>
                <c:pt idx="462">
                  <c:v>1.0340475567386992E-2</c:v>
                </c:pt>
                <c:pt idx="463">
                  <c:v>1.0209373346153086E-2</c:v>
                </c:pt>
                <c:pt idx="464">
                  <c:v>9.9969757568079722E-3</c:v>
                </c:pt>
                <c:pt idx="465">
                  <c:v>9.2706120434648785E-3</c:v>
                </c:pt>
                <c:pt idx="466">
                  <c:v>9.3350501896376972E-3</c:v>
                </c:pt>
                <c:pt idx="467">
                  <c:v>5.0727770918584667E-3</c:v>
                </c:pt>
                <c:pt idx="468">
                  <c:v>5.0158860736502116E-3</c:v>
                </c:pt>
                <c:pt idx="469">
                  <c:v>4.9601270995380236E-3</c:v>
                </c:pt>
                <c:pt idx="470">
                  <c:v>4.9591461901465827E-3</c:v>
                </c:pt>
                <c:pt idx="471">
                  <c:v>5.1166013067030693E-3</c:v>
                </c:pt>
                <c:pt idx="472">
                  <c:v>5.2099743582090657E-3</c:v>
                </c:pt>
                <c:pt idx="473">
                  <c:v>5.5815822911737603E-3</c:v>
                </c:pt>
                <c:pt idx="474">
                  <c:v>6.0562341152747869E-3</c:v>
                </c:pt>
                <c:pt idx="475">
                  <c:v>5.7401223774903908E-3</c:v>
                </c:pt>
                <c:pt idx="476">
                  <c:v>5.7167010210560929E-3</c:v>
                </c:pt>
                <c:pt idx="477">
                  <c:v>5.7236961147491515E-3</c:v>
                </c:pt>
                <c:pt idx="478">
                  <c:v>5.5490269124359708E-3</c:v>
                </c:pt>
                <c:pt idx="479">
                  <c:v>5.638412885399775E-3</c:v>
                </c:pt>
                <c:pt idx="480">
                  <c:v>5.7382299275634749E-3</c:v>
                </c:pt>
                <c:pt idx="481">
                  <c:v>5.7973152524326494E-3</c:v>
                </c:pt>
                <c:pt idx="482">
                  <c:v>5.7166322641575042E-3</c:v>
                </c:pt>
                <c:pt idx="483">
                  <c:v>5.79796462879811E-3</c:v>
                </c:pt>
                <c:pt idx="484">
                  <c:v>5.713340522323136E-3</c:v>
                </c:pt>
                <c:pt idx="485">
                  <c:v>5.7340067581376419E-3</c:v>
                </c:pt>
                <c:pt idx="486">
                  <c:v>5.7321468104922207E-3</c:v>
                </c:pt>
                <c:pt idx="487">
                  <c:v>6.2077498910939992E-3</c:v>
                </c:pt>
                <c:pt idx="488">
                  <c:v>5.9199675685000699E-3</c:v>
                </c:pt>
                <c:pt idx="489">
                  <c:v>5.5183524245659534E-3</c:v>
                </c:pt>
                <c:pt idx="490">
                  <c:v>5.542153003790103E-3</c:v>
                </c:pt>
                <c:pt idx="491">
                  <c:v>5.1290860631357481E-3</c:v>
                </c:pt>
                <c:pt idx="492">
                  <c:v>5.3773256314510404E-3</c:v>
                </c:pt>
                <c:pt idx="493">
                  <c:v>5.5155524290442818E-3</c:v>
                </c:pt>
                <c:pt idx="494">
                  <c:v>5.6499343265063355E-3</c:v>
                </c:pt>
                <c:pt idx="495">
                  <c:v>5.5475037393955765E-3</c:v>
                </c:pt>
                <c:pt idx="496">
                  <c:v>5.3912138554283191E-3</c:v>
                </c:pt>
                <c:pt idx="497">
                  <c:v>5.4563587992990745E-3</c:v>
                </c:pt>
                <c:pt idx="498">
                  <c:v>5.5594550529428502E-3</c:v>
                </c:pt>
                <c:pt idx="499">
                  <c:v>5.2704681232603936E-3</c:v>
                </c:pt>
                <c:pt idx="500">
                  <c:v>5.2435783745309996E-3</c:v>
                </c:pt>
                <c:pt idx="501">
                  <c:v>5.1125417140122521E-3</c:v>
                </c:pt>
                <c:pt idx="502">
                  <c:v>5.232012913859759E-3</c:v>
                </c:pt>
                <c:pt idx="503">
                  <c:v>5.3668755418896574E-3</c:v>
                </c:pt>
                <c:pt idx="504">
                  <c:v>5.3532207758350027E-3</c:v>
                </c:pt>
                <c:pt idx="505">
                  <c:v>5.4869560343146183E-3</c:v>
                </c:pt>
                <c:pt idx="506">
                  <c:v>5.8298240844383521E-3</c:v>
                </c:pt>
                <c:pt idx="507">
                  <c:v>5.8525574840945374E-3</c:v>
                </c:pt>
                <c:pt idx="508">
                  <c:v>5.7430311994104361E-3</c:v>
                </c:pt>
                <c:pt idx="509">
                  <c:v>6.2894288155872563E-3</c:v>
                </c:pt>
                <c:pt idx="510">
                  <c:v>6.7571566744395626E-3</c:v>
                </c:pt>
                <c:pt idx="511">
                  <c:v>9.2198888460793098E-3</c:v>
                </c:pt>
                <c:pt idx="512">
                  <c:v>9.1886855264062244E-3</c:v>
                </c:pt>
                <c:pt idx="513">
                  <c:v>8.1288236779414151E-3</c:v>
                </c:pt>
                <c:pt idx="514">
                  <c:v>7.9245053129668071E-3</c:v>
                </c:pt>
                <c:pt idx="515">
                  <c:v>6.7045123703667756E-3</c:v>
                </c:pt>
                <c:pt idx="516">
                  <c:v>7.3870639277035625E-3</c:v>
                </c:pt>
                <c:pt idx="517">
                  <c:v>6.8886470953865211E-3</c:v>
                </c:pt>
                <c:pt idx="518">
                  <c:v>6.6841484234624856E-3</c:v>
                </c:pt>
                <c:pt idx="519">
                  <c:v>6.4570792679121327E-3</c:v>
                </c:pt>
                <c:pt idx="520">
                  <c:v>6.9835258766956492E-3</c:v>
                </c:pt>
                <c:pt idx="521">
                  <c:v>6.9996237406160624E-3</c:v>
                </c:pt>
                <c:pt idx="522">
                  <c:v>6.7915791198345206E-3</c:v>
                </c:pt>
                <c:pt idx="523">
                  <c:v>6.7380626386059949E-3</c:v>
                </c:pt>
                <c:pt idx="524">
                  <c:v>7.229742067664695E-3</c:v>
                </c:pt>
                <c:pt idx="525">
                  <c:v>6.8946455684706269E-3</c:v>
                </c:pt>
                <c:pt idx="526">
                  <c:v>6.7312384487111937E-3</c:v>
                </c:pt>
                <c:pt idx="527">
                  <c:v>5.8151376859158681E-3</c:v>
                </c:pt>
                <c:pt idx="528">
                  <c:v>5.7898005968578525E-3</c:v>
                </c:pt>
                <c:pt idx="529">
                  <c:v>5.3297427246709241E-3</c:v>
                </c:pt>
                <c:pt idx="530">
                  <c:v>5.9166993403595479E-3</c:v>
                </c:pt>
                <c:pt idx="531">
                  <c:v>9.5398870139747783E-3</c:v>
                </c:pt>
                <c:pt idx="532">
                  <c:v>9.4646378247232668E-3</c:v>
                </c:pt>
                <c:pt idx="533">
                  <c:v>9.2252771796162043E-3</c:v>
                </c:pt>
                <c:pt idx="534">
                  <c:v>9.1988635398269538E-3</c:v>
                </c:pt>
                <c:pt idx="535">
                  <c:v>9.3962522383213773E-3</c:v>
                </c:pt>
                <c:pt idx="536">
                  <c:v>8.9644184952194297E-3</c:v>
                </c:pt>
                <c:pt idx="537">
                  <c:v>9.0076946207580024E-3</c:v>
                </c:pt>
                <c:pt idx="538">
                  <c:v>8.8780634652331162E-3</c:v>
                </c:pt>
                <c:pt idx="539">
                  <c:v>8.2782296642383082E-3</c:v>
                </c:pt>
                <c:pt idx="540">
                  <c:v>8.1902896573649454E-3</c:v>
                </c:pt>
                <c:pt idx="541">
                  <c:v>8.3878350422442217E-3</c:v>
                </c:pt>
                <c:pt idx="542">
                  <c:v>8.4072460078143205E-3</c:v>
                </c:pt>
                <c:pt idx="543">
                  <c:v>9.3097882336208755E-3</c:v>
                </c:pt>
                <c:pt idx="544">
                  <c:v>9.3849063652298795E-3</c:v>
                </c:pt>
                <c:pt idx="545">
                  <c:v>9.3779276577073897E-3</c:v>
                </c:pt>
                <c:pt idx="546">
                  <c:v>9.5691681515634331E-3</c:v>
                </c:pt>
                <c:pt idx="547">
                  <c:v>9.5022690737907867E-3</c:v>
                </c:pt>
                <c:pt idx="548">
                  <c:v>9.5385546260126838E-3</c:v>
                </c:pt>
                <c:pt idx="549">
                  <c:v>9.3346847216434665E-3</c:v>
                </c:pt>
                <c:pt idx="550">
                  <c:v>9.4026798891744274E-3</c:v>
                </c:pt>
                <c:pt idx="551">
                  <c:v>9.4037126278984171E-3</c:v>
                </c:pt>
                <c:pt idx="552">
                  <c:v>1.0090819444598458E-2</c:v>
                </c:pt>
                <c:pt idx="553">
                  <c:v>1.0115764758897538E-2</c:v>
                </c:pt>
                <c:pt idx="554">
                  <c:v>9.958549753481899E-3</c:v>
                </c:pt>
                <c:pt idx="555">
                  <c:v>9.8437296555022192E-3</c:v>
                </c:pt>
                <c:pt idx="556">
                  <c:v>8.9206065550972609E-3</c:v>
                </c:pt>
                <c:pt idx="557">
                  <c:v>8.6695245325125285E-3</c:v>
                </c:pt>
                <c:pt idx="558">
                  <c:v>8.7018718729789408E-3</c:v>
                </c:pt>
                <c:pt idx="559">
                  <c:v>8.3278114170122746E-3</c:v>
                </c:pt>
                <c:pt idx="560">
                  <c:v>8.3241836783490078E-3</c:v>
                </c:pt>
                <c:pt idx="561">
                  <c:v>8.5417278453318451E-3</c:v>
                </c:pt>
                <c:pt idx="562">
                  <c:v>8.3525407891232462E-3</c:v>
                </c:pt>
                <c:pt idx="563">
                  <c:v>8.1091839141566938E-3</c:v>
                </c:pt>
                <c:pt idx="564">
                  <c:v>8.2963902806369259E-3</c:v>
                </c:pt>
                <c:pt idx="565">
                  <c:v>8.4065897192916964E-3</c:v>
                </c:pt>
                <c:pt idx="566">
                  <c:v>8.7188672734613299E-3</c:v>
                </c:pt>
                <c:pt idx="567">
                  <c:v>8.708828133293536E-3</c:v>
                </c:pt>
                <c:pt idx="568">
                  <c:v>6.6732829553470437E-3</c:v>
                </c:pt>
                <c:pt idx="569">
                  <c:v>7.3011575093365469E-3</c:v>
                </c:pt>
                <c:pt idx="570">
                  <c:v>7.3084728037362311E-3</c:v>
                </c:pt>
                <c:pt idx="571">
                  <c:v>7.3115406297118496E-3</c:v>
                </c:pt>
                <c:pt idx="572">
                  <c:v>7.3304150374754592E-3</c:v>
                </c:pt>
                <c:pt idx="573">
                  <c:v>7.0303336656456026E-3</c:v>
                </c:pt>
                <c:pt idx="574">
                  <c:v>6.9779315338729768E-3</c:v>
                </c:pt>
                <c:pt idx="575">
                  <c:v>7.7680541565472543E-3</c:v>
                </c:pt>
                <c:pt idx="576">
                  <c:v>7.6940100020968134E-3</c:v>
                </c:pt>
                <c:pt idx="577">
                  <c:v>7.6859695434315636E-3</c:v>
                </c:pt>
                <c:pt idx="578">
                  <c:v>7.7290024919385381E-3</c:v>
                </c:pt>
                <c:pt idx="579">
                  <c:v>7.7006617300584756E-3</c:v>
                </c:pt>
                <c:pt idx="580">
                  <c:v>7.700952498660419E-3</c:v>
                </c:pt>
                <c:pt idx="581">
                  <c:v>7.4130635828018997E-3</c:v>
                </c:pt>
                <c:pt idx="582">
                  <c:v>7.3562823016313081E-3</c:v>
                </c:pt>
                <c:pt idx="583">
                  <c:v>7.4017024825934535E-3</c:v>
                </c:pt>
                <c:pt idx="584">
                  <c:v>7.3975940264685205E-3</c:v>
                </c:pt>
                <c:pt idx="585">
                  <c:v>6.9121709071171163E-3</c:v>
                </c:pt>
                <c:pt idx="586">
                  <c:v>6.8880619203316685E-3</c:v>
                </c:pt>
                <c:pt idx="587">
                  <c:v>6.80081033171589E-3</c:v>
                </c:pt>
                <c:pt idx="588">
                  <c:v>6.6227365113181984E-3</c:v>
                </c:pt>
                <c:pt idx="589">
                  <c:v>5.7804638336627079E-3</c:v>
                </c:pt>
                <c:pt idx="590">
                  <c:v>5.3212927835245517E-3</c:v>
                </c:pt>
                <c:pt idx="591">
                  <c:v>5.3831108089097707E-3</c:v>
                </c:pt>
                <c:pt idx="592">
                  <c:v>5.1416836865386777E-3</c:v>
                </c:pt>
                <c:pt idx="593">
                  <c:v>5.2212469228763193E-3</c:v>
                </c:pt>
                <c:pt idx="594">
                  <c:v>4.9741092254341757E-3</c:v>
                </c:pt>
                <c:pt idx="595">
                  <c:v>4.7977740908125652E-3</c:v>
                </c:pt>
                <c:pt idx="596">
                  <c:v>4.7051954296734502E-3</c:v>
                </c:pt>
                <c:pt idx="597">
                  <c:v>5.1305948983219182E-3</c:v>
                </c:pt>
                <c:pt idx="598">
                  <c:v>4.9258792440448496E-3</c:v>
                </c:pt>
                <c:pt idx="599">
                  <c:v>4.9615872544287263E-3</c:v>
                </c:pt>
                <c:pt idx="600">
                  <c:v>4.9816567843947593E-3</c:v>
                </c:pt>
                <c:pt idx="601">
                  <c:v>5.1458853217080146E-3</c:v>
                </c:pt>
                <c:pt idx="602">
                  <c:v>5.092889587722956E-3</c:v>
                </c:pt>
                <c:pt idx="603">
                  <c:v>4.8680749023741554E-3</c:v>
                </c:pt>
                <c:pt idx="604">
                  <c:v>4.2312974465242648E-3</c:v>
                </c:pt>
                <c:pt idx="605">
                  <c:v>4.2817044241523815E-3</c:v>
                </c:pt>
                <c:pt idx="606">
                  <c:v>4.1441776113350093E-3</c:v>
                </c:pt>
                <c:pt idx="607">
                  <c:v>3.811338354248032E-3</c:v>
                </c:pt>
                <c:pt idx="608">
                  <c:v>3.5133898602136599E-3</c:v>
                </c:pt>
                <c:pt idx="609">
                  <c:v>3.1222551350629764E-3</c:v>
                </c:pt>
                <c:pt idx="610">
                  <c:v>3.1222551350629764E-3</c:v>
                </c:pt>
                <c:pt idx="611">
                  <c:v>3.1222551350629764E-3</c:v>
                </c:pt>
                <c:pt idx="612">
                  <c:v>3.1222551350629764E-3</c:v>
                </c:pt>
                <c:pt idx="613">
                  <c:v>3.1222551350629769E-3</c:v>
                </c:pt>
                <c:pt idx="614">
                  <c:v>3.1222551350629769E-3</c:v>
                </c:pt>
                <c:pt idx="615">
                  <c:v>3.1222551350629773E-3</c:v>
                </c:pt>
                <c:pt idx="616">
                  <c:v>3.1222551350629764E-3</c:v>
                </c:pt>
                <c:pt idx="617">
                  <c:v>3.122255135062976E-3</c:v>
                </c:pt>
                <c:pt idx="618">
                  <c:v>3.1222551350629773E-3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8-46FD-A7CB-8E09EBE4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796159"/>
        <c:axId val="398797823"/>
      </c:lineChart>
      <c:dateAx>
        <c:axId val="39879615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797823"/>
        <c:crosses val="autoZero"/>
        <c:auto val="1"/>
        <c:lblOffset val="100"/>
        <c:baseTimeUnit val="days"/>
      </c:dateAx>
      <c:valAx>
        <c:axId val="39879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79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'C-MDP in China'!$E$5</c:f>
              <c:strCache>
                <c:ptCount val="1"/>
                <c:pt idx="0">
                  <c:v>Hash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'C-MDP in China'!$B$6:$B$746</c:f>
              <c:numCache>
                <c:formatCode>m/d/yy</c:formatCode>
                <c:ptCount val="619"/>
                <c:pt idx="0">
                  <c:v>42371</c:v>
                </c:pt>
                <c:pt idx="1">
                  <c:v>42374</c:v>
                </c:pt>
                <c:pt idx="2">
                  <c:v>42377</c:v>
                </c:pt>
                <c:pt idx="3">
                  <c:v>42380</c:v>
                </c:pt>
                <c:pt idx="4">
                  <c:v>42383</c:v>
                </c:pt>
                <c:pt idx="5">
                  <c:v>42386</c:v>
                </c:pt>
                <c:pt idx="6">
                  <c:v>42389</c:v>
                </c:pt>
                <c:pt idx="7">
                  <c:v>42392</c:v>
                </c:pt>
                <c:pt idx="8">
                  <c:v>42395</c:v>
                </c:pt>
                <c:pt idx="9">
                  <c:v>42398</c:v>
                </c:pt>
                <c:pt idx="10">
                  <c:v>42401</c:v>
                </c:pt>
                <c:pt idx="11">
                  <c:v>42404</c:v>
                </c:pt>
                <c:pt idx="12">
                  <c:v>42407</c:v>
                </c:pt>
                <c:pt idx="13">
                  <c:v>42410</c:v>
                </c:pt>
                <c:pt idx="14">
                  <c:v>42413</c:v>
                </c:pt>
                <c:pt idx="15">
                  <c:v>42416</c:v>
                </c:pt>
                <c:pt idx="16">
                  <c:v>42419</c:v>
                </c:pt>
                <c:pt idx="17">
                  <c:v>42422</c:v>
                </c:pt>
                <c:pt idx="18">
                  <c:v>42425</c:v>
                </c:pt>
                <c:pt idx="19">
                  <c:v>42428</c:v>
                </c:pt>
                <c:pt idx="20">
                  <c:v>42431</c:v>
                </c:pt>
                <c:pt idx="21">
                  <c:v>42434</c:v>
                </c:pt>
                <c:pt idx="22">
                  <c:v>42437</c:v>
                </c:pt>
                <c:pt idx="23">
                  <c:v>42440</c:v>
                </c:pt>
                <c:pt idx="24">
                  <c:v>42443</c:v>
                </c:pt>
                <c:pt idx="25">
                  <c:v>42446</c:v>
                </c:pt>
                <c:pt idx="26">
                  <c:v>42449</c:v>
                </c:pt>
                <c:pt idx="27">
                  <c:v>42452</c:v>
                </c:pt>
                <c:pt idx="28">
                  <c:v>42455</c:v>
                </c:pt>
                <c:pt idx="29">
                  <c:v>42458</c:v>
                </c:pt>
                <c:pt idx="30">
                  <c:v>42461</c:v>
                </c:pt>
                <c:pt idx="31">
                  <c:v>42464</c:v>
                </c:pt>
                <c:pt idx="32">
                  <c:v>42467</c:v>
                </c:pt>
                <c:pt idx="33">
                  <c:v>42470</c:v>
                </c:pt>
                <c:pt idx="34">
                  <c:v>42473</c:v>
                </c:pt>
                <c:pt idx="35">
                  <c:v>42476</c:v>
                </c:pt>
                <c:pt idx="36">
                  <c:v>42479</c:v>
                </c:pt>
                <c:pt idx="37">
                  <c:v>42482</c:v>
                </c:pt>
                <c:pt idx="38">
                  <c:v>42485</c:v>
                </c:pt>
                <c:pt idx="39">
                  <c:v>42488</c:v>
                </c:pt>
                <c:pt idx="40">
                  <c:v>42491</c:v>
                </c:pt>
                <c:pt idx="41">
                  <c:v>42494</c:v>
                </c:pt>
                <c:pt idx="42">
                  <c:v>42497</c:v>
                </c:pt>
                <c:pt idx="43">
                  <c:v>42500</c:v>
                </c:pt>
                <c:pt idx="44">
                  <c:v>42503</c:v>
                </c:pt>
                <c:pt idx="45">
                  <c:v>42506</c:v>
                </c:pt>
                <c:pt idx="46">
                  <c:v>42509</c:v>
                </c:pt>
                <c:pt idx="47">
                  <c:v>42512</c:v>
                </c:pt>
                <c:pt idx="48">
                  <c:v>42515</c:v>
                </c:pt>
                <c:pt idx="49">
                  <c:v>42518</c:v>
                </c:pt>
                <c:pt idx="50">
                  <c:v>42521</c:v>
                </c:pt>
                <c:pt idx="51">
                  <c:v>42524</c:v>
                </c:pt>
                <c:pt idx="52">
                  <c:v>42527</c:v>
                </c:pt>
                <c:pt idx="53">
                  <c:v>42530</c:v>
                </c:pt>
                <c:pt idx="54">
                  <c:v>42533</c:v>
                </c:pt>
                <c:pt idx="55">
                  <c:v>42536</c:v>
                </c:pt>
                <c:pt idx="56">
                  <c:v>42539</c:v>
                </c:pt>
                <c:pt idx="57">
                  <c:v>42542</c:v>
                </c:pt>
                <c:pt idx="58">
                  <c:v>42545</c:v>
                </c:pt>
                <c:pt idx="59">
                  <c:v>42548</c:v>
                </c:pt>
                <c:pt idx="60">
                  <c:v>42551</c:v>
                </c:pt>
                <c:pt idx="61">
                  <c:v>42554</c:v>
                </c:pt>
                <c:pt idx="62">
                  <c:v>42557</c:v>
                </c:pt>
                <c:pt idx="63">
                  <c:v>42560</c:v>
                </c:pt>
                <c:pt idx="64">
                  <c:v>42563</c:v>
                </c:pt>
                <c:pt idx="65">
                  <c:v>42566</c:v>
                </c:pt>
                <c:pt idx="66">
                  <c:v>42569</c:v>
                </c:pt>
                <c:pt idx="67">
                  <c:v>42572</c:v>
                </c:pt>
                <c:pt idx="68">
                  <c:v>42575</c:v>
                </c:pt>
                <c:pt idx="69">
                  <c:v>42578</c:v>
                </c:pt>
                <c:pt idx="70">
                  <c:v>42581</c:v>
                </c:pt>
                <c:pt idx="71">
                  <c:v>42584</c:v>
                </c:pt>
                <c:pt idx="72">
                  <c:v>42587</c:v>
                </c:pt>
                <c:pt idx="73">
                  <c:v>42590</c:v>
                </c:pt>
                <c:pt idx="74">
                  <c:v>42593</c:v>
                </c:pt>
                <c:pt idx="75">
                  <c:v>42596</c:v>
                </c:pt>
                <c:pt idx="76">
                  <c:v>42599</c:v>
                </c:pt>
                <c:pt idx="77">
                  <c:v>42602</c:v>
                </c:pt>
                <c:pt idx="78">
                  <c:v>42605</c:v>
                </c:pt>
                <c:pt idx="79">
                  <c:v>42608</c:v>
                </c:pt>
                <c:pt idx="80">
                  <c:v>42611</c:v>
                </c:pt>
                <c:pt idx="81">
                  <c:v>42614</c:v>
                </c:pt>
                <c:pt idx="82">
                  <c:v>42617</c:v>
                </c:pt>
                <c:pt idx="83">
                  <c:v>42620</c:v>
                </c:pt>
                <c:pt idx="84">
                  <c:v>42623</c:v>
                </c:pt>
                <c:pt idx="85">
                  <c:v>42626</c:v>
                </c:pt>
                <c:pt idx="86">
                  <c:v>42629</c:v>
                </c:pt>
                <c:pt idx="87">
                  <c:v>42632</c:v>
                </c:pt>
                <c:pt idx="88">
                  <c:v>42635</c:v>
                </c:pt>
                <c:pt idx="89">
                  <c:v>42638</c:v>
                </c:pt>
                <c:pt idx="90">
                  <c:v>42641</c:v>
                </c:pt>
                <c:pt idx="91">
                  <c:v>42644</c:v>
                </c:pt>
                <c:pt idx="92">
                  <c:v>42647</c:v>
                </c:pt>
                <c:pt idx="93">
                  <c:v>42650</c:v>
                </c:pt>
                <c:pt idx="94">
                  <c:v>42653</c:v>
                </c:pt>
                <c:pt idx="95">
                  <c:v>42656</c:v>
                </c:pt>
                <c:pt idx="96">
                  <c:v>42659</c:v>
                </c:pt>
                <c:pt idx="97">
                  <c:v>42662</c:v>
                </c:pt>
                <c:pt idx="98">
                  <c:v>42665</c:v>
                </c:pt>
                <c:pt idx="99">
                  <c:v>42668</c:v>
                </c:pt>
                <c:pt idx="100">
                  <c:v>42671</c:v>
                </c:pt>
                <c:pt idx="101">
                  <c:v>42674</c:v>
                </c:pt>
                <c:pt idx="102">
                  <c:v>42677</c:v>
                </c:pt>
                <c:pt idx="103">
                  <c:v>42680</c:v>
                </c:pt>
                <c:pt idx="104">
                  <c:v>42683</c:v>
                </c:pt>
                <c:pt idx="105">
                  <c:v>42686</c:v>
                </c:pt>
                <c:pt idx="106">
                  <c:v>42689</c:v>
                </c:pt>
                <c:pt idx="107">
                  <c:v>42692</c:v>
                </c:pt>
                <c:pt idx="108">
                  <c:v>42695</c:v>
                </c:pt>
                <c:pt idx="109">
                  <c:v>42698</c:v>
                </c:pt>
                <c:pt idx="110">
                  <c:v>42701</c:v>
                </c:pt>
                <c:pt idx="111">
                  <c:v>42704</c:v>
                </c:pt>
                <c:pt idx="112">
                  <c:v>42707</c:v>
                </c:pt>
                <c:pt idx="113">
                  <c:v>42710</c:v>
                </c:pt>
                <c:pt idx="114">
                  <c:v>42713</c:v>
                </c:pt>
                <c:pt idx="115">
                  <c:v>42716</c:v>
                </c:pt>
                <c:pt idx="116">
                  <c:v>42719</c:v>
                </c:pt>
                <c:pt idx="117">
                  <c:v>42722</c:v>
                </c:pt>
                <c:pt idx="118">
                  <c:v>42725</c:v>
                </c:pt>
                <c:pt idx="119">
                  <c:v>42728</c:v>
                </c:pt>
                <c:pt idx="120">
                  <c:v>42731</c:v>
                </c:pt>
                <c:pt idx="121">
                  <c:v>42734</c:v>
                </c:pt>
                <c:pt idx="122">
                  <c:v>42737</c:v>
                </c:pt>
                <c:pt idx="123">
                  <c:v>42740</c:v>
                </c:pt>
                <c:pt idx="124">
                  <c:v>42743</c:v>
                </c:pt>
                <c:pt idx="125">
                  <c:v>42746</c:v>
                </c:pt>
                <c:pt idx="126">
                  <c:v>42749</c:v>
                </c:pt>
                <c:pt idx="127">
                  <c:v>42752</c:v>
                </c:pt>
                <c:pt idx="128">
                  <c:v>42755</c:v>
                </c:pt>
                <c:pt idx="129">
                  <c:v>42758</c:v>
                </c:pt>
                <c:pt idx="130">
                  <c:v>42761</c:v>
                </c:pt>
                <c:pt idx="131">
                  <c:v>42764</c:v>
                </c:pt>
                <c:pt idx="132">
                  <c:v>42767</c:v>
                </c:pt>
                <c:pt idx="133">
                  <c:v>42770</c:v>
                </c:pt>
                <c:pt idx="134">
                  <c:v>42773</c:v>
                </c:pt>
                <c:pt idx="135">
                  <c:v>42776</c:v>
                </c:pt>
                <c:pt idx="136">
                  <c:v>42779</c:v>
                </c:pt>
                <c:pt idx="137">
                  <c:v>42782</c:v>
                </c:pt>
                <c:pt idx="138">
                  <c:v>42785</c:v>
                </c:pt>
                <c:pt idx="139">
                  <c:v>42788</c:v>
                </c:pt>
                <c:pt idx="140">
                  <c:v>42791</c:v>
                </c:pt>
                <c:pt idx="141">
                  <c:v>42794</c:v>
                </c:pt>
                <c:pt idx="142">
                  <c:v>42797</c:v>
                </c:pt>
                <c:pt idx="143">
                  <c:v>42800</c:v>
                </c:pt>
                <c:pt idx="144">
                  <c:v>42803</c:v>
                </c:pt>
                <c:pt idx="145">
                  <c:v>42806</c:v>
                </c:pt>
                <c:pt idx="146">
                  <c:v>42809</c:v>
                </c:pt>
                <c:pt idx="147">
                  <c:v>42812</c:v>
                </c:pt>
                <c:pt idx="148">
                  <c:v>42815</c:v>
                </c:pt>
                <c:pt idx="149">
                  <c:v>42818</c:v>
                </c:pt>
                <c:pt idx="150">
                  <c:v>42821</c:v>
                </c:pt>
                <c:pt idx="151">
                  <c:v>42824</c:v>
                </c:pt>
                <c:pt idx="152">
                  <c:v>42827</c:v>
                </c:pt>
                <c:pt idx="153">
                  <c:v>42830</c:v>
                </c:pt>
                <c:pt idx="154">
                  <c:v>42833</c:v>
                </c:pt>
                <c:pt idx="155">
                  <c:v>42836</c:v>
                </c:pt>
                <c:pt idx="156">
                  <c:v>42839</c:v>
                </c:pt>
                <c:pt idx="157">
                  <c:v>42842</c:v>
                </c:pt>
                <c:pt idx="158">
                  <c:v>42845</c:v>
                </c:pt>
                <c:pt idx="159">
                  <c:v>42848</c:v>
                </c:pt>
                <c:pt idx="160">
                  <c:v>42851</c:v>
                </c:pt>
                <c:pt idx="161">
                  <c:v>42854</c:v>
                </c:pt>
                <c:pt idx="162">
                  <c:v>42857</c:v>
                </c:pt>
                <c:pt idx="163">
                  <c:v>42860</c:v>
                </c:pt>
                <c:pt idx="164">
                  <c:v>42863</c:v>
                </c:pt>
                <c:pt idx="165">
                  <c:v>42866</c:v>
                </c:pt>
                <c:pt idx="166">
                  <c:v>42869</c:v>
                </c:pt>
                <c:pt idx="167">
                  <c:v>42872</c:v>
                </c:pt>
                <c:pt idx="168">
                  <c:v>42875</c:v>
                </c:pt>
                <c:pt idx="169">
                  <c:v>42878</c:v>
                </c:pt>
                <c:pt idx="170">
                  <c:v>42881</c:v>
                </c:pt>
                <c:pt idx="171">
                  <c:v>42884</c:v>
                </c:pt>
                <c:pt idx="172">
                  <c:v>42887</c:v>
                </c:pt>
                <c:pt idx="173">
                  <c:v>42890</c:v>
                </c:pt>
                <c:pt idx="174">
                  <c:v>42893</c:v>
                </c:pt>
                <c:pt idx="175">
                  <c:v>42896</c:v>
                </c:pt>
                <c:pt idx="176">
                  <c:v>42899</c:v>
                </c:pt>
                <c:pt idx="177">
                  <c:v>42902</c:v>
                </c:pt>
                <c:pt idx="178">
                  <c:v>42905</c:v>
                </c:pt>
                <c:pt idx="179">
                  <c:v>42908</c:v>
                </c:pt>
                <c:pt idx="180">
                  <c:v>42911</c:v>
                </c:pt>
                <c:pt idx="181">
                  <c:v>42914</c:v>
                </c:pt>
                <c:pt idx="182">
                  <c:v>42917</c:v>
                </c:pt>
                <c:pt idx="183">
                  <c:v>42920</c:v>
                </c:pt>
                <c:pt idx="184">
                  <c:v>42923</c:v>
                </c:pt>
                <c:pt idx="185">
                  <c:v>42926</c:v>
                </c:pt>
                <c:pt idx="186">
                  <c:v>42929</c:v>
                </c:pt>
                <c:pt idx="187">
                  <c:v>42932</c:v>
                </c:pt>
                <c:pt idx="188">
                  <c:v>42935</c:v>
                </c:pt>
                <c:pt idx="189">
                  <c:v>42938</c:v>
                </c:pt>
                <c:pt idx="190">
                  <c:v>42941</c:v>
                </c:pt>
                <c:pt idx="191">
                  <c:v>42944</c:v>
                </c:pt>
                <c:pt idx="192">
                  <c:v>42947</c:v>
                </c:pt>
                <c:pt idx="193">
                  <c:v>42950</c:v>
                </c:pt>
                <c:pt idx="194">
                  <c:v>42953</c:v>
                </c:pt>
                <c:pt idx="195">
                  <c:v>42956</c:v>
                </c:pt>
                <c:pt idx="196">
                  <c:v>42959</c:v>
                </c:pt>
                <c:pt idx="197">
                  <c:v>42962</c:v>
                </c:pt>
                <c:pt idx="198">
                  <c:v>42965</c:v>
                </c:pt>
                <c:pt idx="199">
                  <c:v>42968</c:v>
                </c:pt>
                <c:pt idx="200">
                  <c:v>42971</c:v>
                </c:pt>
                <c:pt idx="201">
                  <c:v>42974</c:v>
                </c:pt>
                <c:pt idx="202">
                  <c:v>42977</c:v>
                </c:pt>
                <c:pt idx="203">
                  <c:v>42980</c:v>
                </c:pt>
                <c:pt idx="204">
                  <c:v>42983</c:v>
                </c:pt>
                <c:pt idx="205">
                  <c:v>42986</c:v>
                </c:pt>
                <c:pt idx="206">
                  <c:v>42989</c:v>
                </c:pt>
                <c:pt idx="207">
                  <c:v>42992</c:v>
                </c:pt>
                <c:pt idx="208">
                  <c:v>42995</c:v>
                </c:pt>
                <c:pt idx="209">
                  <c:v>42998</c:v>
                </c:pt>
                <c:pt idx="210">
                  <c:v>43001</c:v>
                </c:pt>
                <c:pt idx="211">
                  <c:v>43004</c:v>
                </c:pt>
                <c:pt idx="212">
                  <c:v>43007</c:v>
                </c:pt>
                <c:pt idx="213">
                  <c:v>43010</c:v>
                </c:pt>
                <c:pt idx="214">
                  <c:v>43013</c:v>
                </c:pt>
                <c:pt idx="215">
                  <c:v>43016</c:v>
                </c:pt>
                <c:pt idx="216">
                  <c:v>43019</c:v>
                </c:pt>
                <c:pt idx="217">
                  <c:v>43022</c:v>
                </c:pt>
                <c:pt idx="218">
                  <c:v>43025</c:v>
                </c:pt>
                <c:pt idx="219">
                  <c:v>43028</c:v>
                </c:pt>
                <c:pt idx="220">
                  <c:v>43031</c:v>
                </c:pt>
                <c:pt idx="221">
                  <c:v>43034</c:v>
                </c:pt>
                <c:pt idx="222">
                  <c:v>43037</c:v>
                </c:pt>
                <c:pt idx="223">
                  <c:v>43040</c:v>
                </c:pt>
                <c:pt idx="224">
                  <c:v>43043</c:v>
                </c:pt>
                <c:pt idx="225">
                  <c:v>43046</c:v>
                </c:pt>
                <c:pt idx="226">
                  <c:v>43049</c:v>
                </c:pt>
                <c:pt idx="227">
                  <c:v>43052</c:v>
                </c:pt>
                <c:pt idx="228">
                  <c:v>43055</c:v>
                </c:pt>
                <c:pt idx="229">
                  <c:v>43058</c:v>
                </c:pt>
                <c:pt idx="230">
                  <c:v>43061</c:v>
                </c:pt>
                <c:pt idx="231">
                  <c:v>43064</c:v>
                </c:pt>
                <c:pt idx="232">
                  <c:v>43067</c:v>
                </c:pt>
                <c:pt idx="233">
                  <c:v>43070</c:v>
                </c:pt>
                <c:pt idx="234">
                  <c:v>43073</c:v>
                </c:pt>
                <c:pt idx="235">
                  <c:v>43076</c:v>
                </c:pt>
                <c:pt idx="236">
                  <c:v>43079</c:v>
                </c:pt>
                <c:pt idx="237">
                  <c:v>43082</c:v>
                </c:pt>
                <c:pt idx="238">
                  <c:v>43085</c:v>
                </c:pt>
                <c:pt idx="239">
                  <c:v>43088</c:v>
                </c:pt>
                <c:pt idx="240">
                  <c:v>43091</c:v>
                </c:pt>
                <c:pt idx="241">
                  <c:v>43094</c:v>
                </c:pt>
                <c:pt idx="242">
                  <c:v>43097</c:v>
                </c:pt>
                <c:pt idx="243">
                  <c:v>43100</c:v>
                </c:pt>
                <c:pt idx="244">
                  <c:v>43103</c:v>
                </c:pt>
                <c:pt idx="245">
                  <c:v>43106</c:v>
                </c:pt>
                <c:pt idx="246">
                  <c:v>43109</c:v>
                </c:pt>
                <c:pt idx="247">
                  <c:v>43112</c:v>
                </c:pt>
                <c:pt idx="248">
                  <c:v>43115</c:v>
                </c:pt>
                <c:pt idx="249">
                  <c:v>43118</c:v>
                </c:pt>
                <c:pt idx="250">
                  <c:v>43121</c:v>
                </c:pt>
                <c:pt idx="251">
                  <c:v>43124</c:v>
                </c:pt>
                <c:pt idx="252">
                  <c:v>43127</c:v>
                </c:pt>
                <c:pt idx="253">
                  <c:v>43130</c:v>
                </c:pt>
                <c:pt idx="254">
                  <c:v>43133</c:v>
                </c:pt>
                <c:pt idx="255">
                  <c:v>43136</c:v>
                </c:pt>
                <c:pt idx="256">
                  <c:v>43139</c:v>
                </c:pt>
                <c:pt idx="257">
                  <c:v>43142</c:v>
                </c:pt>
                <c:pt idx="258">
                  <c:v>43145</c:v>
                </c:pt>
                <c:pt idx="259">
                  <c:v>43148</c:v>
                </c:pt>
                <c:pt idx="260">
                  <c:v>43151</c:v>
                </c:pt>
                <c:pt idx="261">
                  <c:v>43154</c:v>
                </c:pt>
                <c:pt idx="262">
                  <c:v>43157</c:v>
                </c:pt>
                <c:pt idx="263">
                  <c:v>43160</c:v>
                </c:pt>
                <c:pt idx="264">
                  <c:v>43163</c:v>
                </c:pt>
                <c:pt idx="265">
                  <c:v>43166</c:v>
                </c:pt>
                <c:pt idx="266">
                  <c:v>43169</c:v>
                </c:pt>
                <c:pt idx="267">
                  <c:v>43172</c:v>
                </c:pt>
                <c:pt idx="268">
                  <c:v>43175</c:v>
                </c:pt>
                <c:pt idx="269">
                  <c:v>43178</c:v>
                </c:pt>
                <c:pt idx="270">
                  <c:v>43181</c:v>
                </c:pt>
                <c:pt idx="271">
                  <c:v>43184</c:v>
                </c:pt>
                <c:pt idx="272">
                  <c:v>43187</c:v>
                </c:pt>
                <c:pt idx="273">
                  <c:v>43190</c:v>
                </c:pt>
                <c:pt idx="274">
                  <c:v>43193</c:v>
                </c:pt>
                <c:pt idx="275">
                  <c:v>43196</c:v>
                </c:pt>
                <c:pt idx="276">
                  <c:v>43199</c:v>
                </c:pt>
                <c:pt idx="277">
                  <c:v>43202</c:v>
                </c:pt>
                <c:pt idx="278">
                  <c:v>43205</c:v>
                </c:pt>
                <c:pt idx="279">
                  <c:v>43208</c:v>
                </c:pt>
                <c:pt idx="280">
                  <c:v>43211</c:v>
                </c:pt>
                <c:pt idx="281">
                  <c:v>43214</c:v>
                </c:pt>
                <c:pt idx="282">
                  <c:v>43217</c:v>
                </c:pt>
                <c:pt idx="283">
                  <c:v>43220</c:v>
                </c:pt>
                <c:pt idx="284">
                  <c:v>43223</c:v>
                </c:pt>
                <c:pt idx="285">
                  <c:v>43226</c:v>
                </c:pt>
                <c:pt idx="286">
                  <c:v>43229</c:v>
                </c:pt>
                <c:pt idx="287">
                  <c:v>43232</c:v>
                </c:pt>
                <c:pt idx="288">
                  <c:v>43235</c:v>
                </c:pt>
                <c:pt idx="289">
                  <c:v>43238</c:v>
                </c:pt>
                <c:pt idx="290">
                  <c:v>43241</c:v>
                </c:pt>
                <c:pt idx="291">
                  <c:v>43244</c:v>
                </c:pt>
                <c:pt idx="292">
                  <c:v>43247</c:v>
                </c:pt>
                <c:pt idx="293">
                  <c:v>43250</c:v>
                </c:pt>
                <c:pt idx="294">
                  <c:v>43253</c:v>
                </c:pt>
                <c:pt idx="295">
                  <c:v>43256</c:v>
                </c:pt>
                <c:pt idx="296">
                  <c:v>43259</c:v>
                </c:pt>
                <c:pt idx="297">
                  <c:v>43262</c:v>
                </c:pt>
                <c:pt idx="298">
                  <c:v>43265</c:v>
                </c:pt>
                <c:pt idx="299">
                  <c:v>43268</c:v>
                </c:pt>
                <c:pt idx="300">
                  <c:v>43271</c:v>
                </c:pt>
                <c:pt idx="301">
                  <c:v>43274</c:v>
                </c:pt>
                <c:pt idx="302">
                  <c:v>43277</c:v>
                </c:pt>
                <c:pt idx="303">
                  <c:v>43280</c:v>
                </c:pt>
                <c:pt idx="304">
                  <c:v>43283</c:v>
                </c:pt>
                <c:pt idx="305">
                  <c:v>43286</c:v>
                </c:pt>
                <c:pt idx="306">
                  <c:v>43289</c:v>
                </c:pt>
                <c:pt idx="307">
                  <c:v>43292</c:v>
                </c:pt>
                <c:pt idx="308">
                  <c:v>43295</c:v>
                </c:pt>
                <c:pt idx="309">
                  <c:v>43298</c:v>
                </c:pt>
                <c:pt idx="310">
                  <c:v>43301</c:v>
                </c:pt>
                <c:pt idx="311">
                  <c:v>43304</c:v>
                </c:pt>
                <c:pt idx="312">
                  <c:v>43307</c:v>
                </c:pt>
                <c:pt idx="313">
                  <c:v>43310</c:v>
                </c:pt>
                <c:pt idx="314">
                  <c:v>43313</c:v>
                </c:pt>
                <c:pt idx="315">
                  <c:v>43316</c:v>
                </c:pt>
                <c:pt idx="316">
                  <c:v>43319</c:v>
                </c:pt>
                <c:pt idx="317">
                  <c:v>43322</c:v>
                </c:pt>
                <c:pt idx="318">
                  <c:v>43325</c:v>
                </c:pt>
                <c:pt idx="319">
                  <c:v>43328</c:v>
                </c:pt>
                <c:pt idx="320">
                  <c:v>43331</c:v>
                </c:pt>
                <c:pt idx="321">
                  <c:v>43334</c:v>
                </c:pt>
                <c:pt idx="322">
                  <c:v>43337</c:v>
                </c:pt>
                <c:pt idx="323">
                  <c:v>43340</c:v>
                </c:pt>
                <c:pt idx="324">
                  <c:v>43343</c:v>
                </c:pt>
                <c:pt idx="325">
                  <c:v>43346</c:v>
                </c:pt>
                <c:pt idx="326">
                  <c:v>43349</c:v>
                </c:pt>
                <c:pt idx="327">
                  <c:v>43352</c:v>
                </c:pt>
                <c:pt idx="328">
                  <c:v>43355</c:v>
                </c:pt>
                <c:pt idx="329">
                  <c:v>43358</c:v>
                </c:pt>
                <c:pt idx="330">
                  <c:v>43361</c:v>
                </c:pt>
                <c:pt idx="331">
                  <c:v>43364</c:v>
                </c:pt>
                <c:pt idx="332">
                  <c:v>43367</c:v>
                </c:pt>
                <c:pt idx="333">
                  <c:v>43370</c:v>
                </c:pt>
                <c:pt idx="334">
                  <c:v>43373</c:v>
                </c:pt>
                <c:pt idx="335">
                  <c:v>43376</c:v>
                </c:pt>
                <c:pt idx="336">
                  <c:v>43379</c:v>
                </c:pt>
                <c:pt idx="337">
                  <c:v>43382</c:v>
                </c:pt>
                <c:pt idx="338">
                  <c:v>43385</c:v>
                </c:pt>
                <c:pt idx="339">
                  <c:v>43388</c:v>
                </c:pt>
                <c:pt idx="340">
                  <c:v>43391</c:v>
                </c:pt>
                <c:pt idx="341">
                  <c:v>43394</c:v>
                </c:pt>
                <c:pt idx="342">
                  <c:v>43397</c:v>
                </c:pt>
                <c:pt idx="343">
                  <c:v>43400</c:v>
                </c:pt>
                <c:pt idx="344">
                  <c:v>43403</c:v>
                </c:pt>
                <c:pt idx="345">
                  <c:v>43406</c:v>
                </c:pt>
                <c:pt idx="346">
                  <c:v>43409</c:v>
                </c:pt>
                <c:pt idx="347">
                  <c:v>43412</c:v>
                </c:pt>
                <c:pt idx="348">
                  <c:v>43415</c:v>
                </c:pt>
                <c:pt idx="349">
                  <c:v>43418</c:v>
                </c:pt>
                <c:pt idx="350">
                  <c:v>43421</c:v>
                </c:pt>
                <c:pt idx="351">
                  <c:v>43424</c:v>
                </c:pt>
                <c:pt idx="352">
                  <c:v>43427</c:v>
                </c:pt>
                <c:pt idx="353">
                  <c:v>43430</c:v>
                </c:pt>
                <c:pt idx="354">
                  <c:v>43433</c:v>
                </c:pt>
                <c:pt idx="355">
                  <c:v>43436</c:v>
                </c:pt>
                <c:pt idx="356">
                  <c:v>43439</c:v>
                </c:pt>
                <c:pt idx="357">
                  <c:v>43442</c:v>
                </c:pt>
                <c:pt idx="358">
                  <c:v>43445</c:v>
                </c:pt>
                <c:pt idx="359">
                  <c:v>43448</c:v>
                </c:pt>
                <c:pt idx="360">
                  <c:v>43451</c:v>
                </c:pt>
                <c:pt idx="361">
                  <c:v>43454</c:v>
                </c:pt>
                <c:pt idx="362">
                  <c:v>43457</c:v>
                </c:pt>
                <c:pt idx="363">
                  <c:v>43460</c:v>
                </c:pt>
                <c:pt idx="364">
                  <c:v>43463</c:v>
                </c:pt>
                <c:pt idx="365">
                  <c:v>43466</c:v>
                </c:pt>
                <c:pt idx="366">
                  <c:v>43469</c:v>
                </c:pt>
                <c:pt idx="367">
                  <c:v>43472</c:v>
                </c:pt>
                <c:pt idx="368">
                  <c:v>43475</c:v>
                </c:pt>
                <c:pt idx="369">
                  <c:v>43478</c:v>
                </c:pt>
                <c:pt idx="370">
                  <c:v>43481</c:v>
                </c:pt>
                <c:pt idx="371">
                  <c:v>43484</c:v>
                </c:pt>
                <c:pt idx="372">
                  <c:v>43487</c:v>
                </c:pt>
                <c:pt idx="373">
                  <c:v>43490</c:v>
                </c:pt>
                <c:pt idx="374">
                  <c:v>43493</c:v>
                </c:pt>
                <c:pt idx="375">
                  <c:v>43496</c:v>
                </c:pt>
                <c:pt idx="376">
                  <c:v>43499</c:v>
                </c:pt>
                <c:pt idx="377">
                  <c:v>43502</c:v>
                </c:pt>
                <c:pt idx="378">
                  <c:v>43505</c:v>
                </c:pt>
                <c:pt idx="379">
                  <c:v>43508</c:v>
                </c:pt>
                <c:pt idx="380">
                  <c:v>43511</c:v>
                </c:pt>
                <c:pt idx="381">
                  <c:v>43514</c:v>
                </c:pt>
                <c:pt idx="382">
                  <c:v>43517</c:v>
                </c:pt>
                <c:pt idx="383">
                  <c:v>43520</c:v>
                </c:pt>
                <c:pt idx="384">
                  <c:v>43523</c:v>
                </c:pt>
                <c:pt idx="385">
                  <c:v>43526</c:v>
                </c:pt>
                <c:pt idx="386">
                  <c:v>43529</c:v>
                </c:pt>
                <c:pt idx="387">
                  <c:v>43532</c:v>
                </c:pt>
                <c:pt idx="388">
                  <c:v>43535</c:v>
                </c:pt>
                <c:pt idx="389">
                  <c:v>43538</c:v>
                </c:pt>
                <c:pt idx="390">
                  <c:v>43541</c:v>
                </c:pt>
                <c:pt idx="391">
                  <c:v>43544</c:v>
                </c:pt>
                <c:pt idx="392">
                  <c:v>43547</c:v>
                </c:pt>
                <c:pt idx="393">
                  <c:v>43550</c:v>
                </c:pt>
                <c:pt idx="394">
                  <c:v>43553</c:v>
                </c:pt>
                <c:pt idx="395">
                  <c:v>43556</c:v>
                </c:pt>
                <c:pt idx="396">
                  <c:v>43559</c:v>
                </c:pt>
                <c:pt idx="397">
                  <c:v>43562</c:v>
                </c:pt>
                <c:pt idx="398">
                  <c:v>43565</c:v>
                </c:pt>
                <c:pt idx="399">
                  <c:v>43568</c:v>
                </c:pt>
                <c:pt idx="400">
                  <c:v>43571</c:v>
                </c:pt>
                <c:pt idx="401">
                  <c:v>43574</c:v>
                </c:pt>
                <c:pt idx="402">
                  <c:v>43577</c:v>
                </c:pt>
                <c:pt idx="403">
                  <c:v>43580</c:v>
                </c:pt>
                <c:pt idx="404">
                  <c:v>43583</c:v>
                </c:pt>
                <c:pt idx="405">
                  <c:v>43586</c:v>
                </c:pt>
                <c:pt idx="406">
                  <c:v>43589</c:v>
                </c:pt>
                <c:pt idx="407">
                  <c:v>43592</c:v>
                </c:pt>
                <c:pt idx="408">
                  <c:v>43595</c:v>
                </c:pt>
                <c:pt idx="409">
                  <c:v>43598</c:v>
                </c:pt>
                <c:pt idx="410">
                  <c:v>43601</c:v>
                </c:pt>
                <c:pt idx="411">
                  <c:v>43604</c:v>
                </c:pt>
                <c:pt idx="412">
                  <c:v>43607</c:v>
                </c:pt>
                <c:pt idx="413">
                  <c:v>43610</c:v>
                </c:pt>
                <c:pt idx="414">
                  <c:v>43613</c:v>
                </c:pt>
                <c:pt idx="415">
                  <c:v>43616</c:v>
                </c:pt>
                <c:pt idx="416">
                  <c:v>43619</c:v>
                </c:pt>
                <c:pt idx="417">
                  <c:v>43622</c:v>
                </c:pt>
                <c:pt idx="418">
                  <c:v>43625</c:v>
                </c:pt>
                <c:pt idx="419">
                  <c:v>43628</c:v>
                </c:pt>
                <c:pt idx="420">
                  <c:v>43631</c:v>
                </c:pt>
                <c:pt idx="421">
                  <c:v>43634</c:v>
                </c:pt>
                <c:pt idx="422">
                  <c:v>43637</c:v>
                </c:pt>
                <c:pt idx="423">
                  <c:v>43640</c:v>
                </c:pt>
                <c:pt idx="424">
                  <c:v>43643</c:v>
                </c:pt>
                <c:pt idx="425">
                  <c:v>43646</c:v>
                </c:pt>
                <c:pt idx="426">
                  <c:v>43649</c:v>
                </c:pt>
                <c:pt idx="427">
                  <c:v>43652</c:v>
                </c:pt>
                <c:pt idx="428">
                  <c:v>43655</c:v>
                </c:pt>
                <c:pt idx="429">
                  <c:v>43658</c:v>
                </c:pt>
                <c:pt idx="430">
                  <c:v>43661</c:v>
                </c:pt>
                <c:pt idx="431">
                  <c:v>43664</c:v>
                </c:pt>
                <c:pt idx="432">
                  <c:v>43667</c:v>
                </c:pt>
                <c:pt idx="433">
                  <c:v>43670</c:v>
                </c:pt>
                <c:pt idx="434">
                  <c:v>43673</c:v>
                </c:pt>
                <c:pt idx="435">
                  <c:v>43676</c:v>
                </c:pt>
                <c:pt idx="436">
                  <c:v>43679</c:v>
                </c:pt>
                <c:pt idx="437">
                  <c:v>43682</c:v>
                </c:pt>
                <c:pt idx="438">
                  <c:v>43685</c:v>
                </c:pt>
                <c:pt idx="439">
                  <c:v>43688</c:v>
                </c:pt>
                <c:pt idx="440">
                  <c:v>43691</c:v>
                </c:pt>
                <c:pt idx="441">
                  <c:v>43694</c:v>
                </c:pt>
                <c:pt idx="442">
                  <c:v>43697</c:v>
                </c:pt>
                <c:pt idx="443">
                  <c:v>43700</c:v>
                </c:pt>
                <c:pt idx="444">
                  <c:v>43703</c:v>
                </c:pt>
                <c:pt idx="445">
                  <c:v>43706</c:v>
                </c:pt>
                <c:pt idx="446">
                  <c:v>43709</c:v>
                </c:pt>
                <c:pt idx="447">
                  <c:v>43712</c:v>
                </c:pt>
                <c:pt idx="448">
                  <c:v>43715</c:v>
                </c:pt>
                <c:pt idx="449">
                  <c:v>43718</c:v>
                </c:pt>
                <c:pt idx="450">
                  <c:v>43721</c:v>
                </c:pt>
                <c:pt idx="451">
                  <c:v>43724</c:v>
                </c:pt>
                <c:pt idx="452">
                  <c:v>43727</c:v>
                </c:pt>
                <c:pt idx="453">
                  <c:v>43730</c:v>
                </c:pt>
                <c:pt idx="454">
                  <c:v>43733</c:v>
                </c:pt>
                <c:pt idx="455">
                  <c:v>43736</c:v>
                </c:pt>
                <c:pt idx="456">
                  <c:v>43739</c:v>
                </c:pt>
                <c:pt idx="457">
                  <c:v>43742</c:v>
                </c:pt>
                <c:pt idx="458">
                  <c:v>43745</c:v>
                </c:pt>
                <c:pt idx="459">
                  <c:v>43748</c:v>
                </c:pt>
                <c:pt idx="460">
                  <c:v>43751</c:v>
                </c:pt>
                <c:pt idx="461">
                  <c:v>43754</c:v>
                </c:pt>
                <c:pt idx="462">
                  <c:v>43757</c:v>
                </c:pt>
                <c:pt idx="463">
                  <c:v>43760</c:v>
                </c:pt>
                <c:pt idx="464">
                  <c:v>43763</c:v>
                </c:pt>
                <c:pt idx="465">
                  <c:v>43766</c:v>
                </c:pt>
                <c:pt idx="466">
                  <c:v>43769</c:v>
                </c:pt>
                <c:pt idx="467">
                  <c:v>43772</c:v>
                </c:pt>
                <c:pt idx="468">
                  <c:v>43775</c:v>
                </c:pt>
                <c:pt idx="469">
                  <c:v>43778</c:v>
                </c:pt>
                <c:pt idx="470">
                  <c:v>43781</c:v>
                </c:pt>
                <c:pt idx="471">
                  <c:v>43784</c:v>
                </c:pt>
                <c:pt idx="472">
                  <c:v>43787</c:v>
                </c:pt>
                <c:pt idx="473">
                  <c:v>43790</c:v>
                </c:pt>
                <c:pt idx="474">
                  <c:v>43793</c:v>
                </c:pt>
                <c:pt idx="475">
                  <c:v>43796</c:v>
                </c:pt>
                <c:pt idx="476">
                  <c:v>43799</c:v>
                </c:pt>
                <c:pt idx="477">
                  <c:v>43802</c:v>
                </c:pt>
                <c:pt idx="478">
                  <c:v>43805</c:v>
                </c:pt>
                <c:pt idx="479">
                  <c:v>43808</c:v>
                </c:pt>
                <c:pt idx="480">
                  <c:v>43811</c:v>
                </c:pt>
                <c:pt idx="481">
                  <c:v>43814</c:v>
                </c:pt>
                <c:pt idx="482">
                  <c:v>43817</c:v>
                </c:pt>
                <c:pt idx="483">
                  <c:v>43820</c:v>
                </c:pt>
                <c:pt idx="484">
                  <c:v>43823</c:v>
                </c:pt>
                <c:pt idx="485">
                  <c:v>43826</c:v>
                </c:pt>
                <c:pt idx="486">
                  <c:v>43829</c:v>
                </c:pt>
                <c:pt idx="487">
                  <c:v>43832</c:v>
                </c:pt>
                <c:pt idx="488">
                  <c:v>43835</c:v>
                </c:pt>
                <c:pt idx="489">
                  <c:v>43838</c:v>
                </c:pt>
                <c:pt idx="490">
                  <c:v>43841</c:v>
                </c:pt>
                <c:pt idx="491">
                  <c:v>43844</c:v>
                </c:pt>
                <c:pt idx="492">
                  <c:v>43847</c:v>
                </c:pt>
                <c:pt idx="493">
                  <c:v>43850</c:v>
                </c:pt>
                <c:pt idx="494">
                  <c:v>43853</c:v>
                </c:pt>
                <c:pt idx="495">
                  <c:v>43856</c:v>
                </c:pt>
                <c:pt idx="496">
                  <c:v>43859</c:v>
                </c:pt>
                <c:pt idx="497">
                  <c:v>43862</c:v>
                </c:pt>
                <c:pt idx="498">
                  <c:v>43865</c:v>
                </c:pt>
                <c:pt idx="499">
                  <c:v>43868</c:v>
                </c:pt>
                <c:pt idx="500">
                  <c:v>43871</c:v>
                </c:pt>
                <c:pt idx="501">
                  <c:v>43874</c:v>
                </c:pt>
                <c:pt idx="502">
                  <c:v>43877</c:v>
                </c:pt>
                <c:pt idx="503">
                  <c:v>43880</c:v>
                </c:pt>
                <c:pt idx="504">
                  <c:v>43883</c:v>
                </c:pt>
                <c:pt idx="505">
                  <c:v>43886</c:v>
                </c:pt>
                <c:pt idx="506">
                  <c:v>43889</c:v>
                </c:pt>
                <c:pt idx="507">
                  <c:v>43892</c:v>
                </c:pt>
                <c:pt idx="508">
                  <c:v>43895</c:v>
                </c:pt>
                <c:pt idx="509">
                  <c:v>43898</c:v>
                </c:pt>
                <c:pt idx="510">
                  <c:v>43901</c:v>
                </c:pt>
                <c:pt idx="511">
                  <c:v>43904</c:v>
                </c:pt>
                <c:pt idx="512">
                  <c:v>43907</c:v>
                </c:pt>
                <c:pt idx="513">
                  <c:v>43910</c:v>
                </c:pt>
                <c:pt idx="514">
                  <c:v>43913</c:v>
                </c:pt>
                <c:pt idx="515">
                  <c:v>43916</c:v>
                </c:pt>
                <c:pt idx="516">
                  <c:v>43919</c:v>
                </c:pt>
                <c:pt idx="517">
                  <c:v>43922</c:v>
                </c:pt>
                <c:pt idx="518">
                  <c:v>43925</c:v>
                </c:pt>
                <c:pt idx="519">
                  <c:v>43928</c:v>
                </c:pt>
                <c:pt idx="520">
                  <c:v>43931</c:v>
                </c:pt>
                <c:pt idx="521">
                  <c:v>43934</c:v>
                </c:pt>
                <c:pt idx="522">
                  <c:v>43937</c:v>
                </c:pt>
                <c:pt idx="523">
                  <c:v>43940</c:v>
                </c:pt>
                <c:pt idx="524">
                  <c:v>43943</c:v>
                </c:pt>
                <c:pt idx="525">
                  <c:v>43946</c:v>
                </c:pt>
                <c:pt idx="526">
                  <c:v>43949</c:v>
                </c:pt>
                <c:pt idx="527">
                  <c:v>43952</c:v>
                </c:pt>
                <c:pt idx="528">
                  <c:v>43955</c:v>
                </c:pt>
                <c:pt idx="529">
                  <c:v>43958</c:v>
                </c:pt>
                <c:pt idx="530">
                  <c:v>43961</c:v>
                </c:pt>
                <c:pt idx="531">
                  <c:v>43964</c:v>
                </c:pt>
                <c:pt idx="532">
                  <c:v>43967</c:v>
                </c:pt>
                <c:pt idx="533">
                  <c:v>43970</c:v>
                </c:pt>
                <c:pt idx="534">
                  <c:v>43973</c:v>
                </c:pt>
                <c:pt idx="535">
                  <c:v>43976</c:v>
                </c:pt>
                <c:pt idx="536">
                  <c:v>43979</c:v>
                </c:pt>
                <c:pt idx="537">
                  <c:v>43982</c:v>
                </c:pt>
                <c:pt idx="538">
                  <c:v>43985</c:v>
                </c:pt>
                <c:pt idx="539">
                  <c:v>43988</c:v>
                </c:pt>
                <c:pt idx="540">
                  <c:v>43991</c:v>
                </c:pt>
                <c:pt idx="541">
                  <c:v>43994</c:v>
                </c:pt>
                <c:pt idx="542">
                  <c:v>43997</c:v>
                </c:pt>
                <c:pt idx="543">
                  <c:v>44000</c:v>
                </c:pt>
                <c:pt idx="544">
                  <c:v>44003</c:v>
                </c:pt>
                <c:pt idx="545">
                  <c:v>44006</c:v>
                </c:pt>
                <c:pt idx="546">
                  <c:v>44009</c:v>
                </c:pt>
                <c:pt idx="547">
                  <c:v>44012</c:v>
                </c:pt>
                <c:pt idx="548">
                  <c:v>44015</c:v>
                </c:pt>
                <c:pt idx="549">
                  <c:v>44018</c:v>
                </c:pt>
                <c:pt idx="550">
                  <c:v>44021</c:v>
                </c:pt>
                <c:pt idx="551">
                  <c:v>44024</c:v>
                </c:pt>
                <c:pt idx="552">
                  <c:v>44027</c:v>
                </c:pt>
                <c:pt idx="553">
                  <c:v>44030</c:v>
                </c:pt>
                <c:pt idx="554">
                  <c:v>44033</c:v>
                </c:pt>
                <c:pt idx="555">
                  <c:v>44036</c:v>
                </c:pt>
                <c:pt idx="556">
                  <c:v>44039</c:v>
                </c:pt>
                <c:pt idx="557">
                  <c:v>44042</c:v>
                </c:pt>
                <c:pt idx="558">
                  <c:v>44045</c:v>
                </c:pt>
                <c:pt idx="559">
                  <c:v>44048</c:v>
                </c:pt>
                <c:pt idx="560">
                  <c:v>44051</c:v>
                </c:pt>
                <c:pt idx="561">
                  <c:v>44054</c:v>
                </c:pt>
                <c:pt idx="562">
                  <c:v>44057</c:v>
                </c:pt>
                <c:pt idx="563">
                  <c:v>44060</c:v>
                </c:pt>
                <c:pt idx="564">
                  <c:v>44063</c:v>
                </c:pt>
                <c:pt idx="565">
                  <c:v>44066</c:v>
                </c:pt>
                <c:pt idx="566">
                  <c:v>44069</c:v>
                </c:pt>
                <c:pt idx="567">
                  <c:v>44072</c:v>
                </c:pt>
                <c:pt idx="568">
                  <c:v>44075</c:v>
                </c:pt>
                <c:pt idx="569">
                  <c:v>44078</c:v>
                </c:pt>
                <c:pt idx="570">
                  <c:v>44081</c:v>
                </c:pt>
                <c:pt idx="571">
                  <c:v>44084</c:v>
                </c:pt>
                <c:pt idx="572">
                  <c:v>44087</c:v>
                </c:pt>
                <c:pt idx="573">
                  <c:v>44090</c:v>
                </c:pt>
                <c:pt idx="574">
                  <c:v>44093</c:v>
                </c:pt>
                <c:pt idx="575">
                  <c:v>44096</c:v>
                </c:pt>
                <c:pt idx="576">
                  <c:v>44099</c:v>
                </c:pt>
                <c:pt idx="577">
                  <c:v>44102</c:v>
                </c:pt>
                <c:pt idx="578">
                  <c:v>44105</c:v>
                </c:pt>
                <c:pt idx="579">
                  <c:v>44108</c:v>
                </c:pt>
                <c:pt idx="580">
                  <c:v>44111</c:v>
                </c:pt>
                <c:pt idx="581">
                  <c:v>44114</c:v>
                </c:pt>
                <c:pt idx="582">
                  <c:v>44117</c:v>
                </c:pt>
                <c:pt idx="583">
                  <c:v>44120</c:v>
                </c:pt>
                <c:pt idx="584">
                  <c:v>44123</c:v>
                </c:pt>
                <c:pt idx="585">
                  <c:v>44126</c:v>
                </c:pt>
                <c:pt idx="586">
                  <c:v>44129</c:v>
                </c:pt>
                <c:pt idx="587">
                  <c:v>44132</c:v>
                </c:pt>
                <c:pt idx="588">
                  <c:v>44135</c:v>
                </c:pt>
                <c:pt idx="589">
                  <c:v>44138</c:v>
                </c:pt>
                <c:pt idx="590">
                  <c:v>44141</c:v>
                </c:pt>
                <c:pt idx="591">
                  <c:v>44144</c:v>
                </c:pt>
                <c:pt idx="592">
                  <c:v>44147</c:v>
                </c:pt>
                <c:pt idx="593">
                  <c:v>44150</c:v>
                </c:pt>
                <c:pt idx="594">
                  <c:v>44153</c:v>
                </c:pt>
                <c:pt idx="595">
                  <c:v>44156</c:v>
                </c:pt>
                <c:pt idx="596">
                  <c:v>44159</c:v>
                </c:pt>
                <c:pt idx="597">
                  <c:v>44162</c:v>
                </c:pt>
                <c:pt idx="598">
                  <c:v>44165</c:v>
                </c:pt>
                <c:pt idx="599">
                  <c:v>44168</c:v>
                </c:pt>
                <c:pt idx="600">
                  <c:v>44171</c:v>
                </c:pt>
                <c:pt idx="601">
                  <c:v>44174</c:v>
                </c:pt>
                <c:pt idx="602">
                  <c:v>44177</c:v>
                </c:pt>
                <c:pt idx="603">
                  <c:v>44180</c:v>
                </c:pt>
                <c:pt idx="604">
                  <c:v>44183</c:v>
                </c:pt>
                <c:pt idx="605">
                  <c:v>44186</c:v>
                </c:pt>
                <c:pt idx="606">
                  <c:v>44189</c:v>
                </c:pt>
                <c:pt idx="607">
                  <c:v>44192</c:v>
                </c:pt>
                <c:pt idx="608">
                  <c:v>44195</c:v>
                </c:pt>
                <c:pt idx="609">
                  <c:v>44198</c:v>
                </c:pt>
                <c:pt idx="610">
                  <c:v>44201</c:v>
                </c:pt>
                <c:pt idx="611">
                  <c:v>44204</c:v>
                </c:pt>
                <c:pt idx="612">
                  <c:v>44207</c:v>
                </c:pt>
                <c:pt idx="613">
                  <c:v>44210</c:v>
                </c:pt>
                <c:pt idx="614">
                  <c:v>44213</c:v>
                </c:pt>
                <c:pt idx="615">
                  <c:v>44216</c:v>
                </c:pt>
                <c:pt idx="616">
                  <c:v>44219</c:v>
                </c:pt>
                <c:pt idx="617">
                  <c:v>44222</c:v>
                </c:pt>
                <c:pt idx="618">
                  <c:v>44225</c:v>
                </c:pt>
              </c:numCache>
            </c:numRef>
          </c:cat>
          <c:val>
            <c:numRef>
              <c:f>'C-MDP in China'!$E$6:$E$746</c:f>
              <c:numCache>
                <c:formatCode>General</c:formatCode>
                <c:ptCount val="619"/>
                <c:pt idx="0">
                  <c:v>770515.48920000007</c:v>
                </c:pt>
                <c:pt idx="1">
                  <c:v>739322.7071</c:v>
                </c:pt>
                <c:pt idx="2">
                  <c:v>766473.23160000006</c:v>
                </c:pt>
                <c:pt idx="3">
                  <c:v>812210.80660000001</c:v>
                </c:pt>
                <c:pt idx="4">
                  <c:v>833604.18839999998</c:v>
                </c:pt>
                <c:pt idx="5">
                  <c:v>826381.99100000004</c:v>
                </c:pt>
                <c:pt idx="6">
                  <c:v>822925.05180000002</c:v>
                </c:pt>
                <c:pt idx="7">
                  <c:v>809006.73869999999</c:v>
                </c:pt>
                <c:pt idx="8">
                  <c:v>896749.75809999998</c:v>
                </c:pt>
                <c:pt idx="9">
                  <c:v>928737.43099999998</c:v>
                </c:pt>
                <c:pt idx="10">
                  <c:v>965900.46149999998</c:v>
                </c:pt>
                <c:pt idx="11">
                  <c:v>995618.17180000001</c:v>
                </c:pt>
                <c:pt idx="12">
                  <c:v>1052729.831</c:v>
                </c:pt>
                <c:pt idx="13">
                  <c:v>1113096.3659999999</c:v>
                </c:pt>
                <c:pt idx="14">
                  <c:v>1209706.7139999999</c:v>
                </c:pt>
                <c:pt idx="15">
                  <c:v>1210727.4040000001</c:v>
                </c:pt>
                <c:pt idx="16">
                  <c:v>1147274.2350000001</c:v>
                </c:pt>
                <c:pt idx="17">
                  <c:v>1160506.345</c:v>
                </c:pt>
                <c:pt idx="18">
                  <c:v>1126289.2849999999</c:v>
                </c:pt>
                <c:pt idx="19">
                  <c:v>1122716.5969999998</c:v>
                </c:pt>
                <c:pt idx="20">
                  <c:v>1123877.6269999999</c:v>
                </c:pt>
                <c:pt idx="21">
                  <c:v>1141293.0870000001</c:v>
                </c:pt>
                <c:pt idx="22">
                  <c:v>1159514.5589999999</c:v>
                </c:pt>
                <c:pt idx="23">
                  <c:v>1182661.4749999999</c:v>
                </c:pt>
                <c:pt idx="24">
                  <c:v>1194819.6390000002</c:v>
                </c:pt>
                <c:pt idx="25">
                  <c:v>1201570.0330000001</c:v>
                </c:pt>
                <c:pt idx="26">
                  <c:v>1156745.2719999999</c:v>
                </c:pt>
                <c:pt idx="27">
                  <c:v>1160553.648</c:v>
                </c:pt>
                <c:pt idx="28">
                  <c:v>1176445.598</c:v>
                </c:pt>
                <c:pt idx="29">
                  <c:v>1201126.2749999999</c:v>
                </c:pt>
                <c:pt idx="30">
                  <c:v>1254013.4399999999</c:v>
                </c:pt>
                <c:pt idx="31">
                  <c:v>1220341.058</c:v>
                </c:pt>
                <c:pt idx="32">
                  <c:v>1218889.9989999998</c:v>
                </c:pt>
                <c:pt idx="33">
                  <c:v>1246504.838</c:v>
                </c:pt>
                <c:pt idx="34">
                  <c:v>1277311.9920000001</c:v>
                </c:pt>
                <c:pt idx="35">
                  <c:v>1319607.317</c:v>
                </c:pt>
                <c:pt idx="36">
                  <c:v>1313989.7860000001</c:v>
                </c:pt>
                <c:pt idx="37">
                  <c:v>1339935.2959999999</c:v>
                </c:pt>
                <c:pt idx="38">
                  <c:v>1320902.125</c:v>
                </c:pt>
                <c:pt idx="39">
                  <c:v>1285373.537</c:v>
                </c:pt>
                <c:pt idx="40">
                  <c:v>1239654.152</c:v>
                </c:pt>
                <c:pt idx="41">
                  <c:v>1309380.4890000001</c:v>
                </c:pt>
                <c:pt idx="42">
                  <c:v>1384198.4380000001</c:v>
                </c:pt>
                <c:pt idx="43">
                  <c:v>1404498.3230000001</c:v>
                </c:pt>
                <c:pt idx="44">
                  <c:v>1404003.3419999999</c:v>
                </c:pt>
                <c:pt idx="45">
                  <c:v>1410311.676</c:v>
                </c:pt>
                <c:pt idx="46">
                  <c:v>1364319.777</c:v>
                </c:pt>
                <c:pt idx="47">
                  <c:v>1364319.777</c:v>
                </c:pt>
                <c:pt idx="48">
                  <c:v>1477438.3019999999</c:v>
                </c:pt>
                <c:pt idx="49">
                  <c:v>1502286.331</c:v>
                </c:pt>
                <c:pt idx="50">
                  <c:v>1441462.0629999998</c:v>
                </c:pt>
                <c:pt idx="51">
                  <c:v>1375776.662</c:v>
                </c:pt>
                <c:pt idx="52">
                  <c:v>1361622.581</c:v>
                </c:pt>
                <c:pt idx="53">
                  <c:v>1452208.6979999999</c:v>
                </c:pt>
                <c:pt idx="54">
                  <c:v>1482798.3280000002</c:v>
                </c:pt>
                <c:pt idx="55">
                  <c:v>1476356.503</c:v>
                </c:pt>
                <c:pt idx="56">
                  <c:v>1452193.6710000001</c:v>
                </c:pt>
                <c:pt idx="57">
                  <c:v>1506494.297</c:v>
                </c:pt>
                <c:pt idx="58">
                  <c:v>1524578.422</c:v>
                </c:pt>
                <c:pt idx="59">
                  <c:v>1536803.6430000002</c:v>
                </c:pt>
                <c:pt idx="60">
                  <c:v>1499324.11</c:v>
                </c:pt>
                <c:pt idx="61">
                  <c:v>1579645.0449999999</c:v>
                </c:pt>
                <c:pt idx="62">
                  <c:v>1574951.6269999999</c:v>
                </c:pt>
                <c:pt idx="63">
                  <c:v>1554081.0530000001</c:v>
                </c:pt>
                <c:pt idx="64">
                  <c:v>1551816.1359999999</c:v>
                </c:pt>
                <c:pt idx="65">
                  <c:v>1521507.2270000002</c:v>
                </c:pt>
                <c:pt idx="66">
                  <c:v>1524538.118</c:v>
                </c:pt>
                <c:pt idx="67">
                  <c:v>1500475.064</c:v>
                </c:pt>
                <c:pt idx="68">
                  <c:v>1508326.0759999999</c:v>
                </c:pt>
                <c:pt idx="69">
                  <c:v>1408466.1629999999</c:v>
                </c:pt>
                <c:pt idx="70">
                  <c:v>1382692.2930000001</c:v>
                </c:pt>
                <c:pt idx="71">
                  <c:v>1434240.0319999999</c:v>
                </c:pt>
                <c:pt idx="72">
                  <c:v>1539535.4510000001</c:v>
                </c:pt>
                <c:pt idx="73">
                  <c:v>1629641.0109999999</c:v>
                </c:pt>
                <c:pt idx="74">
                  <c:v>1547003.294</c:v>
                </c:pt>
                <c:pt idx="75">
                  <c:v>1491087.5120000001</c:v>
                </c:pt>
                <c:pt idx="76">
                  <c:v>1521477.1309999998</c:v>
                </c:pt>
                <c:pt idx="77">
                  <c:v>1546812.8459999999</c:v>
                </c:pt>
                <c:pt idx="78">
                  <c:v>1593082.7519999999</c:v>
                </c:pt>
                <c:pt idx="79">
                  <c:v>1676441.733</c:v>
                </c:pt>
                <c:pt idx="80">
                  <c:v>1586908.0120000001</c:v>
                </c:pt>
                <c:pt idx="81">
                  <c:v>1589814.8359999999</c:v>
                </c:pt>
                <c:pt idx="82">
                  <c:v>1621724.9890000001</c:v>
                </c:pt>
                <c:pt idx="83">
                  <c:v>1628830.76</c:v>
                </c:pt>
                <c:pt idx="84">
                  <c:v>1614721.5420000001</c:v>
                </c:pt>
                <c:pt idx="85">
                  <c:v>1620992.3060000001</c:v>
                </c:pt>
                <c:pt idx="86">
                  <c:v>1727836.82</c:v>
                </c:pt>
                <c:pt idx="87">
                  <c:v>1767828.811</c:v>
                </c:pt>
                <c:pt idx="88">
                  <c:v>1674309.477</c:v>
                </c:pt>
                <c:pt idx="89">
                  <c:v>1663083.264</c:v>
                </c:pt>
                <c:pt idx="90">
                  <c:v>1804386.9340000001</c:v>
                </c:pt>
                <c:pt idx="91">
                  <c:v>1854675.199</c:v>
                </c:pt>
                <c:pt idx="92">
                  <c:v>1803859.5760000001</c:v>
                </c:pt>
                <c:pt idx="93">
                  <c:v>1815851.0450000002</c:v>
                </c:pt>
                <c:pt idx="94">
                  <c:v>1891426.406</c:v>
                </c:pt>
                <c:pt idx="95">
                  <c:v>1897250.8729999999</c:v>
                </c:pt>
                <c:pt idx="96">
                  <c:v>1839562.571</c:v>
                </c:pt>
                <c:pt idx="97">
                  <c:v>1734916.7960000001</c:v>
                </c:pt>
                <c:pt idx="98">
                  <c:v>1740424.4689999998</c:v>
                </c:pt>
                <c:pt idx="99">
                  <c:v>1820178.1740000001</c:v>
                </c:pt>
                <c:pt idx="100">
                  <c:v>1833053.4609999999</c:v>
                </c:pt>
                <c:pt idx="101">
                  <c:v>1851491.358</c:v>
                </c:pt>
                <c:pt idx="102">
                  <c:v>1912727.453</c:v>
                </c:pt>
                <c:pt idx="103">
                  <c:v>1826276.4950000001</c:v>
                </c:pt>
                <c:pt idx="104">
                  <c:v>1800654.2549999999</c:v>
                </c:pt>
                <c:pt idx="105">
                  <c:v>1895952.179</c:v>
                </c:pt>
                <c:pt idx="106">
                  <c:v>1996227.2759999998</c:v>
                </c:pt>
                <c:pt idx="107">
                  <c:v>2064937.9979999999</c:v>
                </c:pt>
                <c:pt idx="108">
                  <c:v>2030505.841</c:v>
                </c:pt>
                <c:pt idx="109">
                  <c:v>1985338.105</c:v>
                </c:pt>
                <c:pt idx="110">
                  <c:v>2017209.5390000001</c:v>
                </c:pt>
                <c:pt idx="111">
                  <c:v>2119270.736</c:v>
                </c:pt>
                <c:pt idx="112">
                  <c:v>2107263.5359999998</c:v>
                </c:pt>
                <c:pt idx="113">
                  <c:v>2151639.9160000002</c:v>
                </c:pt>
                <c:pt idx="114">
                  <c:v>2208481.8450000002</c:v>
                </c:pt>
                <c:pt idx="115">
                  <c:v>2136244.0810000002</c:v>
                </c:pt>
                <c:pt idx="116">
                  <c:v>2282869.0319999997</c:v>
                </c:pt>
                <c:pt idx="117">
                  <c:v>2187573.2449999996</c:v>
                </c:pt>
                <c:pt idx="118">
                  <c:v>2182935.1609999998</c:v>
                </c:pt>
                <c:pt idx="119">
                  <c:v>2262016.179</c:v>
                </c:pt>
                <c:pt idx="120">
                  <c:v>2343510.4330000002</c:v>
                </c:pt>
                <c:pt idx="121">
                  <c:v>2380918.585</c:v>
                </c:pt>
                <c:pt idx="122">
                  <c:v>2420681.7930000001</c:v>
                </c:pt>
                <c:pt idx="123">
                  <c:v>2479403.0380000002</c:v>
                </c:pt>
                <c:pt idx="124">
                  <c:v>2443306.179</c:v>
                </c:pt>
                <c:pt idx="125">
                  <c:v>2393672.997</c:v>
                </c:pt>
                <c:pt idx="126">
                  <c:v>2523147.5130000003</c:v>
                </c:pt>
                <c:pt idx="127">
                  <c:v>2641887.48</c:v>
                </c:pt>
                <c:pt idx="128">
                  <c:v>2729823.9990000003</c:v>
                </c:pt>
                <c:pt idx="129">
                  <c:v>2844663.2209999999</c:v>
                </c:pt>
                <c:pt idx="130">
                  <c:v>2952040.673</c:v>
                </c:pt>
                <c:pt idx="131">
                  <c:v>3053427.6839999999</c:v>
                </c:pt>
                <c:pt idx="132">
                  <c:v>3044561.702</c:v>
                </c:pt>
                <c:pt idx="133">
                  <c:v>3150605.0970000001</c:v>
                </c:pt>
                <c:pt idx="134">
                  <c:v>3113197.0049999999</c:v>
                </c:pt>
                <c:pt idx="135">
                  <c:v>3030498.4579999996</c:v>
                </c:pt>
                <c:pt idx="136">
                  <c:v>3108957.5109999999</c:v>
                </c:pt>
                <c:pt idx="137">
                  <c:v>3222882.6659999997</c:v>
                </c:pt>
                <c:pt idx="138">
                  <c:v>3159924.0279999999</c:v>
                </c:pt>
                <c:pt idx="139">
                  <c:v>3190296.409</c:v>
                </c:pt>
                <c:pt idx="140">
                  <c:v>3147790.9870000002</c:v>
                </c:pt>
                <c:pt idx="141">
                  <c:v>3399379.7909999997</c:v>
                </c:pt>
                <c:pt idx="142">
                  <c:v>3449462.7349999999</c:v>
                </c:pt>
                <c:pt idx="143">
                  <c:v>3361582.2139999997</c:v>
                </c:pt>
                <c:pt idx="144">
                  <c:v>3321030.0149999997</c:v>
                </c:pt>
                <c:pt idx="145">
                  <c:v>3344125.4780000001</c:v>
                </c:pt>
                <c:pt idx="146">
                  <c:v>3429201.077</c:v>
                </c:pt>
                <c:pt idx="147">
                  <c:v>3455378.1850000001</c:v>
                </c:pt>
                <c:pt idx="148">
                  <c:v>3561598.2229999998</c:v>
                </c:pt>
                <c:pt idx="149">
                  <c:v>3595072.83</c:v>
                </c:pt>
                <c:pt idx="150">
                  <c:v>3587653.5589999999</c:v>
                </c:pt>
                <c:pt idx="151">
                  <c:v>3618057.4029999999</c:v>
                </c:pt>
                <c:pt idx="152">
                  <c:v>3506716.6030000001</c:v>
                </c:pt>
                <c:pt idx="153">
                  <c:v>3704147.33</c:v>
                </c:pt>
                <c:pt idx="154">
                  <c:v>3672333.2960000001</c:v>
                </c:pt>
                <c:pt idx="155">
                  <c:v>3789422.1840000004</c:v>
                </c:pt>
                <c:pt idx="156">
                  <c:v>3768133.2959999996</c:v>
                </c:pt>
                <c:pt idx="157">
                  <c:v>3727936.32</c:v>
                </c:pt>
                <c:pt idx="158">
                  <c:v>3636471.7780000004</c:v>
                </c:pt>
                <c:pt idx="159">
                  <c:v>3809461.38</c:v>
                </c:pt>
                <c:pt idx="160">
                  <c:v>3761380.7990000001</c:v>
                </c:pt>
                <c:pt idx="161">
                  <c:v>3836567.889</c:v>
                </c:pt>
                <c:pt idx="162">
                  <c:v>3821883.55</c:v>
                </c:pt>
                <c:pt idx="163">
                  <c:v>3881003.7609999999</c:v>
                </c:pt>
                <c:pt idx="164">
                  <c:v>3914364.8249999997</c:v>
                </c:pt>
                <c:pt idx="165">
                  <c:v>4073756.5750000002</c:v>
                </c:pt>
                <c:pt idx="166">
                  <c:v>4221326.5609999998</c:v>
                </c:pt>
                <c:pt idx="167">
                  <c:v>4268826.8669999996</c:v>
                </c:pt>
                <c:pt idx="168">
                  <c:v>4274860.9819999998</c:v>
                </c:pt>
                <c:pt idx="169">
                  <c:v>4274860.9819999998</c:v>
                </c:pt>
                <c:pt idx="170">
                  <c:v>4400811.9609999992</c:v>
                </c:pt>
                <c:pt idx="171">
                  <c:v>4576075.5809999993</c:v>
                </c:pt>
                <c:pt idx="172">
                  <c:v>4794765.227</c:v>
                </c:pt>
                <c:pt idx="173">
                  <c:v>4837084.426</c:v>
                </c:pt>
                <c:pt idx="174">
                  <c:v>5167926.41</c:v>
                </c:pt>
                <c:pt idx="175">
                  <c:v>5315464.1430000002</c:v>
                </c:pt>
                <c:pt idx="176">
                  <c:v>5220268.568</c:v>
                </c:pt>
                <c:pt idx="177">
                  <c:v>4969618.5540000005</c:v>
                </c:pt>
                <c:pt idx="178">
                  <c:v>4950512.1739999996</c:v>
                </c:pt>
                <c:pt idx="179">
                  <c:v>5052025.4890000001</c:v>
                </c:pt>
                <c:pt idx="180">
                  <c:v>5145067.9270000001</c:v>
                </c:pt>
                <c:pt idx="181">
                  <c:v>4988391.0060000001</c:v>
                </c:pt>
                <c:pt idx="182">
                  <c:v>4942904.1579999998</c:v>
                </c:pt>
                <c:pt idx="183">
                  <c:v>5333067.9050000003</c:v>
                </c:pt>
                <c:pt idx="184">
                  <c:v>5535157.7120000003</c:v>
                </c:pt>
                <c:pt idx="185">
                  <c:v>5611261.8930000002</c:v>
                </c:pt>
                <c:pt idx="186">
                  <c:v>5596164.3280000007</c:v>
                </c:pt>
                <c:pt idx="187">
                  <c:v>5861899.5079999994</c:v>
                </c:pt>
                <c:pt idx="188">
                  <c:v>5848067.9960000003</c:v>
                </c:pt>
                <c:pt idx="189">
                  <c:v>6016114.5789999999</c:v>
                </c:pt>
                <c:pt idx="190">
                  <c:v>6341773.2029999997</c:v>
                </c:pt>
                <c:pt idx="191">
                  <c:v>6404619.6049999995</c:v>
                </c:pt>
                <c:pt idx="192">
                  <c:v>6501258.7990000006</c:v>
                </c:pt>
                <c:pt idx="193">
                  <c:v>6350028.4289999995</c:v>
                </c:pt>
                <c:pt idx="194">
                  <c:v>6518130.2659999998</c:v>
                </c:pt>
                <c:pt idx="195">
                  <c:v>6646415.8659999995</c:v>
                </c:pt>
                <c:pt idx="196">
                  <c:v>6749801.5020000003</c:v>
                </c:pt>
                <c:pt idx="197">
                  <c:v>6519361.8490000004</c:v>
                </c:pt>
                <c:pt idx="198">
                  <c:v>6379288.9019999998</c:v>
                </c:pt>
                <c:pt idx="199">
                  <c:v>6812005.3130000001</c:v>
                </c:pt>
                <c:pt idx="200">
                  <c:v>6182599.625</c:v>
                </c:pt>
                <c:pt idx="201">
                  <c:v>5496342.4459999995</c:v>
                </c:pt>
                <c:pt idx="202">
                  <c:v>5353592.71</c:v>
                </c:pt>
                <c:pt idx="203">
                  <c:v>6118103.5109999999</c:v>
                </c:pt>
                <c:pt idx="204">
                  <c:v>6944362.8509999998</c:v>
                </c:pt>
                <c:pt idx="205">
                  <c:v>7539158.1859999998</c:v>
                </c:pt>
                <c:pt idx="206">
                  <c:v>7786592.7850000001</c:v>
                </c:pt>
                <c:pt idx="207">
                  <c:v>7745290.3219999997</c:v>
                </c:pt>
                <c:pt idx="208">
                  <c:v>7948423.9939999999</c:v>
                </c:pt>
                <c:pt idx="209">
                  <c:v>8052399.1250000009</c:v>
                </c:pt>
                <c:pt idx="210">
                  <c:v>7953567.8990000002</c:v>
                </c:pt>
                <c:pt idx="211">
                  <c:v>8039495.3130000001</c:v>
                </c:pt>
                <c:pt idx="212">
                  <c:v>8117852.9669999992</c:v>
                </c:pt>
                <c:pt idx="213">
                  <c:v>8141360.2639999995</c:v>
                </c:pt>
                <c:pt idx="214">
                  <c:v>8620716.4969999995</c:v>
                </c:pt>
                <c:pt idx="215">
                  <c:v>8093774.8079999993</c:v>
                </c:pt>
                <c:pt idx="216">
                  <c:v>8795148.1030000001</c:v>
                </c:pt>
                <c:pt idx="217">
                  <c:v>8874958.8839999996</c:v>
                </c:pt>
                <c:pt idx="218">
                  <c:v>8760461.4049999993</c:v>
                </c:pt>
                <c:pt idx="219">
                  <c:v>9245168.6060000006</c:v>
                </c:pt>
                <c:pt idx="220">
                  <c:v>10147786.809999999</c:v>
                </c:pt>
                <c:pt idx="221">
                  <c:v>10037300.02</c:v>
                </c:pt>
                <c:pt idx="222">
                  <c:v>10222239.67</c:v>
                </c:pt>
                <c:pt idx="223">
                  <c:v>9904229.2419999987</c:v>
                </c:pt>
                <c:pt idx="224">
                  <c:v>9151439.6699999999</c:v>
                </c:pt>
                <c:pt idx="225">
                  <c:v>9636352.4829999991</c:v>
                </c:pt>
                <c:pt idx="226">
                  <c:v>10038726.939999999</c:v>
                </c:pt>
                <c:pt idx="227">
                  <c:v>9438552.3509999998</c:v>
                </c:pt>
                <c:pt idx="228">
                  <c:v>8374026.6630000006</c:v>
                </c:pt>
                <c:pt idx="229">
                  <c:v>8710769.2570000011</c:v>
                </c:pt>
                <c:pt idx="230">
                  <c:v>10367656.4</c:v>
                </c:pt>
                <c:pt idx="231">
                  <c:v>10571133.77</c:v>
                </c:pt>
                <c:pt idx="232">
                  <c:v>10466026.6</c:v>
                </c:pt>
                <c:pt idx="233">
                  <c:v>10675597.379999999</c:v>
                </c:pt>
                <c:pt idx="234">
                  <c:v>11124893.200000001</c:v>
                </c:pt>
                <c:pt idx="235">
                  <c:v>11660571.640000001</c:v>
                </c:pt>
                <c:pt idx="236">
                  <c:v>12250080.260000002</c:v>
                </c:pt>
                <c:pt idx="237">
                  <c:v>13045585.15</c:v>
                </c:pt>
                <c:pt idx="238">
                  <c:v>13466860.99</c:v>
                </c:pt>
                <c:pt idx="239">
                  <c:v>13817089.76</c:v>
                </c:pt>
                <c:pt idx="240">
                  <c:v>14113591.52</c:v>
                </c:pt>
                <c:pt idx="241">
                  <c:v>13848863.35</c:v>
                </c:pt>
                <c:pt idx="242">
                  <c:v>13182080.720000001</c:v>
                </c:pt>
                <c:pt idx="243">
                  <c:v>13807265.170000002</c:v>
                </c:pt>
                <c:pt idx="244">
                  <c:v>14403625.440000001</c:v>
                </c:pt>
                <c:pt idx="245">
                  <c:v>15259817.610000001</c:v>
                </c:pt>
                <c:pt idx="246">
                  <c:v>15428139.720000001</c:v>
                </c:pt>
                <c:pt idx="247">
                  <c:v>15592706.550000001</c:v>
                </c:pt>
                <c:pt idx="248">
                  <c:v>16468932.15</c:v>
                </c:pt>
                <c:pt idx="249">
                  <c:v>17062630.199999999</c:v>
                </c:pt>
                <c:pt idx="250">
                  <c:v>17687863.120000001</c:v>
                </c:pt>
                <c:pt idx="251">
                  <c:v>18921900.080000002</c:v>
                </c:pt>
                <c:pt idx="252">
                  <c:v>19532771.530000001</c:v>
                </c:pt>
                <c:pt idx="253">
                  <c:v>19835912.440000001</c:v>
                </c:pt>
                <c:pt idx="254">
                  <c:v>19594807.849999998</c:v>
                </c:pt>
                <c:pt idx="255">
                  <c:v>19890578.529999997</c:v>
                </c:pt>
                <c:pt idx="256">
                  <c:v>21327603.84</c:v>
                </c:pt>
                <c:pt idx="257">
                  <c:v>21410144.290000003</c:v>
                </c:pt>
                <c:pt idx="258">
                  <c:v>21169737.439999998</c:v>
                </c:pt>
                <c:pt idx="259">
                  <c:v>21822998.380000003</c:v>
                </c:pt>
                <c:pt idx="260">
                  <c:v>22619160.149999999</c:v>
                </c:pt>
                <c:pt idx="261">
                  <c:v>22155981.440000001</c:v>
                </c:pt>
                <c:pt idx="262">
                  <c:v>22674608.889999997</c:v>
                </c:pt>
                <c:pt idx="263">
                  <c:v>23129455.07</c:v>
                </c:pt>
                <c:pt idx="264">
                  <c:v>23343023.449999999</c:v>
                </c:pt>
                <c:pt idx="265">
                  <c:v>24069842.789999999</c:v>
                </c:pt>
                <c:pt idx="266">
                  <c:v>24918422.580000002</c:v>
                </c:pt>
                <c:pt idx="267">
                  <c:v>24840322.329999998</c:v>
                </c:pt>
                <c:pt idx="268">
                  <c:v>24863690.460000001</c:v>
                </c:pt>
                <c:pt idx="269">
                  <c:v>24887058.59</c:v>
                </c:pt>
                <c:pt idx="270">
                  <c:v>24504394.82</c:v>
                </c:pt>
                <c:pt idx="271">
                  <c:v>24653093.040000003</c:v>
                </c:pt>
                <c:pt idx="272">
                  <c:v>24490774.32</c:v>
                </c:pt>
                <c:pt idx="273">
                  <c:v>24908789.539999999</c:v>
                </c:pt>
                <c:pt idx="274">
                  <c:v>25653102.32</c:v>
                </c:pt>
                <c:pt idx="275">
                  <c:v>26526747.48</c:v>
                </c:pt>
                <c:pt idx="276">
                  <c:v>27476916.43</c:v>
                </c:pt>
                <c:pt idx="277">
                  <c:v>27252513.300000001</c:v>
                </c:pt>
                <c:pt idx="278">
                  <c:v>28224926.849999998</c:v>
                </c:pt>
                <c:pt idx="279">
                  <c:v>28081059.669999998</c:v>
                </c:pt>
                <c:pt idx="280">
                  <c:v>29770217.789999999</c:v>
                </c:pt>
                <c:pt idx="281">
                  <c:v>29909466.52</c:v>
                </c:pt>
                <c:pt idx="282">
                  <c:v>29146052.610000003</c:v>
                </c:pt>
                <c:pt idx="283">
                  <c:v>27778760.670000002</c:v>
                </c:pt>
                <c:pt idx="284">
                  <c:v>28362730.68</c:v>
                </c:pt>
                <c:pt idx="285">
                  <c:v>29362271.600000001</c:v>
                </c:pt>
                <c:pt idx="286">
                  <c:v>29562209.25</c:v>
                </c:pt>
                <c:pt idx="287">
                  <c:v>29676459.330000002</c:v>
                </c:pt>
                <c:pt idx="288">
                  <c:v>30171351.479999997</c:v>
                </c:pt>
                <c:pt idx="289">
                  <c:v>30795200.34</c:v>
                </c:pt>
                <c:pt idx="290">
                  <c:v>30575293.66</c:v>
                </c:pt>
                <c:pt idx="291">
                  <c:v>31340411.690000001</c:v>
                </c:pt>
                <c:pt idx="292">
                  <c:v>32357235.309999999</c:v>
                </c:pt>
                <c:pt idx="293">
                  <c:v>33709958.190000005</c:v>
                </c:pt>
                <c:pt idx="294">
                  <c:v>34898238.810000002</c:v>
                </c:pt>
                <c:pt idx="295">
                  <c:v>34255939.939999998</c:v>
                </c:pt>
                <c:pt idx="296">
                  <c:v>36806214.5</c:v>
                </c:pt>
                <c:pt idx="297">
                  <c:v>37002587.210000001</c:v>
                </c:pt>
                <c:pt idx="298">
                  <c:v>34735390.610000007</c:v>
                </c:pt>
                <c:pt idx="299">
                  <c:v>35226598.160000004</c:v>
                </c:pt>
                <c:pt idx="300">
                  <c:v>37928239.649999999</c:v>
                </c:pt>
                <c:pt idx="301">
                  <c:v>39762894.32</c:v>
                </c:pt>
                <c:pt idx="302">
                  <c:v>40441645.5</c:v>
                </c:pt>
                <c:pt idx="303">
                  <c:v>38798076.909999996</c:v>
                </c:pt>
                <c:pt idx="304">
                  <c:v>37644230.759999998</c:v>
                </c:pt>
                <c:pt idx="305">
                  <c:v>35642491.800000004</c:v>
                </c:pt>
                <c:pt idx="306">
                  <c:v>36590525.800000004</c:v>
                </c:pt>
                <c:pt idx="307">
                  <c:v>37975716.120000005</c:v>
                </c:pt>
                <c:pt idx="308">
                  <c:v>39423135.590000004</c:v>
                </c:pt>
                <c:pt idx="309">
                  <c:v>36947286.490000002</c:v>
                </c:pt>
                <c:pt idx="310">
                  <c:v>37766752.670000002</c:v>
                </c:pt>
                <c:pt idx="311">
                  <c:v>38873815.399999999</c:v>
                </c:pt>
                <c:pt idx="312">
                  <c:v>42035153.359999999</c:v>
                </c:pt>
                <c:pt idx="313">
                  <c:v>42402914.979999997</c:v>
                </c:pt>
                <c:pt idx="314">
                  <c:v>42742938.890000001</c:v>
                </c:pt>
                <c:pt idx="315">
                  <c:v>43330461.800000004</c:v>
                </c:pt>
                <c:pt idx="316">
                  <c:v>45883210.799999997</c:v>
                </c:pt>
                <c:pt idx="317">
                  <c:v>46221208.670000002</c:v>
                </c:pt>
                <c:pt idx="318">
                  <c:v>46521092.490000002</c:v>
                </c:pt>
                <c:pt idx="319">
                  <c:v>47856434.100000001</c:v>
                </c:pt>
                <c:pt idx="320">
                  <c:v>48862992.060000002</c:v>
                </c:pt>
                <c:pt idx="321">
                  <c:v>48186682.039999999</c:v>
                </c:pt>
                <c:pt idx="322">
                  <c:v>48277429.079999998</c:v>
                </c:pt>
                <c:pt idx="323">
                  <c:v>49000382.029999994</c:v>
                </c:pt>
                <c:pt idx="324">
                  <c:v>51007110.460000001</c:v>
                </c:pt>
                <c:pt idx="325">
                  <c:v>53028219.009999998</c:v>
                </c:pt>
                <c:pt idx="326">
                  <c:v>48394221.490000002</c:v>
                </c:pt>
                <c:pt idx="327">
                  <c:v>47988724.25</c:v>
                </c:pt>
                <c:pt idx="328">
                  <c:v>49347584.830000006</c:v>
                </c:pt>
                <c:pt idx="329">
                  <c:v>52636033.189999998</c:v>
                </c:pt>
                <c:pt idx="330">
                  <c:v>49996152.170000002</c:v>
                </c:pt>
                <c:pt idx="331">
                  <c:v>49447839.440000005</c:v>
                </c:pt>
                <c:pt idx="332">
                  <c:v>51389369.57</c:v>
                </c:pt>
                <c:pt idx="333">
                  <c:v>54374065.729999997</c:v>
                </c:pt>
                <c:pt idx="334">
                  <c:v>53740253.399999999</c:v>
                </c:pt>
                <c:pt idx="335">
                  <c:v>54756137.199999996</c:v>
                </c:pt>
                <c:pt idx="336">
                  <c:v>54016485.119999997</c:v>
                </c:pt>
                <c:pt idx="337">
                  <c:v>51211672.009999998</c:v>
                </c:pt>
                <c:pt idx="338">
                  <c:v>50515184.990000002</c:v>
                </c:pt>
                <c:pt idx="339">
                  <c:v>52041213.869999997</c:v>
                </c:pt>
                <c:pt idx="340">
                  <c:v>52252978.719999999</c:v>
                </c:pt>
                <c:pt idx="341">
                  <c:v>51051519.75</c:v>
                </c:pt>
                <c:pt idx="342">
                  <c:v>51214865.439999998</c:v>
                </c:pt>
                <c:pt idx="343">
                  <c:v>50090631.109999999</c:v>
                </c:pt>
                <c:pt idx="344">
                  <c:v>49886595.950000003</c:v>
                </c:pt>
                <c:pt idx="345">
                  <c:v>51977956.32</c:v>
                </c:pt>
                <c:pt idx="346">
                  <c:v>54123853.769999996</c:v>
                </c:pt>
                <c:pt idx="347">
                  <c:v>51832813.5</c:v>
                </c:pt>
                <c:pt idx="348">
                  <c:v>47652507.450000003</c:v>
                </c:pt>
                <c:pt idx="349">
                  <c:v>47091289.490000002</c:v>
                </c:pt>
                <c:pt idx="350">
                  <c:v>47244348.93</c:v>
                </c:pt>
                <c:pt idx="351">
                  <c:v>45715818.25</c:v>
                </c:pt>
                <c:pt idx="352">
                  <c:v>42714092.649999999</c:v>
                </c:pt>
                <c:pt idx="353">
                  <c:v>41389434.850000001</c:v>
                </c:pt>
                <c:pt idx="354">
                  <c:v>40822456.289999999</c:v>
                </c:pt>
                <c:pt idx="355">
                  <c:v>39499506.32</c:v>
                </c:pt>
                <c:pt idx="356">
                  <c:v>37757484.100000001</c:v>
                </c:pt>
                <c:pt idx="357">
                  <c:v>37191010.300000004</c:v>
                </c:pt>
                <c:pt idx="358">
                  <c:v>35969936.150000006</c:v>
                </c:pt>
                <c:pt idx="359">
                  <c:v>35005336.730000004</c:v>
                </c:pt>
                <c:pt idx="360">
                  <c:v>37010224.289999999</c:v>
                </c:pt>
                <c:pt idx="361">
                  <c:v>38029757.879999995</c:v>
                </c:pt>
                <c:pt idx="362">
                  <c:v>37486502.690000005</c:v>
                </c:pt>
                <c:pt idx="363">
                  <c:v>38725392.659999996</c:v>
                </c:pt>
                <c:pt idx="364">
                  <c:v>41086085.890000001</c:v>
                </c:pt>
                <c:pt idx="365">
                  <c:v>40723454.949999996</c:v>
                </c:pt>
                <c:pt idx="366">
                  <c:v>41499587.18</c:v>
                </c:pt>
                <c:pt idx="367">
                  <c:v>42762992.719999999</c:v>
                </c:pt>
                <c:pt idx="368">
                  <c:v>42653392.380000003</c:v>
                </c:pt>
                <c:pt idx="369">
                  <c:v>43172095.939999998</c:v>
                </c:pt>
                <c:pt idx="370">
                  <c:v>42592390.899999999</c:v>
                </c:pt>
                <c:pt idx="371">
                  <c:v>39460857.630000003</c:v>
                </c:pt>
                <c:pt idx="372">
                  <c:v>40467000.619999997</c:v>
                </c:pt>
                <c:pt idx="373">
                  <c:v>40991036.149999999</c:v>
                </c:pt>
                <c:pt idx="374">
                  <c:v>43163853.560000002</c:v>
                </c:pt>
                <c:pt idx="375">
                  <c:v>42667170.650000006</c:v>
                </c:pt>
                <c:pt idx="376">
                  <c:v>42571473.899999999</c:v>
                </c:pt>
                <c:pt idx="377">
                  <c:v>42283653.509999998</c:v>
                </c:pt>
                <c:pt idx="378">
                  <c:v>44265699.759999998</c:v>
                </c:pt>
                <c:pt idx="379">
                  <c:v>44881391.030000001</c:v>
                </c:pt>
                <c:pt idx="380">
                  <c:v>44306824.509999998</c:v>
                </c:pt>
                <c:pt idx="381">
                  <c:v>42190406.289999999</c:v>
                </c:pt>
                <c:pt idx="382">
                  <c:v>44810549.229999997</c:v>
                </c:pt>
                <c:pt idx="383">
                  <c:v>44380092.460000001</c:v>
                </c:pt>
                <c:pt idx="384">
                  <c:v>42628200.630000003</c:v>
                </c:pt>
                <c:pt idx="385">
                  <c:v>44684496.379999995</c:v>
                </c:pt>
                <c:pt idx="386">
                  <c:v>44628180.420000002</c:v>
                </c:pt>
                <c:pt idx="387">
                  <c:v>43291490.960000001</c:v>
                </c:pt>
                <c:pt idx="388">
                  <c:v>42515348.690000005</c:v>
                </c:pt>
                <c:pt idx="389">
                  <c:v>42034451.380000003</c:v>
                </c:pt>
                <c:pt idx="390">
                  <c:v>43189370.050000004</c:v>
                </c:pt>
                <c:pt idx="391">
                  <c:v>45511523.43</c:v>
                </c:pt>
                <c:pt idx="392">
                  <c:v>47450934.940000005</c:v>
                </c:pt>
                <c:pt idx="393">
                  <c:v>47511942.710000001</c:v>
                </c:pt>
                <c:pt idx="394">
                  <c:v>45660541.979999997</c:v>
                </c:pt>
                <c:pt idx="395">
                  <c:v>45880050.979999997</c:v>
                </c:pt>
                <c:pt idx="396">
                  <c:v>45891071.530000001</c:v>
                </c:pt>
                <c:pt idx="397">
                  <c:v>45800467.240000002</c:v>
                </c:pt>
                <c:pt idx="398">
                  <c:v>46463226.780000001</c:v>
                </c:pt>
                <c:pt idx="399">
                  <c:v>46415319.089999996</c:v>
                </c:pt>
                <c:pt idx="400">
                  <c:v>45082048.600000001</c:v>
                </c:pt>
                <c:pt idx="401">
                  <c:v>45082048.600000001</c:v>
                </c:pt>
                <c:pt idx="402">
                  <c:v>44582650.280000001</c:v>
                </c:pt>
                <c:pt idx="403">
                  <c:v>44471034.32</c:v>
                </c:pt>
                <c:pt idx="404">
                  <c:v>45158438.969999999</c:v>
                </c:pt>
                <c:pt idx="405">
                  <c:v>46740007.609999999</c:v>
                </c:pt>
                <c:pt idx="406">
                  <c:v>50033463.75</c:v>
                </c:pt>
                <c:pt idx="407">
                  <c:v>48827339.210000001</c:v>
                </c:pt>
                <c:pt idx="408">
                  <c:v>47908384.969999999</c:v>
                </c:pt>
                <c:pt idx="409">
                  <c:v>45881810.270000003</c:v>
                </c:pt>
                <c:pt idx="410">
                  <c:v>49213476.989999995</c:v>
                </c:pt>
                <c:pt idx="411">
                  <c:v>50117786.520000003</c:v>
                </c:pt>
                <c:pt idx="412">
                  <c:v>51172297.309999995</c:v>
                </c:pt>
                <c:pt idx="413">
                  <c:v>52656109.68</c:v>
                </c:pt>
                <c:pt idx="414">
                  <c:v>52231162.980000004</c:v>
                </c:pt>
                <c:pt idx="415">
                  <c:v>53373868.459999993</c:v>
                </c:pt>
                <c:pt idx="416">
                  <c:v>53764035.530000001</c:v>
                </c:pt>
                <c:pt idx="417">
                  <c:v>51549891.840000004</c:v>
                </c:pt>
                <c:pt idx="418">
                  <c:v>54563917.449999996</c:v>
                </c:pt>
                <c:pt idx="419">
                  <c:v>55994233.740000002</c:v>
                </c:pt>
                <c:pt idx="420">
                  <c:v>53557398.589999996</c:v>
                </c:pt>
                <c:pt idx="421">
                  <c:v>54248595.790000007</c:v>
                </c:pt>
                <c:pt idx="422">
                  <c:v>56304637.07</c:v>
                </c:pt>
                <c:pt idx="423">
                  <c:v>53722574.629999995</c:v>
                </c:pt>
                <c:pt idx="424">
                  <c:v>57826747.810000002</c:v>
                </c:pt>
                <c:pt idx="425">
                  <c:v>59739282.950000003</c:v>
                </c:pt>
                <c:pt idx="426">
                  <c:v>59910359.25</c:v>
                </c:pt>
                <c:pt idx="427">
                  <c:v>63617010.32</c:v>
                </c:pt>
                <c:pt idx="428">
                  <c:v>65363801.560000002</c:v>
                </c:pt>
                <c:pt idx="429">
                  <c:v>66436142.989999995</c:v>
                </c:pt>
                <c:pt idx="430">
                  <c:v>64282328.420000002</c:v>
                </c:pt>
                <c:pt idx="431">
                  <c:v>65398734.030000001</c:v>
                </c:pt>
                <c:pt idx="432">
                  <c:v>62180292.390000001</c:v>
                </c:pt>
                <c:pt idx="433">
                  <c:v>65527471.689999998</c:v>
                </c:pt>
                <c:pt idx="434">
                  <c:v>66422512.069999993</c:v>
                </c:pt>
                <c:pt idx="435">
                  <c:v>69400228.24000001</c:v>
                </c:pt>
                <c:pt idx="436">
                  <c:v>71948489.159999996</c:v>
                </c:pt>
                <c:pt idx="437">
                  <c:v>72972666.939999998</c:v>
                </c:pt>
                <c:pt idx="438">
                  <c:v>74077368.969999999</c:v>
                </c:pt>
                <c:pt idx="439">
                  <c:v>74566507.450000003</c:v>
                </c:pt>
                <c:pt idx="440">
                  <c:v>73747045.069999993</c:v>
                </c:pt>
                <c:pt idx="441">
                  <c:v>74456151.270000011</c:v>
                </c:pt>
                <c:pt idx="442">
                  <c:v>70938762.019999996</c:v>
                </c:pt>
                <c:pt idx="443">
                  <c:v>72283871.859999999</c:v>
                </c:pt>
                <c:pt idx="444">
                  <c:v>74482723.329999998</c:v>
                </c:pt>
                <c:pt idx="445">
                  <c:v>73547109</c:v>
                </c:pt>
                <c:pt idx="446">
                  <c:v>76873723.569999993</c:v>
                </c:pt>
                <c:pt idx="447">
                  <c:v>78440212.480000004</c:v>
                </c:pt>
                <c:pt idx="448">
                  <c:v>81396021.799999997</c:v>
                </c:pt>
                <c:pt idx="449">
                  <c:v>84070180.799999997</c:v>
                </c:pt>
                <c:pt idx="450">
                  <c:v>88889490.530000001</c:v>
                </c:pt>
                <c:pt idx="451">
                  <c:v>89554384.75</c:v>
                </c:pt>
                <c:pt idx="452">
                  <c:v>89597236.25</c:v>
                </c:pt>
                <c:pt idx="453">
                  <c:v>91702566.289999992</c:v>
                </c:pt>
                <c:pt idx="454">
                  <c:v>90098193.589999989</c:v>
                </c:pt>
                <c:pt idx="455">
                  <c:v>91434682.170000002</c:v>
                </c:pt>
                <c:pt idx="456">
                  <c:v>89341776.989999995</c:v>
                </c:pt>
                <c:pt idx="457">
                  <c:v>91433868.640000001</c:v>
                </c:pt>
                <c:pt idx="458">
                  <c:v>91428958.510000005</c:v>
                </c:pt>
                <c:pt idx="459">
                  <c:v>96593924.450000003</c:v>
                </c:pt>
                <c:pt idx="460">
                  <c:v>98269788.060000002</c:v>
                </c:pt>
                <c:pt idx="461">
                  <c:v>94280759.200000003</c:v>
                </c:pt>
                <c:pt idx="462">
                  <c:v>93485053.289999992</c:v>
                </c:pt>
                <c:pt idx="463">
                  <c:v>95055454.390000001</c:v>
                </c:pt>
                <c:pt idx="464">
                  <c:v>101132725.10000001</c:v>
                </c:pt>
                <c:pt idx="465">
                  <c:v>99339894.799999997</c:v>
                </c:pt>
                <c:pt idx="466">
                  <c:v>92695122.519999996</c:v>
                </c:pt>
                <c:pt idx="467">
                  <c:v>89256768.129999995</c:v>
                </c:pt>
                <c:pt idx="468">
                  <c:v>90715212.050000012</c:v>
                </c:pt>
                <c:pt idx="469">
                  <c:v>91861270.5</c:v>
                </c:pt>
                <c:pt idx="470">
                  <c:v>92339819.420000002</c:v>
                </c:pt>
                <c:pt idx="471">
                  <c:v>90699368.890000001</c:v>
                </c:pt>
                <c:pt idx="472">
                  <c:v>95931202.11999999</c:v>
                </c:pt>
                <c:pt idx="473">
                  <c:v>94937564.429999992</c:v>
                </c:pt>
                <c:pt idx="474">
                  <c:v>90641806.329999998</c:v>
                </c:pt>
                <c:pt idx="475">
                  <c:v>90238982.019999996</c:v>
                </c:pt>
                <c:pt idx="476">
                  <c:v>90747073.159999996</c:v>
                </c:pt>
                <c:pt idx="477">
                  <c:v>87522557.870000005</c:v>
                </c:pt>
                <c:pt idx="478">
                  <c:v>95261394.560000002</c:v>
                </c:pt>
                <c:pt idx="479">
                  <c:v>96880815.350000009</c:v>
                </c:pt>
                <c:pt idx="480">
                  <c:v>96761138.519999996</c:v>
                </c:pt>
                <c:pt idx="481">
                  <c:v>92907581.849999994</c:v>
                </c:pt>
                <c:pt idx="482">
                  <c:v>91170136.909999996</c:v>
                </c:pt>
                <c:pt idx="483">
                  <c:v>92925415.74000001</c:v>
                </c:pt>
                <c:pt idx="484">
                  <c:v>99947585.939999998</c:v>
                </c:pt>
                <c:pt idx="485">
                  <c:v>96857362.739999995</c:v>
                </c:pt>
                <c:pt idx="486">
                  <c:v>94344814.299999997</c:v>
                </c:pt>
                <c:pt idx="487">
                  <c:v>97011480.590000004</c:v>
                </c:pt>
                <c:pt idx="488">
                  <c:v>103031752</c:v>
                </c:pt>
                <c:pt idx="489">
                  <c:v>105477457.2</c:v>
                </c:pt>
                <c:pt idx="490">
                  <c:v>108770686.2</c:v>
                </c:pt>
                <c:pt idx="491">
                  <c:v>105144996.69999999</c:v>
                </c:pt>
                <c:pt idx="492">
                  <c:v>104842225.09999999</c:v>
                </c:pt>
                <c:pt idx="493">
                  <c:v>106104409.8</c:v>
                </c:pt>
                <c:pt idx="494">
                  <c:v>110810185.5</c:v>
                </c:pt>
                <c:pt idx="495">
                  <c:v>110600317.7</c:v>
                </c:pt>
                <c:pt idx="496">
                  <c:v>110810185.5</c:v>
                </c:pt>
                <c:pt idx="497">
                  <c:v>111739681</c:v>
                </c:pt>
                <c:pt idx="498">
                  <c:v>111681439.2</c:v>
                </c:pt>
                <c:pt idx="499">
                  <c:v>113456448.40000001</c:v>
                </c:pt>
                <c:pt idx="500">
                  <c:v>109282832.60000001</c:v>
                </c:pt>
                <c:pt idx="501">
                  <c:v>109340676.40000001</c:v>
                </c:pt>
                <c:pt idx="502">
                  <c:v>107932589.69999999</c:v>
                </c:pt>
                <c:pt idx="503">
                  <c:v>111150618.89999999</c:v>
                </c:pt>
                <c:pt idx="504">
                  <c:v>109631870.5</c:v>
                </c:pt>
                <c:pt idx="505">
                  <c:v>112391988.10000001</c:v>
                </c:pt>
                <c:pt idx="506">
                  <c:v>109315034.3</c:v>
                </c:pt>
                <c:pt idx="507">
                  <c:v>110892855.2</c:v>
                </c:pt>
                <c:pt idx="508">
                  <c:v>116468614.7</c:v>
                </c:pt>
                <c:pt idx="509">
                  <c:v>121307726.2</c:v>
                </c:pt>
                <c:pt idx="510">
                  <c:v>121936056</c:v>
                </c:pt>
                <c:pt idx="511">
                  <c:v>116070927.60000001</c:v>
                </c:pt>
                <c:pt idx="512">
                  <c:v>108109035.39999999</c:v>
                </c:pt>
                <c:pt idx="513">
                  <c:v>101680788.69999999</c:v>
                </c:pt>
                <c:pt idx="514">
                  <c:v>94157585.879999995</c:v>
                </c:pt>
                <c:pt idx="515">
                  <c:v>95333086.329999998</c:v>
                </c:pt>
                <c:pt idx="516">
                  <c:v>100386175.8</c:v>
                </c:pt>
                <c:pt idx="517">
                  <c:v>100495620.09999999</c:v>
                </c:pt>
                <c:pt idx="518">
                  <c:v>104035696.3</c:v>
                </c:pt>
                <c:pt idx="519">
                  <c:v>106308080.89999999</c:v>
                </c:pt>
                <c:pt idx="520">
                  <c:v>104926817.7</c:v>
                </c:pt>
                <c:pt idx="521">
                  <c:v>110999326.60000001</c:v>
                </c:pt>
                <c:pt idx="522">
                  <c:v>115878648.7</c:v>
                </c:pt>
                <c:pt idx="523">
                  <c:v>115054068.8</c:v>
                </c:pt>
                <c:pt idx="524">
                  <c:v>113800073.5</c:v>
                </c:pt>
                <c:pt idx="525">
                  <c:v>109962750.7</c:v>
                </c:pt>
                <c:pt idx="526">
                  <c:v>111554966.89999999</c:v>
                </c:pt>
                <c:pt idx="527">
                  <c:v>113216514.5</c:v>
                </c:pt>
                <c:pt idx="528">
                  <c:v>113443174.2</c:v>
                </c:pt>
                <c:pt idx="529">
                  <c:v>119472293.10000001</c:v>
                </c:pt>
                <c:pt idx="530">
                  <c:v>121853507.59999999</c:v>
                </c:pt>
                <c:pt idx="531">
                  <c:v>121087434.5</c:v>
                </c:pt>
                <c:pt idx="532">
                  <c:v>111966037.40000001</c:v>
                </c:pt>
                <c:pt idx="533">
                  <c:v>101672938.90000001</c:v>
                </c:pt>
                <c:pt idx="534">
                  <c:v>93625665.179999992</c:v>
                </c:pt>
                <c:pt idx="535">
                  <c:v>90689768.700000003</c:v>
                </c:pt>
                <c:pt idx="536">
                  <c:v>90471236.689999998</c:v>
                </c:pt>
                <c:pt idx="537">
                  <c:v>94602038.010000005</c:v>
                </c:pt>
                <c:pt idx="538">
                  <c:v>103202223.3</c:v>
                </c:pt>
                <c:pt idx="539">
                  <c:v>105288528.2</c:v>
                </c:pt>
                <c:pt idx="540">
                  <c:v>110815623.40000001</c:v>
                </c:pt>
                <c:pt idx="541">
                  <c:v>114994337.90000001</c:v>
                </c:pt>
                <c:pt idx="542">
                  <c:v>112245343.39999999</c:v>
                </c:pt>
                <c:pt idx="543">
                  <c:v>110570811.69999999</c:v>
                </c:pt>
                <c:pt idx="544">
                  <c:v>105926966.59999999</c:v>
                </c:pt>
                <c:pt idx="545">
                  <c:v>108235120.8</c:v>
                </c:pt>
                <c:pt idx="546">
                  <c:v>112767411.30000001</c:v>
                </c:pt>
                <c:pt idx="547">
                  <c:v>115793972</c:v>
                </c:pt>
                <c:pt idx="548">
                  <c:v>117362562.90000001</c:v>
                </c:pt>
                <c:pt idx="549">
                  <c:v>121956640.89999999</c:v>
                </c:pt>
                <c:pt idx="550">
                  <c:v>125990398</c:v>
                </c:pt>
                <c:pt idx="551">
                  <c:v>124533213.7</c:v>
                </c:pt>
                <c:pt idx="552">
                  <c:v>123224186</c:v>
                </c:pt>
                <c:pt idx="553">
                  <c:v>121358766</c:v>
                </c:pt>
                <c:pt idx="554">
                  <c:v>115473898.09999999</c:v>
                </c:pt>
                <c:pt idx="555">
                  <c:v>113943058.69999999</c:v>
                </c:pt>
                <c:pt idx="556">
                  <c:v>120718051.39999999</c:v>
                </c:pt>
                <c:pt idx="557">
                  <c:v>126940916.2</c:v>
                </c:pt>
                <c:pt idx="558">
                  <c:v>124781881.40000001</c:v>
                </c:pt>
                <c:pt idx="559">
                  <c:v>122154894.8</c:v>
                </c:pt>
                <c:pt idx="560">
                  <c:v>122394179.59999999</c:v>
                </c:pt>
                <c:pt idx="561">
                  <c:v>124667385.30000001</c:v>
                </c:pt>
                <c:pt idx="562">
                  <c:v>126347972.7</c:v>
                </c:pt>
                <c:pt idx="563">
                  <c:v>129075393.2</c:v>
                </c:pt>
                <c:pt idx="564">
                  <c:v>125649848</c:v>
                </c:pt>
                <c:pt idx="565">
                  <c:v>121798511.59999999</c:v>
                </c:pt>
                <c:pt idx="566">
                  <c:v>123297691.90000001</c:v>
                </c:pt>
                <c:pt idx="567">
                  <c:v>122017801.8</c:v>
                </c:pt>
                <c:pt idx="568">
                  <c:v>122462847.30000001</c:v>
                </c:pt>
                <c:pt idx="569">
                  <c:v>126308447.3</c:v>
                </c:pt>
                <c:pt idx="570">
                  <c:v>122193759.5</c:v>
                </c:pt>
                <c:pt idx="571">
                  <c:v>127930089.2</c:v>
                </c:pt>
                <c:pt idx="572">
                  <c:v>131873589.7</c:v>
                </c:pt>
                <c:pt idx="573">
                  <c:v>136485692.09999999</c:v>
                </c:pt>
                <c:pt idx="574">
                  <c:v>139811607</c:v>
                </c:pt>
                <c:pt idx="575">
                  <c:v>139904505.90000001</c:v>
                </c:pt>
                <c:pt idx="576">
                  <c:v>136974413.09999999</c:v>
                </c:pt>
                <c:pt idx="577">
                  <c:v>138914906</c:v>
                </c:pt>
                <c:pt idx="578">
                  <c:v>139905644.70000002</c:v>
                </c:pt>
                <c:pt idx="579">
                  <c:v>135516448</c:v>
                </c:pt>
                <c:pt idx="580">
                  <c:v>137953248.40000001</c:v>
                </c:pt>
                <c:pt idx="581">
                  <c:v>140918695.19999999</c:v>
                </c:pt>
                <c:pt idx="582">
                  <c:v>138141088.90000001</c:v>
                </c:pt>
                <c:pt idx="583">
                  <c:v>144034012.30000001</c:v>
                </c:pt>
                <c:pt idx="584">
                  <c:v>146484944</c:v>
                </c:pt>
                <c:pt idx="585">
                  <c:v>139371646.09999999</c:v>
                </c:pt>
                <c:pt idx="586">
                  <c:v>133536442</c:v>
                </c:pt>
                <c:pt idx="587">
                  <c:v>130791599.99999999</c:v>
                </c:pt>
                <c:pt idx="588">
                  <c:v>116022516</c:v>
                </c:pt>
                <c:pt idx="589">
                  <c:v>108779984.40000001</c:v>
                </c:pt>
                <c:pt idx="590">
                  <c:v>115107145.5</c:v>
                </c:pt>
                <c:pt idx="591">
                  <c:v>121130852.39999999</c:v>
                </c:pt>
                <c:pt idx="592">
                  <c:v>128159204.2</c:v>
                </c:pt>
                <c:pt idx="593">
                  <c:v>126609372</c:v>
                </c:pt>
                <c:pt idx="594">
                  <c:v>124869930.3</c:v>
                </c:pt>
                <c:pt idx="595">
                  <c:v>128602936.80000001</c:v>
                </c:pt>
                <c:pt idx="596">
                  <c:v>141076183.19999999</c:v>
                </c:pt>
                <c:pt idx="597">
                  <c:v>135709930.5</c:v>
                </c:pt>
                <c:pt idx="598">
                  <c:v>133710520.90000001</c:v>
                </c:pt>
                <c:pt idx="599">
                  <c:v>131996845.79999998</c:v>
                </c:pt>
                <c:pt idx="600">
                  <c:v>133409747.7</c:v>
                </c:pt>
                <c:pt idx="601">
                  <c:v>137948518.5</c:v>
                </c:pt>
                <c:pt idx="602">
                  <c:v>134275333.10000002</c:v>
                </c:pt>
                <c:pt idx="603">
                  <c:v>134533587.59999999</c:v>
                </c:pt>
                <c:pt idx="604">
                  <c:v>132373208.69999999</c:v>
                </c:pt>
                <c:pt idx="605">
                  <c:v>136823648.10000002</c:v>
                </c:pt>
                <c:pt idx="606">
                  <c:v>134839542.59999999</c:v>
                </c:pt>
                <c:pt idx="607">
                  <c:v>134176614.59999999</c:v>
                </c:pt>
                <c:pt idx="608">
                  <c:v>134096925.5</c:v>
                </c:pt>
                <c:pt idx="609">
                  <c:v>142734576.90000001</c:v>
                </c:pt>
                <c:pt idx="610">
                  <c:v>146350014.10000002</c:v>
                </c:pt>
                <c:pt idx="611">
                  <c:v>149387454</c:v>
                </c:pt>
                <c:pt idx="612">
                  <c:v>148690226.40000001</c:v>
                </c:pt>
                <c:pt idx="613">
                  <c:v>151697118.5</c:v>
                </c:pt>
                <c:pt idx="614">
                  <c:v>153019188.19999999</c:v>
                </c:pt>
                <c:pt idx="615">
                  <c:v>150294161.30000001</c:v>
                </c:pt>
                <c:pt idx="616">
                  <c:v>146196560</c:v>
                </c:pt>
                <c:pt idx="617">
                  <c:v>146698957.5</c:v>
                </c:pt>
                <c:pt idx="618">
                  <c:v>148549580.90000001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4C-4BE6-B3FD-ED1D72A1E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825695"/>
        <c:axId val="398847327"/>
      </c:lineChart>
      <c:dateAx>
        <c:axId val="398825695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847327"/>
        <c:crosses val="autoZero"/>
        <c:auto val="1"/>
        <c:lblOffset val="100"/>
        <c:baseTimeUnit val="days"/>
      </c:dateAx>
      <c:valAx>
        <c:axId val="39884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825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'C-MDP in China'!$O$5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'C-MDP in China'!$B$6:$B$746</c:f>
              <c:numCache>
                <c:formatCode>m/d/yy</c:formatCode>
                <c:ptCount val="619"/>
                <c:pt idx="0">
                  <c:v>42371</c:v>
                </c:pt>
                <c:pt idx="1">
                  <c:v>42374</c:v>
                </c:pt>
                <c:pt idx="2">
                  <c:v>42377</c:v>
                </c:pt>
                <c:pt idx="3">
                  <c:v>42380</c:v>
                </c:pt>
                <c:pt idx="4">
                  <c:v>42383</c:v>
                </c:pt>
                <c:pt idx="5">
                  <c:v>42386</c:v>
                </c:pt>
                <c:pt idx="6">
                  <c:v>42389</c:v>
                </c:pt>
                <c:pt idx="7">
                  <c:v>42392</c:v>
                </c:pt>
                <c:pt idx="8">
                  <c:v>42395</c:v>
                </c:pt>
                <c:pt idx="9">
                  <c:v>42398</c:v>
                </c:pt>
                <c:pt idx="10">
                  <c:v>42401</c:v>
                </c:pt>
                <c:pt idx="11">
                  <c:v>42404</c:v>
                </c:pt>
                <c:pt idx="12">
                  <c:v>42407</c:v>
                </c:pt>
                <c:pt idx="13">
                  <c:v>42410</c:v>
                </c:pt>
                <c:pt idx="14">
                  <c:v>42413</c:v>
                </c:pt>
                <c:pt idx="15">
                  <c:v>42416</c:v>
                </c:pt>
                <c:pt idx="16">
                  <c:v>42419</c:v>
                </c:pt>
                <c:pt idx="17">
                  <c:v>42422</c:v>
                </c:pt>
                <c:pt idx="18">
                  <c:v>42425</c:v>
                </c:pt>
                <c:pt idx="19">
                  <c:v>42428</c:v>
                </c:pt>
                <c:pt idx="20">
                  <c:v>42431</c:v>
                </c:pt>
                <c:pt idx="21">
                  <c:v>42434</c:v>
                </c:pt>
                <c:pt idx="22">
                  <c:v>42437</c:v>
                </c:pt>
                <c:pt idx="23">
                  <c:v>42440</c:v>
                </c:pt>
                <c:pt idx="24">
                  <c:v>42443</c:v>
                </c:pt>
                <c:pt idx="25">
                  <c:v>42446</c:v>
                </c:pt>
                <c:pt idx="26">
                  <c:v>42449</c:v>
                </c:pt>
                <c:pt idx="27">
                  <c:v>42452</c:v>
                </c:pt>
                <c:pt idx="28">
                  <c:v>42455</c:v>
                </c:pt>
                <c:pt idx="29">
                  <c:v>42458</c:v>
                </c:pt>
                <c:pt idx="30">
                  <c:v>42461</c:v>
                </c:pt>
                <c:pt idx="31">
                  <c:v>42464</c:v>
                </c:pt>
                <c:pt idx="32">
                  <c:v>42467</c:v>
                </c:pt>
                <c:pt idx="33">
                  <c:v>42470</c:v>
                </c:pt>
                <c:pt idx="34">
                  <c:v>42473</c:v>
                </c:pt>
                <c:pt idx="35">
                  <c:v>42476</c:v>
                </c:pt>
                <c:pt idx="36">
                  <c:v>42479</c:v>
                </c:pt>
                <c:pt idx="37">
                  <c:v>42482</c:v>
                </c:pt>
                <c:pt idx="38">
                  <c:v>42485</c:v>
                </c:pt>
                <c:pt idx="39">
                  <c:v>42488</c:v>
                </c:pt>
                <c:pt idx="40">
                  <c:v>42491</c:v>
                </c:pt>
                <c:pt idx="41">
                  <c:v>42494</c:v>
                </c:pt>
                <c:pt idx="42">
                  <c:v>42497</c:v>
                </c:pt>
                <c:pt idx="43">
                  <c:v>42500</c:v>
                </c:pt>
                <c:pt idx="44">
                  <c:v>42503</c:v>
                </c:pt>
                <c:pt idx="45">
                  <c:v>42506</c:v>
                </c:pt>
                <c:pt idx="46">
                  <c:v>42509</c:v>
                </c:pt>
                <c:pt idx="47">
                  <c:v>42512</c:v>
                </c:pt>
                <c:pt idx="48">
                  <c:v>42515</c:v>
                </c:pt>
                <c:pt idx="49">
                  <c:v>42518</c:v>
                </c:pt>
                <c:pt idx="50">
                  <c:v>42521</c:v>
                </c:pt>
                <c:pt idx="51">
                  <c:v>42524</c:v>
                </c:pt>
                <c:pt idx="52">
                  <c:v>42527</c:v>
                </c:pt>
                <c:pt idx="53">
                  <c:v>42530</c:v>
                </c:pt>
                <c:pt idx="54">
                  <c:v>42533</c:v>
                </c:pt>
                <c:pt idx="55">
                  <c:v>42536</c:v>
                </c:pt>
                <c:pt idx="56">
                  <c:v>42539</c:v>
                </c:pt>
                <c:pt idx="57">
                  <c:v>42542</c:v>
                </c:pt>
                <c:pt idx="58">
                  <c:v>42545</c:v>
                </c:pt>
                <c:pt idx="59">
                  <c:v>42548</c:v>
                </c:pt>
                <c:pt idx="60">
                  <c:v>42551</c:v>
                </c:pt>
                <c:pt idx="61">
                  <c:v>42554</c:v>
                </c:pt>
                <c:pt idx="62">
                  <c:v>42557</c:v>
                </c:pt>
                <c:pt idx="63">
                  <c:v>42560</c:v>
                </c:pt>
                <c:pt idx="64">
                  <c:v>42563</c:v>
                </c:pt>
                <c:pt idx="65">
                  <c:v>42566</c:v>
                </c:pt>
                <c:pt idx="66">
                  <c:v>42569</c:v>
                </c:pt>
                <c:pt idx="67">
                  <c:v>42572</c:v>
                </c:pt>
                <c:pt idx="68">
                  <c:v>42575</c:v>
                </c:pt>
                <c:pt idx="69">
                  <c:v>42578</c:v>
                </c:pt>
                <c:pt idx="70">
                  <c:v>42581</c:v>
                </c:pt>
                <c:pt idx="71">
                  <c:v>42584</c:v>
                </c:pt>
                <c:pt idx="72">
                  <c:v>42587</c:v>
                </c:pt>
                <c:pt idx="73">
                  <c:v>42590</c:v>
                </c:pt>
                <c:pt idx="74">
                  <c:v>42593</c:v>
                </c:pt>
                <c:pt idx="75">
                  <c:v>42596</c:v>
                </c:pt>
                <c:pt idx="76">
                  <c:v>42599</c:v>
                </c:pt>
                <c:pt idx="77">
                  <c:v>42602</c:v>
                </c:pt>
                <c:pt idx="78">
                  <c:v>42605</c:v>
                </c:pt>
                <c:pt idx="79">
                  <c:v>42608</c:v>
                </c:pt>
                <c:pt idx="80">
                  <c:v>42611</c:v>
                </c:pt>
                <c:pt idx="81">
                  <c:v>42614</c:v>
                </c:pt>
                <c:pt idx="82">
                  <c:v>42617</c:v>
                </c:pt>
                <c:pt idx="83">
                  <c:v>42620</c:v>
                </c:pt>
                <c:pt idx="84">
                  <c:v>42623</c:v>
                </c:pt>
                <c:pt idx="85">
                  <c:v>42626</c:v>
                </c:pt>
                <c:pt idx="86">
                  <c:v>42629</c:v>
                </c:pt>
                <c:pt idx="87">
                  <c:v>42632</c:v>
                </c:pt>
                <c:pt idx="88">
                  <c:v>42635</c:v>
                </c:pt>
                <c:pt idx="89">
                  <c:v>42638</c:v>
                </c:pt>
                <c:pt idx="90">
                  <c:v>42641</c:v>
                </c:pt>
                <c:pt idx="91">
                  <c:v>42644</c:v>
                </c:pt>
                <c:pt idx="92">
                  <c:v>42647</c:v>
                </c:pt>
                <c:pt idx="93">
                  <c:v>42650</c:v>
                </c:pt>
                <c:pt idx="94">
                  <c:v>42653</c:v>
                </c:pt>
                <c:pt idx="95">
                  <c:v>42656</c:v>
                </c:pt>
                <c:pt idx="96">
                  <c:v>42659</c:v>
                </c:pt>
                <c:pt idx="97">
                  <c:v>42662</c:v>
                </c:pt>
                <c:pt idx="98">
                  <c:v>42665</c:v>
                </c:pt>
                <c:pt idx="99">
                  <c:v>42668</c:v>
                </c:pt>
                <c:pt idx="100">
                  <c:v>42671</c:v>
                </c:pt>
                <c:pt idx="101">
                  <c:v>42674</c:v>
                </c:pt>
                <c:pt idx="102">
                  <c:v>42677</c:v>
                </c:pt>
                <c:pt idx="103">
                  <c:v>42680</c:v>
                </c:pt>
                <c:pt idx="104">
                  <c:v>42683</c:v>
                </c:pt>
                <c:pt idx="105">
                  <c:v>42686</c:v>
                </c:pt>
                <c:pt idx="106">
                  <c:v>42689</c:v>
                </c:pt>
                <c:pt idx="107">
                  <c:v>42692</c:v>
                </c:pt>
                <c:pt idx="108">
                  <c:v>42695</c:v>
                </c:pt>
                <c:pt idx="109">
                  <c:v>42698</c:v>
                </c:pt>
                <c:pt idx="110">
                  <c:v>42701</c:v>
                </c:pt>
                <c:pt idx="111">
                  <c:v>42704</c:v>
                </c:pt>
                <c:pt idx="112">
                  <c:v>42707</c:v>
                </c:pt>
                <c:pt idx="113">
                  <c:v>42710</c:v>
                </c:pt>
                <c:pt idx="114">
                  <c:v>42713</c:v>
                </c:pt>
                <c:pt idx="115">
                  <c:v>42716</c:v>
                </c:pt>
                <c:pt idx="116">
                  <c:v>42719</c:v>
                </c:pt>
                <c:pt idx="117">
                  <c:v>42722</c:v>
                </c:pt>
                <c:pt idx="118">
                  <c:v>42725</c:v>
                </c:pt>
                <c:pt idx="119">
                  <c:v>42728</c:v>
                </c:pt>
                <c:pt idx="120">
                  <c:v>42731</c:v>
                </c:pt>
                <c:pt idx="121">
                  <c:v>42734</c:v>
                </c:pt>
                <c:pt idx="122">
                  <c:v>42737</c:v>
                </c:pt>
                <c:pt idx="123">
                  <c:v>42740</c:v>
                </c:pt>
                <c:pt idx="124">
                  <c:v>42743</c:v>
                </c:pt>
                <c:pt idx="125">
                  <c:v>42746</c:v>
                </c:pt>
                <c:pt idx="126">
                  <c:v>42749</c:v>
                </c:pt>
                <c:pt idx="127">
                  <c:v>42752</c:v>
                </c:pt>
                <c:pt idx="128">
                  <c:v>42755</c:v>
                </c:pt>
                <c:pt idx="129">
                  <c:v>42758</c:v>
                </c:pt>
                <c:pt idx="130">
                  <c:v>42761</c:v>
                </c:pt>
                <c:pt idx="131">
                  <c:v>42764</c:v>
                </c:pt>
                <c:pt idx="132">
                  <c:v>42767</c:v>
                </c:pt>
                <c:pt idx="133">
                  <c:v>42770</c:v>
                </c:pt>
                <c:pt idx="134">
                  <c:v>42773</c:v>
                </c:pt>
                <c:pt idx="135">
                  <c:v>42776</c:v>
                </c:pt>
                <c:pt idx="136">
                  <c:v>42779</c:v>
                </c:pt>
                <c:pt idx="137">
                  <c:v>42782</c:v>
                </c:pt>
                <c:pt idx="138">
                  <c:v>42785</c:v>
                </c:pt>
                <c:pt idx="139">
                  <c:v>42788</c:v>
                </c:pt>
                <c:pt idx="140">
                  <c:v>42791</c:v>
                </c:pt>
                <c:pt idx="141">
                  <c:v>42794</c:v>
                </c:pt>
                <c:pt idx="142">
                  <c:v>42797</c:v>
                </c:pt>
                <c:pt idx="143">
                  <c:v>42800</c:v>
                </c:pt>
                <c:pt idx="144">
                  <c:v>42803</c:v>
                </c:pt>
                <c:pt idx="145">
                  <c:v>42806</c:v>
                </c:pt>
                <c:pt idx="146">
                  <c:v>42809</c:v>
                </c:pt>
                <c:pt idx="147">
                  <c:v>42812</c:v>
                </c:pt>
                <c:pt idx="148">
                  <c:v>42815</c:v>
                </c:pt>
                <c:pt idx="149">
                  <c:v>42818</c:v>
                </c:pt>
                <c:pt idx="150">
                  <c:v>42821</c:v>
                </c:pt>
                <c:pt idx="151">
                  <c:v>42824</c:v>
                </c:pt>
                <c:pt idx="152">
                  <c:v>42827</c:v>
                </c:pt>
                <c:pt idx="153">
                  <c:v>42830</c:v>
                </c:pt>
                <c:pt idx="154">
                  <c:v>42833</c:v>
                </c:pt>
                <c:pt idx="155">
                  <c:v>42836</c:v>
                </c:pt>
                <c:pt idx="156">
                  <c:v>42839</c:v>
                </c:pt>
                <c:pt idx="157">
                  <c:v>42842</c:v>
                </c:pt>
                <c:pt idx="158">
                  <c:v>42845</c:v>
                </c:pt>
                <c:pt idx="159">
                  <c:v>42848</c:v>
                </c:pt>
                <c:pt idx="160">
                  <c:v>42851</c:v>
                </c:pt>
                <c:pt idx="161">
                  <c:v>42854</c:v>
                </c:pt>
                <c:pt idx="162">
                  <c:v>42857</c:v>
                </c:pt>
                <c:pt idx="163">
                  <c:v>42860</c:v>
                </c:pt>
                <c:pt idx="164">
                  <c:v>42863</c:v>
                </c:pt>
                <c:pt idx="165">
                  <c:v>42866</c:v>
                </c:pt>
                <c:pt idx="166">
                  <c:v>42869</c:v>
                </c:pt>
                <c:pt idx="167">
                  <c:v>42872</c:v>
                </c:pt>
                <c:pt idx="168">
                  <c:v>42875</c:v>
                </c:pt>
                <c:pt idx="169">
                  <c:v>42878</c:v>
                </c:pt>
                <c:pt idx="170">
                  <c:v>42881</c:v>
                </c:pt>
                <c:pt idx="171">
                  <c:v>42884</c:v>
                </c:pt>
                <c:pt idx="172">
                  <c:v>42887</c:v>
                </c:pt>
                <c:pt idx="173">
                  <c:v>42890</c:v>
                </c:pt>
                <c:pt idx="174">
                  <c:v>42893</c:v>
                </c:pt>
                <c:pt idx="175">
                  <c:v>42896</c:v>
                </c:pt>
                <c:pt idx="176">
                  <c:v>42899</c:v>
                </c:pt>
                <c:pt idx="177">
                  <c:v>42902</c:v>
                </c:pt>
                <c:pt idx="178">
                  <c:v>42905</c:v>
                </c:pt>
                <c:pt idx="179">
                  <c:v>42908</c:v>
                </c:pt>
                <c:pt idx="180">
                  <c:v>42911</c:v>
                </c:pt>
                <c:pt idx="181">
                  <c:v>42914</c:v>
                </c:pt>
                <c:pt idx="182">
                  <c:v>42917</c:v>
                </c:pt>
                <c:pt idx="183">
                  <c:v>42920</c:v>
                </c:pt>
                <c:pt idx="184">
                  <c:v>42923</c:v>
                </c:pt>
                <c:pt idx="185">
                  <c:v>42926</c:v>
                </c:pt>
                <c:pt idx="186">
                  <c:v>42929</c:v>
                </c:pt>
                <c:pt idx="187">
                  <c:v>42932</c:v>
                </c:pt>
                <c:pt idx="188">
                  <c:v>42935</c:v>
                </c:pt>
                <c:pt idx="189">
                  <c:v>42938</c:v>
                </c:pt>
                <c:pt idx="190">
                  <c:v>42941</c:v>
                </c:pt>
                <c:pt idx="191">
                  <c:v>42944</c:v>
                </c:pt>
                <c:pt idx="192">
                  <c:v>42947</c:v>
                </c:pt>
                <c:pt idx="193">
                  <c:v>42950</c:v>
                </c:pt>
                <c:pt idx="194">
                  <c:v>42953</c:v>
                </c:pt>
                <c:pt idx="195">
                  <c:v>42956</c:v>
                </c:pt>
                <c:pt idx="196">
                  <c:v>42959</c:v>
                </c:pt>
                <c:pt idx="197">
                  <c:v>42962</c:v>
                </c:pt>
                <c:pt idx="198">
                  <c:v>42965</c:v>
                </c:pt>
                <c:pt idx="199">
                  <c:v>42968</c:v>
                </c:pt>
                <c:pt idx="200">
                  <c:v>42971</c:v>
                </c:pt>
                <c:pt idx="201">
                  <c:v>42974</c:v>
                </c:pt>
                <c:pt idx="202">
                  <c:v>42977</c:v>
                </c:pt>
                <c:pt idx="203">
                  <c:v>42980</c:v>
                </c:pt>
                <c:pt idx="204">
                  <c:v>42983</c:v>
                </c:pt>
                <c:pt idx="205">
                  <c:v>42986</c:v>
                </c:pt>
                <c:pt idx="206">
                  <c:v>42989</c:v>
                </c:pt>
                <c:pt idx="207">
                  <c:v>42992</c:v>
                </c:pt>
                <c:pt idx="208">
                  <c:v>42995</c:v>
                </c:pt>
                <c:pt idx="209">
                  <c:v>42998</c:v>
                </c:pt>
                <c:pt idx="210">
                  <c:v>43001</c:v>
                </c:pt>
                <c:pt idx="211">
                  <c:v>43004</c:v>
                </c:pt>
                <c:pt idx="212">
                  <c:v>43007</c:v>
                </c:pt>
                <c:pt idx="213">
                  <c:v>43010</c:v>
                </c:pt>
                <c:pt idx="214">
                  <c:v>43013</c:v>
                </c:pt>
                <c:pt idx="215">
                  <c:v>43016</c:v>
                </c:pt>
                <c:pt idx="216">
                  <c:v>43019</c:v>
                </c:pt>
                <c:pt idx="217">
                  <c:v>43022</c:v>
                </c:pt>
                <c:pt idx="218">
                  <c:v>43025</c:v>
                </c:pt>
                <c:pt idx="219">
                  <c:v>43028</c:v>
                </c:pt>
                <c:pt idx="220">
                  <c:v>43031</c:v>
                </c:pt>
                <c:pt idx="221">
                  <c:v>43034</c:v>
                </c:pt>
                <c:pt idx="222">
                  <c:v>43037</c:v>
                </c:pt>
                <c:pt idx="223">
                  <c:v>43040</c:v>
                </c:pt>
                <c:pt idx="224">
                  <c:v>43043</c:v>
                </c:pt>
                <c:pt idx="225">
                  <c:v>43046</c:v>
                </c:pt>
                <c:pt idx="226">
                  <c:v>43049</c:v>
                </c:pt>
                <c:pt idx="227">
                  <c:v>43052</c:v>
                </c:pt>
                <c:pt idx="228">
                  <c:v>43055</c:v>
                </c:pt>
                <c:pt idx="229">
                  <c:v>43058</c:v>
                </c:pt>
                <c:pt idx="230">
                  <c:v>43061</c:v>
                </c:pt>
                <c:pt idx="231">
                  <c:v>43064</c:v>
                </c:pt>
                <c:pt idx="232">
                  <c:v>43067</c:v>
                </c:pt>
                <c:pt idx="233">
                  <c:v>43070</c:v>
                </c:pt>
                <c:pt idx="234">
                  <c:v>43073</c:v>
                </c:pt>
                <c:pt idx="235">
                  <c:v>43076</c:v>
                </c:pt>
                <c:pt idx="236">
                  <c:v>43079</c:v>
                </c:pt>
                <c:pt idx="237">
                  <c:v>43082</c:v>
                </c:pt>
                <c:pt idx="238">
                  <c:v>43085</c:v>
                </c:pt>
                <c:pt idx="239">
                  <c:v>43088</c:v>
                </c:pt>
                <c:pt idx="240">
                  <c:v>43091</c:v>
                </c:pt>
                <c:pt idx="241">
                  <c:v>43094</c:v>
                </c:pt>
                <c:pt idx="242">
                  <c:v>43097</c:v>
                </c:pt>
                <c:pt idx="243">
                  <c:v>43100</c:v>
                </c:pt>
                <c:pt idx="244">
                  <c:v>43103</c:v>
                </c:pt>
                <c:pt idx="245">
                  <c:v>43106</c:v>
                </c:pt>
                <c:pt idx="246">
                  <c:v>43109</c:v>
                </c:pt>
                <c:pt idx="247">
                  <c:v>43112</c:v>
                </c:pt>
                <c:pt idx="248">
                  <c:v>43115</c:v>
                </c:pt>
                <c:pt idx="249">
                  <c:v>43118</c:v>
                </c:pt>
                <c:pt idx="250">
                  <c:v>43121</c:v>
                </c:pt>
                <c:pt idx="251">
                  <c:v>43124</c:v>
                </c:pt>
                <c:pt idx="252">
                  <c:v>43127</c:v>
                </c:pt>
                <c:pt idx="253">
                  <c:v>43130</c:v>
                </c:pt>
                <c:pt idx="254">
                  <c:v>43133</c:v>
                </c:pt>
                <c:pt idx="255">
                  <c:v>43136</c:v>
                </c:pt>
                <c:pt idx="256">
                  <c:v>43139</c:v>
                </c:pt>
                <c:pt idx="257">
                  <c:v>43142</c:v>
                </c:pt>
                <c:pt idx="258">
                  <c:v>43145</c:v>
                </c:pt>
                <c:pt idx="259">
                  <c:v>43148</c:v>
                </c:pt>
                <c:pt idx="260">
                  <c:v>43151</c:v>
                </c:pt>
                <c:pt idx="261">
                  <c:v>43154</c:v>
                </c:pt>
                <c:pt idx="262">
                  <c:v>43157</c:v>
                </c:pt>
                <c:pt idx="263">
                  <c:v>43160</c:v>
                </c:pt>
                <c:pt idx="264">
                  <c:v>43163</c:v>
                </c:pt>
                <c:pt idx="265">
                  <c:v>43166</c:v>
                </c:pt>
                <c:pt idx="266">
                  <c:v>43169</c:v>
                </c:pt>
                <c:pt idx="267">
                  <c:v>43172</c:v>
                </c:pt>
                <c:pt idx="268">
                  <c:v>43175</c:v>
                </c:pt>
                <c:pt idx="269">
                  <c:v>43178</c:v>
                </c:pt>
                <c:pt idx="270">
                  <c:v>43181</c:v>
                </c:pt>
                <c:pt idx="271">
                  <c:v>43184</c:v>
                </c:pt>
                <c:pt idx="272">
                  <c:v>43187</c:v>
                </c:pt>
                <c:pt idx="273">
                  <c:v>43190</c:v>
                </c:pt>
                <c:pt idx="274">
                  <c:v>43193</c:v>
                </c:pt>
                <c:pt idx="275">
                  <c:v>43196</c:v>
                </c:pt>
                <c:pt idx="276">
                  <c:v>43199</c:v>
                </c:pt>
                <c:pt idx="277">
                  <c:v>43202</c:v>
                </c:pt>
                <c:pt idx="278">
                  <c:v>43205</c:v>
                </c:pt>
                <c:pt idx="279">
                  <c:v>43208</c:v>
                </c:pt>
                <c:pt idx="280">
                  <c:v>43211</c:v>
                </c:pt>
                <c:pt idx="281">
                  <c:v>43214</c:v>
                </c:pt>
                <c:pt idx="282">
                  <c:v>43217</c:v>
                </c:pt>
                <c:pt idx="283">
                  <c:v>43220</c:v>
                </c:pt>
                <c:pt idx="284">
                  <c:v>43223</c:v>
                </c:pt>
                <c:pt idx="285">
                  <c:v>43226</c:v>
                </c:pt>
                <c:pt idx="286">
                  <c:v>43229</c:v>
                </c:pt>
                <c:pt idx="287">
                  <c:v>43232</c:v>
                </c:pt>
                <c:pt idx="288">
                  <c:v>43235</c:v>
                </c:pt>
                <c:pt idx="289">
                  <c:v>43238</c:v>
                </c:pt>
                <c:pt idx="290">
                  <c:v>43241</c:v>
                </c:pt>
                <c:pt idx="291">
                  <c:v>43244</c:v>
                </c:pt>
                <c:pt idx="292">
                  <c:v>43247</c:v>
                </c:pt>
                <c:pt idx="293">
                  <c:v>43250</c:v>
                </c:pt>
                <c:pt idx="294">
                  <c:v>43253</c:v>
                </c:pt>
                <c:pt idx="295">
                  <c:v>43256</c:v>
                </c:pt>
                <c:pt idx="296">
                  <c:v>43259</c:v>
                </c:pt>
                <c:pt idx="297">
                  <c:v>43262</c:v>
                </c:pt>
                <c:pt idx="298">
                  <c:v>43265</c:v>
                </c:pt>
                <c:pt idx="299">
                  <c:v>43268</c:v>
                </c:pt>
                <c:pt idx="300">
                  <c:v>43271</c:v>
                </c:pt>
                <c:pt idx="301">
                  <c:v>43274</c:v>
                </c:pt>
                <c:pt idx="302">
                  <c:v>43277</c:v>
                </c:pt>
                <c:pt idx="303">
                  <c:v>43280</c:v>
                </c:pt>
                <c:pt idx="304">
                  <c:v>43283</c:v>
                </c:pt>
                <c:pt idx="305">
                  <c:v>43286</c:v>
                </c:pt>
                <c:pt idx="306">
                  <c:v>43289</c:v>
                </c:pt>
                <c:pt idx="307">
                  <c:v>43292</c:v>
                </c:pt>
                <c:pt idx="308">
                  <c:v>43295</c:v>
                </c:pt>
                <c:pt idx="309">
                  <c:v>43298</c:v>
                </c:pt>
                <c:pt idx="310">
                  <c:v>43301</c:v>
                </c:pt>
                <c:pt idx="311">
                  <c:v>43304</c:v>
                </c:pt>
                <c:pt idx="312">
                  <c:v>43307</c:v>
                </c:pt>
                <c:pt idx="313">
                  <c:v>43310</c:v>
                </c:pt>
                <c:pt idx="314">
                  <c:v>43313</c:v>
                </c:pt>
                <c:pt idx="315">
                  <c:v>43316</c:v>
                </c:pt>
                <c:pt idx="316">
                  <c:v>43319</c:v>
                </c:pt>
                <c:pt idx="317">
                  <c:v>43322</c:v>
                </c:pt>
                <c:pt idx="318">
                  <c:v>43325</c:v>
                </c:pt>
                <c:pt idx="319">
                  <c:v>43328</c:v>
                </c:pt>
                <c:pt idx="320">
                  <c:v>43331</c:v>
                </c:pt>
                <c:pt idx="321">
                  <c:v>43334</c:v>
                </c:pt>
                <c:pt idx="322">
                  <c:v>43337</c:v>
                </c:pt>
                <c:pt idx="323">
                  <c:v>43340</c:v>
                </c:pt>
                <c:pt idx="324">
                  <c:v>43343</c:v>
                </c:pt>
                <c:pt idx="325">
                  <c:v>43346</c:v>
                </c:pt>
                <c:pt idx="326">
                  <c:v>43349</c:v>
                </c:pt>
                <c:pt idx="327">
                  <c:v>43352</c:v>
                </c:pt>
                <c:pt idx="328">
                  <c:v>43355</c:v>
                </c:pt>
                <c:pt idx="329">
                  <c:v>43358</c:v>
                </c:pt>
                <c:pt idx="330">
                  <c:v>43361</c:v>
                </c:pt>
                <c:pt idx="331">
                  <c:v>43364</c:v>
                </c:pt>
                <c:pt idx="332">
                  <c:v>43367</c:v>
                </c:pt>
                <c:pt idx="333">
                  <c:v>43370</c:v>
                </c:pt>
                <c:pt idx="334">
                  <c:v>43373</c:v>
                </c:pt>
                <c:pt idx="335">
                  <c:v>43376</c:v>
                </c:pt>
                <c:pt idx="336">
                  <c:v>43379</c:v>
                </c:pt>
                <c:pt idx="337">
                  <c:v>43382</c:v>
                </c:pt>
                <c:pt idx="338">
                  <c:v>43385</c:v>
                </c:pt>
                <c:pt idx="339">
                  <c:v>43388</c:v>
                </c:pt>
                <c:pt idx="340">
                  <c:v>43391</c:v>
                </c:pt>
                <c:pt idx="341">
                  <c:v>43394</c:v>
                </c:pt>
                <c:pt idx="342">
                  <c:v>43397</c:v>
                </c:pt>
                <c:pt idx="343">
                  <c:v>43400</c:v>
                </c:pt>
                <c:pt idx="344">
                  <c:v>43403</c:v>
                </c:pt>
                <c:pt idx="345">
                  <c:v>43406</c:v>
                </c:pt>
                <c:pt idx="346">
                  <c:v>43409</c:v>
                </c:pt>
                <c:pt idx="347">
                  <c:v>43412</c:v>
                </c:pt>
                <c:pt idx="348">
                  <c:v>43415</c:v>
                </c:pt>
                <c:pt idx="349">
                  <c:v>43418</c:v>
                </c:pt>
                <c:pt idx="350">
                  <c:v>43421</c:v>
                </c:pt>
                <c:pt idx="351">
                  <c:v>43424</c:v>
                </c:pt>
                <c:pt idx="352">
                  <c:v>43427</c:v>
                </c:pt>
                <c:pt idx="353">
                  <c:v>43430</c:v>
                </c:pt>
                <c:pt idx="354">
                  <c:v>43433</c:v>
                </c:pt>
                <c:pt idx="355">
                  <c:v>43436</c:v>
                </c:pt>
                <c:pt idx="356">
                  <c:v>43439</c:v>
                </c:pt>
                <c:pt idx="357">
                  <c:v>43442</c:v>
                </c:pt>
                <c:pt idx="358">
                  <c:v>43445</c:v>
                </c:pt>
                <c:pt idx="359">
                  <c:v>43448</c:v>
                </c:pt>
                <c:pt idx="360">
                  <c:v>43451</c:v>
                </c:pt>
                <c:pt idx="361">
                  <c:v>43454</c:v>
                </c:pt>
                <c:pt idx="362">
                  <c:v>43457</c:v>
                </c:pt>
                <c:pt idx="363">
                  <c:v>43460</c:v>
                </c:pt>
                <c:pt idx="364">
                  <c:v>43463</c:v>
                </c:pt>
                <c:pt idx="365">
                  <c:v>43466</c:v>
                </c:pt>
                <c:pt idx="366">
                  <c:v>43469</c:v>
                </c:pt>
                <c:pt idx="367">
                  <c:v>43472</c:v>
                </c:pt>
                <c:pt idx="368">
                  <c:v>43475</c:v>
                </c:pt>
                <c:pt idx="369">
                  <c:v>43478</c:v>
                </c:pt>
                <c:pt idx="370">
                  <c:v>43481</c:v>
                </c:pt>
                <c:pt idx="371">
                  <c:v>43484</c:v>
                </c:pt>
                <c:pt idx="372">
                  <c:v>43487</c:v>
                </c:pt>
                <c:pt idx="373">
                  <c:v>43490</c:v>
                </c:pt>
                <c:pt idx="374">
                  <c:v>43493</c:v>
                </c:pt>
                <c:pt idx="375">
                  <c:v>43496</c:v>
                </c:pt>
                <c:pt idx="376">
                  <c:v>43499</c:v>
                </c:pt>
                <c:pt idx="377">
                  <c:v>43502</c:v>
                </c:pt>
                <c:pt idx="378">
                  <c:v>43505</c:v>
                </c:pt>
                <c:pt idx="379">
                  <c:v>43508</c:v>
                </c:pt>
                <c:pt idx="380">
                  <c:v>43511</c:v>
                </c:pt>
                <c:pt idx="381">
                  <c:v>43514</c:v>
                </c:pt>
                <c:pt idx="382">
                  <c:v>43517</c:v>
                </c:pt>
                <c:pt idx="383">
                  <c:v>43520</c:v>
                </c:pt>
                <c:pt idx="384">
                  <c:v>43523</c:v>
                </c:pt>
                <c:pt idx="385">
                  <c:v>43526</c:v>
                </c:pt>
                <c:pt idx="386">
                  <c:v>43529</c:v>
                </c:pt>
                <c:pt idx="387">
                  <c:v>43532</c:v>
                </c:pt>
                <c:pt idx="388">
                  <c:v>43535</c:v>
                </c:pt>
                <c:pt idx="389">
                  <c:v>43538</c:v>
                </c:pt>
                <c:pt idx="390">
                  <c:v>43541</c:v>
                </c:pt>
                <c:pt idx="391">
                  <c:v>43544</c:v>
                </c:pt>
                <c:pt idx="392">
                  <c:v>43547</c:v>
                </c:pt>
                <c:pt idx="393">
                  <c:v>43550</c:v>
                </c:pt>
                <c:pt idx="394">
                  <c:v>43553</c:v>
                </c:pt>
                <c:pt idx="395">
                  <c:v>43556</c:v>
                </c:pt>
                <c:pt idx="396">
                  <c:v>43559</c:v>
                </c:pt>
                <c:pt idx="397">
                  <c:v>43562</c:v>
                </c:pt>
                <c:pt idx="398">
                  <c:v>43565</c:v>
                </c:pt>
                <c:pt idx="399">
                  <c:v>43568</c:v>
                </c:pt>
                <c:pt idx="400">
                  <c:v>43571</c:v>
                </c:pt>
                <c:pt idx="401">
                  <c:v>43574</c:v>
                </c:pt>
                <c:pt idx="402">
                  <c:v>43577</c:v>
                </c:pt>
                <c:pt idx="403">
                  <c:v>43580</c:v>
                </c:pt>
                <c:pt idx="404">
                  <c:v>43583</c:v>
                </c:pt>
                <c:pt idx="405">
                  <c:v>43586</c:v>
                </c:pt>
                <c:pt idx="406">
                  <c:v>43589</c:v>
                </c:pt>
                <c:pt idx="407">
                  <c:v>43592</c:v>
                </c:pt>
                <c:pt idx="408">
                  <c:v>43595</c:v>
                </c:pt>
                <c:pt idx="409">
                  <c:v>43598</c:v>
                </c:pt>
                <c:pt idx="410">
                  <c:v>43601</c:v>
                </c:pt>
                <c:pt idx="411">
                  <c:v>43604</c:v>
                </c:pt>
                <c:pt idx="412">
                  <c:v>43607</c:v>
                </c:pt>
                <c:pt idx="413">
                  <c:v>43610</c:v>
                </c:pt>
                <c:pt idx="414">
                  <c:v>43613</c:v>
                </c:pt>
                <c:pt idx="415">
                  <c:v>43616</c:v>
                </c:pt>
                <c:pt idx="416">
                  <c:v>43619</c:v>
                </c:pt>
                <c:pt idx="417">
                  <c:v>43622</c:v>
                </c:pt>
                <c:pt idx="418">
                  <c:v>43625</c:v>
                </c:pt>
                <c:pt idx="419">
                  <c:v>43628</c:v>
                </c:pt>
                <c:pt idx="420">
                  <c:v>43631</c:v>
                </c:pt>
                <c:pt idx="421">
                  <c:v>43634</c:v>
                </c:pt>
                <c:pt idx="422">
                  <c:v>43637</c:v>
                </c:pt>
                <c:pt idx="423">
                  <c:v>43640</c:v>
                </c:pt>
                <c:pt idx="424">
                  <c:v>43643</c:v>
                </c:pt>
                <c:pt idx="425">
                  <c:v>43646</c:v>
                </c:pt>
                <c:pt idx="426">
                  <c:v>43649</c:v>
                </c:pt>
                <c:pt idx="427">
                  <c:v>43652</c:v>
                </c:pt>
                <c:pt idx="428">
                  <c:v>43655</c:v>
                </c:pt>
                <c:pt idx="429">
                  <c:v>43658</c:v>
                </c:pt>
                <c:pt idx="430">
                  <c:v>43661</c:v>
                </c:pt>
                <c:pt idx="431">
                  <c:v>43664</c:v>
                </c:pt>
                <c:pt idx="432">
                  <c:v>43667</c:v>
                </c:pt>
                <c:pt idx="433">
                  <c:v>43670</c:v>
                </c:pt>
                <c:pt idx="434">
                  <c:v>43673</c:v>
                </c:pt>
                <c:pt idx="435">
                  <c:v>43676</c:v>
                </c:pt>
                <c:pt idx="436">
                  <c:v>43679</c:v>
                </c:pt>
                <c:pt idx="437">
                  <c:v>43682</c:v>
                </c:pt>
                <c:pt idx="438">
                  <c:v>43685</c:v>
                </c:pt>
                <c:pt idx="439">
                  <c:v>43688</c:v>
                </c:pt>
                <c:pt idx="440">
                  <c:v>43691</c:v>
                </c:pt>
                <c:pt idx="441">
                  <c:v>43694</c:v>
                </c:pt>
                <c:pt idx="442">
                  <c:v>43697</c:v>
                </c:pt>
                <c:pt idx="443">
                  <c:v>43700</c:v>
                </c:pt>
                <c:pt idx="444">
                  <c:v>43703</c:v>
                </c:pt>
                <c:pt idx="445">
                  <c:v>43706</c:v>
                </c:pt>
                <c:pt idx="446">
                  <c:v>43709</c:v>
                </c:pt>
                <c:pt idx="447">
                  <c:v>43712</c:v>
                </c:pt>
                <c:pt idx="448">
                  <c:v>43715</c:v>
                </c:pt>
                <c:pt idx="449">
                  <c:v>43718</c:v>
                </c:pt>
                <c:pt idx="450">
                  <c:v>43721</c:v>
                </c:pt>
                <c:pt idx="451">
                  <c:v>43724</c:v>
                </c:pt>
                <c:pt idx="452">
                  <c:v>43727</c:v>
                </c:pt>
                <c:pt idx="453">
                  <c:v>43730</c:v>
                </c:pt>
                <c:pt idx="454">
                  <c:v>43733</c:v>
                </c:pt>
                <c:pt idx="455">
                  <c:v>43736</c:v>
                </c:pt>
                <c:pt idx="456">
                  <c:v>43739</c:v>
                </c:pt>
                <c:pt idx="457">
                  <c:v>43742</c:v>
                </c:pt>
                <c:pt idx="458">
                  <c:v>43745</c:v>
                </c:pt>
                <c:pt idx="459">
                  <c:v>43748</c:v>
                </c:pt>
                <c:pt idx="460">
                  <c:v>43751</c:v>
                </c:pt>
                <c:pt idx="461">
                  <c:v>43754</c:v>
                </c:pt>
                <c:pt idx="462">
                  <c:v>43757</c:v>
                </c:pt>
                <c:pt idx="463">
                  <c:v>43760</c:v>
                </c:pt>
                <c:pt idx="464">
                  <c:v>43763</c:v>
                </c:pt>
                <c:pt idx="465">
                  <c:v>43766</c:v>
                </c:pt>
                <c:pt idx="466">
                  <c:v>43769</c:v>
                </c:pt>
                <c:pt idx="467">
                  <c:v>43772</c:v>
                </c:pt>
                <c:pt idx="468">
                  <c:v>43775</c:v>
                </c:pt>
                <c:pt idx="469">
                  <c:v>43778</c:v>
                </c:pt>
                <c:pt idx="470">
                  <c:v>43781</c:v>
                </c:pt>
                <c:pt idx="471">
                  <c:v>43784</c:v>
                </c:pt>
                <c:pt idx="472">
                  <c:v>43787</c:v>
                </c:pt>
                <c:pt idx="473">
                  <c:v>43790</c:v>
                </c:pt>
                <c:pt idx="474">
                  <c:v>43793</c:v>
                </c:pt>
                <c:pt idx="475">
                  <c:v>43796</c:v>
                </c:pt>
                <c:pt idx="476">
                  <c:v>43799</c:v>
                </c:pt>
                <c:pt idx="477">
                  <c:v>43802</c:v>
                </c:pt>
                <c:pt idx="478">
                  <c:v>43805</c:v>
                </c:pt>
                <c:pt idx="479">
                  <c:v>43808</c:v>
                </c:pt>
                <c:pt idx="480">
                  <c:v>43811</c:v>
                </c:pt>
                <c:pt idx="481">
                  <c:v>43814</c:v>
                </c:pt>
                <c:pt idx="482">
                  <c:v>43817</c:v>
                </c:pt>
                <c:pt idx="483">
                  <c:v>43820</c:v>
                </c:pt>
                <c:pt idx="484">
                  <c:v>43823</c:v>
                </c:pt>
                <c:pt idx="485">
                  <c:v>43826</c:v>
                </c:pt>
                <c:pt idx="486">
                  <c:v>43829</c:v>
                </c:pt>
                <c:pt idx="487">
                  <c:v>43832</c:v>
                </c:pt>
                <c:pt idx="488">
                  <c:v>43835</c:v>
                </c:pt>
                <c:pt idx="489">
                  <c:v>43838</c:v>
                </c:pt>
                <c:pt idx="490">
                  <c:v>43841</c:v>
                </c:pt>
                <c:pt idx="491">
                  <c:v>43844</c:v>
                </c:pt>
                <c:pt idx="492">
                  <c:v>43847</c:v>
                </c:pt>
                <c:pt idx="493">
                  <c:v>43850</c:v>
                </c:pt>
                <c:pt idx="494">
                  <c:v>43853</c:v>
                </c:pt>
                <c:pt idx="495">
                  <c:v>43856</c:v>
                </c:pt>
                <c:pt idx="496">
                  <c:v>43859</c:v>
                </c:pt>
                <c:pt idx="497">
                  <c:v>43862</c:v>
                </c:pt>
                <c:pt idx="498">
                  <c:v>43865</c:v>
                </c:pt>
                <c:pt idx="499">
                  <c:v>43868</c:v>
                </c:pt>
                <c:pt idx="500">
                  <c:v>43871</c:v>
                </c:pt>
                <c:pt idx="501">
                  <c:v>43874</c:v>
                </c:pt>
                <c:pt idx="502">
                  <c:v>43877</c:v>
                </c:pt>
                <c:pt idx="503">
                  <c:v>43880</c:v>
                </c:pt>
                <c:pt idx="504">
                  <c:v>43883</c:v>
                </c:pt>
                <c:pt idx="505">
                  <c:v>43886</c:v>
                </c:pt>
                <c:pt idx="506">
                  <c:v>43889</c:v>
                </c:pt>
                <c:pt idx="507">
                  <c:v>43892</c:v>
                </c:pt>
                <c:pt idx="508">
                  <c:v>43895</c:v>
                </c:pt>
                <c:pt idx="509">
                  <c:v>43898</c:v>
                </c:pt>
                <c:pt idx="510">
                  <c:v>43901</c:v>
                </c:pt>
                <c:pt idx="511">
                  <c:v>43904</c:v>
                </c:pt>
                <c:pt idx="512">
                  <c:v>43907</c:v>
                </c:pt>
                <c:pt idx="513">
                  <c:v>43910</c:v>
                </c:pt>
                <c:pt idx="514">
                  <c:v>43913</c:v>
                </c:pt>
                <c:pt idx="515">
                  <c:v>43916</c:v>
                </c:pt>
                <c:pt idx="516">
                  <c:v>43919</c:v>
                </c:pt>
                <c:pt idx="517">
                  <c:v>43922</c:v>
                </c:pt>
                <c:pt idx="518">
                  <c:v>43925</c:v>
                </c:pt>
                <c:pt idx="519">
                  <c:v>43928</c:v>
                </c:pt>
                <c:pt idx="520">
                  <c:v>43931</c:v>
                </c:pt>
                <c:pt idx="521">
                  <c:v>43934</c:v>
                </c:pt>
                <c:pt idx="522">
                  <c:v>43937</c:v>
                </c:pt>
                <c:pt idx="523">
                  <c:v>43940</c:v>
                </c:pt>
                <c:pt idx="524">
                  <c:v>43943</c:v>
                </c:pt>
                <c:pt idx="525">
                  <c:v>43946</c:v>
                </c:pt>
                <c:pt idx="526">
                  <c:v>43949</c:v>
                </c:pt>
                <c:pt idx="527">
                  <c:v>43952</c:v>
                </c:pt>
                <c:pt idx="528">
                  <c:v>43955</c:v>
                </c:pt>
                <c:pt idx="529">
                  <c:v>43958</c:v>
                </c:pt>
                <c:pt idx="530">
                  <c:v>43961</c:v>
                </c:pt>
                <c:pt idx="531">
                  <c:v>43964</c:v>
                </c:pt>
                <c:pt idx="532">
                  <c:v>43967</c:v>
                </c:pt>
                <c:pt idx="533">
                  <c:v>43970</c:v>
                </c:pt>
                <c:pt idx="534">
                  <c:v>43973</c:v>
                </c:pt>
                <c:pt idx="535">
                  <c:v>43976</c:v>
                </c:pt>
                <c:pt idx="536">
                  <c:v>43979</c:v>
                </c:pt>
                <c:pt idx="537">
                  <c:v>43982</c:v>
                </c:pt>
                <c:pt idx="538">
                  <c:v>43985</c:v>
                </c:pt>
                <c:pt idx="539">
                  <c:v>43988</c:v>
                </c:pt>
                <c:pt idx="540">
                  <c:v>43991</c:v>
                </c:pt>
                <c:pt idx="541">
                  <c:v>43994</c:v>
                </c:pt>
                <c:pt idx="542">
                  <c:v>43997</c:v>
                </c:pt>
                <c:pt idx="543">
                  <c:v>44000</c:v>
                </c:pt>
                <c:pt idx="544">
                  <c:v>44003</c:v>
                </c:pt>
                <c:pt idx="545">
                  <c:v>44006</c:v>
                </c:pt>
                <c:pt idx="546">
                  <c:v>44009</c:v>
                </c:pt>
                <c:pt idx="547">
                  <c:v>44012</c:v>
                </c:pt>
                <c:pt idx="548">
                  <c:v>44015</c:v>
                </c:pt>
                <c:pt idx="549">
                  <c:v>44018</c:v>
                </c:pt>
                <c:pt idx="550">
                  <c:v>44021</c:v>
                </c:pt>
                <c:pt idx="551">
                  <c:v>44024</c:v>
                </c:pt>
                <c:pt idx="552">
                  <c:v>44027</c:v>
                </c:pt>
                <c:pt idx="553">
                  <c:v>44030</c:v>
                </c:pt>
                <c:pt idx="554">
                  <c:v>44033</c:v>
                </c:pt>
                <c:pt idx="555">
                  <c:v>44036</c:v>
                </c:pt>
                <c:pt idx="556">
                  <c:v>44039</c:v>
                </c:pt>
                <c:pt idx="557">
                  <c:v>44042</c:v>
                </c:pt>
                <c:pt idx="558">
                  <c:v>44045</c:v>
                </c:pt>
                <c:pt idx="559">
                  <c:v>44048</c:v>
                </c:pt>
                <c:pt idx="560">
                  <c:v>44051</c:v>
                </c:pt>
                <c:pt idx="561">
                  <c:v>44054</c:v>
                </c:pt>
                <c:pt idx="562">
                  <c:v>44057</c:v>
                </c:pt>
                <c:pt idx="563">
                  <c:v>44060</c:v>
                </c:pt>
                <c:pt idx="564">
                  <c:v>44063</c:v>
                </c:pt>
                <c:pt idx="565">
                  <c:v>44066</c:v>
                </c:pt>
                <c:pt idx="566">
                  <c:v>44069</c:v>
                </c:pt>
                <c:pt idx="567">
                  <c:v>44072</c:v>
                </c:pt>
                <c:pt idx="568">
                  <c:v>44075</c:v>
                </c:pt>
                <c:pt idx="569">
                  <c:v>44078</c:v>
                </c:pt>
                <c:pt idx="570">
                  <c:v>44081</c:v>
                </c:pt>
                <c:pt idx="571">
                  <c:v>44084</c:v>
                </c:pt>
                <c:pt idx="572">
                  <c:v>44087</c:v>
                </c:pt>
                <c:pt idx="573">
                  <c:v>44090</c:v>
                </c:pt>
                <c:pt idx="574">
                  <c:v>44093</c:v>
                </c:pt>
                <c:pt idx="575">
                  <c:v>44096</c:v>
                </c:pt>
                <c:pt idx="576">
                  <c:v>44099</c:v>
                </c:pt>
                <c:pt idx="577">
                  <c:v>44102</c:v>
                </c:pt>
                <c:pt idx="578">
                  <c:v>44105</c:v>
                </c:pt>
                <c:pt idx="579">
                  <c:v>44108</c:v>
                </c:pt>
                <c:pt idx="580">
                  <c:v>44111</c:v>
                </c:pt>
                <c:pt idx="581">
                  <c:v>44114</c:v>
                </c:pt>
                <c:pt idx="582">
                  <c:v>44117</c:v>
                </c:pt>
                <c:pt idx="583">
                  <c:v>44120</c:v>
                </c:pt>
                <c:pt idx="584">
                  <c:v>44123</c:v>
                </c:pt>
                <c:pt idx="585">
                  <c:v>44126</c:v>
                </c:pt>
                <c:pt idx="586">
                  <c:v>44129</c:v>
                </c:pt>
                <c:pt idx="587">
                  <c:v>44132</c:v>
                </c:pt>
                <c:pt idx="588">
                  <c:v>44135</c:v>
                </c:pt>
                <c:pt idx="589">
                  <c:v>44138</c:v>
                </c:pt>
                <c:pt idx="590">
                  <c:v>44141</c:v>
                </c:pt>
                <c:pt idx="591">
                  <c:v>44144</c:v>
                </c:pt>
                <c:pt idx="592">
                  <c:v>44147</c:v>
                </c:pt>
                <c:pt idx="593">
                  <c:v>44150</c:v>
                </c:pt>
                <c:pt idx="594">
                  <c:v>44153</c:v>
                </c:pt>
                <c:pt idx="595">
                  <c:v>44156</c:v>
                </c:pt>
                <c:pt idx="596">
                  <c:v>44159</c:v>
                </c:pt>
                <c:pt idx="597">
                  <c:v>44162</c:v>
                </c:pt>
                <c:pt idx="598">
                  <c:v>44165</c:v>
                </c:pt>
                <c:pt idx="599">
                  <c:v>44168</c:v>
                </c:pt>
                <c:pt idx="600">
                  <c:v>44171</c:v>
                </c:pt>
                <c:pt idx="601">
                  <c:v>44174</c:v>
                </c:pt>
                <c:pt idx="602">
                  <c:v>44177</c:v>
                </c:pt>
                <c:pt idx="603">
                  <c:v>44180</c:v>
                </c:pt>
                <c:pt idx="604">
                  <c:v>44183</c:v>
                </c:pt>
                <c:pt idx="605">
                  <c:v>44186</c:v>
                </c:pt>
                <c:pt idx="606">
                  <c:v>44189</c:v>
                </c:pt>
                <c:pt idx="607">
                  <c:v>44192</c:v>
                </c:pt>
                <c:pt idx="608">
                  <c:v>44195</c:v>
                </c:pt>
                <c:pt idx="609">
                  <c:v>44198</c:v>
                </c:pt>
                <c:pt idx="610">
                  <c:v>44201</c:v>
                </c:pt>
                <c:pt idx="611">
                  <c:v>44204</c:v>
                </c:pt>
                <c:pt idx="612">
                  <c:v>44207</c:v>
                </c:pt>
                <c:pt idx="613">
                  <c:v>44210</c:v>
                </c:pt>
                <c:pt idx="614">
                  <c:v>44213</c:v>
                </c:pt>
                <c:pt idx="615">
                  <c:v>44216</c:v>
                </c:pt>
                <c:pt idx="616">
                  <c:v>44219</c:v>
                </c:pt>
                <c:pt idx="617">
                  <c:v>44222</c:v>
                </c:pt>
                <c:pt idx="618">
                  <c:v>44225</c:v>
                </c:pt>
              </c:numCache>
            </c:numRef>
          </c:cat>
          <c:val>
            <c:numRef>
              <c:f>'C-MDP in China'!$O$6:$O$746</c:f>
              <c:numCache>
                <c:formatCode>General</c:formatCode>
                <c:ptCount val="619"/>
                <c:pt idx="0">
                  <c:v>190207.25219108569</c:v>
                </c:pt>
                <c:pt idx="1">
                  <c:v>182507.09112411429</c:v>
                </c:pt>
                <c:pt idx="2">
                  <c:v>189209.3920292572</c:v>
                </c:pt>
                <c:pt idx="3">
                  <c:v>200500.03911497138</c:v>
                </c:pt>
                <c:pt idx="4">
                  <c:v>205781.14822217144</c:v>
                </c:pt>
                <c:pt idx="5">
                  <c:v>203998.29720685713</c:v>
                </c:pt>
                <c:pt idx="6">
                  <c:v>203144.92707291426</c:v>
                </c:pt>
                <c:pt idx="7">
                  <c:v>199709.09206765713</c:v>
                </c:pt>
                <c:pt idx="8">
                  <c:v>221369.08314239999</c:v>
                </c:pt>
                <c:pt idx="9">
                  <c:v>229265.46868114281</c:v>
                </c:pt>
                <c:pt idx="10">
                  <c:v>238439.42821028567</c:v>
                </c:pt>
                <c:pt idx="11">
                  <c:v>245775.45726719999</c:v>
                </c:pt>
                <c:pt idx="12">
                  <c:v>259873.87828114285</c:v>
                </c:pt>
                <c:pt idx="13">
                  <c:v>274775.78863542853</c:v>
                </c:pt>
                <c:pt idx="14">
                  <c:v>298624.74311314285</c:v>
                </c:pt>
                <c:pt idx="15">
                  <c:v>298876.70773028571</c:v>
                </c:pt>
                <c:pt idx="16">
                  <c:v>283212.83972571429</c:v>
                </c:pt>
                <c:pt idx="17">
                  <c:v>286479.28059428564</c:v>
                </c:pt>
                <c:pt idx="18">
                  <c:v>278032.55492571415</c:v>
                </c:pt>
                <c:pt idx="19">
                  <c:v>277150.61137371417</c:v>
                </c:pt>
                <c:pt idx="20">
                  <c:v>277437.21992228564</c:v>
                </c:pt>
                <c:pt idx="21">
                  <c:v>281736.35061942856</c:v>
                </c:pt>
                <c:pt idx="22">
                  <c:v>286234.45113599987</c:v>
                </c:pt>
                <c:pt idx="23">
                  <c:v>291948.43268571422</c:v>
                </c:pt>
                <c:pt idx="24">
                  <c:v>294949.76231314288</c:v>
                </c:pt>
                <c:pt idx="25">
                  <c:v>296616.14528914285</c:v>
                </c:pt>
                <c:pt idx="26">
                  <c:v>285550.83285942854</c:v>
                </c:pt>
                <c:pt idx="27">
                  <c:v>286490.95767771429</c:v>
                </c:pt>
                <c:pt idx="28">
                  <c:v>290413.99904914288</c:v>
                </c:pt>
                <c:pt idx="29">
                  <c:v>296506.60045714281</c:v>
                </c:pt>
                <c:pt idx="30">
                  <c:v>309562.17490285711</c:v>
                </c:pt>
                <c:pt idx="31">
                  <c:v>301249.90688914282</c:v>
                </c:pt>
                <c:pt idx="32">
                  <c:v>300891.70261028572</c:v>
                </c:pt>
                <c:pt idx="33">
                  <c:v>307708.62286628562</c:v>
                </c:pt>
                <c:pt idx="34">
                  <c:v>315313.58888228569</c:v>
                </c:pt>
                <c:pt idx="35">
                  <c:v>325754.49196800002</c:v>
                </c:pt>
                <c:pt idx="36">
                  <c:v>324367.76431542856</c:v>
                </c:pt>
                <c:pt idx="37">
                  <c:v>330772.59878399997</c:v>
                </c:pt>
                <c:pt idx="38">
                  <c:v>326074.12457142852</c:v>
                </c:pt>
                <c:pt idx="39">
                  <c:v>317303.63884799997</c:v>
                </c:pt>
                <c:pt idx="40">
                  <c:v>306017.48209371429</c:v>
                </c:pt>
                <c:pt idx="41">
                  <c:v>323229.92642742861</c:v>
                </c:pt>
                <c:pt idx="42">
                  <c:v>341699.27155199996</c:v>
                </c:pt>
                <c:pt idx="43">
                  <c:v>346710.44316342857</c:v>
                </c:pt>
                <c:pt idx="44">
                  <c:v>346588.25356799999</c:v>
                </c:pt>
                <c:pt idx="45">
                  <c:v>348145.51087542856</c:v>
                </c:pt>
                <c:pt idx="46">
                  <c:v>336792.08209371427</c:v>
                </c:pt>
                <c:pt idx="47">
                  <c:v>336792.08209371427</c:v>
                </c:pt>
                <c:pt idx="48">
                  <c:v>364716.19797942851</c:v>
                </c:pt>
                <c:pt idx="49">
                  <c:v>370850.11142399989</c:v>
                </c:pt>
                <c:pt idx="50">
                  <c:v>355835.20640914282</c:v>
                </c:pt>
                <c:pt idx="51">
                  <c:v>339620.29599085706</c:v>
                </c:pt>
                <c:pt idx="52">
                  <c:v>336126.25999542855</c:v>
                </c:pt>
                <c:pt idx="53">
                  <c:v>358488.09002057137</c:v>
                </c:pt>
                <c:pt idx="54">
                  <c:v>366039.35868342849</c:v>
                </c:pt>
                <c:pt idx="55">
                  <c:v>364449.14816914289</c:v>
                </c:pt>
                <c:pt idx="56">
                  <c:v>358484.38049828564</c:v>
                </c:pt>
                <c:pt idx="57">
                  <c:v>371888.87788799999</c:v>
                </c:pt>
                <c:pt idx="58">
                  <c:v>376353.07331657142</c:v>
                </c:pt>
                <c:pt idx="59">
                  <c:v>379370.95644342853</c:v>
                </c:pt>
                <c:pt idx="60">
                  <c:v>370118.86601142865</c:v>
                </c:pt>
                <c:pt idx="61">
                  <c:v>389946.66253714275</c:v>
                </c:pt>
                <c:pt idx="62">
                  <c:v>388788.05877942848</c:v>
                </c:pt>
                <c:pt idx="63">
                  <c:v>383636.00851199997</c:v>
                </c:pt>
                <c:pt idx="64">
                  <c:v>383076.89757257141</c:v>
                </c:pt>
                <c:pt idx="65">
                  <c:v>375594.92689371429</c:v>
                </c:pt>
                <c:pt idx="66">
                  <c:v>376343.12398628565</c:v>
                </c:pt>
                <c:pt idx="67">
                  <c:v>370402.98722742847</c:v>
                </c:pt>
                <c:pt idx="68">
                  <c:v>372341.06561828568</c:v>
                </c:pt>
                <c:pt idx="69">
                  <c:v>347689.93280914286</c:v>
                </c:pt>
                <c:pt idx="70">
                  <c:v>341327.4689005714</c:v>
                </c:pt>
                <c:pt idx="71">
                  <c:v>354052.39647085714</c:v>
                </c:pt>
                <c:pt idx="72">
                  <c:v>380045.32276114298</c:v>
                </c:pt>
                <c:pt idx="73">
                  <c:v>402288.52385828563</c:v>
                </c:pt>
                <c:pt idx="74">
                  <c:v>381888.81314742856</c:v>
                </c:pt>
                <c:pt idx="75">
                  <c:v>368085.60296228563</c:v>
                </c:pt>
                <c:pt idx="76">
                  <c:v>375587.49748114275</c:v>
                </c:pt>
                <c:pt idx="77">
                  <c:v>381841.79969828564</c:v>
                </c:pt>
                <c:pt idx="78">
                  <c:v>393263.85649371415</c:v>
                </c:pt>
                <c:pt idx="79">
                  <c:v>413841.61637485703</c:v>
                </c:pt>
                <c:pt idx="80">
                  <c:v>391739.57781942864</c:v>
                </c:pt>
                <c:pt idx="81">
                  <c:v>392457.14808685705</c:v>
                </c:pt>
                <c:pt idx="82">
                  <c:v>400334.39728457131</c:v>
                </c:pt>
                <c:pt idx="83">
                  <c:v>402088.5076114285</c:v>
                </c:pt>
                <c:pt idx="84">
                  <c:v>398605.54636799992</c:v>
                </c:pt>
                <c:pt idx="85">
                  <c:v>400153.52925257134</c:v>
                </c:pt>
                <c:pt idx="86">
                  <c:v>426528.86070857133</c:v>
                </c:pt>
                <c:pt idx="87">
                  <c:v>436401.16934399999</c:v>
                </c:pt>
                <c:pt idx="88">
                  <c:v>413315.25375085708</c:v>
                </c:pt>
                <c:pt idx="89">
                  <c:v>410543.98288457136</c:v>
                </c:pt>
                <c:pt idx="90">
                  <c:v>445425.80313599994</c:v>
                </c:pt>
                <c:pt idx="91">
                  <c:v>219512.24273095885</c:v>
                </c:pt>
                <c:pt idx="92">
                  <c:v>213497.90050191776</c:v>
                </c:pt>
                <c:pt idx="93">
                  <c:v>214917.16477808222</c:v>
                </c:pt>
                <c:pt idx="94">
                  <c:v>223861.97462794522</c:v>
                </c:pt>
                <c:pt idx="95">
                  <c:v>224551.33620164386</c:v>
                </c:pt>
                <c:pt idx="96">
                  <c:v>217723.57004712336</c:v>
                </c:pt>
                <c:pt idx="97">
                  <c:v>205338.09749917808</c:v>
                </c:pt>
                <c:pt idx="98">
                  <c:v>205989.96455013694</c:v>
                </c:pt>
                <c:pt idx="99">
                  <c:v>215429.30716931506</c:v>
                </c:pt>
                <c:pt idx="100">
                  <c:v>216953.1767539726</c:v>
                </c:pt>
                <c:pt idx="101">
                  <c:v>219135.41552219173</c:v>
                </c:pt>
                <c:pt idx="102">
                  <c:v>226383.08484821918</c:v>
                </c:pt>
                <c:pt idx="103">
                  <c:v>216151.08105205483</c:v>
                </c:pt>
                <c:pt idx="104">
                  <c:v>213118.53100273968</c:v>
                </c:pt>
                <c:pt idx="105">
                  <c:v>224397.62776109582</c:v>
                </c:pt>
                <c:pt idx="106">
                  <c:v>236265.80362520547</c:v>
                </c:pt>
                <c:pt idx="107">
                  <c:v>244398.14113315067</c:v>
                </c:pt>
                <c:pt idx="108">
                  <c:v>240322.88309917803</c:v>
                </c:pt>
                <c:pt idx="109">
                  <c:v>234977.00311232882</c:v>
                </c:pt>
                <c:pt idx="110">
                  <c:v>238749.18379397265</c:v>
                </c:pt>
                <c:pt idx="111">
                  <c:v>250828.75560328772</c:v>
                </c:pt>
                <c:pt idx="112">
                  <c:v>249407.6294663013</c:v>
                </c:pt>
                <c:pt idx="113">
                  <c:v>254659.84759232879</c:v>
                </c:pt>
                <c:pt idx="114">
                  <c:v>261387.44028493151</c:v>
                </c:pt>
                <c:pt idx="115">
                  <c:v>252837.65561424661</c:v>
                </c:pt>
                <c:pt idx="116">
                  <c:v>270191.62241753412</c:v>
                </c:pt>
                <c:pt idx="117">
                  <c:v>258912.77858630131</c:v>
                </c:pt>
                <c:pt idx="118">
                  <c:v>258363.8327539725</c:v>
                </c:pt>
                <c:pt idx="119">
                  <c:v>267723.55871999997</c:v>
                </c:pt>
                <c:pt idx="120">
                  <c:v>277368.90604273969</c:v>
                </c:pt>
                <c:pt idx="121">
                  <c:v>281796.39143013692</c:v>
                </c:pt>
                <c:pt idx="122">
                  <c:v>286502.61221260275</c:v>
                </c:pt>
                <c:pt idx="123">
                  <c:v>293452.63353863015</c:v>
                </c:pt>
                <c:pt idx="124">
                  <c:v>289180.34776109585</c:v>
                </c:pt>
                <c:pt idx="125">
                  <c:v>283305.95471342461</c:v>
                </c:pt>
                <c:pt idx="126">
                  <c:v>298630.06181260274</c:v>
                </c:pt>
                <c:pt idx="127">
                  <c:v>312683.66886575328</c:v>
                </c:pt>
                <c:pt idx="128">
                  <c:v>323091.49796383566</c:v>
                </c:pt>
                <c:pt idx="129">
                  <c:v>336683.42780054797</c:v>
                </c:pt>
                <c:pt idx="130">
                  <c:v>349392.21116054791</c:v>
                </c:pt>
                <c:pt idx="131">
                  <c:v>361391.98890082189</c:v>
                </c:pt>
                <c:pt idx="132">
                  <c:v>360342.64527780819</c:v>
                </c:pt>
                <c:pt idx="133">
                  <c:v>372893.53476821911</c:v>
                </c:pt>
                <c:pt idx="134">
                  <c:v>368466.05648219166</c:v>
                </c:pt>
                <c:pt idx="135">
                  <c:v>358678.17365917796</c:v>
                </c:pt>
                <c:pt idx="136">
                  <c:v>367964.28623342467</c:v>
                </c:pt>
                <c:pt idx="137">
                  <c:v>381448.03060602723</c:v>
                </c:pt>
                <c:pt idx="138">
                  <c:v>373996.48769753426</c:v>
                </c:pt>
                <c:pt idx="139">
                  <c:v>377591.24621589051</c:v>
                </c:pt>
                <c:pt idx="140">
                  <c:v>372560.4675024657</c:v>
                </c:pt>
                <c:pt idx="141">
                  <c:v>402337.55334575335</c:v>
                </c:pt>
                <c:pt idx="142">
                  <c:v>408265.17849863006</c:v>
                </c:pt>
                <c:pt idx="143">
                  <c:v>397863.97710904106</c:v>
                </c:pt>
                <c:pt idx="144">
                  <c:v>393064.37437808199</c:v>
                </c:pt>
                <c:pt idx="145">
                  <c:v>395797.86479342473</c:v>
                </c:pt>
                <c:pt idx="146">
                  <c:v>405867.08637369866</c:v>
                </c:pt>
                <c:pt idx="147">
                  <c:v>408965.30847123289</c:v>
                </c:pt>
                <c:pt idx="148">
                  <c:v>421537.10474958911</c:v>
                </c:pt>
                <c:pt idx="149">
                  <c:v>425499.03083835624</c:v>
                </c:pt>
                <c:pt idx="150">
                  <c:v>424620.91438027378</c:v>
                </c:pt>
                <c:pt idx="151">
                  <c:v>428219.39673863014</c:v>
                </c:pt>
                <c:pt idx="152">
                  <c:v>415041.52671123284</c:v>
                </c:pt>
                <c:pt idx="153">
                  <c:v>438408.67029041098</c:v>
                </c:pt>
                <c:pt idx="154">
                  <c:v>434643.28325260268</c:v>
                </c:pt>
                <c:pt idx="155">
                  <c:v>448501.47492821922</c:v>
                </c:pt>
                <c:pt idx="156">
                  <c:v>445981.80380054784</c:v>
                </c:pt>
                <c:pt idx="157">
                  <c:v>441224.24390136974</c:v>
                </c:pt>
                <c:pt idx="158">
                  <c:v>430398.85153315065</c:v>
                </c:pt>
                <c:pt idx="159">
                  <c:v>450873.23730410961</c:v>
                </c:pt>
                <c:pt idx="160">
                  <c:v>445182.60415561637</c:v>
                </c:pt>
                <c:pt idx="161">
                  <c:v>454081.45973917819</c:v>
                </c:pt>
                <c:pt idx="162">
                  <c:v>452343.47769863007</c:v>
                </c:pt>
                <c:pt idx="163">
                  <c:v>459340.71911013697</c:v>
                </c:pt>
                <c:pt idx="164">
                  <c:v>463289.20668493153</c:v>
                </c:pt>
                <c:pt idx="165">
                  <c:v>482154.2028493149</c:v>
                </c:pt>
                <c:pt idx="166">
                  <c:v>499620.02037041099</c:v>
                </c:pt>
                <c:pt idx="167">
                  <c:v>505241.97439561633</c:v>
                </c:pt>
                <c:pt idx="168">
                  <c:v>505956.14910246572</c:v>
                </c:pt>
                <c:pt idx="169">
                  <c:v>505956.14910246572</c:v>
                </c:pt>
                <c:pt idx="170">
                  <c:v>520863.22387726011</c:v>
                </c:pt>
                <c:pt idx="171">
                  <c:v>541606.75369643827</c:v>
                </c:pt>
                <c:pt idx="172">
                  <c:v>567490.02138739743</c:v>
                </c:pt>
                <c:pt idx="173">
                  <c:v>572498.75946082186</c:v>
                </c:pt>
                <c:pt idx="174">
                  <c:v>611655.9477041096</c:v>
                </c:pt>
                <c:pt idx="175">
                  <c:v>629117.94788383576</c:v>
                </c:pt>
                <c:pt idx="176">
                  <c:v>617850.96476054785</c:v>
                </c:pt>
                <c:pt idx="177">
                  <c:v>588184.99050082196</c:v>
                </c:pt>
                <c:pt idx="178">
                  <c:v>585923.63264876709</c:v>
                </c:pt>
                <c:pt idx="179">
                  <c:v>597938.35924602766</c:v>
                </c:pt>
                <c:pt idx="180">
                  <c:v>608950.50533260277</c:v>
                </c:pt>
                <c:pt idx="181">
                  <c:v>590406.82591561635</c:v>
                </c:pt>
                <c:pt idx="182">
                  <c:v>585023.17705643829</c:v>
                </c:pt>
                <c:pt idx="183">
                  <c:v>631201.46163287654</c:v>
                </c:pt>
                <c:pt idx="184">
                  <c:v>655120.03605041094</c:v>
                </c:pt>
                <c:pt idx="185">
                  <c:v>664127.43500712328</c:v>
                </c:pt>
                <c:pt idx="186">
                  <c:v>662340.54512219189</c:v>
                </c:pt>
                <c:pt idx="187">
                  <c:v>693791.94176876708</c:v>
                </c:pt>
                <c:pt idx="188">
                  <c:v>692154.89706082176</c:v>
                </c:pt>
                <c:pt idx="189">
                  <c:v>712044.24606246571</c:v>
                </c:pt>
                <c:pt idx="190">
                  <c:v>750587.95169753418</c:v>
                </c:pt>
                <c:pt idx="191">
                  <c:v>758026.21078356169</c:v>
                </c:pt>
                <c:pt idx="192">
                  <c:v>769464.05511452048</c:v>
                </c:pt>
                <c:pt idx="193">
                  <c:v>751565.00858301343</c:v>
                </c:pt>
                <c:pt idx="194">
                  <c:v>771460.89723616443</c:v>
                </c:pt>
                <c:pt idx="195">
                  <c:v>786644.28879780811</c:v>
                </c:pt>
                <c:pt idx="196">
                  <c:v>798880.61612712336</c:v>
                </c:pt>
                <c:pt idx="197">
                  <c:v>771606.66267616441</c:v>
                </c:pt>
                <c:pt idx="198">
                  <c:v>755028.16593534243</c:v>
                </c:pt>
                <c:pt idx="199">
                  <c:v>806242.82060712343</c:v>
                </c:pt>
                <c:pt idx="200">
                  <c:v>731748.77753424644</c:v>
                </c:pt>
                <c:pt idx="201">
                  <c:v>650526.0100471233</c:v>
                </c:pt>
                <c:pt idx="202">
                  <c:v>633630.69882739708</c:v>
                </c:pt>
                <c:pt idx="203">
                  <c:v>724115.26486356161</c:v>
                </c:pt>
                <c:pt idx="204">
                  <c:v>821908.15113205486</c:v>
                </c:pt>
                <c:pt idx="205">
                  <c:v>892305.8455758905</c:v>
                </c:pt>
                <c:pt idx="206">
                  <c:v>921591.25564931496</c:v>
                </c:pt>
                <c:pt idx="207">
                  <c:v>916702.85454904102</c:v>
                </c:pt>
                <c:pt idx="208">
                  <c:v>940744.97682410944</c:v>
                </c:pt>
                <c:pt idx="209">
                  <c:v>953051.07452054787</c:v>
                </c:pt>
                <c:pt idx="210">
                  <c:v>941353.78968986287</c:v>
                </c:pt>
                <c:pt idx="211">
                  <c:v>951523.8288263015</c:v>
                </c:pt>
                <c:pt idx="212">
                  <c:v>960797.94020383549</c:v>
                </c:pt>
                <c:pt idx="213">
                  <c:v>963580.17371178069</c:v>
                </c:pt>
                <c:pt idx="214">
                  <c:v>1020314.9388230133</c:v>
                </c:pt>
                <c:pt idx="215">
                  <c:v>957948.14165917807</c:v>
                </c:pt>
                <c:pt idx="216">
                  <c:v>1040959.9946564382</c:v>
                </c:pt>
                <c:pt idx="217">
                  <c:v>1050406.0925720548</c:v>
                </c:pt>
                <c:pt idx="218">
                  <c:v>1036854.6101260271</c:v>
                </c:pt>
                <c:pt idx="219">
                  <c:v>1094222.6952854793</c:v>
                </c:pt>
                <c:pt idx="220">
                  <c:v>1201053.1238136983</c:v>
                </c:pt>
                <c:pt idx="221">
                  <c:v>1187976.3311342464</c:v>
                </c:pt>
                <c:pt idx="222">
                  <c:v>1209865.0787506846</c:v>
                </c:pt>
                <c:pt idx="223">
                  <c:v>1172226.5842586297</c:v>
                </c:pt>
                <c:pt idx="224">
                  <c:v>1083129.2979287673</c:v>
                </c:pt>
                <c:pt idx="225">
                  <c:v>1140521.7185358903</c:v>
                </c:pt>
                <c:pt idx="226">
                  <c:v>1188145.2159123283</c:v>
                </c:pt>
                <c:pt idx="227">
                  <c:v>1117110.8535978084</c:v>
                </c:pt>
                <c:pt idx="228">
                  <c:v>991117.67627835623</c:v>
                </c:pt>
                <c:pt idx="229">
                  <c:v>1030973.2380887675</c:v>
                </c:pt>
                <c:pt idx="230">
                  <c:v>1227076.0451506844</c:v>
                </c:pt>
                <c:pt idx="231">
                  <c:v>1251158.84620274</c:v>
                </c:pt>
                <c:pt idx="232">
                  <c:v>1238718.7647123286</c:v>
                </c:pt>
                <c:pt idx="233">
                  <c:v>768643.01135999989</c:v>
                </c:pt>
                <c:pt idx="234">
                  <c:v>800992.31040000031</c:v>
                </c:pt>
                <c:pt idx="235">
                  <c:v>839561.1580800002</c:v>
                </c:pt>
                <c:pt idx="236">
                  <c:v>882005.77871999983</c:v>
                </c:pt>
                <c:pt idx="237">
                  <c:v>939282.13079999993</c:v>
                </c:pt>
                <c:pt idx="238">
                  <c:v>969613.99128000019</c:v>
                </c:pt>
                <c:pt idx="239">
                  <c:v>994830.46272000019</c:v>
                </c:pt>
                <c:pt idx="240">
                  <c:v>1016178.5894400002</c:v>
                </c:pt>
                <c:pt idx="241">
                  <c:v>997118.16119999997</c:v>
                </c:pt>
                <c:pt idx="242">
                  <c:v>949109.8118400001</c:v>
                </c:pt>
                <c:pt idx="243">
                  <c:v>994123.09224000038</c:v>
                </c:pt>
                <c:pt idx="244">
                  <c:v>1037061.0316800005</c:v>
                </c:pt>
                <c:pt idx="245">
                  <c:v>1098706.8679200001</c:v>
                </c:pt>
                <c:pt idx="246">
                  <c:v>1110826.0598400002</c:v>
                </c:pt>
                <c:pt idx="247">
                  <c:v>1122674.8716</c:v>
                </c:pt>
                <c:pt idx="248">
                  <c:v>1185763.1148000003</c:v>
                </c:pt>
                <c:pt idx="249">
                  <c:v>1228509.3744000001</c:v>
                </c:pt>
                <c:pt idx="250">
                  <c:v>1273526.1446400001</c:v>
                </c:pt>
                <c:pt idx="251">
                  <c:v>1362376.8057600004</c:v>
                </c:pt>
                <c:pt idx="252">
                  <c:v>1406359.5501600001</c:v>
                </c:pt>
                <c:pt idx="253">
                  <c:v>1428185.6956799999</c:v>
                </c:pt>
                <c:pt idx="254">
                  <c:v>1410826.1652000002</c:v>
                </c:pt>
                <c:pt idx="255">
                  <c:v>1432121.6541599999</c:v>
                </c:pt>
                <c:pt idx="256">
                  <c:v>1535587.4764800002</c:v>
                </c:pt>
                <c:pt idx="257">
                  <c:v>1541530.38888</c:v>
                </c:pt>
                <c:pt idx="258">
                  <c:v>1524221.0956799998</c:v>
                </c:pt>
                <c:pt idx="259">
                  <c:v>1571255.8833600003</c:v>
                </c:pt>
                <c:pt idx="260">
                  <c:v>1628579.5307999998</c:v>
                </c:pt>
                <c:pt idx="261">
                  <c:v>1595230.6636800002</c:v>
                </c:pt>
                <c:pt idx="262">
                  <c:v>1632571.84008</c:v>
                </c:pt>
                <c:pt idx="263">
                  <c:v>1665320.7650400004</c:v>
                </c:pt>
                <c:pt idx="264">
                  <c:v>1680697.6883999999</c:v>
                </c:pt>
                <c:pt idx="265">
                  <c:v>1733028.6808799999</c:v>
                </c:pt>
                <c:pt idx="266">
                  <c:v>1794126.42576</c:v>
                </c:pt>
                <c:pt idx="267">
                  <c:v>1788503.2077600001</c:v>
                </c:pt>
                <c:pt idx="268">
                  <c:v>1790185.7131200004</c:v>
                </c:pt>
                <c:pt idx="269">
                  <c:v>1791868.2184799993</c:v>
                </c:pt>
                <c:pt idx="270">
                  <c:v>1764316.42704</c:v>
                </c:pt>
                <c:pt idx="271">
                  <c:v>1775022.6988800005</c:v>
                </c:pt>
                <c:pt idx="272">
                  <c:v>1763335.75104</c:v>
                </c:pt>
                <c:pt idx="273">
                  <c:v>1793432.8468800001</c:v>
                </c:pt>
                <c:pt idx="274">
                  <c:v>1847023.3670399999</c:v>
                </c:pt>
                <c:pt idx="275">
                  <c:v>1909925.81856</c:v>
                </c:pt>
                <c:pt idx="276">
                  <c:v>1978337.9829599997</c:v>
                </c:pt>
                <c:pt idx="277">
                  <c:v>1962180.9575999998</c:v>
                </c:pt>
                <c:pt idx="278">
                  <c:v>2032194.7332000001</c:v>
                </c:pt>
                <c:pt idx="279">
                  <c:v>2021836.2962399996</c:v>
                </c:pt>
                <c:pt idx="280">
                  <c:v>2143455.6808800008</c:v>
                </c:pt>
                <c:pt idx="281">
                  <c:v>2153481.5894399993</c:v>
                </c:pt>
                <c:pt idx="282">
                  <c:v>2098515.7879200005</c:v>
                </c:pt>
                <c:pt idx="283">
                  <c:v>2000070.7682400001</c:v>
                </c:pt>
                <c:pt idx="284">
                  <c:v>2042116.6089600003</c:v>
                </c:pt>
                <c:pt idx="285">
                  <c:v>2114083.5552000003</c:v>
                </c:pt>
                <c:pt idx="286">
                  <c:v>2128479.0660000001</c:v>
                </c:pt>
                <c:pt idx="287">
                  <c:v>2136705.0717600011</c:v>
                </c:pt>
                <c:pt idx="288">
                  <c:v>2172337.3065599995</c:v>
                </c:pt>
                <c:pt idx="289">
                  <c:v>2217254.4244799996</c:v>
                </c:pt>
                <c:pt idx="290">
                  <c:v>2201421.1435199999</c:v>
                </c:pt>
                <c:pt idx="291">
                  <c:v>2256509.6416799999</c:v>
                </c:pt>
                <c:pt idx="292">
                  <c:v>2329720.9423199999</c:v>
                </c:pt>
                <c:pt idx="293">
                  <c:v>2427116.989680001</c:v>
                </c:pt>
                <c:pt idx="294">
                  <c:v>2512673.1943200002</c:v>
                </c:pt>
                <c:pt idx="295">
                  <c:v>2466427.6756800003</c:v>
                </c:pt>
                <c:pt idx="296">
                  <c:v>2650047.4439999992</c:v>
                </c:pt>
                <c:pt idx="297">
                  <c:v>2664186.2791200001</c:v>
                </c:pt>
                <c:pt idx="298">
                  <c:v>2500948.1239200006</c:v>
                </c:pt>
                <c:pt idx="299">
                  <c:v>2536315.0675200005</c:v>
                </c:pt>
                <c:pt idx="300">
                  <c:v>2730833.2547999993</c:v>
                </c:pt>
                <c:pt idx="301">
                  <c:v>2862928.3910400001</c:v>
                </c:pt>
                <c:pt idx="302">
                  <c:v>2911798.4759999998</c:v>
                </c:pt>
                <c:pt idx="303">
                  <c:v>2793461.5375199998</c:v>
                </c:pt>
                <c:pt idx="304">
                  <c:v>2710384.61472</c:v>
                </c:pt>
                <c:pt idx="305">
                  <c:v>2566259.4095999999</c:v>
                </c:pt>
                <c:pt idx="306">
                  <c:v>2634517.8575999998</c:v>
                </c:pt>
                <c:pt idx="307">
                  <c:v>2734251.5606400007</c:v>
                </c:pt>
                <c:pt idx="308">
                  <c:v>2838465.76248</c:v>
                </c:pt>
                <c:pt idx="309">
                  <c:v>2660204.6272799997</c:v>
                </c:pt>
                <c:pt idx="310">
                  <c:v>2719206.1922399998</c:v>
                </c:pt>
                <c:pt idx="311">
                  <c:v>2798914.7088000001</c:v>
                </c:pt>
                <c:pt idx="312">
                  <c:v>3026531.0419200007</c:v>
                </c:pt>
                <c:pt idx="313">
                  <c:v>3053009.8785600001</c:v>
                </c:pt>
                <c:pt idx="314">
                  <c:v>2231181.4100580001</c:v>
                </c:pt>
                <c:pt idx="315">
                  <c:v>2261850.1059600003</c:v>
                </c:pt>
                <c:pt idx="316">
                  <c:v>2395103.6037599994</c:v>
                </c:pt>
                <c:pt idx="317">
                  <c:v>2412747.0925739999</c:v>
                </c:pt>
                <c:pt idx="318">
                  <c:v>2428401.0279779998</c:v>
                </c:pt>
                <c:pt idx="319">
                  <c:v>2498105.8600200005</c:v>
                </c:pt>
                <c:pt idx="320">
                  <c:v>2550648.1855319999</c:v>
                </c:pt>
                <c:pt idx="321">
                  <c:v>2515344.8024880001</c:v>
                </c:pt>
                <c:pt idx="322">
                  <c:v>2520081.7979759998</c:v>
                </c:pt>
                <c:pt idx="323">
                  <c:v>2557819.941966</c:v>
                </c:pt>
                <c:pt idx="324">
                  <c:v>2662571.1660119998</c:v>
                </c:pt>
                <c:pt idx="325">
                  <c:v>2768073.0323219998</c:v>
                </c:pt>
                <c:pt idx="326">
                  <c:v>2526178.3617779999</c:v>
                </c:pt>
                <c:pt idx="327">
                  <c:v>2505011.4058499997</c:v>
                </c:pt>
                <c:pt idx="328">
                  <c:v>2575943.9281259999</c:v>
                </c:pt>
                <c:pt idx="329">
                  <c:v>2747600.9325179998</c:v>
                </c:pt>
                <c:pt idx="330">
                  <c:v>2609799.1432739999</c:v>
                </c:pt>
                <c:pt idx="331">
                  <c:v>2581177.2187679997</c:v>
                </c:pt>
                <c:pt idx="332">
                  <c:v>2682525.091554</c:v>
                </c:pt>
                <c:pt idx="333">
                  <c:v>2838326.2311059996</c:v>
                </c:pt>
                <c:pt idx="334">
                  <c:v>2805241.2274799999</c:v>
                </c:pt>
                <c:pt idx="335">
                  <c:v>2858270.3618399999</c:v>
                </c:pt>
                <c:pt idx="336">
                  <c:v>2819660.5232639993</c:v>
                </c:pt>
                <c:pt idx="337">
                  <c:v>2673249.2789219995</c:v>
                </c:pt>
                <c:pt idx="338">
                  <c:v>2636892.6564779999</c:v>
                </c:pt>
                <c:pt idx="339">
                  <c:v>2716551.3640139997</c:v>
                </c:pt>
                <c:pt idx="340">
                  <c:v>2727605.4891839996</c:v>
                </c:pt>
                <c:pt idx="341">
                  <c:v>2664889.3309500003</c:v>
                </c:pt>
                <c:pt idx="342">
                  <c:v>2673415.9759679995</c:v>
                </c:pt>
                <c:pt idx="343">
                  <c:v>2614730.9439420002</c:v>
                </c:pt>
                <c:pt idx="344">
                  <c:v>2604080.30859</c:v>
                </c:pt>
                <c:pt idx="345">
                  <c:v>2713249.3199039996</c:v>
                </c:pt>
                <c:pt idx="346">
                  <c:v>2825265.1667939993</c:v>
                </c:pt>
                <c:pt idx="347">
                  <c:v>2705672.8646999998</c:v>
                </c:pt>
                <c:pt idx="348">
                  <c:v>2487460.8888900001</c:v>
                </c:pt>
                <c:pt idx="349">
                  <c:v>2458165.3113780003</c:v>
                </c:pt>
                <c:pt idx="350">
                  <c:v>2466155.0141459992</c:v>
                </c:pt>
                <c:pt idx="351">
                  <c:v>2386365.7126499997</c:v>
                </c:pt>
                <c:pt idx="352">
                  <c:v>2229675.6363300001</c:v>
                </c:pt>
                <c:pt idx="353">
                  <c:v>2160528.4991699997</c:v>
                </c:pt>
                <c:pt idx="354">
                  <c:v>2130932.2183379997</c:v>
                </c:pt>
                <c:pt idx="355">
                  <c:v>2061874.2299039999</c:v>
                </c:pt>
                <c:pt idx="356">
                  <c:v>1970940.6700199998</c:v>
                </c:pt>
                <c:pt idx="357">
                  <c:v>1941370.7376600001</c:v>
                </c:pt>
                <c:pt idx="358">
                  <c:v>1877630.6670300001</c:v>
                </c:pt>
                <c:pt idx="359">
                  <c:v>1827278.5773060001</c:v>
                </c:pt>
                <c:pt idx="360">
                  <c:v>1931933.7079379996</c:v>
                </c:pt>
                <c:pt idx="361">
                  <c:v>1985153.3613359993</c:v>
                </c:pt>
                <c:pt idx="362">
                  <c:v>1956795.4404180001</c:v>
                </c:pt>
                <c:pt idx="363">
                  <c:v>2021465.4968519998</c:v>
                </c:pt>
                <c:pt idx="364">
                  <c:v>2144693.683458</c:v>
                </c:pt>
                <c:pt idx="365">
                  <c:v>2125764.3483899995</c:v>
                </c:pt>
                <c:pt idx="366">
                  <c:v>2166278.4507959997</c:v>
                </c:pt>
                <c:pt idx="367">
                  <c:v>2232228.2199840001</c:v>
                </c:pt>
                <c:pt idx="368">
                  <c:v>2226507.0822359999</c:v>
                </c:pt>
                <c:pt idx="369">
                  <c:v>2253583.4080679994</c:v>
                </c:pt>
                <c:pt idx="370">
                  <c:v>2223322.8049799995</c:v>
                </c:pt>
                <c:pt idx="371">
                  <c:v>2059856.7682859995</c:v>
                </c:pt>
                <c:pt idx="372">
                  <c:v>2112377.432364</c:v>
                </c:pt>
                <c:pt idx="373">
                  <c:v>2139732.0870299996</c:v>
                </c:pt>
                <c:pt idx="374">
                  <c:v>2253153.1558320001</c:v>
                </c:pt>
                <c:pt idx="375">
                  <c:v>2227226.3079300001</c:v>
                </c:pt>
                <c:pt idx="376">
                  <c:v>2222230.9375799997</c:v>
                </c:pt>
                <c:pt idx="377">
                  <c:v>2207206.7132219998</c:v>
                </c:pt>
                <c:pt idx="378">
                  <c:v>2310669.5274719996</c:v>
                </c:pt>
                <c:pt idx="379">
                  <c:v>2342808.6117660003</c:v>
                </c:pt>
                <c:pt idx="380">
                  <c:v>2312816.2394219991</c:v>
                </c:pt>
                <c:pt idx="381">
                  <c:v>2202339.2083379994</c:v>
                </c:pt>
                <c:pt idx="382">
                  <c:v>2339110.6698059994</c:v>
                </c:pt>
                <c:pt idx="383">
                  <c:v>2316640.8264119998</c:v>
                </c:pt>
                <c:pt idx="384">
                  <c:v>2225192.0728860004</c:v>
                </c:pt>
                <c:pt idx="385">
                  <c:v>2332530.7110359995</c:v>
                </c:pt>
                <c:pt idx="386">
                  <c:v>2329591.0179240005</c:v>
                </c:pt>
                <c:pt idx="387">
                  <c:v>2259815.8281119997</c:v>
                </c:pt>
                <c:pt idx="388">
                  <c:v>2219301.2016180004</c:v>
                </c:pt>
                <c:pt idx="389">
                  <c:v>2194198.362036</c:v>
                </c:pt>
                <c:pt idx="390">
                  <c:v>2254485.1166099999</c:v>
                </c:pt>
                <c:pt idx="391">
                  <c:v>2375701.5230459999</c:v>
                </c:pt>
                <c:pt idx="392">
                  <c:v>2476938.8038680004</c:v>
                </c:pt>
                <c:pt idx="393">
                  <c:v>2480123.4094619998</c:v>
                </c:pt>
                <c:pt idx="394">
                  <c:v>2383480.2913559992</c:v>
                </c:pt>
                <c:pt idx="395">
                  <c:v>2394938.6611559996</c:v>
                </c:pt>
                <c:pt idx="396">
                  <c:v>2395513.9338659998</c:v>
                </c:pt>
                <c:pt idx="397">
                  <c:v>2390784.389928</c:v>
                </c:pt>
                <c:pt idx="398">
                  <c:v>2425380.4379160004</c:v>
                </c:pt>
                <c:pt idx="399">
                  <c:v>2422879.656498</c:v>
                </c:pt>
                <c:pt idx="400">
                  <c:v>2353282.9369200002</c:v>
                </c:pt>
                <c:pt idx="401">
                  <c:v>2353282.9369200002</c:v>
                </c:pt>
                <c:pt idx="402">
                  <c:v>2327214.3446159996</c:v>
                </c:pt>
                <c:pt idx="403">
                  <c:v>2321387.9915039996</c:v>
                </c:pt>
                <c:pt idx="404">
                  <c:v>2357270.5142339999</c:v>
                </c:pt>
                <c:pt idx="405">
                  <c:v>2439828.3972419994</c:v>
                </c:pt>
                <c:pt idx="406">
                  <c:v>2611746.8077499997</c:v>
                </c:pt>
                <c:pt idx="407">
                  <c:v>2548787.1067620004</c:v>
                </c:pt>
                <c:pt idx="408">
                  <c:v>2500817.6954339994</c:v>
                </c:pt>
                <c:pt idx="409">
                  <c:v>2395030.4960940001</c:v>
                </c:pt>
                <c:pt idx="410">
                  <c:v>2568943.4988779994</c:v>
                </c:pt>
                <c:pt idx="411">
                  <c:v>2616148.4563440001</c:v>
                </c:pt>
                <c:pt idx="412">
                  <c:v>2671193.919582</c:v>
                </c:pt>
                <c:pt idx="413">
                  <c:v>2748648.9252959993</c:v>
                </c:pt>
                <c:pt idx="414">
                  <c:v>2726466.707556</c:v>
                </c:pt>
                <c:pt idx="415">
                  <c:v>2786115.9336119993</c:v>
                </c:pt>
                <c:pt idx="416">
                  <c:v>2806482.654666</c:v>
                </c:pt>
                <c:pt idx="417">
                  <c:v>2690904.3540480002</c:v>
                </c:pt>
                <c:pt idx="418">
                  <c:v>2848236.4908899991</c:v>
                </c:pt>
                <c:pt idx="419">
                  <c:v>2922899.0012279996</c:v>
                </c:pt>
                <c:pt idx="420">
                  <c:v>2795696.2063979995</c:v>
                </c:pt>
                <c:pt idx="421">
                  <c:v>2831776.7002380006</c:v>
                </c:pt>
                <c:pt idx="422">
                  <c:v>2939102.0550539996</c:v>
                </c:pt>
                <c:pt idx="423">
                  <c:v>2804318.3956859987</c:v>
                </c:pt>
                <c:pt idx="424">
                  <c:v>3018556.2356819995</c:v>
                </c:pt>
                <c:pt idx="425">
                  <c:v>3118390.5699900007</c:v>
                </c:pt>
                <c:pt idx="426">
                  <c:v>3127320.7528499993</c:v>
                </c:pt>
                <c:pt idx="427">
                  <c:v>3320807.9387039994</c:v>
                </c:pt>
                <c:pt idx="428">
                  <c:v>3411990.4414319997</c:v>
                </c:pt>
                <c:pt idx="429">
                  <c:v>3467966.6640779995</c:v>
                </c:pt>
                <c:pt idx="430">
                  <c:v>3355537.5435239999</c:v>
                </c:pt>
                <c:pt idx="431">
                  <c:v>3413813.9163659988</c:v>
                </c:pt>
                <c:pt idx="432">
                  <c:v>3245811.2627579998</c:v>
                </c:pt>
                <c:pt idx="433">
                  <c:v>3420534.0222180001</c:v>
                </c:pt>
                <c:pt idx="434">
                  <c:v>3467255.1300539998</c:v>
                </c:pt>
                <c:pt idx="435">
                  <c:v>3622691.9141279999</c:v>
                </c:pt>
                <c:pt idx="436">
                  <c:v>3367189.292688</c:v>
                </c:pt>
                <c:pt idx="437">
                  <c:v>3415120.8127919994</c:v>
                </c:pt>
                <c:pt idx="438">
                  <c:v>3466820.8677959992</c:v>
                </c:pt>
                <c:pt idx="439">
                  <c:v>3489712.5486599999</c:v>
                </c:pt>
                <c:pt idx="440">
                  <c:v>3451361.7092759996</c:v>
                </c:pt>
                <c:pt idx="441">
                  <c:v>3484547.8794360003</c:v>
                </c:pt>
                <c:pt idx="442">
                  <c:v>3319934.0625359998</c:v>
                </c:pt>
                <c:pt idx="443">
                  <c:v>3382885.2030480001</c:v>
                </c:pt>
                <c:pt idx="444">
                  <c:v>3485791.4518440003</c:v>
                </c:pt>
                <c:pt idx="445">
                  <c:v>3442004.7011999995</c:v>
                </c:pt>
                <c:pt idx="446">
                  <c:v>3597690.2630759999</c:v>
                </c:pt>
                <c:pt idx="447">
                  <c:v>3671001.9440639997</c:v>
                </c:pt>
                <c:pt idx="448">
                  <c:v>3809333.8202400003</c:v>
                </c:pt>
                <c:pt idx="449">
                  <c:v>3934484.4614399993</c:v>
                </c:pt>
                <c:pt idx="450">
                  <c:v>4160028.1568039996</c:v>
                </c:pt>
                <c:pt idx="451">
                  <c:v>4191145.2063000002</c:v>
                </c:pt>
                <c:pt idx="452">
                  <c:v>4193150.6565</c:v>
                </c:pt>
                <c:pt idx="453">
                  <c:v>4291680.102372</c:v>
                </c:pt>
                <c:pt idx="454">
                  <c:v>4216595.4600119991</c:v>
                </c:pt>
                <c:pt idx="455">
                  <c:v>4279143.1255559996</c:v>
                </c:pt>
                <c:pt idx="456">
                  <c:v>4181195.1631320002</c:v>
                </c:pt>
                <c:pt idx="457">
                  <c:v>4279105.052352</c:v>
                </c:pt>
                <c:pt idx="458">
                  <c:v>4278875.2582680006</c:v>
                </c:pt>
                <c:pt idx="459">
                  <c:v>4520595.66426</c:v>
                </c:pt>
                <c:pt idx="460">
                  <c:v>4599026.081208</c:v>
                </c:pt>
                <c:pt idx="461">
                  <c:v>4412339.5305599999</c:v>
                </c:pt>
                <c:pt idx="462">
                  <c:v>4375100.4939719988</c:v>
                </c:pt>
                <c:pt idx="463">
                  <c:v>4448595.2654519994</c:v>
                </c:pt>
                <c:pt idx="464">
                  <c:v>4733011.5346800005</c:v>
                </c:pt>
                <c:pt idx="465">
                  <c:v>4649107.0766399996</c:v>
                </c:pt>
                <c:pt idx="466">
                  <c:v>4338131.7339360006</c:v>
                </c:pt>
                <c:pt idx="467">
                  <c:v>3020449.0335192</c:v>
                </c:pt>
                <c:pt idx="468">
                  <c:v>3069802.7757719997</c:v>
                </c:pt>
                <c:pt idx="469">
                  <c:v>3108585.3937199991</c:v>
                </c:pt>
                <c:pt idx="470">
                  <c:v>3124779.4891727995</c:v>
                </c:pt>
                <c:pt idx="471">
                  <c:v>3069266.643237601</c:v>
                </c:pt>
                <c:pt idx="472">
                  <c:v>3246311.8797407998</c:v>
                </c:pt>
                <c:pt idx="473">
                  <c:v>3212687.1803111993</c:v>
                </c:pt>
                <c:pt idx="474">
                  <c:v>3067318.7262072004</c:v>
                </c:pt>
                <c:pt idx="475">
                  <c:v>3053687.1515567992</c:v>
                </c:pt>
                <c:pt idx="476">
                  <c:v>3070880.9557344001</c:v>
                </c:pt>
                <c:pt idx="477">
                  <c:v>2961763.3583207997</c:v>
                </c:pt>
                <c:pt idx="478">
                  <c:v>3223645.5919104004</c:v>
                </c:pt>
                <c:pt idx="479">
                  <c:v>3278446.7914440008</c:v>
                </c:pt>
                <c:pt idx="480">
                  <c:v>3274396.9275168004</c:v>
                </c:pt>
                <c:pt idx="481">
                  <c:v>3143992.5698040007</c:v>
                </c:pt>
                <c:pt idx="482">
                  <c:v>3085197.4330344005</c:v>
                </c:pt>
                <c:pt idx="483">
                  <c:v>3144596.0686416002</c:v>
                </c:pt>
                <c:pt idx="484">
                  <c:v>3382226.3082095999</c:v>
                </c:pt>
                <c:pt idx="485">
                  <c:v>3277653.1551216003</c:v>
                </c:pt>
                <c:pt idx="486">
                  <c:v>3192628.5159120001</c:v>
                </c:pt>
                <c:pt idx="487">
                  <c:v>3282868.5031655999</c:v>
                </c:pt>
                <c:pt idx="488">
                  <c:v>3486594.4876799993</c:v>
                </c:pt>
                <c:pt idx="489">
                  <c:v>3569357.151647999</c:v>
                </c:pt>
                <c:pt idx="490">
                  <c:v>3680800.0210079998</c:v>
                </c:pt>
                <c:pt idx="491">
                  <c:v>3558106.6883280007</c:v>
                </c:pt>
                <c:pt idx="492">
                  <c:v>3547860.8973839991</c:v>
                </c:pt>
                <c:pt idx="493">
                  <c:v>3590573.2276319992</c:v>
                </c:pt>
                <c:pt idx="494">
                  <c:v>3749816.6773199998</c:v>
                </c:pt>
                <c:pt idx="495">
                  <c:v>3742714.7509679999</c:v>
                </c:pt>
                <c:pt idx="496">
                  <c:v>3749816.6773199998</c:v>
                </c:pt>
                <c:pt idx="497">
                  <c:v>3781270.80504</c:v>
                </c:pt>
                <c:pt idx="498">
                  <c:v>3779299.9025279991</c:v>
                </c:pt>
                <c:pt idx="499">
                  <c:v>3839366.2138560005</c:v>
                </c:pt>
                <c:pt idx="500">
                  <c:v>3698131.0551840002</c:v>
                </c:pt>
                <c:pt idx="501">
                  <c:v>3700088.4893760011</c:v>
                </c:pt>
                <c:pt idx="502">
                  <c:v>3652438.8354479996</c:v>
                </c:pt>
                <c:pt idx="503">
                  <c:v>3761336.9435759997</c:v>
                </c:pt>
                <c:pt idx="504">
                  <c:v>3709942.4977200013</c:v>
                </c:pt>
                <c:pt idx="505">
                  <c:v>3803344.8773039989</c:v>
                </c:pt>
                <c:pt idx="506">
                  <c:v>3699220.7607119996</c:v>
                </c:pt>
                <c:pt idx="507">
                  <c:v>3752614.2199680004</c:v>
                </c:pt>
                <c:pt idx="508">
                  <c:v>3941297.9214480007</c:v>
                </c:pt>
                <c:pt idx="509">
                  <c:v>4105053.4546079999</c:v>
                </c:pt>
                <c:pt idx="510">
                  <c:v>4126316.1350399991</c:v>
                </c:pt>
                <c:pt idx="511">
                  <c:v>3927840.1899839994</c:v>
                </c:pt>
                <c:pt idx="512">
                  <c:v>3658409.7579359999</c:v>
                </c:pt>
                <c:pt idx="513">
                  <c:v>3440877.8896080004</c:v>
                </c:pt>
                <c:pt idx="514">
                  <c:v>3186292.7061792007</c:v>
                </c:pt>
                <c:pt idx="515">
                  <c:v>3226071.6414072001</c:v>
                </c:pt>
                <c:pt idx="516">
                  <c:v>3397068.1890719999</c:v>
                </c:pt>
                <c:pt idx="517">
                  <c:v>3400771.7841839995</c:v>
                </c:pt>
                <c:pt idx="518">
                  <c:v>3520567.9627920007</c:v>
                </c:pt>
                <c:pt idx="519">
                  <c:v>3597465.4576560007</c:v>
                </c:pt>
                <c:pt idx="520">
                  <c:v>3550723.5109680006</c:v>
                </c:pt>
                <c:pt idx="521">
                  <c:v>3756217.2121439995</c:v>
                </c:pt>
                <c:pt idx="522">
                  <c:v>3921333.4720080001</c:v>
                </c:pt>
                <c:pt idx="523">
                  <c:v>3893429.6881920006</c:v>
                </c:pt>
                <c:pt idx="524">
                  <c:v>3850994.4872399997</c:v>
                </c:pt>
                <c:pt idx="525">
                  <c:v>3721139.4836879997</c:v>
                </c:pt>
                <c:pt idx="526">
                  <c:v>3775020.0798960011</c:v>
                </c:pt>
                <c:pt idx="527">
                  <c:v>3831246.8506799992</c:v>
                </c:pt>
                <c:pt idx="528">
                  <c:v>3838917.014928001</c:v>
                </c:pt>
                <c:pt idx="529">
                  <c:v>4042942.3985039992</c:v>
                </c:pt>
                <c:pt idx="530">
                  <c:v>4123522.6971839983</c:v>
                </c:pt>
                <c:pt idx="531">
                  <c:v>4097598.7834799998</c:v>
                </c:pt>
                <c:pt idx="532">
                  <c:v>3788930.705616001</c:v>
                </c:pt>
                <c:pt idx="533">
                  <c:v>3440612.2523760013</c:v>
                </c:pt>
                <c:pt idx="534">
                  <c:v>3168292.5096912002</c:v>
                </c:pt>
                <c:pt idx="535">
                  <c:v>3068941.7728080014</c:v>
                </c:pt>
                <c:pt idx="536">
                  <c:v>3061546.6495896</c:v>
                </c:pt>
                <c:pt idx="537">
                  <c:v>3201332.9662584001</c:v>
                </c:pt>
                <c:pt idx="538">
                  <c:v>3492363.2364719994</c:v>
                </c:pt>
                <c:pt idx="539">
                  <c:v>3562963.7942879992</c:v>
                </c:pt>
                <c:pt idx="540">
                  <c:v>3750000.6958560003</c:v>
                </c:pt>
                <c:pt idx="541">
                  <c:v>3891408.3945360007</c:v>
                </c:pt>
                <c:pt idx="542">
                  <c:v>3798382.4206560003</c:v>
                </c:pt>
                <c:pt idx="543">
                  <c:v>3741716.2679279996</c:v>
                </c:pt>
                <c:pt idx="544">
                  <c:v>3584568.5497439997</c:v>
                </c:pt>
                <c:pt idx="545">
                  <c:v>3662676.4878719999</c:v>
                </c:pt>
                <c:pt idx="546">
                  <c:v>3816049.198392</c:v>
                </c:pt>
                <c:pt idx="547">
                  <c:v>3918468.0124799991</c:v>
                </c:pt>
                <c:pt idx="548">
                  <c:v>3971549.1285359999</c:v>
                </c:pt>
                <c:pt idx="549">
                  <c:v>4127012.7280559996</c:v>
                </c:pt>
                <c:pt idx="550">
                  <c:v>4263515.0683200005</c:v>
                </c:pt>
                <c:pt idx="551">
                  <c:v>4214203.9516080003</c:v>
                </c:pt>
                <c:pt idx="552">
                  <c:v>4169906.4542400008</c:v>
                </c:pt>
                <c:pt idx="553">
                  <c:v>4106780.6414400004</c:v>
                </c:pt>
                <c:pt idx="554">
                  <c:v>3907636.711703999</c:v>
                </c:pt>
                <c:pt idx="555">
                  <c:v>3855833.106408</c:v>
                </c:pt>
                <c:pt idx="556">
                  <c:v>4085098.8593760002</c:v>
                </c:pt>
                <c:pt idx="557">
                  <c:v>4295680.6042080009</c:v>
                </c:pt>
                <c:pt idx="558">
                  <c:v>4222618.8665760001</c:v>
                </c:pt>
                <c:pt idx="559">
                  <c:v>4133721.6400319999</c:v>
                </c:pt>
                <c:pt idx="560">
                  <c:v>4141819.0376639999</c:v>
                </c:pt>
                <c:pt idx="561">
                  <c:v>4218744.3185520014</c:v>
                </c:pt>
                <c:pt idx="562">
                  <c:v>4275615.3961680019</c:v>
                </c:pt>
                <c:pt idx="563">
                  <c:v>4367911.3058880009</c:v>
                </c:pt>
                <c:pt idx="564">
                  <c:v>4251990.8563200012</c:v>
                </c:pt>
                <c:pt idx="565">
                  <c:v>4121661.6325439997</c:v>
                </c:pt>
                <c:pt idx="566">
                  <c:v>4172393.8938960005</c:v>
                </c:pt>
                <c:pt idx="567">
                  <c:v>4129082.4129120009</c:v>
                </c:pt>
                <c:pt idx="568">
                  <c:v>3350583.5021279994</c:v>
                </c:pt>
                <c:pt idx="569">
                  <c:v>3455799.1181279998</c:v>
                </c:pt>
                <c:pt idx="570">
                  <c:v>3343221.2599200001</c:v>
                </c:pt>
                <c:pt idx="571">
                  <c:v>3500167.2405119995</c:v>
                </c:pt>
                <c:pt idx="572">
                  <c:v>3608061.4141920004</c:v>
                </c:pt>
                <c:pt idx="573">
                  <c:v>3734248.5358559992</c:v>
                </c:pt>
                <c:pt idx="574">
                  <c:v>3825245.56752</c:v>
                </c:pt>
                <c:pt idx="575">
                  <c:v>3827787.281423999</c:v>
                </c:pt>
                <c:pt idx="576">
                  <c:v>3747619.9424160002</c:v>
                </c:pt>
                <c:pt idx="577">
                  <c:v>3800711.828160001</c:v>
                </c:pt>
                <c:pt idx="578">
                  <c:v>3827818.4389920011</c:v>
                </c:pt>
                <c:pt idx="579">
                  <c:v>3707730.0172799993</c:v>
                </c:pt>
                <c:pt idx="580">
                  <c:v>3774400.876224</c:v>
                </c:pt>
                <c:pt idx="581">
                  <c:v>3855535.5006719986</c:v>
                </c:pt>
                <c:pt idx="582">
                  <c:v>3779540.1923039993</c:v>
                </c:pt>
                <c:pt idx="583">
                  <c:v>3940770.5765280006</c:v>
                </c:pt>
                <c:pt idx="584">
                  <c:v>4007828.0678399997</c:v>
                </c:pt>
                <c:pt idx="585">
                  <c:v>3813208.2372960001</c:v>
                </c:pt>
                <c:pt idx="586">
                  <c:v>3653557.0531200003</c:v>
                </c:pt>
                <c:pt idx="587">
                  <c:v>3578458.1759999981</c:v>
                </c:pt>
                <c:pt idx="588">
                  <c:v>3174376.0377599997</c:v>
                </c:pt>
                <c:pt idx="589">
                  <c:v>2976220.3731840001</c:v>
                </c:pt>
                <c:pt idx="590">
                  <c:v>3149331.5008800011</c:v>
                </c:pt>
                <c:pt idx="591">
                  <c:v>3314140.1216639988</c:v>
                </c:pt>
                <c:pt idx="592">
                  <c:v>3506435.8269120008</c:v>
                </c:pt>
                <c:pt idx="593">
                  <c:v>3464032.417919999</c:v>
                </c:pt>
                <c:pt idx="594">
                  <c:v>3416441.2930079997</c:v>
                </c:pt>
                <c:pt idx="595">
                  <c:v>3518576.3508479986</c:v>
                </c:pt>
                <c:pt idx="596">
                  <c:v>3859844.3723519994</c:v>
                </c:pt>
                <c:pt idx="597">
                  <c:v>3713023.6984800007</c:v>
                </c:pt>
                <c:pt idx="598">
                  <c:v>3658319.8518239995</c:v>
                </c:pt>
                <c:pt idx="599">
                  <c:v>3611433.7010879992</c:v>
                </c:pt>
                <c:pt idx="600">
                  <c:v>3650090.6970720002</c:v>
                </c:pt>
                <c:pt idx="601">
                  <c:v>3774271.4661599994</c:v>
                </c:pt>
                <c:pt idx="602">
                  <c:v>3673773.1136160009</c:v>
                </c:pt>
                <c:pt idx="603">
                  <c:v>3680838.9567359993</c:v>
                </c:pt>
                <c:pt idx="604">
                  <c:v>3621730.9900319995</c:v>
                </c:pt>
                <c:pt idx="605">
                  <c:v>3743495.0120160012</c:v>
                </c:pt>
                <c:pt idx="606">
                  <c:v>3689209.8855359983</c:v>
                </c:pt>
                <c:pt idx="607">
                  <c:v>3671072.1754559996</c:v>
                </c:pt>
                <c:pt idx="608">
                  <c:v>3668891.8816800006</c:v>
                </c:pt>
                <c:pt idx="609">
                  <c:v>3905218.0239840001</c:v>
                </c:pt>
                <c:pt idx="610">
                  <c:v>4004136.3857760001</c:v>
                </c:pt>
                <c:pt idx="611">
                  <c:v>4087240.74144</c:v>
                </c:pt>
                <c:pt idx="612">
                  <c:v>4068164.5943039991</c:v>
                </c:pt>
                <c:pt idx="613">
                  <c:v>4150433.1621599998</c:v>
                </c:pt>
                <c:pt idx="614">
                  <c:v>4186604.9891519994</c:v>
                </c:pt>
                <c:pt idx="615">
                  <c:v>4112048.2531680018</c:v>
                </c:pt>
                <c:pt idx="616">
                  <c:v>3999937.881599999</c:v>
                </c:pt>
                <c:pt idx="617">
                  <c:v>4013683.4771999987</c:v>
                </c:pt>
                <c:pt idx="618">
                  <c:v>4064316.5334239993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3-4202-8517-787902888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821535"/>
        <c:axId val="398822367"/>
      </c:lineChart>
      <c:dateAx>
        <c:axId val="398821535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822367"/>
        <c:crosses val="autoZero"/>
        <c:auto val="1"/>
        <c:lblOffset val="100"/>
        <c:baseTimeUnit val="days"/>
      </c:dateAx>
      <c:valAx>
        <c:axId val="39882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82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C: Carbon Emissions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'C-MDP in China'!$B$5:$B$746</c:f>
              <c:strCache>
                <c:ptCount val="620"/>
                <c:pt idx="0">
                  <c:v>Date</c:v>
                </c:pt>
                <c:pt idx="1">
                  <c:v>2016/1/2</c:v>
                </c:pt>
                <c:pt idx="2">
                  <c:v>2016/1/5</c:v>
                </c:pt>
                <c:pt idx="3">
                  <c:v>2016/1/8</c:v>
                </c:pt>
                <c:pt idx="4">
                  <c:v>2016/1/11</c:v>
                </c:pt>
                <c:pt idx="5">
                  <c:v>2016/1/14</c:v>
                </c:pt>
                <c:pt idx="6">
                  <c:v>2016/1/17</c:v>
                </c:pt>
                <c:pt idx="7">
                  <c:v>2016/1/20</c:v>
                </c:pt>
                <c:pt idx="8">
                  <c:v>2016/1/23</c:v>
                </c:pt>
                <c:pt idx="9">
                  <c:v>2016/1/26</c:v>
                </c:pt>
                <c:pt idx="10">
                  <c:v>2016/1/29</c:v>
                </c:pt>
                <c:pt idx="11">
                  <c:v>2016/2/1</c:v>
                </c:pt>
                <c:pt idx="12">
                  <c:v>2016/2/4</c:v>
                </c:pt>
                <c:pt idx="13">
                  <c:v>2016/2/7</c:v>
                </c:pt>
                <c:pt idx="14">
                  <c:v>2016/2/10</c:v>
                </c:pt>
                <c:pt idx="15">
                  <c:v>2016/2/13</c:v>
                </c:pt>
                <c:pt idx="16">
                  <c:v>2016/2/16</c:v>
                </c:pt>
                <c:pt idx="17">
                  <c:v>2016/2/19</c:v>
                </c:pt>
                <c:pt idx="18">
                  <c:v>2016/2/22</c:v>
                </c:pt>
                <c:pt idx="19">
                  <c:v>2016/2/25</c:v>
                </c:pt>
                <c:pt idx="20">
                  <c:v>2016/2/28</c:v>
                </c:pt>
                <c:pt idx="21">
                  <c:v>2016/3/2</c:v>
                </c:pt>
                <c:pt idx="22">
                  <c:v>2016/3/5</c:v>
                </c:pt>
                <c:pt idx="23">
                  <c:v>2016/3/8</c:v>
                </c:pt>
                <c:pt idx="24">
                  <c:v>2016/3/11</c:v>
                </c:pt>
                <c:pt idx="25">
                  <c:v>2016/3/14</c:v>
                </c:pt>
                <c:pt idx="26">
                  <c:v>2016/3/17</c:v>
                </c:pt>
                <c:pt idx="27">
                  <c:v>2016/3/20</c:v>
                </c:pt>
                <c:pt idx="28">
                  <c:v>2016/3/23</c:v>
                </c:pt>
                <c:pt idx="29">
                  <c:v>2016/3/26</c:v>
                </c:pt>
                <c:pt idx="30">
                  <c:v>2016/3/29</c:v>
                </c:pt>
                <c:pt idx="31">
                  <c:v>2016/4/1</c:v>
                </c:pt>
                <c:pt idx="32">
                  <c:v>2016/4/4</c:v>
                </c:pt>
                <c:pt idx="33">
                  <c:v>2016/4/7</c:v>
                </c:pt>
                <c:pt idx="34">
                  <c:v>2016/4/10</c:v>
                </c:pt>
                <c:pt idx="35">
                  <c:v>2016/4/13</c:v>
                </c:pt>
                <c:pt idx="36">
                  <c:v>2016/4/16</c:v>
                </c:pt>
                <c:pt idx="37">
                  <c:v>2016/4/19</c:v>
                </c:pt>
                <c:pt idx="38">
                  <c:v>2016/4/22</c:v>
                </c:pt>
                <c:pt idx="39">
                  <c:v>2016/4/25</c:v>
                </c:pt>
                <c:pt idx="40">
                  <c:v>2016/4/28</c:v>
                </c:pt>
                <c:pt idx="41">
                  <c:v>2016/5/1</c:v>
                </c:pt>
                <c:pt idx="42">
                  <c:v>2016/5/4</c:v>
                </c:pt>
                <c:pt idx="43">
                  <c:v>2016/5/7</c:v>
                </c:pt>
                <c:pt idx="44">
                  <c:v>2016/5/10</c:v>
                </c:pt>
                <c:pt idx="45">
                  <c:v>2016/5/13</c:v>
                </c:pt>
                <c:pt idx="46">
                  <c:v>2016/5/16</c:v>
                </c:pt>
                <c:pt idx="47">
                  <c:v>2016/5/19</c:v>
                </c:pt>
                <c:pt idx="48">
                  <c:v>2016/5/22</c:v>
                </c:pt>
                <c:pt idx="49">
                  <c:v>2016/5/25</c:v>
                </c:pt>
                <c:pt idx="50">
                  <c:v>2016/5/28</c:v>
                </c:pt>
                <c:pt idx="51">
                  <c:v>2016/5/31</c:v>
                </c:pt>
                <c:pt idx="52">
                  <c:v>2016/6/3</c:v>
                </c:pt>
                <c:pt idx="53">
                  <c:v>2016/6/6</c:v>
                </c:pt>
                <c:pt idx="54">
                  <c:v>2016/6/9</c:v>
                </c:pt>
                <c:pt idx="55">
                  <c:v>2016/6/12</c:v>
                </c:pt>
                <c:pt idx="56">
                  <c:v>2016/6/15</c:v>
                </c:pt>
                <c:pt idx="57">
                  <c:v>2016/6/18</c:v>
                </c:pt>
                <c:pt idx="58">
                  <c:v>2016/6/21</c:v>
                </c:pt>
                <c:pt idx="59">
                  <c:v>2016/6/24</c:v>
                </c:pt>
                <c:pt idx="60">
                  <c:v>2016/6/27</c:v>
                </c:pt>
                <c:pt idx="61">
                  <c:v>2016/6/30</c:v>
                </c:pt>
                <c:pt idx="62">
                  <c:v>2016/7/3</c:v>
                </c:pt>
                <c:pt idx="63">
                  <c:v>2016/7/6</c:v>
                </c:pt>
                <c:pt idx="64">
                  <c:v>2016/7/9</c:v>
                </c:pt>
                <c:pt idx="65">
                  <c:v>2016/7/12</c:v>
                </c:pt>
                <c:pt idx="66">
                  <c:v>2016/7/15</c:v>
                </c:pt>
                <c:pt idx="67">
                  <c:v>2016/7/18</c:v>
                </c:pt>
                <c:pt idx="68">
                  <c:v>2016/7/21</c:v>
                </c:pt>
                <c:pt idx="69">
                  <c:v>2016/7/24</c:v>
                </c:pt>
                <c:pt idx="70">
                  <c:v>2016/7/27</c:v>
                </c:pt>
                <c:pt idx="71">
                  <c:v>2016/7/30</c:v>
                </c:pt>
                <c:pt idx="72">
                  <c:v>2016/8/2</c:v>
                </c:pt>
                <c:pt idx="73">
                  <c:v>2016/8/5</c:v>
                </c:pt>
                <c:pt idx="74">
                  <c:v>2016/8/8</c:v>
                </c:pt>
                <c:pt idx="75">
                  <c:v>2016/8/11</c:v>
                </c:pt>
                <c:pt idx="76">
                  <c:v>2016/8/14</c:v>
                </c:pt>
                <c:pt idx="77">
                  <c:v>2016/8/17</c:v>
                </c:pt>
                <c:pt idx="78">
                  <c:v>2016/8/20</c:v>
                </c:pt>
                <c:pt idx="79">
                  <c:v>2016/8/23</c:v>
                </c:pt>
                <c:pt idx="80">
                  <c:v>2016/8/26</c:v>
                </c:pt>
                <c:pt idx="81">
                  <c:v>2016/8/29</c:v>
                </c:pt>
                <c:pt idx="82">
                  <c:v>2016/9/1</c:v>
                </c:pt>
                <c:pt idx="83">
                  <c:v>2016/9/4</c:v>
                </c:pt>
                <c:pt idx="84">
                  <c:v>2016/9/7</c:v>
                </c:pt>
                <c:pt idx="85">
                  <c:v>2016/9/10</c:v>
                </c:pt>
                <c:pt idx="86">
                  <c:v>2016/9/13</c:v>
                </c:pt>
                <c:pt idx="87">
                  <c:v>2016/9/16</c:v>
                </c:pt>
                <c:pt idx="88">
                  <c:v>2016/9/19</c:v>
                </c:pt>
                <c:pt idx="89">
                  <c:v>2016/9/22</c:v>
                </c:pt>
                <c:pt idx="90">
                  <c:v>2016/9/25</c:v>
                </c:pt>
                <c:pt idx="91">
                  <c:v>2016/9/28</c:v>
                </c:pt>
                <c:pt idx="92">
                  <c:v>2016/10/1</c:v>
                </c:pt>
                <c:pt idx="93">
                  <c:v>2016/10/4</c:v>
                </c:pt>
                <c:pt idx="94">
                  <c:v>2016/10/7</c:v>
                </c:pt>
                <c:pt idx="95">
                  <c:v>2016/10/10</c:v>
                </c:pt>
                <c:pt idx="96">
                  <c:v>2016/10/13</c:v>
                </c:pt>
                <c:pt idx="97">
                  <c:v>2016/10/16</c:v>
                </c:pt>
                <c:pt idx="98">
                  <c:v>2016/10/19</c:v>
                </c:pt>
                <c:pt idx="99">
                  <c:v>2016/10/22</c:v>
                </c:pt>
                <c:pt idx="100">
                  <c:v>2016/10/25</c:v>
                </c:pt>
                <c:pt idx="101">
                  <c:v>2016/10/28</c:v>
                </c:pt>
                <c:pt idx="102">
                  <c:v>2016/10/31</c:v>
                </c:pt>
                <c:pt idx="103">
                  <c:v>2016/11/3</c:v>
                </c:pt>
                <c:pt idx="104">
                  <c:v>2016/11/6</c:v>
                </c:pt>
                <c:pt idx="105">
                  <c:v>2016/11/9</c:v>
                </c:pt>
                <c:pt idx="106">
                  <c:v>2016/11/12</c:v>
                </c:pt>
                <c:pt idx="107">
                  <c:v>2016/11/15</c:v>
                </c:pt>
                <c:pt idx="108">
                  <c:v>2016/11/18</c:v>
                </c:pt>
                <c:pt idx="109">
                  <c:v>2016/11/21</c:v>
                </c:pt>
                <c:pt idx="110">
                  <c:v>2016/11/24</c:v>
                </c:pt>
                <c:pt idx="111">
                  <c:v>2016/11/27</c:v>
                </c:pt>
                <c:pt idx="112">
                  <c:v>2016/11/30</c:v>
                </c:pt>
                <c:pt idx="113">
                  <c:v>2016/12/3</c:v>
                </c:pt>
                <c:pt idx="114">
                  <c:v>2016/12/6</c:v>
                </c:pt>
                <c:pt idx="115">
                  <c:v>2016/12/9</c:v>
                </c:pt>
                <c:pt idx="116">
                  <c:v>2016/12/12</c:v>
                </c:pt>
                <c:pt idx="117">
                  <c:v>2016/12/15</c:v>
                </c:pt>
                <c:pt idx="118">
                  <c:v>2016/12/18</c:v>
                </c:pt>
                <c:pt idx="119">
                  <c:v>2016/12/21</c:v>
                </c:pt>
                <c:pt idx="120">
                  <c:v>2016/12/24</c:v>
                </c:pt>
                <c:pt idx="121">
                  <c:v>2016/12/27</c:v>
                </c:pt>
                <c:pt idx="122">
                  <c:v>2016/12/30</c:v>
                </c:pt>
                <c:pt idx="123">
                  <c:v>2017/1/2</c:v>
                </c:pt>
                <c:pt idx="124">
                  <c:v>2017/1/5</c:v>
                </c:pt>
                <c:pt idx="125">
                  <c:v>2017/1/8</c:v>
                </c:pt>
                <c:pt idx="126">
                  <c:v>2017/1/11</c:v>
                </c:pt>
                <c:pt idx="127">
                  <c:v>2017/1/14</c:v>
                </c:pt>
                <c:pt idx="128">
                  <c:v>2017/1/17</c:v>
                </c:pt>
                <c:pt idx="129">
                  <c:v>2017/1/20</c:v>
                </c:pt>
                <c:pt idx="130">
                  <c:v>2017/1/23</c:v>
                </c:pt>
                <c:pt idx="131">
                  <c:v>2017/1/26</c:v>
                </c:pt>
                <c:pt idx="132">
                  <c:v>2017/1/29</c:v>
                </c:pt>
                <c:pt idx="133">
                  <c:v>2017/2/1</c:v>
                </c:pt>
                <c:pt idx="134">
                  <c:v>2017/2/4</c:v>
                </c:pt>
                <c:pt idx="135">
                  <c:v>2017/2/7</c:v>
                </c:pt>
                <c:pt idx="136">
                  <c:v>2017/2/10</c:v>
                </c:pt>
                <c:pt idx="137">
                  <c:v>2017/2/13</c:v>
                </c:pt>
                <c:pt idx="138">
                  <c:v>2017/2/16</c:v>
                </c:pt>
                <c:pt idx="139">
                  <c:v>2017/2/19</c:v>
                </c:pt>
                <c:pt idx="140">
                  <c:v>2017/2/22</c:v>
                </c:pt>
                <c:pt idx="141">
                  <c:v>2017/2/25</c:v>
                </c:pt>
                <c:pt idx="142">
                  <c:v>2017/2/28</c:v>
                </c:pt>
                <c:pt idx="143">
                  <c:v>2017/3/3</c:v>
                </c:pt>
                <c:pt idx="144">
                  <c:v>2017/3/6</c:v>
                </c:pt>
                <c:pt idx="145">
                  <c:v>2017/3/9</c:v>
                </c:pt>
                <c:pt idx="146">
                  <c:v>2017/3/12</c:v>
                </c:pt>
                <c:pt idx="147">
                  <c:v>2017/3/15</c:v>
                </c:pt>
                <c:pt idx="148">
                  <c:v>2017/3/18</c:v>
                </c:pt>
                <c:pt idx="149">
                  <c:v>2017/3/21</c:v>
                </c:pt>
                <c:pt idx="150">
                  <c:v>2017/3/24</c:v>
                </c:pt>
                <c:pt idx="151">
                  <c:v>2017/3/27</c:v>
                </c:pt>
                <c:pt idx="152">
                  <c:v>2017/3/30</c:v>
                </c:pt>
                <c:pt idx="153">
                  <c:v>2017/4/2</c:v>
                </c:pt>
                <c:pt idx="154">
                  <c:v>2017/4/5</c:v>
                </c:pt>
                <c:pt idx="155">
                  <c:v>2017/4/8</c:v>
                </c:pt>
                <c:pt idx="156">
                  <c:v>2017/4/11</c:v>
                </c:pt>
                <c:pt idx="157">
                  <c:v>2017/4/14</c:v>
                </c:pt>
                <c:pt idx="158">
                  <c:v>2017/4/17</c:v>
                </c:pt>
                <c:pt idx="159">
                  <c:v>2017/4/20</c:v>
                </c:pt>
                <c:pt idx="160">
                  <c:v>2017/4/23</c:v>
                </c:pt>
                <c:pt idx="161">
                  <c:v>2017/4/26</c:v>
                </c:pt>
                <c:pt idx="162">
                  <c:v>2017/4/29</c:v>
                </c:pt>
                <c:pt idx="163">
                  <c:v>2017/5/2</c:v>
                </c:pt>
                <c:pt idx="164">
                  <c:v>2017/5/5</c:v>
                </c:pt>
                <c:pt idx="165">
                  <c:v>2017/5/8</c:v>
                </c:pt>
                <c:pt idx="166">
                  <c:v>2017/5/11</c:v>
                </c:pt>
                <c:pt idx="167">
                  <c:v>2017/5/14</c:v>
                </c:pt>
                <c:pt idx="168">
                  <c:v>2017/5/17</c:v>
                </c:pt>
                <c:pt idx="169">
                  <c:v>2017/5/20</c:v>
                </c:pt>
                <c:pt idx="170">
                  <c:v>2017/5/23</c:v>
                </c:pt>
                <c:pt idx="171">
                  <c:v>2017/5/26</c:v>
                </c:pt>
                <c:pt idx="172">
                  <c:v>2017/5/29</c:v>
                </c:pt>
                <c:pt idx="173">
                  <c:v>2017/6/1</c:v>
                </c:pt>
                <c:pt idx="174">
                  <c:v>2017/6/4</c:v>
                </c:pt>
                <c:pt idx="175">
                  <c:v>2017/6/7</c:v>
                </c:pt>
                <c:pt idx="176">
                  <c:v>2017/6/10</c:v>
                </c:pt>
                <c:pt idx="177">
                  <c:v>2017/6/13</c:v>
                </c:pt>
                <c:pt idx="178">
                  <c:v>2017/6/16</c:v>
                </c:pt>
                <c:pt idx="179">
                  <c:v>2017/6/19</c:v>
                </c:pt>
                <c:pt idx="180">
                  <c:v>2017/6/22</c:v>
                </c:pt>
                <c:pt idx="181">
                  <c:v>2017/6/25</c:v>
                </c:pt>
                <c:pt idx="182">
                  <c:v>2017/6/28</c:v>
                </c:pt>
                <c:pt idx="183">
                  <c:v>2017/7/1</c:v>
                </c:pt>
                <c:pt idx="184">
                  <c:v>2017/7/4</c:v>
                </c:pt>
                <c:pt idx="185">
                  <c:v>2017/7/7</c:v>
                </c:pt>
                <c:pt idx="186">
                  <c:v>2017/7/10</c:v>
                </c:pt>
                <c:pt idx="187">
                  <c:v>2017/7/13</c:v>
                </c:pt>
                <c:pt idx="188">
                  <c:v>2017/7/16</c:v>
                </c:pt>
                <c:pt idx="189">
                  <c:v>2017/7/19</c:v>
                </c:pt>
                <c:pt idx="190">
                  <c:v>2017/7/22</c:v>
                </c:pt>
                <c:pt idx="191">
                  <c:v>2017/7/25</c:v>
                </c:pt>
                <c:pt idx="192">
                  <c:v>2017/7/28</c:v>
                </c:pt>
                <c:pt idx="193">
                  <c:v>2017/7/31</c:v>
                </c:pt>
                <c:pt idx="194">
                  <c:v>2017/8/3</c:v>
                </c:pt>
                <c:pt idx="195">
                  <c:v>2017/8/6</c:v>
                </c:pt>
                <c:pt idx="196">
                  <c:v>2017/8/9</c:v>
                </c:pt>
                <c:pt idx="197">
                  <c:v>2017/8/12</c:v>
                </c:pt>
                <c:pt idx="198">
                  <c:v>2017/8/15</c:v>
                </c:pt>
                <c:pt idx="199">
                  <c:v>2017/8/18</c:v>
                </c:pt>
                <c:pt idx="200">
                  <c:v>2017/8/21</c:v>
                </c:pt>
                <c:pt idx="201">
                  <c:v>2017/8/24</c:v>
                </c:pt>
                <c:pt idx="202">
                  <c:v>2017/8/27</c:v>
                </c:pt>
                <c:pt idx="203">
                  <c:v>2017/8/30</c:v>
                </c:pt>
                <c:pt idx="204">
                  <c:v>2017/9/2</c:v>
                </c:pt>
                <c:pt idx="205">
                  <c:v>2017/9/5</c:v>
                </c:pt>
                <c:pt idx="206">
                  <c:v>2017/9/8</c:v>
                </c:pt>
                <c:pt idx="207">
                  <c:v>2017/9/11</c:v>
                </c:pt>
                <c:pt idx="208">
                  <c:v>2017/9/14</c:v>
                </c:pt>
                <c:pt idx="209">
                  <c:v>2017/9/17</c:v>
                </c:pt>
                <c:pt idx="210">
                  <c:v>2017/9/20</c:v>
                </c:pt>
                <c:pt idx="211">
                  <c:v>2017/9/23</c:v>
                </c:pt>
                <c:pt idx="212">
                  <c:v>2017/9/26</c:v>
                </c:pt>
                <c:pt idx="213">
                  <c:v>2017/9/29</c:v>
                </c:pt>
                <c:pt idx="214">
                  <c:v>2017/10/2</c:v>
                </c:pt>
                <c:pt idx="215">
                  <c:v>2017/10/5</c:v>
                </c:pt>
                <c:pt idx="216">
                  <c:v>2017/10/8</c:v>
                </c:pt>
                <c:pt idx="217">
                  <c:v>2017/10/11</c:v>
                </c:pt>
                <c:pt idx="218">
                  <c:v>2017/10/14</c:v>
                </c:pt>
                <c:pt idx="219">
                  <c:v>2017/10/17</c:v>
                </c:pt>
                <c:pt idx="220">
                  <c:v>2017/10/20</c:v>
                </c:pt>
                <c:pt idx="221">
                  <c:v>2017/10/23</c:v>
                </c:pt>
                <c:pt idx="222">
                  <c:v>2017/10/26</c:v>
                </c:pt>
                <c:pt idx="223">
                  <c:v>2017/10/29</c:v>
                </c:pt>
                <c:pt idx="224">
                  <c:v>2017/11/1</c:v>
                </c:pt>
                <c:pt idx="225">
                  <c:v>2017/11/4</c:v>
                </c:pt>
                <c:pt idx="226">
                  <c:v>2017/11/7</c:v>
                </c:pt>
                <c:pt idx="227">
                  <c:v>2017/11/10</c:v>
                </c:pt>
                <c:pt idx="228">
                  <c:v>2017/11/13</c:v>
                </c:pt>
                <c:pt idx="229">
                  <c:v>2017/11/16</c:v>
                </c:pt>
                <c:pt idx="230">
                  <c:v>2017/11/19</c:v>
                </c:pt>
                <c:pt idx="231">
                  <c:v>2017/11/22</c:v>
                </c:pt>
                <c:pt idx="232">
                  <c:v>2017/11/25</c:v>
                </c:pt>
                <c:pt idx="233">
                  <c:v>2017/11/28</c:v>
                </c:pt>
                <c:pt idx="234">
                  <c:v>2017/12/1</c:v>
                </c:pt>
                <c:pt idx="235">
                  <c:v>2017/12/4</c:v>
                </c:pt>
                <c:pt idx="236">
                  <c:v>2017/12/7</c:v>
                </c:pt>
                <c:pt idx="237">
                  <c:v>2017/12/10</c:v>
                </c:pt>
                <c:pt idx="238">
                  <c:v>2017/12/13</c:v>
                </c:pt>
                <c:pt idx="239">
                  <c:v>2017/12/16</c:v>
                </c:pt>
                <c:pt idx="240">
                  <c:v>2017/12/19</c:v>
                </c:pt>
                <c:pt idx="241">
                  <c:v>2017/12/22</c:v>
                </c:pt>
                <c:pt idx="242">
                  <c:v>2017/12/25</c:v>
                </c:pt>
                <c:pt idx="243">
                  <c:v>2017/12/28</c:v>
                </c:pt>
                <c:pt idx="244">
                  <c:v>2017/12/31</c:v>
                </c:pt>
                <c:pt idx="245">
                  <c:v>2018/1/3</c:v>
                </c:pt>
                <c:pt idx="246">
                  <c:v>2018/1/6</c:v>
                </c:pt>
                <c:pt idx="247">
                  <c:v>2018/1/9</c:v>
                </c:pt>
                <c:pt idx="248">
                  <c:v>2018/1/12</c:v>
                </c:pt>
                <c:pt idx="249">
                  <c:v>2018/1/15</c:v>
                </c:pt>
                <c:pt idx="250">
                  <c:v>2018/1/18</c:v>
                </c:pt>
                <c:pt idx="251">
                  <c:v>2018/1/21</c:v>
                </c:pt>
                <c:pt idx="252">
                  <c:v>2018/1/24</c:v>
                </c:pt>
                <c:pt idx="253">
                  <c:v>2018/1/27</c:v>
                </c:pt>
                <c:pt idx="254">
                  <c:v>2018/1/30</c:v>
                </c:pt>
                <c:pt idx="255">
                  <c:v>2018/2/2</c:v>
                </c:pt>
                <c:pt idx="256">
                  <c:v>2018/2/5</c:v>
                </c:pt>
                <c:pt idx="257">
                  <c:v>2018/2/8</c:v>
                </c:pt>
                <c:pt idx="258">
                  <c:v>2018/2/11</c:v>
                </c:pt>
                <c:pt idx="259">
                  <c:v>2018/2/14</c:v>
                </c:pt>
                <c:pt idx="260">
                  <c:v>2018/2/17</c:v>
                </c:pt>
                <c:pt idx="261">
                  <c:v>2018/2/20</c:v>
                </c:pt>
                <c:pt idx="262">
                  <c:v>2018/2/23</c:v>
                </c:pt>
                <c:pt idx="263">
                  <c:v>2018/2/26</c:v>
                </c:pt>
                <c:pt idx="264">
                  <c:v>2018/3/1</c:v>
                </c:pt>
                <c:pt idx="265">
                  <c:v>2018/3/4</c:v>
                </c:pt>
                <c:pt idx="266">
                  <c:v>2018/3/7</c:v>
                </c:pt>
                <c:pt idx="267">
                  <c:v>2018/3/10</c:v>
                </c:pt>
                <c:pt idx="268">
                  <c:v>2018/3/13</c:v>
                </c:pt>
                <c:pt idx="269">
                  <c:v>2018/3/16</c:v>
                </c:pt>
                <c:pt idx="270">
                  <c:v>2018/3/19</c:v>
                </c:pt>
                <c:pt idx="271">
                  <c:v>2018/3/22</c:v>
                </c:pt>
                <c:pt idx="272">
                  <c:v>2018/3/25</c:v>
                </c:pt>
                <c:pt idx="273">
                  <c:v>2018/3/28</c:v>
                </c:pt>
                <c:pt idx="274">
                  <c:v>2018/3/31</c:v>
                </c:pt>
                <c:pt idx="275">
                  <c:v>2018/4/3</c:v>
                </c:pt>
                <c:pt idx="276">
                  <c:v>2018/4/6</c:v>
                </c:pt>
                <c:pt idx="277">
                  <c:v>2018/4/9</c:v>
                </c:pt>
                <c:pt idx="278">
                  <c:v>2018/4/12</c:v>
                </c:pt>
                <c:pt idx="279">
                  <c:v>2018/4/15</c:v>
                </c:pt>
                <c:pt idx="280">
                  <c:v>2018/4/18</c:v>
                </c:pt>
                <c:pt idx="281">
                  <c:v>2018/4/21</c:v>
                </c:pt>
                <c:pt idx="282">
                  <c:v>2018/4/24</c:v>
                </c:pt>
                <c:pt idx="283">
                  <c:v>2018/4/27</c:v>
                </c:pt>
                <c:pt idx="284">
                  <c:v>2018/4/30</c:v>
                </c:pt>
                <c:pt idx="285">
                  <c:v>2018/5/3</c:v>
                </c:pt>
                <c:pt idx="286">
                  <c:v>2018/5/6</c:v>
                </c:pt>
                <c:pt idx="287">
                  <c:v>2018/5/9</c:v>
                </c:pt>
                <c:pt idx="288">
                  <c:v>2018/5/12</c:v>
                </c:pt>
                <c:pt idx="289">
                  <c:v>2018/5/15</c:v>
                </c:pt>
                <c:pt idx="290">
                  <c:v>2018/5/18</c:v>
                </c:pt>
                <c:pt idx="291">
                  <c:v>2018/5/21</c:v>
                </c:pt>
                <c:pt idx="292">
                  <c:v>2018/5/24</c:v>
                </c:pt>
                <c:pt idx="293">
                  <c:v>2018/5/27</c:v>
                </c:pt>
                <c:pt idx="294">
                  <c:v>2018/5/30</c:v>
                </c:pt>
                <c:pt idx="295">
                  <c:v>2018/6/2</c:v>
                </c:pt>
                <c:pt idx="296">
                  <c:v>2018/6/5</c:v>
                </c:pt>
                <c:pt idx="297">
                  <c:v>2018/6/8</c:v>
                </c:pt>
                <c:pt idx="298">
                  <c:v>2018/6/11</c:v>
                </c:pt>
                <c:pt idx="299">
                  <c:v>2018/6/14</c:v>
                </c:pt>
                <c:pt idx="300">
                  <c:v>2018/6/17</c:v>
                </c:pt>
                <c:pt idx="301">
                  <c:v>2018/6/20</c:v>
                </c:pt>
                <c:pt idx="302">
                  <c:v>2018/6/23</c:v>
                </c:pt>
                <c:pt idx="303">
                  <c:v>2018/6/26</c:v>
                </c:pt>
                <c:pt idx="304">
                  <c:v>2018/6/29</c:v>
                </c:pt>
                <c:pt idx="305">
                  <c:v>2018/7/2</c:v>
                </c:pt>
                <c:pt idx="306">
                  <c:v>2018/7/5</c:v>
                </c:pt>
                <c:pt idx="307">
                  <c:v>2018/7/8</c:v>
                </c:pt>
                <c:pt idx="308">
                  <c:v>2018/7/11</c:v>
                </c:pt>
                <c:pt idx="309">
                  <c:v>2018/7/14</c:v>
                </c:pt>
                <c:pt idx="310">
                  <c:v>2018/7/17</c:v>
                </c:pt>
                <c:pt idx="311">
                  <c:v>2018/7/20</c:v>
                </c:pt>
                <c:pt idx="312">
                  <c:v>2018/7/23</c:v>
                </c:pt>
                <c:pt idx="313">
                  <c:v>2018/7/26</c:v>
                </c:pt>
                <c:pt idx="314">
                  <c:v>2018/7/29</c:v>
                </c:pt>
                <c:pt idx="315">
                  <c:v>2018/8/1</c:v>
                </c:pt>
                <c:pt idx="316">
                  <c:v>2018/8/4</c:v>
                </c:pt>
                <c:pt idx="317">
                  <c:v>2018/8/7</c:v>
                </c:pt>
                <c:pt idx="318">
                  <c:v>2018/8/10</c:v>
                </c:pt>
                <c:pt idx="319">
                  <c:v>2018/8/13</c:v>
                </c:pt>
                <c:pt idx="320">
                  <c:v>2018/8/16</c:v>
                </c:pt>
                <c:pt idx="321">
                  <c:v>2018/8/19</c:v>
                </c:pt>
                <c:pt idx="322">
                  <c:v>2018/8/22</c:v>
                </c:pt>
                <c:pt idx="323">
                  <c:v>2018/8/25</c:v>
                </c:pt>
                <c:pt idx="324">
                  <c:v>2018/8/28</c:v>
                </c:pt>
                <c:pt idx="325">
                  <c:v>2018/8/31</c:v>
                </c:pt>
                <c:pt idx="326">
                  <c:v>2018/9/3</c:v>
                </c:pt>
                <c:pt idx="327">
                  <c:v>2018/9/6</c:v>
                </c:pt>
                <c:pt idx="328">
                  <c:v>2018/9/9</c:v>
                </c:pt>
                <c:pt idx="329">
                  <c:v>2018/9/12</c:v>
                </c:pt>
                <c:pt idx="330">
                  <c:v>2018/9/15</c:v>
                </c:pt>
                <c:pt idx="331">
                  <c:v>2018/9/18</c:v>
                </c:pt>
                <c:pt idx="332">
                  <c:v>2018/9/21</c:v>
                </c:pt>
                <c:pt idx="333">
                  <c:v>2018/9/24</c:v>
                </c:pt>
                <c:pt idx="334">
                  <c:v>2018/9/27</c:v>
                </c:pt>
                <c:pt idx="335">
                  <c:v>2018/9/30</c:v>
                </c:pt>
                <c:pt idx="336">
                  <c:v>2018/10/3</c:v>
                </c:pt>
                <c:pt idx="337">
                  <c:v>2018/10/6</c:v>
                </c:pt>
                <c:pt idx="338">
                  <c:v>2018/10/9</c:v>
                </c:pt>
                <c:pt idx="339">
                  <c:v>2018/10/12</c:v>
                </c:pt>
                <c:pt idx="340">
                  <c:v>2018/10/15</c:v>
                </c:pt>
                <c:pt idx="341">
                  <c:v>2018/10/18</c:v>
                </c:pt>
                <c:pt idx="342">
                  <c:v>2018/10/21</c:v>
                </c:pt>
                <c:pt idx="343">
                  <c:v>2018/10/24</c:v>
                </c:pt>
                <c:pt idx="344">
                  <c:v>2018/10/27</c:v>
                </c:pt>
                <c:pt idx="345">
                  <c:v>2018/10/30</c:v>
                </c:pt>
                <c:pt idx="346">
                  <c:v>2018/11/2</c:v>
                </c:pt>
                <c:pt idx="347">
                  <c:v>2018/11/5</c:v>
                </c:pt>
                <c:pt idx="348">
                  <c:v>2018/11/8</c:v>
                </c:pt>
                <c:pt idx="349">
                  <c:v>2018/11/11</c:v>
                </c:pt>
                <c:pt idx="350">
                  <c:v>2018/11/14</c:v>
                </c:pt>
                <c:pt idx="351">
                  <c:v>2018/11/17</c:v>
                </c:pt>
                <c:pt idx="352">
                  <c:v>2018/11/20</c:v>
                </c:pt>
                <c:pt idx="353">
                  <c:v>2018/11/23</c:v>
                </c:pt>
                <c:pt idx="354">
                  <c:v>2018/11/26</c:v>
                </c:pt>
                <c:pt idx="355">
                  <c:v>2018/11/29</c:v>
                </c:pt>
                <c:pt idx="356">
                  <c:v>2018/12/2</c:v>
                </c:pt>
                <c:pt idx="357">
                  <c:v>2018/12/5</c:v>
                </c:pt>
                <c:pt idx="358">
                  <c:v>2018/12/8</c:v>
                </c:pt>
                <c:pt idx="359">
                  <c:v>2018/12/11</c:v>
                </c:pt>
                <c:pt idx="360">
                  <c:v>2018/12/14</c:v>
                </c:pt>
                <c:pt idx="361">
                  <c:v>2018/12/17</c:v>
                </c:pt>
                <c:pt idx="362">
                  <c:v>2018/12/20</c:v>
                </c:pt>
                <c:pt idx="363">
                  <c:v>2018/12/23</c:v>
                </c:pt>
                <c:pt idx="364">
                  <c:v>2018/12/26</c:v>
                </c:pt>
                <c:pt idx="365">
                  <c:v>2018/12/29</c:v>
                </c:pt>
                <c:pt idx="366">
                  <c:v>2019/1/1</c:v>
                </c:pt>
                <c:pt idx="367">
                  <c:v>2019/1/4</c:v>
                </c:pt>
                <c:pt idx="368">
                  <c:v>2019/1/7</c:v>
                </c:pt>
                <c:pt idx="369">
                  <c:v>2019/1/10</c:v>
                </c:pt>
                <c:pt idx="370">
                  <c:v>2019/1/13</c:v>
                </c:pt>
                <c:pt idx="371">
                  <c:v>2019/1/16</c:v>
                </c:pt>
                <c:pt idx="372">
                  <c:v>2019/1/19</c:v>
                </c:pt>
                <c:pt idx="373">
                  <c:v>2019/1/22</c:v>
                </c:pt>
                <c:pt idx="374">
                  <c:v>2019/1/25</c:v>
                </c:pt>
                <c:pt idx="375">
                  <c:v>2019/1/28</c:v>
                </c:pt>
                <c:pt idx="376">
                  <c:v>2019/1/31</c:v>
                </c:pt>
                <c:pt idx="377">
                  <c:v>2019/2/3</c:v>
                </c:pt>
                <c:pt idx="378">
                  <c:v>2019/2/6</c:v>
                </c:pt>
                <c:pt idx="379">
                  <c:v>2019/2/9</c:v>
                </c:pt>
                <c:pt idx="380">
                  <c:v>2019/2/12</c:v>
                </c:pt>
                <c:pt idx="381">
                  <c:v>2019/2/15</c:v>
                </c:pt>
                <c:pt idx="382">
                  <c:v>2019/2/18</c:v>
                </c:pt>
                <c:pt idx="383">
                  <c:v>2019/2/21</c:v>
                </c:pt>
                <c:pt idx="384">
                  <c:v>2019/2/24</c:v>
                </c:pt>
                <c:pt idx="385">
                  <c:v>2019/2/27</c:v>
                </c:pt>
                <c:pt idx="386">
                  <c:v>2019/3/2</c:v>
                </c:pt>
                <c:pt idx="387">
                  <c:v>2019/3/5</c:v>
                </c:pt>
                <c:pt idx="388">
                  <c:v>2019/3/8</c:v>
                </c:pt>
                <c:pt idx="389">
                  <c:v>2019/3/11</c:v>
                </c:pt>
                <c:pt idx="390">
                  <c:v>2019/3/14</c:v>
                </c:pt>
                <c:pt idx="391">
                  <c:v>2019/3/17</c:v>
                </c:pt>
                <c:pt idx="392">
                  <c:v>2019/3/20</c:v>
                </c:pt>
                <c:pt idx="393">
                  <c:v>2019/3/23</c:v>
                </c:pt>
                <c:pt idx="394">
                  <c:v>2019/3/26</c:v>
                </c:pt>
                <c:pt idx="395">
                  <c:v>2019/3/29</c:v>
                </c:pt>
                <c:pt idx="396">
                  <c:v>2019/4/1</c:v>
                </c:pt>
                <c:pt idx="397">
                  <c:v>2019/4/4</c:v>
                </c:pt>
                <c:pt idx="398">
                  <c:v>2019/4/7</c:v>
                </c:pt>
                <c:pt idx="399">
                  <c:v>2019/4/10</c:v>
                </c:pt>
                <c:pt idx="400">
                  <c:v>2019/4/13</c:v>
                </c:pt>
                <c:pt idx="401">
                  <c:v>2019/4/16</c:v>
                </c:pt>
                <c:pt idx="402">
                  <c:v>2019/4/19</c:v>
                </c:pt>
                <c:pt idx="403">
                  <c:v>2019/4/22</c:v>
                </c:pt>
                <c:pt idx="404">
                  <c:v>2019/4/25</c:v>
                </c:pt>
                <c:pt idx="405">
                  <c:v>2019/4/28</c:v>
                </c:pt>
                <c:pt idx="406">
                  <c:v>2019/5/1</c:v>
                </c:pt>
                <c:pt idx="407">
                  <c:v>2019/5/4</c:v>
                </c:pt>
                <c:pt idx="408">
                  <c:v>2019/5/7</c:v>
                </c:pt>
                <c:pt idx="409">
                  <c:v>2019/5/10</c:v>
                </c:pt>
                <c:pt idx="410">
                  <c:v>2019/5/13</c:v>
                </c:pt>
                <c:pt idx="411">
                  <c:v>2019/5/16</c:v>
                </c:pt>
                <c:pt idx="412">
                  <c:v>2019/5/19</c:v>
                </c:pt>
                <c:pt idx="413">
                  <c:v>2019/5/22</c:v>
                </c:pt>
                <c:pt idx="414">
                  <c:v>2019/5/25</c:v>
                </c:pt>
                <c:pt idx="415">
                  <c:v>2019/5/28</c:v>
                </c:pt>
                <c:pt idx="416">
                  <c:v>2019/5/31</c:v>
                </c:pt>
                <c:pt idx="417">
                  <c:v>2019/6/3</c:v>
                </c:pt>
                <c:pt idx="418">
                  <c:v>2019/6/6</c:v>
                </c:pt>
                <c:pt idx="419">
                  <c:v>2019/6/9</c:v>
                </c:pt>
                <c:pt idx="420">
                  <c:v>2019/6/12</c:v>
                </c:pt>
                <c:pt idx="421">
                  <c:v>2019/6/15</c:v>
                </c:pt>
                <c:pt idx="422">
                  <c:v>2019/6/18</c:v>
                </c:pt>
                <c:pt idx="423">
                  <c:v>2019/6/21</c:v>
                </c:pt>
                <c:pt idx="424">
                  <c:v>2019/6/24</c:v>
                </c:pt>
                <c:pt idx="425">
                  <c:v>2019/6/27</c:v>
                </c:pt>
                <c:pt idx="426">
                  <c:v>2019/6/30</c:v>
                </c:pt>
                <c:pt idx="427">
                  <c:v>2019/7/3</c:v>
                </c:pt>
                <c:pt idx="428">
                  <c:v>2019/7/6</c:v>
                </c:pt>
                <c:pt idx="429">
                  <c:v>2019/7/9</c:v>
                </c:pt>
                <c:pt idx="430">
                  <c:v>2019/7/12</c:v>
                </c:pt>
                <c:pt idx="431">
                  <c:v>2019/7/15</c:v>
                </c:pt>
                <c:pt idx="432">
                  <c:v>2019/7/18</c:v>
                </c:pt>
                <c:pt idx="433">
                  <c:v>2019/7/21</c:v>
                </c:pt>
                <c:pt idx="434">
                  <c:v>2019/7/24</c:v>
                </c:pt>
                <c:pt idx="435">
                  <c:v>2019/7/27</c:v>
                </c:pt>
                <c:pt idx="436">
                  <c:v>2019/7/30</c:v>
                </c:pt>
                <c:pt idx="437">
                  <c:v>2019/8/2</c:v>
                </c:pt>
                <c:pt idx="438">
                  <c:v>2019/8/5</c:v>
                </c:pt>
                <c:pt idx="439">
                  <c:v>2019/8/8</c:v>
                </c:pt>
                <c:pt idx="440">
                  <c:v>2019/8/11</c:v>
                </c:pt>
                <c:pt idx="441">
                  <c:v>2019/8/14</c:v>
                </c:pt>
                <c:pt idx="442">
                  <c:v>2019/8/17</c:v>
                </c:pt>
                <c:pt idx="443">
                  <c:v>2019/8/20</c:v>
                </c:pt>
                <c:pt idx="444">
                  <c:v>2019/8/23</c:v>
                </c:pt>
                <c:pt idx="445">
                  <c:v>2019/8/26</c:v>
                </c:pt>
                <c:pt idx="446">
                  <c:v>2019/8/29</c:v>
                </c:pt>
                <c:pt idx="447">
                  <c:v>2019/9/1</c:v>
                </c:pt>
                <c:pt idx="448">
                  <c:v>2019/9/4</c:v>
                </c:pt>
                <c:pt idx="449">
                  <c:v>2019/9/7</c:v>
                </c:pt>
                <c:pt idx="450">
                  <c:v>2019/9/10</c:v>
                </c:pt>
                <c:pt idx="451">
                  <c:v>2019/9/13</c:v>
                </c:pt>
                <c:pt idx="452">
                  <c:v>2019/9/16</c:v>
                </c:pt>
                <c:pt idx="453">
                  <c:v>2019/9/19</c:v>
                </c:pt>
                <c:pt idx="454">
                  <c:v>2019/9/22</c:v>
                </c:pt>
                <c:pt idx="455">
                  <c:v>2019/9/25</c:v>
                </c:pt>
                <c:pt idx="456">
                  <c:v>2019/9/28</c:v>
                </c:pt>
                <c:pt idx="457">
                  <c:v>2019/10/1</c:v>
                </c:pt>
                <c:pt idx="458">
                  <c:v>2019/10/4</c:v>
                </c:pt>
                <c:pt idx="459">
                  <c:v>2019/10/7</c:v>
                </c:pt>
                <c:pt idx="460">
                  <c:v>2019/10/10</c:v>
                </c:pt>
                <c:pt idx="461">
                  <c:v>2019/10/13</c:v>
                </c:pt>
                <c:pt idx="462">
                  <c:v>2019/10/16</c:v>
                </c:pt>
                <c:pt idx="463">
                  <c:v>2019/10/19</c:v>
                </c:pt>
                <c:pt idx="464">
                  <c:v>2019/10/22</c:v>
                </c:pt>
                <c:pt idx="465">
                  <c:v>2019/10/25</c:v>
                </c:pt>
                <c:pt idx="466">
                  <c:v>2019/10/28</c:v>
                </c:pt>
                <c:pt idx="467">
                  <c:v>2019/10/31</c:v>
                </c:pt>
                <c:pt idx="468">
                  <c:v>2019/11/3</c:v>
                </c:pt>
                <c:pt idx="469">
                  <c:v>2019/11/6</c:v>
                </c:pt>
                <c:pt idx="470">
                  <c:v>2019/11/9</c:v>
                </c:pt>
                <c:pt idx="471">
                  <c:v>2019/11/12</c:v>
                </c:pt>
                <c:pt idx="472">
                  <c:v>2019/11/15</c:v>
                </c:pt>
                <c:pt idx="473">
                  <c:v>2019/11/18</c:v>
                </c:pt>
                <c:pt idx="474">
                  <c:v>2019/11/21</c:v>
                </c:pt>
                <c:pt idx="475">
                  <c:v>2019/11/24</c:v>
                </c:pt>
                <c:pt idx="476">
                  <c:v>2019/11/27</c:v>
                </c:pt>
                <c:pt idx="477">
                  <c:v>2019/11/30</c:v>
                </c:pt>
                <c:pt idx="478">
                  <c:v>2019/12/3</c:v>
                </c:pt>
                <c:pt idx="479">
                  <c:v>2019/12/6</c:v>
                </c:pt>
                <c:pt idx="480">
                  <c:v>2019/12/9</c:v>
                </c:pt>
                <c:pt idx="481">
                  <c:v>2019/12/12</c:v>
                </c:pt>
                <c:pt idx="482">
                  <c:v>2019/12/15</c:v>
                </c:pt>
                <c:pt idx="483">
                  <c:v>2019/12/18</c:v>
                </c:pt>
                <c:pt idx="484">
                  <c:v>2019/12/21</c:v>
                </c:pt>
                <c:pt idx="485">
                  <c:v>2019/12/24</c:v>
                </c:pt>
                <c:pt idx="486">
                  <c:v>2019/12/27</c:v>
                </c:pt>
                <c:pt idx="487">
                  <c:v>2019/12/30</c:v>
                </c:pt>
                <c:pt idx="488">
                  <c:v>2020/1/2</c:v>
                </c:pt>
                <c:pt idx="489">
                  <c:v>2020/1/5</c:v>
                </c:pt>
                <c:pt idx="490">
                  <c:v>2020/1/8</c:v>
                </c:pt>
                <c:pt idx="491">
                  <c:v>2020/1/11</c:v>
                </c:pt>
                <c:pt idx="492">
                  <c:v>2020/1/14</c:v>
                </c:pt>
                <c:pt idx="493">
                  <c:v>2020/1/17</c:v>
                </c:pt>
                <c:pt idx="494">
                  <c:v>2020/1/20</c:v>
                </c:pt>
                <c:pt idx="495">
                  <c:v>2020/1/23</c:v>
                </c:pt>
                <c:pt idx="496">
                  <c:v>2020/1/26</c:v>
                </c:pt>
                <c:pt idx="497">
                  <c:v>2020/1/29</c:v>
                </c:pt>
                <c:pt idx="498">
                  <c:v>2020/2/1</c:v>
                </c:pt>
                <c:pt idx="499">
                  <c:v>2020/2/4</c:v>
                </c:pt>
                <c:pt idx="500">
                  <c:v>2020/2/7</c:v>
                </c:pt>
                <c:pt idx="501">
                  <c:v>2020/2/10</c:v>
                </c:pt>
                <c:pt idx="502">
                  <c:v>2020/2/13</c:v>
                </c:pt>
                <c:pt idx="503">
                  <c:v>2020/2/16</c:v>
                </c:pt>
                <c:pt idx="504">
                  <c:v>2020/2/19</c:v>
                </c:pt>
                <c:pt idx="505">
                  <c:v>2020/2/22</c:v>
                </c:pt>
                <c:pt idx="506">
                  <c:v>2020/2/25</c:v>
                </c:pt>
                <c:pt idx="507">
                  <c:v>2020/2/28</c:v>
                </c:pt>
                <c:pt idx="508">
                  <c:v>2020/3/2</c:v>
                </c:pt>
                <c:pt idx="509">
                  <c:v>2020/3/5</c:v>
                </c:pt>
                <c:pt idx="510">
                  <c:v>2020/3/8</c:v>
                </c:pt>
                <c:pt idx="511">
                  <c:v>2020/3/11</c:v>
                </c:pt>
                <c:pt idx="512">
                  <c:v>2020/3/14</c:v>
                </c:pt>
                <c:pt idx="513">
                  <c:v>2020/3/17</c:v>
                </c:pt>
                <c:pt idx="514">
                  <c:v>2020/3/20</c:v>
                </c:pt>
                <c:pt idx="515">
                  <c:v>2020/3/23</c:v>
                </c:pt>
                <c:pt idx="516">
                  <c:v>2020/3/26</c:v>
                </c:pt>
                <c:pt idx="517">
                  <c:v>2020/3/29</c:v>
                </c:pt>
                <c:pt idx="518">
                  <c:v>2020/4/1</c:v>
                </c:pt>
                <c:pt idx="519">
                  <c:v>2020/4/4</c:v>
                </c:pt>
                <c:pt idx="520">
                  <c:v>2020/4/7</c:v>
                </c:pt>
                <c:pt idx="521">
                  <c:v>2020/4/10</c:v>
                </c:pt>
                <c:pt idx="522">
                  <c:v>2020/4/13</c:v>
                </c:pt>
                <c:pt idx="523">
                  <c:v>2020/4/16</c:v>
                </c:pt>
                <c:pt idx="524">
                  <c:v>2020/4/19</c:v>
                </c:pt>
                <c:pt idx="525">
                  <c:v>2020/4/22</c:v>
                </c:pt>
                <c:pt idx="526">
                  <c:v>2020/4/25</c:v>
                </c:pt>
                <c:pt idx="527">
                  <c:v>2020/4/28</c:v>
                </c:pt>
                <c:pt idx="528">
                  <c:v>2020/5/1</c:v>
                </c:pt>
                <c:pt idx="529">
                  <c:v>2020/5/4</c:v>
                </c:pt>
                <c:pt idx="530">
                  <c:v>2020/5/7</c:v>
                </c:pt>
                <c:pt idx="531">
                  <c:v>2020/5/10</c:v>
                </c:pt>
                <c:pt idx="532">
                  <c:v>2020/5/13</c:v>
                </c:pt>
                <c:pt idx="533">
                  <c:v>2020/5/16</c:v>
                </c:pt>
                <c:pt idx="534">
                  <c:v>2020/5/19</c:v>
                </c:pt>
                <c:pt idx="535">
                  <c:v>2020/5/22</c:v>
                </c:pt>
                <c:pt idx="536">
                  <c:v>2020/5/25</c:v>
                </c:pt>
                <c:pt idx="537">
                  <c:v>2020/5/28</c:v>
                </c:pt>
                <c:pt idx="538">
                  <c:v>2020/5/31</c:v>
                </c:pt>
                <c:pt idx="539">
                  <c:v>2020/6/3</c:v>
                </c:pt>
                <c:pt idx="540">
                  <c:v>2020/6/6</c:v>
                </c:pt>
                <c:pt idx="541">
                  <c:v>2020/6/9</c:v>
                </c:pt>
                <c:pt idx="542">
                  <c:v>2020/6/12</c:v>
                </c:pt>
                <c:pt idx="543">
                  <c:v>2020/6/15</c:v>
                </c:pt>
                <c:pt idx="544">
                  <c:v>2020/6/18</c:v>
                </c:pt>
                <c:pt idx="545">
                  <c:v>2020/6/21</c:v>
                </c:pt>
                <c:pt idx="546">
                  <c:v>2020/6/24</c:v>
                </c:pt>
                <c:pt idx="547">
                  <c:v>2020/6/27</c:v>
                </c:pt>
                <c:pt idx="548">
                  <c:v>2020/6/30</c:v>
                </c:pt>
                <c:pt idx="549">
                  <c:v>2020/7/3</c:v>
                </c:pt>
                <c:pt idx="550">
                  <c:v>2020/7/6</c:v>
                </c:pt>
                <c:pt idx="551">
                  <c:v>2020/7/9</c:v>
                </c:pt>
                <c:pt idx="552">
                  <c:v>2020/7/12</c:v>
                </c:pt>
                <c:pt idx="553">
                  <c:v>2020/7/15</c:v>
                </c:pt>
                <c:pt idx="554">
                  <c:v>2020/7/18</c:v>
                </c:pt>
                <c:pt idx="555">
                  <c:v>2020/7/21</c:v>
                </c:pt>
                <c:pt idx="556">
                  <c:v>2020/7/24</c:v>
                </c:pt>
                <c:pt idx="557">
                  <c:v>2020/7/27</c:v>
                </c:pt>
                <c:pt idx="558">
                  <c:v>2020/7/30</c:v>
                </c:pt>
                <c:pt idx="559">
                  <c:v>2020/8/2</c:v>
                </c:pt>
                <c:pt idx="560">
                  <c:v>2020/8/5</c:v>
                </c:pt>
                <c:pt idx="561">
                  <c:v>2020/8/8</c:v>
                </c:pt>
                <c:pt idx="562">
                  <c:v>2020/8/11</c:v>
                </c:pt>
                <c:pt idx="563">
                  <c:v>2020/8/14</c:v>
                </c:pt>
                <c:pt idx="564">
                  <c:v>2020/8/17</c:v>
                </c:pt>
                <c:pt idx="565">
                  <c:v>2020/8/20</c:v>
                </c:pt>
                <c:pt idx="566">
                  <c:v>2020/8/23</c:v>
                </c:pt>
                <c:pt idx="567">
                  <c:v>2020/8/26</c:v>
                </c:pt>
                <c:pt idx="568">
                  <c:v>2020/8/29</c:v>
                </c:pt>
                <c:pt idx="569">
                  <c:v>2020/9/1</c:v>
                </c:pt>
                <c:pt idx="570">
                  <c:v>2020/9/4</c:v>
                </c:pt>
                <c:pt idx="571">
                  <c:v>2020/9/7</c:v>
                </c:pt>
                <c:pt idx="572">
                  <c:v>2020/9/10</c:v>
                </c:pt>
                <c:pt idx="573">
                  <c:v>2020/9/13</c:v>
                </c:pt>
                <c:pt idx="574">
                  <c:v>2020/9/16</c:v>
                </c:pt>
                <c:pt idx="575">
                  <c:v>2020/9/19</c:v>
                </c:pt>
                <c:pt idx="576">
                  <c:v>2020/9/22</c:v>
                </c:pt>
                <c:pt idx="577">
                  <c:v>2020/9/25</c:v>
                </c:pt>
                <c:pt idx="578">
                  <c:v>2020/9/28</c:v>
                </c:pt>
                <c:pt idx="579">
                  <c:v>2020/10/1</c:v>
                </c:pt>
                <c:pt idx="580">
                  <c:v>2020/10/4</c:v>
                </c:pt>
                <c:pt idx="581">
                  <c:v>2020/10/7</c:v>
                </c:pt>
                <c:pt idx="582">
                  <c:v>2020/10/10</c:v>
                </c:pt>
                <c:pt idx="583">
                  <c:v>2020/10/13</c:v>
                </c:pt>
                <c:pt idx="584">
                  <c:v>2020/10/16</c:v>
                </c:pt>
                <c:pt idx="585">
                  <c:v>2020/10/19</c:v>
                </c:pt>
                <c:pt idx="586">
                  <c:v>2020/10/22</c:v>
                </c:pt>
                <c:pt idx="587">
                  <c:v>2020/10/25</c:v>
                </c:pt>
                <c:pt idx="588">
                  <c:v>2020/10/28</c:v>
                </c:pt>
                <c:pt idx="589">
                  <c:v>2020/10/31</c:v>
                </c:pt>
                <c:pt idx="590">
                  <c:v>2020/11/3</c:v>
                </c:pt>
                <c:pt idx="591">
                  <c:v>2020/11/6</c:v>
                </c:pt>
                <c:pt idx="592">
                  <c:v>2020/11/9</c:v>
                </c:pt>
                <c:pt idx="593">
                  <c:v>2020/11/12</c:v>
                </c:pt>
                <c:pt idx="594">
                  <c:v>2020/11/15</c:v>
                </c:pt>
                <c:pt idx="595">
                  <c:v>2020/11/18</c:v>
                </c:pt>
                <c:pt idx="596">
                  <c:v>2020/11/21</c:v>
                </c:pt>
                <c:pt idx="597">
                  <c:v>2020/11/24</c:v>
                </c:pt>
                <c:pt idx="598">
                  <c:v>2020/11/27</c:v>
                </c:pt>
                <c:pt idx="599">
                  <c:v>2020/11/30</c:v>
                </c:pt>
                <c:pt idx="600">
                  <c:v>2020/12/3</c:v>
                </c:pt>
                <c:pt idx="601">
                  <c:v>2020/12/6</c:v>
                </c:pt>
                <c:pt idx="602">
                  <c:v>2020/12/9</c:v>
                </c:pt>
                <c:pt idx="603">
                  <c:v>2020/12/12</c:v>
                </c:pt>
                <c:pt idx="604">
                  <c:v>2020/12/15</c:v>
                </c:pt>
                <c:pt idx="605">
                  <c:v>2020/12/18</c:v>
                </c:pt>
                <c:pt idx="606">
                  <c:v>2020/12/21</c:v>
                </c:pt>
                <c:pt idx="607">
                  <c:v>2020/12/24</c:v>
                </c:pt>
                <c:pt idx="608">
                  <c:v>2020/12/27</c:v>
                </c:pt>
                <c:pt idx="609">
                  <c:v>2020/12/30</c:v>
                </c:pt>
                <c:pt idx="610">
                  <c:v>2021/1/2</c:v>
                </c:pt>
                <c:pt idx="611">
                  <c:v>2021/1/5</c:v>
                </c:pt>
                <c:pt idx="612">
                  <c:v>2021/1/8</c:v>
                </c:pt>
                <c:pt idx="613">
                  <c:v>2021/1/11</c:v>
                </c:pt>
                <c:pt idx="614">
                  <c:v>2021/1/14</c:v>
                </c:pt>
                <c:pt idx="615">
                  <c:v>2021/1/17</c:v>
                </c:pt>
                <c:pt idx="616">
                  <c:v>2021/1/20</c:v>
                </c:pt>
                <c:pt idx="617">
                  <c:v>2021/1/23</c:v>
                </c:pt>
                <c:pt idx="618">
                  <c:v>2021/1/26</c:v>
                </c:pt>
                <c:pt idx="619">
                  <c:v>2021/1/29</c:v>
                </c:pt>
              </c:strCache>
            </c:strRef>
          </c:cat>
          <c:val>
            <c:numRef>
              <c:f>'C-MDP in China'!$T$5:$T$746</c:f>
              <c:numCache>
                <c:formatCode>General</c:formatCode>
                <c:ptCount val="620"/>
                <c:pt idx="0">
                  <c:v>0.71099999999999997</c:v>
                </c:pt>
                <c:pt idx="1">
                  <c:v>4507911.8769287309</c:v>
                </c:pt>
                <c:pt idx="2">
                  <c:v>4325418.0596415084</c:v>
                </c:pt>
                <c:pt idx="3">
                  <c:v>4484262.5910933949</c:v>
                </c:pt>
                <c:pt idx="4">
                  <c:v>4751850.9270248227</c:v>
                </c:pt>
                <c:pt idx="5">
                  <c:v>4877013.2128654625</c:v>
                </c:pt>
                <c:pt idx="6">
                  <c:v>4834759.6438025134</c:v>
                </c:pt>
                <c:pt idx="7">
                  <c:v>4814534.7716280678</c:v>
                </c:pt>
                <c:pt idx="8">
                  <c:v>4733105.4820034727</c:v>
                </c:pt>
                <c:pt idx="9">
                  <c:v>5246447.27047488</c:v>
                </c:pt>
                <c:pt idx="10">
                  <c:v>5433591.6077430844</c:v>
                </c:pt>
                <c:pt idx="11">
                  <c:v>5651014.4485837705</c:v>
                </c:pt>
                <c:pt idx="12">
                  <c:v>5824878.33723264</c:v>
                </c:pt>
                <c:pt idx="13">
                  <c:v>6159010.9152630847</c:v>
                </c:pt>
                <c:pt idx="14">
                  <c:v>6512186.1906596571</c:v>
                </c:pt>
                <c:pt idx="15">
                  <c:v>7077406.4117814843</c:v>
                </c:pt>
                <c:pt idx="16">
                  <c:v>7083377.9732077718</c:v>
                </c:pt>
                <c:pt idx="17">
                  <c:v>6712144.3014994282</c:v>
                </c:pt>
                <c:pt idx="18">
                  <c:v>6789558.9500845699</c:v>
                </c:pt>
                <c:pt idx="19">
                  <c:v>6589371.5517394273</c:v>
                </c:pt>
                <c:pt idx="20">
                  <c:v>6568469.4895570269</c:v>
                </c:pt>
                <c:pt idx="21">
                  <c:v>6575262.1121581709</c:v>
                </c:pt>
                <c:pt idx="22">
                  <c:v>6677151.5096804565</c:v>
                </c:pt>
                <c:pt idx="23">
                  <c:v>6783756.491923199</c:v>
                </c:pt>
                <c:pt idx="24">
                  <c:v>6919177.8546514269</c:v>
                </c:pt>
                <c:pt idx="25">
                  <c:v>6990309.3668214865</c:v>
                </c:pt>
                <c:pt idx="26">
                  <c:v>7029802.6433526855</c:v>
                </c:pt>
                <c:pt idx="27">
                  <c:v>6767554.7387684565</c:v>
                </c:pt>
                <c:pt idx="28">
                  <c:v>6789835.6969618285</c:v>
                </c:pt>
                <c:pt idx="29">
                  <c:v>6882811.777464685</c:v>
                </c:pt>
                <c:pt idx="30">
                  <c:v>7027206.4308342859</c:v>
                </c:pt>
                <c:pt idx="31">
                  <c:v>7336623.5451977141</c:v>
                </c:pt>
                <c:pt idx="32">
                  <c:v>7139622.7932726853</c:v>
                </c:pt>
                <c:pt idx="33">
                  <c:v>7131133.3518637707</c:v>
                </c:pt>
                <c:pt idx="34">
                  <c:v>7292694.3619309701</c:v>
                </c:pt>
                <c:pt idx="35">
                  <c:v>7472932.0565101719</c:v>
                </c:pt>
                <c:pt idx="36">
                  <c:v>7720381.4596416</c:v>
                </c:pt>
                <c:pt idx="37">
                  <c:v>7687516.014275657</c:v>
                </c:pt>
                <c:pt idx="38">
                  <c:v>7839310.5911807986</c:v>
                </c:pt>
                <c:pt idx="39">
                  <c:v>7727956.7523428574</c:v>
                </c:pt>
                <c:pt idx="40">
                  <c:v>7520096.2406975999</c:v>
                </c:pt>
                <c:pt idx="41">
                  <c:v>7252614.3256210284</c:v>
                </c:pt>
                <c:pt idx="42">
                  <c:v>7660549.256330057</c:v>
                </c:pt>
                <c:pt idx="43">
                  <c:v>8098272.7357824007</c:v>
                </c:pt>
                <c:pt idx="44">
                  <c:v>8217037.5029732566</c:v>
                </c:pt>
                <c:pt idx="45">
                  <c:v>8214141.6095615989</c:v>
                </c:pt>
                <c:pt idx="46">
                  <c:v>8251048.6077476554</c:v>
                </c:pt>
                <c:pt idx="47">
                  <c:v>7981972.345621028</c:v>
                </c:pt>
                <c:pt idx="48">
                  <c:v>7981972.345621028</c:v>
                </c:pt>
                <c:pt idx="49">
                  <c:v>8643773.8921124563</c:v>
                </c:pt>
                <c:pt idx="50">
                  <c:v>8789147.6407487988</c:v>
                </c:pt>
                <c:pt idx="51">
                  <c:v>8433294.3918966837</c:v>
                </c:pt>
                <c:pt idx="52">
                  <c:v>8049001.0149833132</c:v>
                </c:pt>
                <c:pt idx="53">
                  <c:v>7966192.3618916562</c:v>
                </c:pt>
                <c:pt idx="54">
                  <c:v>8496167.7334875409</c:v>
                </c:pt>
                <c:pt idx="55">
                  <c:v>8675132.8007972557</c:v>
                </c:pt>
                <c:pt idx="56">
                  <c:v>8637444.8116086852</c:v>
                </c:pt>
                <c:pt idx="57">
                  <c:v>8496079.8178093713</c:v>
                </c:pt>
                <c:pt idx="58">
                  <c:v>8813766.4059455991</c:v>
                </c:pt>
                <c:pt idx="59">
                  <c:v>8919567.837602742</c:v>
                </c:pt>
                <c:pt idx="60">
                  <c:v>8991091.6677092556</c:v>
                </c:pt>
                <c:pt idx="61">
                  <c:v>8771817.1244708579</c:v>
                </c:pt>
                <c:pt idx="62">
                  <c:v>9241735.9021302834</c:v>
                </c:pt>
                <c:pt idx="63">
                  <c:v>9214276.9930724539</c:v>
                </c:pt>
                <c:pt idx="64">
                  <c:v>9092173.4017344005</c:v>
                </c:pt>
                <c:pt idx="65">
                  <c:v>9078922.4724699426</c:v>
                </c:pt>
                <c:pt idx="66">
                  <c:v>8901599.7673810292</c:v>
                </c:pt>
                <c:pt idx="67">
                  <c:v>8919332.0384749696</c:v>
                </c:pt>
                <c:pt idx="68">
                  <c:v>8778550.7972900569</c:v>
                </c:pt>
                <c:pt idx="69">
                  <c:v>8824483.255153371</c:v>
                </c:pt>
                <c:pt idx="70">
                  <c:v>8240251.4075766848</c:v>
                </c:pt>
                <c:pt idx="71">
                  <c:v>8089461.0129435426</c:v>
                </c:pt>
                <c:pt idx="72">
                  <c:v>8391041.7963593137</c:v>
                </c:pt>
                <c:pt idx="73">
                  <c:v>9007074.1494390871</c:v>
                </c:pt>
                <c:pt idx="74">
                  <c:v>9534238.0154413711</c:v>
                </c:pt>
                <c:pt idx="75">
                  <c:v>9050764.8715940565</c:v>
                </c:pt>
                <c:pt idx="76">
                  <c:v>8723628.7902061716</c:v>
                </c:pt>
                <c:pt idx="77">
                  <c:v>8901423.6903030816</c:v>
                </c:pt>
                <c:pt idx="78">
                  <c:v>9049650.6528493706</c:v>
                </c:pt>
                <c:pt idx="79">
                  <c:v>9320353.3989010267</c:v>
                </c:pt>
                <c:pt idx="80">
                  <c:v>9808046.3080841117</c:v>
                </c:pt>
                <c:pt idx="81">
                  <c:v>9284227.9943204578</c:v>
                </c:pt>
                <c:pt idx="82">
                  <c:v>9301234.4096585121</c:v>
                </c:pt>
                <c:pt idx="83">
                  <c:v>9487925.215644341</c:v>
                </c:pt>
                <c:pt idx="84">
                  <c:v>9529497.6303908564</c:v>
                </c:pt>
                <c:pt idx="85">
                  <c:v>9446951.4489216004</c:v>
                </c:pt>
                <c:pt idx="86">
                  <c:v>9483638.6432859413</c:v>
                </c:pt>
                <c:pt idx="87">
                  <c:v>10108733.998793142</c:v>
                </c:pt>
                <c:pt idx="88">
                  <c:v>10342707.713452799</c:v>
                </c:pt>
                <c:pt idx="89">
                  <c:v>9795571.5138953123</c:v>
                </c:pt>
                <c:pt idx="90">
                  <c:v>9729892.3943643402</c:v>
                </c:pt>
                <c:pt idx="91">
                  <c:v>10556591.534323201</c:v>
                </c:pt>
                <c:pt idx="92">
                  <c:v>5202440.152723725</c:v>
                </c:pt>
                <c:pt idx="93">
                  <c:v>5059900.2418954512</c:v>
                </c:pt>
                <c:pt idx="94">
                  <c:v>5093536.8052405473</c:v>
                </c:pt>
                <c:pt idx="95">
                  <c:v>5305528.7986823004</c:v>
                </c:pt>
                <c:pt idx="96">
                  <c:v>5321866.6679789582</c:v>
                </c:pt>
                <c:pt idx="97">
                  <c:v>5160048.6101168217</c:v>
                </c:pt>
                <c:pt idx="98">
                  <c:v>4866512.9107305203</c:v>
                </c:pt>
                <c:pt idx="99">
                  <c:v>4881962.1598382453</c:v>
                </c:pt>
                <c:pt idx="100">
                  <c:v>5105674.5799127668</c:v>
                </c:pt>
                <c:pt idx="101">
                  <c:v>5141790.2890691496</c:v>
                </c:pt>
                <c:pt idx="102">
                  <c:v>5193509.3478759453</c:v>
                </c:pt>
                <c:pt idx="103">
                  <c:v>5365279.1109027946</c:v>
                </c:pt>
                <c:pt idx="104">
                  <c:v>5122780.6209336985</c:v>
                </c:pt>
                <c:pt idx="105">
                  <c:v>5050909.184764931</c:v>
                </c:pt>
                <c:pt idx="106">
                  <c:v>5318223.777937972</c:v>
                </c:pt>
                <c:pt idx="107">
                  <c:v>5599499.5459173694</c:v>
                </c:pt>
                <c:pt idx="108">
                  <c:v>5792235.9448556704</c:v>
                </c:pt>
                <c:pt idx="109">
                  <c:v>5695652.3294505207</c:v>
                </c:pt>
                <c:pt idx="110">
                  <c:v>5568954.9737621928</c:v>
                </c:pt>
                <c:pt idx="111">
                  <c:v>5658355.6559171509</c:v>
                </c:pt>
                <c:pt idx="112">
                  <c:v>5944641.5077979174</c:v>
                </c:pt>
                <c:pt idx="113">
                  <c:v>5910960.8183513414</c:v>
                </c:pt>
                <c:pt idx="114">
                  <c:v>6035438.3879381921</c:v>
                </c:pt>
                <c:pt idx="115">
                  <c:v>6194882.3347528772</c:v>
                </c:pt>
                <c:pt idx="116">
                  <c:v>5992252.4380576443</c:v>
                </c:pt>
                <c:pt idx="117">
                  <c:v>6403541.4512955593</c:v>
                </c:pt>
                <c:pt idx="118">
                  <c:v>6136232.8524953416</c:v>
                </c:pt>
                <c:pt idx="119">
                  <c:v>6123222.8362691496</c:v>
                </c:pt>
                <c:pt idx="120">
                  <c:v>6345048.3416639986</c:v>
                </c:pt>
                <c:pt idx="121">
                  <c:v>6573643.0732129319</c:v>
                </c:pt>
                <c:pt idx="122">
                  <c:v>6678574.4768942455</c:v>
                </c:pt>
                <c:pt idx="123">
                  <c:v>6790111.9094386855</c:v>
                </c:pt>
                <c:pt idx="124">
                  <c:v>6954827.4148655348</c:v>
                </c:pt>
                <c:pt idx="125">
                  <c:v>6853574.2419379717</c:v>
                </c:pt>
                <c:pt idx="126">
                  <c:v>6714351.1267081629</c:v>
                </c:pt>
                <c:pt idx="127">
                  <c:v>7077532.4649586855</c:v>
                </c:pt>
                <c:pt idx="128">
                  <c:v>7410602.9521183548</c:v>
                </c:pt>
                <c:pt idx="129">
                  <c:v>7657268.501742905</c:v>
                </c:pt>
                <c:pt idx="130">
                  <c:v>7979397.2388729854</c:v>
                </c:pt>
                <c:pt idx="131">
                  <c:v>8280595.4045049855</c:v>
                </c:pt>
                <c:pt idx="132">
                  <c:v>8564990.1369494777</c:v>
                </c:pt>
                <c:pt idx="133">
                  <c:v>8540120.6930840537</c:v>
                </c:pt>
                <c:pt idx="134">
                  <c:v>8837576.7740067933</c:v>
                </c:pt>
                <c:pt idx="135">
                  <c:v>8732645.538627943</c:v>
                </c:pt>
                <c:pt idx="136">
                  <c:v>8500672.715722518</c:v>
                </c:pt>
                <c:pt idx="137">
                  <c:v>8720753.5837321654</c:v>
                </c:pt>
                <c:pt idx="138">
                  <c:v>9040318.3253628463</c:v>
                </c:pt>
                <c:pt idx="139">
                  <c:v>8863716.7584315613</c:v>
                </c:pt>
                <c:pt idx="140">
                  <c:v>8948912.5353166033</c:v>
                </c:pt>
                <c:pt idx="141">
                  <c:v>8829683.0798084382</c:v>
                </c:pt>
                <c:pt idx="142">
                  <c:v>9535400.0142943542</c:v>
                </c:pt>
                <c:pt idx="143">
                  <c:v>9675884.7304175328</c:v>
                </c:pt>
                <c:pt idx="144">
                  <c:v>9429376.2574842721</c:v>
                </c:pt>
                <c:pt idx="145">
                  <c:v>9315625.6727605443</c:v>
                </c:pt>
                <c:pt idx="146">
                  <c:v>9380409.3956041653</c:v>
                </c:pt>
                <c:pt idx="147">
                  <c:v>9619049.9470566586</c:v>
                </c:pt>
                <c:pt idx="148">
                  <c:v>9692477.8107682187</c:v>
                </c:pt>
                <c:pt idx="149">
                  <c:v>9990429.3825652599</c:v>
                </c:pt>
                <c:pt idx="150">
                  <c:v>10084327.030869039</c:v>
                </c:pt>
                <c:pt idx="151">
                  <c:v>10063515.670812491</c:v>
                </c:pt>
                <c:pt idx="152">
                  <c:v>10148799.702705532</c:v>
                </c:pt>
                <c:pt idx="153">
                  <c:v>9836484.1830562167</c:v>
                </c:pt>
                <c:pt idx="154">
                  <c:v>10390285.485882739</c:v>
                </c:pt>
                <c:pt idx="155">
                  <c:v>10301045.813086685</c:v>
                </c:pt>
                <c:pt idx="156">
                  <c:v>10629484.955798795</c:v>
                </c:pt>
                <c:pt idx="157">
                  <c:v>10569768.750072984</c:v>
                </c:pt>
                <c:pt idx="158">
                  <c:v>10457014.580462465</c:v>
                </c:pt>
                <c:pt idx="159">
                  <c:v>10200452.781335672</c:v>
                </c:pt>
                <c:pt idx="160">
                  <c:v>10685695.724107398</c:v>
                </c:pt>
                <c:pt idx="161">
                  <c:v>10550827.71848811</c:v>
                </c:pt>
                <c:pt idx="162">
                  <c:v>10761730.595818521</c:v>
                </c:pt>
                <c:pt idx="163">
                  <c:v>10720540.421457533</c:v>
                </c:pt>
                <c:pt idx="164">
                  <c:v>10886375.042910244</c:v>
                </c:pt>
                <c:pt idx="165">
                  <c:v>10979954.198432876</c:v>
                </c:pt>
                <c:pt idx="166">
                  <c:v>11427054.607528767</c:v>
                </c:pt>
                <c:pt idx="167">
                  <c:v>11840994.482778739</c:v>
                </c:pt>
                <c:pt idx="168">
                  <c:v>11974234.793176109</c:v>
                </c:pt>
                <c:pt idx="169">
                  <c:v>11991160.733728437</c:v>
                </c:pt>
                <c:pt idx="170">
                  <c:v>11991160.733728437</c:v>
                </c:pt>
                <c:pt idx="171">
                  <c:v>12344458.405891065</c:v>
                </c:pt>
                <c:pt idx="172">
                  <c:v>12836080.062605586</c:v>
                </c:pt>
                <c:pt idx="173">
                  <c:v>13449513.506881315</c:v>
                </c:pt>
                <c:pt idx="174">
                  <c:v>13568220.599221479</c:v>
                </c:pt>
                <c:pt idx="175">
                  <c:v>14496245.960587397</c:v>
                </c:pt>
                <c:pt idx="176">
                  <c:v>14910095.364846904</c:v>
                </c:pt>
                <c:pt idx="177">
                  <c:v>14643067.864824986</c:v>
                </c:pt>
                <c:pt idx="178">
                  <c:v>13939984.274869481</c:v>
                </c:pt>
                <c:pt idx="179">
                  <c:v>13886390.093775781</c:v>
                </c:pt>
                <c:pt idx="180">
                  <c:v>14171139.114130851</c:v>
                </c:pt>
                <c:pt idx="181">
                  <c:v>14432126.976382686</c:v>
                </c:pt>
                <c:pt idx="182">
                  <c:v>13992641.774200108</c:v>
                </c:pt>
                <c:pt idx="183">
                  <c:v>13865049.296237588</c:v>
                </c:pt>
                <c:pt idx="184">
                  <c:v>14959474.640699176</c:v>
                </c:pt>
                <c:pt idx="185">
                  <c:v>15526344.854394738</c:v>
                </c:pt>
                <c:pt idx="186">
                  <c:v>15739820.209668823</c:v>
                </c:pt>
                <c:pt idx="187">
                  <c:v>15697470.919395946</c:v>
                </c:pt>
                <c:pt idx="188">
                  <c:v>16442869.019919779</c:v>
                </c:pt>
                <c:pt idx="189">
                  <c:v>16404071.060341479</c:v>
                </c:pt>
                <c:pt idx="190">
                  <c:v>16875448.631680436</c:v>
                </c:pt>
                <c:pt idx="191">
                  <c:v>17788934.455231559</c:v>
                </c:pt>
                <c:pt idx="192">
                  <c:v>17965221.195570409</c:v>
                </c:pt>
                <c:pt idx="193">
                  <c:v>18236298.10621414</c:v>
                </c:pt>
                <c:pt idx="194">
                  <c:v>17812090.70341742</c:v>
                </c:pt>
                <c:pt idx="195">
                  <c:v>18283623.264497094</c:v>
                </c:pt>
                <c:pt idx="196">
                  <c:v>18643469.644508053</c:v>
                </c:pt>
                <c:pt idx="197">
                  <c:v>18933470.60221282</c:v>
                </c:pt>
                <c:pt idx="198">
                  <c:v>18287077.905425098</c:v>
                </c:pt>
                <c:pt idx="199">
                  <c:v>17894167.532667615</c:v>
                </c:pt>
                <c:pt idx="200">
                  <c:v>19107954.848388821</c:v>
                </c:pt>
                <c:pt idx="201">
                  <c:v>17342446.027561642</c:v>
                </c:pt>
                <c:pt idx="202">
                  <c:v>15417466.438116821</c:v>
                </c:pt>
                <c:pt idx="203">
                  <c:v>15017047.562209312</c:v>
                </c:pt>
                <c:pt idx="204">
                  <c:v>17161531.777266409</c:v>
                </c:pt>
                <c:pt idx="205">
                  <c:v>19479223.181829698</c:v>
                </c:pt>
                <c:pt idx="206">
                  <c:v>21147648.540148601</c:v>
                </c:pt>
                <c:pt idx="207">
                  <c:v>21841712.758888762</c:v>
                </c:pt>
                <c:pt idx="208">
                  <c:v>21725857.652812269</c:v>
                </c:pt>
                <c:pt idx="209">
                  <c:v>22295655.950731397</c:v>
                </c:pt>
                <c:pt idx="210">
                  <c:v>22587310.466136988</c:v>
                </c:pt>
                <c:pt idx="211">
                  <c:v>22310084.815649752</c:v>
                </c:pt>
                <c:pt idx="212">
                  <c:v>22551114.743183341</c:v>
                </c:pt>
                <c:pt idx="213">
                  <c:v>22770911.182830896</c:v>
                </c:pt>
                <c:pt idx="214">
                  <c:v>22836850.116969202</c:v>
                </c:pt>
                <c:pt idx="215">
                  <c:v>24181464.050105423</c:v>
                </c:pt>
                <c:pt idx="216">
                  <c:v>22703370.957322516</c:v>
                </c:pt>
                <c:pt idx="217">
                  <c:v>24670751.873357587</c:v>
                </c:pt>
                <c:pt idx="218">
                  <c:v>24894624.393957697</c:v>
                </c:pt>
                <c:pt idx="219">
                  <c:v>24573454.259986844</c:v>
                </c:pt>
                <c:pt idx="220">
                  <c:v>25933077.878265861</c:v>
                </c:pt>
                <c:pt idx="221">
                  <c:v>28464959.034384653</c:v>
                </c:pt>
                <c:pt idx="222">
                  <c:v>28155039.04788164</c:v>
                </c:pt>
                <c:pt idx="223">
                  <c:v>28673802.366391227</c:v>
                </c:pt>
                <c:pt idx="224">
                  <c:v>27781770.046929527</c:v>
                </c:pt>
                <c:pt idx="225">
                  <c:v>25670164.360911779</c:v>
                </c:pt>
                <c:pt idx="226">
                  <c:v>27030364.729300596</c:v>
                </c:pt>
                <c:pt idx="227">
                  <c:v>28159041.617122184</c:v>
                </c:pt>
                <c:pt idx="228">
                  <c:v>26475527.230268054</c:v>
                </c:pt>
                <c:pt idx="229">
                  <c:v>23489488.927797038</c:v>
                </c:pt>
                <c:pt idx="230">
                  <c:v>24434065.742703784</c:v>
                </c:pt>
                <c:pt idx="231">
                  <c:v>29081702.270071227</c:v>
                </c:pt>
                <c:pt idx="232">
                  <c:v>29652464.65500493</c:v>
                </c:pt>
                <c:pt idx="233">
                  <c:v>29357634.723682191</c:v>
                </c:pt>
                <c:pt idx="234">
                  <c:v>18216839.369231999</c:v>
                </c:pt>
                <c:pt idx="235">
                  <c:v>18983517.756480005</c:v>
                </c:pt>
                <c:pt idx="236">
                  <c:v>19897599.446496002</c:v>
                </c:pt>
                <c:pt idx="237">
                  <c:v>20903536.955664001</c:v>
                </c:pt>
                <c:pt idx="238">
                  <c:v>22260986.499960002</c:v>
                </c:pt>
                <c:pt idx="239">
                  <c:v>22979851.593336001</c:v>
                </c:pt>
                <c:pt idx="240">
                  <c:v>23577481.966464002</c:v>
                </c:pt>
                <c:pt idx="241">
                  <c:v>24083432.569728002</c:v>
                </c:pt>
                <c:pt idx="242">
                  <c:v>23631700.42044</c:v>
                </c:pt>
                <c:pt idx="243">
                  <c:v>22493902.540608</c:v>
                </c:pt>
                <c:pt idx="244">
                  <c:v>23560717.286088005</c:v>
                </c:pt>
                <c:pt idx="245">
                  <c:v>24578346.450816005</c:v>
                </c:pt>
                <c:pt idx="246">
                  <c:v>26039352.769704003</c:v>
                </c:pt>
                <c:pt idx="247">
                  <c:v>26326577.618207999</c:v>
                </c:pt>
                <c:pt idx="248">
                  <c:v>26607394.456919998</c:v>
                </c:pt>
                <c:pt idx="249">
                  <c:v>28102585.82076</c:v>
                </c:pt>
                <c:pt idx="250">
                  <c:v>29115672.173280001</c:v>
                </c:pt>
                <c:pt idx="251">
                  <c:v>30182569.627968002</c:v>
                </c:pt>
                <c:pt idx="252">
                  <c:v>32288330.296512004</c:v>
                </c:pt>
                <c:pt idx="253">
                  <c:v>33330721.338792004</c:v>
                </c:pt>
                <c:pt idx="254">
                  <c:v>33848000.987616003</c:v>
                </c:pt>
                <c:pt idx="255">
                  <c:v>33436580.115239996</c:v>
                </c:pt>
                <c:pt idx="256">
                  <c:v>33941283.203591987</c:v>
                </c:pt>
                <c:pt idx="257">
                  <c:v>36393423.192575999</c:v>
                </c:pt>
                <c:pt idx="258">
                  <c:v>36534270.216456003</c:v>
                </c:pt>
                <c:pt idx="259">
                  <c:v>36124039.967615999</c:v>
                </c:pt>
                <c:pt idx="260">
                  <c:v>37238764.435632005</c:v>
                </c:pt>
                <c:pt idx="261">
                  <c:v>38597334.879960001</c:v>
                </c:pt>
                <c:pt idx="262">
                  <c:v>37806966.729216002</c:v>
                </c:pt>
                <c:pt idx="263">
                  <c:v>38691952.609895989</c:v>
                </c:pt>
                <c:pt idx="264">
                  <c:v>39468102.131448001</c:v>
                </c:pt>
                <c:pt idx="265">
                  <c:v>39832535.21508</c:v>
                </c:pt>
                <c:pt idx="266">
                  <c:v>41072779.736855999</c:v>
                </c:pt>
                <c:pt idx="267">
                  <c:v>42520796.290512003</c:v>
                </c:pt>
                <c:pt idx="268">
                  <c:v>42387526.023911998</c:v>
                </c:pt>
                <c:pt idx="269">
                  <c:v>42427401.400944002</c:v>
                </c:pt>
                <c:pt idx="270">
                  <c:v>42467276.777975999</c:v>
                </c:pt>
                <c:pt idx="271">
                  <c:v>41814299.320847996</c:v>
                </c:pt>
                <c:pt idx="272">
                  <c:v>42068037.963456005</c:v>
                </c:pt>
                <c:pt idx="273">
                  <c:v>41791057.299648002</c:v>
                </c:pt>
                <c:pt idx="274">
                  <c:v>42504358.471055999</c:v>
                </c:pt>
                <c:pt idx="275">
                  <c:v>43774453.798848003</c:v>
                </c:pt>
                <c:pt idx="276">
                  <c:v>45265241.899872005</c:v>
                </c:pt>
                <c:pt idx="277">
                  <c:v>46886610.196152002</c:v>
                </c:pt>
                <c:pt idx="278">
                  <c:v>46503688.695119999</c:v>
                </c:pt>
                <c:pt idx="279">
                  <c:v>48163015.176839992</c:v>
                </c:pt>
                <c:pt idx="280">
                  <c:v>47917520.220887989</c:v>
                </c:pt>
                <c:pt idx="281">
                  <c:v>50799899.636856005</c:v>
                </c:pt>
                <c:pt idx="282">
                  <c:v>51037513.669727996</c:v>
                </c:pt>
                <c:pt idx="283">
                  <c:v>49734824.173704006</c:v>
                </c:pt>
                <c:pt idx="284">
                  <c:v>47401677.207288004</c:v>
                </c:pt>
                <c:pt idx="285">
                  <c:v>48398163.632351995</c:v>
                </c:pt>
                <c:pt idx="286">
                  <c:v>50103780.258240014</c:v>
                </c:pt>
                <c:pt idx="287">
                  <c:v>50444953.864199989</c:v>
                </c:pt>
                <c:pt idx="288">
                  <c:v>50639910.20071201</c:v>
                </c:pt>
                <c:pt idx="289">
                  <c:v>51484394.165471986</c:v>
                </c:pt>
                <c:pt idx="290">
                  <c:v>52548929.860175997</c:v>
                </c:pt>
                <c:pt idx="291">
                  <c:v>52173681.101424001</c:v>
                </c:pt>
                <c:pt idx="292">
                  <c:v>53479278.507816002</c:v>
                </c:pt>
                <c:pt idx="293">
                  <c:v>55214386.332984</c:v>
                </c:pt>
                <c:pt idx="294">
                  <c:v>57522672.655416012</c:v>
                </c:pt>
                <c:pt idx="295">
                  <c:v>59550354.705384001</c:v>
                </c:pt>
                <c:pt idx="296">
                  <c:v>58454335.913616002</c:v>
                </c:pt>
                <c:pt idx="297">
                  <c:v>62806124.422799997</c:v>
                </c:pt>
                <c:pt idx="298">
                  <c:v>63141214.815144002</c:v>
                </c:pt>
                <c:pt idx="299">
                  <c:v>59272470.536904007</c:v>
                </c:pt>
                <c:pt idx="300">
                  <c:v>60110667.100224011</c:v>
                </c:pt>
                <c:pt idx="301">
                  <c:v>64720748.138759993</c:v>
                </c:pt>
                <c:pt idx="302">
                  <c:v>67851402.867648005</c:v>
                </c:pt>
                <c:pt idx="303">
                  <c:v>69009623.881199986</c:v>
                </c:pt>
                <c:pt idx="304">
                  <c:v>66205038.43922399</c:v>
                </c:pt>
                <c:pt idx="305">
                  <c:v>64236115.368864</c:v>
                </c:pt>
                <c:pt idx="306">
                  <c:v>60820348.007520005</c:v>
                </c:pt>
                <c:pt idx="307">
                  <c:v>62438073.225120008</c:v>
                </c:pt>
                <c:pt idx="308">
                  <c:v>64801761.987168014</c:v>
                </c:pt>
                <c:pt idx="309">
                  <c:v>67271638.570776001</c:v>
                </c:pt>
                <c:pt idx="310">
                  <c:v>63046849.666536003</c:v>
                </c:pt>
                <c:pt idx="311">
                  <c:v>64445186.756087989</c:v>
                </c:pt>
                <c:pt idx="312">
                  <c:v>66334278.598560005</c:v>
                </c:pt>
                <c:pt idx="313">
                  <c:v>71728785.693504006</c:v>
                </c:pt>
                <c:pt idx="314">
                  <c:v>72356334.121871993</c:v>
                </c:pt>
                <c:pt idx="315">
                  <c:v>52878999.418374605</c:v>
                </c:pt>
                <c:pt idx="316">
                  <c:v>53605847.511252001</c:v>
                </c:pt>
                <c:pt idx="317">
                  <c:v>56763955.409111992</c:v>
                </c:pt>
                <c:pt idx="318">
                  <c:v>57182106.094003804</c:v>
                </c:pt>
                <c:pt idx="319">
                  <c:v>57553104.363078594</c:v>
                </c:pt>
                <c:pt idx="320">
                  <c:v>59205108.882474005</c:v>
                </c:pt>
                <c:pt idx="321">
                  <c:v>60450361.997108392</c:v>
                </c:pt>
                <c:pt idx="322">
                  <c:v>59613671.818965591</c:v>
                </c:pt>
                <c:pt idx="323">
                  <c:v>59725938.612031192</c:v>
                </c:pt>
                <c:pt idx="324">
                  <c:v>60620332.624594197</c:v>
                </c:pt>
                <c:pt idx="325">
                  <c:v>63102936.634484395</c:v>
                </c:pt>
                <c:pt idx="326">
                  <c:v>65603330.866031393</c:v>
                </c:pt>
                <c:pt idx="327">
                  <c:v>59870427.174138598</c:v>
                </c:pt>
                <c:pt idx="328">
                  <c:v>59368770.318644993</c:v>
                </c:pt>
                <c:pt idx="329">
                  <c:v>61049871.096586198</c:v>
                </c:pt>
                <c:pt idx="330">
                  <c:v>65118142.100676596</c:v>
                </c:pt>
                <c:pt idx="331">
                  <c:v>61852239.695593797</c:v>
                </c:pt>
                <c:pt idx="332">
                  <c:v>61173900.084801592</c:v>
                </c:pt>
                <c:pt idx="333">
                  <c:v>63575844.669829793</c:v>
                </c:pt>
                <c:pt idx="334">
                  <c:v>67268331.677212194</c:v>
                </c:pt>
                <c:pt idx="335">
                  <c:v>66484217.09127599</c:v>
                </c:pt>
                <c:pt idx="336">
                  <c:v>67741007.575607985</c:v>
                </c:pt>
                <c:pt idx="337">
                  <c:v>66825954.401356794</c:v>
                </c:pt>
                <c:pt idx="338">
                  <c:v>63356007.910451382</c:v>
                </c:pt>
                <c:pt idx="339">
                  <c:v>62494355.958528593</c:v>
                </c:pt>
                <c:pt idx="340">
                  <c:v>64382267.3271318</c:v>
                </c:pt>
                <c:pt idx="341">
                  <c:v>64644250.093660787</c:v>
                </c:pt>
                <c:pt idx="342">
                  <c:v>63157877.143514991</c:v>
                </c:pt>
                <c:pt idx="343">
                  <c:v>63359958.630441591</c:v>
                </c:pt>
                <c:pt idx="344">
                  <c:v>61969123.37142539</c:v>
                </c:pt>
                <c:pt idx="345">
                  <c:v>61716703.313583001</c:v>
                </c:pt>
                <c:pt idx="346">
                  <c:v>64304008.881724797</c:v>
                </c:pt>
                <c:pt idx="347">
                  <c:v>66958784.453017786</c:v>
                </c:pt>
                <c:pt idx="348">
                  <c:v>64124446.893389992</c:v>
                </c:pt>
                <c:pt idx="349">
                  <c:v>58952823.066693</c:v>
                </c:pt>
                <c:pt idx="350">
                  <c:v>58258517.879658595</c:v>
                </c:pt>
                <c:pt idx="351">
                  <c:v>58447873.835260198</c:v>
                </c:pt>
                <c:pt idx="352">
                  <c:v>56556867.389804997</c:v>
                </c:pt>
                <c:pt idx="353">
                  <c:v>52843312.581020996</c:v>
                </c:pt>
                <c:pt idx="354">
                  <c:v>51204525.430328995</c:v>
                </c:pt>
                <c:pt idx="355">
                  <c:v>50503093.574610591</c:v>
                </c:pt>
                <c:pt idx="356">
                  <c:v>48866419.248724803</c:v>
                </c:pt>
                <c:pt idx="357">
                  <c:v>46711293.879473999</c:v>
                </c:pt>
                <c:pt idx="358">
                  <c:v>46010486.482541993</c:v>
                </c:pt>
                <c:pt idx="359">
                  <c:v>44499846.808611006</c:v>
                </c:pt>
                <c:pt idx="360">
                  <c:v>43306502.282152206</c:v>
                </c:pt>
                <c:pt idx="361">
                  <c:v>45786828.878130592</c:v>
                </c:pt>
                <c:pt idx="362">
                  <c:v>47048134.663663186</c:v>
                </c:pt>
                <c:pt idx="363">
                  <c:v>46376051.937906601</c:v>
                </c:pt>
                <c:pt idx="364">
                  <c:v>47908732.275392391</c:v>
                </c:pt>
                <c:pt idx="365">
                  <c:v>50829240.297954597</c:v>
                </c:pt>
                <c:pt idx="366">
                  <c:v>50380615.05684299</c:v>
                </c:pt>
                <c:pt idx="367">
                  <c:v>51340799.283865191</c:v>
                </c:pt>
                <c:pt idx="368">
                  <c:v>52903808.813620798</c:v>
                </c:pt>
                <c:pt idx="369">
                  <c:v>52768217.848993197</c:v>
                </c:pt>
                <c:pt idx="370">
                  <c:v>53409926.771211587</c:v>
                </c:pt>
                <c:pt idx="371">
                  <c:v>52692750.478025995</c:v>
                </c:pt>
                <c:pt idx="372">
                  <c:v>48818605.408378199</c:v>
                </c:pt>
                <c:pt idx="373">
                  <c:v>50063345.147026792</c:v>
                </c:pt>
                <c:pt idx="374">
                  <c:v>50711650.46261099</c:v>
                </c:pt>
                <c:pt idx="375">
                  <c:v>53399729.793218404</c:v>
                </c:pt>
                <c:pt idx="376">
                  <c:v>52785263.497941002</c:v>
                </c:pt>
                <c:pt idx="377">
                  <c:v>52666873.220645994</c:v>
                </c:pt>
                <c:pt idx="378">
                  <c:v>52310799.103361398</c:v>
                </c:pt>
                <c:pt idx="379">
                  <c:v>54762867.801086396</c:v>
                </c:pt>
                <c:pt idx="380">
                  <c:v>55524564.098854207</c:v>
                </c:pt>
                <c:pt idx="381">
                  <c:v>54813744.874301389</c:v>
                </c:pt>
                <c:pt idx="382">
                  <c:v>52195439.237610586</c:v>
                </c:pt>
                <c:pt idx="383">
                  <c:v>55436922.874402188</c:v>
                </c:pt>
                <c:pt idx="384">
                  <c:v>54904387.585964397</c:v>
                </c:pt>
                <c:pt idx="385">
                  <c:v>52737052.1273982</c:v>
                </c:pt>
                <c:pt idx="386">
                  <c:v>55280977.851553179</c:v>
                </c:pt>
                <c:pt idx="387">
                  <c:v>55211307.124798805</c:v>
                </c:pt>
                <c:pt idx="388">
                  <c:v>53557635.126254402</c:v>
                </c:pt>
                <c:pt idx="389">
                  <c:v>52597438.478346601</c:v>
                </c:pt>
                <c:pt idx="390">
                  <c:v>52002501.180253193</c:v>
                </c:pt>
                <c:pt idx="391">
                  <c:v>53431297.263657004</c:v>
                </c:pt>
                <c:pt idx="392">
                  <c:v>56304126.096190207</c:v>
                </c:pt>
                <c:pt idx="393">
                  <c:v>58703449.651671603</c:v>
                </c:pt>
                <c:pt idx="394">
                  <c:v>58778924.804249391</c:v>
                </c:pt>
                <c:pt idx="395">
                  <c:v>56488482.905137189</c:v>
                </c:pt>
                <c:pt idx="396">
                  <c:v>56760046.269397184</c:v>
                </c:pt>
                <c:pt idx="397">
                  <c:v>56773680.232624196</c:v>
                </c:pt>
                <c:pt idx="398">
                  <c:v>56661590.041293599</c:v>
                </c:pt>
                <c:pt idx="399">
                  <c:v>57481516.378609203</c:v>
                </c:pt>
                <c:pt idx="400">
                  <c:v>57422247.859002598</c:v>
                </c:pt>
                <c:pt idx="401">
                  <c:v>55772805.605004005</c:v>
                </c:pt>
                <c:pt idx="402">
                  <c:v>55772805.605004005</c:v>
                </c:pt>
                <c:pt idx="403">
                  <c:v>55154979.967399195</c:v>
                </c:pt>
                <c:pt idx="404">
                  <c:v>55016895.398644798</c:v>
                </c:pt>
                <c:pt idx="405">
                  <c:v>55867311.187345795</c:v>
                </c:pt>
                <c:pt idx="406">
                  <c:v>57823933.014635392</c:v>
                </c:pt>
                <c:pt idx="407">
                  <c:v>61898399.343674995</c:v>
                </c:pt>
                <c:pt idx="408">
                  <c:v>60406254.430259399</c:v>
                </c:pt>
                <c:pt idx="409">
                  <c:v>59269379.381785788</c:v>
                </c:pt>
                <c:pt idx="410">
                  <c:v>56762222.757427797</c:v>
                </c:pt>
                <c:pt idx="411">
                  <c:v>60883960.92340859</c:v>
                </c:pt>
                <c:pt idx="412">
                  <c:v>62002718.415352806</c:v>
                </c:pt>
                <c:pt idx="413">
                  <c:v>63307295.894093394</c:v>
                </c:pt>
                <c:pt idx="414">
                  <c:v>65142979.529515192</c:v>
                </c:pt>
                <c:pt idx="415">
                  <c:v>64617260.969077192</c:v>
                </c:pt>
                <c:pt idx="416">
                  <c:v>66030947.626604386</c:v>
                </c:pt>
                <c:pt idx="417">
                  <c:v>66513638.915584199</c:v>
                </c:pt>
                <c:pt idx="418">
                  <c:v>63774433.190937601</c:v>
                </c:pt>
                <c:pt idx="419">
                  <c:v>67503204.83409299</c:v>
                </c:pt>
                <c:pt idx="420">
                  <c:v>69272706.329103589</c:v>
                </c:pt>
                <c:pt idx="421">
                  <c:v>66258000.091632582</c:v>
                </c:pt>
                <c:pt idx="422">
                  <c:v>67113107.795640618</c:v>
                </c:pt>
                <c:pt idx="423">
                  <c:v>69656718.704779804</c:v>
                </c:pt>
                <c:pt idx="424">
                  <c:v>66462345.977758184</c:v>
                </c:pt>
                <c:pt idx="425">
                  <c:v>71539782.785663396</c:v>
                </c:pt>
                <c:pt idx="426">
                  <c:v>73905856.508763</c:v>
                </c:pt>
                <c:pt idx="427">
                  <c:v>74117501.842544988</c:v>
                </c:pt>
                <c:pt idx="428">
                  <c:v>78703148.147284791</c:v>
                </c:pt>
                <c:pt idx="429">
                  <c:v>80864173.461938396</c:v>
                </c:pt>
                <c:pt idx="430">
                  <c:v>82190809.938648596</c:v>
                </c:pt>
                <c:pt idx="431">
                  <c:v>79526239.781518802</c:v>
                </c:pt>
                <c:pt idx="432">
                  <c:v>80907389.817874193</c:v>
                </c:pt>
                <c:pt idx="433">
                  <c:v>76925726.927364588</c:v>
                </c:pt>
                <c:pt idx="434">
                  <c:v>81066656.326566592</c:v>
                </c:pt>
                <c:pt idx="435">
                  <c:v>82173946.582279786</c:v>
                </c:pt>
                <c:pt idx="436">
                  <c:v>85857798.364833593</c:v>
                </c:pt>
                <c:pt idx="437">
                  <c:v>79802386.236705601</c:v>
                </c:pt>
                <c:pt idx="438">
                  <c:v>80938363.263170391</c:v>
                </c:pt>
                <c:pt idx="439">
                  <c:v>82163654.566765189</c:v>
                </c:pt>
                <c:pt idx="440">
                  <c:v>82706187.403241992</c:v>
                </c:pt>
                <c:pt idx="441">
                  <c:v>81797272.509841189</c:v>
                </c:pt>
                <c:pt idx="442">
                  <c:v>82583784.742633209</c:v>
                </c:pt>
                <c:pt idx="443">
                  <c:v>78682437.282103196</c:v>
                </c:pt>
                <c:pt idx="444">
                  <c:v>80174379.312237605</c:v>
                </c:pt>
                <c:pt idx="445">
                  <c:v>82613257.408702806</c:v>
                </c:pt>
                <c:pt idx="446">
                  <c:v>81575511.418439984</c:v>
                </c:pt>
                <c:pt idx="447">
                  <c:v>85265259.23490119</c:v>
                </c:pt>
                <c:pt idx="448">
                  <c:v>87002746.0743168</c:v>
                </c:pt>
                <c:pt idx="449">
                  <c:v>90281211.539688006</c:v>
                </c:pt>
                <c:pt idx="450">
                  <c:v>93247281.736127973</c:v>
                </c:pt>
                <c:pt idx="451">
                  <c:v>98592667.316254795</c:v>
                </c:pt>
                <c:pt idx="452">
                  <c:v>99330141.389310002</c:v>
                </c:pt>
                <c:pt idx="453">
                  <c:v>99377670.559050009</c:v>
                </c:pt>
                <c:pt idx="454">
                  <c:v>101712818.42621639</c:v>
                </c:pt>
                <c:pt idx="455">
                  <c:v>99933312.402284384</c:v>
                </c:pt>
                <c:pt idx="456">
                  <c:v>101415692.0756772</c:v>
                </c:pt>
                <c:pt idx="457">
                  <c:v>99094325.366228402</c:v>
                </c:pt>
                <c:pt idx="458">
                  <c:v>101414789.7407424</c:v>
                </c:pt>
                <c:pt idx="459">
                  <c:v>101409343.62095161</c:v>
                </c:pt>
                <c:pt idx="460">
                  <c:v>107138117.242962</c:v>
                </c:pt>
                <c:pt idx="461">
                  <c:v>108996918.1246296</c:v>
                </c:pt>
                <c:pt idx="462">
                  <c:v>104572446.87427199</c:v>
                </c:pt>
                <c:pt idx="463">
                  <c:v>103689881.70713638</c:v>
                </c:pt>
                <c:pt idx="464">
                  <c:v>105431707.79121239</c:v>
                </c:pt>
                <c:pt idx="465">
                  <c:v>112172373.37191601</c:v>
                </c:pt>
                <c:pt idx="466">
                  <c:v>110183837.71636797</c:v>
                </c:pt>
                <c:pt idx="467">
                  <c:v>102813722.09428321</c:v>
                </c:pt>
                <c:pt idx="468">
                  <c:v>71584642.09440504</c:v>
                </c:pt>
                <c:pt idx="469">
                  <c:v>72754325.785796404</c:v>
                </c:pt>
                <c:pt idx="470">
                  <c:v>73673473.831163988</c:v>
                </c:pt>
                <c:pt idx="471">
                  <c:v>74057273.893395349</c:v>
                </c:pt>
                <c:pt idx="472">
                  <c:v>72741619.444731131</c:v>
                </c:pt>
                <c:pt idx="473">
                  <c:v>76937591.549856961</c:v>
                </c:pt>
                <c:pt idx="474">
                  <c:v>76140686.173375443</c:v>
                </c:pt>
                <c:pt idx="475">
                  <c:v>72695453.811110646</c:v>
                </c:pt>
                <c:pt idx="476">
                  <c:v>72372385.491896152</c:v>
                </c:pt>
                <c:pt idx="477">
                  <c:v>72779878.650905281</c:v>
                </c:pt>
                <c:pt idx="478">
                  <c:v>70193791.592202961</c:v>
                </c:pt>
                <c:pt idx="479">
                  <c:v>76400400.528276488</c:v>
                </c:pt>
                <c:pt idx="480">
                  <c:v>77699188.957222804</c:v>
                </c:pt>
                <c:pt idx="481">
                  <c:v>77603207.182148173</c:v>
                </c:pt>
                <c:pt idx="482">
                  <c:v>74512623.904354796</c:v>
                </c:pt>
                <c:pt idx="483">
                  <c:v>73119179.162915289</c:v>
                </c:pt>
                <c:pt idx="484">
                  <c:v>74526926.826805919</c:v>
                </c:pt>
                <c:pt idx="485">
                  <c:v>80158763.504567534</c:v>
                </c:pt>
                <c:pt idx="486">
                  <c:v>77680379.77638191</c:v>
                </c:pt>
                <c:pt idx="487">
                  <c:v>75665295.827114388</c:v>
                </c:pt>
                <c:pt idx="488">
                  <c:v>77803983.525024727</c:v>
                </c:pt>
                <c:pt idx="489">
                  <c:v>82632289.358015999</c:v>
                </c:pt>
                <c:pt idx="490">
                  <c:v>84593764.494057596</c:v>
                </c:pt>
                <c:pt idx="491">
                  <c:v>87234960.497889593</c:v>
                </c:pt>
                <c:pt idx="492">
                  <c:v>84327128.513373584</c:v>
                </c:pt>
                <c:pt idx="493">
                  <c:v>84084303.268000782</c:v>
                </c:pt>
                <c:pt idx="494">
                  <c:v>85096585.494878411</c:v>
                </c:pt>
                <c:pt idx="495">
                  <c:v>88870655.252484009</c:v>
                </c:pt>
                <c:pt idx="496">
                  <c:v>88702339.597941592</c:v>
                </c:pt>
                <c:pt idx="497">
                  <c:v>88870655.252484009</c:v>
                </c:pt>
                <c:pt idx="498">
                  <c:v>89616118.079448</c:v>
                </c:pt>
                <c:pt idx="499">
                  <c:v>89569407.689913601</c:v>
                </c:pt>
                <c:pt idx="500">
                  <c:v>90992979.268387213</c:v>
                </c:pt>
                <c:pt idx="501">
                  <c:v>87645706.00786081</c:v>
                </c:pt>
                <c:pt idx="502">
                  <c:v>87692097.198211193</c:v>
                </c:pt>
                <c:pt idx="503">
                  <c:v>86562800.400117606</c:v>
                </c:pt>
                <c:pt idx="504">
                  <c:v>89143685.562751189</c:v>
                </c:pt>
                <c:pt idx="505">
                  <c:v>87925637.195964009</c:v>
                </c:pt>
                <c:pt idx="506">
                  <c:v>90139273.592104793</c:v>
                </c:pt>
                <c:pt idx="507">
                  <c:v>87671532.028874382</c:v>
                </c:pt>
                <c:pt idx="508">
                  <c:v>88936957.013241604</c:v>
                </c:pt>
                <c:pt idx="509">
                  <c:v>93408760.738317594</c:v>
                </c:pt>
                <c:pt idx="510">
                  <c:v>97289766.874209598</c:v>
                </c:pt>
                <c:pt idx="511">
                  <c:v>97793692.400448009</c:v>
                </c:pt>
                <c:pt idx="512">
                  <c:v>93089812.502620801</c:v>
                </c:pt>
                <c:pt idx="513">
                  <c:v>86704311.26308319</c:v>
                </c:pt>
                <c:pt idx="514">
                  <c:v>81548805.983709604</c:v>
                </c:pt>
                <c:pt idx="515">
                  <c:v>75515137.136447042</c:v>
                </c:pt>
                <c:pt idx="516">
                  <c:v>76457897.901350632</c:v>
                </c:pt>
                <c:pt idx="517">
                  <c:v>80510516.081006393</c:v>
                </c:pt>
                <c:pt idx="518">
                  <c:v>80598291.285160795</c:v>
                </c:pt>
                <c:pt idx="519">
                  <c:v>83437460.718170404</c:v>
                </c:pt>
                <c:pt idx="520">
                  <c:v>85259931.3464472</c:v>
                </c:pt>
                <c:pt idx="521">
                  <c:v>84152147.209941596</c:v>
                </c:pt>
                <c:pt idx="522">
                  <c:v>89022347.9278128</c:v>
                </c:pt>
                <c:pt idx="523">
                  <c:v>92935603.286589608</c:v>
                </c:pt>
                <c:pt idx="524">
                  <c:v>92274283.610150397</c:v>
                </c:pt>
                <c:pt idx="525">
                  <c:v>91268569.347587988</c:v>
                </c:pt>
                <c:pt idx="526">
                  <c:v>88191005.763405606</c:v>
                </c:pt>
                <c:pt idx="527">
                  <c:v>89467975.893535212</c:v>
                </c:pt>
                <c:pt idx="528">
                  <c:v>90800550.361116007</c:v>
                </c:pt>
                <c:pt idx="529">
                  <c:v>90982333.253793597</c:v>
                </c:pt>
                <c:pt idx="530">
                  <c:v>95817734.844544798</c:v>
                </c:pt>
                <c:pt idx="531">
                  <c:v>97727487.923260778</c:v>
                </c:pt>
                <c:pt idx="532">
                  <c:v>97113091.168475986</c:v>
                </c:pt>
                <c:pt idx="533">
                  <c:v>89797657.723099202</c:v>
                </c:pt>
                <c:pt idx="534">
                  <c:v>81542510.381311223</c:v>
                </c:pt>
                <c:pt idx="535">
                  <c:v>75088532.479681447</c:v>
                </c:pt>
                <c:pt idx="536">
                  <c:v>72733920.015549615</c:v>
                </c:pt>
                <c:pt idx="537">
                  <c:v>72558655.59527351</c:v>
                </c:pt>
                <c:pt idx="538">
                  <c:v>75871591.300324097</c:v>
                </c:pt>
                <c:pt idx="539">
                  <c:v>82769008.704386398</c:v>
                </c:pt>
                <c:pt idx="540">
                  <c:v>84442241.924625605</c:v>
                </c:pt>
                <c:pt idx="541">
                  <c:v>88875016.49178721</c:v>
                </c:pt>
                <c:pt idx="542">
                  <c:v>92226378.9505032</c:v>
                </c:pt>
                <c:pt idx="543">
                  <c:v>90021663.369547188</c:v>
                </c:pt>
                <c:pt idx="544">
                  <c:v>88678675.549893588</c:v>
                </c:pt>
                <c:pt idx="545">
                  <c:v>84954274.628932804</c:v>
                </c:pt>
                <c:pt idx="546">
                  <c:v>86805432.762566403</c:v>
                </c:pt>
                <c:pt idx="547">
                  <c:v>90440366.001890406</c:v>
                </c:pt>
                <c:pt idx="548">
                  <c:v>92867691.895776004</c:v>
                </c:pt>
                <c:pt idx="549">
                  <c:v>94125714.346303195</c:v>
                </c:pt>
                <c:pt idx="550">
                  <c:v>97810201.654927194</c:v>
                </c:pt>
                <c:pt idx="551">
                  <c:v>101045307.119184</c:v>
                </c:pt>
                <c:pt idx="552">
                  <c:v>99876633.65310961</c:v>
                </c:pt>
                <c:pt idx="553">
                  <c:v>98826782.965488017</c:v>
                </c:pt>
                <c:pt idx="554">
                  <c:v>97330701.202128008</c:v>
                </c:pt>
                <c:pt idx="555">
                  <c:v>92610990.067384794</c:v>
                </c:pt>
                <c:pt idx="556">
                  <c:v>91383244.621869594</c:v>
                </c:pt>
                <c:pt idx="557">
                  <c:v>96816842.967211202</c:v>
                </c:pt>
                <c:pt idx="558">
                  <c:v>101807630.3197296</c:v>
                </c:pt>
                <c:pt idx="559">
                  <c:v>100076067.13785121</c:v>
                </c:pt>
                <c:pt idx="560">
                  <c:v>97969202.868758395</c:v>
                </c:pt>
                <c:pt idx="561">
                  <c:v>98161111.192636803</c:v>
                </c:pt>
                <c:pt idx="562">
                  <c:v>99984240.34968242</c:v>
                </c:pt>
                <c:pt idx="563">
                  <c:v>101332084.88918161</c:v>
                </c:pt>
                <c:pt idx="564">
                  <c:v>103519497.94954561</c:v>
                </c:pt>
                <c:pt idx="565">
                  <c:v>100772183.29478401</c:v>
                </c:pt>
                <c:pt idx="566">
                  <c:v>97683380.691292793</c:v>
                </c:pt>
                <c:pt idx="567">
                  <c:v>98885735.285335213</c:v>
                </c:pt>
                <c:pt idx="568">
                  <c:v>97859253.186014399</c:v>
                </c:pt>
                <c:pt idx="569">
                  <c:v>79408829.000433594</c:v>
                </c:pt>
                <c:pt idx="570">
                  <c:v>81902439.099633589</c:v>
                </c:pt>
                <c:pt idx="571">
                  <c:v>79234343.860103995</c:v>
                </c:pt>
                <c:pt idx="572">
                  <c:v>82953963.600134403</c:v>
                </c:pt>
                <c:pt idx="573">
                  <c:v>85511055.516350403</c:v>
                </c:pt>
                <c:pt idx="574">
                  <c:v>88501690.299787194</c:v>
                </c:pt>
                <c:pt idx="575">
                  <c:v>90658319.950223982</c:v>
                </c:pt>
                <c:pt idx="576">
                  <c:v>90718558.569748804</c:v>
                </c:pt>
                <c:pt idx="577">
                  <c:v>88818592.635259211</c:v>
                </c:pt>
                <c:pt idx="578">
                  <c:v>90076870.327392012</c:v>
                </c:pt>
                <c:pt idx="579">
                  <c:v>90719297.004110411</c:v>
                </c:pt>
                <c:pt idx="580">
                  <c:v>87873201.409536004</c:v>
                </c:pt>
                <c:pt idx="581">
                  <c:v>89453300.766508803</c:v>
                </c:pt>
                <c:pt idx="582">
                  <c:v>91376191.365926385</c:v>
                </c:pt>
                <c:pt idx="583">
                  <c:v>89575102.557604805</c:v>
                </c:pt>
                <c:pt idx="584">
                  <c:v>93396262.663713604</c:v>
                </c:pt>
                <c:pt idx="585">
                  <c:v>94985525.207807988</c:v>
                </c:pt>
                <c:pt idx="586">
                  <c:v>90373035.22391519</c:v>
                </c:pt>
                <c:pt idx="587">
                  <c:v>86589302.158943996</c:v>
                </c:pt>
                <c:pt idx="588">
                  <c:v>84809458.771199971</c:v>
                </c:pt>
                <c:pt idx="589">
                  <c:v>75232712.094912007</c:v>
                </c:pt>
                <c:pt idx="590">
                  <c:v>70536422.8444608</c:v>
                </c:pt>
                <c:pt idx="591">
                  <c:v>74639156.570856005</c:v>
                </c:pt>
                <c:pt idx="592">
                  <c:v>78545120.883436799</c:v>
                </c:pt>
                <c:pt idx="593">
                  <c:v>83102529.097814411</c:v>
                </c:pt>
                <c:pt idx="594">
                  <c:v>82097568.304703996</c:v>
                </c:pt>
                <c:pt idx="595">
                  <c:v>80969658.644289598</c:v>
                </c:pt>
                <c:pt idx="596">
                  <c:v>83390259.515097588</c:v>
                </c:pt>
                <c:pt idx="597">
                  <c:v>91478311.624742389</c:v>
                </c:pt>
                <c:pt idx="598">
                  <c:v>87998661.653975993</c:v>
                </c:pt>
                <c:pt idx="599">
                  <c:v>86702180.488228813</c:v>
                </c:pt>
                <c:pt idx="600">
                  <c:v>85590978.715785593</c:v>
                </c:pt>
                <c:pt idx="601">
                  <c:v>86507149.520606413</c:v>
                </c:pt>
                <c:pt idx="602">
                  <c:v>89450233.747991994</c:v>
                </c:pt>
                <c:pt idx="603">
                  <c:v>87068422.792699218</c:v>
                </c:pt>
                <c:pt idx="604">
                  <c:v>87235883.274643183</c:v>
                </c:pt>
                <c:pt idx="605">
                  <c:v>85835024.463758394</c:v>
                </c:pt>
                <c:pt idx="606">
                  <c:v>88720831.784779206</c:v>
                </c:pt>
                <c:pt idx="607">
                  <c:v>87434274.287203178</c:v>
                </c:pt>
                <c:pt idx="608">
                  <c:v>87004410.558307186</c:v>
                </c:pt>
                <c:pt idx="609">
                  <c:v>86952737.595815986</c:v>
                </c:pt>
                <c:pt idx="610">
                  <c:v>92553667.168420792</c:v>
                </c:pt>
                <c:pt idx="611">
                  <c:v>94898032.342891201</c:v>
                </c:pt>
                <c:pt idx="612">
                  <c:v>96867605.572127998</c:v>
                </c:pt>
                <c:pt idx="613">
                  <c:v>96415500.885004789</c:v>
                </c:pt>
                <c:pt idx="614">
                  <c:v>98365265.94319199</c:v>
                </c:pt>
                <c:pt idx="615">
                  <c:v>99222538.242902383</c:v>
                </c:pt>
                <c:pt idx="616">
                  <c:v>97455543.600081623</c:v>
                </c:pt>
                <c:pt idx="617">
                  <c:v>94798527.793919995</c:v>
                </c:pt>
                <c:pt idx="618">
                  <c:v>95124298.409639984</c:v>
                </c:pt>
                <c:pt idx="619">
                  <c:v>96324301.842148811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D2-46E4-86A4-41FDDA219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382847"/>
        <c:axId val="801383263"/>
      </c:lineChart>
      <c:catAx>
        <c:axId val="80138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383263"/>
        <c:crosses val="autoZero"/>
        <c:auto val="1"/>
        <c:lblAlgn val="ctr"/>
        <c:lblOffset val="100"/>
        <c:noMultiLvlLbl val="0"/>
      </c:catAx>
      <c:valAx>
        <c:axId val="80138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382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'C-MDP in China'!$C$5</c:f>
              <c:strCache>
                <c:ptCount val="1"/>
                <c:pt idx="0">
                  <c:v>miners-revenue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'C-MDP in China'!$B$6:$B$746</c:f>
              <c:numCache>
                <c:formatCode>m/d/yy</c:formatCode>
                <c:ptCount val="619"/>
                <c:pt idx="0">
                  <c:v>42371</c:v>
                </c:pt>
                <c:pt idx="1">
                  <c:v>42374</c:v>
                </c:pt>
                <c:pt idx="2">
                  <c:v>42377</c:v>
                </c:pt>
                <c:pt idx="3">
                  <c:v>42380</c:v>
                </c:pt>
                <c:pt idx="4">
                  <c:v>42383</c:v>
                </c:pt>
                <c:pt idx="5">
                  <c:v>42386</c:v>
                </c:pt>
                <c:pt idx="6">
                  <c:v>42389</c:v>
                </c:pt>
                <c:pt idx="7">
                  <c:v>42392</c:v>
                </c:pt>
                <c:pt idx="8">
                  <c:v>42395</c:v>
                </c:pt>
                <c:pt idx="9">
                  <c:v>42398</c:v>
                </c:pt>
                <c:pt idx="10">
                  <c:v>42401</c:v>
                </c:pt>
                <c:pt idx="11">
                  <c:v>42404</c:v>
                </c:pt>
                <c:pt idx="12">
                  <c:v>42407</c:v>
                </c:pt>
                <c:pt idx="13">
                  <c:v>42410</c:v>
                </c:pt>
                <c:pt idx="14">
                  <c:v>42413</c:v>
                </c:pt>
                <c:pt idx="15">
                  <c:v>42416</c:v>
                </c:pt>
                <c:pt idx="16">
                  <c:v>42419</c:v>
                </c:pt>
                <c:pt idx="17">
                  <c:v>42422</c:v>
                </c:pt>
                <c:pt idx="18">
                  <c:v>42425</c:v>
                </c:pt>
                <c:pt idx="19">
                  <c:v>42428</c:v>
                </c:pt>
                <c:pt idx="20">
                  <c:v>42431</c:v>
                </c:pt>
                <c:pt idx="21">
                  <c:v>42434</c:v>
                </c:pt>
                <c:pt idx="22">
                  <c:v>42437</c:v>
                </c:pt>
                <c:pt idx="23">
                  <c:v>42440</c:v>
                </c:pt>
                <c:pt idx="24">
                  <c:v>42443</c:v>
                </c:pt>
                <c:pt idx="25">
                  <c:v>42446</c:v>
                </c:pt>
                <c:pt idx="26">
                  <c:v>42449</c:v>
                </c:pt>
                <c:pt idx="27">
                  <c:v>42452</c:v>
                </c:pt>
                <c:pt idx="28">
                  <c:v>42455</c:v>
                </c:pt>
                <c:pt idx="29">
                  <c:v>42458</c:v>
                </c:pt>
                <c:pt idx="30">
                  <c:v>42461</c:v>
                </c:pt>
                <c:pt idx="31">
                  <c:v>42464</c:v>
                </c:pt>
                <c:pt idx="32">
                  <c:v>42467</c:v>
                </c:pt>
                <c:pt idx="33">
                  <c:v>42470</c:v>
                </c:pt>
                <c:pt idx="34">
                  <c:v>42473</c:v>
                </c:pt>
                <c:pt idx="35">
                  <c:v>42476</c:v>
                </c:pt>
                <c:pt idx="36">
                  <c:v>42479</c:v>
                </c:pt>
                <c:pt idx="37">
                  <c:v>42482</c:v>
                </c:pt>
                <c:pt idx="38">
                  <c:v>42485</c:v>
                </c:pt>
                <c:pt idx="39">
                  <c:v>42488</c:v>
                </c:pt>
                <c:pt idx="40">
                  <c:v>42491</c:v>
                </c:pt>
                <c:pt idx="41">
                  <c:v>42494</c:v>
                </c:pt>
                <c:pt idx="42">
                  <c:v>42497</c:v>
                </c:pt>
                <c:pt idx="43">
                  <c:v>42500</c:v>
                </c:pt>
                <c:pt idx="44">
                  <c:v>42503</c:v>
                </c:pt>
                <c:pt idx="45">
                  <c:v>42506</c:v>
                </c:pt>
                <c:pt idx="46">
                  <c:v>42509</c:v>
                </c:pt>
                <c:pt idx="47">
                  <c:v>42512</c:v>
                </c:pt>
                <c:pt idx="48">
                  <c:v>42515</c:v>
                </c:pt>
                <c:pt idx="49">
                  <c:v>42518</c:v>
                </c:pt>
                <c:pt idx="50">
                  <c:v>42521</c:v>
                </c:pt>
                <c:pt idx="51">
                  <c:v>42524</c:v>
                </c:pt>
                <c:pt idx="52">
                  <c:v>42527</c:v>
                </c:pt>
                <c:pt idx="53">
                  <c:v>42530</c:v>
                </c:pt>
                <c:pt idx="54">
                  <c:v>42533</c:v>
                </c:pt>
                <c:pt idx="55">
                  <c:v>42536</c:v>
                </c:pt>
                <c:pt idx="56">
                  <c:v>42539</c:v>
                </c:pt>
                <c:pt idx="57">
                  <c:v>42542</c:v>
                </c:pt>
                <c:pt idx="58">
                  <c:v>42545</c:v>
                </c:pt>
                <c:pt idx="59">
                  <c:v>42548</c:v>
                </c:pt>
                <c:pt idx="60">
                  <c:v>42551</c:v>
                </c:pt>
                <c:pt idx="61">
                  <c:v>42554</c:v>
                </c:pt>
                <c:pt idx="62">
                  <c:v>42557</c:v>
                </c:pt>
                <c:pt idx="63">
                  <c:v>42560</c:v>
                </c:pt>
                <c:pt idx="64">
                  <c:v>42563</c:v>
                </c:pt>
                <c:pt idx="65">
                  <c:v>42566</c:v>
                </c:pt>
                <c:pt idx="66">
                  <c:v>42569</c:v>
                </c:pt>
                <c:pt idx="67">
                  <c:v>42572</c:v>
                </c:pt>
                <c:pt idx="68">
                  <c:v>42575</c:v>
                </c:pt>
                <c:pt idx="69">
                  <c:v>42578</c:v>
                </c:pt>
                <c:pt idx="70">
                  <c:v>42581</c:v>
                </c:pt>
                <c:pt idx="71">
                  <c:v>42584</c:v>
                </c:pt>
                <c:pt idx="72">
                  <c:v>42587</c:v>
                </c:pt>
                <c:pt idx="73">
                  <c:v>42590</c:v>
                </c:pt>
                <c:pt idx="74">
                  <c:v>42593</c:v>
                </c:pt>
                <c:pt idx="75">
                  <c:v>42596</c:v>
                </c:pt>
                <c:pt idx="76">
                  <c:v>42599</c:v>
                </c:pt>
                <c:pt idx="77">
                  <c:v>42602</c:v>
                </c:pt>
                <c:pt idx="78">
                  <c:v>42605</c:v>
                </c:pt>
                <c:pt idx="79">
                  <c:v>42608</c:v>
                </c:pt>
                <c:pt idx="80">
                  <c:v>42611</c:v>
                </c:pt>
                <c:pt idx="81">
                  <c:v>42614</c:v>
                </c:pt>
                <c:pt idx="82">
                  <c:v>42617</c:v>
                </c:pt>
                <c:pt idx="83">
                  <c:v>42620</c:v>
                </c:pt>
                <c:pt idx="84">
                  <c:v>42623</c:v>
                </c:pt>
                <c:pt idx="85">
                  <c:v>42626</c:v>
                </c:pt>
                <c:pt idx="86">
                  <c:v>42629</c:v>
                </c:pt>
                <c:pt idx="87">
                  <c:v>42632</c:v>
                </c:pt>
                <c:pt idx="88">
                  <c:v>42635</c:v>
                </c:pt>
                <c:pt idx="89">
                  <c:v>42638</c:v>
                </c:pt>
                <c:pt idx="90">
                  <c:v>42641</c:v>
                </c:pt>
                <c:pt idx="91">
                  <c:v>42644</c:v>
                </c:pt>
                <c:pt idx="92">
                  <c:v>42647</c:v>
                </c:pt>
                <c:pt idx="93">
                  <c:v>42650</c:v>
                </c:pt>
                <c:pt idx="94">
                  <c:v>42653</c:v>
                </c:pt>
                <c:pt idx="95">
                  <c:v>42656</c:v>
                </c:pt>
                <c:pt idx="96">
                  <c:v>42659</c:v>
                </c:pt>
                <c:pt idx="97">
                  <c:v>42662</c:v>
                </c:pt>
                <c:pt idx="98">
                  <c:v>42665</c:v>
                </c:pt>
                <c:pt idx="99">
                  <c:v>42668</c:v>
                </c:pt>
                <c:pt idx="100">
                  <c:v>42671</c:v>
                </c:pt>
                <c:pt idx="101">
                  <c:v>42674</c:v>
                </c:pt>
                <c:pt idx="102">
                  <c:v>42677</c:v>
                </c:pt>
                <c:pt idx="103">
                  <c:v>42680</c:v>
                </c:pt>
                <c:pt idx="104">
                  <c:v>42683</c:v>
                </c:pt>
                <c:pt idx="105">
                  <c:v>42686</c:v>
                </c:pt>
                <c:pt idx="106">
                  <c:v>42689</c:v>
                </c:pt>
                <c:pt idx="107">
                  <c:v>42692</c:v>
                </c:pt>
                <c:pt idx="108">
                  <c:v>42695</c:v>
                </c:pt>
                <c:pt idx="109">
                  <c:v>42698</c:v>
                </c:pt>
                <c:pt idx="110">
                  <c:v>42701</c:v>
                </c:pt>
                <c:pt idx="111">
                  <c:v>42704</c:v>
                </c:pt>
                <c:pt idx="112">
                  <c:v>42707</c:v>
                </c:pt>
                <c:pt idx="113">
                  <c:v>42710</c:v>
                </c:pt>
                <c:pt idx="114">
                  <c:v>42713</c:v>
                </c:pt>
                <c:pt idx="115">
                  <c:v>42716</c:v>
                </c:pt>
                <c:pt idx="116">
                  <c:v>42719</c:v>
                </c:pt>
                <c:pt idx="117">
                  <c:v>42722</c:v>
                </c:pt>
                <c:pt idx="118">
                  <c:v>42725</c:v>
                </c:pt>
                <c:pt idx="119">
                  <c:v>42728</c:v>
                </c:pt>
                <c:pt idx="120">
                  <c:v>42731</c:v>
                </c:pt>
                <c:pt idx="121">
                  <c:v>42734</c:v>
                </c:pt>
                <c:pt idx="122">
                  <c:v>42737</c:v>
                </c:pt>
                <c:pt idx="123">
                  <c:v>42740</c:v>
                </c:pt>
                <c:pt idx="124">
                  <c:v>42743</c:v>
                </c:pt>
                <c:pt idx="125">
                  <c:v>42746</c:v>
                </c:pt>
                <c:pt idx="126">
                  <c:v>42749</c:v>
                </c:pt>
                <c:pt idx="127">
                  <c:v>42752</c:v>
                </c:pt>
                <c:pt idx="128">
                  <c:v>42755</c:v>
                </c:pt>
                <c:pt idx="129">
                  <c:v>42758</c:v>
                </c:pt>
                <c:pt idx="130">
                  <c:v>42761</c:v>
                </c:pt>
                <c:pt idx="131">
                  <c:v>42764</c:v>
                </c:pt>
                <c:pt idx="132">
                  <c:v>42767</c:v>
                </c:pt>
                <c:pt idx="133">
                  <c:v>42770</c:v>
                </c:pt>
                <c:pt idx="134">
                  <c:v>42773</c:v>
                </c:pt>
                <c:pt idx="135">
                  <c:v>42776</c:v>
                </c:pt>
                <c:pt idx="136">
                  <c:v>42779</c:v>
                </c:pt>
                <c:pt idx="137">
                  <c:v>42782</c:v>
                </c:pt>
                <c:pt idx="138">
                  <c:v>42785</c:v>
                </c:pt>
                <c:pt idx="139">
                  <c:v>42788</c:v>
                </c:pt>
                <c:pt idx="140">
                  <c:v>42791</c:v>
                </c:pt>
                <c:pt idx="141">
                  <c:v>42794</c:v>
                </c:pt>
                <c:pt idx="142">
                  <c:v>42797</c:v>
                </c:pt>
                <c:pt idx="143">
                  <c:v>42800</c:v>
                </c:pt>
                <c:pt idx="144">
                  <c:v>42803</c:v>
                </c:pt>
                <c:pt idx="145">
                  <c:v>42806</c:v>
                </c:pt>
                <c:pt idx="146">
                  <c:v>42809</c:v>
                </c:pt>
                <c:pt idx="147">
                  <c:v>42812</c:v>
                </c:pt>
                <c:pt idx="148">
                  <c:v>42815</c:v>
                </c:pt>
                <c:pt idx="149">
                  <c:v>42818</c:v>
                </c:pt>
                <c:pt idx="150">
                  <c:v>42821</c:v>
                </c:pt>
                <c:pt idx="151">
                  <c:v>42824</c:v>
                </c:pt>
                <c:pt idx="152">
                  <c:v>42827</c:v>
                </c:pt>
                <c:pt idx="153">
                  <c:v>42830</c:v>
                </c:pt>
                <c:pt idx="154">
                  <c:v>42833</c:v>
                </c:pt>
                <c:pt idx="155">
                  <c:v>42836</c:v>
                </c:pt>
                <c:pt idx="156">
                  <c:v>42839</c:v>
                </c:pt>
                <c:pt idx="157">
                  <c:v>42842</c:v>
                </c:pt>
                <c:pt idx="158">
                  <c:v>42845</c:v>
                </c:pt>
                <c:pt idx="159">
                  <c:v>42848</c:v>
                </c:pt>
                <c:pt idx="160">
                  <c:v>42851</c:v>
                </c:pt>
                <c:pt idx="161">
                  <c:v>42854</c:v>
                </c:pt>
                <c:pt idx="162">
                  <c:v>42857</c:v>
                </c:pt>
                <c:pt idx="163">
                  <c:v>42860</c:v>
                </c:pt>
                <c:pt idx="164">
                  <c:v>42863</c:v>
                </c:pt>
                <c:pt idx="165">
                  <c:v>42866</c:v>
                </c:pt>
                <c:pt idx="166">
                  <c:v>42869</c:v>
                </c:pt>
                <c:pt idx="167">
                  <c:v>42872</c:v>
                </c:pt>
                <c:pt idx="168">
                  <c:v>42875</c:v>
                </c:pt>
                <c:pt idx="169">
                  <c:v>42878</c:v>
                </c:pt>
                <c:pt idx="170">
                  <c:v>42881</c:v>
                </c:pt>
                <c:pt idx="171">
                  <c:v>42884</c:v>
                </c:pt>
                <c:pt idx="172">
                  <c:v>42887</c:v>
                </c:pt>
                <c:pt idx="173">
                  <c:v>42890</c:v>
                </c:pt>
                <c:pt idx="174">
                  <c:v>42893</c:v>
                </c:pt>
                <c:pt idx="175">
                  <c:v>42896</c:v>
                </c:pt>
                <c:pt idx="176">
                  <c:v>42899</c:v>
                </c:pt>
                <c:pt idx="177">
                  <c:v>42902</c:v>
                </c:pt>
                <c:pt idx="178">
                  <c:v>42905</c:v>
                </c:pt>
                <c:pt idx="179">
                  <c:v>42908</c:v>
                </c:pt>
                <c:pt idx="180">
                  <c:v>42911</c:v>
                </c:pt>
                <c:pt idx="181">
                  <c:v>42914</c:v>
                </c:pt>
                <c:pt idx="182">
                  <c:v>42917</c:v>
                </c:pt>
                <c:pt idx="183">
                  <c:v>42920</c:v>
                </c:pt>
                <c:pt idx="184">
                  <c:v>42923</c:v>
                </c:pt>
                <c:pt idx="185">
                  <c:v>42926</c:v>
                </c:pt>
                <c:pt idx="186">
                  <c:v>42929</c:v>
                </c:pt>
                <c:pt idx="187">
                  <c:v>42932</c:v>
                </c:pt>
                <c:pt idx="188">
                  <c:v>42935</c:v>
                </c:pt>
                <c:pt idx="189">
                  <c:v>42938</c:v>
                </c:pt>
                <c:pt idx="190">
                  <c:v>42941</c:v>
                </c:pt>
                <c:pt idx="191">
                  <c:v>42944</c:v>
                </c:pt>
                <c:pt idx="192">
                  <c:v>42947</c:v>
                </c:pt>
                <c:pt idx="193">
                  <c:v>42950</c:v>
                </c:pt>
                <c:pt idx="194">
                  <c:v>42953</c:v>
                </c:pt>
                <c:pt idx="195">
                  <c:v>42956</c:v>
                </c:pt>
                <c:pt idx="196">
                  <c:v>42959</c:v>
                </c:pt>
                <c:pt idx="197">
                  <c:v>42962</c:v>
                </c:pt>
                <c:pt idx="198">
                  <c:v>42965</c:v>
                </c:pt>
                <c:pt idx="199">
                  <c:v>42968</c:v>
                </c:pt>
                <c:pt idx="200">
                  <c:v>42971</c:v>
                </c:pt>
                <c:pt idx="201">
                  <c:v>42974</c:v>
                </c:pt>
                <c:pt idx="202">
                  <c:v>42977</c:v>
                </c:pt>
                <c:pt idx="203">
                  <c:v>42980</c:v>
                </c:pt>
                <c:pt idx="204">
                  <c:v>42983</c:v>
                </c:pt>
                <c:pt idx="205">
                  <c:v>42986</c:v>
                </c:pt>
                <c:pt idx="206">
                  <c:v>42989</c:v>
                </c:pt>
                <c:pt idx="207">
                  <c:v>42992</c:v>
                </c:pt>
                <c:pt idx="208">
                  <c:v>42995</c:v>
                </c:pt>
                <c:pt idx="209">
                  <c:v>42998</c:v>
                </c:pt>
                <c:pt idx="210">
                  <c:v>43001</c:v>
                </c:pt>
                <c:pt idx="211">
                  <c:v>43004</c:v>
                </c:pt>
                <c:pt idx="212">
                  <c:v>43007</c:v>
                </c:pt>
                <c:pt idx="213">
                  <c:v>43010</c:v>
                </c:pt>
                <c:pt idx="214">
                  <c:v>43013</c:v>
                </c:pt>
                <c:pt idx="215">
                  <c:v>43016</c:v>
                </c:pt>
                <c:pt idx="216">
                  <c:v>43019</c:v>
                </c:pt>
                <c:pt idx="217">
                  <c:v>43022</c:v>
                </c:pt>
                <c:pt idx="218">
                  <c:v>43025</c:v>
                </c:pt>
                <c:pt idx="219">
                  <c:v>43028</c:v>
                </c:pt>
                <c:pt idx="220">
                  <c:v>43031</c:v>
                </c:pt>
                <c:pt idx="221">
                  <c:v>43034</c:v>
                </c:pt>
                <c:pt idx="222">
                  <c:v>43037</c:v>
                </c:pt>
                <c:pt idx="223">
                  <c:v>43040</c:v>
                </c:pt>
                <c:pt idx="224">
                  <c:v>43043</c:v>
                </c:pt>
                <c:pt idx="225">
                  <c:v>43046</c:v>
                </c:pt>
                <c:pt idx="226">
                  <c:v>43049</c:v>
                </c:pt>
                <c:pt idx="227">
                  <c:v>43052</c:v>
                </c:pt>
                <c:pt idx="228">
                  <c:v>43055</c:v>
                </c:pt>
                <c:pt idx="229">
                  <c:v>43058</c:v>
                </c:pt>
                <c:pt idx="230">
                  <c:v>43061</c:v>
                </c:pt>
                <c:pt idx="231">
                  <c:v>43064</c:v>
                </c:pt>
                <c:pt idx="232">
                  <c:v>43067</c:v>
                </c:pt>
                <c:pt idx="233">
                  <c:v>43070</c:v>
                </c:pt>
                <c:pt idx="234">
                  <c:v>43073</c:v>
                </c:pt>
                <c:pt idx="235">
                  <c:v>43076</c:v>
                </c:pt>
                <c:pt idx="236">
                  <c:v>43079</c:v>
                </c:pt>
                <c:pt idx="237">
                  <c:v>43082</c:v>
                </c:pt>
                <c:pt idx="238">
                  <c:v>43085</c:v>
                </c:pt>
                <c:pt idx="239">
                  <c:v>43088</c:v>
                </c:pt>
                <c:pt idx="240">
                  <c:v>43091</c:v>
                </c:pt>
                <c:pt idx="241">
                  <c:v>43094</c:v>
                </c:pt>
                <c:pt idx="242">
                  <c:v>43097</c:v>
                </c:pt>
                <c:pt idx="243">
                  <c:v>43100</c:v>
                </c:pt>
                <c:pt idx="244">
                  <c:v>43103</c:v>
                </c:pt>
                <c:pt idx="245">
                  <c:v>43106</c:v>
                </c:pt>
                <c:pt idx="246">
                  <c:v>43109</c:v>
                </c:pt>
                <c:pt idx="247">
                  <c:v>43112</c:v>
                </c:pt>
                <c:pt idx="248">
                  <c:v>43115</c:v>
                </c:pt>
                <c:pt idx="249">
                  <c:v>43118</c:v>
                </c:pt>
                <c:pt idx="250">
                  <c:v>43121</c:v>
                </c:pt>
                <c:pt idx="251">
                  <c:v>43124</c:v>
                </c:pt>
                <c:pt idx="252">
                  <c:v>43127</c:v>
                </c:pt>
                <c:pt idx="253">
                  <c:v>43130</c:v>
                </c:pt>
                <c:pt idx="254">
                  <c:v>43133</c:v>
                </c:pt>
                <c:pt idx="255">
                  <c:v>43136</c:v>
                </c:pt>
                <c:pt idx="256">
                  <c:v>43139</c:v>
                </c:pt>
                <c:pt idx="257">
                  <c:v>43142</c:v>
                </c:pt>
                <c:pt idx="258">
                  <c:v>43145</c:v>
                </c:pt>
                <c:pt idx="259">
                  <c:v>43148</c:v>
                </c:pt>
                <c:pt idx="260">
                  <c:v>43151</c:v>
                </c:pt>
                <c:pt idx="261">
                  <c:v>43154</c:v>
                </c:pt>
                <c:pt idx="262">
                  <c:v>43157</c:v>
                </c:pt>
                <c:pt idx="263">
                  <c:v>43160</c:v>
                </c:pt>
                <c:pt idx="264">
                  <c:v>43163</c:v>
                </c:pt>
                <c:pt idx="265">
                  <c:v>43166</c:v>
                </c:pt>
                <c:pt idx="266">
                  <c:v>43169</c:v>
                </c:pt>
                <c:pt idx="267">
                  <c:v>43172</c:v>
                </c:pt>
                <c:pt idx="268">
                  <c:v>43175</c:v>
                </c:pt>
                <c:pt idx="269">
                  <c:v>43178</c:v>
                </c:pt>
                <c:pt idx="270">
                  <c:v>43181</c:v>
                </c:pt>
                <c:pt idx="271">
                  <c:v>43184</c:v>
                </c:pt>
                <c:pt idx="272">
                  <c:v>43187</c:v>
                </c:pt>
                <c:pt idx="273">
                  <c:v>43190</c:v>
                </c:pt>
                <c:pt idx="274">
                  <c:v>43193</c:v>
                </c:pt>
                <c:pt idx="275">
                  <c:v>43196</c:v>
                </c:pt>
                <c:pt idx="276">
                  <c:v>43199</c:v>
                </c:pt>
                <c:pt idx="277">
                  <c:v>43202</c:v>
                </c:pt>
                <c:pt idx="278">
                  <c:v>43205</c:v>
                </c:pt>
                <c:pt idx="279">
                  <c:v>43208</c:v>
                </c:pt>
                <c:pt idx="280">
                  <c:v>43211</c:v>
                </c:pt>
                <c:pt idx="281">
                  <c:v>43214</c:v>
                </c:pt>
                <c:pt idx="282">
                  <c:v>43217</c:v>
                </c:pt>
                <c:pt idx="283">
                  <c:v>43220</c:v>
                </c:pt>
                <c:pt idx="284">
                  <c:v>43223</c:v>
                </c:pt>
                <c:pt idx="285">
                  <c:v>43226</c:v>
                </c:pt>
                <c:pt idx="286">
                  <c:v>43229</c:v>
                </c:pt>
                <c:pt idx="287">
                  <c:v>43232</c:v>
                </c:pt>
                <c:pt idx="288">
                  <c:v>43235</c:v>
                </c:pt>
                <c:pt idx="289">
                  <c:v>43238</c:v>
                </c:pt>
                <c:pt idx="290">
                  <c:v>43241</c:v>
                </c:pt>
                <c:pt idx="291">
                  <c:v>43244</c:v>
                </c:pt>
                <c:pt idx="292">
                  <c:v>43247</c:v>
                </c:pt>
                <c:pt idx="293">
                  <c:v>43250</c:v>
                </c:pt>
                <c:pt idx="294">
                  <c:v>43253</c:v>
                </c:pt>
                <c:pt idx="295">
                  <c:v>43256</c:v>
                </c:pt>
                <c:pt idx="296">
                  <c:v>43259</c:v>
                </c:pt>
                <c:pt idx="297">
                  <c:v>43262</c:v>
                </c:pt>
                <c:pt idx="298">
                  <c:v>43265</c:v>
                </c:pt>
                <c:pt idx="299">
                  <c:v>43268</c:v>
                </c:pt>
                <c:pt idx="300">
                  <c:v>43271</c:v>
                </c:pt>
                <c:pt idx="301">
                  <c:v>43274</c:v>
                </c:pt>
                <c:pt idx="302">
                  <c:v>43277</c:v>
                </c:pt>
                <c:pt idx="303">
                  <c:v>43280</c:v>
                </c:pt>
                <c:pt idx="304">
                  <c:v>43283</c:v>
                </c:pt>
                <c:pt idx="305">
                  <c:v>43286</c:v>
                </c:pt>
                <c:pt idx="306">
                  <c:v>43289</c:v>
                </c:pt>
                <c:pt idx="307">
                  <c:v>43292</c:v>
                </c:pt>
                <c:pt idx="308">
                  <c:v>43295</c:v>
                </c:pt>
                <c:pt idx="309">
                  <c:v>43298</c:v>
                </c:pt>
                <c:pt idx="310">
                  <c:v>43301</c:v>
                </c:pt>
                <c:pt idx="311">
                  <c:v>43304</c:v>
                </c:pt>
                <c:pt idx="312">
                  <c:v>43307</c:v>
                </c:pt>
                <c:pt idx="313">
                  <c:v>43310</c:v>
                </c:pt>
                <c:pt idx="314">
                  <c:v>43313</c:v>
                </c:pt>
                <c:pt idx="315">
                  <c:v>43316</c:v>
                </c:pt>
                <c:pt idx="316">
                  <c:v>43319</c:v>
                </c:pt>
                <c:pt idx="317">
                  <c:v>43322</c:v>
                </c:pt>
                <c:pt idx="318">
                  <c:v>43325</c:v>
                </c:pt>
                <c:pt idx="319">
                  <c:v>43328</c:v>
                </c:pt>
                <c:pt idx="320">
                  <c:v>43331</c:v>
                </c:pt>
                <c:pt idx="321">
                  <c:v>43334</c:v>
                </c:pt>
                <c:pt idx="322">
                  <c:v>43337</c:v>
                </c:pt>
                <c:pt idx="323">
                  <c:v>43340</c:v>
                </c:pt>
                <c:pt idx="324">
                  <c:v>43343</c:v>
                </c:pt>
                <c:pt idx="325">
                  <c:v>43346</c:v>
                </c:pt>
                <c:pt idx="326">
                  <c:v>43349</c:v>
                </c:pt>
                <c:pt idx="327">
                  <c:v>43352</c:v>
                </c:pt>
                <c:pt idx="328">
                  <c:v>43355</c:v>
                </c:pt>
                <c:pt idx="329">
                  <c:v>43358</c:v>
                </c:pt>
                <c:pt idx="330">
                  <c:v>43361</c:v>
                </c:pt>
                <c:pt idx="331">
                  <c:v>43364</c:v>
                </c:pt>
                <c:pt idx="332">
                  <c:v>43367</c:v>
                </c:pt>
                <c:pt idx="333">
                  <c:v>43370</c:v>
                </c:pt>
                <c:pt idx="334">
                  <c:v>43373</c:v>
                </c:pt>
                <c:pt idx="335">
                  <c:v>43376</c:v>
                </c:pt>
                <c:pt idx="336">
                  <c:v>43379</c:v>
                </c:pt>
                <c:pt idx="337">
                  <c:v>43382</c:v>
                </c:pt>
                <c:pt idx="338">
                  <c:v>43385</c:v>
                </c:pt>
                <c:pt idx="339">
                  <c:v>43388</c:v>
                </c:pt>
                <c:pt idx="340">
                  <c:v>43391</c:v>
                </c:pt>
                <c:pt idx="341">
                  <c:v>43394</c:v>
                </c:pt>
                <c:pt idx="342">
                  <c:v>43397</c:v>
                </c:pt>
                <c:pt idx="343">
                  <c:v>43400</c:v>
                </c:pt>
                <c:pt idx="344">
                  <c:v>43403</c:v>
                </c:pt>
                <c:pt idx="345">
                  <c:v>43406</c:v>
                </c:pt>
                <c:pt idx="346">
                  <c:v>43409</c:v>
                </c:pt>
                <c:pt idx="347">
                  <c:v>43412</c:v>
                </c:pt>
                <c:pt idx="348">
                  <c:v>43415</c:v>
                </c:pt>
                <c:pt idx="349">
                  <c:v>43418</c:v>
                </c:pt>
                <c:pt idx="350">
                  <c:v>43421</c:v>
                </c:pt>
                <c:pt idx="351">
                  <c:v>43424</c:v>
                </c:pt>
                <c:pt idx="352">
                  <c:v>43427</c:v>
                </c:pt>
                <c:pt idx="353">
                  <c:v>43430</c:v>
                </c:pt>
                <c:pt idx="354">
                  <c:v>43433</c:v>
                </c:pt>
                <c:pt idx="355">
                  <c:v>43436</c:v>
                </c:pt>
                <c:pt idx="356">
                  <c:v>43439</c:v>
                </c:pt>
                <c:pt idx="357">
                  <c:v>43442</c:v>
                </c:pt>
                <c:pt idx="358">
                  <c:v>43445</c:v>
                </c:pt>
                <c:pt idx="359">
                  <c:v>43448</c:v>
                </c:pt>
                <c:pt idx="360">
                  <c:v>43451</c:v>
                </c:pt>
                <c:pt idx="361">
                  <c:v>43454</c:v>
                </c:pt>
                <c:pt idx="362">
                  <c:v>43457</c:v>
                </c:pt>
                <c:pt idx="363">
                  <c:v>43460</c:v>
                </c:pt>
                <c:pt idx="364">
                  <c:v>43463</c:v>
                </c:pt>
                <c:pt idx="365">
                  <c:v>43466</c:v>
                </c:pt>
                <c:pt idx="366">
                  <c:v>43469</c:v>
                </c:pt>
                <c:pt idx="367">
                  <c:v>43472</c:v>
                </c:pt>
                <c:pt idx="368">
                  <c:v>43475</c:v>
                </c:pt>
                <c:pt idx="369">
                  <c:v>43478</c:v>
                </c:pt>
                <c:pt idx="370">
                  <c:v>43481</c:v>
                </c:pt>
                <c:pt idx="371">
                  <c:v>43484</c:v>
                </c:pt>
                <c:pt idx="372">
                  <c:v>43487</c:v>
                </c:pt>
                <c:pt idx="373">
                  <c:v>43490</c:v>
                </c:pt>
                <c:pt idx="374">
                  <c:v>43493</c:v>
                </c:pt>
                <c:pt idx="375">
                  <c:v>43496</c:v>
                </c:pt>
                <c:pt idx="376">
                  <c:v>43499</c:v>
                </c:pt>
                <c:pt idx="377">
                  <c:v>43502</c:v>
                </c:pt>
                <c:pt idx="378">
                  <c:v>43505</c:v>
                </c:pt>
                <c:pt idx="379">
                  <c:v>43508</c:v>
                </c:pt>
                <c:pt idx="380">
                  <c:v>43511</c:v>
                </c:pt>
                <c:pt idx="381">
                  <c:v>43514</c:v>
                </c:pt>
                <c:pt idx="382">
                  <c:v>43517</c:v>
                </c:pt>
                <c:pt idx="383">
                  <c:v>43520</c:v>
                </c:pt>
                <c:pt idx="384">
                  <c:v>43523</c:v>
                </c:pt>
                <c:pt idx="385">
                  <c:v>43526</c:v>
                </c:pt>
                <c:pt idx="386">
                  <c:v>43529</c:v>
                </c:pt>
                <c:pt idx="387">
                  <c:v>43532</c:v>
                </c:pt>
                <c:pt idx="388">
                  <c:v>43535</c:v>
                </c:pt>
                <c:pt idx="389">
                  <c:v>43538</c:v>
                </c:pt>
                <c:pt idx="390">
                  <c:v>43541</c:v>
                </c:pt>
                <c:pt idx="391">
                  <c:v>43544</c:v>
                </c:pt>
                <c:pt idx="392">
                  <c:v>43547</c:v>
                </c:pt>
                <c:pt idx="393">
                  <c:v>43550</c:v>
                </c:pt>
                <c:pt idx="394">
                  <c:v>43553</c:v>
                </c:pt>
                <c:pt idx="395">
                  <c:v>43556</c:v>
                </c:pt>
                <c:pt idx="396">
                  <c:v>43559</c:v>
                </c:pt>
                <c:pt idx="397">
                  <c:v>43562</c:v>
                </c:pt>
                <c:pt idx="398">
                  <c:v>43565</c:v>
                </c:pt>
                <c:pt idx="399">
                  <c:v>43568</c:v>
                </c:pt>
                <c:pt idx="400">
                  <c:v>43571</c:v>
                </c:pt>
                <c:pt idx="401">
                  <c:v>43574</c:v>
                </c:pt>
                <c:pt idx="402">
                  <c:v>43577</c:v>
                </c:pt>
                <c:pt idx="403">
                  <c:v>43580</c:v>
                </c:pt>
                <c:pt idx="404">
                  <c:v>43583</c:v>
                </c:pt>
                <c:pt idx="405">
                  <c:v>43586</c:v>
                </c:pt>
                <c:pt idx="406">
                  <c:v>43589</c:v>
                </c:pt>
                <c:pt idx="407">
                  <c:v>43592</c:v>
                </c:pt>
                <c:pt idx="408">
                  <c:v>43595</c:v>
                </c:pt>
                <c:pt idx="409">
                  <c:v>43598</c:v>
                </c:pt>
                <c:pt idx="410">
                  <c:v>43601</c:v>
                </c:pt>
                <c:pt idx="411">
                  <c:v>43604</c:v>
                </c:pt>
                <c:pt idx="412">
                  <c:v>43607</c:v>
                </c:pt>
                <c:pt idx="413">
                  <c:v>43610</c:v>
                </c:pt>
                <c:pt idx="414">
                  <c:v>43613</c:v>
                </c:pt>
                <c:pt idx="415">
                  <c:v>43616</c:v>
                </c:pt>
                <c:pt idx="416">
                  <c:v>43619</c:v>
                </c:pt>
                <c:pt idx="417">
                  <c:v>43622</c:v>
                </c:pt>
                <c:pt idx="418">
                  <c:v>43625</c:v>
                </c:pt>
                <c:pt idx="419">
                  <c:v>43628</c:v>
                </c:pt>
                <c:pt idx="420">
                  <c:v>43631</c:v>
                </c:pt>
                <c:pt idx="421">
                  <c:v>43634</c:v>
                </c:pt>
                <c:pt idx="422">
                  <c:v>43637</c:v>
                </c:pt>
                <c:pt idx="423">
                  <c:v>43640</c:v>
                </c:pt>
                <c:pt idx="424">
                  <c:v>43643</c:v>
                </c:pt>
                <c:pt idx="425">
                  <c:v>43646</c:v>
                </c:pt>
                <c:pt idx="426">
                  <c:v>43649</c:v>
                </c:pt>
                <c:pt idx="427">
                  <c:v>43652</c:v>
                </c:pt>
                <c:pt idx="428">
                  <c:v>43655</c:v>
                </c:pt>
                <c:pt idx="429">
                  <c:v>43658</c:v>
                </c:pt>
                <c:pt idx="430">
                  <c:v>43661</c:v>
                </c:pt>
                <c:pt idx="431">
                  <c:v>43664</c:v>
                </c:pt>
                <c:pt idx="432">
                  <c:v>43667</c:v>
                </c:pt>
                <c:pt idx="433">
                  <c:v>43670</c:v>
                </c:pt>
                <c:pt idx="434">
                  <c:v>43673</c:v>
                </c:pt>
                <c:pt idx="435">
                  <c:v>43676</c:v>
                </c:pt>
                <c:pt idx="436">
                  <c:v>43679</c:v>
                </c:pt>
                <c:pt idx="437">
                  <c:v>43682</c:v>
                </c:pt>
                <c:pt idx="438">
                  <c:v>43685</c:v>
                </c:pt>
                <c:pt idx="439">
                  <c:v>43688</c:v>
                </c:pt>
                <c:pt idx="440">
                  <c:v>43691</c:v>
                </c:pt>
                <c:pt idx="441">
                  <c:v>43694</c:v>
                </c:pt>
                <c:pt idx="442">
                  <c:v>43697</c:v>
                </c:pt>
                <c:pt idx="443">
                  <c:v>43700</c:v>
                </c:pt>
                <c:pt idx="444">
                  <c:v>43703</c:v>
                </c:pt>
                <c:pt idx="445">
                  <c:v>43706</c:v>
                </c:pt>
                <c:pt idx="446">
                  <c:v>43709</c:v>
                </c:pt>
                <c:pt idx="447">
                  <c:v>43712</c:v>
                </c:pt>
                <c:pt idx="448">
                  <c:v>43715</c:v>
                </c:pt>
                <c:pt idx="449">
                  <c:v>43718</c:v>
                </c:pt>
                <c:pt idx="450">
                  <c:v>43721</c:v>
                </c:pt>
                <c:pt idx="451">
                  <c:v>43724</c:v>
                </c:pt>
                <c:pt idx="452">
                  <c:v>43727</c:v>
                </c:pt>
                <c:pt idx="453">
                  <c:v>43730</c:v>
                </c:pt>
                <c:pt idx="454">
                  <c:v>43733</c:v>
                </c:pt>
                <c:pt idx="455">
                  <c:v>43736</c:v>
                </c:pt>
                <c:pt idx="456">
                  <c:v>43739</c:v>
                </c:pt>
                <c:pt idx="457">
                  <c:v>43742</c:v>
                </c:pt>
                <c:pt idx="458">
                  <c:v>43745</c:v>
                </c:pt>
                <c:pt idx="459">
                  <c:v>43748</c:v>
                </c:pt>
                <c:pt idx="460">
                  <c:v>43751</c:v>
                </c:pt>
                <c:pt idx="461">
                  <c:v>43754</c:v>
                </c:pt>
                <c:pt idx="462">
                  <c:v>43757</c:v>
                </c:pt>
                <c:pt idx="463">
                  <c:v>43760</c:v>
                </c:pt>
                <c:pt idx="464">
                  <c:v>43763</c:v>
                </c:pt>
                <c:pt idx="465">
                  <c:v>43766</c:v>
                </c:pt>
                <c:pt idx="466">
                  <c:v>43769</c:v>
                </c:pt>
                <c:pt idx="467">
                  <c:v>43772</c:v>
                </c:pt>
                <c:pt idx="468">
                  <c:v>43775</c:v>
                </c:pt>
                <c:pt idx="469">
                  <c:v>43778</c:v>
                </c:pt>
                <c:pt idx="470">
                  <c:v>43781</c:v>
                </c:pt>
                <c:pt idx="471">
                  <c:v>43784</c:v>
                </c:pt>
                <c:pt idx="472">
                  <c:v>43787</c:v>
                </c:pt>
                <c:pt idx="473">
                  <c:v>43790</c:v>
                </c:pt>
                <c:pt idx="474">
                  <c:v>43793</c:v>
                </c:pt>
                <c:pt idx="475">
                  <c:v>43796</c:v>
                </c:pt>
                <c:pt idx="476">
                  <c:v>43799</c:v>
                </c:pt>
                <c:pt idx="477">
                  <c:v>43802</c:v>
                </c:pt>
                <c:pt idx="478">
                  <c:v>43805</c:v>
                </c:pt>
                <c:pt idx="479">
                  <c:v>43808</c:v>
                </c:pt>
                <c:pt idx="480">
                  <c:v>43811</c:v>
                </c:pt>
                <c:pt idx="481">
                  <c:v>43814</c:v>
                </c:pt>
                <c:pt idx="482">
                  <c:v>43817</c:v>
                </c:pt>
                <c:pt idx="483">
                  <c:v>43820</c:v>
                </c:pt>
                <c:pt idx="484">
                  <c:v>43823</c:v>
                </c:pt>
                <c:pt idx="485">
                  <c:v>43826</c:v>
                </c:pt>
                <c:pt idx="486">
                  <c:v>43829</c:v>
                </c:pt>
                <c:pt idx="487">
                  <c:v>43832</c:v>
                </c:pt>
                <c:pt idx="488">
                  <c:v>43835</c:v>
                </c:pt>
                <c:pt idx="489">
                  <c:v>43838</c:v>
                </c:pt>
                <c:pt idx="490">
                  <c:v>43841</c:v>
                </c:pt>
                <c:pt idx="491">
                  <c:v>43844</c:v>
                </c:pt>
                <c:pt idx="492">
                  <c:v>43847</c:v>
                </c:pt>
                <c:pt idx="493">
                  <c:v>43850</c:v>
                </c:pt>
                <c:pt idx="494">
                  <c:v>43853</c:v>
                </c:pt>
                <c:pt idx="495">
                  <c:v>43856</c:v>
                </c:pt>
                <c:pt idx="496">
                  <c:v>43859</c:v>
                </c:pt>
                <c:pt idx="497">
                  <c:v>43862</c:v>
                </c:pt>
                <c:pt idx="498">
                  <c:v>43865</c:v>
                </c:pt>
                <c:pt idx="499">
                  <c:v>43868</c:v>
                </c:pt>
                <c:pt idx="500">
                  <c:v>43871</c:v>
                </c:pt>
                <c:pt idx="501">
                  <c:v>43874</c:v>
                </c:pt>
                <c:pt idx="502">
                  <c:v>43877</c:v>
                </c:pt>
                <c:pt idx="503">
                  <c:v>43880</c:v>
                </c:pt>
                <c:pt idx="504">
                  <c:v>43883</c:v>
                </c:pt>
                <c:pt idx="505">
                  <c:v>43886</c:v>
                </c:pt>
                <c:pt idx="506">
                  <c:v>43889</c:v>
                </c:pt>
                <c:pt idx="507">
                  <c:v>43892</c:v>
                </c:pt>
                <c:pt idx="508">
                  <c:v>43895</c:v>
                </c:pt>
                <c:pt idx="509">
                  <c:v>43898</c:v>
                </c:pt>
                <c:pt idx="510">
                  <c:v>43901</c:v>
                </c:pt>
                <c:pt idx="511">
                  <c:v>43904</c:v>
                </c:pt>
                <c:pt idx="512">
                  <c:v>43907</c:v>
                </c:pt>
                <c:pt idx="513">
                  <c:v>43910</c:v>
                </c:pt>
                <c:pt idx="514">
                  <c:v>43913</c:v>
                </c:pt>
                <c:pt idx="515">
                  <c:v>43916</c:v>
                </c:pt>
                <c:pt idx="516">
                  <c:v>43919</c:v>
                </c:pt>
                <c:pt idx="517">
                  <c:v>43922</c:v>
                </c:pt>
                <c:pt idx="518">
                  <c:v>43925</c:v>
                </c:pt>
                <c:pt idx="519">
                  <c:v>43928</c:v>
                </c:pt>
                <c:pt idx="520">
                  <c:v>43931</c:v>
                </c:pt>
                <c:pt idx="521">
                  <c:v>43934</c:v>
                </c:pt>
                <c:pt idx="522">
                  <c:v>43937</c:v>
                </c:pt>
                <c:pt idx="523">
                  <c:v>43940</c:v>
                </c:pt>
                <c:pt idx="524">
                  <c:v>43943</c:v>
                </c:pt>
                <c:pt idx="525">
                  <c:v>43946</c:v>
                </c:pt>
                <c:pt idx="526">
                  <c:v>43949</c:v>
                </c:pt>
                <c:pt idx="527">
                  <c:v>43952</c:v>
                </c:pt>
                <c:pt idx="528">
                  <c:v>43955</c:v>
                </c:pt>
                <c:pt idx="529">
                  <c:v>43958</c:v>
                </c:pt>
                <c:pt idx="530">
                  <c:v>43961</c:v>
                </c:pt>
                <c:pt idx="531">
                  <c:v>43964</c:v>
                </c:pt>
                <c:pt idx="532">
                  <c:v>43967</c:v>
                </c:pt>
                <c:pt idx="533">
                  <c:v>43970</c:v>
                </c:pt>
                <c:pt idx="534">
                  <c:v>43973</c:v>
                </c:pt>
                <c:pt idx="535">
                  <c:v>43976</c:v>
                </c:pt>
                <c:pt idx="536">
                  <c:v>43979</c:v>
                </c:pt>
                <c:pt idx="537">
                  <c:v>43982</c:v>
                </c:pt>
                <c:pt idx="538">
                  <c:v>43985</c:v>
                </c:pt>
                <c:pt idx="539">
                  <c:v>43988</c:v>
                </c:pt>
                <c:pt idx="540">
                  <c:v>43991</c:v>
                </c:pt>
                <c:pt idx="541">
                  <c:v>43994</c:v>
                </c:pt>
                <c:pt idx="542">
                  <c:v>43997</c:v>
                </c:pt>
                <c:pt idx="543">
                  <c:v>44000</c:v>
                </c:pt>
                <c:pt idx="544">
                  <c:v>44003</c:v>
                </c:pt>
                <c:pt idx="545">
                  <c:v>44006</c:v>
                </c:pt>
                <c:pt idx="546">
                  <c:v>44009</c:v>
                </c:pt>
                <c:pt idx="547">
                  <c:v>44012</c:v>
                </c:pt>
                <c:pt idx="548">
                  <c:v>44015</c:v>
                </c:pt>
                <c:pt idx="549">
                  <c:v>44018</c:v>
                </c:pt>
                <c:pt idx="550">
                  <c:v>44021</c:v>
                </c:pt>
                <c:pt idx="551">
                  <c:v>44024</c:v>
                </c:pt>
                <c:pt idx="552">
                  <c:v>44027</c:v>
                </c:pt>
                <c:pt idx="553">
                  <c:v>44030</c:v>
                </c:pt>
                <c:pt idx="554">
                  <c:v>44033</c:v>
                </c:pt>
                <c:pt idx="555">
                  <c:v>44036</c:v>
                </c:pt>
                <c:pt idx="556">
                  <c:v>44039</c:v>
                </c:pt>
                <c:pt idx="557">
                  <c:v>44042</c:v>
                </c:pt>
                <c:pt idx="558">
                  <c:v>44045</c:v>
                </c:pt>
                <c:pt idx="559">
                  <c:v>44048</c:v>
                </c:pt>
                <c:pt idx="560">
                  <c:v>44051</c:v>
                </c:pt>
                <c:pt idx="561">
                  <c:v>44054</c:v>
                </c:pt>
                <c:pt idx="562">
                  <c:v>44057</c:v>
                </c:pt>
                <c:pt idx="563">
                  <c:v>44060</c:v>
                </c:pt>
                <c:pt idx="564">
                  <c:v>44063</c:v>
                </c:pt>
                <c:pt idx="565">
                  <c:v>44066</c:v>
                </c:pt>
                <c:pt idx="566">
                  <c:v>44069</c:v>
                </c:pt>
                <c:pt idx="567">
                  <c:v>44072</c:v>
                </c:pt>
                <c:pt idx="568">
                  <c:v>44075</c:v>
                </c:pt>
                <c:pt idx="569">
                  <c:v>44078</c:v>
                </c:pt>
                <c:pt idx="570">
                  <c:v>44081</c:v>
                </c:pt>
                <c:pt idx="571">
                  <c:v>44084</c:v>
                </c:pt>
                <c:pt idx="572">
                  <c:v>44087</c:v>
                </c:pt>
                <c:pt idx="573">
                  <c:v>44090</c:v>
                </c:pt>
                <c:pt idx="574">
                  <c:v>44093</c:v>
                </c:pt>
                <c:pt idx="575">
                  <c:v>44096</c:v>
                </c:pt>
                <c:pt idx="576">
                  <c:v>44099</c:v>
                </c:pt>
                <c:pt idx="577">
                  <c:v>44102</c:v>
                </c:pt>
                <c:pt idx="578">
                  <c:v>44105</c:v>
                </c:pt>
                <c:pt idx="579">
                  <c:v>44108</c:v>
                </c:pt>
                <c:pt idx="580">
                  <c:v>44111</c:v>
                </c:pt>
                <c:pt idx="581">
                  <c:v>44114</c:v>
                </c:pt>
                <c:pt idx="582">
                  <c:v>44117</c:v>
                </c:pt>
                <c:pt idx="583">
                  <c:v>44120</c:v>
                </c:pt>
                <c:pt idx="584">
                  <c:v>44123</c:v>
                </c:pt>
                <c:pt idx="585">
                  <c:v>44126</c:v>
                </c:pt>
                <c:pt idx="586">
                  <c:v>44129</c:v>
                </c:pt>
                <c:pt idx="587">
                  <c:v>44132</c:v>
                </c:pt>
                <c:pt idx="588">
                  <c:v>44135</c:v>
                </c:pt>
                <c:pt idx="589">
                  <c:v>44138</c:v>
                </c:pt>
                <c:pt idx="590">
                  <c:v>44141</c:v>
                </c:pt>
                <c:pt idx="591">
                  <c:v>44144</c:v>
                </c:pt>
                <c:pt idx="592">
                  <c:v>44147</c:v>
                </c:pt>
                <c:pt idx="593">
                  <c:v>44150</c:v>
                </c:pt>
                <c:pt idx="594">
                  <c:v>44153</c:v>
                </c:pt>
                <c:pt idx="595">
                  <c:v>44156</c:v>
                </c:pt>
                <c:pt idx="596">
                  <c:v>44159</c:v>
                </c:pt>
                <c:pt idx="597">
                  <c:v>44162</c:v>
                </c:pt>
                <c:pt idx="598">
                  <c:v>44165</c:v>
                </c:pt>
                <c:pt idx="599">
                  <c:v>44168</c:v>
                </c:pt>
                <c:pt idx="600">
                  <c:v>44171</c:v>
                </c:pt>
                <c:pt idx="601">
                  <c:v>44174</c:v>
                </c:pt>
                <c:pt idx="602">
                  <c:v>44177</c:v>
                </c:pt>
                <c:pt idx="603">
                  <c:v>44180</c:v>
                </c:pt>
                <c:pt idx="604">
                  <c:v>44183</c:v>
                </c:pt>
                <c:pt idx="605">
                  <c:v>44186</c:v>
                </c:pt>
                <c:pt idx="606">
                  <c:v>44189</c:v>
                </c:pt>
                <c:pt idx="607">
                  <c:v>44192</c:v>
                </c:pt>
                <c:pt idx="608">
                  <c:v>44195</c:v>
                </c:pt>
                <c:pt idx="609">
                  <c:v>44198</c:v>
                </c:pt>
                <c:pt idx="610">
                  <c:v>44201</c:v>
                </c:pt>
                <c:pt idx="611">
                  <c:v>44204</c:v>
                </c:pt>
                <c:pt idx="612">
                  <c:v>44207</c:v>
                </c:pt>
                <c:pt idx="613">
                  <c:v>44210</c:v>
                </c:pt>
                <c:pt idx="614">
                  <c:v>44213</c:v>
                </c:pt>
                <c:pt idx="615">
                  <c:v>44216</c:v>
                </c:pt>
                <c:pt idx="616">
                  <c:v>44219</c:v>
                </c:pt>
                <c:pt idx="617">
                  <c:v>44222</c:v>
                </c:pt>
                <c:pt idx="618">
                  <c:v>44225</c:v>
                </c:pt>
              </c:numCache>
            </c:numRef>
          </c:cat>
          <c:val>
            <c:numRef>
              <c:f>'C-MDP in China'!$C$6:$C$746</c:f>
              <c:numCache>
                <c:formatCode>General</c:formatCode>
                <c:ptCount val="619"/>
                <c:pt idx="0">
                  <c:v>728231.17554246658</c:v>
                </c:pt>
                <c:pt idx="1">
                  <c:v>696364.2761616268</c:v>
                </c:pt>
                <c:pt idx="2">
                  <c:v>757485.88885386277</c:v>
                </c:pt>
                <c:pt idx="3">
                  <c:v>794186.18599995982</c:v>
                </c:pt>
                <c:pt idx="4">
                  <c:v>716796.04432442051</c:v>
                </c:pt>
                <c:pt idx="5">
                  <c:v>631305.27092110086</c:v>
                </c:pt>
                <c:pt idx="6">
                  <c:v>691037.4909585563</c:v>
                </c:pt>
                <c:pt idx="7">
                  <c:v>626421.86958033335</c:v>
                </c:pt>
                <c:pt idx="8">
                  <c:v>663611.44296495558</c:v>
                </c:pt>
                <c:pt idx="9">
                  <c:v>665059.91918983147</c:v>
                </c:pt>
                <c:pt idx="10">
                  <c:v>696444.49654554285</c:v>
                </c:pt>
                <c:pt idx="11">
                  <c:v>749680.24519334733</c:v>
                </c:pt>
                <c:pt idx="12">
                  <c:v>638240.12495706591</c:v>
                </c:pt>
                <c:pt idx="13">
                  <c:v>683851.53632152919</c:v>
                </c:pt>
                <c:pt idx="14">
                  <c:v>763088.3451508315</c:v>
                </c:pt>
                <c:pt idx="15">
                  <c:v>794194.95368655096</c:v>
                </c:pt>
                <c:pt idx="16">
                  <c:v>685037.59361876221</c:v>
                </c:pt>
                <c:pt idx="17">
                  <c:v>720867.47121364623</c:v>
                </c:pt>
                <c:pt idx="18">
                  <c:v>678500.73528260714</c:v>
                </c:pt>
                <c:pt idx="19">
                  <c:v>690622.9388819983</c:v>
                </c:pt>
                <c:pt idx="20">
                  <c:v>685258.69476085028</c:v>
                </c:pt>
                <c:pt idx="21">
                  <c:v>678455.48085565423</c:v>
                </c:pt>
                <c:pt idx="22">
                  <c:v>712345.72701152135</c:v>
                </c:pt>
                <c:pt idx="23">
                  <c:v>740115.50123501639</c:v>
                </c:pt>
                <c:pt idx="24">
                  <c:v>738415.047688224</c:v>
                </c:pt>
                <c:pt idx="25">
                  <c:v>750040.57089184609</c:v>
                </c:pt>
                <c:pt idx="26">
                  <c:v>679942.28192070592</c:v>
                </c:pt>
                <c:pt idx="27">
                  <c:v>689237.45838938456</c:v>
                </c:pt>
                <c:pt idx="28">
                  <c:v>698525.05913217773</c:v>
                </c:pt>
                <c:pt idx="29">
                  <c:v>710739.3148232766</c:v>
                </c:pt>
                <c:pt idx="30">
                  <c:v>769833.95576087572</c:v>
                </c:pt>
                <c:pt idx="31">
                  <c:v>755400.25637761736</c:v>
                </c:pt>
                <c:pt idx="32">
                  <c:v>756829.42384216434</c:v>
                </c:pt>
                <c:pt idx="33">
                  <c:v>771815.53487406846</c:v>
                </c:pt>
                <c:pt idx="34">
                  <c:v>794961.97173872765</c:v>
                </c:pt>
                <c:pt idx="35">
                  <c:v>779304.08515083732</c:v>
                </c:pt>
                <c:pt idx="36">
                  <c:v>784889.63094909897</c:v>
                </c:pt>
                <c:pt idx="37">
                  <c:v>819188.61299830431</c:v>
                </c:pt>
                <c:pt idx="38">
                  <c:v>835978.16953581327</c:v>
                </c:pt>
                <c:pt idx="39">
                  <c:v>791680.85703148472</c:v>
                </c:pt>
                <c:pt idx="40">
                  <c:v>754840.94801069237</c:v>
                </c:pt>
                <c:pt idx="41">
                  <c:v>788193.87164495268</c:v>
                </c:pt>
                <c:pt idx="42">
                  <c:v>855278.14270886092</c:v>
                </c:pt>
                <c:pt idx="43">
                  <c:v>853342.98059869127</c:v>
                </c:pt>
                <c:pt idx="44">
                  <c:v>792873.84450269188</c:v>
                </c:pt>
                <c:pt idx="45">
                  <c:v>793797.07773067872</c:v>
                </c:pt>
                <c:pt idx="46">
                  <c:v>741787.00628410827</c:v>
                </c:pt>
                <c:pt idx="47">
                  <c:v>742818.41672342527</c:v>
                </c:pt>
                <c:pt idx="48">
                  <c:v>802341.72792900738</c:v>
                </c:pt>
                <c:pt idx="49">
                  <c:v>961800.68965017633</c:v>
                </c:pt>
                <c:pt idx="50">
                  <c:v>925209.99846765085</c:v>
                </c:pt>
                <c:pt idx="51">
                  <c:v>949223.52687124943</c:v>
                </c:pt>
                <c:pt idx="52">
                  <c:v>966443.80793568655</c:v>
                </c:pt>
                <c:pt idx="53">
                  <c:v>1028305.2793168533</c:v>
                </c:pt>
                <c:pt idx="54">
                  <c:v>1229305.7028295631</c:v>
                </c:pt>
                <c:pt idx="55">
                  <c:v>1263425.0027002355</c:v>
                </c:pt>
                <c:pt idx="56">
                  <c:v>1353266.0227479495</c:v>
                </c:pt>
                <c:pt idx="57">
                  <c:v>1158444.8148927274</c:v>
                </c:pt>
                <c:pt idx="58">
                  <c:v>1169976.8452659769</c:v>
                </c:pt>
                <c:pt idx="59">
                  <c:v>1161596.4308061511</c:v>
                </c:pt>
                <c:pt idx="60">
                  <c:v>1164501.1293289023</c:v>
                </c:pt>
                <c:pt idx="61">
                  <c:v>1364768.4551308404</c:v>
                </c:pt>
                <c:pt idx="62">
                  <c:v>1373410.5952312297</c:v>
                </c:pt>
                <c:pt idx="63">
                  <c:v>1302449.3131723611</c:v>
                </c:pt>
                <c:pt idx="64">
                  <c:v>663851.27316227497</c:v>
                </c:pt>
                <c:pt idx="65">
                  <c:v>649621.95310754562</c:v>
                </c:pt>
                <c:pt idx="66">
                  <c:v>660582.70173680643</c:v>
                </c:pt>
                <c:pt idx="67">
                  <c:v>642050.85411577707</c:v>
                </c:pt>
                <c:pt idx="68">
                  <c:v>641790.22302348982</c:v>
                </c:pt>
                <c:pt idx="69">
                  <c:v>593019.52736975241</c:v>
                </c:pt>
                <c:pt idx="70">
                  <c:v>582790.49865004688</c:v>
                </c:pt>
                <c:pt idx="71">
                  <c:v>506253.72099651978</c:v>
                </c:pt>
                <c:pt idx="72">
                  <c:v>603579.83450021665</c:v>
                </c:pt>
                <c:pt idx="73">
                  <c:v>656694.13780610985</c:v>
                </c:pt>
                <c:pt idx="74">
                  <c:v>621358.11921274103</c:v>
                </c:pt>
                <c:pt idx="75">
                  <c:v>579939.80189942778</c:v>
                </c:pt>
                <c:pt idx="76">
                  <c:v>552261.65691137547</c:v>
                </c:pt>
                <c:pt idx="77">
                  <c:v>569763.94289038354</c:v>
                </c:pt>
                <c:pt idx="78">
                  <c:v>588532.33989497204</c:v>
                </c:pt>
                <c:pt idx="79">
                  <c:v>615336.15227247286</c:v>
                </c:pt>
                <c:pt idx="80">
                  <c:v>568071.78049328434</c:v>
                </c:pt>
                <c:pt idx="81">
                  <c:v>565763.52386688034</c:v>
                </c:pt>
                <c:pt idx="82">
                  <c:v>613755.24536742328</c:v>
                </c:pt>
                <c:pt idx="83">
                  <c:v>622430.36445259675</c:v>
                </c:pt>
                <c:pt idx="84">
                  <c:v>626045.23602026154</c:v>
                </c:pt>
                <c:pt idx="85">
                  <c:v>600287.35280819947</c:v>
                </c:pt>
                <c:pt idx="86">
                  <c:v>637470.04416086955</c:v>
                </c:pt>
                <c:pt idx="87">
                  <c:v>654653.23600597261</c:v>
                </c:pt>
                <c:pt idx="88">
                  <c:v>606862.60270443058</c:v>
                </c:pt>
                <c:pt idx="89">
                  <c:v>568612.3847764883</c:v>
                </c:pt>
                <c:pt idx="90">
                  <c:v>620928.93735538237</c:v>
                </c:pt>
                <c:pt idx="91">
                  <c:v>676960.11007458006</c:v>
                </c:pt>
                <c:pt idx="92">
                  <c:v>654358.75750835473</c:v>
                </c:pt>
                <c:pt idx="93">
                  <c:v>666178.835983895</c:v>
                </c:pt>
                <c:pt idx="94">
                  <c:v>649443.81069834996</c:v>
                </c:pt>
                <c:pt idx="95">
                  <c:v>670176.96677111799</c:v>
                </c:pt>
                <c:pt idx="96">
                  <c:v>654738.27161357633</c:v>
                </c:pt>
                <c:pt idx="97">
                  <c:v>606800.625625827</c:v>
                </c:pt>
                <c:pt idx="98">
                  <c:v>634571.71023619769</c:v>
                </c:pt>
                <c:pt idx="99">
                  <c:v>676793.02256352303</c:v>
                </c:pt>
                <c:pt idx="100">
                  <c:v>714810.03685728018</c:v>
                </c:pt>
                <c:pt idx="101">
                  <c:v>733851.00076997629</c:v>
                </c:pt>
                <c:pt idx="102">
                  <c:v>712200.16570871545</c:v>
                </c:pt>
                <c:pt idx="103">
                  <c:v>699777.86393992126</c:v>
                </c:pt>
                <c:pt idx="104">
                  <c:v>701354.10288571566</c:v>
                </c:pt>
                <c:pt idx="105">
                  <c:v>719869.63462324394</c:v>
                </c:pt>
                <c:pt idx="106">
                  <c:v>765005.73234045622</c:v>
                </c:pt>
                <c:pt idx="107">
                  <c:v>755170.46947970125</c:v>
                </c:pt>
                <c:pt idx="108">
                  <c:v>730386.21170797583</c:v>
                </c:pt>
                <c:pt idx="109">
                  <c:v>715143.75526617817</c:v>
                </c:pt>
                <c:pt idx="110">
                  <c:v>718516.72624349117</c:v>
                </c:pt>
                <c:pt idx="111">
                  <c:v>768956.46019036171</c:v>
                </c:pt>
                <c:pt idx="112">
                  <c:v>772893.43174798333</c:v>
                </c:pt>
                <c:pt idx="113">
                  <c:v>782067.54116478923</c:v>
                </c:pt>
                <c:pt idx="114">
                  <c:v>811729.99963849538</c:v>
                </c:pt>
                <c:pt idx="115">
                  <c:v>792595.95721822523</c:v>
                </c:pt>
                <c:pt idx="116">
                  <c:v>781119.03493371233</c:v>
                </c:pt>
                <c:pt idx="117">
                  <c:v>760479.2163697707</c:v>
                </c:pt>
                <c:pt idx="118">
                  <c:v>800864.52984657255</c:v>
                </c:pt>
                <c:pt idx="119">
                  <c:v>894076.79850828159</c:v>
                </c:pt>
                <c:pt idx="120">
                  <c:v>961718.59214891016</c:v>
                </c:pt>
                <c:pt idx="121">
                  <c:v>982558.90726429934</c:v>
                </c:pt>
                <c:pt idx="122">
                  <c:v>785426.97141052899</c:v>
                </c:pt>
                <c:pt idx="123">
                  <c:v>797889.80981984397</c:v>
                </c:pt>
                <c:pt idx="124">
                  <c:v>706992.9206496909</c:v>
                </c:pt>
                <c:pt idx="125">
                  <c:v>557486.45311380317</c:v>
                </c:pt>
                <c:pt idx="126">
                  <c:v>618354.4112685374</c:v>
                </c:pt>
                <c:pt idx="127">
                  <c:v>718282.62425131956</c:v>
                </c:pt>
                <c:pt idx="128">
                  <c:v>731637.79832767462</c:v>
                </c:pt>
                <c:pt idx="129">
                  <c:v>672617.35886704409</c:v>
                </c:pt>
                <c:pt idx="130">
                  <c:v>695414.71602980071</c:v>
                </c:pt>
                <c:pt idx="131">
                  <c:v>720795.7883470325</c:v>
                </c:pt>
                <c:pt idx="132">
                  <c:v>784024.2352251889</c:v>
                </c:pt>
                <c:pt idx="133">
                  <c:v>855532.02725433884</c:v>
                </c:pt>
                <c:pt idx="134">
                  <c:v>800808.84378802171</c:v>
                </c:pt>
                <c:pt idx="135">
                  <c:v>726154.53842808236</c:v>
                </c:pt>
                <c:pt idx="136">
                  <c:v>746438.9256074928</c:v>
                </c:pt>
                <c:pt idx="137">
                  <c:v>802536.13604808913</c:v>
                </c:pt>
                <c:pt idx="138">
                  <c:v>768623.83533944609</c:v>
                </c:pt>
                <c:pt idx="139">
                  <c:v>827532.47941622371</c:v>
                </c:pt>
                <c:pt idx="140">
                  <c:v>835797.30619094113</c:v>
                </c:pt>
                <c:pt idx="141">
                  <c:v>931108.84845456481</c:v>
                </c:pt>
                <c:pt idx="142">
                  <c:v>1042990.5428522434</c:v>
                </c:pt>
                <c:pt idx="143">
                  <c:v>970676.39550699783</c:v>
                </c:pt>
                <c:pt idx="144">
                  <c:v>895423.8571205613</c:v>
                </c:pt>
                <c:pt idx="145">
                  <c:v>926602.99043673021</c:v>
                </c:pt>
                <c:pt idx="146">
                  <c:v>972137.6697310172</c:v>
                </c:pt>
                <c:pt idx="147">
                  <c:v>739401.44013928331</c:v>
                </c:pt>
                <c:pt idx="148">
                  <c:v>876957.01305048296</c:v>
                </c:pt>
                <c:pt idx="149">
                  <c:v>740617.97700751119</c:v>
                </c:pt>
                <c:pt idx="150">
                  <c:v>824427.9240314723</c:v>
                </c:pt>
                <c:pt idx="151">
                  <c:v>816038.79374385986</c:v>
                </c:pt>
                <c:pt idx="152">
                  <c:v>858212.8077713541</c:v>
                </c:pt>
                <c:pt idx="153">
                  <c:v>925127.4636713526</c:v>
                </c:pt>
                <c:pt idx="154">
                  <c:v>958907.42826687987</c:v>
                </c:pt>
                <c:pt idx="155">
                  <c:v>1013933.2856903081</c:v>
                </c:pt>
                <c:pt idx="156">
                  <c:v>937171.67100337648</c:v>
                </c:pt>
                <c:pt idx="157">
                  <c:v>948115.40130854491</c:v>
                </c:pt>
                <c:pt idx="158">
                  <c:v>952097.66390767798</c:v>
                </c:pt>
                <c:pt idx="159">
                  <c:v>979642.29207087914</c:v>
                </c:pt>
                <c:pt idx="160">
                  <c:v>1026466.2649267419</c:v>
                </c:pt>
                <c:pt idx="161">
                  <c:v>1077842.8477898282</c:v>
                </c:pt>
                <c:pt idx="162">
                  <c:v>1298117.9118096812</c:v>
                </c:pt>
                <c:pt idx="163">
                  <c:v>1411318.3919887559</c:v>
                </c:pt>
                <c:pt idx="164">
                  <c:v>1577101.5950418164</c:v>
                </c:pt>
                <c:pt idx="165">
                  <c:v>1641117.6170663829</c:v>
                </c:pt>
                <c:pt idx="166">
                  <c:v>1664081.6916088134</c:v>
                </c:pt>
                <c:pt idx="167">
                  <c:v>1710882.785835641</c:v>
                </c:pt>
                <c:pt idx="168">
                  <c:v>1942140.0519957121</c:v>
                </c:pt>
                <c:pt idx="169">
                  <c:v>2031296.9821474338</c:v>
                </c:pt>
                <c:pt idx="170">
                  <c:v>1984804.7091374774</c:v>
                </c:pt>
                <c:pt idx="171">
                  <c:v>2113693.5754309478</c:v>
                </c:pt>
                <c:pt idx="172">
                  <c:v>2558594.3690971709</c:v>
                </c:pt>
                <c:pt idx="173">
                  <c:v>2363974.3116431888</c:v>
                </c:pt>
                <c:pt idx="174">
                  <c:v>2747228.2883976824</c:v>
                </c:pt>
                <c:pt idx="175">
                  <c:v>3048584.5745884408</c:v>
                </c:pt>
                <c:pt idx="176">
                  <c:v>2759675.2731844038</c:v>
                </c:pt>
                <c:pt idx="177">
                  <c:v>2435273.0198638532</c:v>
                </c:pt>
                <c:pt idx="178">
                  <c:v>2378899.9369312394</c:v>
                </c:pt>
                <c:pt idx="179">
                  <c:v>2536249.5301037366</c:v>
                </c:pt>
                <c:pt idx="180">
                  <c:v>2472209.6042485717</c:v>
                </c:pt>
                <c:pt idx="181">
                  <c:v>2383392.9854301321</c:v>
                </c:pt>
                <c:pt idx="182">
                  <c:v>2349526.8192951325</c:v>
                </c:pt>
                <c:pt idx="183">
                  <c:v>2720579.9729829407</c:v>
                </c:pt>
                <c:pt idx="184">
                  <c:v>2733611.083673968</c:v>
                </c:pt>
                <c:pt idx="185">
                  <c:v>2610447.2702824124</c:v>
                </c:pt>
                <c:pt idx="186">
                  <c:v>2587337.1438613376</c:v>
                </c:pt>
                <c:pt idx="187">
                  <c:v>1953845.8541317293</c:v>
                </c:pt>
                <c:pt idx="188">
                  <c:v>2296302.6444148379</c:v>
                </c:pt>
                <c:pt idx="189">
                  <c:v>2919954.5435970398</c:v>
                </c:pt>
                <c:pt idx="190">
                  <c:v>2822101.359247765</c:v>
                </c:pt>
                <c:pt idx="191">
                  <c:v>2906102.0648563551</c:v>
                </c:pt>
                <c:pt idx="192">
                  <c:v>3019610.2988343984</c:v>
                </c:pt>
                <c:pt idx="193">
                  <c:v>2923276.1733980128</c:v>
                </c:pt>
                <c:pt idx="194">
                  <c:v>3438459.5352718369</c:v>
                </c:pt>
                <c:pt idx="195">
                  <c:v>3397483.3159403545</c:v>
                </c:pt>
                <c:pt idx="196">
                  <c:v>4010069.5774544626</c:v>
                </c:pt>
                <c:pt idx="197">
                  <c:v>4169501.6386192255</c:v>
                </c:pt>
                <c:pt idx="198">
                  <c:v>4059126.8757909313</c:v>
                </c:pt>
                <c:pt idx="199">
                  <c:v>4168944.8454862814</c:v>
                </c:pt>
                <c:pt idx="200">
                  <c:v>4260345.4234678093</c:v>
                </c:pt>
                <c:pt idx="201">
                  <c:v>3829569.9872188694</c:v>
                </c:pt>
                <c:pt idx="202">
                  <c:v>3885360.2876991462</c:v>
                </c:pt>
                <c:pt idx="203">
                  <c:v>4658718.5945950216</c:v>
                </c:pt>
                <c:pt idx="204">
                  <c:v>5054324.7638724912</c:v>
                </c:pt>
                <c:pt idx="205">
                  <c:v>5103411.135343546</c:v>
                </c:pt>
                <c:pt idx="206">
                  <c:v>5186794.5860559717</c:v>
                </c:pt>
                <c:pt idx="207">
                  <c:v>3911612.9260639958</c:v>
                </c:pt>
                <c:pt idx="208">
                  <c:v>4558678.6476227129</c:v>
                </c:pt>
                <c:pt idx="209">
                  <c:v>4210333.1563480534</c:v>
                </c:pt>
                <c:pt idx="210">
                  <c:v>4037761.1070439629</c:v>
                </c:pt>
                <c:pt idx="211">
                  <c:v>4188949.8501537428</c:v>
                </c:pt>
                <c:pt idx="212">
                  <c:v>4523966.5381276039</c:v>
                </c:pt>
                <c:pt idx="213">
                  <c:v>4917137.2100414159</c:v>
                </c:pt>
                <c:pt idx="214">
                  <c:v>5111113.0915131504</c:v>
                </c:pt>
                <c:pt idx="215">
                  <c:v>5111413.2580148596</c:v>
                </c:pt>
                <c:pt idx="216">
                  <c:v>5814567.3283697907</c:v>
                </c:pt>
                <c:pt idx="217">
                  <c:v>7089440.507000112</c:v>
                </c:pt>
                <c:pt idx="218">
                  <c:v>6316556.7518182853</c:v>
                </c:pt>
                <c:pt idx="219">
                  <c:v>7148787.1304909438</c:v>
                </c:pt>
                <c:pt idx="220">
                  <c:v>7740833.9857552126</c:v>
                </c:pt>
                <c:pt idx="221">
                  <c:v>7623643.7655818341</c:v>
                </c:pt>
                <c:pt idx="222">
                  <c:v>6665495.849952762</c:v>
                </c:pt>
                <c:pt idx="223">
                  <c:v>7365262.9113770155</c:v>
                </c:pt>
                <c:pt idx="224">
                  <c:v>7421545.2429551873</c:v>
                </c:pt>
                <c:pt idx="225">
                  <c:v>7565344.7308805445</c:v>
                </c:pt>
                <c:pt idx="226">
                  <c:v>7773830.6130490685</c:v>
                </c:pt>
                <c:pt idx="227">
                  <c:v>7244291.9675136926</c:v>
                </c:pt>
                <c:pt idx="228">
                  <c:v>7712990.6342663402</c:v>
                </c:pt>
                <c:pt idx="229">
                  <c:v>8191122.1133913603</c:v>
                </c:pt>
                <c:pt idx="230">
                  <c:v>10012484.673100436</c:v>
                </c:pt>
                <c:pt idx="231">
                  <c:v>11014304.043550018</c:v>
                </c:pt>
                <c:pt idx="232">
                  <c:v>12477545.771409085</c:v>
                </c:pt>
                <c:pt idx="233">
                  <c:v>14270206.150980571</c:v>
                </c:pt>
                <c:pt idx="234">
                  <c:v>15794281.992747761</c:v>
                </c:pt>
                <c:pt idx="235">
                  <c:v>21522930.204209197</c:v>
                </c:pt>
                <c:pt idx="236">
                  <c:v>19523379.09147254</c:v>
                </c:pt>
                <c:pt idx="237">
                  <c:v>22072946.387239285</c:v>
                </c:pt>
                <c:pt idx="238">
                  <c:v>27075649.432954222</c:v>
                </c:pt>
                <c:pt idx="239">
                  <c:v>21512126.125773031</c:v>
                </c:pt>
                <c:pt idx="240">
                  <c:v>17097470.289328814</c:v>
                </c:pt>
                <c:pt idx="241">
                  <c:v>17013049.106487121</c:v>
                </c:pt>
                <c:pt idx="242">
                  <c:v>16863423.352249771</c:v>
                </c:pt>
                <c:pt idx="243">
                  <c:v>17118909.827954993</c:v>
                </c:pt>
                <c:pt idx="244">
                  <c:v>19572011.029677283</c:v>
                </c:pt>
                <c:pt idx="245">
                  <c:v>23908283.837442238</c:v>
                </c:pt>
                <c:pt idx="246">
                  <c:v>20128946.176572781</c:v>
                </c:pt>
                <c:pt idx="247">
                  <c:v>19486722.002177361</c:v>
                </c:pt>
                <c:pt idx="248">
                  <c:v>17635433.832072146</c:v>
                </c:pt>
                <c:pt idx="249">
                  <c:v>15170987.040444268</c:v>
                </c:pt>
                <c:pt idx="250">
                  <c:v>15898496.34483006</c:v>
                </c:pt>
                <c:pt idx="251">
                  <c:v>16654787.159289612</c:v>
                </c:pt>
                <c:pt idx="252">
                  <c:v>14819509.814262571</c:v>
                </c:pt>
                <c:pt idx="253">
                  <c:v>13294185.649305012</c:v>
                </c:pt>
                <c:pt idx="254">
                  <c:v>11378137.531269219</c:v>
                </c:pt>
                <c:pt idx="255">
                  <c:v>9096911.8975220583</c:v>
                </c:pt>
                <c:pt idx="256">
                  <c:v>10496558.549834939</c:v>
                </c:pt>
                <c:pt idx="257">
                  <c:v>10364289.743605815</c:v>
                </c:pt>
                <c:pt idx="258">
                  <c:v>11968081.150305187</c:v>
                </c:pt>
                <c:pt idx="259">
                  <c:v>14439927.710687555</c:v>
                </c:pt>
                <c:pt idx="260">
                  <c:v>14680912.103766592</c:v>
                </c:pt>
                <c:pt idx="261">
                  <c:v>12989887.060365969</c:v>
                </c:pt>
                <c:pt idx="262">
                  <c:v>13378613.726606661</c:v>
                </c:pt>
                <c:pt idx="263">
                  <c:v>13581741.129421728</c:v>
                </c:pt>
                <c:pt idx="264">
                  <c:v>14410093.225777263</c:v>
                </c:pt>
                <c:pt idx="265">
                  <c:v>11755054.532208731</c:v>
                </c:pt>
                <c:pt idx="266">
                  <c:v>10826735.423419788</c:v>
                </c:pt>
                <c:pt idx="267">
                  <c:v>11193119.132672573</c:v>
                </c:pt>
                <c:pt idx="268">
                  <c:v>10160029.322957616</c:v>
                </c:pt>
                <c:pt idx="269">
                  <c:v>10003387.912729153</c:v>
                </c:pt>
                <c:pt idx="270">
                  <c:v>9961211.0103254393</c:v>
                </c:pt>
                <c:pt idx="271">
                  <c:v>9754493.1377003267</c:v>
                </c:pt>
                <c:pt idx="272">
                  <c:v>9072862.8444508761</c:v>
                </c:pt>
                <c:pt idx="273">
                  <c:v>8089754.3059812933</c:v>
                </c:pt>
                <c:pt idx="274">
                  <c:v>8769875.8318537548</c:v>
                </c:pt>
                <c:pt idx="275">
                  <c:v>8071468.7007720973</c:v>
                </c:pt>
                <c:pt idx="276">
                  <c:v>8529915.5785860065</c:v>
                </c:pt>
                <c:pt idx="277">
                  <c:v>9857879.9118252657</c:v>
                </c:pt>
                <c:pt idx="278">
                  <c:v>9857278.4861569945</c:v>
                </c:pt>
                <c:pt idx="279">
                  <c:v>9611944.1135469452</c:v>
                </c:pt>
                <c:pt idx="280">
                  <c:v>11104062.182292877</c:v>
                </c:pt>
                <c:pt idx="281">
                  <c:v>12161693.628025664</c:v>
                </c:pt>
                <c:pt idx="282">
                  <c:v>10484024.04336256</c:v>
                </c:pt>
                <c:pt idx="283">
                  <c:v>10274052.79874422</c:v>
                </c:pt>
                <c:pt idx="284">
                  <c:v>10812598.36414922</c:v>
                </c:pt>
                <c:pt idx="285">
                  <c:v>11091337.690561464</c:v>
                </c:pt>
                <c:pt idx="286">
                  <c:v>10785619.752415838</c:v>
                </c:pt>
                <c:pt idx="287">
                  <c:v>9584583.114760641</c:v>
                </c:pt>
                <c:pt idx="288">
                  <c:v>9750708.1786256637</c:v>
                </c:pt>
                <c:pt idx="289">
                  <c:v>9648959.5162951425</c:v>
                </c:pt>
                <c:pt idx="290">
                  <c:v>9775141.9563167132</c:v>
                </c:pt>
                <c:pt idx="291">
                  <c:v>8688081.954998536</c:v>
                </c:pt>
                <c:pt idx="292">
                  <c:v>8710912.6289444119</c:v>
                </c:pt>
                <c:pt idx="293">
                  <c:v>9122252.3031701744</c:v>
                </c:pt>
                <c:pt idx="294">
                  <c:v>9960829.3881296348</c:v>
                </c:pt>
                <c:pt idx="295">
                  <c:v>9765105.7929662913</c:v>
                </c:pt>
                <c:pt idx="296">
                  <c:v>9135658.9838433992</c:v>
                </c:pt>
                <c:pt idx="297">
                  <c:v>8319552.22376623</c:v>
                </c:pt>
                <c:pt idx="298">
                  <c:v>7547961.2872991338</c:v>
                </c:pt>
                <c:pt idx="299">
                  <c:v>7452787.1867414881</c:v>
                </c:pt>
                <c:pt idx="300">
                  <c:v>8141301.4030930884</c:v>
                </c:pt>
                <c:pt idx="301">
                  <c:v>7761684.9672727296</c:v>
                </c:pt>
                <c:pt idx="302">
                  <c:v>7806030.5972170169</c:v>
                </c:pt>
                <c:pt idx="303">
                  <c:v>7641953.1351656914</c:v>
                </c:pt>
                <c:pt idx="304">
                  <c:v>7446088.5735142445</c:v>
                </c:pt>
                <c:pt idx="305">
                  <c:v>7076746.6233119229</c:v>
                </c:pt>
                <c:pt idx="306">
                  <c:v>7412418.1419916572</c:v>
                </c:pt>
                <c:pt idx="307">
                  <c:v>7262407.0585536519</c:v>
                </c:pt>
                <c:pt idx="308">
                  <c:v>7399394.1810727892</c:v>
                </c:pt>
                <c:pt idx="309">
                  <c:v>8378253.5108431391</c:v>
                </c:pt>
                <c:pt idx="310">
                  <c:v>8602785.9305621982</c:v>
                </c:pt>
                <c:pt idx="311">
                  <c:v>9284793.2136032917</c:v>
                </c:pt>
                <c:pt idx="312">
                  <c:v>10352952.90108441</c:v>
                </c:pt>
                <c:pt idx="313">
                  <c:v>9395648.4357668646</c:v>
                </c:pt>
                <c:pt idx="314">
                  <c:v>8831060.8168103956</c:v>
                </c:pt>
                <c:pt idx="315">
                  <c:v>8257307.2780686254</c:v>
                </c:pt>
                <c:pt idx="316">
                  <c:v>8395992.5041762423</c:v>
                </c:pt>
                <c:pt idx="317">
                  <c:v>7745945.0607268829</c:v>
                </c:pt>
                <c:pt idx="318">
                  <c:v>7391935.2133770073</c:v>
                </c:pt>
                <c:pt idx="319">
                  <c:v>7648982.8544860603</c:v>
                </c:pt>
                <c:pt idx="320">
                  <c:v>8021101.8654596917</c:v>
                </c:pt>
                <c:pt idx="321">
                  <c:v>10037169.280230781</c:v>
                </c:pt>
                <c:pt idx="322">
                  <c:v>10129819.94030099</c:v>
                </c:pt>
                <c:pt idx="323">
                  <c:v>10787882.613982739</c:v>
                </c:pt>
                <c:pt idx="324">
                  <c:v>11136790.991839765</c:v>
                </c:pt>
                <c:pt idx="325">
                  <c:v>11944095.139134357</c:v>
                </c:pt>
                <c:pt idx="326">
                  <c:v>9802965.7926791906</c:v>
                </c:pt>
                <c:pt idx="327">
                  <c:v>8990698.8689670451</c:v>
                </c:pt>
                <c:pt idx="328">
                  <c:v>9320026.2241577506</c:v>
                </c:pt>
                <c:pt idx="329">
                  <c:v>10240655.685594711</c:v>
                </c:pt>
                <c:pt idx="330">
                  <c:v>9471506.3151243273</c:v>
                </c:pt>
                <c:pt idx="331">
                  <c:v>9717570.9340928476</c:v>
                </c:pt>
                <c:pt idx="332">
                  <c:v>9889882.0365998633</c:v>
                </c:pt>
                <c:pt idx="333">
                  <c:v>10593340.845712023</c:v>
                </c:pt>
                <c:pt idx="334">
                  <c:v>10389587.962277377</c:v>
                </c:pt>
                <c:pt idx="335">
                  <c:v>10389513.171985811</c:v>
                </c:pt>
                <c:pt idx="336">
                  <c:v>9963146.4034026079</c:v>
                </c:pt>
                <c:pt idx="337">
                  <c:v>9523702.8600849099</c:v>
                </c:pt>
                <c:pt idx="338">
                  <c:v>8873659.7838667892</c:v>
                </c:pt>
                <c:pt idx="339">
                  <c:v>9610805.3947560918</c:v>
                </c:pt>
                <c:pt idx="340">
                  <c:v>9474617.1406030357</c:v>
                </c:pt>
                <c:pt idx="341">
                  <c:v>9615817.2471600659</c:v>
                </c:pt>
                <c:pt idx="342">
                  <c:v>9666659.1345552858</c:v>
                </c:pt>
                <c:pt idx="343">
                  <c:v>9431961.6475498006</c:v>
                </c:pt>
                <c:pt idx="344">
                  <c:v>9181750.5881270822</c:v>
                </c:pt>
                <c:pt idx="345">
                  <c:v>9646398.6052779779</c:v>
                </c:pt>
                <c:pt idx="346">
                  <c:v>10093735.568701399</c:v>
                </c:pt>
                <c:pt idx="347">
                  <c:v>9717758.1412117705</c:v>
                </c:pt>
                <c:pt idx="348">
                  <c:v>8875258.4445769489</c:v>
                </c:pt>
                <c:pt idx="349">
                  <c:v>7850165.2711503292</c:v>
                </c:pt>
                <c:pt idx="350">
                  <c:v>8231637.2260536039</c:v>
                </c:pt>
                <c:pt idx="351">
                  <c:v>6384305.2934240168</c:v>
                </c:pt>
                <c:pt idx="352">
                  <c:v>5824739.2735985266</c:v>
                </c:pt>
                <c:pt idx="353">
                  <c:v>4906660.4293851722</c:v>
                </c:pt>
                <c:pt idx="354">
                  <c:v>5479373.0571987526</c:v>
                </c:pt>
                <c:pt idx="355">
                  <c:v>5129607.0260732342</c:v>
                </c:pt>
                <c:pt idx="356">
                  <c:v>5239214.8566936636</c:v>
                </c:pt>
                <c:pt idx="357">
                  <c:v>4778609.4390950771</c:v>
                </c:pt>
                <c:pt idx="358">
                  <c:v>4553216.494352892</c:v>
                </c:pt>
                <c:pt idx="359">
                  <c:v>4195479.612265639</c:v>
                </c:pt>
                <c:pt idx="360">
                  <c:v>4850799.7987521235</c:v>
                </c:pt>
                <c:pt idx="361">
                  <c:v>6426366.0504296264</c:v>
                </c:pt>
                <c:pt idx="362">
                  <c:v>6127020.9078353439</c:v>
                </c:pt>
                <c:pt idx="363">
                  <c:v>6105264.0645279158</c:v>
                </c:pt>
                <c:pt idx="364">
                  <c:v>6415491.7133351471</c:v>
                </c:pt>
                <c:pt idx="365">
                  <c:v>4273066.9434693838</c:v>
                </c:pt>
                <c:pt idx="366">
                  <c:v>4370593.4889845084</c:v>
                </c:pt>
                <c:pt idx="367">
                  <c:v>4699231.9846633514</c:v>
                </c:pt>
                <c:pt idx="368">
                  <c:v>4283905.2545285029</c:v>
                </c:pt>
                <c:pt idx="369">
                  <c:v>4187532.2481798599</c:v>
                </c:pt>
                <c:pt idx="370">
                  <c:v>4058284.6767463884</c:v>
                </c:pt>
                <c:pt idx="371">
                  <c:v>3835577.301572978</c:v>
                </c:pt>
                <c:pt idx="372">
                  <c:v>3802573.3821902252</c:v>
                </c:pt>
                <c:pt idx="373">
                  <c:v>3846675.6533871205</c:v>
                </c:pt>
                <c:pt idx="374">
                  <c:v>3951620.7888072068</c:v>
                </c:pt>
                <c:pt idx="375">
                  <c:v>3891900.4060470862</c:v>
                </c:pt>
                <c:pt idx="376">
                  <c:v>3890156.5863387324</c:v>
                </c:pt>
                <c:pt idx="377">
                  <c:v>3807816.5946510169</c:v>
                </c:pt>
                <c:pt idx="378">
                  <c:v>4286912.6853235429</c:v>
                </c:pt>
                <c:pt idx="379">
                  <c:v>4149456.8915481498</c:v>
                </c:pt>
                <c:pt idx="380">
                  <c:v>4059650.3634694442</c:v>
                </c:pt>
                <c:pt idx="381">
                  <c:v>4180579.6131354738</c:v>
                </c:pt>
                <c:pt idx="382">
                  <c:v>4483760.2521556895</c:v>
                </c:pt>
                <c:pt idx="383">
                  <c:v>4279317.0197026655</c:v>
                </c:pt>
                <c:pt idx="384">
                  <c:v>4147144.196510647</c:v>
                </c:pt>
                <c:pt idx="385">
                  <c:v>4362286.310628227</c:v>
                </c:pt>
                <c:pt idx="386">
                  <c:v>4392820.5589100812</c:v>
                </c:pt>
                <c:pt idx="387">
                  <c:v>4266442.9594505848</c:v>
                </c:pt>
                <c:pt idx="388">
                  <c:v>4196398.42398954</c:v>
                </c:pt>
                <c:pt idx="389">
                  <c:v>4169266.7637658315</c:v>
                </c:pt>
                <c:pt idx="390">
                  <c:v>4393917.7537655579</c:v>
                </c:pt>
                <c:pt idx="391">
                  <c:v>4701769.8509339225</c:v>
                </c:pt>
                <c:pt idx="392">
                  <c:v>4840185.3321896624</c:v>
                </c:pt>
                <c:pt idx="393">
                  <c:v>4552635.5765811466</c:v>
                </c:pt>
                <c:pt idx="394">
                  <c:v>4499614.2246881761</c:v>
                </c:pt>
                <c:pt idx="395">
                  <c:v>4587227.0023756698</c:v>
                </c:pt>
                <c:pt idx="396">
                  <c:v>5432046.078710204</c:v>
                </c:pt>
                <c:pt idx="397">
                  <c:v>5713060.0126516735</c:v>
                </c:pt>
                <c:pt idx="398">
                  <c:v>5935805.8936699964</c:v>
                </c:pt>
                <c:pt idx="399">
                  <c:v>5675817.8805008763</c:v>
                </c:pt>
                <c:pt idx="400">
                  <c:v>5663099.5692576487</c:v>
                </c:pt>
                <c:pt idx="401">
                  <c:v>5736922.9130072938</c:v>
                </c:pt>
                <c:pt idx="402">
                  <c:v>5811948.4817243982</c:v>
                </c:pt>
                <c:pt idx="403">
                  <c:v>5594626.2969283676</c:v>
                </c:pt>
                <c:pt idx="404">
                  <c:v>5762463.6850021081</c:v>
                </c:pt>
                <c:pt idx="405">
                  <c:v>6096946.949586221</c:v>
                </c:pt>
                <c:pt idx="406">
                  <c:v>6677202.844138775</c:v>
                </c:pt>
                <c:pt idx="407">
                  <c:v>6514373.6100359149</c:v>
                </c:pt>
                <c:pt idx="408">
                  <c:v>6994106.1235431274</c:v>
                </c:pt>
                <c:pt idx="409">
                  <c:v>8206224.2093224395</c:v>
                </c:pt>
                <c:pt idx="410">
                  <c:v>8880943.0960163884</c:v>
                </c:pt>
                <c:pt idx="411">
                  <c:v>9399442.8734556474</c:v>
                </c:pt>
                <c:pt idx="412">
                  <c:v>8991224.311854437</c:v>
                </c:pt>
                <c:pt idx="413">
                  <c:v>9700640.2723660022</c:v>
                </c:pt>
                <c:pt idx="414">
                  <c:v>10419885.059382385</c:v>
                </c:pt>
                <c:pt idx="415">
                  <c:v>9410462.6458632462</c:v>
                </c:pt>
                <c:pt idx="416">
                  <c:v>9075176.4015990011</c:v>
                </c:pt>
                <c:pt idx="417">
                  <c:v>8291253.0476284232</c:v>
                </c:pt>
                <c:pt idx="418">
                  <c:v>8625751.185304042</c:v>
                </c:pt>
                <c:pt idx="419">
                  <c:v>9378939.5582817141</c:v>
                </c:pt>
                <c:pt idx="420">
                  <c:v>9799476.5098850448</c:v>
                </c:pt>
                <c:pt idx="421">
                  <c:v>10199273.882692207</c:v>
                </c:pt>
                <c:pt idx="422">
                  <c:v>11824644.989358084</c:v>
                </c:pt>
                <c:pt idx="423">
                  <c:v>12246112.84173502</c:v>
                </c:pt>
                <c:pt idx="424">
                  <c:v>12500926.699993171</c:v>
                </c:pt>
                <c:pt idx="425">
                  <c:v>12492108.665104372</c:v>
                </c:pt>
                <c:pt idx="426">
                  <c:v>13852932.304579137</c:v>
                </c:pt>
                <c:pt idx="427">
                  <c:v>13784314.821352268</c:v>
                </c:pt>
                <c:pt idx="428">
                  <c:v>13908182.183333995</c:v>
                </c:pt>
                <c:pt idx="429">
                  <c:v>13284361.962139636</c:v>
                </c:pt>
                <c:pt idx="430">
                  <c:v>11851916.850122854</c:v>
                </c:pt>
                <c:pt idx="431">
                  <c:v>11804745.794440966</c:v>
                </c:pt>
                <c:pt idx="432">
                  <c:v>11152913.496809887</c:v>
                </c:pt>
                <c:pt idx="433">
                  <c:v>10941183.283554701</c:v>
                </c:pt>
                <c:pt idx="434">
                  <c:v>10712819.270976875</c:v>
                </c:pt>
                <c:pt idx="435">
                  <c:v>11346296.182461279</c:v>
                </c:pt>
                <c:pt idx="436">
                  <c:v>12877996.569340724</c:v>
                </c:pt>
                <c:pt idx="437">
                  <c:v>13233680.52721151</c:v>
                </c:pt>
                <c:pt idx="438">
                  <c:v>13616953.411321906</c:v>
                </c:pt>
                <c:pt idx="439">
                  <c:v>13199629.677752217</c:v>
                </c:pt>
                <c:pt idx="440">
                  <c:v>11387140.142650912</c:v>
                </c:pt>
                <c:pt idx="441">
                  <c:v>11702552.624380002</c:v>
                </c:pt>
                <c:pt idx="442">
                  <c:v>11500676.324414477</c:v>
                </c:pt>
                <c:pt idx="443">
                  <c:v>11331948.546428431</c:v>
                </c:pt>
                <c:pt idx="444">
                  <c:v>11634984.22627103</c:v>
                </c:pt>
                <c:pt idx="445">
                  <c:v>10535433.524646929</c:v>
                </c:pt>
                <c:pt idx="446">
                  <c:v>14059391.943066651</c:v>
                </c:pt>
                <c:pt idx="447">
                  <c:v>15575713.807182252</c:v>
                </c:pt>
                <c:pt idx="448">
                  <c:v>16044807.789339533</c:v>
                </c:pt>
                <c:pt idx="449">
                  <c:v>15939661.17110719</c:v>
                </c:pt>
                <c:pt idx="450">
                  <c:v>17260857.61005868</c:v>
                </c:pt>
                <c:pt idx="451">
                  <c:v>15626657.849539198</c:v>
                </c:pt>
                <c:pt idx="452">
                  <c:v>15618344.008587228</c:v>
                </c:pt>
                <c:pt idx="453">
                  <c:v>15680125.924648415</c:v>
                </c:pt>
                <c:pt idx="454">
                  <c:v>12983492.780923085</c:v>
                </c:pt>
                <c:pt idx="455">
                  <c:v>11929737.871783813</c:v>
                </c:pt>
                <c:pt idx="456">
                  <c:v>11676784.590034062</c:v>
                </c:pt>
                <c:pt idx="457">
                  <c:v>11753502.289218161</c:v>
                </c:pt>
                <c:pt idx="458">
                  <c:v>11809702.371214461</c:v>
                </c:pt>
                <c:pt idx="459">
                  <c:v>12744631.140961451</c:v>
                </c:pt>
                <c:pt idx="460">
                  <c:v>12564895.062248509</c:v>
                </c:pt>
                <c:pt idx="461">
                  <c:v>11658655.723615756</c:v>
                </c:pt>
                <c:pt idx="462">
                  <c:v>11475549.321102099</c:v>
                </c:pt>
                <c:pt idx="463">
                  <c:v>11799251.168571049</c:v>
                </c:pt>
                <c:pt idx="464">
                  <c:v>12787059.872874131</c:v>
                </c:pt>
                <c:pt idx="465">
                  <c:v>13423942.193679722</c:v>
                </c:pt>
                <c:pt idx="466">
                  <c:v>12449470.397427388</c:v>
                </c:pt>
                <c:pt idx="467">
                  <c:v>11775407.681261294</c:v>
                </c:pt>
                <c:pt idx="468">
                  <c:v>12130486.908951474</c:v>
                </c:pt>
                <c:pt idx="469">
                  <c:v>12448853.052144812</c:v>
                </c:pt>
                <c:pt idx="470">
                  <c:v>12516658.258581253</c:v>
                </c:pt>
                <c:pt idx="471">
                  <c:v>11842905.970434833</c:v>
                </c:pt>
                <c:pt idx="472">
                  <c:v>12256552.927818857</c:v>
                </c:pt>
                <c:pt idx="473">
                  <c:v>11156610.765250219</c:v>
                </c:pt>
                <c:pt idx="474">
                  <c:v>9631036.5944936331</c:v>
                </c:pt>
                <c:pt idx="475">
                  <c:v>10246331.664926637</c:v>
                </c:pt>
                <c:pt idx="476">
                  <c:v>10355970.251604063</c:v>
                </c:pt>
                <c:pt idx="477">
                  <c:v>9972985.4318768084</c:v>
                </c:pt>
                <c:pt idx="478">
                  <c:v>11274971.043883359</c:v>
                </c:pt>
                <c:pt idx="479">
                  <c:v>11244663.705880495</c:v>
                </c:pt>
                <c:pt idx="480">
                  <c:v>10991359.176015696</c:v>
                </c:pt>
                <c:pt idx="481">
                  <c:v>10421279.150425619</c:v>
                </c:pt>
                <c:pt idx="482">
                  <c:v>10404403.724416761</c:v>
                </c:pt>
                <c:pt idx="483">
                  <c:v>10421839.729609212</c:v>
                </c:pt>
                <c:pt idx="484">
                  <c:v>11414171.517298013</c:v>
                </c:pt>
                <c:pt idx="485">
                  <c:v>11012259.970795203</c:v>
                </c:pt>
                <c:pt idx="486">
                  <c:v>10730875.92095861</c:v>
                </c:pt>
                <c:pt idx="487">
                  <c:v>9994277.1425565369</c:v>
                </c:pt>
                <c:pt idx="488">
                  <c:v>11261578.63650519</c:v>
                </c:pt>
                <c:pt idx="489">
                  <c:v>12568866.427525777</c:v>
                </c:pt>
                <c:pt idx="490">
                  <c:v>12893405.432564579</c:v>
                </c:pt>
                <c:pt idx="491">
                  <c:v>13689000.92464288</c:v>
                </c:pt>
                <c:pt idx="492">
                  <c:v>12892785.219219251</c:v>
                </c:pt>
                <c:pt idx="493">
                  <c:v>12651403.489610001</c:v>
                </c:pt>
                <c:pt idx="494">
                  <c:v>12829262.230384722</c:v>
                </c:pt>
                <c:pt idx="495">
                  <c:v>13094848.040775882</c:v>
                </c:pt>
                <c:pt idx="496">
                  <c:v>13584109.722307617</c:v>
                </c:pt>
                <c:pt idx="497">
                  <c:v>13499593.646297364</c:v>
                </c:pt>
                <c:pt idx="498">
                  <c:v>13188141.309403094</c:v>
                </c:pt>
                <c:pt idx="499">
                  <c:v>14295185.509802677</c:v>
                </c:pt>
                <c:pt idx="500">
                  <c:v>13854600.620479526</c:v>
                </c:pt>
                <c:pt idx="501">
                  <c:v>14290569.912276138</c:v>
                </c:pt>
                <c:pt idx="502">
                  <c:v>13719912.246546017</c:v>
                </c:pt>
                <c:pt idx="503">
                  <c:v>13700827.868224129</c:v>
                </c:pt>
                <c:pt idx="504">
                  <c:v>13555410.548386591</c:v>
                </c:pt>
                <c:pt idx="505">
                  <c:v>13486279.074462909</c:v>
                </c:pt>
                <c:pt idx="506">
                  <c:v>12177344.950351911</c:v>
                </c:pt>
                <c:pt idx="507">
                  <c:v>12293851.349922707</c:v>
                </c:pt>
                <c:pt idx="508">
                  <c:v>13216375.690287033</c:v>
                </c:pt>
                <c:pt idx="509">
                  <c:v>12293783.479779998</c:v>
                </c:pt>
                <c:pt idx="510">
                  <c:v>11281171.831995578</c:v>
                </c:pt>
                <c:pt idx="511">
                  <c:v>7058700.9067433979</c:v>
                </c:pt>
                <c:pt idx="512">
                  <c:v>6606443.5661588535</c:v>
                </c:pt>
                <c:pt idx="513">
                  <c:v>7370758.9787037754</c:v>
                </c:pt>
                <c:pt idx="514">
                  <c:v>7064927.9031359423</c:v>
                </c:pt>
                <c:pt idx="515">
                  <c:v>8908788.8464525733</c:v>
                </c:pt>
                <c:pt idx="516">
                  <c:v>8271439.9198051998</c:v>
                </c:pt>
                <c:pt idx="517">
                  <c:v>9069886.1061483789</c:v>
                </c:pt>
                <c:pt idx="518">
                  <c:v>9759954.5943465997</c:v>
                </c:pt>
                <c:pt idx="519">
                  <c:v>10421695.3762425</c:v>
                </c:pt>
                <c:pt idx="520">
                  <c:v>9303840.1055180635</c:v>
                </c:pt>
                <c:pt idx="521">
                  <c:v>9812971.3776822966</c:v>
                </c:pt>
                <c:pt idx="522">
                  <c:v>10651048.960388798</c:v>
                </c:pt>
                <c:pt idx="523">
                  <c:v>10683167.432588005</c:v>
                </c:pt>
                <c:pt idx="524">
                  <c:v>9645547.6596822143</c:v>
                </c:pt>
                <c:pt idx="525">
                  <c:v>9913171.0700596683</c:v>
                </c:pt>
                <c:pt idx="526">
                  <c:v>10371725.095420998</c:v>
                </c:pt>
                <c:pt idx="527">
                  <c:v>12651293.189402627</c:v>
                </c:pt>
                <c:pt idx="528">
                  <c:v>12745089.504986526</c:v>
                </c:pt>
                <c:pt idx="529">
                  <c:v>14850974.867748378</c:v>
                </c:pt>
                <c:pt idx="530">
                  <c:v>13327953.19119502</c:v>
                </c:pt>
                <c:pt idx="531">
                  <c:v>7010462.8357368298</c:v>
                </c:pt>
                <c:pt idx="532">
                  <c:v>6557209.1368210912</c:v>
                </c:pt>
                <c:pt idx="533">
                  <c:v>6177940.3969774498</c:v>
                </c:pt>
                <c:pt idx="534">
                  <c:v>5712336.4749886068</c:v>
                </c:pt>
                <c:pt idx="535">
                  <c:v>5367109.7659223489</c:v>
                </c:pt>
                <c:pt idx="536">
                  <c:v>5726164.8968847757</c:v>
                </c:pt>
                <c:pt idx="537">
                  <c:v>5946951.9997292608</c:v>
                </c:pt>
                <c:pt idx="538">
                  <c:v>6621750.8578913407</c:v>
                </c:pt>
                <c:pt idx="539">
                  <c:v>7444797.8311835248</c:v>
                </c:pt>
                <c:pt idx="540">
                  <c:v>7950884.1427769149</c:v>
                </c:pt>
                <c:pt idx="541">
                  <c:v>7985502.1246818146</c:v>
                </c:pt>
                <c:pt idx="542">
                  <c:v>7769825.5015735021</c:v>
                </c:pt>
                <c:pt idx="543">
                  <c:v>6631341.1029343614</c:v>
                </c:pt>
                <c:pt idx="544">
                  <c:v>6279792.5963637549</c:v>
                </c:pt>
                <c:pt idx="545">
                  <c:v>6423512.7247896129</c:v>
                </c:pt>
                <c:pt idx="546">
                  <c:v>6499758.8164860066</c:v>
                </c:pt>
                <c:pt idx="547">
                  <c:v>6742531.1927722674</c:v>
                </c:pt>
                <c:pt idx="548">
                  <c:v>6796186.3423554916</c:v>
                </c:pt>
                <c:pt idx="549">
                  <c:v>7286170.5046379818</c:v>
                </c:pt>
                <c:pt idx="550">
                  <c:v>7448884.4842495089</c:v>
                </c:pt>
                <c:pt idx="551">
                  <c:v>7361565.3567891596</c:v>
                </c:pt>
                <c:pt idx="552">
                  <c:v>6568579.8377376879</c:v>
                </c:pt>
                <c:pt idx="553">
                  <c:v>6445356.3135767821</c:v>
                </c:pt>
                <c:pt idx="554">
                  <c:v>6277342.5867023561</c:v>
                </c:pt>
                <c:pt idx="555">
                  <c:v>6301159.4652578253</c:v>
                </c:pt>
                <c:pt idx="556">
                  <c:v>7693609.0024960209</c:v>
                </c:pt>
                <c:pt idx="557">
                  <c:v>8420731.4370684624</c:v>
                </c:pt>
                <c:pt idx="558">
                  <c:v>8234599.8345337054</c:v>
                </c:pt>
                <c:pt idx="559">
                  <c:v>8566933.8699407876</c:v>
                </c:pt>
                <c:pt idx="560">
                  <c:v>8588852.2479035873</c:v>
                </c:pt>
                <c:pt idx="561">
                  <c:v>8442462.9531423394</c:v>
                </c:pt>
                <c:pt idx="562">
                  <c:v>8824976.1224393565</c:v>
                </c:pt>
                <c:pt idx="563">
                  <c:v>9387414.7132511586</c:v>
                </c:pt>
                <c:pt idx="564">
                  <c:v>8857870.2011004779</c:v>
                </c:pt>
                <c:pt idx="565">
                  <c:v>8432020.1395546719</c:v>
                </c:pt>
                <c:pt idx="566">
                  <c:v>8114504.3263430363</c:v>
                </c:pt>
                <c:pt idx="567">
                  <c:v>8043210.1609336929</c:v>
                </c:pt>
                <c:pt idx="568">
                  <c:v>8397788.4726088848</c:v>
                </c:pt>
                <c:pt idx="569">
                  <c:v>7606045.3767094566</c:v>
                </c:pt>
                <c:pt idx="570">
                  <c:v>7347404.5710842665</c:v>
                </c:pt>
                <c:pt idx="571">
                  <c:v>7687562.6201787498</c:v>
                </c:pt>
                <c:pt idx="572">
                  <c:v>7894421.7877948349</c:v>
                </c:pt>
                <c:pt idx="573">
                  <c:v>8685849.4299907107</c:v>
                </c:pt>
                <c:pt idx="574">
                  <c:v>8994348.0384903662</c:v>
                </c:pt>
                <c:pt idx="575">
                  <c:v>7677958.35742037</c:v>
                </c:pt>
                <c:pt idx="576">
                  <c:v>7627189.5865993453</c:v>
                </c:pt>
                <c:pt idx="577">
                  <c:v>7747490.0330460388</c:v>
                </c:pt>
                <c:pt idx="578">
                  <c:v>7737027.8547384916</c:v>
                </c:pt>
                <c:pt idx="579">
                  <c:v>7536139.9582604822</c:v>
                </c:pt>
                <c:pt idx="580">
                  <c:v>7671213.089552002</c:v>
                </c:pt>
                <c:pt idx="581">
                  <c:v>8296917.2572227539</c:v>
                </c:pt>
                <c:pt idx="582">
                  <c:v>8226647.9999650689</c:v>
                </c:pt>
                <c:pt idx="583">
                  <c:v>8499677.2264570463</c:v>
                </c:pt>
                <c:pt idx="584">
                  <c:v>8651437.740801556</c:v>
                </c:pt>
                <c:pt idx="585">
                  <c:v>9089259.5292629302</c:v>
                </c:pt>
                <c:pt idx="586">
                  <c:v>8752557.1041493192</c:v>
                </c:pt>
                <c:pt idx="587">
                  <c:v>8730612.9215266947</c:v>
                </c:pt>
                <c:pt idx="588">
                  <c:v>8042192.0242283707</c:v>
                </c:pt>
                <c:pt idx="589">
                  <c:v>9092078.2710617594</c:v>
                </c:pt>
                <c:pt idx="590">
                  <c:v>10735112.217897389</c:v>
                </c:pt>
                <c:pt idx="591">
                  <c:v>11127389.099244434</c:v>
                </c:pt>
                <c:pt idx="592">
                  <c:v>12497903.924260329</c:v>
                </c:pt>
                <c:pt idx="593">
                  <c:v>12103454.699346419</c:v>
                </c:pt>
                <c:pt idx="594">
                  <c:v>12707668.009222288</c:v>
                </c:pt>
                <c:pt idx="595">
                  <c:v>13703733.668961653</c:v>
                </c:pt>
                <c:pt idx="596">
                  <c:v>15408019.587452019</c:v>
                </c:pt>
                <c:pt idx="597">
                  <c:v>13271230.283406585</c:v>
                </c:pt>
                <c:pt idx="598">
                  <c:v>13778016.906519013</c:v>
                </c:pt>
                <c:pt idx="599">
                  <c:v>13476382.011092471</c:v>
                </c:pt>
                <c:pt idx="600">
                  <c:v>13550392.326416463</c:v>
                </c:pt>
                <c:pt idx="601">
                  <c:v>13438339.20312161</c:v>
                </c:pt>
                <c:pt idx="602">
                  <c:v>13256580.303459024</c:v>
                </c:pt>
                <c:pt idx="603">
                  <c:v>14073116.741158774</c:v>
                </c:pt>
                <c:pt idx="604">
                  <c:v>16500640.744312938</c:v>
                </c:pt>
                <c:pt idx="605">
                  <c:v>16808552.823632445</c:v>
                </c:pt>
                <c:pt idx="606">
                  <c:v>17242472.253821287</c:v>
                </c:pt>
                <c:pt idx="607">
                  <c:v>18991112.481155351</c:v>
                </c:pt>
                <c:pt idx="608">
                  <c:v>20914564.499422539</c:v>
                </c:pt>
                <c:pt idx="609">
                  <c:v>25561830.777926844</c:v>
                </c:pt>
                <c:pt idx="610">
                  <c:v>26209306.644684549</c:v>
                </c:pt>
                <c:pt idx="611">
                  <c:v>26753271.018336765</c:v>
                </c:pt>
                <c:pt idx="612">
                  <c:v>26628406.992310423</c:v>
                </c:pt>
                <c:pt idx="613">
                  <c:v>27166900.668454044</c:v>
                </c:pt>
                <c:pt idx="614">
                  <c:v>27403665.457210876</c:v>
                </c:pt>
                <c:pt idx="615">
                  <c:v>26915650.023277868</c:v>
                </c:pt>
                <c:pt idx="616">
                  <c:v>26181825.092410587</c:v>
                </c:pt>
                <c:pt idx="617">
                  <c:v>26271797.684596505</c:v>
                </c:pt>
                <c:pt idx="618">
                  <c:v>26603219.286929157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5-4A04-BE37-901840ABC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391999"/>
        <c:axId val="801401983"/>
      </c:lineChart>
      <c:dateAx>
        <c:axId val="80139199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401983"/>
        <c:crosses val="autoZero"/>
        <c:auto val="1"/>
        <c:lblOffset val="100"/>
        <c:baseTimeUnit val="days"/>
      </c:dateAx>
      <c:valAx>
        <c:axId val="80140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391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'C-MDP in China'!$R$5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'C-MDP in China'!$B$6:$B$746</c:f>
              <c:numCache>
                <c:formatCode>m/d/yy</c:formatCode>
                <c:ptCount val="619"/>
                <c:pt idx="0">
                  <c:v>42371</c:v>
                </c:pt>
                <c:pt idx="1">
                  <c:v>42374</c:v>
                </c:pt>
                <c:pt idx="2">
                  <c:v>42377</c:v>
                </c:pt>
                <c:pt idx="3">
                  <c:v>42380</c:v>
                </c:pt>
                <c:pt idx="4">
                  <c:v>42383</c:v>
                </c:pt>
                <c:pt idx="5">
                  <c:v>42386</c:v>
                </c:pt>
                <c:pt idx="6">
                  <c:v>42389</c:v>
                </c:pt>
                <c:pt idx="7">
                  <c:v>42392</c:v>
                </c:pt>
                <c:pt idx="8">
                  <c:v>42395</c:v>
                </c:pt>
                <c:pt idx="9">
                  <c:v>42398</c:v>
                </c:pt>
                <c:pt idx="10">
                  <c:v>42401</c:v>
                </c:pt>
                <c:pt idx="11">
                  <c:v>42404</c:v>
                </c:pt>
                <c:pt idx="12">
                  <c:v>42407</c:v>
                </c:pt>
                <c:pt idx="13">
                  <c:v>42410</c:v>
                </c:pt>
                <c:pt idx="14">
                  <c:v>42413</c:v>
                </c:pt>
                <c:pt idx="15">
                  <c:v>42416</c:v>
                </c:pt>
                <c:pt idx="16">
                  <c:v>42419</c:v>
                </c:pt>
                <c:pt idx="17">
                  <c:v>42422</c:v>
                </c:pt>
                <c:pt idx="18">
                  <c:v>42425</c:v>
                </c:pt>
                <c:pt idx="19">
                  <c:v>42428</c:v>
                </c:pt>
                <c:pt idx="20">
                  <c:v>42431</c:v>
                </c:pt>
                <c:pt idx="21">
                  <c:v>42434</c:v>
                </c:pt>
                <c:pt idx="22">
                  <c:v>42437</c:v>
                </c:pt>
                <c:pt idx="23">
                  <c:v>42440</c:v>
                </c:pt>
                <c:pt idx="24">
                  <c:v>42443</c:v>
                </c:pt>
                <c:pt idx="25">
                  <c:v>42446</c:v>
                </c:pt>
                <c:pt idx="26">
                  <c:v>42449</c:v>
                </c:pt>
                <c:pt idx="27">
                  <c:v>42452</c:v>
                </c:pt>
                <c:pt idx="28">
                  <c:v>42455</c:v>
                </c:pt>
                <c:pt idx="29">
                  <c:v>42458</c:v>
                </c:pt>
                <c:pt idx="30">
                  <c:v>42461</c:v>
                </c:pt>
                <c:pt idx="31">
                  <c:v>42464</c:v>
                </c:pt>
                <c:pt idx="32">
                  <c:v>42467</c:v>
                </c:pt>
                <c:pt idx="33">
                  <c:v>42470</c:v>
                </c:pt>
                <c:pt idx="34">
                  <c:v>42473</c:v>
                </c:pt>
                <c:pt idx="35">
                  <c:v>42476</c:v>
                </c:pt>
                <c:pt idx="36">
                  <c:v>42479</c:v>
                </c:pt>
                <c:pt idx="37">
                  <c:v>42482</c:v>
                </c:pt>
                <c:pt idx="38">
                  <c:v>42485</c:v>
                </c:pt>
                <c:pt idx="39">
                  <c:v>42488</c:v>
                </c:pt>
                <c:pt idx="40">
                  <c:v>42491</c:v>
                </c:pt>
                <c:pt idx="41">
                  <c:v>42494</c:v>
                </c:pt>
                <c:pt idx="42">
                  <c:v>42497</c:v>
                </c:pt>
                <c:pt idx="43">
                  <c:v>42500</c:v>
                </c:pt>
                <c:pt idx="44">
                  <c:v>42503</c:v>
                </c:pt>
                <c:pt idx="45">
                  <c:v>42506</c:v>
                </c:pt>
                <c:pt idx="46">
                  <c:v>42509</c:v>
                </c:pt>
                <c:pt idx="47">
                  <c:v>42512</c:v>
                </c:pt>
                <c:pt idx="48">
                  <c:v>42515</c:v>
                </c:pt>
                <c:pt idx="49">
                  <c:v>42518</c:v>
                </c:pt>
                <c:pt idx="50">
                  <c:v>42521</c:v>
                </c:pt>
                <c:pt idx="51">
                  <c:v>42524</c:v>
                </c:pt>
                <c:pt idx="52">
                  <c:v>42527</c:v>
                </c:pt>
                <c:pt idx="53">
                  <c:v>42530</c:v>
                </c:pt>
                <c:pt idx="54">
                  <c:v>42533</c:v>
                </c:pt>
                <c:pt idx="55">
                  <c:v>42536</c:v>
                </c:pt>
                <c:pt idx="56">
                  <c:v>42539</c:v>
                </c:pt>
                <c:pt idx="57">
                  <c:v>42542</c:v>
                </c:pt>
                <c:pt idx="58">
                  <c:v>42545</c:v>
                </c:pt>
                <c:pt idx="59">
                  <c:v>42548</c:v>
                </c:pt>
                <c:pt idx="60">
                  <c:v>42551</c:v>
                </c:pt>
                <c:pt idx="61">
                  <c:v>42554</c:v>
                </c:pt>
                <c:pt idx="62">
                  <c:v>42557</c:v>
                </c:pt>
                <c:pt idx="63">
                  <c:v>42560</c:v>
                </c:pt>
                <c:pt idx="64">
                  <c:v>42563</c:v>
                </c:pt>
                <c:pt idx="65">
                  <c:v>42566</c:v>
                </c:pt>
                <c:pt idx="66">
                  <c:v>42569</c:v>
                </c:pt>
                <c:pt idx="67">
                  <c:v>42572</c:v>
                </c:pt>
                <c:pt idx="68">
                  <c:v>42575</c:v>
                </c:pt>
                <c:pt idx="69">
                  <c:v>42578</c:v>
                </c:pt>
                <c:pt idx="70">
                  <c:v>42581</c:v>
                </c:pt>
                <c:pt idx="71">
                  <c:v>42584</c:v>
                </c:pt>
                <c:pt idx="72">
                  <c:v>42587</c:v>
                </c:pt>
                <c:pt idx="73">
                  <c:v>42590</c:v>
                </c:pt>
                <c:pt idx="74">
                  <c:v>42593</c:v>
                </c:pt>
                <c:pt idx="75">
                  <c:v>42596</c:v>
                </c:pt>
                <c:pt idx="76">
                  <c:v>42599</c:v>
                </c:pt>
                <c:pt idx="77">
                  <c:v>42602</c:v>
                </c:pt>
                <c:pt idx="78">
                  <c:v>42605</c:v>
                </c:pt>
                <c:pt idx="79">
                  <c:v>42608</c:v>
                </c:pt>
                <c:pt idx="80">
                  <c:v>42611</c:v>
                </c:pt>
                <c:pt idx="81">
                  <c:v>42614</c:v>
                </c:pt>
                <c:pt idx="82">
                  <c:v>42617</c:v>
                </c:pt>
                <c:pt idx="83">
                  <c:v>42620</c:v>
                </c:pt>
                <c:pt idx="84">
                  <c:v>42623</c:v>
                </c:pt>
                <c:pt idx="85">
                  <c:v>42626</c:v>
                </c:pt>
                <c:pt idx="86">
                  <c:v>42629</c:v>
                </c:pt>
                <c:pt idx="87">
                  <c:v>42632</c:v>
                </c:pt>
                <c:pt idx="88">
                  <c:v>42635</c:v>
                </c:pt>
                <c:pt idx="89">
                  <c:v>42638</c:v>
                </c:pt>
                <c:pt idx="90">
                  <c:v>42641</c:v>
                </c:pt>
                <c:pt idx="91">
                  <c:v>42644</c:v>
                </c:pt>
                <c:pt idx="92">
                  <c:v>42647</c:v>
                </c:pt>
                <c:pt idx="93">
                  <c:v>42650</c:v>
                </c:pt>
                <c:pt idx="94">
                  <c:v>42653</c:v>
                </c:pt>
                <c:pt idx="95">
                  <c:v>42656</c:v>
                </c:pt>
                <c:pt idx="96">
                  <c:v>42659</c:v>
                </c:pt>
                <c:pt idx="97">
                  <c:v>42662</c:v>
                </c:pt>
                <c:pt idx="98">
                  <c:v>42665</c:v>
                </c:pt>
                <c:pt idx="99">
                  <c:v>42668</c:v>
                </c:pt>
                <c:pt idx="100">
                  <c:v>42671</c:v>
                </c:pt>
                <c:pt idx="101">
                  <c:v>42674</c:v>
                </c:pt>
                <c:pt idx="102">
                  <c:v>42677</c:v>
                </c:pt>
                <c:pt idx="103">
                  <c:v>42680</c:v>
                </c:pt>
                <c:pt idx="104">
                  <c:v>42683</c:v>
                </c:pt>
                <c:pt idx="105">
                  <c:v>42686</c:v>
                </c:pt>
                <c:pt idx="106">
                  <c:v>42689</c:v>
                </c:pt>
                <c:pt idx="107">
                  <c:v>42692</c:v>
                </c:pt>
                <c:pt idx="108">
                  <c:v>42695</c:v>
                </c:pt>
                <c:pt idx="109">
                  <c:v>42698</c:v>
                </c:pt>
                <c:pt idx="110">
                  <c:v>42701</c:v>
                </c:pt>
                <c:pt idx="111">
                  <c:v>42704</c:v>
                </c:pt>
                <c:pt idx="112">
                  <c:v>42707</c:v>
                </c:pt>
                <c:pt idx="113">
                  <c:v>42710</c:v>
                </c:pt>
                <c:pt idx="114">
                  <c:v>42713</c:v>
                </c:pt>
                <c:pt idx="115">
                  <c:v>42716</c:v>
                </c:pt>
                <c:pt idx="116">
                  <c:v>42719</c:v>
                </c:pt>
                <c:pt idx="117">
                  <c:v>42722</c:v>
                </c:pt>
                <c:pt idx="118">
                  <c:v>42725</c:v>
                </c:pt>
                <c:pt idx="119">
                  <c:v>42728</c:v>
                </c:pt>
                <c:pt idx="120">
                  <c:v>42731</c:v>
                </c:pt>
                <c:pt idx="121">
                  <c:v>42734</c:v>
                </c:pt>
                <c:pt idx="122">
                  <c:v>42737</c:v>
                </c:pt>
                <c:pt idx="123">
                  <c:v>42740</c:v>
                </c:pt>
                <c:pt idx="124">
                  <c:v>42743</c:v>
                </c:pt>
                <c:pt idx="125">
                  <c:v>42746</c:v>
                </c:pt>
                <c:pt idx="126">
                  <c:v>42749</c:v>
                </c:pt>
                <c:pt idx="127">
                  <c:v>42752</c:v>
                </c:pt>
                <c:pt idx="128">
                  <c:v>42755</c:v>
                </c:pt>
                <c:pt idx="129">
                  <c:v>42758</c:v>
                </c:pt>
                <c:pt idx="130">
                  <c:v>42761</c:v>
                </c:pt>
                <c:pt idx="131">
                  <c:v>42764</c:v>
                </c:pt>
                <c:pt idx="132">
                  <c:v>42767</c:v>
                </c:pt>
                <c:pt idx="133">
                  <c:v>42770</c:v>
                </c:pt>
                <c:pt idx="134">
                  <c:v>42773</c:v>
                </c:pt>
                <c:pt idx="135">
                  <c:v>42776</c:v>
                </c:pt>
                <c:pt idx="136">
                  <c:v>42779</c:v>
                </c:pt>
                <c:pt idx="137">
                  <c:v>42782</c:v>
                </c:pt>
                <c:pt idx="138">
                  <c:v>42785</c:v>
                </c:pt>
                <c:pt idx="139">
                  <c:v>42788</c:v>
                </c:pt>
                <c:pt idx="140">
                  <c:v>42791</c:v>
                </c:pt>
                <c:pt idx="141">
                  <c:v>42794</c:v>
                </c:pt>
                <c:pt idx="142">
                  <c:v>42797</c:v>
                </c:pt>
                <c:pt idx="143">
                  <c:v>42800</c:v>
                </c:pt>
                <c:pt idx="144">
                  <c:v>42803</c:v>
                </c:pt>
                <c:pt idx="145">
                  <c:v>42806</c:v>
                </c:pt>
                <c:pt idx="146">
                  <c:v>42809</c:v>
                </c:pt>
                <c:pt idx="147">
                  <c:v>42812</c:v>
                </c:pt>
                <c:pt idx="148">
                  <c:v>42815</c:v>
                </c:pt>
                <c:pt idx="149">
                  <c:v>42818</c:v>
                </c:pt>
                <c:pt idx="150">
                  <c:v>42821</c:v>
                </c:pt>
                <c:pt idx="151">
                  <c:v>42824</c:v>
                </c:pt>
                <c:pt idx="152">
                  <c:v>42827</c:v>
                </c:pt>
                <c:pt idx="153">
                  <c:v>42830</c:v>
                </c:pt>
                <c:pt idx="154">
                  <c:v>42833</c:v>
                </c:pt>
                <c:pt idx="155">
                  <c:v>42836</c:v>
                </c:pt>
                <c:pt idx="156">
                  <c:v>42839</c:v>
                </c:pt>
                <c:pt idx="157">
                  <c:v>42842</c:v>
                </c:pt>
                <c:pt idx="158">
                  <c:v>42845</c:v>
                </c:pt>
                <c:pt idx="159">
                  <c:v>42848</c:v>
                </c:pt>
                <c:pt idx="160">
                  <c:v>42851</c:v>
                </c:pt>
                <c:pt idx="161">
                  <c:v>42854</c:v>
                </c:pt>
                <c:pt idx="162">
                  <c:v>42857</c:v>
                </c:pt>
                <c:pt idx="163">
                  <c:v>42860</c:v>
                </c:pt>
                <c:pt idx="164">
                  <c:v>42863</c:v>
                </c:pt>
                <c:pt idx="165">
                  <c:v>42866</c:v>
                </c:pt>
                <c:pt idx="166">
                  <c:v>42869</c:v>
                </c:pt>
                <c:pt idx="167">
                  <c:v>42872</c:v>
                </c:pt>
                <c:pt idx="168">
                  <c:v>42875</c:v>
                </c:pt>
                <c:pt idx="169">
                  <c:v>42878</c:v>
                </c:pt>
                <c:pt idx="170">
                  <c:v>42881</c:v>
                </c:pt>
                <c:pt idx="171">
                  <c:v>42884</c:v>
                </c:pt>
                <c:pt idx="172">
                  <c:v>42887</c:v>
                </c:pt>
                <c:pt idx="173">
                  <c:v>42890</c:v>
                </c:pt>
                <c:pt idx="174">
                  <c:v>42893</c:v>
                </c:pt>
                <c:pt idx="175">
                  <c:v>42896</c:v>
                </c:pt>
                <c:pt idx="176">
                  <c:v>42899</c:v>
                </c:pt>
                <c:pt idx="177">
                  <c:v>42902</c:v>
                </c:pt>
                <c:pt idx="178">
                  <c:v>42905</c:v>
                </c:pt>
                <c:pt idx="179">
                  <c:v>42908</c:v>
                </c:pt>
                <c:pt idx="180">
                  <c:v>42911</c:v>
                </c:pt>
                <c:pt idx="181">
                  <c:v>42914</c:v>
                </c:pt>
                <c:pt idx="182">
                  <c:v>42917</c:v>
                </c:pt>
                <c:pt idx="183">
                  <c:v>42920</c:v>
                </c:pt>
                <c:pt idx="184">
                  <c:v>42923</c:v>
                </c:pt>
                <c:pt idx="185">
                  <c:v>42926</c:v>
                </c:pt>
                <c:pt idx="186">
                  <c:v>42929</c:v>
                </c:pt>
                <c:pt idx="187">
                  <c:v>42932</c:v>
                </c:pt>
                <c:pt idx="188">
                  <c:v>42935</c:v>
                </c:pt>
                <c:pt idx="189">
                  <c:v>42938</c:v>
                </c:pt>
                <c:pt idx="190">
                  <c:v>42941</c:v>
                </c:pt>
                <c:pt idx="191">
                  <c:v>42944</c:v>
                </c:pt>
                <c:pt idx="192">
                  <c:v>42947</c:v>
                </c:pt>
                <c:pt idx="193">
                  <c:v>42950</c:v>
                </c:pt>
                <c:pt idx="194">
                  <c:v>42953</c:v>
                </c:pt>
                <c:pt idx="195">
                  <c:v>42956</c:v>
                </c:pt>
                <c:pt idx="196">
                  <c:v>42959</c:v>
                </c:pt>
                <c:pt idx="197">
                  <c:v>42962</c:v>
                </c:pt>
                <c:pt idx="198">
                  <c:v>42965</c:v>
                </c:pt>
                <c:pt idx="199">
                  <c:v>42968</c:v>
                </c:pt>
                <c:pt idx="200">
                  <c:v>42971</c:v>
                </c:pt>
                <c:pt idx="201">
                  <c:v>42974</c:v>
                </c:pt>
                <c:pt idx="202">
                  <c:v>42977</c:v>
                </c:pt>
                <c:pt idx="203">
                  <c:v>42980</c:v>
                </c:pt>
                <c:pt idx="204">
                  <c:v>42983</c:v>
                </c:pt>
                <c:pt idx="205">
                  <c:v>42986</c:v>
                </c:pt>
                <c:pt idx="206">
                  <c:v>42989</c:v>
                </c:pt>
                <c:pt idx="207">
                  <c:v>42992</c:v>
                </c:pt>
                <c:pt idx="208">
                  <c:v>42995</c:v>
                </c:pt>
                <c:pt idx="209">
                  <c:v>42998</c:v>
                </c:pt>
                <c:pt idx="210">
                  <c:v>43001</c:v>
                </c:pt>
                <c:pt idx="211">
                  <c:v>43004</c:v>
                </c:pt>
                <c:pt idx="212">
                  <c:v>43007</c:v>
                </c:pt>
                <c:pt idx="213">
                  <c:v>43010</c:v>
                </c:pt>
                <c:pt idx="214">
                  <c:v>43013</c:v>
                </c:pt>
                <c:pt idx="215">
                  <c:v>43016</c:v>
                </c:pt>
                <c:pt idx="216">
                  <c:v>43019</c:v>
                </c:pt>
                <c:pt idx="217">
                  <c:v>43022</c:v>
                </c:pt>
                <c:pt idx="218">
                  <c:v>43025</c:v>
                </c:pt>
                <c:pt idx="219">
                  <c:v>43028</c:v>
                </c:pt>
                <c:pt idx="220">
                  <c:v>43031</c:v>
                </c:pt>
                <c:pt idx="221">
                  <c:v>43034</c:v>
                </c:pt>
                <c:pt idx="222">
                  <c:v>43037</c:v>
                </c:pt>
                <c:pt idx="223">
                  <c:v>43040</c:v>
                </c:pt>
                <c:pt idx="224">
                  <c:v>43043</c:v>
                </c:pt>
                <c:pt idx="225">
                  <c:v>43046</c:v>
                </c:pt>
                <c:pt idx="226">
                  <c:v>43049</c:v>
                </c:pt>
                <c:pt idx="227">
                  <c:v>43052</c:v>
                </c:pt>
                <c:pt idx="228">
                  <c:v>43055</c:v>
                </c:pt>
                <c:pt idx="229">
                  <c:v>43058</c:v>
                </c:pt>
                <c:pt idx="230">
                  <c:v>43061</c:v>
                </c:pt>
                <c:pt idx="231">
                  <c:v>43064</c:v>
                </c:pt>
                <c:pt idx="232">
                  <c:v>43067</c:v>
                </c:pt>
                <c:pt idx="233">
                  <c:v>43070</c:v>
                </c:pt>
                <c:pt idx="234">
                  <c:v>43073</c:v>
                </c:pt>
                <c:pt idx="235">
                  <c:v>43076</c:v>
                </c:pt>
                <c:pt idx="236">
                  <c:v>43079</c:v>
                </c:pt>
                <c:pt idx="237">
                  <c:v>43082</c:v>
                </c:pt>
                <c:pt idx="238">
                  <c:v>43085</c:v>
                </c:pt>
                <c:pt idx="239">
                  <c:v>43088</c:v>
                </c:pt>
                <c:pt idx="240">
                  <c:v>43091</c:v>
                </c:pt>
                <c:pt idx="241">
                  <c:v>43094</c:v>
                </c:pt>
                <c:pt idx="242">
                  <c:v>43097</c:v>
                </c:pt>
                <c:pt idx="243">
                  <c:v>43100</c:v>
                </c:pt>
                <c:pt idx="244">
                  <c:v>43103</c:v>
                </c:pt>
                <c:pt idx="245">
                  <c:v>43106</c:v>
                </c:pt>
                <c:pt idx="246">
                  <c:v>43109</c:v>
                </c:pt>
                <c:pt idx="247">
                  <c:v>43112</c:v>
                </c:pt>
                <c:pt idx="248">
                  <c:v>43115</c:v>
                </c:pt>
                <c:pt idx="249">
                  <c:v>43118</c:v>
                </c:pt>
                <c:pt idx="250">
                  <c:v>43121</c:v>
                </c:pt>
                <c:pt idx="251">
                  <c:v>43124</c:v>
                </c:pt>
                <c:pt idx="252">
                  <c:v>43127</c:v>
                </c:pt>
                <c:pt idx="253">
                  <c:v>43130</c:v>
                </c:pt>
                <c:pt idx="254">
                  <c:v>43133</c:v>
                </c:pt>
                <c:pt idx="255">
                  <c:v>43136</c:v>
                </c:pt>
                <c:pt idx="256">
                  <c:v>43139</c:v>
                </c:pt>
                <c:pt idx="257">
                  <c:v>43142</c:v>
                </c:pt>
                <c:pt idx="258">
                  <c:v>43145</c:v>
                </c:pt>
                <c:pt idx="259">
                  <c:v>43148</c:v>
                </c:pt>
                <c:pt idx="260">
                  <c:v>43151</c:v>
                </c:pt>
                <c:pt idx="261">
                  <c:v>43154</c:v>
                </c:pt>
                <c:pt idx="262">
                  <c:v>43157</c:v>
                </c:pt>
                <c:pt idx="263">
                  <c:v>43160</c:v>
                </c:pt>
                <c:pt idx="264">
                  <c:v>43163</c:v>
                </c:pt>
                <c:pt idx="265">
                  <c:v>43166</c:v>
                </c:pt>
                <c:pt idx="266">
                  <c:v>43169</c:v>
                </c:pt>
                <c:pt idx="267">
                  <c:v>43172</c:v>
                </c:pt>
                <c:pt idx="268">
                  <c:v>43175</c:v>
                </c:pt>
                <c:pt idx="269">
                  <c:v>43178</c:v>
                </c:pt>
                <c:pt idx="270">
                  <c:v>43181</c:v>
                </c:pt>
                <c:pt idx="271">
                  <c:v>43184</c:v>
                </c:pt>
                <c:pt idx="272">
                  <c:v>43187</c:v>
                </c:pt>
                <c:pt idx="273">
                  <c:v>43190</c:v>
                </c:pt>
                <c:pt idx="274">
                  <c:v>43193</c:v>
                </c:pt>
                <c:pt idx="275">
                  <c:v>43196</c:v>
                </c:pt>
                <c:pt idx="276">
                  <c:v>43199</c:v>
                </c:pt>
                <c:pt idx="277">
                  <c:v>43202</c:v>
                </c:pt>
                <c:pt idx="278">
                  <c:v>43205</c:v>
                </c:pt>
                <c:pt idx="279">
                  <c:v>43208</c:v>
                </c:pt>
                <c:pt idx="280">
                  <c:v>43211</c:v>
                </c:pt>
                <c:pt idx="281">
                  <c:v>43214</c:v>
                </c:pt>
                <c:pt idx="282">
                  <c:v>43217</c:v>
                </c:pt>
                <c:pt idx="283">
                  <c:v>43220</c:v>
                </c:pt>
                <c:pt idx="284">
                  <c:v>43223</c:v>
                </c:pt>
                <c:pt idx="285">
                  <c:v>43226</c:v>
                </c:pt>
                <c:pt idx="286">
                  <c:v>43229</c:v>
                </c:pt>
                <c:pt idx="287">
                  <c:v>43232</c:v>
                </c:pt>
                <c:pt idx="288">
                  <c:v>43235</c:v>
                </c:pt>
                <c:pt idx="289">
                  <c:v>43238</c:v>
                </c:pt>
                <c:pt idx="290">
                  <c:v>43241</c:v>
                </c:pt>
                <c:pt idx="291">
                  <c:v>43244</c:v>
                </c:pt>
                <c:pt idx="292">
                  <c:v>43247</c:v>
                </c:pt>
                <c:pt idx="293">
                  <c:v>43250</c:v>
                </c:pt>
                <c:pt idx="294">
                  <c:v>43253</c:v>
                </c:pt>
                <c:pt idx="295">
                  <c:v>43256</c:v>
                </c:pt>
                <c:pt idx="296">
                  <c:v>43259</c:v>
                </c:pt>
                <c:pt idx="297">
                  <c:v>43262</c:v>
                </c:pt>
                <c:pt idx="298">
                  <c:v>43265</c:v>
                </c:pt>
                <c:pt idx="299">
                  <c:v>43268</c:v>
                </c:pt>
                <c:pt idx="300">
                  <c:v>43271</c:v>
                </c:pt>
                <c:pt idx="301">
                  <c:v>43274</c:v>
                </c:pt>
                <c:pt idx="302">
                  <c:v>43277</c:v>
                </c:pt>
                <c:pt idx="303">
                  <c:v>43280</c:v>
                </c:pt>
                <c:pt idx="304">
                  <c:v>43283</c:v>
                </c:pt>
                <c:pt idx="305">
                  <c:v>43286</c:v>
                </c:pt>
                <c:pt idx="306">
                  <c:v>43289</c:v>
                </c:pt>
                <c:pt idx="307">
                  <c:v>43292</c:v>
                </c:pt>
                <c:pt idx="308">
                  <c:v>43295</c:v>
                </c:pt>
                <c:pt idx="309">
                  <c:v>43298</c:v>
                </c:pt>
                <c:pt idx="310">
                  <c:v>43301</c:v>
                </c:pt>
                <c:pt idx="311">
                  <c:v>43304</c:v>
                </c:pt>
                <c:pt idx="312">
                  <c:v>43307</c:v>
                </c:pt>
                <c:pt idx="313">
                  <c:v>43310</c:v>
                </c:pt>
                <c:pt idx="314">
                  <c:v>43313</c:v>
                </c:pt>
                <c:pt idx="315">
                  <c:v>43316</c:v>
                </c:pt>
                <c:pt idx="316">
                  <c:v>43319</c:v>
                </c:pt>
                <c:pt idx="317">
                  <c:v>43322</c:v>
                </c:pt>
                <c:pt idx="318">
                  <c:v>43325</c:v>
                </c:pt>
                <c:pt idx="319">
                  <c:v>43328</c:v>
                </c:pt>
                <c:pt idx="320">
                  <c:v>43331</c:v>
                </c:pt>
                <c:pt idx="321">
                  <c:v>43334</c:v>
                </c:pt>
                <c:pt idx="322">
                  <c:v>43337</c:v>
                </c:pt>
                <c:pt idx="323">
                  <c:v>43340</c:v>
                </c:pt>
                <c:pt idx="324">
                  <c:v>43343</c:v>
                </c:pt>
                <c:pt idx="325">
                  <c:v>43346</c:v>
                </c:pt>
                <c:pt idx="326">
                  <c:v>43349</c:v>
                </c:pt>
                <c:pt idx="327">
                  <c:v>43352</c:v>
                </c:pt>
                <c:pt idx="328">
                  <c:v>43355</c:v>
                </c:pt>
                <c:pt idx="329">
                  <c:v>43358</c:v>
                </c:pt>
                <c:pt idx="330">
                  <c:v>43361</c:v>
                </c:pt>
                <c:pt idx="331">
                  <c:v>43364</c:v>
                </c:pt>
                <c:pt idx="332">
                  <c:v>43367</c:v>
                </c:pt>
                <c:pt idx="333">
                  <c:v>43370</c:v>
                </c:pt>
                <c:pt idx="334">
                  <c:v>43373</c:v>
                </c:pt>
                <c:pt idx="335">
                  <c:v>43376</c:v>
                </c:pt>
                <c:pt idx="336">
                  <c:v>43379</c:v>
                </c:pt>
                <c:pt idx="337">
                  <c:v>43382</c:v>
                </c:pt>
                <c:pt idx="338">
                  <c:v>43385</c:v>
                </c:pt>
                <c:pt idx="339">
                  <c:v>43388</c:v>
                </c:pt>
                <c:pt idx="340">
                  <c:v>43391</c:v>
                </c:pt>
                <c:pt idx="341">
                  <c:v>43394</c:v>
                </c:pt>
                <c:pt idx="342">
                  <c:v>43397</c:v>
                </c:pt>
                <c:pt idx="343">
                  <c:v>43400</c:v>
                </c:pt>
                <c:pt idx="344">
                  <c:v>43403</c:v>
                </c:pt>
                <c:pt idx="345">
                  <c:v>43406</c:v>
                </c:pt>
                <c:pt idx="346">
                  <c:v>43409</c:v>
                </c:pt>
                <c:pt idx="347">
                  <c:v>43412</c:v>
                </c:pt>
                <c:pt idx="348">
                  <c:v>43415</c:v>
                </c:pt>
                <c:pt idx="349">
                  <c:v>43418</c:v>
                </c:pt>
                <c:pt idx="350">
                  <c:v>43421</c:v>
                </c:pt>
                <c:pt idx="351">
                  <c:v>43424</c:v>
                </c:pt>
                <c:pt idx="352">
                  <c:v>43427</c:v>
                </c:pt>
                <c:pt idx="353">
                  <c:v>43430</c:v>
                </c:pt>
                <c:pt idx="354">
                  <c:v>43433</c:v>
                </c:pt>
                <c:pt idx="355">
                  <c:v>43436</c:v>
                </c:pt>
                <c:pt idx="356">
                  <c:v>43439</c:v>
                </c:pt>
                <c:pt idx="357">
                  <c:v>43442</c:v>
                </c:pt>
                <c:pt idx="358">
                  <c:v>43445</c:v>
                </c:pt>
                <c:pt idx="359">
                  <c:v>43448</c:v>
                </c:pt>
                <c:pt idx="360">
                  <c:v>43451</c:v>
                </c:pt>
                <c:pt idx="361">
                  <c:v>43454</c:v>
                </c:pt>
                <c:pt idx="362">
                  <c:v>43457</c:v>
                </c:pt>
                <c:pt idx="363">
                  <c:v>43460</c:v>
                </c:pt>
                <c:pt idx="364">
                  <c:v>43463</c:v>
                </c:pt>
                <c:pt idx="365">
                  <c:v>43466</c:v>
                </c:pt>
                <c:pt idx="366">
                  <c:v>43469</c:v>
                </c:pt>
                <c:pt idx="367">
                  <c:v>43472</c:v>
                </c:pt>
                <c:pt idx="368">
                  <c:v>43475</c:v>
                </c:pt>
                <c:pt idx="369">
                  <c:v>43478</c:v>
                </c:pt>
                <c:pt idx="370">
                  <c:v>43481</c:v>
                </c:pt>
                <c:pt idx="371">
                  <c:v>43484</c:v>
                </c:pt>
                <c:pt idx="372">
                  <c:v>43487</c:v>
                </c:pt>
                <c:pt idx="373">
                  <c:v>43490</c:v>
                </c:pt>
                <c:pt idx="374">
                  <c:v>43493</c:v>
                </c:pt>
                <c:pt idx="375">
                  <c:v>43496</c:v>
                </c:pt>
                <c:pt idx="376">
                  <c:v>43499</c:v>
                </c:pt>
                <c:pt idx="377">
                  <c:v>43502</c:v>
                </c:pt>
                <c:pt idx="378">
                  <c:v>43505</c:v>
                </c:pt>
                <c:pt idx="379">
                  <c:v>43508</c:v>
                </c:pt>
                <c:pt idx="380">
                  <c:v>43511</c:v>
                </c:pt>
                <c:pt idx="381">
                  <c:v>43514</c:v>
                </c:pt>
                <c:pt idx="382">
                  <c:v>43517</c:v>
                </c:pt>
                <c:pt idx="383">
                  <c:v>43520</c:v>
                </c:pt>
                <c:pt idx="384">
                  <c:v>43523</c:v>
                </c:pt>
                <c:pt idx="385">
                  <c:v>43526</c:v>
                </c:pt>
                <c:pt idx="386">
                  <c:v>43529</c:v>
                </c:pt>
                <c:pt idx="387">
                  <c:v>43532</c:v>
                </c:pt>
                <c:pt idx="388">
                  <c:v>43535</c:v>
                </c:pt>
                <c:pt idx="389">
                  <c:v>43538</c:v>
                </c:pt>
                <c:pt idx="390">
                  <c:v>43541</c:v>
                </c:pt>
                <c:pt idx="391">
                  <c:v>43544</c:v>
                </c:pt>
                <c:pt idx="392">
                  <c:v>43547</c:v>
                </c:pt>
                <c:pt idx="393">
                  <c:v>43550</c:v>
                </c:pt>
                <c:pt idx="394">
                  <c:v>43553</c:v>
                </c:pt>
                <c:pt idx="395">
                  <c:v>43556</c:v>
                </c:pt>
                <c:pt idx="396">
                  <c:v>43559</c:v>
                </c:pt>
                <c:pt idx="397">
                  <c:v>43562</c:v>
                </c:pt>
                <c:pt idx="398">
                  <c:v>43565</c:v>
                </c:pt>
                <c:pt idx="399">
                  <c:v>43568</c:v>
                </c:pt>
                <c:pt idx="400">
                  <c:v>43571</c:v>
                </c:pt>
                <c:pt idx="401">
                  <c:v>43574</c:v>
                </c:pt>
                <c:pt idx="402">
                  <c:v>43577</c:v>
                </c:pt>
                <c:pt idx="403">
                  <c:v>43580</c:v>
                </c:pt>
                <c:pt idx="404">
                  <c:v>43583</c:v>
                </c:pt>
                <c:pt idx="405">
                  <c:v>43586</c:v>
                </c:pt>
                <c:pt idx="406">
                  <c:v>43589</c:v>
                </c:pt>
                <c:pt idx="407">
                  <c:v>43592</c:v>
                </c:pt>
                <c:pt idx="408">
                  <c:v>43595</c:v>
                </c:pt>
                <c:pt idx="409">
                  <c:v>43598</c:v>
                </c:pt>
                <c:pt idx="410">
                  <c:v>43601</c:v>
                </c:pt>
                <c:pt idx="411">
                  <c:v>43604</c:v>
                </c:pt>
                <c:pt idx="412">
                  <c:v>43607</c:v>
                </c:pt>
                <c:pt idx="413">
                  <c:v>43610</c:v>
                </c:pt>
                <c:pt idx="414">
                  <c:v>43613</c:v>
                </c:pt>
                <c:pt idx="415">
                  <c:v>43616</c:v>
                </c:pt>
                <c:pt idx="416">
                  <c:v>43619</c:v>
                </c:pt>
                <c:pt idx="417">
                  <c:v>43622</c:v>
                </c:pt>
                <c:pt idx="418">
                  <c:v>43625</c:v>
                </c:pt>
                <c:pt idx="419">
                  <c:v>43628</c:v>
                </c:pt>
                <c:pt idx="420">
                  <c:v>43631</c:v>
                </c:pt>
                <c:pt idx="421">
                  <c:v>43634</c:v>
                </c:pt>
                <c:pt idx="422">
                  <c:v>43637</c:v>
                </c:pt>
                <c:pt idx="423">
                  <c:v>43640</c:v>
                </c:pt>
                <c:pt idx="424">
                  <c:v>43643</c:v>
                </c:pt>
                <c:pt idx="425">
                  <c:v>43646</c:v>
                </c:pt>
                <c:pt idx="426">
                  <c:v>43649</c:v>
                </c:pt>
                <c:pt idx="427">
                  <c:v>43652</c:v>
                </c:pt>
                <c:pt idx="428">
                  <c:v>43655</c:v>
                </c:pt>
                <c:pt idx="429">
                  <c:v>43658</c:v>
                </c:pt>
                <c:pt idx="430">
                  <c:v>43661</c:v>
                </c:pt>
                <c:pt idx="431">
                  <c:v>43664</c:v>
                </c:pt>
                <c:pt idx="432">
                  <c:v>43667</c:v>
                </c:pt>
                <c:pt idx="433">
                  <c:v>43670</c:v>
                </c:pt>
                <c:pt idx="434">
                  <c:v>43673</c:v>
                </c:pt>
                <c:pt idx="435">
                  <c:v>43676</c:v>
                </c:pt>
                <c:pt idx="436">
                  <c:v>43679</c:v>
                </c:pt>
                <c:pt idx="437">
                  <c:v>43682</c:v>
                </c:pt>
                <c:pt idx="438">
                  <c:v>43685</c:v>
                </c:pt>
                <c:pt idx="439">
                  <c:v>43688</c:v>
                </c:pt>
                <c:pt idx="440">
                  <c:v>43691</c:v>
                </c:pt>
                <c:pt idx="441">
                  <c:v>43694</c:v>
                </c:pt>
                <c:pt idx="442">
                  <c:v>43697</c:v>
                </c:pt>
                <c:pt idx="443">
                  <c:v>43700</c:v>
                </c:pt>
                <c:pt idx="444">
                  <c:v>43703</c:v>
                </c:pt>
                <c:pt idx="445">
                  <c:v>43706</c:v>
                </c:pt>
                <c:pt idx="446">
                  <c:v>43709</c:v>
                </c:pt>
                <c:pt idx="447">
                  <c:v>43712</c:v>
                </c:pt>
                <c:pt idx="448">
                  <c:v>43715</c:v>
                </c:pt>
                <c:pt idx="449">
                  <c:v>43718</c:v>
                </c:pt>
                <c:pt idx="450">
                  <c:v>43721</c:v>
                </c:pt>
                <c:pt idx="451">
                  <c:v>43724</c:v>
                </c:pt>
                <c:pt idx="452">
                  <c:v>43727</c:v>
                </c:pt>
                <c:pt idx="453">
                  <c:v>43730</c:v>
                </c:pt>
                <c:pt idx="454">
                  <c:v>43733</c:v>
                </c:pt>
                <c:pt idx="455">
                  <c:v>43736</c:v>
                </c:pt>
                <c:pt idx="456">
                  <c:v>43739</c:v>
                </c:pt>
                <c:pt idx="457">
                  <c:v>43742</c:v>
                </c:pt>
                <c:pt idx="458">
                  <c:v>43745</c:v>
                </c:pt>
                <c:pt idx="459">
                  <c:v>43748</c:v>
                </c:pt>
                <c:pt idx="460">
                  <c:v>43751</c:v>
                </c:pt>
                <c:pt idx="461">
                  <c:v>43754</c:v>
                </c:pt>
                <c:pt idx="462">
                  <c:v>43757</c:v>
                </c:pt>
                <c:pt idx="463">
                  <c:v>43760</c:v>
                </c:pt>
                <c:pt idx="464">
                  <c:v>43763</c:v>
                </c:pt>
                <c:pt idx="465">
                  <c:v>43766</c:v>
                </c:pt>
                <c:pt idx="466">
                  <c:v>43769</c:v>
                </c:pt>
                <c:pt idx="467">
                  <c:v>43772</c:v>
                </c:pt>
                <c:pt idx="468">
                  <c:v>43775</c:v>
                </c:pt>
                <c:pt idx="469">
                  <c:v>43778</c:v>
                </c:pt>
                <c:pt idx="470">
                  <c:v>43781</c:v>
                </c:pt>
                <c:pt idx="471">
                  <c:v>43784</c:v>
                </c:pt>
                <c:pt idx="472">
                  <c:v>43787</c:v>
                </c:pt>
                <c:pt idx="473">
                  <c:v>43790</c:v>
                </c:pt>
                <c:pt idx="474">
                  <c:v>43793</c:v>
                </c:pt>
                <c:pt idx="475">
                  <c:v>43796</c:v>
                </c:pt>
                <c:pt idx="476">
                  <c:v>43799</c:v>
                </c:pt>
                <c:pt idx="477">
                  <c:v>43802</c:v>
                </c:pt>
                <c:pt idx="478">
                  <c:v>43805</c:v>
                </c:pt>
                <c:pt idx="479">
                  <c:v>43808</c:v>
                </c:pt>
                <c:pt idx="480">
                  <c:v>43811</c:v>
                </c:pt>
                <c:pt idx="481">
                  <c:v>43814</c:v>
                </c:pt>
                <c:pt idx="482">
                  <c:v>43817</c:v>
                </c:pt>
                <c:pt idx="483">
                  <c:v>43820</c:v>
                </c:pt>
                <c:pt idx="484">
                  <c:v>43823</c:v>
                </c:pt>
                <c:pt idx="485">
                  <c:v>43826</c:v>
                </c:pt>
                <c:pt idx="486">
                  <c:v>43829</c:v>
                </c:pt>
                <c:pt idx="487">
                  <c:v>43832</c:v>
                </c:pt>
                <c:pt idx="488">
                  <c:v>43835</c:v>
                </c:pt>
                <c:pt idx="489">
                  <c:v>43838</c:v>
                </c:pt>
                <c:pt idx="490">
                  <c:v>43841</c:v>
                </c:pt>
                <c:pt idx="491">
                  <c:v>43844</c:v>
                </c:pt>
                <c:pt idx="492">
                  <c:v>43847</c:v>
                </c:pt>
                <c:pt idx="493">
                  <c:v>43850</c:v>
                </c:pt>
                <c:pt idx="494">
                  <c:v>43853</c:v>
                </c:pt>
                <c:pt idx="495">
                  <c:v>43856</c:v>
                </c:pt>
                <c:pt idx="496">
                  <c:v>43859</c:v>
                </c:pt>
                <c:pt idx="497">
                  <c:v>43862</c:v>
                </c:pt>
                <c:pt idx="498">
                  <c:v>43865</c:v>
                </c:pt>
                <c:pt idx="499">
                  <c:v>43868</c:v>
                </c:pt>
                <c:pt idx="500">
                  <c:v>43871</c:v>
                </c:pt>
                <c:pt idx="501">
                  <c:v>43874</c:v>
                </c:pt>
                <c:pt idx="502">
                  <c:v>43877</c:v>
                </c:pt>
                <c:pt idx="503">
                  <c:v>43880</c:v>
                </c:pt>
                <c:pt idx="504">
                  <c:v>43883</c:v>
                </c:pt>
                <c:pt idx="505">
                  <c:v>43886</c:v>
                </c:pt>
                <c:pt idx="506">
                  <c:v>43889</c:v>
                </c:pt>
                <c:pt idx="507">
                  <c:v>43892</c:v>
                </c:pt>
                <c:pt idx="508">
                  <c:v>43895</c:v>
                </c:pt>
                <c:pt idx="509">
                  <c:v>43898</c:v>
                </c:pt>
                <c:pt idx="510">
                  <c:v>43901</c:v>
                </c:pt>
                <c:pt idx="511">
                  <c:v>43904</c:v>
                </c:pt>
                <c:pt idx="512">
                  <c:v>43907</c:v>
                </c:pt>
                <c:pt idx="513">
                  <c:v>43910</c:v>
                </c:pt>
                <c:pt idx="514">
                  <c:v>43913</c:v>
                </c:pt>
                <c:pt idx="515">
                  <c:v>43916</c:v>
                </c:pt>
                <c:pt idx="516">
                  <c:v>43919</c:v>
                </c:pt>
                <c:pt idx="517">
                  <c:v>43922</c:v>
                </c:pt>
                <c:pt idx="518">
                  <c:v>43925</c:v>
                </c:pt>
                <c:pt idx="519">
                  <c:v>43928</c:v>
                </c:pt>
                <c:pt idx="520">
                  <c:v>43931</c:v>
                </c:pt>
                <c:pt idx="521">
                  <c:v>43934</c:v>
                </c:pt>
                <c:pt idx="522">
                  <c:v>43937</c:v>
                </c:pt>
                <c:pt idx="523">
                  <c:v>43940</c:v>
                </c:pt>
                <c:pt idx="524">
                  <c:v>43943</c:v>
                </c:pt>
                <c:pt idx="525">
                  <c:v>43946</c:v>
                </c:pt>
                <c:pt idx="526">
                  <c:v>43949</c:v>
                </c:pt>
                <c:pt idx="527">
                  <c:v>43952</c:v>
                </c:pt>
                <c:pt idx="528">
                  <c:v>43955</c:v>
                </c:pt>
                <c:pt idx="529">
                  <c:v>43958</c:v>
                </c:pt>
                <c:pt idx="530">
                  <c:v>43961</c:v>
                </c:pt>
                <c:pt idx="531">
                  <c:v>43964</c:v>
                </c:pt>
                <c:pt idx="532">
                  <c:v>43967</c:v>
                </c:pt>
                <c:pt idx="533">
                  <c:v>43970</c:v>
                </c:pt>
                <c:pt idx="534">
                  <c:v>43973</c:v>
                </c:pt>
                <c:pt idx="535">
                  <c:v>43976</c:v>
                </c:pt>
                <c:pt idx="536">
                  <c:v>43979</c:v>
                </c:pt>
                <c:pt idx="537">
                  <c:v>43982</c:v>
                </c:pt>
                <c:pt idx="538">
                  <c:v>43985</c:v>
                </c:pt>
                <c:pt idx="539">
                  <c:v>43988</c:v>
                </c:pt>
                <c:pt idx="540">
                  <c:v>43991</c:v>
                </c:pt>
                <c:pt idx="541">
                  <c:v>43994</c:v>
                </c:pt>
                <c:pt idx="542">
                  <c:v>43997</c:v>
                </c:pt>
                <c:pt idx="543">
                  <c:v>44000</c:v>
                </c:pt>
                <c:pt idx="544">
                  <c:v>44003</c:v>
                </c:pt>
                <c:pt idx="545">
                  <c:v>44006</c:v>
                </c:pt>
                <c:pt idx="546">
                  <c:v>44009</c:v>
                </c:pt>
                <c:pt idx="547">
                  <c:v>44012</c:v>
                </c:pt>
                <c:pt idx="548">
                  <c:v>44015</c:v>
                </c:pt>
                <c:pt idx="549">
                  <c:v>44018</c:v>
                </c:pt>
                <c:pt idx="550">
                  <c:v>44021</c:v>
                </c:pt>
                <c:pt idx="551">
                  <c:v>44024</c:v>
                </c:pt>
                <c:pt idx="552">
                  <c:v>44027</c:v>
                </c:pt>
                <c:pt idx="553">
                  <c:v>44030</c:v>
                </c:pt>
                <c:pt idx="554">
                  <c:v>44033</c:v>
                </c:pt>
                <c:pt idx="555">
                  <c:v>44036</c:v>
                </c:pt>
                <c:pt idx="556">
                  <c:v>44039</c:v>
                </c:pt>
                <c:pt idx="557">
                  <c:v>44042</c:v>
                </c:pt>
                <c:pt idx="558">
                  <c:v>44045</c:v>
                </c:pt>
                <c:pt idx="559">
                  <c:v>44048</c:v>
                </c:pt>
                <c:pt idx="560">
                  <c:v>44051</c:v>
                </c:pt>
                <c:pt idx="561">
                  <c:v>44054</c:v>
                </c:pt>
                <c:pt idx="562">
                  <c:v>44057</c:v>
                </c:pt>
                <c:pt idx="563">
                  <c:v>44060</c:v>
                </c:pt>
                <c:pt idx="564">
                  <c:v>44063</c:v>
                </c:pt>
                <c:pt idx="565">
                  <c:v>44066</c:v>
                </c:pt>
                <c:pt idx="566">
                  <c:v>44069</c:v>
                </c:pt>
                <c:pt idx="567">
                  <c:v>44072</c:v>
                </c:pt>
                <c:pt idx="568">
                  <c:v>44075</c:v>
                </c:pt>
                <c:pt idx="569">
                  <c:v>44078</c:v>
                </c:pt>
                <c:pt idx="570">
                  <c:v>44081</c:v>
                </c:pt>
                <c:pt idx="571">
                  <c:v>44084</c:v>
                </c:pt>
                <c:pt idx="572">
                  <c:v>44087</c:v>
                </c:pt>
                <c:pt idx="573">
                  <c:v>44090</c:v>
                </c:pt>
                <c:pt idx="574">
                  <c:v>44093</c:v>
                </c:pt>
                <c:pt idx="575">
                  <c:v>44096</c:v>
                </c:pt>
                <c:pt idx="576">
                  <c:v>44099</c:v>
                </c:pt>
                <c:pt idx="577">
                  <c:v>44102</c:v>
                </c:pt>
                <c:pt idx="578">
                  <c:v>44105</c:v>
                </c:pt>
                <c:pt idx="579">
                  <c:v>44108</c:v>
                </c:pt>
                <c:pt idx="580">
                  <c:v>44111</c:v>
                </c:pt>
                <c:pt idx="581">
                  <c:v>44114</c:v>
                </c:pt>
                <c:pt idx="582">
                  <c:v>44117</c:v>
                </c:pt>
                <c:pt idx="583">
                  <c:v>44120</c:v>
                </c:pt>
                <c:pt idx="584">
                  <c:v>44123</c:v>
                </c:pt>
                <c:pt idx="585">
                  <c:v>44126</c:v>
                </c:pt>
                <c:pt idx="586">
                  <c:v>44129</c:v>
                </c:pt>
                <c:pt idx="587">
                  <c:v>44132</c:v>
                </c:pt>
                <c:pt idx="588">
                  <c:v>44135</c:v>
                </c:pt>
                <c:pt idx="589">
                  <c:v>44138</c:v>
                </c:pt>
                <c:pt idx="590">
                  <c:v>44141</c:v>
                </c:pt>
                <c:pt idx="591">
                  <c:v>44144</c:v>
                </c:pt>
                <c:pt idx="592">
                  <c:v>44147</c:v>
                </c:pt>
                <c:pt idx="593">
                  <c:v>44150</c:v>
                </c:pt>
                <c:pt idx="594">
                  <c:v>44153</c:v>
                </c:pt>
                <c:pt idx="595">
                  <c:v>44156</c:v>
                </c:pt>
                <c:pt idx="596">
                  <c:v>44159</c:v>
                </c:pt>
                <c:pt idx="597">
                  <c:v>44162</c:v>
                </c:pt>
                <c:pt idx="598">
                  <c:v>44165</c:v>
                </c:pt>
                <c:pt idx="599">
                  <c:v>44168</c:v>
                </c:pt>
                <c:pt idx="600">
                  <c:v>44171</c:v>
                </c:pt>
                <c:pt idx="601">
                  <c:v>44174</c:v>
                </c:pt>
                <c:pt idx="602">
                  <c:v>44177</c:v>
                </c:pt>
                <c:pt idx="603">
                  <c:v>44180</c:v>
                </c:pt>
                <c:pt idx="604">
                  <c:v>44183</c:v>
                </c:pt>
                <c:pt idx="605">
                  <c:v>44186</c:v>
                </c:pt>
                <c:pt idx="606">
                  <c:v>44189</c:v>
                </c:pt>
                <c:pt idx="607">
                  <c:v>44192</c:v>
                </c:pt>
                <c:pt idx="608">
                  <c:v>44195</c:v>
                </c:pt>
                <c:pt idx="609">
                  <c:v>44198</c:v>
                </c:pt>
                <c:pt idx="610">
                  <c:v>44201</c:v>
                </c:pt>
                <c:pt idx="611">
                  <c:v>44204</c:v>
                </c:pt>
                <c:pt idx="612">
                  <c:v>44207</c:v>
                </c:pt>
                <c:pt idx="613">
                  <c:v>44210</c:v>
                </c:pt>
                <c:pt idx="614">
                  <c:v>44213</c:v>
                </c:pt>
                <c:pt idx="615">
                  <c:v>44216</c:v>
                </c:pt>
                <c:pt idx="616">
                  <c:v>44219</c:v>
                </c:pt>
                <c:pt idx="617">
                  <c:v>44222</c:v>
                </c:pt>
                <c:pt idx="618">
                  <c:v>44225</c:v>
                </c:pt>
              </c:numCache>
            </c:numRef>
          </c:cat>
          <c:val>
            <c:numRef>
              <c:f>'C-MDP in China'!$R$6:$R$746</c:f>
              <c:numCache>
                <c:formatCode>General</c:formatCode>
                <c:ptCount val="619"/>
                <c:pt idx="0">
                  <c:v>538023.92335138086</c:v>
                </c:pt>
                <c:pt idx="1">
                  <c:v>513857.18503751251</c:v>
                </c:pt>
                <c:pt idx="2">
                  <c:v>568276.49682460562</c:v>
                </c:pt>
                <c:pt idx="3">
                  <c:v>593686.14688498841</c:v>
                </c:pt>
                <c:pt idx="4">
                  <c:v>511014.89610224904</c:v>
                </c:pt>
                <c:pt idx="5">
                  <c:v>427306.97371424374</c:v>
                </c:pt>
                <c:pt idx="6">
                  <c:v>487892.56388564204</c:v>
                </c:pt>
                <c:pt idx="7">
                  <c:v>426712.7775126762</c:v>
                </c:pt>
                <c:pt idx="8">
                  <c:v>442242.35982255556</c:v>
                </c:pt>
                <c:pt idx="9">
                  <c:v>435794.45050868869</c:v>
                </c:pt>
                <c:pt idx="10">
                  <c:v>458005.06833525718</c:v>
                </c:pt>
                <c:pt idx="11">
                  <c:v>503904.78792614734</c:v>
                </c:pt>
                <c:pt idx="12">
                  <c:v>378366.24667592306</c:v>
                </c:pt>
                <c:pt idx="13">
                  <c:v>409075.74768610066</c:v>
                </c:pt>
                <c:pt idx="14">
                  <c:v>464463.60203768866</c:v>
                </c:pt>
                <c:pt idx="15">
                  <c:v>495318.24595626525</c:v>
                </c:pt>
                <c:pt idx="16">
                  <c:v>401824.75389304792</c:v>
                </c:pt>
                <c:pt idx="17">
                  <c:v>434388.1906193606</c:v>
                </c:pt>
                <c:pt idx="18">
                  <c:v>400468.18035689299</c:v>
                </c:pt>
                <c:pt idx="19">
                  <c:v>413472.32750828413</c:v>
                </c:pt>
                <c:pt idx="20">
                  <c:v>407821.47483856464</c:v>
                </c:pt>
                <c:pt idx="21">
                  <c:v>396719.13023622567</c:v>
                </c:pt>
                <c:pt idx="22">
                  <c:v>426111.27587552147</c:v>
                </c:pt>
                <c:pt idx="23">
                  <c:v>448167.06854930217</c:v>
                </c:pt>
                <c:pt idx="24">
                  <c:v>443465.28537508112</c:v>
                </c:pt>
                <c:pt idx="25">
                  <c:v>453424.42560270324</c:v>
                </c:pt>
                <c:pt idx="26">
                  <c:v>394391.44906127738</c:v>
                </c:pt>
                <c:pt idx="27">
                  <c:v>402746.50071167026</c:v>
                </c:pt>
                <c:pt idx="28">
                  <c:v>408111.06008303486</c:v>
                </c:pt>
                <c:pt idx="29">
                  <c:v>414232.71436613379</c:v>
                </c:pt>
                <c:pt idx="30">
                  <c:v>460271.78085801861</c:v>
                </c:pt>
                <c:pt idx="31">
                  <c:v>454150.34948847455</c:v>
                </c:pt>
                <c:pt idx="32">
                  <c:v>455937.72123187862</c:v>
                </c:pt>
                <c:pt idx="33">
                  <c:v>464106.91200778284</c:v>
                </c:pt>
                <c:pt idx="34">
                  <c:v>479648.38285644195</c:v>
                </c:pt>
                <c:pt idx="35">
                  <c:v>453549.5931828373</c:v>
                </c:pt>
                <c:pt idx="36">
                  <c:v>460521.8666336704</c:v>
                </c:pt>
                <c:pt idx="37">
                  <c:v>488416.01421430433</c:v>
                </c:pt>
                <c:pt idx="38">
                  <c:v>509904.04496438475</c:v>
                </c:pt>
                <c:pt idx="39">
                  <c:v>474377.21818348474</c:v>
                </c:pt>
                <c:pt idx="40">
                  <c:v>448823.46591697808</c:v>
                </c:pt>
                <c:pt idx="41">
                  <c:v>464963.94521752407</c:v>
                </c:pt>
                <c:pt idx="42">
                  <c:v>513578.87115686096</c:v>
                </c:pt>
                <c:pt idx="43">
                  <c:v>506632.5374352627</c:v>
                </c:pt>
                <c:pt idx="44">
                  <c:v>446285.59093469189</c:v>
                </c:pt>
                <c:pt idx="45">
                  <c:v>445651.56685525016</c:v>
                </c:pt>
                <c:pt idx="46">
                  <c:v>404994.924190394</c:v>
                </c:pt>
                <c:pt idx="47">
                  <c:v>406026.334629711</c:v>
                </c:pt>
                <c:pt idx="48">
                  <c:v>437625.52994957886</c:v>
                </c:pt>
                <c:pt idx="49">
                  <c:v>590950.57822617644</c:v>
                </c:pt>
                <c:pt idx="50">
                  <c:v>569374.79205850803</c:v>
                </c:pt>
                <c:pt idx="51">
                  <c:v>609603.23088039237</c:v>
                </c:pt>
                <c:pt idx="52">
                  <c:v>630317.54794025794</c:v>
                </c:pt>
                <c:pt idx="53">
                  <c:v>669817.1892962819</c:v>
                </c:pt>
                <c:pt idx="54">
                  <c:v>863266.34414613456</c:v>
                </c:pt>
                <c:pt idx="55">
                  <c:v>898975.85453109257</c:v>
                </c:pt>
                <c:pt idx="56">
                  <c:v>994781.64224966383</c:v>
                </c:pt>
                <c:pt idx="57">
                  <c:v>786555.93700472743</c:v>
                </c:pt>
                <c:pt idx="58">
                  <c:v>793623.77194940543</c:v>
                </c:pt>
                <c:pt idx="59">
                  <c:v>782225.4743627226</c:v>
                </c:pt>
                <c:pt idx="60">
                  <c:v>794382.2633174737</c:v>
                </c:pt>
                <c:pt idx="61">
                  <c:v>974821.79259369767</c:v>
                </c:pt>
                <c:pt idx="62">
                  <c:v>984622.53645180119</c:v>
                </c:pt>
                <c:pt idx="63">
                  <c:v>918813.30466036114</c:v>
                </c:pt>
                <c:pt idx="64">
                  <c:v>280774.37558970356</c:v>
                </c:pt>
                <c:pt idx="65">
                  <c:v>274027.02621383133</c:v>
                </c:pt>
                <c:pt idx="66">
                  <c:v>284239.57775052078</c:v>
                </c:pt>
                <c:pt idx="67">
                  <c:v>271647.8668883486</c:v>
                </c:pt>
                <c:pt idx="68">
                  <c:v>269449.15740520414</c:v>
                </c:pt>
                <c:pt idx="69">
                  <c:v>245329.59456060955</c:v>
                </c:pt>
                <c:pt idx="70">
                  <c:v>241463.02974947548</c:v>
                </c:pt>
                <c:pt idx="71">
                  <c:v>152201.32452566264</c:v>
                </c:pt>
                <c:pt idx="72">
                  <c:v>223534.51173907367</c:v>
                </c:pt>
                <c:pt idx="73">
                  <c:v>254405.61394782423</c:v>
                </c:pt>
                <c:pt idx="74">
                  <c:v>239469.30606531247</c:v>
                </c:pt>
                <c:pt idx="75">
                  <c:v>211854.19893714215</c:v>
                </c:pt>
                <c:pt idx="76">
                  <c:v>176674.15943023271</c:v>
                </c:pt>
                <c:pt idx="77">
                  <c:v>187922.14319209789</c:v>
                </c:pt>
                <c:pt idx="78">
                  <c:v>195268.48340125789</c:v>
                </c:pt>
                <c:pt idx="79">
                  <c:v>201494.53589761583</c:v>
                </c:pt>
                <c:pt idx="80">
                  <c:v>176332.2026738557</c:v>
                </c:pt>
                <c:pt idx="81">
                  <c:v>173306.37578002329</c:v>
                </c:pt>
                <c:pt idx="82">
                  <c:v>213420.84808285197</c:v>
                </c:pt>
                <c:pt idx="83">
                  <c:v>220341.85684116825</c:v>
                </c:pt>
                <c:pt idx="84">
                  <c:v>227439.68965226162</c:v>
                </c:pt>
                <c:pt idx="85">
                  <c:v>200133.82355562813</c:v>
                </c:pt>
                <c:pt idx="86">
                  <c:v>210941.18345229822</c:v>
                </c:pt>
                <c:pt idx="87">
                  <c:v>218252.06666197261</c:v>
                </c:pt>
                <c:pt idx="88">
                  <c:v>193547.3489535735</c:v>
                </c:pt>
                <c:pt idx="89">
                  <c:v>158068.40189191693</c:v>
                </c:pt>
                <c:pt idx="90">
                  <c:v>175503.13421938242</c:v>
                </c:pt>
                <c:pt idx="91">
                  <c:v>457447.86734362121</c:v>
                </c:pt>
                <c:pt idx="92">
                  <c:v>440860.85700643697</c:v>
                </c:pt>
                <c:pt idx="93">
                  <c:v>451261.67120581277</c:v>
                </c:pt>
                <c:pt idx="94">
                  <c:v>425581.83607040474</c:v>
                </c:pt>
                <c:pt idx="95">
                  <c:v>445625.63056947413</c:v>
                </c:pt>
                <c:pt idx="96">
                  <c:v>437014.70156645298</c:v>
                </c:pt>
                <c:pt idx="97">
                  <c:v>401462.52812664892</c:v>
                </c:pt>
                <c:pt idx="98">
                  <c:v>428581.74568606075</c:v>
                </c:pt>
                <c:pt idx="99">
                  <c:v>461363.71539420797</c:v>
                </c:pt>
                <c:pt idx="100">
                  <c:v>497856.86010330758</c:v>
                </c:pt>
                <c:pt idx="101">
                  <c:v>514715.58524778456</c:v>
                </c:pt>
                <c:pt idx="102">
                  <c:v>485817.08086049627</c:v>
                </c:pt>
                <c:pt idx="103">
                  <c:v>483626.78288786643</c:v>
                </c:pt>
                <c:pt idx="104">
                  <c:v>488235.57188297599</c:v>
                </c:pt>
                <c:pt idx="105">
                  <c:v>495472.00686214812</c:v>
                </c:pt>
                <c:pt idx="106">
                  <c:v>528739.92871525069</c:v>
                </c:pt>
                <c:pt idx="107">
                  <c:v>510772.32834655058</c:v>
                </c:pt>
                <c:pt idx="108">
                  <c:v>490063.3286087978</c:v>
                </c:pt>
                <c:pt idx="109">
                  <c:v>480166.75215384935</c:v>
                </c:pt>
                <c:pt idx="110">
                  <c:v>479767.54244951851</c:v>
                </c:pt>
                <c:pt idx="111">
                  <c:v>518127.704587074</c:v>
                </c:pt>
                <c:pt idx="112">
                  <c:v>523485.80228168203</c:v>
                </c:pt>
                <c:pt idx="113">
                  <c:v>527407.69357246044</c:v>
                </c:pt>
                <c:pt idx="114">
                  <c:v>550342.55935356393</c:v>
                </c:pt>
                <c:pt idx="115">
                  <c:v>539758.30160397862</c:v>
                </c:pt>
                <c:pt idx="116">
                  <c:v>510927.41251617821</c:v>
                </c:pt>
                <c:pt idx="117">
                  <c:v>501566.43778346939</c:v>
                </c:pt>
                <c:pt idx="118">
                  <c:v>542500.69709260005</c:v>
                </c:pt>
                <c:pt idx="119">
                  <c:v>626353.23978828161</c:v>
                </c:pt>
                <c:pt idx="120">
                  <c:v>684349.68610617053</c:v>
                </c:pt>
                <c:pt idx="121">
                  <c:v>700762.51583416248</c:v>
                </c:pt>
                <c:pt idx="122">
                  <c:v>498924.35919792624</c:v>
                </c:pt>
                <c:pt idx="123">
                  <c:v>504437.17628121382</c:v>
                </c:pt>
                <c:pt idx="124">
                  <c:v>417812.57288859505</c:v>
                </c:pt>
                <c:pt idx="125">
                  <c:v>274180.49840037856</c:v>
                </c:pt>
                <c:pt idx="126">
                  <c:v>319724.34945593466</c:v>
                </c:pt>
                <c:pt idx="127">
                  <c:v>405598.95538556628</c:v>
                </c:pt>
                <c:pt idx="128">
                  <c:v>408546.30036383896</c:v>
                </c:pt>
                <c:pt idx="129">
                  <c:v>335933.93106649612</c:v>
                </c:pt>
                <c:pt idx="130">
                  <c:v>346022.50486925279</c:v>
                </c:pt>
                <c:pt idx="131">
                  <c:v>359403.79944621061</c:v>
                </c:pt>
                <c:pt idx="132">
                  <c:v>423681.58994738071</c:v>
                </c:pt>
                <c:pt idx="133">
                  <c:v>482638.49248611974</c:v>
                </c:pt>
                <c:pt idx="134">
                  <c:v>432342.78730583005</c:v>
                </c:pt>
                <c:pt idx="135">
                  <c:v>367476.3647689044</c:v>
                </c:pt>
                <c:pt idx="136">
                  <c:v>378474.63937406812</c:v>
                </c:pt>
                <c:pt idx="137">
                  <c:v>421088.1054420619</c:v>
                </c:pt>
                <c:pt idx="138">
                  <c:v>394627.34764191182</c:v>
                </c:pt>
                <c:pt idx="139">
                  <c:v>449941.2332003332</c:v>
                </c:pt>
                <c:pt idx="140">
                  <c:v>463236.83868847543</c:v>
                </c:pt>
                <c:pt idx="141">
                  <c:v>528771.29510881146</c:v>
                </c:pt>
                <c:pt idx="142">
                  <c:v>634725.36435361335</c:v>
                </c:pt>
                <c:pt idx="143">
                  <c:v>572812.41839795676</c:v>
                </c:pt>
                <c:pt idx="144">
                  <c:v>502359.4827424793</c:v>
                </c:pt>
                <c:pt idx="145">
                  <c:v>530805.12564330548</c:v>
                </c:pt>
                <c:pt idx="146">
                  <c:v>566270.58335731854</c:v>
                </c:pt>
                <c:pt idx="147">
                  <c:v>330436.13166805042</c:v>
                </c:pt>
                <c:pt idx="148">
                  <c:v>455419.90830089385</c:v>
                </c:pt>
                <c:pt idx="149">
                  <c:v>315118.94616915495</c:v>
                </c:pt>
                <c:pt idx="150">
                  <c:v>399807.00965119852</c:v>
                </c:pt>
                <c:pt idx="151">
                  <c:v>387819.39700522972</c:v>
                </c:pt>
                <c:pt idx="152">
                  <c:v>443171.28106012125</c:v>
                </c:pt>
                <c:pt idx="153">
                  <c:v>486718.79338094161</c:v>
                </c:pt>
                <c:pt idx="154">
                  <c:v>524264.14501427719</c:v>
                </c:pt>
                <c:pt idx="155">
                  <c:v>565431.81076208886</c:v>
                </c:pt>
                <c:pt idx="156">
                  <c:v>491189.86720282864</c:v>
                </c:pt>
                <c:pt idx="157">
                  <c:v>506891.15740717517</c:v>
                </c:pt>
                <c:pt idx="158">
                  <c:v>521698.81237452733</c:v>
                </c:pt>
                <c:pt idx="159">
                  <c:v>528769.05476676952</c:v>
                </c:pt>
                <c:pt idx="160">
                  <c:v>581283.66077112558</c:v>
                </c:pt>
                <c:pt idx="161">
                  <c:v>623761.38805065001</c:v>
                </c:pt>
                <c:pt idx="162">
                  <c:v>845774.43411105115</c:v>
                </c:pt>
                <c:pt idx="163">
                  <c:v>951977.67287861893</c:v>
                </c:pt>
                <c:pt idx="164">
                  <c:v>1113812.3883568849</c:v>
                </c:pt>
                <c:pt idx="165">
                  <c:v>1158963.4142170679</c:v>
                </c:pt>
                <c:pt idx="166">
                  <c:v>1164461.6712384024</c:v>
                </c:pt>
                <c:pt idx="167">
                  <c:v>1205640.8114400245</c:v>
                </c:pt>
                <c:pt idx="168">
                  <c:v>1436183.9028932464</c:v>
                </c:pt>
                <c:pt idx="169">
                  <c:v>1525340.8330449681</c:v>
                </c:pt>
                <c:pt idx="170">
                  <c:v>1463941.4852602175</c:v>
                </c:pt>
                <c:pt idx="171">
                  <c:v>1572086.8217345094</c:v>
                </c:pt>
                <c:pt idx="172">
                  <c:v>1991104.3477097736</c:v>
                </c:pt>
                <c:pt idx="173">
                  <c:v>1791475.5521823671</c:v>
                </c:pt>
                <c:pt idx="174">
                  <c:v>2135572.3406935725</c:v>
                </c:pt>
                <c:pt idx="175">
                  <c:v>2419466.6267046053</c:v>
                </c:pt>
                <c:pt idx="176">
                  <c:v>2141824.3084238558</c:v>
                </c:pt>
                <c:pt idx="177">
                  <c:v>1847088.0293630313</c:v>
                </c:pt>
                <c:pt idx="178">
                  <c:v>1792976.3042824725</c:v>
                </c:pt>
                <c:pt idx="179">
                  <c:v>1938311.1708577089</c:v>
                </c:pt>
                <c:pt idx="180">
                  <c:v>1863259.098915969</c:v>
                </c:pt>
                <c:pt idx="181">
                  <c:v>1792986.1595145157</c:v>
                </c:pt>
                <c:pt idx="182">
                  <c:v>1764503.6422386942</c:v>
                </c:pt>
                <c:pt idx="183">
                  <c:v>2089378.5113500641</c:v>
                </c:pt>
                <c:pt idx="184">
                  <c:v>2078491.047623557</c:v>
                </c:pt>
                <c:pt idx="185">
                  <c:v>1946319.8352752891</c:v>
                </c:pt>
                <c:pt idx="186">
                  <c:v>1924996.5987391458</c:v>
                </c:pt>
                <c:pt idx="187">
                  <c:v>1260053.9123629623</c:v>
                </c:pt>
                <c:pt idx="188">
                  <c:v>1604147.7473540162</c:v>
                </c:pt>
                <c:pt idx="189">
                  <c:v>2207910.2975345738</c:v>
                </c:pt>
                <c:pt idx="190">
                  <c:v>2071513.4075502309</c:v>
                </c:pt>
                <c:pt idx="191">
                  <c:v>2148075.8540727934</c:v>
                </c:pt>
                <c:pt idx="192">
                  <c:v>2250146.2437198777</c:v>
                </c:pt>
                <c:pt idx="193">
                  <c:v>2171711.1648149993</c:v>
                </c:pt>
                <c:pt idx="194">
                  <c:v>2666998.6380356727</c:v>
                </c:pt>
                <c:pt idx="195">
                  <c:v>2610839.0271425461</c:v>
                </c:pt>
                <c:pt idx="196">
                  <c:v>3211188.9613273395</c:v>
                </c:pt>
                <c:pt idx="197">
                  <c:v>3397894.9759430611</c:v>
                </c:pt>
                <c:pt idx="198">
                  <c:v>3304098.7098555891</c:v>
                </c:pt>
                <c:pt idx="199">
                  <c:v>3362702.024879158</c:v>
                </c:pt>
                <c:pt idx="200">
                  <c:v>3528596.6459335629</c:v>
                </c:pt>
                <c:pt idx="201">
                  <c:v>3179043.9771717461</c:v>
                </c:pt>
                <c:pt idx="202">
                  <c:v>3251729.5888717491</c:v>
                </c:pt>
                <c:pt idx="203">
                  <c:v>3934603.3297314597</c:v>
                </c:pt>
                <c:pt idx="204">
                  <c:v>4232416.6127404366</c:v>
                </c:pt>
                <c:pt idx="205">
                  <c:v>4211105.2897676555</c:v>
                </c:pt>
                <c:pt idx="206">
                  <c:v>4265203.3304066565</c:v>
                </c:pt>
                <c:pt idx="207">
                  <c:v>2994910.0715149548</c:v>
                </c:pt>
                <c:pt idx="208">
                  <c:v>3617933.6707986034</c:v>
                </c:pt>
                <c:pt idx="209">
                  <c:v>3257282.0818275055</c:v>
                </c:pt>
                <c:pt idx="210">
                  <c:v>3096407.3173540998</c:v>
                </c:pt>
                <c:pt idx="211">
                  <c:v>3237426.0213274416</c:v>
                </c:pt>
                <c:pt idx="212">
                  <c:v>3563168.5979237687</c:v>
                </c:pt>
                <c:pt idx="213">
                  <c:v>3953557.0363296354</c:v>
                </c:pt>
                <c:pt idx="214">
                  <c:v>4090798.1526901368</c:v>
                </c:pt>
                <c:pt idx="215">
                  <c:v>4153465.1163556818</c:v>
                </c:pt>
                <c:pt idx="216">
                  <c:v>4773607.3337133527</c:v>
                </c:pt>
                <c:pt idx="217">
                  <c:v>6039034.4144280571</c:v>
                </c:pt>
                <c:pt idx="218">
                  <c:v>5279702.1416922584</c:v>
                </c:pt>
                <c:pt idx="219">
                  <c:v>6054564.4352054643</c:v>
                </c:pt>
                <c:pt idx="220">
                  <c:v>6539780.8619415145</c:v>
                </c:pt>
                <c:pt idx="221">
                  <c:v>6435667.4344475875</c:v>
                </c:pt>
                <c:pt idx="222">
                  <c:v>5455630.7712020772</c:v>
                </c:pt>
                <c:pt idx="223">
                  <c:v>6193036.3271183856</c:v>
                </c:pt>
                <c:pt idx="224">
                  <c:v>6338415.9450264201</c:v>
                </c:pt>
                <c:pt idx="225">
                  <c:v>6424823.0123446546</c:v>
                </c:pt>
                <c:pt idx="226">
                  <c:v>6585685.3971367404</c:v>
                </c:pt>
                <c:pt idx="227">
                  <c:v>6127181.1139158839</c:v>
                </c:pt>
                <c:pt idx="228">
                  <c:v>6721872.9579879837</c:v>
                </c:pt>
                <c:pt idx="229">
                  <c:v>7160148.8753025923</c:v>
                </c:pt>
                <c:pt idx="230">
                  <c:v>8785408.6279497519</c:v>
                </c:pt>
                <c:pt idx="231">
                  <c:v>9763145.1973472778</c:v>
                </c:pt>
                <c:pt idx="232">
                  <c:v>11238827.006696757</c:v>
                </c:pt>
                <c:pt idx="233">
                  <c:v>13501563.139620572</c:v>
                </c:pt>
                <c:pt idx="234">
                  <c:v>14993289.682347761</c:v>
                </c:pt>
                <c:pt idx="235">
                  <c:v>20683369.046129197</c:v>
                </c:pt>
                <c:pt idx="236">
                  <c:v>18641373.312752541</c:v>
                </c:pt>
                <c:pt idx="237">
                  <c:v>21133664.256439283</c:v>
                </c:pt>
                <c:pt idx="238">
                  <c:v>26106035.441674221</c:v>
                </c:pt>
                <c:pt idx="239">
                  <c:v>20517295.663053032</c:v>
                </c:pt>
                <c:pt idx="240">
                  <c:v>16081291.699888814</c:v>
                </c:pt>
                <c:pt idx="241">
                  <c:v>16015930.945287121</c:v>
                </c:pt>
                <c:pt idx="242">
                  <c:v>15914313.540409772</c:v>
                </c:pt>
                <c:pt idx="243">
                  <c:v>16124786.735714993</c:v>
                </c:pt>
                <c:pt idx="244">
                  <c:v>18534949.997997284</c:v>
                </c:pt>
                <c:pt idx="245">
                  <c:v>22809576.969522238</c:v>
                </c:pt>
                <c:pt idx="246">
                  <c:v>19018120.11673278</c:v>
                </c:pt>
                <c:pt idx="247">
                  <c:v>18364047.130577363</c:v>
                </c:pt>
                <c:pt idx="248">
                  <c:v>16449670.717272146</c:v>
                </c:pt>
                <c:pt idx="249">
                  <c:v>13942477.666044269</c:v>
                </c:pt>
                <c:pt idx="250">
                  <c:v>14624970.20019006</c:v>
                </c:pt>
                <c:pt idx="251">
                  <c:v>15292410.353529612</c:v>
                </c:pt>
                <c:pt idx="252">
                  <c:v>13413150.264102571</c:v>
                </c:pt>
                <c:pt idx="253">
                  <c:v>11865999.953625012</c:v>
                </c:pt>
                <c:pt idx="254">
                  <c:v>9967311.3660692181</c:v>
                </c:pt>
                <c:pt idx="255">
                  <c:v>7664790.243362058</c:v>
                </c:pt>
                <c:pt idx="256">
                  <c:v>8960971.073354939</c:v>
                </c:pt>
                <c:pt idx="257">
                  <c:v>8822759.3547258154</c:v>
                </c:pt>
                <c:pt idx="258">
                  <c:v>10443860.054625187</c:v>
                </c:pt>
                <c:pt idx="259">
                  <c:v>12868671.827327555</c:v>
                </c:pt>
                <c:pt idx="260">
                  <c:v>13052332.572966592</c:v>
                </c:pt>
                <c:pt idx="261">
                  <c:v>11394656.396685969</c:v>
                </c:pt>
                <c:pt idx="262">
                  <c:v>11746041.886526661</c:v>
                </c:pt>
                <c:pt idx="263">
                  <c:v>11916420.364381727</c:v>
                </c:pt>
                <c:pt idx="264">
                  <c:v>12729395.537377262</c:v>
                </c:pt>
                <c:pt idx="265">
                  <c:v>10022025.851328731</c:v>
                </c:pt>
                <c:pt idx="266">
                  <c:v>9032608.9976597875</c:v>
                </c:pt>
                <c:pt idx="267">
                  <c:v>9404615.9249125719</c:v>
                </c:pt>
                <c:pt idx="268">
                  <c:v>8369843.6098376159</c:v>
                </c:pt>
                <c:pt idx="269">
                  <c:v>8211519.6942491541</c:v>
                </c:pt>
                <c:pt idx="270">
                  <c:v>8196894.5832854398</c:v>
                </c:pt>
                <c:pt idx="271">
                  <c:v>7979470.4388203267</c:v>
                </c:pt>
                <c:pt idx="272">
                  <c:v>7309527.0934108756</c:v>
                </c:pt>
                <c:pt idx="273">
                  <c:v>6296321.4591012932</c:v>
                </c:pt>
                <c:pt idx="274">
                  <c:v>6922852.4648137549</c:v>
                </c:pt>
                <c:pt idx="275">
                  <c:v>6161542.8822120968</c:v>
                </c:pt>
                <c:pt idx="276">
                  <c:v>6551577.5956260068</c:v>
                </c:pt>
                <c:pt idx="277">
                  <c:v>7895698.9542252664</c:v>
                </c:pt>
                <c:pt idx="278">
                  <c:v>7825083.7529569939</c:v>
                </c:pt>
                <c:pt idx="279">
                  <c:v>7590107.8173069451</c:v>
                </c:pt>
                <c:pt idx="280">
                  <c:v>8960606.501412876</c:v>
                </c:pt>
                <c:pt idx="281">
                  <c:v>10008212.038585665</c:v>
                </c:pt>
                <c:pt idx="282">
                  <c:v>8385508.2554425597</c:v>
                </c:pt>
                <c:pt idx="283">
                  <c:v>8273982.0305042202</c:v>
                </c:pt>
                <c:pt idx="284">
                  <c:v>8770481.7551892195</c:v>
                </c:pt>
                <c:pt idx="285">
                  <c:v>8977254.1353614628</c:v>
                </c:pt>
                <c:pt idx="286">
                  <c:v>8657140.6864158381</c:v>
                </c:pt>
                <c:pt idx="287">
                  <c:v>7447878.0430006403</c:v>
                </c:pt>
                <c:pt idx="288">
                  <c:v>7578370.8720656643</c:v>
                </c:pt>
                <c:pt idx="289">
                  <c:v>7431705.0918151429</c:v>
                </c:pt>
                <c:pt idx="290">
                  <c:v>7573720.8127967138</c:v>
                </c:pt>
                <c:pt idx="291">
                  <c:v>6431572.3133185357</c:v>
                </c:pt>
                <c:pt idx="292">
                  <c:v>6381191.6866244115</c:v>
                </c:pt>
                <c:pt idx="293">
                  <c:v>6695135.3134901728</c:v>
                </c:pt>
                <c:pt idx="294">
                  <c:v>7448156.1938096341</c:v>
                </c:pt>
                <c:pt idx="295">
                  <c:v>7298678.117286291</c:v>
                </c:pt>
                <c:pt idx="296">
                  <c:v>6485611.5398434</c:v>
                </c:pt>
                <c:pt idx="297">
                  <c:v>5655365.94464623</c:v>
                </c:pt>
                <c:pt idx="298">
                  <c:v>5047013.1633791327</c:v>
                </c:pt>
                <c:pt idx="299">
                  <c:v>4916472.119221488</c:v>
                </c:pt>
                <c:pt idx="300">
                  <c:v>5410468.1482930891</c:v>
                </c:pt>
                <c:pt idx="301">
                  <c:v>4898756.5762327295</c:v>
                </c:pt>
                <c:pt idx="302">
                  <c:v>4894232.1212170171</c:v>
                </c:pt>
                <c:pt idx="303">
                  <c:v>4848491.5976456916</c:v>
                </c:pt>
                <c:pt idx="304">
                  <c:v>4735703.9587942446</c:v>
                </c:pt>
                <c:pt idx="305">
                  <c:v>4510487.213711923</c:v>
                </c:pt>
                <c:pt idx="306">
                  <c:v>4777900.2843916574</c:v>
                </c:pt>
                <c:pt idx="307">
                  <c:v>4528155.4979136512</c:v>
                </c:pt>
                <c:pt idx="308">
                  <c:v>4560928.4185927892</c:v>
                </c:pt>
                <c:pt idx="309">
                  <c:v>5718048.8835631395</c:v>
                </c:pt>
                <c:pt idx="310">
                  <c:v>5883579.7383221984</c:v>
                </c:pt>
                <c:pt idx="311">
                  <c:v>6485878.5048032915</c:v>
                </c:pt>
                <c:pt idx="312">
                  <c:v>7326421.8591644093</c:v>
                </c:pt>
                <c:pt idx="313">
                  <c:v>6342638.5572068645</c:v>
                </c:pt>
                <c:pt idx="314">
                  <c:v>6599879.4067523954</c:v>
                </c:pt>
                <c:pt idx="315">
                  <c:v>5995457.1721086251</c:v>
                </c:pt>
                <c:pt idx="316">
                  <c:v>6000888.9004162429</c:v>
                </c:pt>
                <c:pt idx="317">
                  <c:v>5333197.9681528825</c:v>
                </c:pt>
                <c:pt idx="318">
                  <c:v>4963534.1853990071</c:v>
                </c:pt>
                <c:pt idx="319">
                  <c:v>5150876.9944660598</c:v>
                </c:pt>
                <c:pt idx="320">
                  <c:v>5470453.6799276918</c:v>
                </c:pt>
                <c:pt idx="321">
                  <c:v>7521824.4777427809</c:v>
                </c:pt>
                <c:pt idx="322">
                  <c:v>7609738.1423249897</c:v>
                </c:pt>
                <c:pt idx="323">
                  <c:v>8230062.6720167389</c:v>
                </c:pt>
                <c:pt idx="324">
                  <c:v>8474219.8258277643</c:v>
                </c:pt>
                <c:pt idx="325">
                  <c:v>9176022.1068123579</c:v>
                </c:pt>
                <c:pt idx="326">
                  <c:v>7276787.4309011903</c:v>
                </c:pt>
                <c:pt idx="327">
                  <c:v>6485687.4631170454</c:v>
                </c:pt>
                <c:pt idx="328">
                  <c:v>6744082.2960317507</c:v>
                </c:pt>
                <c:pt idx="329">
                  <c:v>7493054.7530767117</c:v>
                </c:pt>
                <c:pt idx="330">
                  <c:v>6861707.1718503274</c:v>
                </c:pt>
                <c:pt idx="331">
                  <c:v>7136393.715324848</c:v>
                </c:pt>
                <c:pt idx="332">
                  <c:v>7207356.9450458633</c:v>
                </c:pt>
                <c:pt idx="333">
                  <c:v>7755014.6146060228</c:v>
                </c:pt>
                <c:pt idx="334">
                  <c:v>7584346.7347973771</c:v>
                </c:pt>
                <c:pt idx="335">
                  <c:v>7531242.8101458102</c:v>
                </c:pt>
                <c:pt idx="336">
                  <c:v>7143485.8801386086</c:v>
                </c:pt>
                <c:pt idx="337">
                  <c:v>6850453.5811629109</c:v>
                </c:pt>
                <c:pt idx="338">
                  <c:v>6236767.1273887893</c:v>
                </c:pt>
                <c:pt idx="339">
                  <c:v>6894254.0307420921</c:v>
                </c:pt>
                <c:pt idx="340">
                  <c:v>6747011.6514190361</c:v>
                </c:pt>
                <c:pt idx="341">
                  <c:v>6950927.9162100656</c:v>
                </c:pt>
                <c:pt idx="342">
                  <c:v>6993243.1585872862</c:v>
                </c:pt>
                <c:pt idx="343">
                  <c:v>6817230.7036078004</c:v>
                </c:pt>
                <c:pt idx="344">
                  <c:v>6577670.2795370817</c:v>
                </c:pt>
                <c:pt idx="345">
                  <c:v>6933149.2853739783</c:v>
                </c:pt>
                <c:pt idx="346">
                  <c:v>7268470.4019074002</c:v>
                </c:pt>
                <c:pt idx="347">
                  <c:v>7012085.2765117707</c:v>
                </c:pt>
                <c:pt idx="348">
                  <c:v>6387797.5556869488</c:v>
                </c:pt>
                <c:pt idx="349">
                  <c:v>5391999.9597723288</c:v>
                </c:pt>
                <c:pt idx="350">
                  <c:v>5765482.2119076047</c:v>
                </c:pt>
                <c:pt idx="351">
                  <c:v>3997939.5807740171</c:v>
                </c:pt>
                <c:pt idx="352">
                  <c:v>3595063.6372685265</c:v>
                </c:pt>
                <c:pt idx="353">
                  <c:v>2746131.9302151725</c:v>
                </c:pt>
                <c:pt idx="354">
                  <c:v>3348440.838860753</c:v>
                </c:pt>
                <c:pt idx="355">
                  <c:v>3067732.7961692344</c:v>
                </c:pt>
                <c:pt idx="356">
                  <c:v>3268274.1866736636</c:v>
                </c:pt>
                <c:pt idx="357">
                  <c:v>2837238.701435077</c:v>
                </c:pt>
                <c:pt idx="358">
                  <c:v>2675585.8273228919</c:v>
                </c:pt>
                <c:pt idx="359">
                  <c:v>2368201.034959639</c:v>
                </c:pt>
                <c:pt idx="360">
                  <c:v>2918866.0908141239</c:v>
                </c:pt>
                <c:pt idx="361">
                  <c:v>4441212.689093627</c:v>
                </c:pt>
                <c:pt idx="362">
                  <c:v>4170225.4674173435</c:v>
                </c:pt>
                <c:pt idx="363">
                  <c:v>4083798.567675916</c:v>
                </c:pt>
                <c:pt idx="364">
                  <c:v>4270798.0298771467</c:v>
                </c:pt>
                <c:pt idx="365">
                  <c:v>2147302.5950793843</c:v>
                </c:pt>
                <c:pt idx="366">
                  <c:v>2204315.0381885087</c:v>
                </c:pt>
                <c:pt idx="367">
                  <c:v>2467003.7646793514</c:v>
                </c:pt>
                <c:pt idx="368">
                  <c:v>2057398.1722925031</c:v>
                </c:pt>
                <c:pt idx="369">
                  <c:v>1933948.8401118605</c:v>
                </c:pt>
                <c:pt idx="370">
                  <c:v>1834961.8717663889</c:v>
                </c:pt>
                <c:pt idx="371">
                  <c:v>1775720.5332869785</c:v>
                </c:pt>
                <c:pt idx="372">
                  <c:v>1690195.9498262252</c:v>
                </c:pt>
                <c:pt idx="373">
                  <c:v>1706943.5663571209</c:v>
                </c:pt>
                <c:pt idx="374">
                  <c:v>1698467.6329752067</c:v>
                </c:pt>
                <c:pt idx="375">
                  <c:v>1664674.0981170861</c:v>
                </c:pt>
                <c:pt idx="376">
                  <c:v>1667925.6487587327</c:v>
                </c:pt>
                <c:pt idx="377">
                  <c:v>1600609.8814290171</c:v>
                </c:pt>
                <c:pt idx="378">
                  <c:v>1976243.1578515433</c:v>
                </c:pt>
                <c:pt idx="379">
                  <c:v>1806648.2797821495</c:v>
                </c:pt>
                <c:pt idx="380">
                  <c:v>1746834.1240474451</c:v>
                </c:pt>
                <c:pt idx="381">
                  <c:v>1978240.4047974744</c:v>
                </c:pt>
                <c:pt idx="382">
                  <c:v>2144649.5823496901</c:v>
                </c:pt>
                <c:pt idx="383">
                  <c:v>1962676.1932906657</c:v>
                </c:pt>
                <c:pt idx="384">
                  <c:v>1921952.1236246466</c:v>
                </c:pt>
                <c:pt idx="385">
                  <c:v>2029755.5995922275</c:v>
                </c:pt>
                <c:pt idx="386">
                  <c:v>2063229.5409860807</c:v>
                </c:pt>
                <c:pt idx="387">
                  <c:v>2006627.1313385852</c:v>
                </c:pt>
                <c:pt idx="388">
                  <c:v>1977097.2223715396</c:v>
                </c:pt>
                <c:pt idx="389">
                  <c:v>1975068.4017298315</c:v>
                </c:pt>
                <c:pt idx="390">
                  <c:v>2139432.637155558</c:v>
                </c:pt>
                <c:pt idx="391">
                  <c:v>2326068.3278879225</c:v>
                </c:pt>
                <c:pt idx="392">
                  <c:v>2363246.528321662</c:v>
                </c:pt>
                <c:pt idx="393">
                  <c:v>2072512.1671191468</c:v>
                </c:pt>
                <c:pt idx="394">
                  <c:v>2116133.9333321769</c:v>
                </c:pt>
                <c:pt idx="395">
                  <c:v>2192288.3412196701</c:v>
                </c:pt>
                <c:pt idx="396">
                  <c:v>3036532.1448442042</c:v>
                </c:pt>
                <c:pt idx="397">
                  <c:v>3322275.6227236735</c:v>
                </c:pt>
                <c:pt idx="398">
                  <c:v>3510425.455753996</c:v>
                </c:pt>
                <c:pt idx="399">
                  <c:v>3252938.2240028763</c:v>
                </c:pt>
                <c:pt idx="400">
                  <c:v>3309816.6323376484</c:v>
                </c:pt>
                <c:pt idx="401">
                  <c:v>3383639.9760872936</c:v>
                </c:pt>
                <c:pt idx="402">
                  <c:v>3484734.1371083986</c:v>
                </c:pt>
                <c:pt idx="403">
                  <c:v>3273238.305424368</c:v>
                </c:pt>
                <c:pt idx="404">
                  <c:v>3405193.1707681082</c:v>
                </c:pt>
                <c:pt idx="405">
                  <c:v>3657118.5523442216</c:v>
                </c:pt>
                <c:pt idx="406">
                  <c:v>4065456.0363887753</c:v>
                </c:pt>
                <c:pt idx="407">
                  <c:v>3965586.5032739146</c:v>
                </c:pt>
                <c:pt idx="408">
                  <c:v>4493288.428109128</c:v>
                </c:pt>
                <c:pt idx="409">
                  <c:v>5811193.7132284399</c:v>
                </c:pt>
                <c:pt idx="410">
                  <c:v>6311999.597138389</c:v>
                </c:pt>
                <c:pt idx="411">
                  <c:v>6783294.4171116473</c:v>
                </c:pt>
                <c:pt idx="412">
                  <c:v>6320030.392272437</c:v>
                </c:pt>
                <c:pt idx="413">
                  <c:v>6951991.3470700029</c:v>
                </c:pt>
                <c:pt idx="414">
                  <c:v>7693418.3518263847</c:v>
                </c:pt>
                <c:pt idx="415">
                  <c:v>6624346.7122512469</c:v>
                </c:pt>
                <c:pt idx="416">
                  <c:v>6268693.7469330011</c:v>
                </c:pt>
                <c:pt idx="417">
                  <c:v>5600348.6935804226</c:v>
                </c:pt>
                <c:pt idx="418">
                  <c:v>5777514.6944140429</c:v>
                </c:pt>
                <c:pt idx="419">
                  <c:v>6456040.557053715</c:v>
                </c:pt>
                <c:pt idx="420">
                  <c:v>7003780.3034870457</c:v>
                </c:pt>
                <c:pt idx="421">
                  <c:v>7367497.182454206</c:v>
                </c:pt>
                <c:pt idx="422">
                  <c:v>8885542.9343040846</c:v>
                </c:pt>
                <c:pt idx="423">
                  <c:v>9441794.4460490216</c:v>
                </c:pt>
                <c:pt idx="424">
                  <c:v>9482370.4643111713</c:v>
                </c:pt>
                <c:pt idx="425">
                  <c:v>9373718.0951143727</c:v>
                </c:pt>
                <c:pt idx="426">
                  <c:v>10725611.551729137</c:v>
                </c:pt>
                <c:pt idx="427">
                  <c:v>10463506.882648269</c:v>
                </c:pt>
                <c:pt idx="428">
                  <c:v>10496191.741901996</c:v>
                </c:pt>
                <c:pt idx="429">
                  <c:v>9816395.2980616372</c:v>
                </c:pt>
                <c:pt idx="430">
                  <c:v>8496379.3065988533</c:v>
                </c:pt>
                <c:pt idx="431">
                  <c:v>8390931.8780749664</c:v>
                </c:pt>
                <c:pt idx="432">
                  <c:v>7907102.2340518869</c:v>
                </c:pt>
                <c:pt idx="433">
                  <c:v>7520649.261336701</c:v>
                </c:pt>
                <c:pt idx="434">
                  <c:v>7245564.1409228751</c:v>
                </c:pt>
                <c:pt idx="435">
                  <c:v>7723604.2683332786</c:v>
                </c:pt>
                <c:pt idx="436">
                  <c:v>9510807.2766527236</c:v>
                </c:pt>
                <c:pt idx="437">
                  <c:v>9818559.7144195102</c:v>
                </c:pt>
                <c:pt idx="438">
                  <c:v>10150132.543525908</c:v>
                </c:pt>
                <c:pt idx="439">
                  <c:v>9709917.1290922165</c:v>
                </c:pt>
                <c:pt idx="440">
                  <c:v>7935778.4333749115</c:v>
                </c:pt>
                <c:pt idx="441">
                  <c:v>8218004.7449440015</c:v>
                </c:pt>
                <c:pt idx="442">
                  <c:v>8180742.2618784774</c:v>
                </c:pt>
                <c:pt idx="443">
                  <c:v>7949063.3433804307</c:v>
                </c:pt>
                <c:pt idx="444">
                  <c:v>8149192.7744270293</c:v>
                </c:pt>
                <c:pt idx="445">
                  <c:v>7093428.8234469295</c:v>
                </c:pt>
                <c:pt idx="446">
                  <c:v>10461701.679990651</c:v>
                </c:pt>
                <c:pt idx="447">
                  <c:v>11904711.863118254</c:v>
                </c:pt>
                <c:pt idx="448">
                  <c:v>12235473.969099533</c:v>
                </c:pt>
                <c:pt idx="449">
                  <c:v>12005176.709667191</c:v>
                </c:pt>
                <c:pt idx="450">
                  <c:v>13100829.453254681</c:v>
                </c:pt>
                <c:pt idx="451">
                  <c:v>11435512.643239198</c:v>
                </c:pt>
                <c:pt idx="452">
                  <c:v>11425193.352087228</c:v>
                </c:pt>
                <c:pt idx="453">
                  <c:v>11388445.822276415</c:v>
                </c:pt>
                <c:pt idx="454">
                  <c:v>8766897.3209110871</c:v>
                </c:pt>
                <c:pt idx="455">
                  <c:v>7650594.7462278139</c:v>
                </c:pt>
                <c:pt idx="456">
                  <c:v>7495589.4269020613</c:v>
                </c:pt>
                <c:pt idx="457">
                  <c:v>7474397.2368661612</c:v>
                </c:pt>
                <c:pt idx="458">
                  <c:v>7530827.11294646</c:v>
                </c:pt>
                <c:pt idx="459">
                  <c:v>8224035.4767014515</c:v>
                </c:pt>
                <c:pt idx="460">
                  <c:v>7965868.9810405094</c:v>
                </c:pt>
                <c:pt idx="461">
                  <c:v>7246316.1930557564</c:v>
                </c:pt>
                <c:pt idx="462">
                  <c:v>7100448.8271301007</c:v>
                </c:pt>
                <c:pt idx="463">
                  <c:v>7350655.90311905</c:v>
                </c:pt>
                <c:pt idx="464">
                  <c:v>8054048.3381941309</c:v>
                </c:pt>
                <c:pt idx="465">
                  <c:v>8774835.1170397215</c:v>
                </c:pt>
                <c:pt idx="466">
                  <c:v>8111338.6634913869</c:v>
                </c:pt>
                <c:pt idx="467">
                  <c:v>8754958.6477420926</c:v>
                </c:pt>
                <c:pt idx="468">
                  <c:v>9060684.1331794746</c:v>
                </c:pt>
                <c:pt idx="469">
                  <c:v>9340267.6584248133</c:v>
                </c:pt>
                <c:pt idx="470">
                  <c:v>9391878.7694084533</c:v>
                </c:pt>
                <c:pt idx="471">
                  <c:v>8773639.3271972314</c:v>
                </c:pt>
                <c:pt idx="472">
                  <c:v>9010241.0480780564</c:v>
                </c:pt>
                <c:pt idx="473">
                  <c:v>7943923.5849390198</c:v>
                </c:pt>
                <c:pt idx="474">
                  <c:v>6563717.8682864327</c:v>
                </c:pt>
                <c:pt idx="475">
                  <c:v>7192644.5133698378</c:v>
                </c:pt>
                <c:pt idx="476">
                  <c:v>7285089.2958696634</c:v>
                </c:pt>
                <c:pt idx="477">
                  <c:v>7011222.0735560087</c:v>
                </c:pt>
                <c:pt idx="478">
                  <c:v>8051325.4519729586</c:v>
                </c:pt>
                <c:pt idx="479">
                  <c:v>7966216.914436494</c:v>
                </c:pt>
                <c:pt idx="480">
                  <c:v>7716962.2484988952</c:v>
                </c:pt>
                <c:pt idx="481">
                  <c:v>7277286.5806216178</c:v>
                </c:pt>
                <c:pt idx="482">
                  <c:v>7319206.2913823603</c:v>
                </c:pt>
                <c:pt idx="483">
                  <c:v>7277243.6609676117</c:v>
                </c:pt>
                <c:pt idx="484">
                  <c:v>8031945.209088413</c:v>
                </c:pt>
                <c:pt idx="485">
                  <c:v>7734606.8156736027</c:v>
                </c:pt>
                <c:pt idx="486">
                  <c:v>7538247.4050466102</c:v>
                </c:pt>
                <c:pt idx="487">
                  <c:v>6711408.6393909371</c:v>
                </c:pt>
                <c:pt idx="488">
                  <c:v>7774984.148825191</c:v>
                </c:pt>
                <c:pt idx="489">
                  <c:v>8999509.2758777775</c:v>
                </c:pt>
                <c:pt idx="490">
                  <c:v>9212605.4115565792</c:v>
                </c:pt>
                <c:pt idx="491">
                  <c:v>10130894.236314878</c:v>
                </c:pt>
                <c:pt idx="492">
                  <c:v>9344924.3218352515</c:v>
                </c:pt>
                <c:pt idx="493">
                  <c:v>9060830.2619780023</c:v>
                </c:pt>
                <c:pt idx="494">
                  <c:v>9079445.5530647226</c:v>
                </c:pt>
                <c:pt idx="495">
                  <c:v>9352133.2898078822</c:v>
                </c:pt>
                <c:pt idx="496">
                  <c:v>9834293.0449876171</c:v>
                </c:pt>
                <c:pt idx="497">
                  <c:v>9718322.8412573636</c:v>
                </c:pt>
                <c:pt idx="498">
                  <c:v>9408841.4068750944</c:v>
                </c:pt>
                <c:pt idx="499">
                  <c:v>10455819.295946676</c:v>
                </c:pt>
                <c:pt idx="500">
                  <c:v>10156469.565295525</c:v>
                </c:pt>
                <c:pt idx="501">
                  <c:v>10590481.422900137</c:v>
                </c:pt>
                <c:pt idx="502">
                  <c:v>10067473.411098018</c:v>
                </c:pt>
                <c:pt idx="503">
                  <c:v>9939490.9246481284</c:v>
                </c:pt>
                <c:pt idx="504">
                  <c:v>9845468.0506665893</c:v>
                </c:pt>
                <c:pt idx="505">
                  <c:v>9682934.1971589103</c:v>
                </c:pt>
                <c:pt idx="506">
                  <c:v>8478124.1896399111</c:v>
                </c:pt>
                <c:pt idx="507">
                  <c:v>8541237.1299547069</c:v>
                </c:pt>
                <c:pt idx="508">
                  <c:v>9275077.7688390315</c:v>
                </c:pt>
                <c:pt idx="509">
                  <c:v>8188730.025171998</c:v>
                </c:pt>
                <c:pt idx="510">
                  <c:v>7154855.6969555793</c:v>
                </c:pt>
                <c:pt idx="511">
                  <c:v>3130860.7167593986</c:v>
                </c:pt>
                <c:pt idx="512">
                  <c:v>2948033.8082228536</c:v>
                </c:pt>
                <c:pt idx="513">
                  <c:v>3929881.089095775</c:v>
                </c:pt>
                <c:pt idx="514">
                  <c:v>3878635.1969567416</c:v>
                </c:pt>
                <c:pt idx="515">
                  <c:v>5682717.2050453732</c:v>
                </c:pt>
                <c:pt idx="516">
                  <c:v>4874371.7307332</c:v>
                </c:pt>
                <c:pt idx="517">
                  <c:v>5669114.3219643794</c:v>
                </c:pt>
                <c:pt idx="518">
                  <c:v>6239386.6315545989</c:v>
                </c:pt>
                <c:pt idx="519">
                  <c:v>6824229.9185864991</c:v>
                </c:pt>
                <c:pt idx="520">
                  <c:v>5753116.5945500629</c:v>
                </c:pt>
                <c:pt idx="521">
                  <c:v>6056754.165538297</c:v>
                </c:pt>
                <c:pt idx="522">
                  <c:v>6729715.4883807981</c:v>
                </c:pt>
                <c:pt idx="523">
                  <c:v>6789737.7443960048</c:v>
                </c:pt>
                <c:pt idx="524">
                  <c:v>5794553.1724422146</c:v>
                </c:pt>
                <c:pt idx="525">
                  <c:v>6192031.5863716686</c:v>
                </c:pt>
                <c:pt idx="526">
                  <c:v>6596705.0155249964</c:v>
                </c:pt>
                <c:pt idx="527">
                  <c:v>8820046.3387226276</c:v>
                </c:pt>
                <c:pt idx="528">
                  <c:v>8906172.4900585264</c:v>
                </c:pt>
                <c:pt idx="529">
                  <c:v>10808032.46924438</c:v>
                </c:pt>
                <c:pt idx="530">
                  <c:v>9204430.4940110222</c:v>
                </c:pt>
                <c:pt idx="531">
                  <c:v>2912864.05225683</c:v>
                </c:pt>
                <c:pt idx="532">
                  <c:v>2768278.4312050901</c:v>
                </c:pt>
                <c:pt idx="533">
                  <c:v>2737328.1446014484</c:v>
                </c:pt>
                <c:pt idx="534">
                  <c:v>2544043.9652974065</c:v>
                </c:pt>
                <c:pt idx="535">
                  <c:v>2298167.9931143476</c:v>
                </c:pt>
                <c:pt idx="536">
                  <c:v>2664618.2472951757</c:v>
                </c:pt>
                <c:pt idx="537">
                  <c:v>2745619.0334708607</c:v>
                </c:pt>
                <c:pt idx="538">
                  <c:v>3129387.6214193413</c:v>
                </c:pt>
                <c:pt idx="539">
                  <c:v>3881834.0368955256</c:v>
                </c:pt>
                <c:pt idx="540">
                  <c:v>4200883.4469209146</c:v>
                </c:pt>
                <c:pt idx="541">
                  <c:v>4094093.7301458139</c:v>
                </c:pt>
                <c:pt idx="542">
                  <c:v>3971443.0809175018</c:v>
                </c:pt>
                <c:pt idx="543">
                  <c:v>2889624.8350063618</c:v>
                </c:pt>
                <c:pt idx="544">
                  <c:v>2695224.0466197552</c:v>
                </c:pt>
                <c:pt idx="545">
                  <c:v>2760836.2369176131</c:v>
                </c:pt>
                <c:pt idx="546">
                  <c:v>2683709.6180940066</c:v>
                </c:pt>
                <c:pt idx="547">
                  <c:v>2824063.1802922683</c:v>
                </c:pt>
                <c:pt idx="548">
                  <c:v>2824637.2138194917</c:v>
                </c:pt>
                <c:pt idx="549">
                  <c:v>3159157.7765819822</c:v>
                </c:pt>
                <c:pt idx="550">
                  <c:v>3185369.4159295084</c:v>
                </c:pt>
                <c:pt idx="551">
                  <c:v>3147361.4051811593</c:v>
                </c:pt>
                <c:pt idx="552">
                  <c:v>2398673.3834976871</c:v>
                </c:pt>
                <c:pt idx="553">
                  <c:v>2338575.6721367817</c:v>
                </c:pt>
                <c:pt idx="554">
                  <c:v>2369705.8749983571</c:v>
                </c:pt>
                <c:pt idx="555">
                  <c:v>2445326.3588498253</c:v>
                </c:pt>
                <c:pt idx="556">
                  <c:v>3608510.1431200206</c:v>
                </c:pt>
                <c:pt idx="557">
                  <c:v>4125050.8328604614</c:v>
                </c:pt>
                <c:pt idx="558">
                  <c:v>4011980.9679577053</c:v>
                </c:pt>
                <c:pt idx="559">
                  <c:v>4433212.2299087876</c:v>
                </c:pt>
                <c:pt idx="560">
                  <c:v>4447033.2102395874</c:v>
                </c:pt>
                <c:pt idx="561">
                  <c:v>4223718.634590338</c:v>
                </c:pt>
                <c:pt idx="562">
                  <c:v>4549360.7262713546</c:v>
                </c:pt>
                <c:pt idx="563">
                  <c:v>5019503.4073631577</c:v>
                </c:pt>
                <c:pt idx="564">
                  <c:v>4605879.3447804768</c:v>
                </c:pt>
                <c:pt idx="565">
                  <c:v>4310358.5070106722</c:v>
                </c:pt>
                <c:pt idx="566">
                  <c:v>3942110.4324470358</c:v>
                </c:pt>
                <c:pt idx="567">
                  <c:v>3914127.748021692</c:v>
                </c:pt>
                <c:pt idx="568">
                  <c:v>5047204.9704808854</c:v>
                </c:pt>
                <c:pt idx="569">
                  <c:v>4150246.2585814567</c:v>
                </c:pt>
                <c:pt idx="570">
                  <c:v>4004183.3111642664</c:v>
                </c:pt>
                <c:pt idx="571">
                  <c:v>4187395.3796667503</c:v>
                </c:pt>
                <c:pt idx="572">
                  <c:v>4286360.3736028345</c:v>
                </c:pt>
                <c:pt idx="573">
                  <c:v>4951600.8941347115</c:v>
                </c:pt>
                <c:pt idx="574">
                  <c:v>5169102.4709703662</c:v>
                </c:pt>
                <c:pt idx="575">
                  <c:v>3850171.075996371</c:v>
                </c:pt>
                <c:pt idx="576">
                  <c:v>3879569.6441833451</c:v>
                </c:pt>
                <c:pt idx="577">
                  <c:v>3946778.2048860379</c:v>
                </c:pt>
                <c:pt idx="578">
                  <c:v>3909209.4157464905</c:v>
                </c:pt>
                <c:pt idx="579">
                  <c:v>3828409.9409804828</c:v>
                </c:pt>
                <c:pt idx="580">
                  <c:v>3896812.213328002</c:v>
                </c:pt>
                <c:pt idx="581">
                  <c:v>4441381.7565507554</c:v>
                </c:pt>
                <c:pt idx="582">
                  <c:v>4447107.8076610696</c:v>
                </c:pt>
                <c:pt idx="583">
                  <c:v>4558906.6499290457</c:v>
                </c:pt>
                <c:pt idx="584">
                  <c:v>4643609.6729615564</c:v>
                </c:pt>
                <c:pt idx="585">
                  <c:v>5276051.29196693</c:v>
                </c:pt>
                <c:pt idx="586">
                  <c:v>5099000.0510293189</c:v>
                </c:pt>
                <c:pt idx="587">
                  <c:v>5152154.7455266966</c:v>
                </c:pt>
                <c:pt idx="588">
                  <c:v>4867815.986468371</c:v>
                </c:pt>
                <c:pt idx="589">
                  <c:v>6115857.8978777593</c:v>
                </c:pt>
                <c:pt idx="590">
                  <c:v>7585780.717017388</c:v>
                </c:pt>
                <c:pt idx="591">
                  <c:v>7813248.9775804356</c:v>
                </c:pt>
                <c:pt idx="592">
                  <c:v>8991468.0973483287</c:v>
                </c:pt>
                <c:pt idx="593">
                  <c:v>8639422.2814264204</c:v>
                </c:pt>
                <c:pt idx="594">
                  <c:v>9291226.716214288</c:v>
                </c:pt>
                <c:pt idx="595">
                  <c:v>10185157.318113655</c:v>
                </c:pt>
                <c:pt idx="596">
                  <c:v>11548175.21510002</c:v>
                </c:pt>
                <c:pt idx="597">
                  <c:v>9558206.5849265847</c:v>
                </c:pt>
                <c:pt idx="598">
                  <c:v>10119697.054695014</c:v>
                </c:pt>
                <c:pt idx="599">
                  <c:v>9864948.3100044727</c:v>
                </c:pt>
                <c:pt idx="600">
                  <c:v>9900301.6293444633</c:v>
                </c:pt>
                <c:pt idx="601">
                  <c:v>9664067.7369616106</c:v>
                </c:pt>
                <c:pt idx="602">
                  <c:v>9582807.1898430232</c:v>
                </c:pt>
                <c:pt idx="603">
                  <c:v>10392277.784422774</c:v>
                </c:pt>
                <c:pt idx="604">
                  <c:v>12878909.75428094</c:v>
                </c:pt>
                <c:pt idx="605">
                  <c:v>13065057.811616443</c:v>
                </c:pt>
                <c:pt idx="606">
                  <c:v>13553262.368285289</c:v>
                </c:pt>
                <c:pt idx="607">
                  <c:v>15320040.305699352</c:v>
                </c:pt>
                <c:pt idx="608">
                  <c:v>17245672.617742538</c:v>
                </c:pt>
                <c:pt idx="609">
                  <c:v>21656612.753942844</c:v>
                </c:pt>
                <c:pt idx="610">
                  <c:v>22205170.258908547</c:v>
                </c:pt>
                <c:pt idx="611">
                  <c:v>22666030.276896767</c:v>
                </c:pt>
                <c:pt idx="612">
                  <c:v>22560242.398006424</c:v>
                </c:pt>
                <c:pt idx="613">
                  <c:v>23016467.506294042</c:v>
                </c:pt>
                <c:pt idx="614">
                  <c:v>23217060.468058877</c:v>
                </c:pt>
                <c:pt idx="615">
                  <c:v>22803601.770109866</c:v>
                </c:pt>
                <c:pt idx="616">
                  <c:v>22181887.210810587</c:v>
                </c:pt>
                <c:pt idx="617">
                  <c:v>22258114.207396507</c:v>
                </c:pt>
                <c:pt idx="618">
                  <c:v>22538902.753505155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AF-4E66-98F6-CAAA23E3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597567"/>
        <c:axId val="215597983"/>
      </c:lineChart>
      <c:dateAx>
        <c:axId val="215597567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5597983"/>
        <c:crosses val="autoZero"/>
        <c:auto val="1"/>
        <c:lblOffset val="100"/>
        <c:baseTimeUnit val="days"/>
      </c:dateAx>
      <c:valAx>
        <c:axId val="2155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559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Miner revenue, operating profit, net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'C-MDP in China'!$C$5</c:f>
              <c:strCache>
                <c:ptCount val="1"/>
                <c:pt idx="0">
                  <c:v>miners-revenue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'C-MDP in China'!$B$6:$B$746</c:f>
              <c:numCache>
                <c:formatCode>m/d/yy</c:formatCode>
                <c:ptCount val="619"/>
                <c:pt idx="0">
                  <c:v>42371</c:v>
                </c:pt>
                <c:pt idx="1">
                  <c:v>42374</c:v>
                </c:pt>
                <c:pt idx="2">
                  <c:v>42377</c:v>
                </c:pt>
                <c:pt idx="3">
                  <c:v>42380</c:v>
                </c:pt>
                <c:pt idx="4">
                  <c:v>42383</c:v>
                </c:pt>
                <c:pt idx="5">
                  <c:v>42386</c:v>
                </c:pt>
                <c:pt idx="6">
                  <c:v>42389</c:v>
                </c:pt>
                <c:pt idx="7">
                  <c:v>42392</c:v>
                </c:pt>
                <c:pt idx="8">
                  <c:v>42395</c:v>
                </c:pt>
                <c:pt idx="9">
                  <c:v>42398</c:v>
                </c:pt>
                <c:pt idx="10">
                  <c:v>42401</c:v>
                </c:pt>
                <c:pt idx="11">
                  <c:v>42404</c:v>
                </c:pt>
                <c:pt idx="12">
                  <c:v>42407</c:v>
                </c:pt>
                <c:pt idx="13">
                  <c:v>42410</c:v>
                </c:pt>
                <c:pt idx="14">
                  <c:v>42413</c:v>
                </c:pt>
                <c:pt idx="15">
                  <c:v>42416</c:v>
                </c:pt>
                <c:pt idx="16">
                  <c:v>42419</c:v>
                </c:pt>
                <c:pt idx="17">
                  <c:v>42422</c:v>
                </c:pt>
                <c:pt idx="18">
                  <c:v>42425</c:v>
                </c:pt>
                <c:pt idx="19">
                  <c:v>42428</c:v>
                </c:pt>
                <c:pt idx="20">
                  <c:v>42431</c:v>
                </c:pt>
                <c:pt idx="21">
                  <c:v>42434</c:v>
                </c:pt>
                <c:pt idx="22">
                  <c:v>42437</c:v>
                </c:pt>
                <c:pt idx="23">
                  <c:v>42440</c:v>
                </c:pt>
                <c:pt idx="24">
                  <c:v>42443</c:v>
                </c:pt>
                <c:pt idx="25">
                  <c:v>42446</c:v>
                </c:pt>
                <c:pt idx="26">
                  <c:v>42449</c:v>
                </c:pt>
                <c:pt idx="27">
                  <c:v>42452</c:v>
                </c:pt>
                <c:pt idx="28">
                  <c:v>42455</c:v>
                </c:pt>
                <c:pt idx="29">
                  <c:v>42458</c:v>
                </c:pt>
                <c:pt idx="30">
                  <c:v>42461</c:v>
                </c:pt>
                <c:pt idx="31">
                  <c:v>42464</c:v>
                </c:pt>
                <c:pt idx="32">
                  <c:v>42467</c:v>
                </c:pt>
                <c:pt idx="33">
                  <c:v>42470</c:v>
                </c:pt>
                <c:pt idx="34">
                  <c:v>42473</c:v>
                </c:pt>
                <c:pt idx="35">
                  <c:v>42476</c:v>
                </c:pt>
                <c:pt idx="36">
                  <c:v>42479</c:v>
                </c:pt>
                <c:pt idx="37">
                  <c:v>42482</c:v>
                </c:pt>
                <c:pt idx="38">
                  <c:v>42485</c:v>
                </c:pt>
                <c:pt idx="39">
                  <c:v>42488</c:v>
                </c:pt>
                <c:pt idx="40">
                  <c:v>42491</c:v>
                </c:pt>
                <c:pt idx="41">
                  <c:v>42494</c:v>
                </c:pt>
                <c:pt idx="42">
                  <c:v>42497</c:v>
                </c:pt>
                <c:pt idx="43">
                  <c:v>42500</c:v>
                </c:pt>
                <c:pt idx="44">
                  <c:v>42503</c:v>
                </c:pt>
                <c:pt idx="45">
                  <c:v>42506</c:v>
                </c:pt>
                <c:pt idx="46">
                  <c:v>42509</c:v>
                </c:pt>
                <c:pt idx="47">
                  <c:v>42512</c:v>
                </c:pt>
                <c:pt idx="48">
                  <c:v>42515</c:v>
                </c:pt>
                <c:pt idx="49">
                  <c:v>42518</c:v>
                </c:pt>
                <c:pt idx="50">
                  <c:v>42521</c:v>
                </c:pt>
                <c:pt idx="51">
                  <c:v>42524</c:v>
                </c:pt>
                <c:pt idx="52">
                  <c:v>42527</c:v>
                </c:pt>
                <c:pt idx="53">
                  <c:v>42530</c:v>
                </c:pt>
                <c:pt idx="54">
                  <c:v>42533</c:v>
                </c:pt>
                <c:pt idx="55">
                  <c:v>42536</c:v>
                </c:pt>
                <c:pt idx="56">
                  <c:v>42539</c:v>
                </c:pt>
                <c:pt idx="57">
                  <c:v>42542</c:v>
                </c:pt>
                <c:pt idx="58">
                  <c:v>42545</c:v>
                </c:pt>
                <c:pt idx="59">
                  <c:v>42548</c:v>
                </c:pt>
                <c:pt idx="60">
                  <c:v>42551</c:v>
                </c:pt>
                <c:pt idx="61">
                  <c:v>42554</c:v>
                </c:pt>
                <c:pt idx="62">
                  <c:v>42557</c:v>
                </c:pt>
                <c:pt idx="63">
                  <c:v>42560</c:v>
                </c:pt>
                <c:pt idx="64">
                  <c:v>42563</c:v>
                </c:pt>
                <c:pt idx="65">
                  <c:v>42566</c:v>
                </c:pt>
                <c:pt idx="66">
                  <c:v>42569</c:v>
                </c:pt>
                <c:pt idx="67">
                  <c:v>42572</c:v>
                </c:pt>
                <c:pt idx="68">
                  <c:v>42575</c:v>
                </c:pt>
                <c:pt idx="69">
                  <c:v>42578</c:v>
                </c:pt>
                <c:pt idx="70">
                  <c:v>42581</c:v>
                </c:pt>
                <c:pt idx="71">
                  <c:v>42584</c:v>
                </c:pt>
                <c:pt idx="72">
                  <c:v>42587</c:v>
                </c:pt>
                <c:pt idx="73">
                  <c:v>42590</c:v>
                </c:pt>
                <c:pt idx="74">
                  <c:v>42593</c:v>
                </c:pt>
                <c:pt idx="75">
                  <c:v>42596</c:v>
                </c:pt>
                <c:pt idx="76">
                  <c:v>42599</c:v>
                </c:pt>
                <c:pt idx="77">
                  <c:v>42602</c:v>
                </c:pt>
                <c:pt idx="78">
                  <c:v>42605</c:v>
                </c:pt>
                <c:pt idx="79">
                  <c:v>42608</c:v>
                </c:pt>
                <c:pt idx="80">
                  <c:v>42611</c:v>
                </c:pt>
                <c:pt idx="81">
                  <c:v>42614</c:v>
                </c:pt>
                <c:pt idx="82">
                  <c:v>42617</c:v>
                </c:pt>
                <c:pt idx="83">
                  <c:v>42620</c:v>
                </c:pt>
                <c:pt idx="84">
                  <c:v>42623</c:v>
                </c:pt>
                <c:pt idx="85">
                  <c:v>42626</c:v>
                </c:pt>
                <c:pt idx="86">
                  <c:v>42629</c:v>
                </c:pt>
                <c:pt idx="87">
                  <c:v>42632</c:v>
                </c:pt>
                <c:pt idx="88">
                  <c:v>42635</c:v>
                </c:pt>
                <c:pt idx="89">
                  <c:v>42638</c:v>
                </c:pt>
                <c:pt idx="90">
                  <c:v>42641</c:v>
                </c:pt>
                <c:pt idx="91">
                  <c:v>42644</c:v>
                </c:pt>
                <c:pt idx="92">
                  <c:v>42647</c:v>
                </c:pt>
                <c:pt idx="93">
                  <c:v>42650</c:v>
                </c:pt>
                <c:pt idx="94">
                  <c:v>42653</c:v>
                </c:pt>
                <c:pt idx="95">
                  <c:v>42656</c:v>
                </c:pt>
                <c:pt idx="96">
                  <c:v>42659</c:v>
                </c:pt>
                <c:pt idx="97">
                  <c:v>42662</c:v>
                </c:pt>
                <c:pt idx="98">
                  <c:v>42665</c:v>
                </c:pt>
                <c:pt idx="99">
                  <c:v>42668</c:v>
                </c:pt>
                <c:pt idx="100">
                  <c:v>42671</c:v>
                </c:pt>
                <c:pt idx="101">
                  <c:v>42674</c:v>
                </c:pt>
                <c:pt idx="102">
                  <c:v>42677</c:v>
                </c:pt>
                <c:pt idx="103">
                  <c:v>42680</c:v>
                </c:pt>
                <c:pt idx="104">
                  <c:v>42683</c:v>
                </c:pt>
                <c:pt idx="105">
                  <c:v>42686</c:v>
                </c:pt>
                <c:pt idx="106">
                  <c:v>42689</c:v>
                </c:pt>
                <c:pt idx="107">
                  <c:v>42692</c:v>
                </c:pt>
                <c:pt idx="108">
                  <c:v>42695</c:v>
                </c:pt>
                <c:pt idx="109">
                  <c:v>42698</c:v>
                </c:pt>
                <c:pt idx="110">
                  <c:v>42701</c:v>
                </c:pt>
                <c:pt idx="111">
                  <c:v>42704</c:v>
                </c:pt>
                <c:pt idx="112">
                  <c:v>42707</c:v>
                </c:pt>
                <c:pt idx="113">
                  <c:v>42710</c:v>
                </c:pt>
                <c:pt idx="114">
                  <c:v>42713</c:v>
                </c:pt>
                <c:pt idx="115">
                  <c:v>42716</c:v>
                </c:pt>
                <c:pt idx="116">
                  <c:v>42719</c:v>
                </c:pt>
                <c:pt idx="117">
                  <c:v>42722</c:v>
                </c:pt>
                <c:pt idx="118">
                  <c:v>42725</c:v>
                </c:pt>
                <c:pt idx="119">
                  <c:v>42728</c:v>
                </c:pt>
                <c:pt idx="120">
                  <c:v>42731</c:v>
                </c:pt>
                <c:pt idx="121">
                  <c:v>42734</c:v>
                </c:pt>
                <c:pt idx="122">
                  <c:v>42737</c:v>
                </c:pt>
                <c:pt idx="123">
                  <c:v>42740</c:v>
                </c:pt>
                <c:pt idx="124">
                  <c:v>42743</c:v>
                </c:pt>
                <c:pt idx="125">
                  <c:v>42746</c:v>
                </c:pt>
                <c:pt idx="126">
                  <c:v>42749</c:v>
                </c:pt>
                <c:pt idx="127">
                  <c:v>42752</c:v>
                </c:pt>
                <c:pt idx="128">
                  <c:v>42755</c:v>
                </c:pt>
                <c:pt idx="129">
                  <c:v>42758</c:v>
                </c:pt>
                <c:pt idx="130">
                  <c:v>42761</c:v>
                </c:pt>
                <c:pt idx="131">
                  <c:v>42764</c:v>
                </c:pt>
                <c:pt idx="132">
                  <c:v>42767</c:v>
                </c:pt>
                <c:pt idx="133">
                  <c:v>42770</c:v>
                </c:pt>
                <c:pt idx="134">
                  <c:v>42773</c:v>
                </c:pt>
                <c:pt idx="135">
                  <c:v>42776</c:v>
                </c:pt>
                <c:pt idx="136">
                  <c:v>42779</c:v>
                </c:pt>
                <c:pt idx="137">
                  <c:v>42782</c:v>
                </c:pt>
                <c:pt idx="138">
                  <c:v>42785</c:v>
                </c:pt>
                <c:pt idx="139">
                  <c:v>42788</c:v>
                </c:pt>
                <c:pt idx="140">
                  <c:v>42791</c:v>
                </c:pt>
                <c:pt idx="141">
                  <c:v>42794</c:v>
                </c:pt>
                <c:pt idx="142">
                  <c:v>42797</c:v>
                </c:pt>
                <c:pt idx="143">
                  <c:v>42800</c:v>
                </c:pt>
                <c:pt idx="144">
                  <c:v>42803</c:v>
                </c:pt>
                <c:pt idx="145">
                  <c:v>42806</c:v>
                </c:pt>
                <c:pt idx="146">
                  <c:v>42809</c:v>
                </c:pt>
                <c:pt idx="147">
                  <c:v>42812</c:v>
                </c:pt>
                <c:pt idx="148">
                  <c:v>42815</c:v>
                </c:pt>
                <c:pt idx="149">
                  <c:v>42818</c:v>
                </c:pt>
                <c:pt idx="150">
                  <c:v>42821</c:v>
                </c:pt>
                <c:pt idx="151">
                  <c:v>42824</c:v>
                </c:pt>
                <c:pt idx="152">
                  <c:v>42827</c:v>
                </c:pt>
                <c:pt idx="153">
                  <c:v>42830</c:v>
                </c:pt>
                <c:pt idx="154">
                  <c:v>42833</c:v>
                </c:pt>
                <c:pt idx="155">
                  <c:v>42836</c:v>
                </c:pt>
                <c:pt idx="156">
                  <c:v>42839</c:v>
                </c:pt>
                <c:pt idx="157">
                  <c:v>42842</c:v>
                </c:pt>
                <c:pt idx="158">
                  <c:v>42845</c:v>
                </c:pt>
                <c:pt idx="159">
                  <c:v>42848</c:v>
                </c:pt>
                <c:pt idx="160">
                  <c:v>42851</c:v>
                </c:pt>
                <c:pt idx="161">
                  <c:v>42854</c:v>
                </c:pt>
                <c:pt idx="162">
                  <c:v>42857</c:v>
                </c:pt>
                <c:pt idx="163">
                  <c:v>42860</c:v>
                </c:pt>
                <c:pt idx="164">
                  <c:v>42863</c:v>
                </c:pt>
                <c:pt idx="165">
                  <c:v>42866</c:v>
                </c:pt>
                <c:pt idx="166">
                  <c:v>42869</c:v>
                </c:pt>
                <c:pt idx="167">
                  <c:v>42872</c:v>
                </c:pt>
                <c:pt idx="168">
                  <c:v>42875</c:v>
                </c:pt>
                <c:pt idx="169">
                  <c:v>42878</c:v>
                </c:pt>
                <c:pt idx="170">
                  <c:v>42881</c:v>
                </c:pt>
                <c:pt idx="171">
                  <c:v>42884</c:v>
                </c:pt>
                <c:pt idx="172">
                  <c:v>42887</c:v>
                </c:pt>
                <c:pt idx="173">
                  <c:v>42890</c:v>
                </c:pt>
                <c:pt idx="174">
                  <c:v>42893</c:v>
                </c:pt>
                <c:pt idx="175">
                  <c:v>42896</c:v>
                </c:pt>
                <c:pt idx="176">
                  <c:v>42899</c:v>
                </c:pt>
                <c:pt idx="177">
                  <c:v>42902</c:v>
                </c:pt>
                <c:pt idx="178">
                  <c:v>42905</c:v>
                </c:pt>
                <c:pt idx="179">
                  <c:v>42908</c:v>
                </c:pt>
                <c:pt idx="180">
                  <c:v>42911</c:v>
                </c:pt>
                <c:pt idx="181">
                  <c:v>42914</c:v>
                </c:pt>
                <c:pt idx="182">
                  <c:v>42917</c:v>
                </c:pt>
                <c:pt idx="183">
                  <c:v>42920</c:v>
                </c:pt>
                <c:pt idx="184">
                  <c:v>42923</c:v>
                </c:pt>
                <c:pt idx="185">
                  <c:v>42926</c:v>
                </c:pt>
                <c:pt idx="186">
                  <c:v>42929</c:v>
                </c:pt>
                <c:pt idx="187">
                  <c:v>42932</c:v>
                </c:pt>
                <c:pt idx="188">
                  <c:v>42935</c:v>
                </c:pt>
                <c:pt idx="189">
                  <c:v>42938</c:v>
                </c:pt>
                <c:pt idx="190">
                  <c:v>42941</c:v>
                </c:pt>
                <c:pt idx="191">
                  <c:v>42944</c:v>
                </c:pt>
                <c:pt idx="192">
                  <c:v>42947</c:v>
                </c:pt>
                <c:pt idx="193">
                  <c:v>42950</c:v>
                </c:pt>
                <c:pt idx="194">
                  <c:v>42953</c:v>
                </c:pt>
                <c:pt idx="195">
                  <c:v>42956</c:v>
                </c:pt>
                <c:pt idx="196">
                  <c:v>42959</c:v>
                </c:pt>
                <c:pt idx="197">
                  <c:v>42962</c:v>
                </c:pt>
                <c:pt idx="198">
                  <c:v>42965</c:v>
                </c:pt>
                <c:pt idx="199">
                  <c:v>42968</c:v>
                </c:pt>
                <c:pt idx="200">
                  <c:v>42971</c:v>
                </c:pt>
                <c:pt idx="201">
                  <c:v>42974</c:v>
                </c:pt>
                <c:pt idx="202">
                  <c:v>42977</c:v>
                </c:pt>
                <c:pt idx="203">
                  <c:v>42980</c:v>
                </c:pt>
                <c:pt idx="204">
                  <c:v>42983</c:v>
                </c:pt>
                <c:pt idx="205">
                  <c:v>42986</c:v>
                </c:pt>
                <c:pt idx="206">
                  <c:v>42989</c:v>
                </c:pt>
                <c:pt idx="207">
                  <c:v>42992</c:v>
                </c:pt>
                <c:pt idx="208">
                  <c:v>42995</c:v>
                </c:pt>
                <c:pt idx="209">
                  <c:v>42998</c:v>
                </c:pt>
                <c:pt idx="210">
                  <c:v>43001</c:v>
                </c:pt>
                <c:pt idx="211">
                  <c:v>43004</c:v>
                </c:pt>
                <c:pt idx="212">
                  <c:v>43007</c:v>
                </c:pt>
                <c:pt idx="213">
                  <c:v>43010</c:v>
                </c:pt>
                <c:pt idx="214">
                  <c:v>43013</c:v>
                </c:pt>
                <c:pt idx="215">
                  <c:v>43016</c:v>
                </c:pt>
                <c:pt idx="216">
                  <c:v>43019</c:v>
                </c:pt>
                <c:pt idx="217">
                  <c:v>43022</c:v>
                </c:pt>
                <c:pt idx="218">
                  <c:v>43025</c:v>
                </c:pt>
                <c:pt idx="219">
                  <c:v>43028</c:v>
                </c:pt>
                <c:pt idx="220">
                  <c:v>43031</c:v>
                </c:pt>
                <c:pt idx="221">
                  <c:v>43034</c:v>
                </c:pt>
                <c:pt idx="222">
                  <c:v>43037</c:v>
                </c:pt>
                <c:pt idx="223">
                  <c:v>43040</c:v>
                </c:pt>
                <c:pt idx="224">
                  <c:v>43043</c:v>
                </c:pt>
                <c:pt idx="225">
                  <c:v>43046</c:v>
                </c:pt>
                <c:pt idx="226">
                  <c:v>43049</c:v>
                </c:pt>
                <c:pt idx="227">
                  <c:v>43052</c:v>
                </c:pt>
                <c:pt idx="228">
                  <c:v>43055</c:v>
                </c:pt>
                <c:pt idx="229">
                  <c:v>43058</c:v>
                </c:pt>
                <c:pt idx="230">
                  <c:v>43061</c:v>
                </c:pt>
                <c:pt idx="231">
                  <c:v>43064</c:v>
                </c:pt>
                <c:pt idx="232">
                  <c:v>43067</c:v>
                </c:pt>
                <c:pt idx="233">
                  <c:v>43070</c:v>
                </c:pt>
                <c:pt idx="234">
                  <c:v>43073</c:v>
                </c:pt>
                <c:pt idx="235">
                  <c:v>43076</c:v>
                </c:pt>
                <c:pt idx="236">
                  <c:v>43079</c:v>
                </c:pt>
                <c:pt idx="237">
                  <c:v>43082</c:v>
                </c:pt>
                <c:pt idx="238">
                  <c:v>43085</c:v>
                </c:pt>
                <c:pt idx="239">
                  <c:v>43088</c:v>
                </c:pt>
                <c:pt idx="240">
                  <c:v>43091</c:v>
                </c:pt>
                <c:pt idx="241">
                  <c:v>43094</c:v>
                </c:pt>
                <c:pt idx="242">
                  <c:v>43097</c:v>
                </c:pt>
                <c:pt idx="243">
                  <c:v>43100</c:v>
                </c:pt>
                <c:pt idx="244">
                  <c:v>43103</c:v>
                </c:pt>
                <c:pt idx="245">
                  <c:v>43106</c:v>
                </c:pt>
                <c:pt idx="246">
                  <c:v>43109</c:v>
                </c:pt>
                <c:pt idx="247">
                  <c:v>43112</c:v>
                </c:pt>
                <c:pt idx="248">
                  <c:v>43115</c:v>
                </c:pt>
                <c:pt idx="249">
                  <c:v>43118</c:v>
                </c:pt>
                <c:pt idx="250">
                  <c:v>43121</c:v>
                </c:pt>
                <c:pt idx="251">
                  <c:v>43124</c:v>
                </c:pt>
                <c:pt idx="252">
                  <c:v>43127</c:v>
                </c:pt>
                <c:pt idx="253">
                  <c:v>43130</c:v>
                </c:pt>
                <c:pt idx="254">
                  <c:v>43133</c:v>
                </c:pt>
                <c:pt idx="255">
                  <c:v>43136</c:v>
                </c:pt>
                <c:pt idx="256">
                  <c:v>43139</c:v>
                </c:pt>
                <c:pt idx="257">
                  <c:v>43142</c:v>
                </c:pt>
                <c:pt idx="258">
                  <c:v>43145</c:v>
                </c:pt>
                <c:pt idx="259">
                  <c:v>43148</c:v>
                </c:pt>
                <c:pt idx="260">
                  <c:v>43151</c:v>
                </c:pt>
                <c:pt idx="261">
                  <c:v>43154</c:v>
                </c:pt>
                <c:pt idx="262">
                  <c:v>43157</c:v>
                </c:pt>
                <c:pt idx="263">
                  <c:v>43160</c:v>
                </c:pt>
                <c:pt idx="264">
                  <c:v>43163</c:v>
                </c:pt>
                <c:pt idx="265">
                  <c:v>43166</c:v>
                </c:pt>
                <c:pt idx="266">
                  <c:v>43169</c:v>
                </c:pt>
                <c:pt idx="267">
                  <c:v>43172</c:v>
                </c:pt>
                <c:pt idx="268">
                  <c:v>43175</c:v>
                </c:pt>
                <c:pt idx="269">
                  <c:v>43178</c:v>
                </c:pt>
                <c:pt idx="270">
                  <c:v>43181</c:v>
                </c:pt>
                <c:pt idx="271">
                  <c:v>43184</c:v>
                </c:pt>
                <c:pt idx="272">
                  <c:v>43187</c:v>
                </c:pt>
                <c:pt idx="273">
                  <c:v>43190</c:v>
                </c:pt>
                <c:pt idx="274">
                  <c:v>43193</c:v>
                </c:pt>
                <c:pt idx="275">
                  <c:v>43196</c:v>
                </c:pt>
                <c:pt idx="276">
                  <c:v>43199</c:v>
                </c:pt>
                <c:pt idx="277">
                  <c:v>43202</c:v>
                </c:pt>
                <c:pt idx="278">
                  <c:v>43205</c:v>
                </c:pt>
                <c:pt idx="279">
                  <c:v>43208</c:v>
                </c:pt>
                <c:pt idx="280">
                  <c:v>43211</c:v>
                </c:pt>
                <c:pt idx="281">
                  <c:v>43214</c:v>
                </c:pt>
                <c:pt idx="282">
                  <c:v>43217</c:v>
                </c:pt>
                <c:pt idx="283">
                  <c:v>43220</c:v>
                </c:pt>
                <c:pt idx="284">
                  <c:v>43223</c:v>
                </c:pt>
                <c:pt idx="285">
                  <c:v>43226</c:v>
                </c:pt>
                <c:pt idx="286">
                  <c:v>43229</c:v>
                </c:pt>
                <c:pt idx="287">
                  <c:v>43232</c:v>
                </c:pt>
                <c:pt idx="288">
                  <c:v>43235</c:v>
                </c:pt>
                <c:pt idx="289">
                  <c:v>43238</c:v>
                </c:pt>
                <c:pt idx="290">
                  <c:v>43241</c:v>
                </c:pt>
                <c:pt idx="291">
                  <c:v>43244</c:v>
                </c:pt>
                <c:pt idx="292">
                  <c:v>43247</c:v>
                </c:pt>
                <c:pt idx="293">
                  <c:v>43250</c:v>
                </c:pt>
                <c:pt idx="294">
                  <c:v>43253</c:v>
                </c:pt>
                <c:pt idx="295">
                  <c:v>43256</c:v>
                </c:pt>
                <c:pt idx="296">
                  <c:v>43259</c:v>
                </c:pt>
                <c:pt idx="297">
                  <c:v>43262</c:v>
                </c:pt>
                <c:pt idx="298">
                  <c:v>43265</c:v>
                </c:pt>
                <c:pt idx="299">
                  <c:v>43268</c:v>
                </c:pt>
                <c:pt idx="300">
                  <c:v>43271</c:v>
                </c:pt>
                <c:pt idx="301">
                  <c:v>43274</c:v>
                </c:pt>
                <c:pt idx="302">
                  <c:v>43277</c:v>
                </c:pt>
                <c:pt idx="303">
                  <c:v>43280</c:v>
                </c:pt>
                <c:pt idx="304">
                  <c:v>43283</c:v>
                </c:pt>
                <c:pt idx="305">
                  <c:v>43286</c:v>
                </c:pt>
                <c:pt idx="306">
                  <c:v>43289</c:v>
                </c:pt>
                <c:pt idx="307">
                  <c:v>43292</c:v>
                </c:pt>
                <c:pt idx="308">
                  <c:v>43295</c:v>
                </c:pt>
                <c:pt idx="309">
                  <c:v>43298</c:v>
                </c:pt>
                <c:pt idx="310">
                  <c:v>43301</c:v>
                </c:pt>
                <c:pt idx="311">
                  <c:v>43304</c:v>
                </c:pt>
                <c:pt idx="312">
                  <c:v>43307</c:v>
                </c:pt>
                <c:pt idx="313">
                  <c:v>43310</c:v>
                </c:pt>
                <c:pt idx="314">
                  <c:v>43313</c:v>
                </c:pt>
                <c:pt idx="315">
                  <c:v>43316</c:v>
                </c:pt>
                <c:pt idx="316">
                  <c:v>43319</c:v>
                </c:pt>
                <c:pt idx="317">
                  <c:v>43322</c:v>
                </c:pt>
                <c:pt idx="318">
                  <c:v>43325</c:v>
                </c:pt>
                <c:pt idx="319">
                  <c:v>43328</c:v>
                </c:pt>
                <c:pt idx="320">
                  <c:v>43331</c:v>
                </c:pt>
                <c:pt idx="321">
                  <c:v>43334</c:v>
                </c:pt>
                <c:pt idx="322">
                  <c:v>43337</c:v>
                </c:pt>
                <c:pt idx="323">
                  <c:v>43340</c:v>
                </c:pt>
                <c:pt idx="324">
                  <c:v>43343</c:v>
                </c:pt>
                <c:pt idx="325">
                  <c:v>43346</c:v>
                </c:pt>
                <c:pt idx="326">
                  <c:v>43349</c:v>
                </c:pt>
                <c:pt idx="327">
                  <c:v>43352</c:v>
                </c:pt>
                <c:pt idx="328">
                  <c:v>43355</c:v>
                </c:pt>
                <c:pt idx="329">
                  <c:v>43358</c:v>
                </c:pt>
                <c:pt idx="330">
                  <c:v>43361</c:v>
                </c:pt>
                <c:pt idx="331">
                  <c:v>43364</c:v>
                </c:pt>
                <c:pt idx="332">
                  <c:v>43367</c:v>
                </c:pt>
                <c:pt idx="333">
                  <c:v>43370</c:v>
                </c:pt>
                <c:pt idx="334">
                  <c:v>43373</c:v>
                </c:pt>
                <c:pt idx="335">
                  <c:v>43376</c:v>
                </c:pt>
                <c:pt idx="336">
                  <c:v>43379</c:v>
                </c:pt>
                <c:pt idx="337">
                  <c:v>43382</c:v>
                </c:pt>
                <c:pt idx="338">
                  <c:v>43385</c:v>
                </c:pt>
                <c:pt idx="339">
                  <c:v>43388</c:v>
                </c:pt>
                <c:pt idx="340">
                  <c:v>43391</c:v>
                </c:pt>
                <c:pt idx="341">
                  <c:v>43394</c:v>
                </c:pt>
                <c:pt idx="342">
                  <c:v>43397</c:v>
                </c:pt>
                <c:pt idx="343">
                  <c:v>43400</c:v>
                </c:pt>
                <c:pt idx="344">
                  <c:v>43403</c:v>
                </c:pt>
                <c:pt idx="345">
                  <c:v>43406</c:v>
                </c:pt>
                <c:pt idx="346">
                  <c:v>43409</c:v>
                </c:pt>
                <c:pt idx="347">
                  <c:v>43412</c:v>
                </c:pt>
                <c:pt idx="348">
                  <c:v>43415</c:v>
                </c:pt>
                <c:pt idx="349">
                  <c:v>43418</c:v>
                </c:pt>
                <c:pt idx="350">
                  <c:v>43421</c:v>
                </c:pt>
                <c:pt idx="351">
                  <c:v>43424</c:v>
                </c:pt>
                <c:pt idx="352">
                  <c:v>43427</c:v>
                </c:pt>
                <c:pt idx="353">
                  <c:v>43430</c:v>
                </c:pt>
                <c:pt idx="354">
                  <c:v>43433</c:v>
                </c:pt>
                <c:pt idx="355">
                  <c:v>43436</c:v>
                </c:pt>
                <c:pt idx="356">
                  <c:v>43439</c:v>
                </c:pt>
                <c:pt idx="357">
                  <c:v>43442</c:v>
                </c:pt>
                <c:pt idx="358">
                  <c:v>43445</c:v>
                </c:pt>
                <c:pt idx="359">
                  <c:v>43448</c:v>
                </c:pt>
                <c:pt idx="360">
                  <c:v>43451</c:v>
                </c:pt>
                <c:pt idx="361">
                  <c:v>43454</c:v>
                </c:pt>
                <c:pt idx="362">
                  <c:v>43457</c:v>
                </c:pt>
                <c:pt idx="363">
                  <c:v>43460</c:v>
                </c:pt>
                <c:pt idx="364">
                  <c:v>43463</c:v>
                </c:pt>
                <c:pt idx="365">
                  <c:v>43466</c:v>
                </c:pt>
                <c:pt idx="366">
                  <c:v>43469</c:v>
                </c:pt>
                <c:pt idx="367">
                  <c:v>43472</c:v>
                </c:pt>
                <c:pt idx="368">
                  <c:v>43475</c:v>
                </c:pt>
                <c:pt idx="369">
                  <c:v>43478</c:v>
                </c:pt>
                <c:pt idx="370">
                  <c:v>43481</c:v>
                </c:pt>
                <c:pt idx="371">
                  <c:v>43484</c:v>
                </c:pt>
                <c:pt idx="372">
                  <c:v>43487</c:v>
                </c:pt>
                <c:pt idx="373">
                  <c:v>43490</c:v>
                </c:pt>
                <c:pt idx="374">
                  <c:v>43493</c:v>
                </c:pt>
                <c:pt idx="375">
                  <c:v>43496</c:v>
                </c:pt>
                <c:pt idx="376">
                  <c:v>43499</c:v>
                </c:pt>
                <c:pt idx="377">
                  <c:v>43502</c:v>
                </c:pt>
                <c:pt idx="378">
                  <c:v>43505</c:v>
                </c:pt>
                <c:pt idx="379">
                  <c:v>43508</c:v>
                </c:pt>
                <c:pt idx="380">
                  <c:v>43511</c:v>
                </c:pt>
                <c:pt idx="381">
                  <c:v>43514</c:v>
                </c:pt>
                <c:pt idx="382">
                  <c:v>43517</c:v>
                </c:pt>
                <c:pt idx="383">
                  <c:v>43520</c:v>
                </c:pt>
                <c:pt idx="384">
                  <c:v>43523</c:v>
                </c:pt>
                <c:pt idx="385">
                  <c:v>43526</c:v>
                </c:pt>
                <c:pt idx="386">
                  <c:v>43529</c:v>
                </c:pt>
                <c:pt idx="387">
                  <c:v>43532</c:v>
                </c:pt>
                <c:pt idx="388">
                  <c:v>43535</c:v>
                </c:pt>
                <c:pt idx="389">
                  <c:v>43538</c:v>
                </c:pt>
                <c:pt idx="390">
                  <c:v>43541</c:v>
                </c:pt>
                <c:pt idx="391">
                  <c:v>43544</c:v>
                </c:pt>
                <c:pt idx="392">
                  <c:v>43547</c:v>
                </c:pt>
                <c:pt idx="393">
                  <c:v>43550</c:v>
                </c:pt>
                <c:pt idx="394">
                  <c:v>43553</c:v>
                </c:pt>
                <c:pt idx="395">
                  <c:v>43556</c:v>
                </c:pt>
                <c:pt idx="396">
                  <c:v>43559</c:v>
                </c:pt>
                <c:pt idx="397">
                  <c:v>43562</c:v>
                </c:pt>
                <c:pt idx="398">
                  <c:v>43565</c:v>
                </c:pt>
                <c:pt idx="399">
                  <c:v>43568</c:v>
                </c:pt>
                <c:pt idx="400">
                  <c:v>43571</c:v>
                </c:pt>
                <c:pt idx="401">
                  <c:v>43574</c:v>
                </c:pt>
                <c:pt idx="402">
                  <c:v>43577</c:v>
                </c:pt>
                <c:pt idx="403">
                  <c:v>43580</c:v>
                </c:pt>
                <c:pt idx="404">
                  <c:v>43583</c:v>
                </c:pt>
                <c:pt idx="405">
                  <c:v>43586</c:v>
                </c:pt>
                <c:pt idx="406">
                  <c:v>43589</c:v>
                </c:pt>
                <c:pt idx="407">
                  <c:v>43592</c:v>
                </c:pt>
                <c:pt idx="408">
                  <c:v>43595</c:v>
                </c:pt>
                <c:pt idx="409">
                  <c:v>43598</c:v>
                </c:pt>
                <c:pt idx="410">
                  <c:v>43601</c:v>
                </c:pt>
                <c:pt idx="411">
                  <c:v>43604</c:v>
                </c:pt>
                <c:pt idx="412">
                  <c:v>43607</c:v>
                </c:pt>
                <c:pt idx="413">
                  <c:v>43610</c:v>
                </c:pt>
                <c:pt idx="414">
                  <c:v>43613</c:v>
                </c:pt>
                <c:pt idx="415">
                  <c:v>43616</c:v>
                </c:pt>
                <c:pt idx="416">
                  <c:v>43619</c:v>
                </c:pt>
                <c:pt idx="417">
                  <c:v>43622</c:v>
                </c:pt>
                <c:pt idx="418">
                  <c:v>43625</c:v>
                </c:pt>
                <c:pt idx="419">
                  <c:v>43628</c:v>
                </c:pt>
                <c:pt idx="420">
                  <c:v>43631</c:v>
                </c:pt>
                <c:pt idx="421">
                  <c:v>43634</c:v>
                </c:pt>
                <c:pt idx="422">
                  <c:v>43637</c:v>
                </c:pt>
                <c:pt idx="423">
                  <c:v>43640</c:v>
                </c:pt>
                <c:pt idx="424">
                  <c:v>43643</c:v>
                </c:pt>
                <c:pt idx="425">
                  <c:v>43646</c:v>
                </c:pt>
                <c:pt idx="426">
                  <c:v>43649</c:v>
                </c:pt>
                <c:pt idx="427">
                  <c:v>43652</c:v>
                </c:pt>
                <c:pt idx="428">
                  <c:v>43655</c:v>
                </c:pt>
                <c:pt idx="429">
                  <c:v>43658</c:v>
                </c:pt>
                <c:pt idx="430">
                  <c:v>43661</c:v>
                </c:pt>
                <c:pt idx="431">
                  <c:v>43664</c:v>
                </c:pt>
                <c:pt idx="432">
                  <c:v>43667</c:v>
                </c:pt>
                <c:pt idx="433">
                  <c:v>43670</c:v>
                </c:pt>
                <c:pt idx="434">
                  <c:v>43673</c:v>
                </c:pt>
                <c:pt idx="435">
                  <c:v>43676</c:v>
                </c:pt>
                <c:pt idx="436">
                  <c:v>43679</c:v>
                </c:pt>
                <c:pt idx="437">
                  <c:v>43682</c:v>
                </c:pt>
                <c:pt idx="438">
                  <c:v>43685</c:v>
                </c:pt>
                <c:pt idx="439">
                  <c:v>43688</c:v>
                </c:pt>
                <c:pt idx="440">
                  <c:v>43691</c:v>
                </c:pt>
                <c:pt idx="441">
                  <c:v>43694</c:v>
                </c:pt>
                <c:pt idx="442">
                  <c:v>43697</c:v>
                </c:pt>
                <c:pt idx="443">
                  <c:v>43700</c:v>
                </c:pt>
                <c:pt idx="444">
                  <c:v>43703</c:v>
                </c:pt>
                <c:pt idx="445">
                  <c:v>43706</c:v>
                </c:pt>
                <c:pt idx="446">
                  <c:v>43709</c:v>
                </c:pt>
                <c:pt idx="447">
                  <c:v>43712</c:v>
                </c:pt>
                <c:pt idx="448">
                  <c:v>43715</c:v>
                </c:pt>
                <c:pt idx="449">
                  <c:v>43718</c:v>
                </c:pt>
                <c:pt idx="450">
                  <c:v>43721</c:v>
                </c:pt>
                <c:pt idx="451">
                  <c:v>43724</c:v>
                </c:pt>
                <c:pt idx="452">
                  <c:v>43727</c:v>
                </c:pt>
                <c:pt idx="453">
                  <c:v>43730</c:v>
                </c:pt>
                <c:pt idx="454">
                  <c:v>43733</c:v>
                </c:pt>
                <c:pt idx="455">
                  <c:v>43736</c:v>
                </c:pt>
                <c:pt idx="456">
                  <c:v>43739</c:v>
                </c:pt>
                <c:pt idx="457">
                  <c:v>43742</c:v>
                </c:pt>
                <c:pt idx="458">
                  <c:v>43745</c:v>
                </c:pt>
                <c:pt idx="459">
                  <c:v>43748</c:v>
                </c:pt>
                <c:pt idx="460">
                  <c:v>43751</c:v>
                </c:pt>
                <c:pt idx="461">
                  <c:v>43754</c:v>
                </c:pt>
                <c:pt idx="462">
                  <c:v>43757</c:v>
                </c:pt>
                <c:pt idx="463">
                  <c:v>43760</c:v>
                </c:pt>
                <c:pt idx="464">
                  <c:v>43763</c:v>
                </c:pt>
                <c:pt idx="465">
                  <c:v>43766</c:v>
                </c:pt>
                <c:pt idx="466">
                  <c:v>43769</c:v>
                </c:pt>
                <c:pt idx="467">
                  <c:v>43772</c:v>
                </c:pt>
                <c:pt idx="468">
                  <c:v>43775</c:v>
                </c:pt>
                <c:pt idx="469">
                  <c:v>43778</c:v>
                </c:pt>
                <c:pt idx="470">
                  <c:v>43781</c:v>
                </c:pt>
                <c:pt idx="471">
                  <c:v>43784</c:v>
                </c:pt>
                <c:pt idx="472">
                  <c:v>43787</c:v>
                </c:pt>
                <c:pt idx="473">
                  <c:v>43790</c:v>
                </c:pt>
                <c:pt idx="474">
                  <c:v>43793</c:v>
                </c:pt>
                <c:pt idx="475">
                  <c:v>43796</c:v>
                </c:pt>
                <c:pt idx="476">
                  <c:v>43799</c:v>
                </c:pt>
                <c:pt idx="477">
                  <c:v>43802</c:v>
                </c:pt>
                <c:pt idx="478">
                  <c:v>43805</c:v>
                </c:pt>
                <c:pt idx="479">
                  <c:v>43808</c:v>
                </c:pt>
                <c:pt idx="480">
                  <c:v>43811</c:v>
                </c:pt>
                <c:pt idx="481">
                  <c:v>43814</c:v>
                </c:pt>
                <c:pt idx="482">
                  <c:v>43817</c:v>
                </c:pt>
                <c:pt idx="483">
                  <c:v>43820</c:v>
                </c:pt>
                <c:pt idx="484">
                  <c:v>43823</c:v>
                </c:pt>
                <c:pt idx="485">
                  <c:v>43826</c:v>
                </c:pt>
                <c:pt idx="486">
                  <c:v>43829</c:v>
                </c:pt>
                <c:pt idx="487">
                  <c:v>43832</c:v>
                </c:pt>
                <c:pt idx="488">
                  <c:v>43835</c:v>
                </c:pt>
                <c:pt idx="489">
                  <c:v>43838</c:v>
                </c:pt>
                <c:pt idx="490">
                  <c:v>43841</c:v>
                </c:pt>
                <c:pt idx="491">
                  <c:v>43844</c:v>
                </c:pt>
                <c:pt idx="492">
                  <c:v>43847</c:v>
                </c:pt>
                <c:pt idx="493">
                  <c:v>43850</c:v>
                </c:pt>
                <c:pt idx="494">
                  <c:v>43853</c:v>
                </c:pt>
                <c:pt idx="495">
                  <c:v>43856</c:v>
                </c:pt>
                <c:pt idx="496">
                  <c:v>43859</c:v>
                </c:pt>
                <c:pt idx="497">
                  <c:v>43862</c:v>
                </c:pt>
                <c:pt idx="498">
                  <c:v>43865</c:v>
                </c:pt>
                <c:pt idx="499">
                  <c:v>43868</c:v>
                </c:pt>
                <c:pt idx="500">
                  <c:v>43871</c:v>
                </c:pt>
                <c:pt idx="501">
                  <c:v>43874</c:v>
                </c:pt>
                <c:pt idx="502">
                  <c:v>43877</c:v>
                </c:pt>
                <c:pt idx="503">
                  <c:v>43880</c:v>
                </c:pt>
                <c:pt idx="504">
                  <c:v>43883</c:v>
                </c:pt>
                <c:pt idx="505">
                  <c:v>43886</c:v>
                </c:pt>
                <c:pt idx="506">
                  <c:v>43889</c:v>
                </c:pt>
                <c:pt idx="507">
                  <c:v>43892</c:v>
                </c:pt>
                <c:pt idx="508">
                  <c:v>43895</c:v>
                </c:pt>
                <c:pt idx="509">
                  <c:v>43898</c:v>
                </c:pt>
                <c:pt idx="510">
                  <c:v>43901</c:v>
                </c:pt>
                <c:pt idx="511">
                  <c:v>43904</c:v>
                </c:pt>
                <c:pt idx="512">
                  <c:v>43907</c:v>
                </c:pt>
                <c:pt idx="513">
                  <c:v>43910</c:v>
                </c:pt>
                <c:pt idx="514">
                  <c:v>43913</c:v>
                </c:pt>
                <c:pt idx="515">
                  <c:v>43916</c:v>
                </c:pt>
                <c:pt idx="516">
                  <c:v>43919</c:v>
                </c:pt>
                <c:pt idx="517">
                  <c:v>43922</c:v>
                </c:pt>
                <c:pt idx="518">
                  <c:v>43925</c:v>
                </c:pt>
                <c:pt idx="519">
                  <c:v>43928</c:v>
                </c:pt>
                <c:pt idx="520">
                  <c:v>43931</c:v>
                </c:pt>
                <c:pt idx="521">
                  <c:v>43934</c:v>
                </c:pt>
                <c:pt idx="522">
                  <c:v>43937</c:v>
                </c:pt>
                <c:pt idx="523">
                  <c:v>43940</c:v>
                </c:pt>
                <c:pt idx="524">
                  <c:v>43943</c:v>
                </c:pt>
                <c:pt idx="525">
                  <c:v>43946</c:v>
                </c:pt>
                <c:pt idx="526">
                  <c:v>43949</c:v>
                </c:pt>
                <c:pt idx="527">
                  <c:v>43952</c:v>
                </c:pt>
                <c:pt idx="528">
                  <c:v>43955</c:v>
                </c:pt>
                <c:pt idx="529">
                  <c:v>43958</c:v>
                </c:pt>
                <c:pt idx="530">
                  <c:v>43961</c:v>
                </c:pt>
                <c:pt idx="531">
                  <c:v>43964</c:v>
                </c:pt>
                <c:pt idx="532">
                  <c:v>43967</c:v>
                </c:pt>
                <c:pt idx="533">
                  <c:v>43970</c:v>
                </c:pt>
                <c:pt idx="534">
                  <c:v>43973</c:v>
                </c:pt>
                <c:pt idx="535">
                  <c:v>43976</c:v>
                </c:pt>
                <c:pt idx="536">
                  <c:v>43979</c:v>
                </c:pt>
                <c:pt idx="537">
                  <c:v>43982</c:v>
                </c:pt>
                <c:pt idx="538">
                  <c:v>43985</c:v>
                </c:pt>
                <c:pt idx="539">
                  <c:v>43988</c:v>
                </c:pt>
                <c:pt idx="540">
                  <c:v>43991</c:v>
                </c:pt>
                <c:pt idx="541">
                  <c:v>43994</c:v>
                </c:pt>
                <c:pt idx="542">
                  <c:v>43997</c:v>
                </c:pt>
                <c:pt idx="543">
                  <c:v>44000</c:v>
                </c:pt>
                <c:pt idx="544">
                  <c:v>44003</c:v>
                </c:pt>
                <c:pt idx="545">
                  <c:v>44006</c:v>
                </c:pt>
                <c:pt idx="546">
                  <c:v>44009</c:v>
                </c:pt>
                <c:pt idx="547">
                  <c:v>44012</c:v>
                </c:pt>
                <c:pt idx="548">
                  <c:v>44015</c:v>
                </c:pt>
                <c:pt idx="549">
                  <c:v>44018</c:v>
                </c:pt>
                <c:pt idx="550">
                  <c:v>44021</c:v>
                </c:pt>
                <c:pt idx="551">
                  <c:v>44024</c:v>
                </c:pt>
                <c:pt idx="552">
                  <c:v>44027</c:v>
                </c:pt>
                <c:pt idx="553">
                  <c:v>44030</c:v>
                </c:pt>
                <c:pt idx="554">
                  <c:v>44033</c:v>
                </c:pt>
                <c:pt idx="555">
                  <c:v>44036</c:v>
                </c:pt>
                <c:pt idx="556">
                  <c:v>44039</c:v>
                </c:pt>
                <c:pt idx="557">
                  <c:v>44042</c:v>
                </c:pt>
                <c:pt idx="558">
                  <c:v>44045</c:v>
                </c:pt>
                <c:pt idx="559">
                  <c:v>44048</c:v>
                </c:pt>
                <c:pt idx="560">
                  <c:v>44051</c:v>
                </c:pt>
                <c:pt idx="561">
                  <c:v>44054</c:v>
                </c:pt>
                <c:pt idx="562">
                  <c:v>44057</c:v>
                </c:pt>
                <c:pt idx="563">
                  <c:v>44060</c:v>
                </c:pt>
                <c:pt idx="564">
                  <c:v>44063</c:v>
                </c:pt>
                <c:pt idx="565">
                  <c:v>44066</c:v>
                </c:pt>
                <c:pt idx="566">
                  <c:v>44069</c:v>
                </c:pt>
                <c:pt idx="567">
                  <c:v>44072</c:v>
                </c:pt>
                <c:pt idx="568">
                  <c:v>44075</c:v>
                </c:pt>
                <c:pt idx="569">
                  <c:v>44078</c:v>
                </c:pt>
                <c:pt idx="570">
                  <c:v>44081</c:v>
                </c:pt>
                <c:pt idx="571">
                  <c:v>44084</c:v>
                </c:pt>
                <c:pt idx="572">
                  <c:v>44087</c:v>
                </c:pt>
                <c:pt idx="573">
                  <c:v>44090</c:v>
                </c:pt>
                <c:pt idx="574">
                  <c:v>44093</c:v>
                </c:pt>
                <c:pt idx="575">
                  <c:v>44096</c:v>
                </c:pt>
                <c:pt idx="576">
                  <c:v>44099</c:v>
                </c:pt>
                <c:pt idx="577">
                  <c:v>44102</c:v>
                </c:pt>
                <c:pt idx="578">
                  <c:v>44105</c:v>
                </c:pt>
                <c:pt idx="579">
                  <c:v>44108</c:v>
                </c:pt>
                <c:pt idx="580">
                  <c:v>44111</c:v>
                </c:pt>
                <c:pt idx="581">
                  <c:v>44114</c:v>
                </c:pt>
                <c:pt idx="582">
                  <c:v>44117</c:v>
                </c:pt>
                <c:pt idx="583">
                  <c:v>44120</c:v>
                </c:pt>
                <c:pt idx="584">
                  <c:v>44123</c:v>
                </c:pt>
                <c:pt idx="585">
                  <c:v>44126</c:v>
                </c:pt>
                <c:pt idx="586">
                  <c:v>44129</c:v>
                </c:pt>
                <c:pt idx="587">
                  <c:v>44132</c:v>
                </c:pt>
                <c:pt idx="588">
                  <c:v>44135</c:v>
                </c:pt>
                <c:pt idx="589">
                  <c:v>44138</c:v>
                </c:pt>
                <c:pt idx="590">
                  <c:v>44141</c:v>
                </c:pt>
                <c:pt idx="591">
                  <c:v>44144</c:v>
                </c:pt>
                <c:pt idx="592">
                  <c:v>44147</c:v>
                </c:pt>
                <c:pt idx="593">
                  <c:v>44150</c:v>
                </c:pt>
                <c:pt idx="594">
                  <c:v>44153</c:v>
                </c:pt>
                <c:pt idx="595">
                  <c:v>44156</c:v>
                </c:pt>
                <c:pt idx="596">
                  <c:v>44159</c:v>
                </c:pt>
                <c:pt idx="597">
                  <c:v>44162</c:v>
                </c:pt>
                <c:pt idx="598">
                  <c:v>44165</c:v>
                </c:pt>
                <c:pt idx="599">
                  <c:v>44168</c:v>
                </c:pt>
                <c:pt idx="600">
                  <c:v>44171</c:v>
                </c:pt>
                <c:pt idx="601">
                  <c:v>44174</c:v>
                </c:pt>
                <c:pt idx="602">
                  <c:v>44177</c:v>
                </c:pt>
                <c:pt idx="603">
                  <c:v>44180</c:v>
                </c:pt>
                <c:pt idx="604">
                  <c:v>44183</c:v>
                </c:pt>
                <c:pt idx="605">
                  <c:v>44186</c:v>
                </c:pt>
                <c:pt idx="606">
                  <c:v>44189</c:v>
                </c:pt>
                <c:pt idx="607">
                  <c:v>44192</c:v>
                </c:pt>
                <c:pt idx="608">
                  <c:v>44195</c:v>
                </c:pt>
                <c:pt idx="609">
                  <c:v>44198</c:v>
                </c:pt>
                <c:pt idx="610">
                  <c:v>44201</c:v>
                </c:pt>
                <c:pt idx="611">
                  <c:v>44204</c:v>
                </c:pt>
                <c:pt idx="612">
                  <c:v>44207</c:v>
                </c:pt>
                <c:pt idx="613">
                  <c:v>44210</c:v>
                </c:pt>
                <c:pt idx="614">
                  <c:v>44213</c:v>
                </c:pt>
                <c:pt idx="615">
                  <c:v>44216</c:v>
                </c:pt>
                <c:pt idx="616">
                  <c:v>44219</c:v>
                </c:pt>
                <c:pt idx="617">
                  <c:v>44222</c:v>
                </c:pt>
                <c:pt idx="618">
                  <c:v>44225</c:v>
                </c:pt>
              </c:numCache>
            </c:numRef>
          </c:cat>
          <c:val>
            <c:numRef>
              <c:f>'C-MDP in China'!$C$6:$C$746</c:f>
              <c:numCache>
                <c:formatCode>General</c:formatCode>
                <c:ptCount val="619"/>
                <c:pt idx="0">
                  <c:v>728231.17554246658</c:v>
                </c:pt>
                <c:pt idx="1">
                  <c:v>696364.2761616268</c:v>
                </c:pt>
                <c:pt idx="2">
                  <c:v>757485.88885386277</c:v>
                </c:pt>
                <c:pt idx="3">
                  <c:v>794186.18599995982</c:v>
                </c:pt>
                <c:pt idx="4">
                  <c:v>716796.04432442051</c:v>
                </c:pt>
                <c:pt idx="5">
                  <c:v>631305.27092110086</c:v>
                </c:pt>
                <c:pt idx="6">
                  <c:v>691037.4909585563</c:v>
                </c:pt>
                <c:pt idx="7">
                  <c:v>626421.86958033335</c:v>
                </c:pt>
                <c:pt idx="8">
                  <c:v>663611.44296495558</c:v>
                </c:pt>
                <c:pt idx="9">
                  <c:v>665059.91918983147</c:v>
                </c:pt>
                <c:pt idx="10">
                  <c:v>696444.49654554285</c:v>
                </c:pt>
                <c:pt idx="11">
                  <c:v>749680.24519334733</c:v>
                </c:pt>
                <c:pt idx="12">
                  <c:v>638240.12495706591</c:v>
                </c:pt>
                <c:pt idx="13">
                  <c:v>683851.53632152919</c:v>
                </c:pt>
                <c:pt idx="14">
                  <c:v>763088.3451508315</c:v>
                </c:pt>
                <c:pt idx="15">
                  <c:v>794194.95368655096</c:v>
                </c:pt>
                <c:pt idx="16">
                  <c:v>685037.59361876221</c:v>
                </c:pt>
                <c:pt idx="17">
                  <c:v>720867.47121364623</c:v>
                </c:pt>
                <c:pt idx="18">
                  <c:v>678500.73528260714</c:v>
                </c:pt>
                <c:pt idx="19">
                  <c:v>690622.9388819983</c:v>
                </c:pt>
                <c:pt idx="20">
                  <c:v>685258.69476085028</c:v>
                </c:pt>
                <c:pt idx="21">
                  <c:v>678455.48085565423</c:v>
                </c:pt>
                <c:pt idx="22">
                  <c:v>712345.72701152135</c:v>
                </c:pt>
                <c:pt idx="23">
                  <c:v>740115.50123501639</c:v>
                </c:pt>
                <c:pt idx="24">
                  <c:v>738415.047688224</c:v>
                </c:pt>
                <c:pt idx="25">
                  <c:v>750040.57089184609</c:v>
                </c:pt>
                <c:pt idx="26">
                  <c:v>679942.28192070592</c:v>
                </c:pt>
                <c:pt idx="27">
                  <c:v>689237.45838938456</c:v>
                </c:pt>
                <c:pt idx="28">
                  <c:v>698525.05913217773</c:v>
                </c:pt>
                <c:pt idx="29">
                  <c:v>710739.3148232766</c:v>
                </c:pt>
                <c:pt idx="30">
                  <c:v>769833.95576087572</c:v>
                </c:pt>
                <c:pt idx="31">
                  <c:v>755400.25637761736</c:v>
                </c:pt>
                <c:pt idx="32">
                  <c:v>756829.42384216434</c:v>
                </c:pt>
                <c:pt idx="33">
                  <c:v>771815.53487406846</c:v>
                </c:pt>
                <c:pt idx="34">
                  <c:v>794961.97173872765</c:v>
                </c:pt>
                <c:pt idx="35">
                  <c:v>779304.08515083732</c:v>
                </c:pt>
                <c:pt idx="36">
                  <c:v>784889.63094909897</c:v>
                </c:pt>
                <c:pt idx="37">
                  <c:v>819188.61299830431</c:v>
                </c:pt>
                <c:pt idx="38">
                  <c:v>835978.16953581327</c:v>
                </c:pt>
                <c:pt idx="39">
                  <c:v>791680.85703148472</c:v>
                </c:pt>
                <c:pt idx="40">
                  <c:v>754840.94801069237</c:v>
                </c:pt>
                <c:pt idx="41">
                  <c:v>788193.87164495268</c:v>
                </c:pt>
                <c:pt idx="42">
                  <c:v>855278.14270886092</c:v>
                </c:pt>
                <c:pt idx="43">
                  <c:v>853342.98059869127</c:v>
                </c:pt>
                <c:pt idx="44">
                  <c:v>792873.84450269188</c:v>
                </c:pt>
                <c:pt idx="45">
                  <c:v>793797.07773067872</c:v>
                </c:pt>
                <c:pt idx="46">
                  <c:v>741787.00628410827</c:v>
                </c:pt>
                <c:pt idx="47">
                  <c:v>742818.41672342527</c:v>
                </c:pt>
                <c:pt idx="48">
                  <c:v>802341.72792900738</c:v>
                </c:pt>
                <c:pt idx="49">
                  <c:v>961800.68965017633</c:v>
                </c:pt>
                <c:pt idx="50">
                  <c:v>925209.99846765085</c:v>
                </c:pt>
                <c:pt idx="51">
                  <c:v>949223.52687124943</c:v>
                </c:pt>
                <c:pt idx="52">
                  <c:v>966443.80793568655</c:v>
                </c:pt>
                <c:pt idx="53">
                  <c:v>1028305.2793168533</c:v>
                </c:pt>
                <c:pt idx="54">
                  <c:v>1229305.7028295631</c:v>
                </c:pt>
                <c:pt idx="55">
                  <c:v>1263425.0027002355</c:v>
                </c:pt>
                <c:pt idx="56">
                  <c:v>1353266.0227479495</c:v>
                </c:pt>
                <c:pt idx="57">
                  <c:v>1158444.8148927274</c:v>
                </c:pt>
                <c:pt idx="58">
                  <c:v>1169976.8452659769</c:v>
                </c:pt>
                <c:pt idx="59">
                  <c:v>1161596.4308061511</c:v>
                </c:pt>
                <c:pt idx="60">
                  <c:v>1164501.1293289023</c:v>
                </c:pt>
                <c:pt idx="61">
                  <c:v>1364768.4551308404</c:v>
                </c:pt>
                <c:pt idx="62">
                  <c:v>1373410.5952312297</c:v>
                </c:pt>
                <c:pt idx="63">
                  <c:v>1302449.3131723611</c:v>
                </c:pt>
                <c:pt idx="64">
                  <c:v>663851.27316227497</c:v>
                </c:pt>
                <c:pt idx="65">
                  <c:v>649621.95310754562</c:v>
                </c:pt>
                <c:pt idx="66">
                  <c:v>660582.70173680643</c:v>
                </c:pt>
                <c:pt idx="67">
                  <c:v>642050.85411577707</c:v>
                </c:pt>
                <c:pt idx="68">
                  <c:v>641790.22302348982</c:v>
                </c:pt>
                <c:pt idx="69">
                  <c:v>593019.52736975241</c:v>
                </c:pt>
                <c:pt idx="70">
                  <c:v>582790.49865004688</c:v>
                </c:pt>
                <c:pt idx="71">
                  <c:v>506253.72099651978</c:v>
                </c:pt>
                <c:pt idx="72">
                  <c:v>603579.83450021665</c:v>
                </c:pt>
                <c:pt idx="73">
                  <c:v>656694.13780610985</c:v>
                </c:pt>
                <c:pt idx="74">
                  <c:v>621358.11921274103</c:v>
                </c:pt>
                <c:pt idx="75">
                  <c:v>579939.80189942778</c:v>
                </c:pt>
                <c:pt idx="76">
                  <c:v>552261.65691137547</c:v>
                </c:pt>
                <c:pt idx="77">
                  <c:v>569763.94289038354</c:v>
                </c:pt>
                <c:pt idx="78">
                  <c:v>588532.33989497204</c:v>
                </c:pt>
                <c:pt idx="79">
                  <c:v>615336.15227247286</c:v>
                </c:pt>
                <c:pt idx="80">
                  <c:v>568071.78049328434</c:v>
                </c:pt>
                <c:pt idx="81">
                  <c:v>565763.52386688034</c:v>
                </c:pt>
                <c:pt idx="82">
                  <c:v>613755.24536742328</c:v>
                </c:pt>
                <c:pt idx="83">
                  <c:v>622430.36445259675</c:v>
                </c:pt>
                <c:pt idx="84">
                  <c:v>626045.23602026154</c:v>
                </c:pt>
                <c:pt idx="85">
                  <c:v>600287.35280819947</c:v>
                </c:pt>
                <c:pt idx="86">
                  <c:v>637470.04416086955</c:v>
                </c:pt>
                <c:pt idx="87">
                  <c:v>654653.23600597261</c:v>
                </c:pt>
                <c:pt idx="88">
                  <c:v>606862.60270443058</c:v>
                </c:pt>
                <c:pt idx="89">
                  <c:v>568612.3847764883</c:v>
                </c:pt>
                <c:pt idx="90">
                  <c:v>620928.93735538237</c:v>
                </c:pt>
                <c:pt idx="91">
                  <c:v>676960.11007458006</c:v>
                </c:pt>
                <c:pt idx="92">
                  <c:v>654358.75750835473</c:v>
                </c:pt>
                <c:pt idx="93">
                  <c:v>666178.835983895</c:v>
                </c:pt>
                <c:pt idx="94">
                  <c:v>649443.81069834996</c:v>
                </c:pt>
                <c:pt idx="95">
                  <c:v>670176.96677111799</c:v>
                </c:pt>
                <c:pt idx="96">
                  <c:v>654738.27161357633</c:v>
                </c:pt>
                <c:pt idx="97">
                  <c:v>606800.625625827</c:v>
                </c:pt>
                <c:pt idx="98">
                  <c:v>634571.71023619769</c:v>
                </c:pt>
                <c:pt idx="99">
                  <c:v>676793.02256352303</c:v>
                </c:pt>
                <c:pt idx="100">
                  <c:v>714810.03685728018</c:v>
                </c:pt>
                <c:pt idx="101">
                  <c:v>733851.00076997629</c:v>
                </c:pt>
                <c:pt idx="102">
                  <c:v>712200.16570871545</c:v>
                </c:pt>
                <c:pt idx="103">
                  <c:v>699777.86393992126</c:v>
                </c:pt>
                <c:pt idx="104">
                  <c:v>701354.10288571566</c:v>
                </c:pt>
                <c:pt idx="105">
                  <c:v>719869.63462324394</c:v>
                </c:pt>
                <c:pt idx="106">
                  <c:v>765005.73234045622</c:v>
                </c:pt>
                <c:pt idx="107">
                  <c:v>755170.46947970125</c:v>
                </c:pt>
                <c:pt idx="108">
                  <c:v>730386.21170797583</c:v>
                </c:pt>
                <c:pt idx="109">
                  <c:v>715143.75526617817</c:v>
                </c:pt>
                <c:pt idx="110">
                  <c:v>718516.72624349117</c:v>
                </c:pt>
                <c:pt idx="111">
                  <c:v>768956.46019036171</c:v>
                </c:pt>
                <c:pt idx="112">
                  <c:v>772893.43174798333</c:v>
                </c:pt>
                <c:pt idx="113">
                  <c:v>782067.54116478923</c:v>
                </c:pt>
                <c:pt idx="114">
                  <c:v>811729.99963849538</c:v>
                </c:pt>
                <c:pt idx="115">
                  <c:v>792595.95721822523</c:v>
                </c:pt>
                <c:pt idx="116">
                  <c:v>781119.03493371233</c:v>
                </c:pt>
                <c:pt idx="117">
                  <c:v>760479.2163697707</c:v>
                </c:pt>
                <c:pt idx="118">
                  <c:v>800864.52984657255</c:v>
                </c:pt>
                <c:pt idx="119">
                  <c:v>894076.79850828159</c:v>
                </c:pt>
                <c:pt idx="120">
                  <c:v>961718.59214891016</c:v>
                </c:pt>
                <c:pt idx="121">
                  <c:v>982558.90726429934</c:v>
                </c:pt>
                <c:pt idx="122">
                  <c:v>785426.97141052899</c:v>
                </c:pt>
                <c:pt idx="123">
                  <c:v>797889.80981984397</c:v>
                </c:pt>
                <c:pt idx="124">
                  <c:v>706992.9206496909</c:v>
                </c:pt>
                <c:pt idx="125">
                  <c:v>557486.45311380317</c:v>
                </c:pt>
                <c:pt idx="126">
                  <c:v>618354.4112685374</c:v>
                </c:pt>
                <c:pt idx="127">
                  <c:v>718282.62425131956</c:v>
                </c:pt>
                <c:pt idx="128">
                  <c:v>731637.79832767462</c:v>
                </c:pt>
                <c:pt idx="129">
                  <c:v>672617.35886704409</c:v>
                </c:pt>
                <c:pt idx="130">
                  <c:v>695414.71602980071</c:v>
                </c:pt>
                <c:pt idx="131">
                  <c:v>720795.7883470325</c:v>
                </c:pt>
                <c:pt idx="132">
                  <c:v>784024.2352251889</c:v>
                </c:pt>
                <c:pt idx="133">
                  <c:v>855532.02725433884</c:v>
                </c:pt>
                <c:pt idx="134">
                  <c:v>800808.84378802171</c:v>
                </c:pt>
                <c:pt idx="135">
                  <c:v>726154.53842808236</c:v>
                </c:pt>
                <c:pt idx="136">
                  <c:v>746438.9256074928</c:v>
                </c:pt>
                <c:pt idx="137">
                  <c:v>802536.13604808913</c:v>
                </c:pt>
                <c:pt idx="138">
                  <c:v>768623.83533944609</c:v>
                </c:pt>
                <c:pt idx="139">
                  <c:v>827532.47941622371</c:v>
                </c:pt>
                <c:pt idx="140">
                  <c:v>835797.30619094113</c:v>
                </c:pt>
                <c:pt idx="141">
                  <c:v>931108.84845456481</c:v>
                </c:pt>
                <c:pt idx="142">
                  <c:v>1042990.5428522434</c:v>
                </c:pt>
                <c:pt idx="143">
                  <c:v>970676.39550699783</c:v>
                </c:pt>
                <c:pt idx="144">
                  <c:v>895423.8571205613</c:v>
                </c:pt>
                <c:pt idx="145">
                  <c:v>926602.99043673021</c:v>
                </c:pt>
                <c:pt idx="146">
                  <c:v>972137.6697310172</c:v>
                </c:pt>
                <c:pt idx="147">
                  <c:v>739401.44013928331</c:v>
                </c:pt>
                <c:pt idx="148">
                  <c:v>876957.01305048296</c:v>
                </c:pt>
                <c:pt idx="149">
                  <c:v>740617.97700751119</c:v>
                </c:pt>
                <c:pt idx="150">
                  <c:v>824427.9240314723</c:v>
                </c:pt>
                <c:pt idx="151">
                  <c:v>816038.79374385986</c:v>
                </c:pt>
                <c:pt idx="152">
                  <c:v>858212.8077713541</c:v>
                </c:pt>
                <c:pt idx="153">
                  <c:v>925127.4636713526</c:v>
                </c:pt>
                <c:pt idx="154">
                  <c:v>958907.42826687987</c:v>
                </c:pt>
                <c:pt idx="155">
                  <c:v>1013933.2856903081</c:v>
                </c:pt>
                <c:pt idx="156">
                  <c:v>937171.67100337648</c:v>
                </c:pt>
                <c:pt idx="157">
                  <c:v>948115.40130854491</c:v>
                </c:pt>
                <c:pt idx="158">
                  <c:v>952097.66390767798</c:v>
                </c:pt>
                <c:pt idx="159">
                  <c:v>979642.29207087914</c:v>
                </c:pt>
                <c:pt idx="160">
                  <c:v>1026466.2649267419</c:v>
                </c:pt>
                <c:pt idx="161">
                  <c:v>1077842.8477898282</c:v>
                </c:pt>
                <c:pt idx="162">
                  <c:v>1298117.9118096812</c:v>
                </c:pt>
                <c:pt idx="163">
                  <c:v>1411318.3919887559</c:v>
                </c:pt>
                <c:pt idx="164">
                  <c:v>1577101.5950418164</c:v>
                </c:pt>
                <c:pt idx="165">
                  <c:v>1641117.6170663829</c:v>
                </c:pt>
                <c:pt idx="166">
                  <c:v>1664081.6916088134</c:v>
                </c:pt>
                <c:pt idx="167">
                  <c:v>1710882.785835641</c:v>
                </c:pt>
                <c:pt idx="168">
                  <c:v>1942140.0519957121</c:v>
                </c:pt>
                <c:pt idx="169">
                  <c:v>2031296.9821474338</c:v>
                </c:pt>
                <c:pt idx="170">
                  <c:v>1984804.7091374774</c:v>
                </c:pt>
                <c:pt idx="171">
                  <c:v>2113693.5754309478</c:v>
                </c:pt>
                <c:pt idx="172">
                  <c:v>2558594.3690971709</c:v>
                </c:pt>
                <c:pt idx="173">
                  <c:v>2363974.3116431888</c:v>
                </c:pt>
                <c:pt idx="174">
                  <c:v>2747228.2883976824</c:v>
                </c:pt>
                <c:pt idx="175">
                  <c:v>3048584.5745884408</c:v>
                </c:pt>
                <c:pt idx="176">
                  <c:v>2759675.2731844038</c:v>
                </c:pt>
                <c:pt idx="177">
                  <c:v>2435273.0198638532</c:v>
                </c:pt>
                <c:pt idx="178">
                  <c:v>2378899.9369312394</c:v>
                </c:pt>
                <c:pt idx="179">
                  <c:v>2536249.5301037366</c:v>
                </c:pt>
                <c:pt idx="180">
                  <c:v>2472209.6042485717</c:v>
                </c:pt>
                <c:pt idx="181">
                  <c:v>2383392.9854301321</c:v>
                </c:pt>
                <c:pt idx="182">
                  <c:v>2349526.8192951325</c:v>
                </c:pt>
                <c:pt idx="183">
                  <c:v>2720579.9729829407</c:v>
                </c:pt>
                <c:pt idx="184">
                  <c:v>2733611.083673968</c:v>
                </c:pt>
                <c:pt idx="185">
                  <c:v>2610447.2702824124</c:v>
                </c:pt>
                <c:pt idx="186">
                  <c:v>2587337.1438613376</c:v>
                </c:pt>
                <c:pt idx="187">
                  <c:v>1953845.8541317293</c:v>
                </c:pt>
                <c:pt idx="188">
                  <c:v>2296302.6444148379</c:v>
                </c:pt>
                <c:pt idx="189">
                  <c:v>2919954.5435970398</c:v>
                </c:pt>
                <c:pt idx="190">
                  <c:v>2822101.359247765</c:v>
                </c:pt>
                <c:pt idx="191">
                  <c:v>2906102.0648563551</c:v>
                </c:pt>
                <c:pt idx="192">
                  <c:v>3019610.2988343984</c:v>
                </c:pt>
                <c:pt idx="193">
                  <c:v>2923276.1733980128</c:v>
                </c:pt>
                <c:pt idx="194">
                  <c:v>3438459.5352718369</c:v>
                </c:pt>
                <c:pt idx="195">
                  <c:v>3397483.3159403545</c:v>
                </c:pt>
                <c:pt idx="196">
                  <c:v>4010069.5774544626</c:v>
                </c:pt>
                <c:pt idx="197">
                  <c:v>4169501.6386192255</c:v>
                </c:pt>
                <c:pt idx="198">
                  <c:v>4059126.8757909313</c:v>
                </c:pt>
                <c:pt idx="199">
                  <c:v>4168944.8454862814</c:v>
                </c:pt>
                <c:pt idx="200">
                  <c:v>4260345.4234678093</c:v>
                </c:pt>
                <c:pt idx="201">
                  <c:v>3829569.9872188694</c:v>
                </c:pt>
                <c:pt idx="202">
                  <c:v>3885360.2876991462</c:v>
                </c:pt>
                <c:pt idx="203">
                  <c:v>4658718.5945950216</c:v>
                </c:pt>
                <c:pt idx="204">
                  <c:v>5054324.7638724912</c:v>
                </c:pt>
                <c:pt idx="205">
                  <c:v>5103411.135343546</c:v>
                </c:pt>
                <c:pt idx="206">
                  <c:v>5186794.5860559717</c:v>
                </c:pt>
                <c:pt idx="207">
                  <c:v>3911612.9260639958</c:v>
                </c:pt>
                <c:pt idx="208">
                  <c:v>4558678.6476227129</c:v>
                </c:pt>
                <c:pt idx="209">
                  <c:v>4210333.1563480534</c:v>
                </c:pt>
                <c:pt idx="210">
                  <c:v>4037761.1070439629</c:v>
                </c:pt>
                <c:pt idx="211">
                  <c:v>4188949.8501537428</c:v>
                </c:pt>
                <c:pt idx="212">
                  <c:v>4523966.5381276039</c:v>
                </c:pt>
                <c:pt idx="213">
                  <c:v>4917137.2100414159</c:v>
                </c:pt>
                <c:pt idx="214">
                  <c:v>5111113.0915131504</c:v>
                </c:pt>
                <c:pt idx="215">
                  <c:v>5111413.2580148596</c:v>
                </c:pt>
                <c:pt idx="216">
                  <c:v>5814567.3283697907</c:v>
                </c:pt>
                <c:pt idx="217">
                  <c:v>7089440.507000112</c:v>
                </c:pt>
                <c:pt idx="218">
                  <c:v>6316556.7518182853</c:v>
                </c:pt>
                <c:pt idx="219">
                  <c:v>7148787.1304909438</c:v>
                </c:pt>
                <c:pt idx="220">
                  <c:v>7740833.9857552126</c:v>
                </c:pt>
                <c:pt idx="221">
                  <c:v>7623643.7655818341</c:v>
                </c:pt>
                <c:pt idx="222">
                  <c:v>6665495.849952762</c:v>
                </c:pt>
                <c:pt idx="223">
                  <c:v>7365262.9113770155</c:v>
                </c:pt>
                <c:pt idx="224">
                  <c:v>7421545.2429551873</c:v>
                </c:pt>
                <c:pt idx="225">
                  <c:v>7565344.7308805445</c:v>
                </c:pt>
                <c:pt idx="226">
                  <c:v>7773830.6130490685</c:v>
                </c:pt>
                <c:pt idx="227">
                  <c:v>7244291.9675136926</c:v>
                </c:pt>
                <c:pt idx="228">
                  <c:v>7712990.6342663402</c:v>
                </c:pt>
                <c:pt idx="229">
                  <c:v>8191122.1133913603</c:v>
                </c:pt>
                <c:pt idx="230">
                  <c:v>10012484.673100436</c:v>
                </c:pt>
                <c:pt idx="231">
                  <c:v>11014304.043550018</c:v>
                </c:pt>
                <c:pt idx="232">
                  <c:v>12477545.771409085</c:v>
                </c:pt>
                <c:pt idx="233">
                  <c:v>14270206.150980571</c:v>
                </c:pt>
                <c:pt idx="234">
                  <c:v>15794281.992747761</c:v>
                </c:pt>
                <c:pt idx="235">
                  <c:v>21522930.204209197</c:v>
                </c:pt>
                <c:pt idx="236">
                  <c:v>19523379.09147254</c:v>
                </c:pt>
                <c:pt idx="237">
                  <c:v>22072946.387239285</c:v>
                </c:pt>
                <c:pt idx="238">
                  <c:v>27075649.432954222</c:v>
                </c:pt>
                <c:pt idx="239">
                  <c:v>21512126.125773031</c:v>
                </c:pt>
                <c:pt idx="240">
                  <c:v>17097470.289328814</c:v>
                </c:pt>
                <c:pt idx="241">
                  <c:v>17013049.106487121</c:v>
                </c:pt>
                <c:pt idx="242">
                  <c:v>16863423.352249771</c:v>
                </c:pt>
                <c:pt idx="243">
                  <c:v>17118909.827954993</c:v>
                </c:pt>
                <c:pt idx="244">
                  <c:v>19572011.029677283</c:v>
                </c:pt>
                <c:pt idx="245">
                  <c:v>23908283.837442238</c:v>
                </c:pt>
                <c:pt idx="246">
                  <c:v>20128946.176572781</c:v>
                </c:pt>
                <c:pt idx="247">
                  <c:v>19486722.002177361</c:v>
                </c:pt>
                <c:pt idx="248">
                  <c:v>17635433.832072146</c:v>
                </c:pt>
                <c:pt idx="249">
                  <c:v>15170987.040444268</c:v>
                </c:pt>
                <c:pt idx="250">
                  <c:v>15898496.34483006</c:v>
                </c:pt>
                <c:pt idx="251">
                  <c:v>16654787.159289612</c:v>
                </c:pt>
                <c:pt idx="252">
                  <c:v>14819509.814262571</c:v>
                </c:pt>
                <c:pt idx="253">
                  <c:v>13294185.649305012</c:v>
                </c:pt>
                <c:pt idx="254">
                  <c:v>11378137.531269219</c:v>
                </c:pt>
                <c:pt idx="255">
                  <c:v>9096911.8975220583</c:v>
                </c:pt>
                <c:pt idx="256">
                  <c:v>10496558.549834939</c:v>
                </c:pt>
                <c:pt idx="257">
                  <c:v>10364289.743605815</c:v>
                </c:pt>
                <c:pt idx="258">
                  <c:v>11968081.150305187</c:v>
                </c:pt>
                <c:pt idx="259">
                  <c:v>14439927.710687555</c:v>
                </c:pt>
                <c:pt idx="260">
                  <c:v>14680912.103766592</c:v>
                </c:pt>
                <c:pt idx="261">
                  <c:v>12989887.060365969</c:v>
                </c:pt>
                <c:pt idx="262">
                  <c:v>13378613.726606661</c:v>
                </c:pt>
                <c:pt idx="263">
                  <c:v>13581741.129421728</c:v>
                </c:pt>
                <c:pt idx="264">
                  <c:v>14410093.225777263</c:v>
                </c:pt>
                <c:pt idx="265">
                  <c:v>11755054.532208731</c:v>
                </c:pt>
                <c:pt idx="266">
                  <c:v>10826735.423419788</c:v>
                </c:pt>
                <c:pt idx="267">
                  <c:v>11193119.132672573</c:v>
                </c:pt>
                <c:pt idx="268">
                  <c:v>10160029.322957616</c:v>
                </c:pt>
                <c:pt idx="269">
                  <c:v>10003387.912729153</c:v>
                </c:pt>
                <c:pt idx="270">
                  <c:v>9961211.0103254393</c:v>
                </c:pt>
                <c:pt idx="271">
                  <c:v>9754493.1377003267</c:v>
                </c:pt>
                <c:pt idx="272">
                  <c:v>9072862.8444508761</c:v>
                </c:pt>
                <c:pt idx="273">
                  <c:v>8089754.3059812933</c:v>
                </c:pt>
                <c:pt idx="274">
                  <c:v>8769875.8318537548</c:v>
                </c:pt>
                <c:pt idx="275">
                  <c:v>8071468.7007720973</c:v>
                </c:pt>
                <c:pt idx="276">
                  <c:v>8529915.5785860065</c:v>
                </c:pt>
                <c:pt idx="277">
                  <c:v>9857879.9118252657</c:v>
                </c:pt>
                <c:pt idx="278">
                  <c:v>9857278.4861569945</c:v>
                </c:pt>
                <c:pt idx="279">
                  <c:v>9611944.1135469452</c:v>
                </c:pt>
                <c:pt idx="280">
                  <c:v>11104062.182292877</c:v>
                </c:pt>
                <c:pt idx="281">
                  <c:v>12161693.628025664</c:v>
                </c:pt>
                <c:pt idx="282">
                  <c:v>10484024.04336256</c:v>
                </c:pt>
                <c:pt idx="283">
                  <c:v>10274052.79874422</c:v>
                </c:pt>
                <c:pt idx="284">
                  <c:v>10812598.36414922</c:v>
                </c:pt>
                <c:pt idx="285">
                  <c:v>11091337.690561464</c:v>
                </c:pt>
                <c:pt idx="286">
                  <c:v>10785619.752415838</c:v>
                </c:pt>
                <c:pt idx="287">
                  <c:v>9584583.114760641</c:v>
                </c:pt>
                <c:pt idx="288">
                  <c:v>9750708.1786256637</c:v>
                </c:pt>
                <c:pt idx="289">
                  <c:v>9648959.5162951425</c:v>
                </c:pt>
                <c:pt idx="290">
                  <c:v>9775141.9563167132</c:v>
                </c:pt>
                <c:pt idx="291">
                  <c:v>8688081.954998536</c:v>
                </c:pt>
                <c:pt idx="292">
                  <c:v>8710912.6289444119</c:v>
                </c:pt>
                <c:pt idx="293">
                  <c:v>9122252.3031701744</c:v>
                </c:pt>
                <c:pt idx="294">
                  <c:v>9960829.3881296348</c:v>
                </c:pt>
                <c:pt idx="295">
                  <c:v>9765105.7929662913</c:v>
                </c:pt>
                <c:pt idx="296">
                  <c:v>9135658.9838433992</c:v>
                </c:pt>
                <c:pt idx="297">
                  <c:v>8319552.22376623</c:v>
                </c:pt>
                <c:pt idx="298">
                  <c:v>7547961.2872991338</c:v>
                </c:pt>
                <c:pt idx="299">
                  <c:v>7452787.1867414881</c:v>
                </c:pt>
                <c:pt idx="300">
                  <c:v>8141301.4030930884</c:v>
                </c:pt>
                <c:pt idx="301">
                  <c:v>7761684.9672727296</c:v>
                </c:pt>
                <c:pt idx="302">
                  <c:v>7806030.5972170169</c:v>
                </c:pt>
                <c:pt idx="303">
                  <c:v>7641953.1351656914</c:v>
                </c:pt>
                <c:pt idx="304">
                  <c:v>7446088.5735142445</c:v>
                </c:pt>
                <c:pt idx="305">
                  <c:v>7076746.6233119229</c:v>
                </c:pt>
                <c:pt idx="306">
                  <c:v>7412418.1419916572</c:v>
                </c:pt>
                <c:pt idx="307">
                  <c:v>7262407.0585536519</c:v>
                </c:pt>
                <c:pt idx="308">
                  <c:v>7399394.1810727892</c:v>
                </c:pt>
                <c:pt idx="309">
                  <c:v>8378253.5108431391</c:v>
                </c:pt>
                <c:pt idx="310">
                  <c:v>8602785.9305621982</c:v>
                </c:pt>
                <c:pt idx="311">
                  <c:v>9284793.2136032917</c:v>
                </c:pt>
                <c:pt idx="312">
                  <c:v>10352952.90108441</c:v>
                </c:pt>
                <c:pt idx="313">
                  <c:v>9395648.4357668646</c:v>
                </c:pt>
                <c:pt idx="314">
                  <c:v>8831060.8168103956</c:v>
                </c:pt>
                <c:pt idx="315">
                  <c:v>8257307.2780686254</c:v>
                </c:pt>
                <c:pt idx="316">
                  <c:v>8395992.5041762423</c:v>
                </c:pt>
                <c:pt idx="317">
                  <c:v>7745945.0607268829</c:v>
                </c:pt>
                <c:pt idx="318">
                  <c:v>7391935.2133770073</c:v>
                </c:pt>
                <c:pt idx="319">
                  <c:v>7648982.8544860603</c:v>
                </c:pt>
                <c:pt idx="320">
                  <c:v>8021101.8654596917</c:v>
                </c:pt>
                <c:pt idx="321">
                  <c:v>10037169.280230781</c:v>
                </c:pt>
                <c:pt idx="322">
                  <c:v>10129819.94030099</c:v>
                </c:pt>
                <c:pt idx="323">
                  <c:v>10787882.613982739</c:v>
                </c:pt>
                <c:pt idx="324">
                  <c:v>11136790.991839765</c:v>
                </c:pt>
                <c:pt idx="325">
                  <c:v>11944095.139134357</c:v>
                </c:pt>
                <c:pt idx="326">
                  <c:v>9802965.7926791906</c:v>
                </c:pt>
                <c:pt idx="327">
                  <c:v>8990698.8689670451</c:v>
                </c:pt>
                <c:pt idx="328">
                  <c:v>9320026.2241577506</c:v>
                </c:pt>
                <c:pt idx="329">
                  <c:v>10240655.685594711</c:v>
                </c:pt>
                <c:pt idx="330">
                  <c:v>9471506.3151243273</c:v>
                </c:pt>
                <c:pt idx="331">
                  <c:v>9717570.9340928476</c:v>
                </c:pt>
                <c:pt idx="332">
                  <c:v>9889882.0365998633</c:v>
                </c:pt>
                <c:pt idx="333">
                  <c:v>10593340.845712023</c:v>
                </c:pt>
                <c:pt idx="334">
                  <c:v>10389587.962277377</c:v>
                </c:pt>
                <c:pt idx="335">
                  <c:v>10389513.171985811</c:v>
                </c:pt>
                <c:pt idx="336">
                  <c:v>9963146.4034026079</c:v>
                </c:pt>
                <c:pt idx="337">
                  <c:v>9523702.8600849099</c:v>
                </c:pt>
                <c:pt idx="338">
                  <c:v>8873659.7838667892</c:v>
                </c:pt>
                <c:pt idx="339">
                  <c:v>9610805.3947560918</c:v>
                </c:pt>
                <c:pt idx="340">
                  <c:v>9474617.1406030357</c:v>
                </c:pt>
                <c:pt idx="341">
                  <c:v>9615817.2471600659</c:v>
                </c:pt>
                <c:pt idx="342">
                  <c:v>9666659.1345552858</c:v>
                </c:pt>
                <c:pt idx="343">
                  <c:v>9431961.6475498006</c:v>
                </c:pt>
                <c:pt idx="344">
                  <c:v>9181750.5881270822</c:v>
                </c:pt>
                <c:pt idx="345">
                  <c:v>9646398.6052779779</c:v>
                </c:pt>
                <c:pt idx="346">
                  <c:v>10093735.568701399</c:v>
                </c:pt>
                <c:pt idx="347">
                  <c:v>9717758.1412117705</c:v>
                </c:pt>
                <c:pt idx="348">
                  <c:v>8875258.4445769489</c:v>
                </c:pt>
                <c:pt idx="349">
                  <c:v>7850165.2711503292</c:v>
                </c:pt>
                <c:pt idx="350">
                  <c:v>8231637.2260536039</c:v>
                </c:pt>
                <c:pt idx="351">
                  <c:v>6384305.2934240168</c:v>
                </c:pt>
                <c:pt idx="352">
                  <c:v>5824739.2735985266</c:v>
                </c:pt>
                <c:pt idx="353">
                  <c:v>4906660.4293851722</c:v>
                </c:pt>
                <c:pt idx="354">
                  <c:v>5479373.0571987526</c:v>
                </c:pt>
                <c:pt idx="355">
                  <c:v>5129607.0260732342</c:v>
                </c:pt>
                <c:pt idx="356">
                  <c:v>5239214.8566936636</c:v>
                </c:pt>
                <c:pt idx="357">
                  <c:v>4778609.4390950771</c:v>
                </c:pt>
                <c:pt idx="358">
                  <c:v>4553216.494352892</c:v>
                </c:pt>
                <c:pt idx="359">
                  <c:v>4195479.612265639</c:v>
                </c:pt>
                <c:pt idx="360">
                  <c:v>4850799.7987521235</c:v>
                </c:pt>
                <c:pt idx="361">
                  <c:v>6426366.0504296264</c:v>
                </c:pt>
                <c:pt idx="362">
                  <c:v>6127020.9078353439</c:v>
                </c:pt>
                <c:pt idx="363">
                  <c:v>6105264.0645279158</c:v>
                </c:pt>
                <c:pt idx="364">
                  <c:v>6415491.7133351471</c:v>
                </c:pt>
                <c:pt idx="365">
                  <c:v>4273066.9434693838</c:v>
                </c:pt>
                <c:pt idx="366">
                  <c:v>4370593.4889845084</c:v>
                </c:pt>
                <c:pt idx="367">
                  <c:v>4699231.9846633514</c:v>
                </c:pt>
                <c:pt idx="368">
                  <c:v>4283905.2545285029</c:v>
                </c:pt>
                <c:pt idx="369">
                  <c:v>4187532.2481798599</c:v>
                </c:pt>
                <c:pt idx="370">
                  <c:v>4058284.6767463884</c:v>
                </c:pt>
                <c:pt idx="371">
                  <c:v>3835577.301572978</c:v>
                </c:pt>
                <c:pt idx="372">
                  <c:v>3802573.3821902252</c:v>
                </c:pt>
                <c:pt idx="373">
                  <c:v>3846675.6533871205</c:v>
                </c:pt>
                <c:pt idx="374">
                  <c:v>3951620.7888072068</c:v>
                </c:pt>
                <c:pt idx="375">
                  <c:v>3891900.4060470862</c:v>
                </c:pt>
                <c:pt idx="376">
                  <c:v>3890156.5863387324</c:v>
                </c:pt>
                <c:pt idx="377">
                  <c:v>3807816.5946510169</c:v>
                </c:pt>
                <c:pt idx="378">
                  <c:v>4286912.6853235429</c:v>
                </c:pt>
                <c:pt idx="379">
                  <c:v>4149456.8915481498</c:v>
                </c:pt>
                <c:pt idx="380">
                  <c:v>4059650.3634694442</c:v>
                </c:pt>
                <c:pt idx="381">
                  <c:v>4180579.6131354738</c:v>
                </c:pt>
                <c:pt idx="382">
                  <c:v>4483760.2521556895</c:v>
                </c:pt>
                <c:pt idx="383">
                  <c:v>4279317.0197026655</c:v>
                </c:pt>
                <c:pt idx="384">
                  <c:v>4147144.196510647</c:v>
                </c:pt>
                <c:pt idx="385">
                  <c:v>4362286.310628227</c:v>
                </c:pt>
                <c:pt idx="386">
                  <c:v>4392820.5589100812</c:v>
                </c:pt>
                <c:pt idx="387">
                  <c:v>4266442.9594505848</c:v>
                </c:pt>
                <c:pt idx="388">
                  <c:v>4196398.42398954</c:v>
                </c:pt>
                <c:pt idx="389">
                  <c:v>4169266.7637658315</c:v>
                </c:pt>
                <c:pt idx="390">
                  <c:v>4393917.7537655579</c:v>
                </c:pt>
                <c:pt idx="391">
                  <c:v>4701769.8509339225</c:v>
                </c:pt>
                <c:pt idx="392">
                  <c:v>4840185.3321896624</c:v>
                </c:pt>
                <c:pt idx="393">
                  <c:v>4552635.5765811466</c:v>
                </c:pt>
                <c:pt idx="394">
                  <c:v>4499614.2246881761</c:v>
                </c:pt>
                <c:pt idx="395">
                  <c:v>4587227.0023756698</c:v>
                </c:pt>
                <c:pt idx="396">
                  <c:v>5432046.078710204</c:v>
                </c:pt>
                <c:pt idx="397">
                  <c:v>5713060.0126516735</c:v>
                </c:pt>
                <c:pt idx="398">
                  <c:v>5935805.8936699964</c:v>
                </c:pt>
                <c:pt idx="399">
                  <c:v>5675817.8805008763</c:v>
                </c:pt>
                <c:pt idx="400">
                  <c:v>5663099.5692576487</c:v>
                </c:pt>
                <c:pt idx="401">
                  <c:v>5736922.9130072938</c:v>
                </c:pt>
                <c:pt idx="402">
                  <c:v>5811948.4817243982</c:v>
                </c:pt>
                <c:pt idx="403">
                  <c:v>5594626.2969283676</c:v>
                </c:pt>
                <c:pt idx="404">
                  <c:v>5762463.6850021081</c:v>
                </c:pt>
                <c:pt idx="405">
                  <c:v>6096946.949586221</c:v>
                </c:pt>
                <c:pt idx="406">
                  <c:v>6677202.844138775</c:v>
                </c:pt>
                <c:pt idx="407">
                  <c:v>6514373.6100359149</c:v>
                </c:pt>
                <c:pt idx="408">
                  <c:v>6994106.1235431274</c:v>
                </c:pt>
                <c:pt idx="409">
                  <c:v>8206224.2093224395</c:v>
                </c:pt>
                <c:pt idx="410">
                  <c:v>8880943.0960163884</c:v>
                </c:pt>
                <c:pt idx="411">
                  <c:v>9399442.8734556474</c:v>
                </c:pt>
                <c:pt idx="412">
                  <c:v>8991224.311854437</c:v>
                </c:pt>
                <c:pt idx="413">
                  <c:v>9700640.2723660022</c:v>
                </c:pt>
                <c:pt idx="414">
                  <c:v>10419885.059382385</c:v>
                </c:pt>
                <c:pt idx="415">
                  <c:v>9410462.6458632462</c:v>
                </c:pt>
                <c:pt idx="416">
                  <c:v>9075176.4015990011</c:v>
                </c:pt>
                <c:pt idx="417">
                  <c:v>8291253.0476284232</c:v>
                </c:pt>
                <c:pt idx="418">
                  <c:v>8625751.185304042</c:v>
                </c:pt>
                <c:pt idx="419">
                  <c:v>9378939.5582817141</c:v>
                </c:pt>
                <c:pt idx="420">
                  <c:v>9799476.5098850448</c:v>
                </c:pt>
                <c:pt idx="421">
                  <c:v>10199273.882692207</c:v>
                </c:pt>
                <c:pt idx="422">
                  <c:v>11824644.989358084</c:v>
                </c:pt>
                <c:pt idx="423">
                  <c:v>12246112.84173502</c:v>
                </c:pt>
                <c:pt idx="424">
                  <c:v>12500926.699993171</c:v>
                </c:pt>
                <c:pt idx="425">
                  <c:v>12492108.665104372</c:v>
                </c:pt>
                <c:pt idx="426">
                  <c:v>13852932.304579137</c:v>
                </c:pt>
                <c:pt idx="427">
                  <c:v>13784314.821352268</c:v>
                </c:pt>
                <c:pt idx="428">
                  <c:v>13908182.183333995</c:v>
                </c:pt>
                <c:pt idx="429">
                  <c:v>13284361.962139636</c:v>
                </c:pt>
                <c:pt idx="430">
                  <c:v>11851916.850122854</c:v>
                </c:pt>
                <c:pt idx="431">
                  <c:v>11804745.794440966</c:v>
                </c:pt>
                <c:pt idx="432">
                  <c:v>11152913.496809887</c:v>
                </c:pt>
                <c:pt idx="433">
                  <c:v>10941183.283554701</c:v>
                </c:pt>
                <c:pt idx="434">
                  <c:v>10712819.270976875</c:v>
                </c:pt>
                <c:pt idx="435">
                  <c:v>11346296.182461279</c:v>
                </c:pt>
                <c:pt idx="436">
                  <c:v>12877996.569340724</c:v>
                </c:pt>
                <c:pt idx="437">
                  <c:v>13233680.52721151</c:v>
                </c:pt>
                <c:pt idx="438">
                  <c:v>13616953.411321906</c:v>
                </c:pt>
                <c:pt idx="439">
                  <c:v>13199629.677752217</c:v>
                </c:pt>
                <c:pt idx="440">
                  <c:v>11387140.142650912</c:v>
                </c:pt>
                <c:pt idx="441">
                  <c:v>11702552.624380002</c:v>
                </c:pt>
                <c:pt idx="442">
                  <c:v>11500676.324414477</c:v>
                </c:pt>
                <c:pt idx="443">
                  <c:v>11331948.546428431</c:v>
                </c:pt>
                <c:pt idx="444">
                  <c:v>11634984.22627103</c:v>
                </c:pt>
                <c:pt idx="445">
                  <c:v>10535433.524646929</c:v>
                </c:pt>
                <c:pt idx="446">
                  <c:v>14059391.943066651</c:v>
                </c:pt>
                <c:pt idx="447">
                  <c:v>15575713.807182252</c:v>
                </c:pt>
                <c:pt idx="448">
                  <c:v>16044807.789339533</c:v>
                </c:pt>
                <c:pt idx="449">
                  <c:v>15939661.17110719</c:v>
                </c:pt>
                <c:pt idx="450">
                  <c:v>17260857.61005868</c:v>
                </c:pt>
                <c:pt idx="451">
                  <c:v>15626657.849539198</c:v>
                </c:pt>
                <c:pt idx="452">
                  <c:v>15618344.008587228</c:v>
                </c:pt>
                <c:pt idx="453">
                  <c:v>15680125.924648415</c:v>
                </c:pt>
                <c:pt idx="454">
                  <c:v>12983492.780923085</c:v>
                </c:pt>
                <c:pt idx="455">
                  <c:v>11929737.871783813</c:v>
                </c:pt>
                <c:pt idx="456">
                  <c:v>11676784.590034062</c:v>
                </c:pt>
                <c:pt idx="457">
                  <c:v>11753502.289218161</c:v>
                </c:pt>
                <c:pt idx="458">
                  <c:v>11809702.371214461</c:v>
                </c:pt>
                <c:pt idx="459">
                  <c:v>12744631.140961451</c:v>
                </c:pt>
                <c:pt idx="460">
                  <c:v>12564895.062248509</c:v>
                </c:pt>
                <c:pt idx="461">
                  <c:v>11658655.723615756</c:v>
                </c:pt>
                <c:pt idx="462">
                  <c:v>11475549.321102099</c:v>
                </c:pt>
                <c:pt idx="463">
                  <c:v>11799251.168571049</c:v>
                </c:pt>
                <c:pt idx="464">
                  <c:v>12787059.872874131</c:v>
                </c:pt>
                <c:pt idx="465">
                  <c:v>13423942.193679722</c:v>
                </c:pt>
                <c:pt idx="466">
                  <c:v>12449470.397427388</c:v>
                </c:pt>
                <c:pt idx="467">
                  <c:v>11775407.681261294</c:v>
                </c:pt>
                <c:pt idx="468">
                  <c:v>12130486.908951474</c:v>
                </c:pt>
                <c:pt idx="469">
                  <c:v>12448853.052144812</c:v>
                </c:pt>
                <c:pt idx="470">
                  <c:v>12516658.258581253</c:v>
                </c:pt>
                <c:pt idx="471">
                  <c:v>11842905.970434833</c:v>
                </c:pt>
                <c:pt idx="472">
                  <c:v>12256552.927818857</c:v>
                </c:pt>
                <c:pt idx="473">
                  <c:v>11156610.765250219</c:v>
                </c:pt>
                <c:pt idx="474">
                  <c:v>9631036.5944936331</c:v>
                </c:pt>
                <c:pt idx="475">
                  <c:v>10246331.664926637</c:v>
                </c:pt>
                <c:pt idx="476">
                  <c:v>10355970.251604063</c:v>
                </c:pt>
                <c:pt idx="477">
                  <c:v>9972985.4318768084</c:v>
                </c:pt>
                <c:pt idx="478">
                  <c:v>11274971.043883359</c:v>
                </c:pt>
                <c:pt idx="479">
                  <c:v>11244663.705880495</c:v>
                </c:pt>
                <c:pt idx="480">
                  <c:v>10991359.176015696</c:v>
                </c:pt>
                <c:pt idx="481">
                  <c:v>10421279.150425619</c:v>
                </c:pt>
                <c:pt idx="482">
                  <c:v>10404403.724416761</c:v>
                </c:pt>
                <c:pt idx="483">
                  <c:v>10421839.729609212</c:v>
                </c:pt>
                <c:pt idx="484">
                  <c:v>11414171.517298013</c:v>
                </c:pt>
                <c:pt idx="485">
                  <c:v>11012259.970795203</c:v>
                </c:pt>
                <c:pt idx="486">
                  <c:v>10730875.92095861</c:v>
                </c:pt>
                <c:pt idx="487">
                  <c:v>9994277.1425565369</c:v>
                </c:pt>
                <c:pt idx="488">
                  <c:v>11261578.63650519</c:v>
                </c:pt>
                <c:pt idx="489">
                  <c:v>12568866.427525777</c:v>
                </c:pt>
                <c:pt idx="490">
                  <c:v>12893405.432564579</c:v>
                </c:pt>
                <c:pt idx="491">
                  <c:v>13689000.92464288</c:v>
                </c:pt>
                <c:pt idx="492">
                  <c:v>12892785.219219251</c:v>
                </c:pt>
                <c:pt idx="493">
                  <c:v>12651403.489610001</c:v>
                </c:pt>
                <c:pt idx="494">
                  <c:v>12829262.230384722</c:v>
                </c:pt>
                <c:pt idx="495">
                  <c:v>13094848.040775882</c:v>
                </c:pt>
                <c:pt idx="496">
                  <c:v>13584109.722307617</c:v>
                </c:pt>
                <c:pt idx="497">
                  <c:v>13499593.646297364</c:v>
                </c:pt>
                <c:pt idx="498">
                  <c:v>13188141.309403094</c:v>
                </c:pt>
                <c:pt idx="499">
                  <c:v>14295185.509802677</c:v>
                </c:pt>
                <c:pt idx="500">
                  <c:v>13854600.620479526</c:v>
                </c:pt>
                <c:pt idx="501">
                  <c:v>14290569.912276138</c:v>
                </c:pt>
                <c:pt idx="502">
                  <c:v>13719912.246546017</c:v>
                </c:pt>
                <c:pt idx="503">
                  <c:v>13700827.868224129</c:v>
                </c:pt>
                <c:pt idx="504">
                  <c:v>13555410.548386591</c:v>
                </c:pt>
                <c:pt idx="505">
                  <c:v>13486279.074462909</c:v>
                </c:pt>
                <c:pt idx="506">
                  <c:v>12177344.950351911</c:v>
                </c:pt>
                <c:pt idx="507">
                  <c:v>12293851.349922707</c:v>
                </c:pt>
                <c:pt idx="508">
                  <c:v>13216375.690287033</c:v>
                </c:pt>
                <c:pt idx="509">
                  <c:v>12293783.479779998</c:v>
                </c:pt>
                <c:pt idx="510">
                  <c:v>11281171.831995578</c:v>
                </c:pt>
                <c:pt idx="511">
                  <c:v>7058700.9067433979</c:v>
                </c:pt>
                <c:pt idx="512">
                  <c:v>6606443.5661588535</c:v>
                </c:pt>
                <c:pt idx="513">
                  <c:v>7370758.9787037754</c:v>
                </c:pt>
                <c:pt idx="514">
                  <c:v>7064927.9031359423</c:v>
                </c:pt>
                <c:pt idx="515">
                  <c:v>8908788.8464525733</c:v>
                </c:pt>
                <c:pt idx="516">
                  <c:v>8271439.9198051998</c:v>
                </c:pt>
                <c:pt idx="517">
                  <c:v>9069886.1061483789</c:v>
                </c:pt>
                <c:pt idx="518">
                  <c:v>9759954.5943465997</c:v>
                </c:pt>
                <c:pt idx="519">
                  <c:v>10421695.3762425</c:v>
                </c:pt>
                <c:pt idx="520">
                  <c:v>9303840.1055180635</c:v>
                </c:pt>
                <c:pt idx="521">
                  <c:v>9812971.3776822966</c:v>
                </c:pt>
                <c:pt idx="522">
                  <c:v>10651048.960388798</c:v>
                </c:pt>
                <c:pt idx="523">
                  <c:v>10683167.432588005</c:v>
                </c:pt>
                <c:pt idx="524">
                  <c:v>9645547.6596822143</c:v>
                </c:pt>
                <c:pt idx="525">
                  <c:v>9913171.0700596683</c:v>
                </c:pt>
                <c:pt idx="526">
                  <c:v>10371725.095420998</c:v>
                </c:pt>
                <c:pt idx="527">
                  <c:v>12651293.189402627</c:v>
                </c:pt>
                <c:pt idx="528">
                  <c:v>12745089.504986526</c:v>
                </c:pt>
                <c:pt idx="529">
                  <c:v>14850974.867748378</c:v>
                </c:pt>
                <c:pt idx="530">
                  <c:v>13327953.19119502</c:v>
                </c:pt>
                <c:pt idx="531">
                  <c:v>7010462.8357368298</c:v>
                </c:pt>
                <c:pt idx="532">
                  <c:v>6557209.1368210912</c:v>
                </c:pt>
                <c:pt idx="533">
                  <c:v>6177940.3969774498</c:v>
                </c:pt>
                <c:pt idx="534">
                  <c:v>5712336.4749886068</c:v>
                </c:pt>
                <c:pt idx="535">
                  <c:v>5367109.7659223489</c:v>
                </c:pt>
                <c:pt idx="536">
                  <c:v>5726164.8968847757</c:v>
                </c:pt>
                <c:pt idx="537">
                  <c:v>5946951.9997292608</c:v>
                </c:pt>
                <c:pt idx="538">
                  <c:v>6621750.8578913407</c:v>
                </c:pt>
                <c:pt idx="539">
                  <c:v>7444797.8311835248</c:v>
                </c:pt>
                <c:pt idx="540">
                  <c:v>7950884.1427769149</c:v>
                </c:pt>
                <c:pt idx="541">
                  <c:v>7985502.1246818146</c:v>
                </c:pt>
                <c:pt idx="542">
                  <c:v>7769825.5015735021</c:v>
                </c:pt>
                <c:pt idx="543">
                  <c:v>6631341.1029343614</c:v>
                </c:pt>
                <c:pt idx="544">
                  <c:v>6279792.5963637549</c:v>
                </c:pt>
                <c:pt idx="545">
                  <c:v>6423512.7247896129</c:v>
                </c:pt>
                <c:pt idx="546">
                  <c:v>6499758.8164860066</c:v>
                </c:pt>
                <c:pt idx="547">
                  <c:v>6742531.1927722674</c:v>
                </c:pt>
                <c:pt idx="548">
                  <c:v>6796186.3423554916</c:v>
                </c:pt>
                <c:pt idx="549">
                  <c:v>7286170.5046379818</c:v>
                </c:pt>
                <c:pt idx="550">
                  <c:v>7448884.4842495089</c:v>
                </c:pt>
                <c:pt idx="551">
                  <c:v>7361565.3567891596</c:v>
                </c:pt>
                <c:pt idx="552">
                  <c:v>6568579.8377376879</c:v>
                </c:pt>
                <c:pt idx="553">
                  <c:v>6445356.3135767821</c:v>
                </c:pt>
                <c:pt idx="554">
                  <c:v>6277342.5867023561</c:v>
                </c:pt>
                <c:pt idx="555">
                  <c:v>6301159.4652578253</c:v>
                </c:pt>
                <c:pt idx="556">
                  <c:v>7693609.0024960209</c:v>
                </c:pt>
                <c:pt idx="557">
                  <c:v>8420731.4370684624</c:v>
                </c:pt>
                <c:pt idx="558">
                  <c:v>8234599.8345337054</c:v>
                </c:pt>
                <c:pt idx="559">
                  <c:v>8566933.8699407876</c:v>
                </c:pt>
                <c:pt idx="560">
                  <c:v>8588852.2479035873</c:v>
                </c:pt>
                <c:pt idx="561">
                  <c:v>8442462.9531423394</c:v>
                </c:pt>
                <c:pt idx="562">
                  <c:v>8824976.1224393565</c:v>
                </c:pt>
                <c:pt idx="563">
                  <c:v>9387414.7132511586</c:v>
                </c:pt>
                <c:pt idx="564">
                  <c:v>8857870.2011004779</c:v>
                </c:pt>
                <c:pt idx="565">
                  <c:v>8432020.1395546719</c:v>
                </c:pt>
                <c:pt idx="566">
                  <c:v>8114504.3263430363</c:v>
                </c:pt>
                <c:pt idx="567">
                  <c:v>8043210.1609336929</c:v>
                </c:pt>
                <c:pt idx="568">
                  <c:v>8397788.4726088848</c:v>
                </c:pt>
                <c:pt idx="569">
                  <c:v>7606045.3767094566</c:v>
                </c:pt>
                <c:pt idx="570">
                  <c:v>7347404.5710842665</c:v>
                </c:pt>
                <c:pt idx="571">
                  <c:v>7687562.6201787498</c:v>
                </c:pt>
                <c:pt idx="572">
                  <c:v>7894421.7877948349</c:v>
                </c:pt>
                <c:pt idx="573">
                  <c:v>8685849.4299907107</c:v>
                </c:pt>
                <c:pt idx="574">
                  <c:v>8994348.0384903662</c:v>
                </c:pt>
                <c:pt idx="575">
                  <c:v>7677958.35742037</c:v>
                </c:pt>
                <c:pt idx="576">
                  <c:v>7627189.5865993453</c:v>
                </c:pt>
                <c:pt idx="577">
                  <c:v>7747490.0330460388</c:v>
                </c:pt>
                <c:pt idx="578">
                  <c:v>7737027.8547384916</c:v>
                </c:pt>
                <c:pt idx="579">
                  <c:v>7536139.9582604822</c:v>
                </c:pt>
                <c:pt idx="580">
                  <c:v>7671213.089552002</c:v>
                </c:pt>
                <c:pt idx="581">
                  <c:v>8296917.2572227539</c:v>
                </c:pt>
                <c:pt idx="582">
                  <c:v>8226647.9999650689</c:v>
                </c:pt>
                <c:pt idx="583">
                  <c:v>8499677.2264570463</c:v>
                </c:pt>
                <c:pt idx="584">
                  <c:v>8651437.740801556</c:v>
                </c:pt>
                <c:pt idx="585">
                  <c:v>9089259.5292629302</c:v>
                </c:pt>
                <c:pt idx="586">
                  <c:v>8752557.1041493192</c:v>
                </c:pt>
                <c:pt idx="587">
                  <c:v>8730612.9215266947</c:v>
                </c:pt>
                <c:pt idx="588">
                  <c:v>8042192.0242283707</c:v>
                </c:pt>
                <c:pt idx="589">
                  <c:v>9092078.2710617594</c:v>
                </c:pt>
                <c:pt idx="590">
                  <c:v>10735112.217897389</c:v>
                </c:pt>
                <c:pt idx="591">
                  <c:v>11127389.099244434</c:v>
                </c:pt>
                <c:pt idx="592">
                  <c:v>12497903.924260329</c:v>
                </c:pt>
                <c:pt idx="593">
                  <c:v>12103454.699346419</c:v>
                </c:pt>
                <c:pt idx="594">
                  <c:v>12707668.009222288</c:v>
                </c:pt>
                <c:pt idx="595">
                  <c:v>13703733.668961653</c:v>
                </c:pt>
                <c:pt idx="596">
                  <c:v>15408019.587452019</c:v>
                </c:pt>
                <c:pt idx="597">
                  <c:v>13271230.283406585</c:v>
                </c:pt>
                <c:pt idx="598">
                  <c:v>13778016.906519013</c:v>
                </c:pt>
                <c:pt idx="599">
                  <c:v>13476382.011092471</c:v>
                </c:pt>
                <c:pt idx="600">
                  <c:v>13550392.326416463</c:v>
                </c:pt>
                <c:pt idx="601">
                  <c:v>13438339.20312161</c:v>
                </c:pt>
                <c:pt idx="602">
                  <c:v>13256580.303459024</c:v>
                </c:pt>
                <c:pt idx="603">
                  <c:v>14073116.741158774</c:v>
                </c:pt>
                <c:pt idx="604">
                  <c:v>16500640.744312938</c:v>
                </c:pt>
                <c:pt idx="605">
                  <c:v>16808552.823632445</c:v>
                </c:pt>
                <c:pt idx="606">
                  <c:v>17242472.253821287</c:v>
                </c:pt>
                <c:pt idx="607">
                  <c:v>18991112.481155351</c:v>
                </c:pt>
                <c:pt idx="608">
                  <c:v>20914564.499422539</c:v>
                </c:pt>
                <c:pt idx="609">
                  <c:v>25561830.777926844</c:v>
                </c:pt>
                <c:pt idx="610">
                  <c:v>26209306.644684549</c:v>
                </c:pt>
                <c:pt idx="611">
                  <c:v>26753271.018336765</c:v>
                </c:pt>
                <c:pt idx="612">
                  <c:v>26628406.992310423</c:v>
                </c:pt>
                <c:pt idx="613">
                  <c:v>27166900.668454044</c:v>
                </c:pt>
                <c:pt idx="614">
                  <c:v>27403665.457210876</c:v>
                </c:pt>
                <c:pt idx="615">
                  <c:v>26915650.023277868</c:v>
                </c:pt>
                <c:pt idx="616">
                  <c:v>26181825.092410587</c:v>
                </c:pt>
                <c:pt idx="617">
                  <c:v>26271797.684596505</c:v>
                </c:pt>
                <c:pt idx="618">
                  <c:v>26603219.286929157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7-4C26-A77C-964332CB0A49}"/>
            </c:ext>
          </c:extLst>
        </c:ser>
        <c:ser>
          <c:idx val="1"/>
          <c:order val="1"/>
          <c:tx>
            <c:strRef>
              <c:f>'C-MDP in China'!$Q$5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'C-MDP in China'!$B$6:$B$746</c:f>
              <c:numCache>
                <c:formatCode>m/d/yy</c:formatCode>
                <c:ptCount val="619"/>
                <c:pt idx="0">
                  <c:v>42371</c:v>
                </c:pt>
                <c:pt idx="1">
                  <c:v>42374</c:v>
                </c:pt>
                <c:pt idx="2">
                  <c:v>42377</c:v>
                </c:pt>
                <c:pt idx="3">
                  <c:v>42380</c:v>
                </c:pt>
                <c:pt idx="4">
                  <c:v>42383</c:v>
                </c:pt>
                <c:pt idx="5">
                  <c:v>42386</c:v>
                </c:pt>
                <c:pt idx="6">
                  <c:v>42389</c:v>
                </c:pt>
                <c:pt idx="7">
                  <c:v>42392</c:v>
                </c:pt>
                <c:pt idx="8">
                  <c:v>42395</c:v>
                </c:pt>
                <c:pt idx="9">
                  <c:v>42398</c:v>
                </c:pt>
                <c:pt idx="10">
                  <c:v>42401</c:v>
                </c:pt>
                <c:pt idx="11">
                  <c:v>42404</c:v>
                </c:pt>
                <c:pt idx="12">
                  <c:v>42407</c:v>
                </c:pt>
                <c:pt idx="13">
                  <c:v>42410</c:v>
                </c:pt>
                <c:pt idx="14">
                  <c:v>42413</c:v>
                </c:pt>
                <c:pt idx="15">
                  <c:v>42416</c:v>
                </c:pt>
                <c:pt idx="16">
                  <c:v>42419</c:v>
                </c:pt>
                <c:pt idx="17">
                  <c:v>42422</c:v>
                </c:pt>
                <c:pt idx="18">
                  <c:v>42425</c:v>
                </c:pt>
                <c:pt idx="19">
                  <c:v>42428</c:v>
                </c:pt>
                <c:pt idx="20">
                  <c:v>42431</c:v>
                </c:pt>
                <c:pt idx="21">
                  <c:v>42434</c:v>
                </c:pt>
                <c:pt idx="22">
                  <c:v>42437</c:v>
                </c:pt>
                <c:pt idx="23">
                  <c:v>42440</c:v>
                </c:pt>
                <c:pt idx="24">
                  <c:v>42443</c:v>
                </c:pt>
                <c:pt idx="25">
                  <c:v>42446</c:v>
                </c:pt>
                <c:pt idx="26">
                  <c:v>42449</c:v>
                </c:pt>
                <c:pt idx="27">
                  <c:v>42452</c:v>
                </c:pt>
                <c:pt idx="28">
                  <c:v>42455</c:v>
                </c:pt>
                <c:pt idx="29">
                  <c:v>42458</c:v>
                </c:pt>
                <c:pt idx="30">
                  <c:v>42461</c:v>
                </c:pt>
                <c:pt idx="31">
                  <c:v>42464</c:v>
                </c:pt>
                <c:pt idx="32">
                  <c:v>42467</c:v>
                </c:pt>
                <c:pt idx="33">
                  <c:v>42470</c:v>
                </c:pt>
                <c:pt idx="34">
                  <c:v>42473</c:v>
                </c:pt>
                <c:pt idx="35">
                  <c:v>42476</c:v>
                </c:pt>
                <c:pt idx="36">
                  <c:v>42479</c:v>
                </c:pt>
                <c:pt idx="37">
                  <c:v>42482</c:v>
                </c:pt>
                <c:pt idx="38">
                  <c:v>42485</c:v>
                </c:pt>
                <c:pt idx="39">
                  <c:v>42488</c:v>
                </c:pt>
                <c:pt idx="40">
                  <c:v>42491</c:v>
                </c:pt>
                <c:pt idx="41">
                  <c:v>42494</c:v>
                </c:pt>
                <c:pt idx="42">
                  <c:v>42497</c:v>
                </c:pt>
                <c:pt idx="43">
                  <c:v>42500</c:v>
                </c:pt>
                <c:pt idx="44">
                  <c:v>42503</c:v>
                </c:pt>
                <c:pt idx="45">
                  <c:v>42506</c:v>
                </c:pt>
                <c:pt idx="46">
                  <c:v>42509</c:v>
                </c:pt>
                <c:pt idx="47">
                  <c:v>42512</c:v>
                </c:pt>
                <c:pt idx="48">
                  <c:v>42515</c:v>
                </c:pt>
                <c:pt idx="49">
                  <c:v>42518</c:v>
                </c:pt>
                <c:pt idx="50">
                  <c:v>42521</c:v>
                </c:pt>
                <c:pt idx="51">
                  <c:v>42524</c:v>
                </c:pt>
                <c:pt idx="52">
                  <c:v>42527</c:v>
                </c:pt>
                <c:pt idx="53">
                  <c:v>42530</c:v>
                </c:pt>
                <c:pt idx="54">
                  <c:v>42533</c:v>
                </c:pt>
                <c:pt idx="55">
                  <c:v>42536</c:v>
                </c:pt>
                <c:pt idx="56">
                  <c:v>42539</c:v>
                </c:pt>
                <c:pt idx="57">
                  <c:v>42542</c:v>
                </c:pt>
                <c:pt idx="58">
                  <c:v>42545</c:v>
                </c:pt>
                <c:pt idx="59">
                  <c:v>42548</c:v>
                </c:pt>
                <c:pt idx="60">
                  <c:v>42551</c:v>
                </c:pt>
                <c:pt idx="61">
                  <c:v>42554</c:v>
                </c:pt>
                <c:pt idx="62">
                  <c:v>42557</c:v>
                </c:pt>
                <c:pt idx="63">
                  <c:v>42560</c:v>
                </c:pt>
                <c:pt idx="64">
                  <c:v>42563</c:v>
                </c:pt>
                <c:pt idx="65">
                  <c:v>42566</c:v>
                </c:pt>
                <c:pt idx="66">
                  <c:v>42569</c:v>
                </c:pt>
                <c:pt idx="67">
                  <c:v>42572</c:v>
                </c:pt>
                <c:pt idx="68">
                  <c:v>42575</c:v>
                </c:pt>
                <c:pt idx="69">
                  <c:v>42578</c:v>
                </c:pt>
                <c:pt idx="70">
                  <c:v>42581</c:v>
                </c:pt>
                <c:pt idx="71">
                  <c:v>42584</c:v>
                </c:pt>
                <c:pt idx="72">
                  <c:v>42587</c:v>
                </c:pt>
                <c:pt idx="73">
                  <c:v>42590</c:v>
                </c:pt>
                <c:pt idx="74">
                  <c:v>42593</c:v>
                </c:pt>
                <c:pt idx="75">
                  <c:v>42596</c:v>
                </c:pt>
                <c:pt idx="76">
                  <c:v>42599</c:v>
                </c:pt>
                <c:pt idx="77">
                  <c:v>42602</c:v>
                </c:pt>
                <c:pt idx="78">
                  <c:v>42605</c:v>
                </c:pt>
                <c:pt idx="79">
                  <c:v>42608</c:v>
                </c:pt>
                <c:pt idx="80">
                  <c:v>42611</c:v>
                </c:pt>
                <c:pt idx="81">
                  <c:v>42614</c:v>
                </c:pt>
                <c:pt idx="82">
                  <c:v>42617</c:v>
                </c:pt>
                <c:pt idx="83">
                  <c:v>42620</c:v>
                </c:pt>
                <c:pt idx="84">
                  <c:v>42623</c:v>
                </c:pt>
                <c:pt idx="85">
                  <c:v>42626</c:v>
                </c:pt>
                <c:pt idx="86">
                  <c:v>42629</c:v>
                </c:pt>
                <c:pt idx="87">
                  <c:v>42632</c:v>
                </c:pt>
                <c:pt idx="88">
                  <c:v>42635</c:v>
                </c:pt>
                <c:pt idx="89">
                  <c:v>42638</c:v>
                </c:pt>
                <c:pt idx="90">
                  <c:v>42641</c:v>
                </c:pt>
                <c:pt idx="91">
                  <c:v>42644</c:v>
                </c:pt>
                <c:pt idx="92">
                  <c:v>42647</c:v>
                </c:pt>
                <c:pt idx="93">
                  <c:v>42650</c:v>
                </c:pt>
                <c:pt idx="94">
                  <c:v>42653</c:v>
                </c:pt>
                <c:pt idx="95">
                  <c:v>42656</c:v>
                </c:pt>
                <c:pt idx="96">
                  <c:v>42659</c:v>
                </c:pt>
                <c:pt idx="97">
                  <c:v>42662</c:v>
                </c:pt>
                <c:pt idx="98">
                  <c:v>42665</c:v>
                </c:pt>
                <c:pt idx="99">
                  <c:v>42668</c:v>
                </c:pt>
                <c:pt idx="100">
                  <c:v>42671</c:v>
                </c:pt>
                <c:pt idx="101">
                  <c:v>42674</c:v>
                </c:pt>
                <c:pt idx="102">
                  <c:v>42677</c:v>
                </c:pt>
                <c:pt idx="103">
                  <c:v>42680</c:v>
                </c:pt>
                <c:pt idx="104">
                  <c:v>42683</c:v>
                </c:pt>
                <c:pt idx="105">
                  <c:v>42686</c:v>
                </c:pt>
                <c:pt idx="106">
                  <c:v>42689</c:v>
                </c:pt>
                <c:pt idx="107">
                  <c:v>42692</c:v>
                </c:pt>
                <c:pt idx="108">
                  <c:v>42695</c:v>
                </c:pt>
                <c:pt idx="109">
                  <c:v>42698</c:v>
                </c:pt>
                <c:pt idx="110">
                  <c:v>42701</c:v>
                </c:pt>
                <c:pt idx="111">
                  <c:v>42704</c:v>
                </c:pt>
                <c:pt idx="112">
                  <c:v>42707</c:v>
                </c:pt>
                <c:pt idx="113">
                  <c:v>42710</c:v>
                </c:pt>
                <c:pt idx="114">
                  <c:v>42713</c:v>
                </c:pt>
                <c:pt idx="115">
                  <c:v>42716</c:v>
                </c:pt>
                <c:pt idx="116">
                  <c:v>42719</c:v>
                </c:pt>
                <c:pt idx="117">
                  <c:v>42722</c:v>
                </c:pt>
                <c:pt idx="118">
                  <c:v>42725</c:v>
                </c:pt>
                <c:pt idx="119">
                  <c:v>42728</c:v>
                </c:pt>
                <c:pt idx="120">
                  <c:v>42731</c:v>
                </c:pt>
                <c:pt idx="121">
                  <c:v>42734</c:v>
                </c:pt>
                <c:pt idx="122">
                  <c:v>42737</c:v>
                </c:pt>
                <c:pt idx="123">
                  <c:v>42740</c:v>
                </c:pt>
                <c:pt idx="124">
                  <c:v>42743</c:v>
                </c:pt>
                <c:pt idx="125">
                  <c:v>42746</c:v>
                </c:pt>
                <c:pt idx="126">
                  <c:v>42749</c:v>
                </c:pt>
                <c:pt idx="127">
                  <c:v>42752</c:v>
                </c:pt>
                <c:pt idx="128">
                  <c:v>42755</c:v>
                </c:pt>
                <c:pt idx="129">
                  <c:v>42758</c:v>
                </c:pt>
                <c:pt idx="130">
                  <c:v>42761</c:v>
                </c:pt>
                <c:pt idx="131">
                  <c:v>42764</c:v>
                </c:pt>
                <c:pt idx="132">
                  <c:v>42767</c:v>
                </c:pt>
                <c:pt idx="133">
                  <c:v>42770</c:v>
                </c:pt>
                <c:pt idx="134">
                  <c:v>42773</c:v>
                </c:pt>
                <c:pt idx="135">
                  <c:v>42776</c:v>
                </c:pt>
                <c:pt idx="136">
                  <c:v>42779</c:v>
                </c:pt>
                <c:pt idx="137">
                  <c:v>42782</c:v>
                </c:pt>
                <c:pt idx="138">
                  <c:v>42785</c:v>
                </c:pt>
                <c:pt idx="139">
                  <c:v>42788</c:v>
                </c:pt>
                <c:pt idx="140">
                  <c:v>42791</c:v>
                </c:pt>
                <c:pt idx="141">
                  <c:v>42794</c:v>
                </c:pt>
                <c:pt idx="142">
                  <c:v>42797</c:v>
                </c:pt>
                <c:pt idx="143">
                  <c:v>42800</c:v>
                </c:pt>
                <c:pt idx="144">
                  <c:v>42803</c:v>
                </c:pt>
                <c:pt idx="145">
                  <c:v>42806</c:v>
                </c:pt>
                <c:pt idx="146">
                  <c:v>42809</c:v>
                </c:pt>
                <c:pt idx="147">
                  <c:v>42812</c:v>
                </c:pt>
                <c:pt idx="148">
                  <c:v>42815</c:v>
                </c:pt>
                <c:pt idx="149">
                  <c:v>42818</c:v>
                </c:pt>
                <c:pt idx="150">
                  <c:v>42821</c:v>
                </c:pt>
                <c:pt idx="151">
                  <c:v>42824</c:v>
                </c:pt>
                <c:pt idx="152">
                  <c:v>42827</c:v>
                </c:pt>
                <c:pt idx="153">
                  <c:v>42830</c:v>
                </c:pt>
                <c:pt idx="154">
                  <c:v>42833</c:v>
                </c:pt>
                <c:pt idx="155">
                  <c:v>42836</c:v>
                </c:pt>
                <c:pt idx="156">
                  <c:v>42839</c:v>
                </c:pt>
                <c:pt idx="157">
                  <c:v>42842</c:v>
                </c:pt>
                <c:pt idx="158">
                  <c:v>42845</c:v>
                </c:pt>
                <c:pt idx="159">
                  <c:v>42848</c:v>
                </c:pt>
                <c:pt idx="160">
                  <c:v>42851</c:v>
                </c:pt>
                <c:pt idx="161">
                  <c:v>42854</c:v>
                </c:pt>
                <c:pt idx="162">
                  <c:v>42857</c:v>
                </c:pt>
                <c:pt idx="163">
                  <c:v>42860</c:v>
                </c:pt>
                <c:pt idx="164">
                  <c:v>42863</c:v>
                </c:pt>
                <c:pt idx="165">
                  <c:v>42866</c:v>
                </c:pt>
                <c:pt idx="166">
                  <c:v>42869</c:v>
                </c:pt>
                <c:pt idx="167">
                  <c:v>42872</c:v>
                </c:pt>
                <c:pt idx="168">
                  <c:v>42875</c:v>
                </c:pt>
                <c:pt idx="169">
                  <c:v>42878</c:v>
                </c:pt>
                <c:pt idx="170">
                  <c:v>42881</c:v>
                </c:pt>
                <c:pt idx="171">
                  <c:v>42884</c:v>
                </c:pt>
                <c:pt idx="172">
                  <c:v>42887</c:v>
                </c:pt>
                <c:pt idx="173">
                  <c:v>42890</c:v>
                </c:pt>
                <c:pt idx="174">
                  <c:v>42893</c:v>
                </c:pt>
                <c:pt idx="175">
                  <c:v>42896</c:v>
                </c:pt>
                <c:pt idx="176">
                  <c:v>42899</c:v>
                </c:pt>
                <c:pt idx="177">
                  <c:v>42902</c:v>
                </c:pt>
                <c:pt idx="178">
                  <c:v>42905</c:v>
                </c:pt>
                <c:pt idx="179">
                  <c:v>42908</c:v>
                </c:pt>
                <c:pt idx="180">
                  <c:v>42911</c:v>
                </c:pt>
                <c:pt idx="181">
                  <c:v>42914</c:v>
                </c:pt>
                <c:pt idx="182">
                  <c:v>42917</c:v>
                </c:pt>
                <c:pt idx="183">
                  <c:v>42920</c:v>
                </c:pt>
                <c:pt idx="184">
                  <c:v>42923</c:v>
                </c:pt>
                <c:pt idx="185">
                  <c:v>42926</c:v>
                </c:pt>
                <c:pt idx="186">
                  <c:v>42929</c:v>
                </c:pt>
                <c:pt idx="187">
                  <c:v>42932</c:v>
                </c:pt>
                <c:pt idx="188">
                  <c:v>42935</c:v>
                </c:pt>
                <c:pt idx="189">
                  <c:v>42938</c:v>
                </c:pt>
                <c:pt idx="190">
                  <c:v>42941</c:v>
                </c:pt>
                <c:pt idx="191">
                  <c:v>42944</c:v>
                </c:pt>
                <c:pt idx="192">
                  <c:v>42947</c:v>
                </c:pt>
                <c:pt idx="193">
                  <c:v>42950</c:v>
                </c:pt>
                <c:pt idx="194">
                  <c:v>42953</c:v>
                </c:pt>
                <c:pt idx="195">
                  <c:v>42956</c:v>
                </c:pt>
                <c:pt idx="196">
                  <c:v>42959</c:v>
                </c:pt>
                <c:pt idx="197">
                  <c:v>42962</c:v>
                </c:pt>
                <c:pt idx="198">
                  <c:v>42965</c:v>
                </c:pt>
                <c:pt idx="199">
                  <c:v>42968</c:v>
                </c:pt>
                <c:pt idx="200">
                  <c:v>42971</c:v>
                </c:pt>
                <c:pt idx="201">
                  <c:v>42974</c:v>
                </c:pt>
                <c:pt idx="202">
                  <c:v>42977</c:v>
                </c:pt>
                <c:pt idx="203">
                  <c:v>42980</c:v>
                </c:pt>
                <c:pt idx="204">
                  <c:v>42983</c:v>
                </c:pt>
                <c:pt idx="205">
                  <c:v>42986</c:v>
                </c:pt>
                <c:pt idx="206">
                  <c:v>42989</c:v>
                </c:pt>
                <c:pt idx="207">
                  <c:v>42992</c:v>
                </c:pt>
                <c:pt idx="208">
                  <c:v>42995</c:v>
                </c:pt>
                <c:pt idx="209">
                  <c:v>42998</c:v>
                </c:pt>
                <c:pt idx="210">
                  <c:v>43001</c:v>
                </c:pt>
                <c:pt idx="211">
                  <c:v>43004</c:v>
                </c:pt>
                <c:pt idx="212">
                  <c:v>43007</c:v>
                </c:pt>
                <c:pt idx="213">
                  <c:v>43010</c:v>
                </c:pt>
                <c:pt idx="214">
                  <c:v>43013</c:v>
                </c:pt>
                <c:pt idx="215">
                  <c:v>43016</c:v>
                </c:pt>
                <c:pt idx="216">
                  <c:v>43019</c:v>
                </c:pt>
                <c:pt idx="217">
                  <c:v>43022</c:v>
                </c:pt>
                <c:pt idx="218">
                  <c:v>43025</c:v>
                </c:pt>
                <c:pt idx="219">
                  <c:v>43028</c:v>
                </c:pt>
                <c:pt idx="220">
                  <c:v>43031</c:v>
                </c:pt>
                <c:pt idx="221">
                  <c:v>43034</c:v>
                </c:pt>
                <c:pt idx="222">
                  <c:v>43037</c:v>
                </c:pt>
                <c:pt idx="223">
                  <c:v>43040</c:v>
                </c:pt>
                <c:pt idx="224">
                  <c:v>43043</c:v>
                </c:pt>
                <c:pt idx="225">
                  <c:v>43046</c:v>
                </c:pt>
                <c:pt idx="226">
                  <c:v>43049</c:v>
                </c:pt>
                <c:pt idx="227">
                  <c:v>43052</c:v>
                </c:pt>
                <c:pt idx="228">
                  <c:v>43055</c:v>
                </c:pt>
                <c:pt idx="229">
                  <c:v>43058</c:v>
                </c:pt>
                <c:pt idx="230">
                  <c:v>43061</c:v>
                </c:pt>
                <c:pt idx="231">
                  <c:v>43064</c:v>
                </c:pt>
                <c:pt idx="232">
                  <c:v>43067</c:v>
                </c:pt>
                <c:pt idx="233">
                  <c:v>43070</c:v>
                </c:pt>
                <c:pt idx="234">
                  <c:v>43073</c:v>
                </c:pt>
                <c:pt idx="235">
                  <c:v>43076</c:v>
                </c:pt>
                <c:pt idx="236">
                  <c:v>43079</c:v>
                </c:pt>
                <c:pt idx="237">
                  <c:v>43082</c:v>
                </c:pt>
                <c:pt idx="238">
                  <c:v>43085</c:v>
                </c:pt>
                <c:pt idx="239">
                  <c:v>43088</c:v>
                </c:pt>
                <c:pt idx="240">
                  <c:v>43091</c:v>
                </c:pt>
                <c:pt idx="241">
                  <c:v>43094</c:v>
                </c:pt>
                <c:pt idx="242">
                  <c:v>43097</c:v>
                </c:pt>
                <c:pt idx="243">
                  <c:v>43100</c:v>
                </c:pt>
                <c:pt idx="244">
                  <c:v>43103</c:v>
                </c:pt>
                <c:pt idx="245">
                  <c:v>43106</c:v>
                </c:pt>
                <c:pt idx="246">
                  <c:v>43109</c:v>
                </c:pt>
                <c:pt idx="247">
                  <c:v>43112</c:v>
                </c:pt>
                <c:pt idx="248">
                  <c:v>43115</c:v>
                </c:pt>
                <c:pt idx="249">
                  <c:v>43118</c:v>
                </c:pt>
                <c:pt idx="250">
                  <c:v>43121</c:v>
                </c:pt>
                <c:pt idx="251">
                  <c:v>43124</c:v>
                </c:pt>
                <c:pt idx="252">
                  <c:v>43127</c:v>
                </c:pt>
                <c:pt idx="253">
                  <c:v>43130</c:v>
                </c:pt>
                <c:pt idx="254">
                  <c:v>43133</c:v>
                </c:pt>
                <c:pt idx="255">
                  <c:v>43136</c:v>
                </c:pt>
                <c:pt idx="256">
                  <c:v>43139</c:v>
                </c:pt>
                <c:pt idx="257">
                  <c:v>43142</c:v>
                </c:pt>
                <c:pt idx="258">
                  <c:v>43145</c:v>
                </c:pt>
                <c:pt idx="259">
                  <c:v>43148</c:v>
                </c:pt>
                <c:pt idx="260">
                  <c:v>43151</c:v>
                </c:pt>
                <c:pt idx="261">
                  <c:v>43154</c:v>
                </c:pt>
                <c:pt idx="262">
                  <c:v>43157</c:v>
                </c:pt>
                <c:pt idx="263">
                  <c:v>43160</c:v>
                </c:pt>
                <c:pt idx="264">
                  <c:v>43163</c:v>
                </c:pt>
                <c:pt idx="265">
                  <c:v>43166</c:v>
                </c:pt>
                <c:pt idx="266">
                  <c:v>43169</c:v>
                </c:pt>
                <c:pt idx="267">
                  <c:v>43172</c:v>
                </c:pt>
                <c:pt idx="268">
                  <c:v>43175</c:v>
                </c:pt>
                <c:pt idx="269">
                  <c:v>43178</c:v>
                </c:pt>
                <c:pt idx="270">
                  <c:v>43181</c:v>
                </c:pt>
                <c:pt idx="271">
                  <c:v>43184</c:v>
                </c:pt>
                <c:pt idx="272">
                  <c:v>43187</c:v>
                </c:pt>
                <c:pt idx="273">
                  <c:v>43190</c:v>
                </c:pt>
                <c:pt idx="274">
                  <c:v>43193</c:v>
                </c:pt>
                <c:pt idx="275">
                  <c:v>43196</c:v>
                </c:pt>
                <c:pt idx="276">
                  <c:v>43199</c:v>
                </c:pt>
                <c:pt idx="277">
                  <c:v>43202</c:v>
                </c:pt>
                <c:pt idx="278">
                  <c:v>43205</c:v>
                </c:pt>
                <c:pt idx="279">
                  <c:v>43208</c:v>
                </c:pt>
                <c:pt idx="280">
                  <c:v>43211</c:v>
                </c:pt>
                <c:pt idx="281">
                  <c:v>43214</c:v>
                </c:pt>
                <c:pt idx="282">
                  <c:v>43217</c:v>
                </c:pt>
                <c:pt idx="283">
                  <c:v>43220</c:v>
                </c:pt>
                <c:pt idx="284">
                  <c:v>43223</c:v>
                </c:pt>
                <c:pt idx="285">
                  <c:v>43226</c:v>
                </c:pt>
                <c:pt idx="286">
                  <c:v>43229</c:v>
                </c:pt>
                <c:pt idx="287">
                  <c:v>43232</c:v>
                </c:pt>
                <c:pt idx="288">
                  <c:v>43235</c:v>
                </c:pt>
                <c:pt idx="289">
                  <c:v>43238</c:v>
                </c:pt>
                <c:pt idx="290">
                  <c:v>43241</c:v>
                </c:pt>
                <c:pt idx="291">
                  <c:v>43244</c:v>
                </c:pt>
                <c:pt idx="292">
                  <c:v>43247</c:v>
                </c:pt>
                <c:pt idx="293">
                  <c:v>43250</c:v>
                </c:pt>
                <c:pt idx="294">
                  <c:v>43253</c:v>
                </c:pt>
                <c:pt idx="295">
                  <c:v>43256</c:v>
                </c:pt>
                <c:pt idx="296">
                  <c:v>43259</c:v>
                </c:pt>
                <c:pt idx="297">
                  <c:v>43262</c:v>
                </c:pt>
                <c:pt idx="298">
                  <c:v>43265</c:v>
                </c:pt>
                <c:pt idx="299">
                  <c:v>43268</c:v>
                </c:pt>
                <c:pt idx="300">
                  <c:v>43271</c:v>
                </c:pt>
                <c:pt idx="301">
                  <c:v>43274</c:v>
                </c:pt>
                <c:pt idx="302">
                  <c:v>43277</c:v>
                </c:pt>
                <c:pt idx="303">
                  <c:v>43280</c:v>
                </c:pt>
                <c:pt idx="304">
                  <c:v>43283</c:v>
                </c:pt>
                <c:pt idx="305">
                  <c:v>43286</c:v>
                </c:pt>
                <c:pt idx="306">
                  <c:v>43289</c:v>
                </c:pt>
                <c:pt idx="307">
                  <c:v>43292</c:v>
                </c:pt>
                <c:pt idx="308">
                  <c:v>43295</c:v>
                </c:pt>
                <c:pt idx="309">
                  <c:v>43298</c:v>
                </c:pt>
                <c:pt idx="310">
                  <c:v>43301</c:v>
                </c:pt>
                <c:pt idx="311">
                  <c:v>43304</c:v>
                </c:pt>
                <c:pt idx="312">
                  <c:v>43307</c:v>
                </c:pt>
                <c:pt idx="313">
                  <c:v>43310</c:v>
                </c:pt>
                <c:pt idx="314">
                  <c:v>43313</c:v>
                </c:pt>
                <c:pt idx="315">
                  <c:v>43316</c:v>
                </c:pt>
                <c:pt idx="316">
                  <c:v>43319</c:v>
                </c:pt>
                <c:pt idx="317">
                  <c:v>43322</c:v>
                </c:pt>
                <c:pt idx="318">
                  <c:v>43325</c:v>
                </c:pt>
                <c:pt idx="319">
                  <c:v>43328</c:v>
                </c:pt>
                <c:pt idx="320">
                  <c:v>43331</c:v>
                </c:pt>
                <c:pt idx="321">
                  <c:v>43334</c:v>
                </c:pt>
                <c:pt idx="322">
                  <c:v>43337</c:v>
                </c:pt>
                <c:pt idx="323">
                  <c:v>43340</c:v>
                </c:pt>
                <c:pt idx="324">
                  <c:v>43343</c:v>
                </c:pt>
                <c:pt idx="325">
                  <c:v>43346</c:v>
                </c:pt>
                <c:pt idx="326">
                  <c:v>43349</c:v>
                </c:pt>
                <c:pt idx="327">
                  <c:v>43352</c:v>
                </c:pt>
                <c:pt idx="328">
                  <c:v>43355</c:v>
                </c:pt>
                <c:pt idx="329">
                  <c:v>43358</c:v>
                </c:pt>
                <c:pt idx="330">
                  <c:v>43361</c:v>
                </c:pt>
                <c:pt idx="331">
                  <c:v>43364</c:v>
                </c:pt>
                <c:pt idx="332">
                  <c:v>43367</c:v>
                </c:pt>
                <c:pt idx="333">
                  <c:v>43370</c:v>
                </c:pt>
                <c:pt idx="334">
                  <c:v>43373</c:v>
                </c:pt>
                <c:pt idx="335">
                  <c:v>43376</c:v>
                </c:pt>
                <c:pt idx="336">
                  <c:v>43379</c:v>
                </c:pt>
                <c:pt idx="337">
                  <c:v>43382</c:v>
                </c:pt>
                <c:pt idx="338">
                  <c:v>43385</c:v>
                </c:pt>
                <c:pt idx="339">
                  <c:v>43388</c:v>
                </c:pt>
                <c:pt idx="340">
                  <c:v>43391</c:v>
                </c:pt>
                <c:pt idx="341">
                  <c:v>43394</c:v>
                </c:pt>
                <c:pt idx="342">
                  <c:v>43397</c:v>
                </c:pt>
                <c:pt idx="343">
                  <c:v>43400</c:v>
                </c:pt>
                <c:pt idx="344">
                  <c:v>43403</c:v>
                </c:pt>
                <c:pt idx="345">
                  <c:v>43406</c:v>
                </c:pt>
                <c:pt idx="346">
                  <c:v>43409</c:v>
                </c:pt>
                <c:pt idx="347">
                  <c:v>43412</c:v>
                </c:pt>
                <c:pt idx="348">
                  <c:v>43415</c:v>
                </c:pt>
                <c:pt idx="349">
                  <c:v>43418</c:v>
                </c:pt>
                <c:pt idx="350">
                  <c:v>43421</c:v>
                </c:pt>
                <c:pt idx="351">
                  <c:v>43424</c:v>
                </c:pt>
                <c:pt idx="352">
                  <c:v>43427</c:v>
                </c:pt>
                <c:pt idx="353">
                  <c:v>43430</c:v>
                </c:pt>
                <c:pt idx="354">
                  <c:v>43433</c:v>
                </c:pt>
                <c:pt idx="355">
                  <c:v>43436</c:v>
                </c:pt>
                <c:pt idx="356">
                  <c:v>43439</c:v>
                </c:pt>
                <c:pt idx="357">
                  <c:v>43442</c:v>
                </c:pt>
                <c:pt idx="358">
                  <c:v>43445</c:v>
                </c:pt>
                <c:pt idx="359">
                  <c:v>43448</c:v>
                </c:pt>
                <c:pt idx="360">
                  <c:v>43451</c:v>
                </c:pt>
                <c:pt idx="361">
                  <c:v>43454</c:v>
                </c:pt>
                <c:pt idx="362">
                  <c:v>43457</c:v>
                </c:pt>
                <c:pt idx="363">
                  <c:v>43460</c:v>
                </c:pt>
                <c:pt idx="364">
                  <c:v>43463</c:v>
                </c:pt>
                <c:pt idx="365">
                  <c:v>43466</c:v>
                </c:pt>
                <c:pt idx="366">
                  <c:v>43469</c:v>
                </c:pt>
                <c:pt idx="367">
                  <c:v>43472</c:v>
                </c:pt>
                <c:pt idx="368">
                  <c:v>43475</c:v>
                </c:pt>
                <c:pt idx="369">
                  <c:v>43478</c:v>
                </c:pt>
                <c:pt idx="370">
                  <c:v>43481</c:v>
                </c:pt>
                <c:pt idx="371">
                  <c:v>43484</c:v>
                </c:pt>
                <c:pt idx="372">
                  <c:v>43487</c:v>
                </c:pt>
                <c:pt idx="373">
                  <c:v>43490</c:v>
                </c:pt>
                <c:pt idx="374">
                  <c:v>43493</c:v>
                </c:pt>
                <c:pt idx="375">
                  <c:v>43496</c:v>
                </c:pt>
                <c:pt idx="376">
                  <c:v>43499</c:v>
                </c:pt>
                <c:pt idx="377">
                  <c:v>43502</c:v>
                </c:pt>
                <c:pt idx="378">
                  <c:v>43505</c:v>
                </c:pt>
                <c:pt idx="379">
                  <c:v>43508</c:v>
                </c:pt>
                <c:pt idx="380">
                  <c:v>43511</c:v>
                </c:pt>
                <c:pt idx="381">
                  <c:v>43514</c:v>
                </c:pt>
                <c:pt idx="382">
                  <c:v>43517</c:v>
                </c:pt>
                <c:pt idx="383">
                  <c:v>43520</c:v>
                </c:pt>
                <c:pt idx="384">
                  <c:v>43523</c:v>
                </c:pt>
                <c:pt idx="385">
                  <c:v>43526</c:v>
                </c:pt>
                <c:pt idx="386">
                  <c:v>43529</c:v>
                </c:pt>
                <c:pt idx="387">
                  <c:v>43532</c:v>
                </c:pt>
                <c:pt idx="388">
                  <c:v>43535</c:v>
                </c:pt>
                <c:pt idx="389">
                  <c:v>43538</c:v>
                </c:pt>
                <c:pt idx="390">
                  <c:v>43541</c:v>
                </c:pt>
                <c:pt idx="391">
                  <c:v>43544</c:v>
                </c:pt>
                <c:pt idx="392">
                  <c:v>43547</c:v>
                </c:pt>
                <c:pt idx="393">
                  <c:v>43550</c:v>
                </c:pt>
                <c:pt idx="394">
                  <c:v>43553</c:v>
                </c:pt>
                <c:pt idx="395">
                  <c:v>43556</c:v>
                </c:pt>
                <c:pt idx="396">
                  <c:v>43559</c:v>
                </c:pt>
                <c:pt idx="397">
                  <c:v>43562</c:v>
                </c:pt>
                <c:pt idx="398">
                  <c:v>43565</c:v>
                </c:pt>
                <c:pt idx="399">
                  <c:v>43568</c:v>
                </c:pt>
                <c:pt idx="400">
                  <c:v>43571</c:v>
                </c:pt>
                <c:pt idx="401">
                  <c:v>43574</c:v>
                </c:pt>
                <c:pt idx="402">
                  <c:v>43577</c:v>
                </c:pt>
                <c:pt idx="403">
                  <c:v>43580</c:v>
                </c:pt>
                <c:pt idx="404">
                  <c:v>43583</c:v>
                </c:pt>
                <c:pt idx="405">
                  <c:v>43586</c:v>
                </c:pt>
                <c:pt idx="406">
                  <c:v>43589</c:v>
                </c:pt>
                <c:pt idx="407">
                  <c:v>43592</c:v>
                </c:pt>
                <c:pt idx="408">
                  <c:v>43595</c:v>
                </c:pt>
                <c:pt idx="409">
                  <c:v>43598</c:v>
                </c:pt>
                <c:pt idx="410">
                  <c:v>43601</c:v>
                </c:pt>
                <c:pt idx="411">
                  <c:v>43604</c:v>
                </c:pt>
                <c:pt idx="412">
                  <c:v>43607</c:v>
                </c:pt>
                <c:pt idx="413">
                  <c:v>43610</c:v>
                </c:pt>
                <c:pt idx="414">
                  <c:v>43613</c:v>
                </c:pt>
                <c:pt idx="415">
                  <c:v>43616</c:v>
                </c:pt>
                <c:pt idx="416">
                  <c:v>43619</c:v>
                </c:pt>
                <c:pt idx="417">
                  <c:v>43622</c:v>
                </c:pt>
                <c:pt idx="418">
                  <c:v>43625</c:v>
                </c:pt>
                <c:pt idx="419">
                  <c:v>43628</c:v>
                </c:pt>
                <c:pt idx="420">
                  <c:v>43631</c:v>
                </c:pt>
                <c:pt idx="421">
                  <c:v>43634</c:v>
                </c:pt>
                <c:pt idx="422">
                  <c:v>43637</c:v>
                </c:pt>
                <c:pt idx="423">
                  <c:v>43640</c:v>
                </c:pt>
                <c:pt idx="424">
                  <c:v>43643</c:v>
                </c:pt>
                <c:pt idx="425">
                  <c:v>43646</c:v>
                </c:pt>
                <c:pt idx="426">
                  <c:v>43649</c:v>
                </c:pt>
                <c:pt idx="427">
                  <c:v>43652</c:v>
                </c:pt>
                <c:pt idx="428">
                  <c:v>43655</c:v>
                </c:pt>
                <c:pt idx="429">
                  <c:v>43658</c:v>
                </c:pt>
                <c:pt idx="430">
                  <c:v>43661</c:v>
                </c:pt>
                <c:pt idx="431">
                  <c:v>43664</c:v>
                </c:pt>
                <c:pt idx="432">
                  <c:v>43667</c:v>
                </c:pt>
                <c:pt idx="433">
                  <c:v>43670</c:v>
                </c:pt>
                <c:pt idx="434">
                  <c:v>43673</c:v>
                </c:pt>
                <c:pt idx="435">
                  <c:v>43676</c:v>
                </c:pt>
                <c:pt idx="436">
                  <c:v>43679</c:v>
                </c:pt>
                <c:pt idx="437">
                  <c:v>43682</c:v>
                </c:pt>
                <c:pt idx="438">
                  <c:v>43685</c:v>
                </c:pt>
                <c:pt idx="439">
                  <c:v>43688</c:v>
                </c:pt>
                <c:pt idx="440">
                  <c:v>43691</c:v>
                </c:pt>
                <c:pt idx="441">
                  <c:v>43694</c:v>
                </c:pt>
                <c:pt idx="442">
                  <c:v>43697</c:v>
                </c:pt>
                <c:pt idx="443">
                  <c:v>43700</c:v>
                </c:pt>
                <c:pt idx="444">
                  <c:v>43703</c:v>
                </c:pt>
                <c:pt idx="445">
                  <c:v>43706</c:v>
                </c:pt>
                <c:pt idx="446">
                  <c:v>43709</c:v>
                </c:pt>
                <c:pt idx="447">
                  <c:v>43712</c:v>
                </c:pt>
                <c:pt idx="448">
                  <c:v>43715</c:v>
                </c:pt>
                <c:pt idx="449">
                  <c:v>43718</c:v>
                </c:pt>
                <c:pt idx="450">
                  <c:v>43721</c:v>
                </c:pt>
                <c:pt idx="451">
                  <c:v>43724</c:v>
                </c:pt>
                <c:pt idx="452">
                  <c:v>43727</c:v>
                </c:pt>
                <c:pt idx="453">
                  <c:v>43730</c:v>
                </c:pt>
                <c:pt idx="454">
                  <c:v>43733</c:v>
                </c:pt>
                <c:pt idx="455">
                  <c:v>43736</c:v>
                </c:pt>
                <c:pt idx="456">
                  <c:v>43739</c:v>
                </c:pt>
                <c:pt idx="457">
                  <c:v>43742</c:v>
                </c:pt>
                <c:pt idx="458">
                  <c:v>43745</c:v>
                </c:pt>
                <c:pt idx="459">
                  <c:v>43748</c:v>
                </c:pt>
                <c:pt idx="460">
                  <c:v>43751</c:v>
                </c:pt>
                <c:pt idx="461">
                  <c:v>43754</c:v>
                </c:pt>
                <c:pt idx="462">
                  <c:v>43757</c:v>
                </c:pt>
                <c:pt idx="463">
                  <c:v>43760</c:v>
                </c:pt>
                <c:pt idx="464">
                  <c:v>43763</c:v>
                </c:pt>
                <c:pt idx="465">
                  <c:v>43766</c:v>
                </c:pt>
                <c:pt idx="466">
                  <c:v>43769</c:v>
                </c:pt>
                <c:pt idx="467">
                  <c:v>43772</c:v>
                </c:pt>
                <c:pt idx="468">
                  <c:v>43775</c:v>
                </c:pt>
                <c:pt idx="469">
                  <c:v>43778</c:v>
                </c:pt>
                <c:pt idx="470">
                  <c:v>43781</c:v>
                </c:pt>
                <c:pt idx="471">
                  <c:v>43784</c:v>
                </c:pt>
                <c:pt idx="472">
                  <c:v>43787</c:v>
                </c:pt>
                <c:pt idx="473">
                  <c:v>43790</c:v>
                </c:pt>
                <c:pt idx="474">
                  <c:v>43793</c:v>
                </c:pt>
                <c:pt idx="475">
                  <c:v>43796</c:v>
                </c:pt>
                <c:pt idx="476">
                  <c:v>43799</c:v>
                </c:pt>
                <c:pt idx="477">
                  <c:v>43802</c:v>
                </c:pt>
                <c:pt idx="478">
                  <c:v>43805</c:v>
                </c:pt>
                <c:pt idx="479">
                  <c:v>43808</c:v>
                </c:pt>
                <c:pt idx="480">
                  <c:v>43811</c:v>
                </c:pt>
                <c:pt idx="481">
                  <c:v>43814</c:v>
                </c:pt>
                <c:pt idx="482">
                  <c:v>43817</c:v>
                </c:pt>
                <c:pt idx="483">
                  <c:v>43820</c:v>
                </c:pt>
                <c:pt idx="484">
                  <c:v>43823</c:v>
                </c:pt>
                <c:pt idx="485">
                  <c:v>43826</c:v>
                </c:pt>
                <c:pt idx="486">
                  <c:v>43829</c:v>
                </c:pt>
                <c:pt idx="487">
                  <c:v>43832</c:v>
                </c:pt>
                <c:pt idx="488">
                  <c:v>43835</c:v>
                </c:pt>
                <c:pt idx="489">
                  <c:v>43838</c:v>
                </c:pt>
                <c:pt idx="490">
                  <c:v>43841</c:v>
                </c:pt>
                <c:pt idx="491">
                  <c:v>43844</c:v>
                </c:pt>
                <c:pt idx="492">
                  <c:v>43847</c:v>
                </c:pt>
                <c:pt idx="493">
                  <c:v>43850</c:v>
                </c:pt>
                <c:pt idx="494">
                  <c:v>43853</c:v>
                </c:pt>
                <c:pt idx="495">
                  <c:v>43856</c:v>
                </c:pt>
                <c:pt idx="496">
                  <c:v>43859</c:v>
                </c:pt>
                <c:pt idx="497">
                  <c:v>43862</c:v>
                </c:pt>
                <c:pt idx="498">
                  <c:v>43865</c:v>
                </c:pt>
                <c:pt idx="499">
                  <c:v>43868</c:v>
                </c:pt>
                <c:pt idx="500">
                  <c:v>43871</c:v>
                </c:pt>
                <c:pt idx="501">
                  <c:v>43874</c:v>
                </c:pt>
                <c:pt idx="502">
                  <c:v>43877</c:v>
                </c:pt>
                <c:pt idx="503">
                  <c:v>43880</c:v>
                </c:pt>
                <c:pt idx="504">
                  <c:v>43883</c:v>
                </c:pt>
                <c:pt idx="505">
                  <c:v>43886</c:v>
                </c:pt>
                <c:pt idx="506">
                  <c:v>43889</c:v>
                </c:pt>
                <c:pt idx="507">
                  <c:v>43892</c:v>
                </c:pt>
                <c:pt idx="508">
                  <c:v>43895</c:v>
                </c:pt>
                <c:pt idx="509">
                  <c:v>43898</c:v>
                </c:pt>
                <c:pt idx="510">
                  <c:v>43901</c:v>
                </c:pt>
                <c:pt idx="511">
                  <c:v>43904</c:v>
                </c:pt>
                <c:pt idx="512">
                  <c:v>43907</c:v>
                </c:pt>
                <c:pt idx="513">
                  <c:v>43910</c:v>
                </c:pt>
                <c:pt idx="514">
                  <c:v>43913</c:v>
                </c:pt>
                <c:pt idx="515">
                  <c:v>43916</c:v>
                </c:pt>
                <c:pt idx="516">
                  <c:v>43919</c:v>
                </c:pt>
                <c:pt idx="517">
                  <c:v>43922</c:v>
                </c:pt>
                <c:pt idx="518">
                  <c:v>43925</c:v>
                </c:pt>
                <c:pt idx="519">
                  <c:v>43928</c:v>
                </c:pt>
                <c:pt idx="520">
                  <c:v>43931</c:v>
                </c:pt>
                <c:pt idx="521">
                  <c:v>43934</c:v>
                </c:pt>
                <c:pt idx="522">
                  <c:v>43937</c:v>
                </c:pt>
                <c:pt idx="523">
                  <c:v>43940</c:v>
                </c:pt>
                <c:pt idx="524">
                  <c:v>43943</c:v>
                </c:pt>
                <c:pt idx="525">
                  <c:v>43946</c:v>
                </c:pt>
                <c:pt idx="526">
                  <c:v>43949</c:v>
                </c:pt>
                <c:pt idx="527">
                  <c:v>43952</c:v>
                </c:pt>
                <c:pt idx="528">
                  <c:v>43955</c:v>
                </c:pt>
                <c:pt idx="529">
                  <c:v>43958</c:v>
                </c:pt>
                <c:pt idx="530">
                  <c:v>43961</c:v>
                </c:pt>
                <c:pt idx="531">
                  <c:v>43964</c:v>
                </c:pt>
                <c:pt idx="532">
                  <c:v>43967</c:v>
                </c:pt>
                <c:pt idx="533">
                  <c:v>43970</c:v>
                </c:pt>
                <c:pt idx="534">
                  <c:v>43973</c:v>
                </c:pt>
                <c:pt idx="535">
                  <c:v>43976</c:v>
                </c:pt>
                <c:pt idx="536">
                  <c:v>43979</c:v>
                </c:pt>
                <c:pt idx="537">
                  <c:v>43982</c:v>
                </c:pt>
                <c:pt idx="538">
                  <c:v>43985</c:v>
                </c:pt>
                <c:pt idx="539">
                  <c:v>43988</c:v>
                </c:pt>
                <c:pt idx="540">
                  <c:v>43991</c:v>
                </c:pt>
                <c:pt idx="541">
                  <c:v>43994</c:v>
                </c:pt>
                <c:pt idx="542">
                  <c:v>43997</c:v>
                </c:pt>
                <c:pt idx="543">
                  <c:v>44000</c:v>
                </c:pt>
                <c:pt idx="544">
                  <c:v>44003</c:v>
                </c:pt>
                <c:pt idx="545">
                  <c:v>44006</c:v>
                </c:pt>
                <c:pt idx="546">
                  <c:v>44009</c:v>
                </c:pt>
                <c:pt idx="547">
                  <c:v>44012</c:v>
                </c:pt>
                <c:pt idx="548">
                  <c:v>44015</c:v>
                </c:pt>
                <c:pt idx="549">
                  <c:v>44018</c:v>
                </c:pt>
                <c:pt idx="550">
                  <c:v>44021</c:v>
                </c:pt>
                <c:pt idx="551">
                  <c:v>44024</c:v>
                </c:pt>
                <c:pt idx="552">
                  <c:v>44027</c:v>
                </c:pt>
                <c:pt idx="553">
                  <c:v>44030</c:v>
                </c:pt>
                <c:pt idx="554">
                  <c:v>44033</c:v>
                </c:pt>
                <c:pt idx="555">
                  <c:v>44036</c:v>
                </c:pt>
                <c:pt idx="556">
                  <c:v>44039</c:v>
                </c:pt>
                <c:pt idx="557">
                  <c:v>44042</c:v>
                </c:pt>
                <c:pt idx="558">
                  <c:v>44045</c:v>
                </c:pt>
                <c:pt idx="559">
                  <c:v>44048</c:v>
                </c:pt>
                <c:pt idx="560">
                  <c:v>44051</c:v>
                </c:pt>
                <c:pt idx="561">
                  <c:v>44054</c:v>
                </c:pt>
                <c:pt idx="562">
                  <c:v>44057</c:v>
                </c:pt>
                <c:pt idx="563">
                  <c:v>44060</c:v>
                </c:pt>
                <c:pt idx="564">
                  <c:v>44063</c:v>
                </c:pt>
                <c:pt idx="565">
                  <c:v>44066</c:v>
                </c:pt>
                <c:pt idx="566">
                  <c:v>44069</c:v>
                </c:pt>
                <c:pt idx="567">
                  <c:v>44072</c:v>
                </c:pt>
                <c:pt idx="568">
                  <c:v>44075</c:v>
                </c:pt>
                <c:pt idx="569">
                  <c:v>44078</c:v>
                </c:pt>
                <c:pt idx="570">
                  <c:v>44081</c:v>
                </c:pt>
                <c:pt idx="571">
                  <c:v>44084</c:v>
                </c:pt>
                <c:pt idx="572">
                  <c:v>44087</c:v>
                </c:pt>
                <c:pt idx="573">
                  <c:v>44090</c:v>
                </c:pt>
                <c:pt idx="574">
                  <c:v>44093</c:v>
                </c:pt>
                <c:pt idx="575">
                  <c:v>44096</c:v>
                </c:pt>
                <c:pt idx="576">
                  <c:v>44099</c:v>
                </c:pt>
                <c:pt idx="577">
                  <c:v>44102</c:v>
                </c:pt>
                <c:pt idx="578">
                  <c:v>44105</c:v>
                </c:pt>
                <c:pt idx="579">
                  <c:v>44108</c:v>
                </c:pt>
                <c:pt idx="580">
                  <c:v>44111</c:v>
                </c:pt>
                <c:pt idx="581">
                  <c:v>44114</c:v>
                </c:pt>
                <c:pt idx="582">
                  <c:v>44117</c:v>
                </c:pt>
                <c:pt idx="583">
                  <c:v>44120</c:v>
                </c:pt>
                <c:pt idx="584">
                  <c:v>44123</c:v>
                </c:pt>
                <c:pt idx="585">
                  <c:v>44126</c:v>
                </c:pt>
                <c:pt idx="586">
                  <c:v>44129</c:v>
                </c:pt>
                <c:pt idx="587">
                  <c:v>44132</c:v>
                </c:pt>
                <c:pt idx="588">
                  <c:v>44135</c:v>
                </c:pt>
                <c:pt idx="589">
                  <c:v>44138</c:v>
                </c:pt>
                <c:pt idx="590">
                  <c:v>44141</c:v>
                </c:pt>
                <c:pt idx="591">
                  <c:v>44144</c:v>
                </c:pt>
                <c:pt idx="592">
                  <c:v>44147</c:v>
                </c:pt>
                <c:pt idx="593">
                  <c:v>44150</c:v>
                </c:pt>
                <c:pt idx="594">
                  <c:v>44153</c:v>
                </c:pt>
                <c:pt idx="595">
                  <c:v>44156</c:v>
                </c:pt>
                <c:pt idx="596">
                  <c:v>44159</c:v>
                </c:pt>
                <c:pt idx="597">
                  <c:v>44162</c:v>
                </c:pt>
                <c:pt idx="598">
                  <c:v>44165</c:v>
                </c:pt>
                <c:pt idx="599">
                  <c:v>44168</c:v>
                </c:pt>
                <c:pt idx="600">
                  <c:v>44171</c:v>
                </c:pt>
                <c:pt idx="601">
                  <c:v>44174</c:v>
                </c:pt>
                <c:pt idx="602">
                  <c:v>44177</c:v>
                </c:pt>
                <c:pt idx="603">
                  <c:v>44180</c:v>
                </c:pt>
                <c:pt idx="604">
                  <c:v>44183</c:v>
                </c:pt>
                <c:pt idx="605">
                  <c:v>44186</c:v>
                </c:pt>
                <c:pt idx="606">
                  <c:v>44189</c:v>
                </c:pt>
                <c:pt idx="607">
                  <c:v>44192</c:v>
                </c:pt>
                <c:pt idx="608">
                  <c:v>44195</c:v>
                </c:pt>
                <c:pt idx="609">
                  <c:v>44198</c:v>
                </c:pt>
                <c:pt idx="610">
                  <c:v>44201</c:v>
                </c:pt>
                <c:pt idx="611">
                  <c:v>44204</c:v>
                </c:pt>
                <c:pt idx="612">
                  <c:v>44207</c:v>
                </c:pt>
                <c:pt idx="613">
                  <c:v>44210</c:v>
                </c:pt>
                <c:pt idx="614">
                  <c:v>44213</c:v>
                </c:pt>
                <c:pt idx="615">
                  <c:v>44216</c:v>
                </c:pt>
                <c:pt idx="616">
                  <c:v>44219</c:v>
                </c:pt>
                <c:pt idx="617">
                  <c:v>44222</c:v>
                </c:pt>
                <c:pt idx="618">
                  <c:v>44225</c:v>
                </c:pt>
              </c:numCache>
            </c:numRef>
          </c:cat>
          <c:val>
            <c:numRef>
              <c:f>'C-MDP in China'!$Q$6:$Q$746</c:f>
              <c:numCache>
                <c:formatCode>General</c:formatCode>
                <c:ptCount val="619"/>
                <c:pt idx="0">
                  <c:v>411651.05400164647</c:v>
                </c:pt>
                <c:pt idx="1">
                  <c:v>392600.26914001926</c:v>
                </c:pt>
                <c:pt idx="2">
                  <c:v>442566.60141728097</c:v>
                </c:pt>
                <c:pt idx="3">
                  <c:v>460474.79476347135</c:v>
                </c:pt>
                <c:pt idx="4">
                  <c:v>374294.79810728121</c:v>
                </c:pt>
                <c:pt idx="5">
                  <c:v>291771.39416340971</c:v>
                </c:pt>
                <c:pt idx="6">
                  <c:v>352923.95973244106</c:v>
                </c:pt>
                <c:pt idx="7">
                  <c:v>294026.92716210312</c:v>
                </c:pt>
                <c:pt idx="8">
                  <c:v>295165.70580559538</c:v>
                </c:pt>
                <c:pt idx="9">
                  <c:v>283471.47235567408</c:v>
                </c:pt>
                <c:pt idx="10">
                  <c:v>299586.95145519008</c:v>
                </c:pt>
                <c:pt idx="11">
                  <c:v>340612.64531427517</c:v>
                </c:pt>
                <c:pt idx="12">
                  <c:v>205707.17458944465</c:v>
                </c:pt>
                <c:pt idx="13">
                  <c:v>226515.91130924853</c:v>
                </c:pt>
                <c:pt idx="14">
                  <c:v>266058.62424997083</c:v>
                </c:pt>
                <c:pt idx="15">
                  <c:v>296745.86397508916</c:v>
                </c:pt>
                <c:pt idx="16">
                  <c:v>213659.3775441522</c:v>
                </c:pt>
                <c:pt idx="17">
                  <c:v>244052.60519395757</c:v>
                </c:pt>
                <c:pt idx="18">
                  <c:v>215744.56265118055</c:v>
                </c:pt>
                <c:pt idx="19">
                  <c:v>229334.6692546265</c:v>
                </c:pt>
                <c:pt idx="20">
                  <c:v>223493.39511440101</c:v>
                </c:pt>
                <c:pt idx="21">
                  <c:v>209534.72681436379</c:v>
                </c:pt>
                <c:pt idx="22">
                  <c:v>235938.35407513008</c:v>
                </c:pt>
                <c:pt idx="23">
                  <c:v>254197.80231130013</c:v>
                </c:pt>
                <c:pt idx="24">
                  <c:v>247501.94881371682</c:v>
                </c:pt>
                <c:pt idx="25">
                  <c:v>256353.95145490713</c:v>
                </c:pt>
                <c:pt idx="26">
                  <c:v>204672.72026433394</c:v>
                </c:pt>
                <c:pt idx="27">
                  <c:v>212403.15708293108</c:v>
                </c:pt>
                <c:pt idx="28">
                  <c:v>215161.26486544096</c:v>
                </c:pt>
                <c:pt idx="29">
                  <c:v>217235.02132727439</c:v>
                </c:pt>
                <c:pt idx="30">
                  <c:v>254600.02105930459</c:v>
                </c:pt>
                <c:pt idx="31">
                  <c:v>254001.22432958905</c:v>
                </c:pt>
                <c:pt idx="32">
                  <c:v>256026.58543465566</c:v>
                </c:pt>
                <c:pt idx="33">
                  <c:v>259666.64410358004</c:v>
                </c:pt>
                <c:pt idx="34">
                  <c:v>270155.4086769619</c:v>
                </c:pt>
                <c:pt idx="35">
                  <c:v>237119.72849921044</c:v>
                </c:pt>
                <c:pt idx="36">
                  <c:v>245013.33775844902</c:v>
                </c:pt>
                <c:pt idx="37">
                  <c:v>268652.14123322151</c:v>
                </c:pt>
                <c:pt idx="38">
                  <c:v>293261.81777213793</c:v>
                </c:pt>
                <c:pt idx="39">
                  <c:v>263562.06348028837</c:v>
                </c:pt>
                <c:pt idx="40">
                  <c:v>245506.78457134392</c:v>
                </c:pt>
                <c:pt idx="41">
                  <c:v>250211.39087589702</c:v>
                </c:pt>
                <c:pt idx="42">
                  <c:v>286555.36441191635</c:v>
                </c:pt>
                <c:pt idx="43">
                  <c:v>276279.63011255278</c:v>
                </c:pt>
                <c:pt idx="44">
                  <c:v>216013.86584662925</c:v>
                </c:pt>
                <c:pt idx="45">
                  <c:v>214345.20679933741</c:v>
                </c:pt>
                <c:pt idx="46">
                  <c:v>181231.7327338662</c:v>
                </c:pt>
                <c:pt idx="47">
                  <c:v>182263.1431731832</c:v>
                </c:pt>
                <c:pt idx="48">
                  <c:v>195309.67760403792</c:v>
                </c:pt>
                <c:pt idx="49">
                  <c:v>344559.38052232773</c:v>
                </c:pt>
                <c:pt idx="50">
                  <c:v>332959.43180503685</c:v>
                </c:pt>
                <c:pt idx="51">
                  <c:v>383960.98643719044</c:v>
                </c:pt>
                <c:pt idx="52">
                  <c:v>406996.7257838886</c:v>
                </c:pt>
                <c:pt idx="53">
                  <c:v>431639.26473379938</c:v>
                </c:pt>
                <c:pt idx="54">
                  <c:v>620071.38959576644</c:v>
                </c:pt>
                <c:pt idx="55">
                  <c:v>656837.42891558609</c:v>
                </c:pt>
                <c:pt idx="56">
                  <c:v>756606.18227762019</c:v>
                </c:pt>
                <c:pt idx="57">
                  <c:v>539474.58738959371</c:v>
                </c:pt>
                <c:pt idx="58">
                  <c:v>543576.43034843623</c:v>
                </c:pt>
                <c:pt idx="59">
                  <c:v>530173.06436551816</c:v>
                </c:pt>
                <c:pt idx="60">
                  <c:v>548476.90187865158</c:v>
                </c:pt>
                <c:pt idx="61">
                  <c:v>715742.92956136144</c:v>
                </c:pt>
                <c:pt idx="62">
                  <c:v>726313.44470639073</c:v>
                </c:pt>
                <c:pt idx="63">
                  <c:v>663927.21265775186</c:v>
                </c:pt>
                <c:pt idx="64">
                  <c:v>26259.754458401701</c:v>
                </c:pt>
                <c:pt idx="65">
                  <c:v>24483.393791876268</c:v>
                </c:pt>
                <c:pt idx="66">
                  <c:v>34198.846441229922</c:v>
                </c:pt>
                <c:pt idx="67">
                  <c:v>25553.736551939975</c:v>
                </c:pt>
                <c:pt idx="68">
                  <c:v>22067.376232899609</c:v>
                </c:pt>
                <c:pt idx="69">
                  <c:v>14325.918586329441</c:v>
                </c:pt>
                <c:pt idx="70">
                  <c:v>14686.54706566222</c:v>
                </c:pt>
                <c:pt idx="71">
                  <c:v>-83029.544575073523</c:v>
                </c:pt>
                <c:pt idx="72">
                  <c:v>-28965.944300438045</c:v>
                </c:pt>
                <c:pt idx="73">
                  <c:v>-12873.127955073956</c:v>
                </c:pt>
                <c:pt idx="74">
                  <c:v>-14255.956952113658</c:v>
                </c:pt>
                <c:pt idx="75">
                  <c:v>-32700.271393675124</c:v>
                </c:pt>
                <c:pt idx="76">
                  <c:v>-72864.536922390456</c:v>
                </c:pt>
                <c:pt idx="77">
                  <c:v>-65771.884294622811</c:v>
                </c:pt>
                <c:pt idx="78">
                  <c:v>-66014.308838048717</c:v>
                </c:pt>
                <c:pt idx="79">
                  <c:v>-73460.030319884885</c:v>
                </c:pt>
                <c:pt idx="80">
                  <c:v>-83937.865457725711</c:v>
                </c:pt>
                <c:pt idx="81">
                  <c:v>-87440.442909753998</c:v>
                </c:pt>
                <c:pt idx="82">
                  <c:v>-52559.580641404842</c:v>
                </c:pt>
                <c:pt idx="83">
                  <c:v>-46803.995139075909</c:v>
                </c:pt>
                <c:pt idx="84">
                  <c:v>-37392.098058110219</c:v>
                </c:pt>
                <c:pt idx="85">
                  <c:v>-65726.437236469588</c:v>
                </c:pt>
                <c:pt idx="86">
                  <c:v>-72442.73260398733</c:v>
                </c:pt>
                <c:pt idx="87">
                  <c:v>-71690.968223872129</c:v>
                </c:pt>
                <c:pt idx="88">
                  <c:v>-81057.504230659106</c:v>
                </c:pt>
                <c:pt idx="89">
                  <c:v>-114695.2310071605</c:v>
                </c:pt>
                <c:pt idx="90">
                  <c:v>-120435.82802458364</c:v>
                </c:pt>
                <c:pt idx="91">
                  <c:v>125986.5552060809</c:v>
                </c:pt>
                <c:pt idx="92">
                  <c:v>118481.14205947111</c:v>
                </c:pt>
                <c:pt idx="93">
                  <c:v>126738.88126041065</c:v>
                </c:pt>
                <c:pt idx="94">
                  <c:v>87552.47185483668</c:v>
                </c:pt>
                <c:pt idx="95">
                  <c:v>106555.33720611641</c:v>
                </c:pt>
                <c:pt idx="96">
                  <c:v>108254.2674637445</c:v>
                </c:pt>
                <c:pt idx="97">
                  <c:v>91404.03488660563</c:v>
                </c:pt>
                <c:pt idx="98">
                  <c:v>117538.93965616147</c:v>
                </c:pt>
                <c:pt idx="99">
                  <c:v>136067.59551108861</c:v>
                </c:pt>
                <c:pt idx="100">
                  <c:v>170259.71224209899</c:v>
                </c:pt>
                <c:pt idx="101">
                  <c:v>183823.27846280753</c:v>
                </c:pt>
                <c:pt idx="102">
                  <c:v>143980.86518526019</c:v>
                </c:pt>
                <c:pt idx="103">
                  <c:v>157240.79159136652</c:v>
                </c:pt>
                <c:pt idx="104">
                  <c:v>166428.70112191117</c:v>
                </c:pt>
                <c:pt idx="105">
                  <c:v>156633.81172145344</c:v>
                </c:pt>
                <c:pt idx="106">
                  <c:v>171980.90558038221</c:v>
                </c:pt>
                <c:pt idx="107">
                  <c:v>141733.55612983881</c:v>
                </c:pt>
                <c:pt idx="108">
                  <c:v>127178.15565577347</c:v>
                </c:pt>
                <c:pt idx="109">
                  <c:v>125353.80502716603</c:v>
                </c:pt>
                <c:pt idx="110">
                  <c:v>119258.63985902083</c:v>
                </c:pt>
                <c:pt idx="111">
                  <c:v>139378.76821913209</c:v>
                </c:pt>
                <c:pt idx="112">
                  <c:v>146882.75230357482</c:v>
                </c:pt>
                <c:pt idx="113">
                  <c:v>142873.84625008237</c:v>
                </c:pt>
                <c:pt idx="114">
                  <c:v>155650.11370576068</c:v>
                </c:pt>
                <c:pt idx="115">
                  <c:v>157975.94611871825</c:v>
                </c:pt>
                <c:pt idx="116">
                  <c:v>102940.73905827943</c:v>
                </c:pt>
                <c:pt idx="117">
                  <c:v>110610.70678774978</c:v>
                </c:pt>
                <c:pt idx="118">
                  <c:v>152373.86886609462</c:v>
                </c:pt>
                <c:pt idx="119">
                  <c:v>222093.31806616811</c:v>
                </c:pt>
                <c:pt idx="120">
                  <c:v>265525.38546904561</c:v>
                </c:pt>
                <c:pt idx="121">
                  <c:v>275252.7561186793</c:v>
                </c:pt>
                <c:pt idx="122">
                  <c:v>66308.252718554577</c:v>
                </c:pt>
                <c:pt idx="123">
                  <c:v>61326.6064432204</c:v>
                </c:pt>
                <c:pt idx="124">
                  <c:v>-18846.887744597974</c:v>
                </c:pt>
                <c:pt idx="125">
                  <c:v>-153608.68691983691</c:v>
                </c:pt>
                <c:pt idx="126">
                  <c:v>-131204.08579056035</c:v>
                </c:pt>
                <c:pt idx="127">
                  <c:v>-66550.287302689394</c:v>
                </c:pt>
                <c:pt idx="128">
                  <c:v>-79318.661167405196</c:v>
                </c:pt>
                <c:pt idx="129">
                  <c:v>-172454.70988284657</c:v>
                </c:pt>
                <c:pt idx="130">
                  <c:v>-181556.27306639135</c:v>
                </c:pt>
                <c:pt idx="131">
                  <c:v>-186294.5240130286</c:v>
                </c:pt>
                <c:pt idx="132">
                  <c:v>-120432.23503541772</c:v>
                </c:pt>
                <c:pt idx="133">
                  <c:v>-80427.051303924061</c:v>
                </c:pt>
                <c:pt idx="134">
                  <c:v>-124037.30812885333</c:v>
                </c:pt>
                <c:pt idx="135">
                  <c:v>-174124.12455724436</c:v>
                </c:pt>
                <c:pt idx="136">
                  <c:v>-177147.78795527993</c:v>
                </c:pt>
                <c:pt idx="137">
                  <c:v>-154894.642326214</c:v>
                </c:pt>
                <c:pt idx="138">
                  <c:v>-170103.64414605871</c:v>
                </c:pt>
                <c:pt idx="139">
                  <c:v>-120217.80834234878</c:v>
                </c:pt>
                <c:pt idx="140">
                  <c:v>-99325.776829490089</c:v>
                </c:pt>
                <c:pt idx="141">
                  <c:v>-78754.425074551837</c:v>
                </c:pt>
                <c:pt idx="142">
                  <c:v>18248.988905704813</c:v>
                </c:pt>
                <c:pt idx="143">
                  <c:v>-27958.245981137035</c:v>
                </c:pt>
                <c:pt idx="144">
                  <c:v>-91163.829055499402</c:v>
                </c:pt>
                <c:pt idx="145">
                  <c:v>-66845.729605155298</c:v>
                </c:pt>
                <c:pt idx="146">
                  <c:v>-46584.696736329002</c:v>
                </c:pt>
                <c:pt idx="147">
                  <c:v>-287097.43310332636</c:v>
                </c:pt>
                <c:pt idx="148">
                  <c:v>-181096.94432043226</c:v>
                </c:pt>
                <c:pt idx="149">
                  <c:v>-327380.37560121191</c:v>
                </c:pt>
                <c:pt idx="150">
                  <c:v>-241366.36496567773</c:v>
                </c:pt>
                <c:pt idx="151">
                  <c:v>-258787.6503278712</c:v>
                </c:pt>
                <c:pt idx="152">
                  <c:v>-183537.31306546286</c:v>
                </c:pt>
                <c:pt idx="153">
                  <c:v>-175273.95608514256</c:v>
                </c:pt>
                <c:pt idx="154">
                  <c:v>-132042.90732288966</c:v>
                </c:pt>
                <c:pt idx="155">
                  <c:v>-111800.97373245587</c:v>
                </c:pt>
                <c:pt idx="156">
                  <c:v>-182238.238847623</c:v>
                </c:pt>
                <c:pt idx="157">
                  <c:v>-159353.08032169379</c:v>
                </c:pt>
                <c:pt idx="158">
                  <c:v>-128199.19010963396</c:v>
                </c:pt>
                <c:pt idx="159">
                  <c:v>-152045.0674217944</c:v>
                </c:pt>
                <c:pt idx="160">
                  <c:v>-90937.661731979693</c:v>
                </c:pt>
                <c:pt idx="161">
                  <c:v>-61897.118235707749</c:v>
                </c:pt>
                <c:pt idx="162">
                  <c:v>162740.26349027897</c:v>
                </c:pt>
                <c:pt idx="163">
                  <c:v>258377.73703789129</c:v>
                </c:pt>
                <c:pt idx="164">
                  <c:v>414250.27539009927</c:v>
                </c:pt>
                <c:pt idx="165">
                  <c:v>430915.34390994348</c:v>
                </c:pt>
                <c:pt idx="166">
                  <c:v>410040.38948269025</c:v>
                </c:pt>
                <c:pt idx="167">
                  <c:v>442730.43479471467</c:v>
                </c:pt>
                <c:pt idx="168">
                  <c:v>672195.12951487652</c:v>
                </c:pt>
                <c:pt idx="169">
                  <c:v>761352.05966659822</c:v>
                </c:pt>
                <c:pt idx="170">
                  <c:v>677443.17663445906</c:v>
                </c:pt>
                <c:pt idx="171">
                  <c:v>754265.98855755338</c:v>
                </c:pt>
                <c:pt idx="172">
                  <c:v>1134200.0367070837</c:v>
                </c:pt>
                <c:pt idx="173">
                  <c:v>927008.09630303644</c:v>
                </c:pt>
                <c:pt idx="174">
                  <c:v>1211977.9184397771</c:v>
                </c:pt>
                <c:pt idx="175">
                  <c:v>1469504.7571498775</c:v>
                </c:pt>
                <c:pt idx="176">
                  <c:v>1208875.4717797968</c:v>
                </c:pt>
                <c:pt idx="177">
                  <c:v>958934.51999381161</c:v>
                </c:pt>
                <c:pt idx="178">
                  <c:v>908237.42286989605</c:v>
                </c:pt>
                <c:pt idx="179">
                  <c:v>1035430.1712955646</c:v>
                </c:pt>
                <c:pt idx="180">
                  <c:v>943749.86784429452</c:v>
                </c:pt>
                <c:pt idx="181">
                  <c:v>901477.7006774249</c:v>
                </c:pt>
                <c:pt idx="182">
                  <c:v>881124.43985104002</c:v>
                </c:pt>
                <c:pt idx="183">
                  <c:v>1136270.5566726029</c:v>
                </c:pt>
                <c:pt idx="184">
                  <c:v>1089266.2825018957</c:v>
                </c:pt>
                <c:pt idx="185">
                  <c:v>943493.98695209785</c:v>
                </c:pt>
                <c:pt idx="186">
                  <c:v>924868.93644210044</c:v>
                </c:pt>
                <c:pt idx="187">
                  <c:v>212434.9526724997</c:v>
                </c:pt>
                <c:pt idx="188">
                  <c:v>559000.70895674685</c:v>
                </c:pt>
                <c:pt idx="189">
                  <c:v>1132730.5391594656</c:v>
                </c:pt>
                <c:pt idx="190">
                  <c:v>938133.03546219505</c:v>
                </c:pt>
                <c:pt idx="191">
                  <c:v>1003463.7844447922</c:v>
                </c:pt>
                <c:pt idx="192">
                  <c:v>1088263.1424500961</c:v>
                </c:pt>
                <c:pt idx="193">
                  <c:v>1036855.4465081608</c:v>
                </c:pt>
                <c:pt idx="194">
                  <c:v>1502100.3249419983</c:v>
                </c:pt>
                <c:pt idx="195">
                  <c:v>1423013.9431904065</c:v>
                </c:pt>
                <c:pt idx="196">
                  <c:v>2004887.1443153028</c:v>
                </c:pt>
                <c:pt idx="197">
                  <c:v>2232776.5584788714</c:v>
                </c:pt>
                <c:pt idx="198">
                  <c:v>2164013.6582511603</c:v>
                </c:pt>
                <c:pt idx="199">
                  <c:v>2145283.3520288956</c:v>
                </c:pt>
                <c:pt idx="200">
                  <c:v>2423663.2402199921</c:v>
                </c:pt>
                <c:pt idx="201">
                  <c:v>2196756.1458087638</c:v>
                </c:pt>
                <c:pt idx="202">
                  <c:v>2294953.5100934561</c:v>
                </c:pt>
                <c:pt idx="203">
                  <c:v>2841196.452536596</c:v>
                </c:pt>
                <c:pt idx="204">
                  <c:v>2991343.4459710075</c:v>
                </c:pt>
                <c:pt idx="205">
                  <c:v>2863732.3017148627</c:v>
                </c:pt>
                <c:pt idx="206">
                  <c:v>2873609.6632306478</c:v>
                </c:pt>
                <c:pt idx="207">
                  <c:v>1610697.8415781315</c:v>
                </c:pt>
                <c:pt idx="208">
                  <c:v>2197418.0743765105</c:v>
                </c:pt>
                <c:pt idx="209">
                  <c:v>1818184.3997822721</c:v>
                </c:pt>
                <c:pt idx="210">
                  <c:v>1674972.4195353366</c:v>
                </c:pt>
                <c:pt idx="211">
                  <c:v>1800634.4651523349</c:v>
                </c:pt>
                <c:pt idx="212">
                  <c:v>2112373.2254336202</c:v>
                </c:pt>
                <c:pt idx="213">
                  <c:v>2498560.5188020011</c:v>
                </c:pt>
                <c:pt idx="214">
                  <c:v>2550132.7018327443</c:v>
                </c:pt>
                <c:pt idx="215">
                  <c:v>2706972.9114391869</c:v>
                </c:pt>
                <c:pt idx="216">
                  <c:v>3201768.0530478116</c:v>
                </c:pt>
                <c:pt idx="217">
                  <c:v>4452931.6194785889</c:v>
                </c:pt>
                <c:pt idx="218">
                  <c:v>3714061.9510016078</c:v>
                </c:pt>
                <c:pt idx="219">
                  <c:v>4402299.0041856179</c:v>
                </c:pt>
                <c:pt idx="220">
                  <c:v>4726202.542056608</c:v>
                </c:pt>
                <c:pt idx="221">
                  <c:v>4641834.9419760257</c:v>
                </c:pt>
                <c:pt idx="222">
                  <c:v>3628746.4866494499</c:v>
                </c:pt>
                <c:pt idx="223">
                  <c:v>4422985.7964193355</c:v>
                </c:pt>
                <c:pt idx="224">
                  <c:v>4702901.4341291729</c:v>
                </c:pt>
                <c:pt idx="225">
                  <c:v>4702646.5148332836</c:v>
                </c:pt>
                <c:pt idx="226">
                  <c:v>4791597.8903231686</c:v>
                </c:pt>
                <c:pt idx="227">
                  <c:v>4440354.7905638749</c:v>
                </c:pt>
                <c:pt idx="228">
                  <c:v>5225295.0843585171</c:v>
                </c:pt>
                <c:pt idx="229">
                  <c:v>5603389.4981300682</c:v>
                </c:pt>
                <c:pt idx="230">
                  <c:v>6932535.9546169546</c:v>
                </c:pt>
                <c:pt idx="231">
                  <c:v>7873907.7329789074</c:v>
                </c:pt>
                <c:pt idx="232">
                  <c:v>9368373.9421532433</c:v>
                </c:pt>
                <c:pt idx="233">
                  <c:v>12265638.694082109</c:v>
                </c:pt>
                <c:pt idx="234">
                  <c:v>13705349.81627119</c:v>
                </c:pt>
                <c:pt idx="235">
                  <c:v>19333413.158337135</c:v>
                </c:pt>
                <c:pt idx="236">
                  <c:v>17223169.430175792</c:v>
                </c:pt>
                <c:pt idx="237">
                  <c:v>19623363.987580836</c:v>
                </c:pt>
                <c:pt idx="238">
                  <c:v>24546963.653018095</c:v>
                </c:pt>
                <c:pt idx="239">
                  <c:v>18917677.544016853</c:v>
                </c:pt>
                <c:pt idx="240">
                  <c:v>14447347.279449053</c:v>
                </c:pt>
                <c:pt idx="241">
                  <c:v>14412634.366375986</c:v>
                </c:pt>
                <c:pt idx="242">
                  <c:v>14388211.044690769</c:v>
                </c:pt>
                <c:pt idx="243">
                  <c:v>14526306.019160021</c:v>
                </c:pt>
                <c:pt idx="244">
                  <c:v>16867428.064374521</c:v>
                </c:pt>
                <c:pt idx="245">
                  <c:v>21042932.823313598</c:v>
                </c:pt>
                <c:pt idx="246">
                  <c:v>17231989.153714865</c:v>
                </c:pt>
                <c:pt idx="247">
                  <c:v>16558864.103222251</c:v>
                </c:pt>
                <c:pt idx="248">
                  <c:v>14543046.187366983</c:v>
                </c:pt>
                <c:pt idx="249">
                  <c:v>11967120.126908336</c:v>
                </c:pt>
                <c:pt idx="250">
                  <c:v>12577228.828798421</c:v>
                </c:pt>
                <c:pt idx="251">
                  <c:v>13101803.305279523</c:v>
                </c:pt>
                <c:pt idx="252">
                  <c:v>11151822.025153501</c:v>
                </c:pt>
                <c:pt idx="253">
                  <c:v>9569576.7923239935</c:v>
                </c:pt>
                <c:pt idx="254">
                  <c:v>7698801.1211236622</c:v>
                </c:pt>
                <c:pt idx="255">
                  <c:v>5362038.3348660981</c:v>
                </c:pt>
                <c:pt idx="256">
                  <c:v>6491853.326370744</c:v>
                </c:pt>
                <c:pt idx="257">
                  <c:v>6344085.8183773775</c:v>
                </c:pt>
                <c:pt idx="258">
                  <c:v>7993018.6565837413</c:v>
                </c:pt>
                <c:pt idx="259">
                  <c:v>10342201.765491236</c:v>
                </c:pt>
                <c:pt idx="260">
                  <c:v>10433690.077202629</c:v>
                </c:pt>
                <c:pt idx="261">
                  <c:v>8829636.5573378839</c:v>
                </c:pt>
                <c:pt idx="262">
                  <c:v>9120980.035404779</c:v>
                </c:pt>
                <c:pt idx="263">
                  <c:v>9238700.5220663063</c:v>
                </c:pt>
                <c:pt idx="264">
                  <c:v>10026950.672916427</c:v>
                </c:pt>
                <c:pt idx="265">
                  <c:v>7235436.3945025988</c:v>
                </c:pt>
                <c:pt idx="266">
                  <c:v>6147778.6209938237</c:v>
                </c:pt>
                <c:pt idx="267">
                  <c:v>6528827.2912743567</c:v>
                </c:pt>
                <c:pt idx="268">
                  <c:v>5491349.624724865</c:v>
                </c:pt>
                <c:pt idx="269">
                  <c:v>5330320.3576618694</c:v>
                </c:pt>
                <c:pt idx="270">
                  <c:v>5359996.6090416741</c:v>
                </c:pt>
                <c:pt idx="271">
                  <c:v>5125357.524881443</c:v>
                </c:pt>
                <c:pt idx="272">
                  <c:v>4474205.977895597</c:v>
                </c:pt>
                <c:pt idx="273">
                  <c:v>3412606.308983977</c:v>
                </c:pt>
                <c:pt idx="274">
                  <c:v>3952967.4895162489</c:v>
                </c:pt>
                <c:pt idx="275">
                  <c:v>3090515.1444502426</c:v>
                </c:pt>
                <c:pt idx="276">
                  <c:v>3370547.8607022269</c:v>
                </c:pt>
                <c:pt idx="277">
                  <c:v>4740648.591148342</c:v>
                </c:pt>
                <c:pt idx="278">
                  <c:v>4557456.1134206401</c:v>
                </c:pt>
                <c:pt idx="279">
                  <c:v>4339135.8231966542</c:v>
                </c:pt>
                <c:pt idx="280">
                  <c:v>5514079.0045445934</c:v>
                </c:pt>
                <c:pt idx="281">
                  <c:v>6545563.5788062476</c:v>
                </c:pt>
                <c:pt idx="282">
                  <c:v>5011240.9775163205</c:v>
                </c:pt>
                <c:pt idx="283">
                  <c:v>5058007.4899942093</c:v>
                </c:pt>
                <c:pt idx="284">
                  <c:v>5486900.4302408528</c:v>
                </c:pt>
                <c:pt idx="285">
                  <c:v>5577954.9715539468</c:v>
                </c:pt>
                <c:pt idx="286">
                  <c:v>5234694.5435285885</c:v>
                </c:pt>
                <c:pt idx="287">
                  <c:v>4012205.0555865187</c:v>
                </c:pt>
                <c:pt idx="288">
                  <c:v>4085403.7319855802</c:v>
                </c:pt>
                <c:pt idx="289">
                  <c:v>3866514.3534716237</c:v>
                </c:pt>
                <c:pt idx="290">
                  <c:v>4033988.8878455367</c:v>
                </c:pt>
                <c:pt idx="291">
                  <c:v>2803261.9188598078</c:v>
                </c:pt>
                <c:pt idx="292">
                  <c:v>2635162.618069442</c:v>
                </c:pt>
                <c:pt idx="293">
                  <c:v>2792500.1819748934</c:v>
                </c:pt>
                <c:pt idx="294">
                  <c:v>3407952.6420793915</c:v>
                </c:pt>
                <c:pt idx="295">
                  <c:v>3332834.1396874152</c:v>
                </c:pt>
                <c:pt idx="296">
                  <c:v>2224519.7593024801</c:v>
                </c:pt>
                <c:pt idx="297">
                  <c:v>1371539.9016479859</c:v>
                </c:pt>
                <c:pt idx="298">
                  <c:v>1025662.708494693</c:v>
                </c:pt>
                <c:pt idx="299">
                  <c:v>838254.08144979738</c:v>
                </c:pt>
                <c:pt idx="300">
                  <c:v>1019478.408693511</c:v>
                </c:pt>
                <c:pt idx="301">
                  <c:v>295367.05467600282</c:v>
                </c:pt>
                <c:pt idx="302">
                  <c:v>212262.90562165435</c:v>
                </c:pt>
                <c:pt idx="303">
                  <c:v>356799.93992317654</c:v>
                </c:pt>
                <c:pt idx="304">
                  <c:v>377594.20870783832</c:v>
                </c:pt>
                <c:pt idx="305">
                  <c:v>384120.75874880422</c:v>
                </c:pt>
                <c:pt idx="306">
                  <c:v>541778.9975353172</c:v>
                </c:pt>
                <c:pt idx="307">
                  <c:v>131669.36052271258</c:v>
                </c:pt>
                <c:pt idx="308">
                  <c:v>-3126.8994486583397</c:v>
                </c:pt>
                <c:pt idx="309">
                  <c:v>1440625.0595013201</c:v>
                </c:pt>
                <c:pt idx="310">
                  <c:v>1511285.5057854932</c:v>
                </c:pt>
                <c:pt idx="311">
                  <c:v>1985418.5273392946</c:v>
                </c:pt>
                <c:pt idx="312">
                  <c:v>2459970.6658184323</c:v>
                </c:pt>
                <c:pt idx="313">
                  <c:v>1433611.2381313462</c:v>
                </c:pt>
                <c:pt idx="314">
                  <c:v>5540925.1868944699</c:v>
                </c:pt>
                <c:pt idx="315">
                  <c:v>4921947.1008992316</c:v>
                </c:pt>
                <c:pt idx="316">
                  <c:v>4864134.5976217221</c:v>
                </c:pt>
                <c:pt idx="317">
                  <c:v>4188069.7846652116</c:v>
                </c:pt>
                <c:pt idx="318">
                  <c:v>3810976.3949422562</c:v>
                </c:pt>
                <c:pt idx="319">
                  <c:v>3965236.180951383</c:v>
                </c:pt>
                <c:pt idx="320">
                  <c:v>4259875.4421985336</c:v>
                </c:pt>
                <c:pt idx="321">
                  <c:v>6328001.7876715483</c:v>
                </c:pt>
                <c:pt idx="322">
                  <c:v>6413667.1987774363</c:v>
                </c:pt>
                <c:pt idx="323">
                  <c:v>7016080.6045024535</c:v>
                </c:pt>
                <c:pt idx="324">
                  <c:v>7210521.1596367666</c:v>
                </c:pt>
                <c:pt idx="325">
                  <c:v>7862250.5751751754</c:v>
                </c:pt>
                <c:pt idx="326">
                  <c:v>6077822.9611098012</c:v>
                </c:pt>
                <c:pt idx="327">
                  <c:v>5296769.1676082388</c:v>
                </c:pt>
                <c:pt idx="328">
                  <c:v>5521498.2961339029</c:v>
                </c:pt>
                <c:pt idx="329">
                  <c:v>6188999.6059428565</c:v>
                </c:pt>
                <c:pt idx="330">
                  <c:v>5623054.9478342803</c:v>
                </c:pt>
                <c:pt idx="331">
                  <c:v>5911325.9123690743</c:v>
                </c:pt>
                <c:pt idx="332">
                  <c:v>5934187.828106137</c:v>
                </c:pt>
                <c:pt idx="333">
                  <c:v>6407899.7963246144</c:v>
                </c:pt>
                <c:pt idx="334">
                  <c:v>6252934.5859832875</c:v>
                </c:pt>
                <c:pt idx="335">
                  <c:v>6174662.1898874938</c:v>
                </c:pt>
                <c:pt idx="336">
                  <c:v>5805230.1039757906</c:v>
                </c:pt>
                <c:pt idx="337">
                  <c:v>5581686.912578566</c:v>
                </c:pt>
                <c:pt idx="338">
                  <c:v>4985255.890650237</c:v>
                </c:pt>
                <c:pt idx="339">
                  <c:v>5604935.5031604879</c:v>
                </c:pt>
                <c:pt idx="340">
                  <c:v>5452446.6600389974</c:v>
                </c:pt>
                <c:pt idx="341">
                  <c:v>5686129.0120319836</c:v>
                </c:pt>
                <c:pt idx="342">
                  <c:v>5724397.3729309263</c:v>
                </c:pt>
                <c:pt idx="343">
                  <c:v>5576237.7684755111</c:v>
                </c:pt>
                <c:pt idx="344">
                  <c:v>5341732.3055116422</c:v>
                </c:pt>
                <c:pt idx="345">
                  <c:v>5645397.9604988312</c:v>
                </c:pt>
                <c:pt idx="346">
                  <c:v>5927554.5726937018</c:v>
                </c:pt>
                <c:pt idx="347">
                  <c:v>5727929.8579012034</c:v>
                </c:pt>
                <c:pt idx="348">
                  <c:v>5207209.0149491802</c:v>
                </c:pt>
                <c:pt idx="349">
                  <c:v>4225315.5665367125</c:v>
                </c:pt>
                <c:pt idx="350">
                  <c:v>4595005.7785342187</c:v>
                </c:pt>
                <c:pt idx="351">
                  <c:v>2865332.420216287</c:v>
                </c:pt>
                <c:pt idx="352">
                  <c:v>2536824.081595337</c:v>
                </c:pt>
                <c:pt idx="353">
                  <c:v>1720710.7067298498</c:v>
                </c:pt>
                <c:pt idx="354">
                  <c:v>2337066.4814607529</c:v>
                </c:pt>
                <c:pt idx="355">
                  <c:v>2089134.4595524045</c:v>
                </c:pt>
                <c:pt idx="356">
                  <c:v>2332834.3653311981</c:v>
                </c:pt>
                <c:pt idx="357">
                  <c:v>1915833.2407736289</c:v>
                </c:pt>
                <c:pt idx="358">
                  <c:v>1784432.4189882539</c:v>
                </c:pt>
                <c:pt idx="359">
                  <c:v>1500945.5300637484</c:v>
                </c:pt>
                <c:pt idx="360">
                  <c:v>2001939.5947057088</c:v>
                </c:pt>
                <c:pt idx="361">
                  <c:v>3499027.2981722965</c:v>
                </c:pt>
                <c:pt idx="362">
                  <c:v>3241499.1972502205</c:v>
                </c:pt>
                <c:pt idx="363">
                  <c:v>3124378.8591130981</c:v>
                </c:pt>
                <c:pt idx="364">
                  <c:v>3252892.2620348772</c:v>
                </c:pt>
                <c:pt idx="365">
                  <c:v>1138380.9910343746</c:v>
                </c:pt>
                <c:pt idx="366">
                  <c:v>1176164.7961164932</c:v>
                </c:pt>
                <c:pt idx="367">
                  <c:v>1407552.7121642828</c:v>
                </c:pt>
                <c:pt idx="368">
                  <c:v>1000662.4628388826</c:v>
                </c:pt>
                <c:pt idx="369">
                  <c:v>864362.27533612633</c:v>
                </c:pt>
                <c:pt idx="370">
                  <c:v>779737.47099535167</c:v>
                </c:pt>
                <c:pt idx="371">
                  <c:v>798079.71607406251</c:v>
                </c:pt>
                <c:pt idx="372">
                  <c:v>687627.98926027631</c:v>
                </c:pt>
                <c:pt idx="373">
                  <c:v>691392.65117316786</c:v>
                </c:pt>
                <c:pt idx="374">
                  <c:v>629085.27276072511</c:v>
                </c:pt>
                <c:pt idx="375">
                  <c:v>607597.03269829974</c:v>
                </c:pt>
                <c:pt idx="376">
                  <c:v>613219.46563935932</c:v>
                </c:pt>
                <c:pt idx="377">
                  <c:v>553034.43439066084</c:v>
                </c:pt>
                <c:pt idx="378">
                  <c:v>879562.61193843186</c:v>
                </c:pt>
                <c:pt idx="379">
                  <c:v>694714.01277667005</c:v>
                </c:pt>
                <c:pt idx="380">
                  <c:v>649134.71446505748</c:v>
                </c:pt>
                <c:pt idx="381">
                  <c:v>932975.15307262121</c:v>
                </c:pt>
                <c:pt idx="382">
                  <c:v>1034470.4174733693</c:v>
                </c:pt>
                <c:pt idx="383">
                  <c:v>863161.57383156568</c:v>
                </c:pt>
                <c:pt idx="384">
                  <c:v>865840.53854480339</c:v>
                </c:pt>
                <c:pt idx="385">
                  <c:v>922699.38790768757</c:v>
                </c:pt>
                <c:pt idx="386">
                  <c:v>957568.55445535667</c:v>
                </c:pt>
                <c:pt idx="387">
                  <c:v>934082.56078359485</c:v>
                </c:pt>
                <c:pt idx="388">
                  <c:v>923781.53858406376</c:v>
                </c:pt>
                <c:pt idx="389">
                  <c:v>933666.92527034041</c:v>
                </c:pt>
                <c:pt idx="390">
                  <c:v>1069418.1071496867</c:v>
                </c:pt>
                <c:pt idx="391">
                  <c:v>1198522.561500838</c:v>
                </c:pt>
                <c:pt idx="392">
                  <c:v>1187651.9366574739</c:v>
                </c:pt>
                <c:pt idx="393">
                  <c:v>895406.11093793344</c:v>
                </c:pt>
                <c:pt idx="394">
                  <c:v>984896.23965937831</c:v>
                </c:pt>
                <c:pt idx="395">
                  <c:v>1055612.3228110597</c:v>
                </c:pt>
                <c:pt idx="396">
                  <c:v>1899583.0928485096</c:v>
                </c:pt>
                <c:pt idx="397">
                  <c:v>2187571.2875800333</c:v>
                </c:pt>
                <c:pt idx="398">
                  <c:v>2359301.2854314912</c:v>
                </c:pt>
                <c:pt idx="399">
                  <c:v>2103000.9643563014</c:v>
                </c:pt>
                <c:pt idx="400">
                  <c:v>2192911.0838523256</c:v>
                </c:pt>
                <c:pt idx="401">
                  <c:v>2266734.4276019707</c:v>
                </c:pt>
                <c:pt idx="402">
                  <c:v>2380201.1575686727</c:v>
                </c:pt>
                <c:pt idx="403">
                  <c:v>2171470.6058329782</c:v>
                </c:pt>
                <c:pt idx="404">
                  <c:v>2286395.0546033336</c:v>
                </c:pt>
                <c:pt idx="405">
                  <c:v>2499137.1504996032</c:v>
                </c:pt>
                <c:pt idx="406">
                  <c:v>2825879.4198036483</c:v>
                </c:pt>
                <c:pt idx="407">
                  <c:v>2755891.5631592376</c:v>
                </c:pt>
                <c:pt idx="408">
                  <c:v>3306360.5343318288</c:v>
                </c:pt>
                <c:pt idx="409">
                  <c:v>4674474.10849615</c:v>
                </c:pt>
                <c:pt idx="410">
                  <c:v>5092738.1124154925</c:v>
                </c:pt>
                <c:pt idx="411">
                  <c:v>5541628.70802515</c:v>
                </c:pt>
                <c:pt idx="412">
                  <c:v>5052239.2299542371</c:v>
                </c:pt>
                <c:pt idx="413">
                  <c:v>5647438.8058786131</c:v>
                </c:pt>
                <c:pt idx="414">
                  <c:v>6399393.8443375397</c:v>
                </c:pt>
                <c:pt idx="415">
                  <c:v>5302011.7324007582</c:v>
                </c:pt>
                <c:pt idx="416">
                  <c:v>4936692.3970116703</c:v>
                </c:pt>
                <c:pt idx="417">
                  <c:v>4323202.6452547871</c:v>
                </c:pt>
                <c:pt idx="418">
                  <c:v>4425696.3090578783</c:v>
                </c:pt>
                <c:pt idx="419">
                  <c:v>5068786.1555891354</c:v>
                </c:pt>
                <c:pt idx="420">
                  <c:v>5676898.3736447748</c:v>
                </c:pt>
                <c:pt idx="421">
                  <c:v>6023490.8757978454</c:v>
                </c:pt>
                <c:pt idx="422">
                  <c:v>7490598.3055248279</c:v>
                </c:pt>
                <c:pt idx="423">
                  <c:v>8110820.287896771</c:v>
                </c:pt>
                <c:pt idx="424">
                  <c:v>8049715.616415672</c:v>
                </c:pt>
                <c:pt idx="425">
                  <c:v>7893680.2826936282</c:v>
                </c:pt>
                <c:pt idx="426">
                  <c:v>9241335.3323455751</c:v>
                </c:pt>
                <c:pt idx="427">
                  <c:v>8887398.564348463</c:v>
                </c:pt>
                <c:pt idx="428">
                  <c:v>8876806.7560906447</c:v>
                </c:pt>
                <c:pt idx="429">
                  <c:v>8170443.1057849247</c:v>
                </c:pt>
                <c:pt idx="430">
                  <c:v>6903787.7649213588</c:v>
                </c:pt>
                <c:pt idx="431">
                  <c:v>6770681.4420283921</c:v>
                </c:pt>
                <c:pt idx="432">
                  <c:v>6366588.532178306</c:v>
                </c:pt>
                <c:pt idx="433">
                  <c:v>5897209.3560619457</c:v>
                </c:pt>
                <c:pt idx="434">
                  <c:v>5599949.6540222885</c:v>
                </c:pt>
                <c:pt idx="435">
                  <c:v>6004217.0090017719</c:v>
                </c:pt>
                <c:pt idx="436">
                  <c:v>7258017.0094120204</c:v>
                </c:pt>
                <c:pt idx="437">
                  <c:v>7533701.2583725434</c:v>
                </c:pt>
                <c:pt idx="438">
                  <c:v>7830684.5914319735</c:v>
                </c:pt>
                <c:pt idx="439">
                  <c:v>7375153.686430769</c:v>
                </c:pt>
                <c:pt idx="440">
                  <c:v>5626673.3039815659</c:v>
                </c:pt>
                <c:pt idx="441">
                  <c:v>5886696.6816954687</c:v>
                </c:pt>
                <c:pt idx="442">
                  <c:v>5959567.7172209425</c:v>
                </c:pt>
                <c:pt idx="443">
                  <c:v>5685771.8565702541</c:v>
                </c:pt>
                <c:pt idx="444">
                  <c:v>5817052.7092998279</c:v>
                </c:pt>
                <c:pt idx="445">
                  <c:v>4790583.923251234</c:v>
                </c:pt>
                <c:pt idx="446">
                  <c:v>8054696.6367029799</c:v>
                </c:pt>
                <c:pt idx="447">
                  <c:v>9448658.2433922254</c:v>
                </c:pt>
                <c:pt idx="448">
                  <c:v>9686870.5467903353</c:v>
                </c:pt>
                <c:pt idx="449">
                  <c:v>9372842.281487152</c:v>
                </c:pt>
                <c:pt idx="450">
                  <c:v>10317596.873058986</c:v>
                </c:pt>
                <c:pt idx="451">
                  <c:v>8631461.4573292173</c:v>
                </c:pt>
                <c:pt idx="452">
                  <c:v>8619800.4362359568</c:v>
                </c:pt>
                <c:pt idx="453">
                  <c:v>8517132.5920611508</c:v>
                </c:pt>
                <c:pt idx="454">
                  <c:v>5945818.852339658</c:v>
                </c:pt>
                <c:pt idx="455">
                  <c:v>4787669.2771084402</c:v>
                </c:pt>
                <c:pt idx="456">
                  <c:v>4698195.2354343515</c:v>
                </c:pt>
                <c:pt idx="457">
                  <c:v>4611497.2403103877</c:v>
                </c:pt>
                <c:pt idx="458">
                  <c:v>4668080.8582302164</c:v>
                </c:pt>
                <c:pt idx="459">
                  <c:v>5199568.1749401987</c:v>
                </c:pt>
                <c:pt idx="460">
                  <c:v>4888928.4547000006</c:v>
                </c:pt>
                <c:pt idx="461">
                  <c:v>4294276.7660498852</c:v>
                </c:pt>
                <c:pt idx="462">
                  <c:v>4173323.8708874397</c:v>
                </c:pt>
                <c:pt idx="463">
                  <c:v>4374359.8752521221</c:v>
                </c:pt>
                <c:pt idx="464">
                  <c:v>4887465.947587477</c:v>
                </c:pt>
                <c:pt idx="465">
                  <c:v>5664388.3131258283</c:v>
                </c:pt>
                <c:pt idx="466">
                  <c:v>5208947.3517105654</c:v>
                </c:pt>
                <c:pt idx="467">
                  <c:v>3398388.0880812984</c:v>
                </c:pt>
                <c:pt idx="468">
                  <c:v>3616587.9110007398</c:v>
                </c:pt>
                <c:pt idx="469">
                  <c:v>3827392.9774072003</c:v>
                </c:pt>
                <c:pt idx="470">
                  <c:v>3850284.9098911677</c:v>
                </c:pt>
                <c:pt idx="471">
                  <c:v>3330493.901313344</c:v>
                </c:pt>
                <c:pt idx="472">
                  <c:v>3253117.3722528778</c:v>
                </c:pt>
                <c:pt idx="473">
                  <c:v>2246431.1338235606</c:v>
                </c:pt>
                <c:pt idx="474">
                  <c:v>1124026.9469818007</c:v>
                </c:pt>
                <c:pt idx="475">
                  <c:v>1777128.3060378097</c:v>
                </c:pt>
                <c:pt idx="476">
                  <c:v>1839080.9914208706</c:v>
                </c:pt>
                <c:pt idx="477">
                  <c:v>1758726.7545475289</c:v>
                </c:pt>
                <c:pt idx="478">
                  <c:v>2334398.9682678059</c:v>
                </c:pt>
                <c:pt idx="479">
                  <c:v>2152104.0558585413</c:v>
                </c:pt>
                <c:pt idx="480">
                  <c:v>1910031.5610624962</c:v>
                </c:pt>
                <c:pt idx="481">
                  <c:v>1701619.5680971555</c:v>
                </c:pt>
                <c:pt idx="482">
                  <c:v>1847808.6425108667</c:v>
                </c:pt>
                <c:pt idx="483">
                  <c:v>1700506.3823766131</c:v>
                </c:pt>
                <c:pt idx="484">
                  <c:v>2033786.1050571017</c:v>
                </c:pt>
                <c:pt idx="485">
                  <c:v>1921901.4196657762</c:v>
                </c:pt>
                <c:pt idx="486">
                  <c:v>1876327.6949357167</c:v>
                </c:pt>
                <c:pt idx="487">
                  <c:v>889454.16171318106</c:v>
                </c:pt>
                <c:pt idx="488">
                  <c:v>1591734.8441937491</c:v>
                </c:pt>
                <c:pt idx="489">
                  <c:v>2669485.7518073283</c:v>
                </c:pt>
                <c:pt idx="490">
                  <c:v>2684945.1829851512</c:v>
                </c:pt>
                <c:pt idx="491">
                  <c:v>3820822.6796286441</c:v>
                </c:pt>
                <c:pt idx="492">
                  <c:v>3053023.0112025067</c:v>
                </c:pt>
                <c:pt idx="493">
                  <c:v>2693181.4024868086</c:v>
                </c:pt>
                <c:pt idx="494">
                  <c:v>2429388.758544175</c:v>
                </c:pt>
                <c:pt idx="495">
                  <c:v>2714671.3012886383</c:v>
                </c:pt>
                <c:pt idx="496">
                  <c:v>3184236.2504670694</c:v>
                </c:pt>
                <c:pt idx="497">
                  <c:v>3012484.1902462747</c:v>
                </c:pt>
                <c:pt idx="498">
                  <c:v>2706498.0237048399</c:v>
                </c:pt>
                <c:pt idx="499">
                  <c:v>3646952.2034483068</c:v>
                </c:pt>
                <c:pt idx="500">
                  <c:v>3598073.8711011354</c:v>
                </c:pt>
                <c:pt idx="501">
                  <c:v>4028614.3460573442</c:v>
                </c:pt>
                <c:pt idx="502">
                  <c:v>3590109.9065970387</c:v>
                </c:pt>
                <c:pt idx="503">
                  <c:v>3269003.6847264078</c:v>
                </c:pt>
                <c:pt idx="504">
                  <c:v>3266125.5288140122</c:v>
                </c:pt>
                <c:pt idx="505">
                  <c:v>2937948.6099442989</c:v>
                </c:pt>
                <c:pt idx="506">
                  <c:v>1917795.9733320195</c:v>
                </c:pt>
                <c:pt idx="507">
                  <c:v>1886219.07489926</c:v>
                </c:pt>
                <c:pt idx="508">
                  <c:v>2285441.400672039</c:v>
                </c:pt>
                <c:pt idx="509">
                  <c:v>908683.83443487994</c:v>
                </c:pt>
                <c:pt idx="510">
                  <c:v>-162898.4791696649</c:v>
                </c:pt>
                <c:pt idx="511">
                  <c:v>-3834909.2370566484</c:v>
                </c:pt>
                <c:pt idx="512">
                  <c:v>-3539918.7402442042</c:v>
                </c:pt>
                <c:pt idx="513">
                  <c:v>-2172292.7924436899</c:v>
                </c:pt>
                <c:pt idx="514">
                  <c:v>-1772048.3653133176</c:v>
                </c:pt>
                <c:pt idx="515">
                  <c:v>-38511.720173152164</c:v>
                </c:pt>
                <c:pt idx="516">
                  <c:v>-1150108.4868793236</c:v>
                </c:pt>
                <c:pt idx="517">
                  <c:v>-361933.98149289377</c:v>
                </c:pt>
                <c:pt idx="518">
                  <c:v>-4112.4288498368114</c:v>
                </c:pt>
                <c:pt idx="519">
                  <c:v>444358.13593809679</c:v>
                </c:pt>
                <c:pt idx="520">
                  <c:v>-543861.37570434064</c:v>
                </c:pt>
                <c:pt idx="521">
                  <c:v>-604653.56257651001</c:v>
                </c:pt>
                <c:pt idx="522">
                  <c:v>-224515.22290426493</c:v>
                </c:pt>
                <c:pt idx="523">
                  <c:v>-115007.41516041942</c:v>
                </c:pt>
                <c:pt idx="524">
                  <c:v>-1034935.9090972506</c:v>
                </c:pt>
                <c:pt idx="525">
                  <c:v>-407168.06424803287</c:v>
                </c:pt>
                <c:pt idx="526">
                  <c:v>-98048.379647867754</c:v>
                </c:pt>
                <c:pt idx="527">
                  <c:v>2025578.410477357</c:v>
                </c:pt>
                <c:pt idx="528">
                  <c:v>2098102.0227395426</c:v>
                </c:pt>
                <c:pt idx="529">
                  <c:v>3638136.2101445738</c:v>
                </c:pt>
                <c:pt idx="530">
                  <c:v>1891630.2988381591</c:v>
                </c:pt>
                <c:pt idx="531">
                  <c:v>-4353961.762485506</c:v>
                </c:pt>
                <c:pt idx="532">
                  <c:v>-3951144.5569227636</c:v>
                </c:pt>
                <c:pt idx="533">
                  <c:v>-3364374.6465270584</c:v>
                </c:pt>
                <c:pt idx="534">
                  <c:v>-3074717.4153679544</c:v>
                </c:pt>
                <c:pt idx="535">
                  <c:v>-3144401.2961224429</c:v>
                </c:pt>
                <c:pt idx="536">
                  <c:v>-2764836.2703043027</c:v>
                </c:pt>
                <c:pt idx="537">
                  <c:v>-2931737.4550614282</c:v>
                </c:pt>
                <c:pt idx="538">
                  <c:v>-3064092.1852342794</c:v>
                </c:pt>
                <c:pt idx="539">
                  <c:v>-2436851.282347789</c:v>
                </c:pt>
                <c:pt idx="540">
                  <c:v>-2449499.6925441874</c:v>
                </c:pt>
                <c:pt idx="541">
                  <c:v>-2807066.7961425101</c:v>
                </c:pt>
                <c:pt idx="542">
                  <c:v>-2764741.9111242453</c:v>
                </c:pt>
                <c:pt idx="543">
                  <c:v>-3746066.4085683273</c:v>
                </c:pt>
                <c:pt idx="544">
                  <c:v>-3661775.9058916606</c:v>
                </c:pt>
                <c:pt idx="545">
                  <c:v>-3734683.080499216</c:v>
                </c:pt>
                <c:pt idx="546">
                  <c:v>-4083806.2590097114</c:v>
                </c:pt>
                <c:pt idx="547">
                  <c:v>-4125085.824273942</c:v>
                </c:pt>
                <c:pt idx="548">
                  <c:v>-4218647.7090767901</c:v>
                </c:pt>
                <c:pt idx="549">
                  <c:v>-4159831.7621003399</c:v>
                </c:pt>
                <c:pt idx="550">
                  <c:v>-4375698.1744162189</c:v>
                </c:pt>
                <c:pt idx="551">
                  <c:v>-4326256.1162800277</c:v>
                </c:pt>
                <c:pt idx="552">
                  <c:v>-4996385.3979765465</c:v>
                </c:pt>
                <c:pt idx="553">
                  <c:v>-4944533.5724816136</c:v>
                </c:pt>
                <c:pt idx="554">
                  <c:v>-4560234.5197831169</c:v>
                </c:pt>
                <c:pt idx="555">
                  <c:v>-4392743.7001195159</c:v>
                </c:pt>
                <c:pt idx="556">
                  <c:v>-3636147.8665342517</c:v>
                </c:pt>
                <c:pt idx="557">
                  <c:v>-3493060.2502445616</c:v>
                </c:pt>
                <c:pt idx="558">
                  <c:v>-3476559.8597004814</c:v>
                </c:pt>
                <c:pt idx="559">
                  <c:v>-2897675.1292562485</c:v>
                </c:pt>
                <c:pt idx="560">
                  <c:v>-2898214.3587101847</c:v>
                </c:pt>
                <c:pt idx="561">
                  <c:v>-3257950.9333157297</c:v>
                </c:pt>
                <c:pt idx="562">
                  <c:v>-3033166.0111063365</c:v>
                </c:pt>
                <c:pt idx="563">
                  <c:v>-2726704.1427999213</c:v>
                </c:pt>
                <c:pt idx="564">
                  <c:v>-2934750.8026428763</c:v>
                </c:pt>
                <c:pt idx="565">
                  <c:v>-2999141.210667083</c:v>
                </c:pt>
                <c:pt idx="566">
                  <c:v>-3457359.6620082809</c:v>
                </c:pt>
                <c:pt idx="567">
                  <c:v>-3408532.2425849615</c:v>
                </c:pt>
                <c:pt idx="568">
                  <c:v>-1805104.815385608</c:v>
                </c:pt>
                <c:pt idx="569">
                  <c:v>-2917240.9716570014</c:v>
                </c:pt>
                <c:pt idx="570">
                  <c:v>-2833069.8840230927</c:v>
                </c:pt>
                <c:pt idx="571">
                  <c:v>-2970829.5143246986</c:v>
                </c:pt>
                <c:pt idx="572">
                  <c:v>-3092519.9082265487</c:v>
                </c:pt>
                <c:pt idx="573">
                  <c:v>-2685345.8552455883</c:v>
                </c:pt>
                <c:pt idx="574">
                  <c:v>-2653943.1624281984</c:v>
                </c:pt>
                <c:pt idx="575">
                  <c:v>-3978072.6403767541</c:v>
                </c:pt>
                <c:pt idx="576">
                  <c:v>-3784723.0943250256</c:v>
                </c:pt>
                <c:pt idx="577">
                  <c:v>-3826093.2477485929</c:v>
                </c:pt>
                <c:pt idx="578">
                  <c:v>-3919098.0212615551</c:v>
                </c:pt>
                <c:pt idx="579">
                  <c:v>-3754303.5370219816</c:v>
                </c:pt>
                <c:pt idx="580">
                  <c:v>-3822250.4644135367</c:v>
                </c:pt>
                <c:pt idx="581">
                  <c:v>-3443610.1035927525</c:v>
                </c:pt>
                <c:pt idx="582">
                  <c:v>-3282465.3336595083</c:v>
                </c:pt>
                <c:pt idx="583">
                  <c:v>-3500400.2642986849</c:v>
                </c:pt>
                <c:pt idx="584">
                  <c:v>-3552837.1464919467</c:v>
                </c:pt>
                <c:pt idx="585">
                  <c:v>-2522376.6843467616</c:v>
                </c:pt>
                <c:pt idx="586">
                  <c:v>-2372923.7892258093</c:v>
                </c:pt>
                <c:pt idx="587">
                  <c:v>-2166183.6758692581</c:v>
                </c:pt>
                <c:pt idx="588">
                  <c:v>-1624130.2592372177</c:v>
                </c:pt>
                <c:pt idx="589">
                  <c:v>29161.662696197629</c:v>
                </c:pt>
                <c:pt idx="590">
                  <c:v>1145053.2888808362</c:v>
                </c:pt>
                <c:pt idx="591">
                  <c:v>1035469.8913442977</c:v>
                </c:pt>
                <c:pt idx="592">
                  <c:v>1820423.2584413197</c:v>
                </c:pt>
                <c:pt idx="593">
                  <c:v>1555097.0524636023</c:v>
                </c:pt>
                <c:pt idx="594">
                  <c:v>2304230.5437420122</c:v>
                </c:pt>
                <c:pt idx="595">
                  <c:v>2989283.7796922587</c:v>
                </c:pt>
                <c:pt idx="596">
                  <c:v>3654371.2410186976</c:v>
                </c:pt>
                <c:pt idx="597">
                  <c:v>1964666.9497885108</c:v>
                </c:pt>
                <c:pt idx="598">
                  <c:v>2638032.770082416</c:v>
                </c:pt>
                <c:pt idx="599">
                  <c:v>2479171.3325745966</c:v>
                </c:pt>
                <c:pt idx="600">
                  <c:v>2435466.866395995</c:v>
                </c:pt>
                <c:pt idx="601">
                  <c:v>1945269.7169572618</c:v>
                </c:pt>
                <c:pt idx="602">
                  <c:v>2069539.2944164798</c:v>
                </c:pt>
                <c:pt idx="603">
                  <c:v>2864559.4668754824</c:v>
                </c:pt>
                <c:pt idx="604">
                  <c:v>5472073.6945288181</c:v>
                </c:pt>
                <c:pt idx="605">
                  <c:v>5409201.0070067458</c:v>
                </c:pt>
                <c:pt idx="606">
                  <c:v>6008424.5856368877</c:v>
                </c:pt>
                <c:pt idx="607">
                  <c:v>7812296.1242686063</c:v>
                </c:pt>
                <c:pt idx="608">
                  <c:v>9742387.3755884469</c:v>
                </c:pt>
                <c:pt idx="609">
                  <c:v>13670014.69880042</c:v>
                </c:pt>
                <c:pt idx="610">
                  <c:v>14016273.333113085</c:v>
                </c:pt>
                <c:pt idx="611">
                  <c:v>14307175.852891546</c:v>
                </c:pt>
                <c:pt idx="612">
                  <c:v>14240400.781655043</c:v>
                </c:pt>
                <c:pt idx="613">
                  <c:v>14528377.669228015</c:v>
                </c:pt>
                <c:pt idx="614">
                  <c:v>14654995.287918268</c:v>
                </c:pt>
                <c:pt idx="615">
                  <c:v>14394013.270899892</c:v>
                </c:pt>
                <c:pt idx="616">
                  <c:v>14001576.685334034</c:v>
                </c:pt>
                <c:pt idx="617">
                  <c:v>14049692.435272131</c:v>
                </c:pt>
                <c:pt idx="618">
                  <c:v>14226930.842596989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7-4C26-A77C-964332CB0A49}"/>
            </c:ext>
          </c:extLst>
        </c:ser>
        <c:ser>
          <c:idx val="2"/>
          <c:order val="2"/>
          <c:tx>
            <c:strRef>
              <c:f>'C-MDP in China'!$R$5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'C-MDP in China'!$B$6:$B$746</c:f>
              <c:numCache>
                <c:formatCode>m/d/yy</c:formatCode>
                <c:ptCount val="619"/>
                <c:pt idx="0">
                  <c:v>42371</c:v>
                </c:pt>
                <c:pt idx="1">
                  <c:v>42374</c:v>
                </c:pt>
                <c:pt idx="2">
                  <c:v>42377</c:v>
                </c:pt>
                <c:pt idx="3">
                  <c:v>42380</c:v>
                </c:pt>
                <c:pt idx="4">
                  <c:v>42383</c:v>
                </c:pt>
                <c:pt idx="5">
                  <c:v>42386</c:v>
                </c:pt>
                <c:pt idx="6">
                  <c:v>42389</c:v>
                </c:pt>
                <c:pt idx="7">
                  <c:v>42392</c:v>
                </c:pt>
                <c:pt idx="8">
                  <c:v>42395</c:v>
                </c:pt>
                <c:pt idx="9">
                  <c:v>42398</c:v>
                </c:pt>
                <c:pt idx="10">
                  <c:v>42401</c:v>
                </c:pt>
                <c:pt idx="11">
                  <c:v>42404</c:v>
                </c:pt>
                <c:pt idx="12">
                  <c:v>42407</c:v>
                </c:pt>
                <c:pt idx="13">
                  <c:v>42410</c:v>
                </c:pt>
                <c:pt idx="14">
                  <c:v>42413</c:v>
                </c:pt>
                <c:pt idx="15">
                  <c:v>42416</c:v>
                </c:pt>
                <c:pt idx="16">
                  <c:v>42419</c:v>
                </c:pt>
                <c:pt idx="17">
                  <c:v>42422</c:v>
                </c:pt>
                <c:pt idx="18">
                  <c:v>42425</c:v>
                </c:pt>
                <c:pt idx="19">
                  <c:v>42428</c:v>
                </c:pt>
                <c:pt idx="20">
                  <c:v>42431</c:v>
                </c:pt>
                <c:pt idx="21">
                  <c:v>42434</c:v>
                </c:pt>
                <c:pt idx="22">
                  <c:v>42437</c:v>
                </c:pt>
                <c:pt idx="23">
                  <c:v>42440</c:v>
                </c:pt>
                <c:pt idx="24">
                  <c:v>42443</c:v>
                </c:pt>
                <c:pt idx="25">
                  <c:v>42446</c:v>
                </c:pt>
                <c:pt idx="26">
                  <c:v>42449</c:v>
                </c:pt>
                <c:pt idx="27">
                  <c:v>42452</c:v>
                </c:pt>
                <c:pt idx="28">
                  <c:v>42455</c:v>
                </c:pt>
                <c:pt idx="29">
                  <c:v>42458</c:v>
                </c:pt>
                <c:pt idx="30">
                  <c:v>42461</c:v>
                </c:pt>
                <c:pt idx="31">
                  <c:v>42464</c:v>
                </c:pt>
                <c:pt idx="32">
                  <c:v>42467</c:v>
                </c:pt>
                <c:pt idx="33">
                  <c:v>42470</c:v>
                </c:pt>
                <c:pt idx="34">
                  <c:v>42473</c:v>
                </c:pt>
                <c:pt idx="35">
                  <c:v>42476</c:v>
                </c:pt>
                <c:pt idx="36">
                  <c:v>42479</c:v>
                </c:pt>
                <c:pt idx="37">
                  <c:v>42482</c:v>
                </c:pt>
                <c:pt idx="38">
                  <c:v>42485</c:v>
                </c:pt>
                <c:pt idx="39">
                  <c:v>42488</c:v>
                </c:pt>
                <c:pt idx="40">
                  <c:v>42491</c:v>
                </c:pt>
                <c:pt idx="41">
                  <c:v>42494</c:v>
                </c:pt>
                <c:pt idx="42">
                  <c:v>42497</c:v>
                </c:pt>
                <c:pt idx="43">
                  <c:v>42500</c:v>
                </c:pt>
                <c:pt idx="44">
                  <c:v>42503</c:v>
                </c:pt>
                <c:pt idx="45">
                  <c:v>42506</c:v>
                </c:pt>
                <c:pt idx="46">
                  <c:v>42509</c:v>
                </c:pt>
                <c:pt idx="47">
                  <c:v>42512</c:v>
                </c:pt>
                <c:pt idx="48">
                  <c:v>42515</c:v>
                </c:pt>
                <c:pt idx="49">
                  <c:v>42518</c:v>
                </c:pt>
                <c:pt idx="50">
                  <c:v>42521</c:v>
                </c:pt>
                <c:pt idx="51">
                  <c:v>42524</c:v>
                </c:pt>
                <c:pt idx="52">
                  <c:v>42527</c:v>
                </c:pt>
                <c:pt idx="53">
                  <c:v>42530</c:v>
                </c:pt>
                <c:pt idx="54">
                  <c:v>42533</c:v>
                </c:pt>
                <c:pt idx="55">
                  <c:v>42536</c:v>
                </c:pt>
                <c:pt idx="56">
                  <c:v>42539</c:v>
                </c:pt>
                <c:pt idx="57">
                  <c:v>42542</c:v>
                </c:pt>
                <c:pt idx="58">
                  <c:v>42545</c:v>
                </c:pt>
                <c:pt idx="59">
                  <c:v>42548</c:v>
                </c:pt>
                <c:pt idx="60">
                  <c:v>42551</c:v>
                </c:pt>
                <c:pt idx="61">
                  <c:v>42554</c:v>
                </c:pt>
                <c:pt idx="62">
                  <c:v>42557</c:v>
                </c:pt>
                <c:pt idx="63">
                  <c:v>42560</c:v>
                </c:pt>
                <c:pt idx="64">
                  <c:v>42563</c:v>
                </c:pt>
                <c:pt idx="65">
                  <c:v>42566</c:v>
                </c:pt>
                <c:pt idx="66">
                  <c:v>42569</c:v>
                </c:pt>
                <c:pt idx="67">
                  <c:v>42572</c:v>
                </c:pt>
                <c:pt idx="68">
                  <c:v>42575</c:v>
                </c:pt>
                <c:pt idx="69">
                  <c:v>42578</c:v>
                </c:pt>
                <c:pt idx="70">
                  <c:v>42581</c:v>
                </c:pt>
                <c:pt idx="71">
                  <c:v>42584</c:v>
                </c:pt>
                <c:pt idx="72">
                  <c:v>42587</c:v>
                </c:pt>
                <c:pt idx="73">
                  <c:v>42590</c:v>
                </c:pt>
                <c:pt idx="74">
                  <c:v>42593</c:v>
                </c:pt>
                <c:pt idx="75">
                  <c:v>42596</c:v>
                </c:pt>
                <c:pt idx="76">
                  <c:v>42599</c:v>
                </c:pt>
                <c:pt idx="77">
                  <c:v>42602</c:v>
                </c:pt>
                <c:pt idx="78">
                  <c:v>42605</c:v>
                </c:pt>
                <c:pt idx="79">
                  <c:v>42608</c:v>
                </c:pt>
                <c:pt idx="80">
                  <c:v>42611</c:v>
                </c:pt>
                <c:pt idx="81">
                  <c:v>42614</c:v>
                </c:pt>
                <c:pt idx="82">
                  <c:v>42617</c:v>
                </c:pt>
                <c:pt idx="83">
                  <c:v>42620</c:v>
                </c:pt>
                <c:pt idx="84">
                  <c:v>42623</c:v>
                </c:pt>
                <c:pt idx="85">
                  <c:v>42626</c:v>
                </c:pt>
                <c:pt idx="86">
                  <c:v>42629</c:v>
                </c:pt>
                <c:pt idx="87">
                  <c:v>42632</c:v>
                </c:pt>
                <c:pt idx="88">
                  <c:v>42635</c:v>
                </c:pt>
                <c:pt idx="89">
                  <c:v>42638</c:v>
                </c:pt>
                <c:pt idx="90">
                  <c:v>42641</c:v>
                </c:pt>
                <c:pt idx="91">
                  <c:v>42644</c:v>
                </c:pt>
                <c:pt idx="92">
                  <c:v>42647</c:v>
                </c:pt>
                <c:pt idx="93">
                  <c:v>42650</c:v>
                </c:pt>
                <c:pt idx="94">
                  <c:v>42653</c:v>
                </c:pt>
                <c:pt idx="95">
                  <c:v>42656</c:v>
                </c:pt>
                <c:pt idx="96">
                  <c:v>42659</c:v>
                </c:pt>
                <c:pt idx="97">
                  <c:v>42662</c:v>
                </c:pt>
                <c:pt idx="98">
                  <c:v>42665</c:v>
                </c:pt>
                <c:pt idx="99">
                  <c:v>42668</c:v>
                </c:pt>
                <c:pt idx="100">
                  <c:v>42671</c:v>
                </c:pt>
                <c:pt idx="101">
                  <c:v>42674</c:v>
                </c:pt>
                <c:pt idx="102">
                  <c:v>42677</c:v>
                </c:pt>
                <c:pt idx="103">
                  <c:v>42680</c:v>
                </c:pt>
                <c:pt idx="104">
                  <c:v>42683</c:v>
                </c:pt>
                <c:pt idx="105">
                  <c:v>42686</c:v>
                </c:pt>
                <c:pt idx="106">
                  <c:v>42689</c:v>
                </c:pt>
                <c:pt idx="107">
                  <c:v>42692</c:v>
                </c:pt>
                <c:pt idx="108">
                  <c:v>42695</c:v>
                </c:pt>
                <c:pt idx="109">
                  <c:v>42698</c:v>
                </c:pt>
                <c:pt idx="110">
                  <c:v>42701</c:v>
                </c:pt>
                <c:pt idx="111">
                  <c:v>42704</c:v>
                </c:pt>
                <c:pt idx="112">
                  <c:v>42707</c:v>
                </c:pt>
                <c:pt idx="113">
                  <c:v>42710</c:v>
                </c:pt>
                <c:pt idx="114">
                  <c:v>42713</c:v>
                </c:pt>
                <c:pt idx="115">
                  <c:v>42716</c:v>
                </c:pt>
                <c:pt idx="116">
                  <c:v>42719</c:v>
                </c:pt>
                <c:pt idx="117">
                  <c:v>42722</c:v>
                </c:pt>
                <c:pt idx="118">
                  <c:v>42725</c:v>
                </c:pt>
                <c:pt idx="119">
                  <c:v>42728</c:v>
                </c:pt>
                <c:pt idx="120">
                  <c:v>42731</c:v>
                </c:pt>
                <c:pt idx="121">
                  <c:v>42734</c:v>
                </c:pt>
                <c:pt idx="122">
                  <c:v>42737</c:v>
                </c:pt>
                <c:pt idx="123">
                  <c:v>42740</c:v>
                </c:pt>
                <c:pt idx="124">
                  <c:v>42743</c:v>
                </c:pt>
                <c:pt idx="125">
                  <c:v>42746</c:v>
                </c:pt>
                <c:pt idx="126">
                  <c:v>42749</c:v>
                </c:pt>
                <c:pt idx="127">
                  <c:v>42752</c:v>
                </c:pt>
                <c:pt idx="128">
                  <c:v>42755</c:v>
                </c:pt>
                <c:pt idx="129">
                  <c:v>42758</c:v>
                </c:pt>
                <c:pt idx="130">
                  <c:v>42761</c:v>
                </c:pt>
                <c:pt idx="131">
                  <c:v>42764</c:v>
                </c:pt>
                <c:pt idx="132">
                  <c:v>42767</c:v>
                </c:pt>
                <c:pt idx="133">
                  <c:v>42770</c:v>
                </c:pt>
                <c:pt idx="134">
                  <c:v>42773</c:v>
                </c:pt>
                <c:pt idx="135">
                  <c:v>42776</c:v>
                </c:pt>
                <c:pt idx="136">
                  <c:v>42779</c:v>
                </c:pt>
                <c:pt idx="137">
                  <c:v>42782</c:v>
                </c:pt>
                <c:pt idx="138">
                  <c:v>42785</c:v>
                </c:pt>
                <c:pt idx="139">
                  <c:v>42788</c:v>
                </c:pt>
                <c:pt idx="140">
                  <c:v>42791</c:v>
                </c:pt>
                <c:pt idx="141">
                  <c:v>42794</c:v>
                </c:pt>
                <c:pt idx="142">
                  <c:v>42797</c:v>
                </c:pt>
                <c:pt idx="143">
                  <c:v>42800</c:v>
                </c:pt>
                <c:pt idx="144">
                  <c:v>42803</c:v>
                </c:pt>
                <c:pt idx="145">
                  <c:v>42806</c:v>
                </c:pt>
                <c:pt idx="146">
                  <c:v>42809</c:v>
                </c:pt>
                <c:pt idx="147">
                  <c:v>42812</c:v>
                </c:pt>
                <c:pt idx="148">
                  <c:v>42815</c:v>
                </c:pt>
                <c:pt idx="149">
                  <c:v>42818</c:v>
                </c:pt>
                <c:pt idx="150">
                  <c:v>42821</c:v>
                </c:pt>
                <c:pt idx="151">
                  <c:v>42824</c:v>
                </c:pt>
                <c:pt idx="152">
                  <c:v>42827</c:v>
                </c:pt>
                <c:pt idx="153">
                  <c:v>42830</c:v>
                </c:pt>
                <c:pt idx="154">
                  <c:v>42833</c:v>
                </c:pt>
                <c:pt idx="155">
                  <c:v>42836</c:v>
                </c:pt>
                <c:pt idx="156">
                  <c:v>42839</c:v>
                </c:pt>
                <c:pt idx="157">
                  <c:v>42842</c:v>
                </c:pt>
                <c:pt idx="158">
                  <c:v>42845</c:v>
                </c:pt>
                <c:pt idx="159">
                  <c:v>42848</c:v>
                </c:pt>
                <c:pt idx="160">
                  <c:v>42851</c:v>
                </c:pt>
                <c:pt idx="161">
                  <c:v>42854</c:v>
                </c:pt>
                <c:pt idx="162">
                  <c:v>42857</c:v>
                </c:pt>
                <c:pt idx="163">
                  <c:v>42860</c:v>
                </c:pt>
                <c:pt idx="164">
                  <c:v>42863</c:v>
                </c:pt>
                <c:pt idx="165">
                  <c:v>42866</c:v>
                </c:pt>
                <c:pt idx="166">
                  <c:v>42869</c:v>
                </c:pt>
                <c:pt idx="167">
                  <c:v>42872</c:v>
                </c:pt>
                <c:pt idx="168">
                  <c:v>42875</c:v>
                </c:pt>
                <c:pt idx="169">
                  <c:v>42878</c:v>
                </c:pt>
                <c:pt idx="170">
                  <c:v>42881</c:v>
                </c:pt>
                <c:pt idx="171">
                  <c:v>42884</c:v>
                </c:pt>
                <c:pt idx="172">
                  <c:v>42887</c:v>
                </c:pt>
                <c:pt idx="173">
                  <c:v>42890</c:v>
                </c:pt>
                <c:pt idx="174">
                  <c:v>42893</c:v>
                </c:pt>
                <c:pt idx="175">
                  <c:v>42896</c:v>
                </c:pt>
                <c:pt idx="176">
                  <c:v>42899</c:v>
                </c:pt>
                <c:pt idx="177">
                  <c:v>42902</c:v>
                </c:pt>
                <c:pt idx="178">
                  <c:v>42905</c:v>
                </c:pt>
                <c:pt idx="179">
                  <c:v>42908</c:v>
                </c:pt>
                <c:pt idx="180">
                  <c:v>42911</c:v>
                </c:pt>
                <c:pt idx="181">
                  <c:v>42914</c:v>
                </c:pt>
                <c:pt idx="182">
                  <c:v>42917</c:v>
                </c:pt>
                <c:pt idx="183">
                  <c:v>42920</c:v>
                </c:pt>
                <c:pt idx="184">
                  <c:v>42923</c:v>
                </c:pt>
                <c:pt idx="185">
                  <c:v>42926</c:v>
                </c:pt>
                <c:pt idx="186">
                  <c:v>42929</c:v>
                </c:pt>
                <c:pt idx="187">
                  <c:v>42932</c:v>
                </c:pt>
                <c:pt idx="188">
                  <c:v>42935</c:v>
                </c:pt>
                <c:pt idx="189">
                  <c:v>42938</c:v>
                </c:pt>
                <c:pt idx="190">
                  <c:v>42941</c:v>
                </c:pt>
                <c:pt idx="191">
                  <c:v>42944</c:v>
                </c:pt>
                <c:pt idx="192">
                  <c:v>42947</c:v>
                </c:pt>
                <c:pt idx="193">
                  <c:v>42950</c:v>
                </c:pt>
                <c:pt idx="194">
                  <c:v>42953</c:v>
                </c:pt>
                <c:pt idx="195">
                  <c:v>42956</c:v>
                </c:pt>
                <c:pt idx="196">
                  <c:v>42959</c:v>
                </c:pt>
                <c:pt idx="197">
                  <c:v>42962</c:v>
                </c:pt>
                <c:pt idx="198">
                  <c:v>42965</c:v>
                </c:pt>
                <c:pt idx="199">
                  <c:v>42968</c:v>
                </c:pt>
                <c:pt idx="200">
                  <c:v>42971</c:v>
                </c:pt>
                <c:pt idx="201">
                  <c:v>42974</c:v>
                </c:pt>
                <c:pt idx="202">
                  <c:v>42977</c:v>
                </c:pt>
                <c:pt idx="203">
                  <c:v>42980</c:v>
                </c:pt>
                <c:pt idx="204">
                  <c:v>42983</c:v>
                </c:pt>
                <c:pt idx="205">
                  <c:v>42986</c:v>
                </c:pt>
                <c:pt idx="206">
                  <c:v>42989</c:v>
                </c:pt>
                <c:pt idx="207">
                  <c:v>42992</c:v>
                </c:pt>
                <c:pt idx="208">
                  <c:v>42995</c:v>
                </c:pt>
                <c:pt idx="209">
                  <c:v>42998</c:v>
                </c:pt>
                <c:pt idx="210">
                  <c:v>43001</c:v>
                </c:pt>
                <c:pt idx="211">
                  <c:v>43004</c:v>
                </c:pt>
                <c:pt idx="212">
                  <c:v>43007</c:v>
                </c:pt>
                <c:pt idx="213">
                  <c:v>43010</c:v>
                </c:pt>
                <c:pt idx="214">
                  <c:v>43013</c:v>
                </c:pt>
                <c:pt idx="215">
                  <c:v>43016</c:v>
                </c:pt>
                <c:pt idx="216">
                  <c:v>43019</c:v>
                </c:pt>
                <c:pt idx="217">
                  <c:v>43022</c:v>
                </c:pt>
                <c:pt idx="218">
                  <c:v>43025</c:v>
                </c:pt>
                <c:pt idx="219">
                  <c:v>43028</c:v>
                </c:pt>
                <c:pt idx="220">
                  <c:v>43031</c:v>
                </c:pt>
                <c:pt idx="221">
                  <c:v>43034</c:v>
                </c:pt>
                <c:pt idx="222">
                  <c:v>43037</c:v>
                </c:pt>
                <c:pt idx="223">
                  <c:v>43040</c:v>
                </c:pt>
                <c:pt idx="224">
                  <c:v>43043</c:v>
                </c:pt>
                <c:pt idx="225">
                  <c:v>43046</c:v>
                </c:pt>
                <c:pt idx="226">
                  <c:v>43049</c:v>
                </c:pt>
                <c:pt idx="227">
                  <c:v>43052</c:v>
                </c:pt>
                <c:pt idx="228">
                  <c:v>43055</c:v>
                </c:pt>
                <c:pt idx="229">
                  <c:v>43058</c:v>
                </c:pt>
                <c:pt idx="230">
                  <c:v>43061</c:v>
                </c:pt>
                <c:pt idx="231">
                  <c:v>43064</c:v>
                </c:pt>
                <c:pt idx="232">
                  <c:v>43067</c:v>
                </c:pt>
                <c:pt idx="233">
                  <c:v>43070</c:v>
                </c:pt>
                <c:pt idx="234">
                  <c:v>43073</c:v>
                </c:pt>
                <c:pt idx="235">
                  <c:v>43076</c:v>
                </c:pt>
                <c:pt idx="236">
                  <c:v>43079</c:v>
                </c:pt>
                <c:pt idx="237">
                  <c:v>43082</c:v>
                </c:pt>
                <c:pt idx="238">
                  <c:v>43085</c:v>
                </c:pt>
                <c:pt idx="239">
                  <c:v>43088</c:v>
                </c:pt>
                <c:pt idx="240">
                  <c:v>43091</c:v>
                </c:pt>
                <c:pt idx="241">
                  <c:v>43094</c:v>
                </c:pt>
                <c:pt idx="242">
                  <c:v>43097</c:v>
                </c:pt>
                <c:pt idx="243">
                  <c:v>43100</c:v>
                </c:pt>
                <c:pt idx="244">
                  <c:v>43103</c:v>
                </c:pt>
                <c:pt idx="245">
                  <c:v>43106</c:v>
                </c:pt>
                <c:pt idx="246">
                  <c:v>43109</c:v>
                </c:pt>
                <c:pt idx="247">
                  <c:v>43112</c:v>
                </c:pt>
                <c:pt idx="248">
                  <c:v>43115</c:v>
                </c:pt>
                <c:pt idx="249">
                  <c:v>43118</c:v>
                </c:pt>
                <c:pt idx="250">
                  <c:v>43121</c:v>
                </c:pt>
                <c:pt idx="251">
                  <c:v>43124</c:v>
                </c:pt>
                <c:pt idx="252">
                  <c:v>43127</c:v>
                </c:pt>
                <c:pt idx="253">
                  <c:v>43130</c:v>
                </c:pt>
                <c:pt idx="254">
                  <c:v>43133</c:v>
                </c:pt>
                <c:pt idx="255">
                  <c:v>43136</c:v>
                </c:pt>
                <c:pt idx="256">
                  <c:v>43139</c:v>
                </c:pt>
                <c:pt idx="257">
                  <c:v>43142</c:v>
                </c:pt>
                <c:pt idx="258">
                  <c:v>43145</c:v>
                </c:pt>
                <c:pt idx="259">
                  <c:v>43148</c:v>
                </c:pt>
                <c:pt idx="260">
                  <c:v>43151</c:v>
                </c:pt>
                <c:pt idx="261">
                  <c:v>43154</c:v>
                </c:pt>
                <c:pt idx="262">
                  <c:v>43157</c:v>
                </c:pt>
                <c:pt idx="263">
                  <c:v>43160</c:v>
                </c:pt>
                <c:pt idx="264">
                  <c:v>43163</c:v>
                </c:pt>
                <c:pt idx="265">
                  <c:v>43166</c:v>
                </c:pt>
                <c:pt idx="266">
                  <c:v>43169</c:v>
                </c:pt>
                <c:pt idx="267">
                  <c:v>43172</c:v>
                </c:pt>
                <c:pt idx="268">
                  <c:v>43175</c:v>
                </c:pt>
                <c:pt idx="269">
                  <c:v>43178</c:v>
                </c:pt>
                <c:pt idx="270">
                  <c:v>43181</c:v>
                </c:pt>
                <c:pt idx="271">
                  <c:v>43184</c:v>
                </c:pt>
                <c:pt idx="272">
                  <c:v>43187</c:v>
                </c:pt>
                <c:pt idx="273">
                  <c:v>43190</c:v>
                </c:pt>
                <c:pt idx="274">
                  <c:v>43193</c:v>
                </c:pt>
                <c:pt idx="275">
                  <c:v>43196</c:v>
                </c:pt>
                <c:pt idx="276">
                  <c:v>43199</c:v>
                </c:pt>
                <c:pt idx="277">
                  <c:v>43202</c:v>
                </c:pt>
                <c:pt idx="278">
                  <c:v>43205</c:v>
                </c:pt>
                <c:pt idx="279">
                  <c:v>43208</c:v>
                </c:pt>
                <c:pt idx="280">
                  <c:v>43211</c:v>
                </c:pt>
                <c:pt idx="281">
                  <c:v>43214</c:v>
                </c:pt>
                <c:pt idx="282">
                  <c:v>43217</c:v>
                </c:pt>
                <c:pt idx="283">
                  <c:v>43220</c:v>
                </c:pt>
                <c:pt idx="284">
                  <c:v>43223</c:v>
                </c:pt>
                <c:pt idx="285">
                  <c:v>43226</c:v>
                </c:pt>
                <c:pt idx="286">
                  <c:v>43229</c:v>
                </c:pt>
                <c:pt idx="287">
                  <c:v>43232</c:v>
                </c:pt>
                <c:pt idx="288">
                  <c:v>43235</c:v>
                </c:pt>
                <c:pt idx="289">
                  <c:v>43238</c:v>
                </c:pt>
                <c:pt idx="290">
                  <c:v>43241</c:v>
                </c:pt>
                <c:pt idx="291">
                  <c:v>43244</c:v>
                </c:pt>
                <c:pt idx="292">
                  <c:v>43247</c:v>
                </c:pt>
                <c:pt idx="293">
                  <c:v>43250</c:v>
                </c:pt>
                <c:pt idx="294">
                  <c:v>43253</c:v>
                </c:pt>
                <c:pt idx="295">
                  <c:v>43256</c:v>
                </c:pt>
                <c:pt idx="296">
                  <c:v>43259</c:v>
                </c:pt>
                <c:pt idx="297">
                  <c:v>43262</c:v>
                </c:pt>
                <c:pt idx="298">
                  <c:v>43265</c:v>
                </c:pt>
                <c:pt idx="299">
                  <c:v>43268</c:v>
                </c:pt>
                <c:pt idx="300">
                  <c:v>43271</c:v>
                </c:pt>
                <c:pt idx="301">
                  <c:v>43274</c:v>
                </c:pt>
                <c:pt idx="302">
                  <c:v>43277</c:v>
                </c:pt>
                <c:pt idx="303">
                  <c:v>43280</c:v>
                </c:pt>
                <c:pt idx="304">
                  <c:v>43283</c:v>
                </c:pt>
                <c:pt idx="305">
                  <c:v>43286</c:v>
                </c:pt>
                <c:pt idx="306">
                  <c:v>43289</c:v>
                </c:pt>
                <c:pt idx="307">
                  <c:v>43292</c:v>
                </c:pt>
                <c:pt idx="308">
                  <c:v>43295</c:v>
                </c:pt>
                <c:pt idx="309">
                  <c:v>43298</c:v>
                </c:pt>
                <c:pt idx="310">
                  <c:v>43301</c:v>
                </c:pt>
                <c:pt idx="311">
                  <c:v>43304</c:v>
                </c:pt>
                <c:pt idx="312">
                  <c:v>43307</c:v>
                </c:pt>
                <c:pt idx="313">
                  <c:v>43310</c:v>
                </c:pt>
                <c:pt idx="314">
                  <c:v>43313</c:v>
                </c:pt>
                <c:pt idx="315">
                  <c:v>43316</c:v>
                </c:pt>
                <c:pt idx="316">
                  <c:v>43319</c:v>
                </c:pt>
                <c:pt idx="317">
                  <c:v>43322</c:v>
                </c:pt>
                <c:pt idx="318">
                  <c:v>43325</c:v>
                </c:pt>
                <c:pt idx="319">
                  <c:v>43328</c:v>
                </c:pt>
                <c:pt idx="320">
                  <c:v>43331</c:v>
                </c:pt>
                <c:pt idx="321">
                  <c:v>43334</c:v>
                </c:pt>
                <c:pt idx="322">
                  <c:v>43337</c:v>
                </c:pt>
                <c:pt idx="323">
                  <c:v>43340</c:v>
                </c:pt>
                <c:pt idx="324">
                  <c:v>43343</c:v>
                </c:pt>
                <c:pt idx="325">
                  <c:v>43346</c:v>
                </c:pt>
                <c:pt idx="326">
                  <c:v>43349</c:v>
                </c:pt>
                <c:pt idx="327">
                  <c:v>43352</c:v>
                </c:pt>
                <c:pt idx="328">
                  <c:v>43355</c:v>
                </c:pt>
                <c:pt idx="329">
                  <c:v>43358</c:v>
                </c:pt>
                <c:pt idx="330">
                  <c:v>43361</c:v>
                </c:pt>
                <c:pt idx="331">
                  <c:v>43364</c:v>
                </c:pt>
                <c:pt idx="332">
                  <c:v>43367</c:v>
                </c:pt>
                <c:pt idx="333">
                  <c:v>43370</c:v>
                </c:pt>
                <c:pt idx="334">
                  <c:v>43373</c:v>
                </c:pt>
                <c:pt idx="335">
                  <c:v>43376</c:v>
                </c:pt>
                <c:pt idx="336">
                  <c:v>43379</c:v>
                </c:pt>
                <c:pt idx="337">
                  <c:v>43382</c:v>
                </c:pt>
                <c:pt idx="338">
                  <c:v>43385</c:v>
                </c:pt>
                <c:pt idx="339">
                  <c:v>43388</c:v>
                </c:pt>
                <c:pt idx="340">
                  <c:v>43391</c:v>
                </c:pt>
                <c:pt idx="341">
                  <c:v>43394</c:v>
                </c:pt>
                <c:pt idx="342">
                  <c:v>43397</c:v>
                </c:pt>
                <c:pt idx="343">
                  <c:v>43400</c:v>
                </c:pt>
                <c:pt idx="344">
                  <c:v>43403</c:v>
                </c:pt>
                <c:pt idx="345">
                  <c:v>43406</c:v>
                </c:pt>
                <c:pt idx="346">
                  <c:v>43409</c:v>
                </c:pt>
                <c:pt idx="347">
                  <c:v>43412</c:v>
                </c:pt>
                <c:pt idx="348">
                  <c:v>43415</c:v>
                </c:pt>
                <c:pt idx="349">
                  <c:v>43418</c:v>
                </c:pt>
                <c:pt idx="350">
                  <c:v>43421</c:v>
                </c:pt>
                <c:pt idx="351">
                  <c:v>43424</c:v>
                </c:pt>
                <c:pt idx="352">
                  <c:v>43427</c:v>
                </c:pt>
                <c:pt idx="353">
                  <c:v>43430</c:v>
                </c:pt>
                <c:pt idx="354">
                  <c:v>43433</c:v>
                </c:pt>
                <c:pt idx="355">
                  <c:v>43436</c:v>
                </c:pt>
                <c:pt idx="356">
                  <c:v>43439</c:v>
                </c:pt>
                <c:pt idx="357">
                  <c:v>43442</c:v>
                </c:pt>
                <c:pt idx="358">
                  <c:v>43445</c:v>
                </c:pt>
                <c:pt idx="359">
                  <c:v>43448</c:v>
                </c:pt>
                <c:pt idx="360">
                  <c:v>43451</c:v>
                </c:pt>
                <c:pt idx="361">
                  <c:v>43454</c:v>
                </c:pt>
                <c:pt idx="362">
                  <c:v>43457</c:v>
                </c:pt>
                <c:pt idx="363">
                  <c:v>43460</c:v>
                </c:pt>
                <c:pt idx="364">
                  <c:v>43463</c:v>
                </c:pt>
                <c:pt idx="365">
                  <c:v>43466</c:v>
                </c:pt>
                <c:pt idx="366">
                  <c:v>43469</c:v>
                </c:pt>
                <c:pt idx="367">
                  <c:v>43472</c:v>
                </c:pt>
                <c:pt idx="368">
                  <c:v>43475</c:v>
                </c:pt>
                <c:pt idx="369">
                  <c:v>43478</c:v>
                </c:pt>
                <c:pt idx="370">
                  <c:v>43481</c:v>
                </c:pt>
                <c:pt idx="371">
                  <c:v>43484</c:v>
                </c:pt>
                <c:pt idx="372">
                  <c:v>43487</c:v>
                </c:pt>
                <c:pt idx="373">
                  <c:v>43490</c:v>
                </c:pt>
                <c:pt idx="374">
                  <c:v>43493</c:v>
                </c:pt>
                <c:pt idx="375">
                  <c:v>43496</c:v>
                </c:pt>
                <c:pt idx="376">
                  <c:v>43499</c:v>
                </c:pt>
                <c:pt idx="377">
                  <c:v>43502</c:v>
                </c:pt>
                <c:pt idx="378">
                  <c:v>43505</c:v>
                </c:pt>
                <c:pt idx="379">
                  <c:v>43508</c:v>
                </c:pt>
                <c:pt idx="380">
                  <c:v>43511</c:v>
                </c:pt>
                <c:pt idx="381">
                  <c:v>43514</c:v>
                </c:pt>
                <c:pt idx="382">
                  <c:v>43517</c:v>
                </c:pt>
                <c:pt idx="383">
                  <c:v>43520</c:v>
                </c:pt>
                <c:pt idx="384">
                  <c:v>43523</c:v>
                </c:pt>
                <c:pt idx="385">
                  <c:v>43526</c:v>
                </c:pt>
                <c:pt idx="386">
                  <c:v>43529</c:v>
                </c:pt>
                <c:pt idx="387">
                  <c:v>43532</c:v>
                </c:pt>
                <c:pt idx="388">
                  <c:v>43535</c:v>
                </c:pt>
                <c:pt idx="389">
                  <c:v>43538</c:v>
                </c:pt>
                <c:pt idx="390">
                  <c:v>43541</c:v>
                </c:pt>
                <c:pt idx="391">
                  <c:v>43544</c:v>
                </c:pt>
                <c:pt idx="392">
                  <c:v>43547</c:v>
                </c:pt>
                <c:pt idx="393">
                  <c:v>43550</c:v>
                </c:pt>
                <c:pt idx="394">
                  <c:v>43553</c:v>
                </c:pt>
                <c:pt idx="395">
                  <c:v>43556</c:v>
                </c:pt>
                <c:pt idx="396">
                  <c:v>43559</c:v>
                </c:pt>
                <c:pt idx="397">
                  <c:v>43562</c:v>
                </c:pt>
                <c:pt idx="398">
                  <c:v>43565</c:v>
                </c:pt>
                <c:pt idx="399">
                  <c:v>43568</c:v>
                </c:pt>
                <c:pt idx="400">
                  <c:v>43571</c:v>
                </c:pt>
                <c:pt idx="401">
                  <c:v>43574</c:v>
                </c:pt>
                <c:pt idx="402">
                  <c:v>43577</c:v>
                </c:pt>
                <c:pt idx="403">
                  <c:v>43580</c:v>
                </c:pt>
                <c:pt idx="404">
                  <c:v>43583</c:v>
                </c:pt>
                <c:pt idx="405">
                  <c:v>43586</c:v>
                </c:pt>
                <c:pt idx="406">
                  <c:v>43589</c:v>
                </c:pt>
                <c:pt idx="407">
                  <c:v>43592</c:v>
                </c:pt>
                <c:pt idx="408">
                  <c:v>43595</c:v>
                </c:pt>
                <c:pt idx="409">
                  <c:v>43598</c:v>
                </c:pt>
                <c:pt idx="410">
                  <c:v>43601</c:v>
                </c:pt>
                <c:pt idx="411">
                  <c:v>43604</c:v>
                </c:pt>
                <c:pt idx="412">
                  <c:v>43607</c:v>
                </c:pt>
                <c:pt idx="413">
                  <c:v>43610</c:v>
                </c:pt>
                <c:pt idx="414">
                  <c:v>43613</c:v>
                </c:pt>
                <c:pt idx="415">
                  <c:v>43616</c:v>
                </c:pt>
                <c:pt idx="416">
                  <c:v>43619</c:v>
                </c:pt>
                <c:pt idx="417">
                  <c:v>43622</c:v>
                </c:pt>
                <c:pt idx="418">
                  <c:v>43625</c:v>
                </c:pt>
                <c:pt idx="419">
                  <c:v>43628</c:v>
                </c:pt>
                <c:pt idx="420">
                  <c:v>43631</c:v>
                </c:pt>
                <c:pt idx="421">
                  <c:v>43634</c:v>
                </c:pt>
                <c:pt idx="422">
                  <c:v>43637</c:v>
                </c:pt>
                <c:pt idx="423">
                  <c:v>43640</c:v>
                </c:pt>
                <c:pt idx="424">
                  <c:v>43643</c:v>
                </c:pt>
                <c:pt idx="425">
                  <c:v>43646</c:v>
                </c:pt>
                <c:pt idx="426">
                  <c:v>43649</c:v>
                </c:pt>
                <c:pt idx="427">
                  <c:v>43652</c:v>
                </c:pt>
                <c:pt idx="428">
                  <c:v>43655</c:v>
                </c:pt>
                <c:pt idx="429">
                  <c:v>43658</c:v>
                </c:pt>
                <c:pt idx="430">
                  <c:v>43661</c:v>
                </c:pt>
                <c:pt idx="431">
                  <c:v>43664</c:v>
                </c:pt>
                <c:pt idx="432">
                  <c:v>43667</c:v>
                </c:pt>
                <c:pt idx="433">
                  <c:v>43670</c:v>
                </c:pt>
                <c:pt idx="434">
                  <c:v>43673</c:v>
                </c:pt>
                <c:pt idx="435">
                  <c:v>43676</c:v>
                </c:pt>
                <c:pt idx="436">
                  <c:v>43679</c:v>
                </c:pt>
                <c:pt idx="437">
                  <c:v>43682</c:v>
                </c:pt>
                <c:pt idx="438">
                  <c:v>43685</c:v>
                </c:pt>
                <c:pt idx="439">
                  <c:v>43688</c:v>
                </c:pt>
                <c:pt idx="440">
                  <c:v>43691</c:v>
                </c:pt>
                <c:pt idx="441">
                  <c:v>43694</c:v>
                </c:pt>
                <c:pt idx="442">
                  <c:v>43697</c:v>
                </c:pt>
                <c:pt idx="443">
                  <c:v>43700</c:v>
                </c:pt>
                <c:pt idx="444">
                  <c:v>43703</c:v>
                </c:pt>
                <c:pt idx="445">
                  <c:v>43706</c:v>
                </c:pt>
                <c:pt idx="446">
                  <c:v>43709</c:v>
                </c:pt>
                <c:pt idx="447">
                  <c:v>43712</c:v>
                </c:pt>
                <c:pt idx="448">
                  <c:v>43715</c:v>
                </c:pt>
                <c:pt idx="449">
                  <c:v>43718</c:v>
                </c:pt>
                <c:pt idx="450">
                  <c:v>43721</c:v>
                </c:pt>
                <c:pt idx="451">
                  <c:v>43724</c:v>
                </c:pt>
                <c:pt idx="452">
                  <c:v>43727</c:v>
                </c:pt>
                <c:pt idx="453">
                  <c:v>43730</c:v>
                </c:pt>
                <c:pt idx="454">
                  <c:v>43733</c:v>
                </c:pt>
                <c:pt idx="455">
                  <c:v>43736</c:v>
                </c:pt>
                <c:pt idx="456">
                  <c:v>43739</c:v>
                </c:pt>
                <c:pt idx="457">
                  <c:v>43742</c:v>
                </c:pt>
                <c:pt idx="458">
                  <c:v>43745</c:v>
                </c:pt>
                <c:pt idx="459">
                  <c:v>43748</c:v>
                </c:pt>
                <c:pt idx="460">
                  <c:v>43751</c:v>
                </c:pt>
                <c:pt idx="461">
                  <c:v>43754</c:v>
                </c:pt>
                <c:pt idx="462">
                  <c:v>43757</c:v>
                </c:pt>
                <c:pt idx="463">
                  <c:v>43760</c:v>
                </c:pt>
                <c:pt idx="464">
                  <c:v>43763</c:v>
                </c:pt>
                <c:pt idx="465">
                  <c:v>43766</c:v>
                </c:pt>
                <c:pt idx="466">
                  <c:v>43769</c:v>
                </c:pt>
                <c:pt idx="467">
                  <c:v>43772</c:v>
                </c:pt>
                <c:pt idx="468">
                  <c:v>43775</c:v>
                </c:pt>
                <c:pt idx="469">
                  <c:v>43778</c:v>
                </c:pt>
                <c:pt idx="470">
                  <c:v>43781</c:v>
                </c:pt>
                <c:pt idx="471">
                  <c:v>43784</c:v>
                </c:pt>
                <c:pt idx="472">
                  <c:v>43787</c:v>
                </c:pt>
                <c:pt idx="473">
                  <c:v>43790</c:v>
                </c:pt>
                <c:pt idx="474">
                  <c:v>43793</c:v>
                </c:pt>
                <c:pt idx="475">
                  <c:v>43796</c:v>
                </c:pt>
                <c:pt idx="476">
                  <c:v>43799</c:v>
                </c:pt>
                <c:pt idx="477">
                  <c:v>43802</c:v>
                </c:pt>
                <c:pt idx="478">
                  <c:v>43805</c:v>
                </c:pt>
                <c:pt idx="479">
                  <c:v>43808</c:v>
                </c:pt>
                <c:pt idx="480">
                  <c:v>43811</c:v>
                </c:pt>
                <c:pt idx="481">
                  <c:v>43814</c:v>
                </c:pt>
                <c:pt idx="482">
                  <c:v>43817</c:v>
                </c:pt>
                <c:pt idx="483">
                  <c:v>43820</c:v>
                </c:pt>
                <c:pt idx="484">
                  <c:v>43823</c:v>
                </c:pt>
                <c:pt idx="485">
                  <c:v>43826</c:v>
                </c:pt>
                <c:pt idx="486">
                  <c:v>43829</c:v>
                </c:pt>
                <c:pt idx="487">
                  <c:v>43832</c:v>
                </c:pt>
                <c:pt idx="488">
                  <c:v>43835</c:v>
                </c:pt>
                <c:pt idx="489">
                  <c:v>43838</c:v>
                </c:pt>
                <c:pt idx="490">
                  <c:v>43841</c:v>
                </c:pt>
                <c:pt idx="491">
                  <c:v>43844</c:v>
                </c:pt>
                <c:pt idx="492">
                  <c:v>43847</c:v>
                </c:pt>
                <c:pt idx="493">
                  <c:v>43850</c:v>
                </c:pt>
                <c:pt idx="494">
                  <c:v>43853</c:v>
                </c:pt>
                <c:pt idx="495">
                  <c:v>43856</c:v>
                </c:pt>
                <c:pt idx="496">
                  <c:v>43859</c:v>
                </c:pt>
                <c:pt idx="497">
                  <c:v>43862</c:v>
                </c:pt>
                <c:pt idx="498">
                  <c:v>43865</c:v>
                </c:pt>
                <c:pt idx="499">
                  <c:v>43868</c:v>
                </c:pt>
                <c:pt idx="500">
                  <c:v>43871</c:v>
                </c:pt>
                <c:pt idx="501">
                  <c:v>43874</c:v>
                </c:pt>
                <c:pt idx="502">
                  <c:v>43877</c:v>
                </c:pt>
                <c:pt idx="503">
                  <c:v>43880</c:v>
                </c:pt>
                <c:pt idx="504">
                  <c:v>43883</c:v>
                </c:pt>
                <c:pt idx="505">
                  <c:v>43886</c:v>
                </c:pt>
                <c:pt idx="506">
                  <c:v>43889</c:v>
                </c:pt>
                <c:pt idx="507">
                  <c:v>43892</c:v>
                </c:pt>
                <c:pt idx="508">
                  <c:v>43895</c:v>
                </c:pt>
                <c:pt idx="509">
                  <c:v>43898</c:v>
                </c:pt>
                <c:pt idx="510">
                  <c:v>43901</c:v>
                </c:pt>
                <c:pt idx="511">
                  <c:v>43904</c:v>
                </c:pt>
                <c:pt idx="512">
                  <c:v>43907</c:v>
                </c:pt>
                <c:pt idx="513">
                  <c:v>43910</c:v>
                </c:pt>
                <c:pt idx="514">
                  <c:v>43913</c:v>
                </c:pt>
                <c:pt idx="515">
                  <c:v>43916</c:v>
                </c:pt>
                <c:pt idx="516">
                  <c:v>43919</c:v>
                </c:pt>
                <c:pt idx="517">
                  <c:v>43922</c:v>
                </c:pt>
                <c:pt idx="518">
                  <c:v>43925</c:v>
                </c:pt>
                <c:pt idx="519">
                  <c:v>43928</c:v>
                </c:pt>
                <c:pt idx="520">
                  <c:v>43931</c:v>
                </c:pt>
                <c:pt idx="521">
                  <c:v>43934</c:v>
                </c:pt>
                <c:pt idx="522">
                  <c:v>43937</c:v>
                </c:pt>
                <c:pt idx="523">
                  <c:v>43940</c:v>
                </c:pt>
                <c:pt idx="524">
                  <c:v>43943</c:v>
                </c:pt>
                <c:pt idx="525">
                  <c:v>43946</c:v>
                </c:pt>
                <c:pt idx="526">
                  <c:v>43949</c:v>
                </c:pt>
                <c:pt idx="527">
                  <c:v>43952</c:v>
                </c:pt>
                <c:pt idx="528">
                  <c:v>43955</c:v>
                </c:pt>
                <c:pt idx="529">
                  <c:v>43958</c:v>
                </c:pt>
                <c:pt idx="530">
                  <c:v>43961</c:v>
                </c:pt>
                <c:pt idx="531">
                  <c:v>43964</c:v>
                </c:pt>
                <c:pt idx="532">
                  <c:v>43967</c:v>
                </c:pt>
                <c:pt idx="533">
                  <c:v>43970</c:v>
                </c:pt>
                <c:pt idx="534">
                  <c:v>43973</c:v>
                </c:pt>
                <c:pt idx="535">
                  <c:v>43976</c:v>
                </c:pt>
                <c:pt idx="536">
                  <c:v>43979</c:v>
                </c:pt>
                <c:pt idx="537">
                  <c:v>43982</c:v>
                </c:pt>
                <c:pt idx="538">
                  <c:v>43985</c:v>
                </c:pt>
                <c:pt idx="539">
                  <c:v>43988</c:v>
                </c:pt>
                <c:pt idx="540">
                  <c:v>43991</c:v>
                </c:pt>
                <c:pt idx="541">
                  <c:v>43994</c:v>
                </c:pt>
                <c:pt idx="542">
                  <c:v>43997</c:v>
                </c:pt>
                <c:pt idx="543">
                  <c:v>44000</c:v>
                </c:pt>
                <c:pt idx="544">
                  <c:v>44003</c:v>
                </c:pt>
                <c:pt idx="545">
                  <c:v>44006</c:v>
                </c:pt>
                <c:pt idx="546">
                  <c:v>44009</c:v>
                </c:pt>
                <c:pt idx="547">
                  <c:v>44012</c:v>
                </c:pt>
                <c:pt idx="548">
                  <c:v>44015</c:v>
                </c:pt>
                <c:pt idx="549">
                  <c:v>44018</c:v>
                </c:pt>
                <c:pt idx="550">
                  <c:v>44021</c:v>
                </c:pt>
                <c:pt idx="551">
                  <c:v>44024</c:v>
                </c:pt>
                <c:pt idx="552">
                  <c:v>44027</c:v>
                </c:pt>
                <c:pt idx="553">
                  <c:v>44030</c:v>
                </c:pt>
                <c:pt idx="554">
                  <c:v>44033</c:v>
                </c:pt>
                <c:pt idx="555">
                  <c:v>44036</c:v>
                </c:pt>
                <c:pt idx="556">
                  <c:v>44039</c:v>
                </c:pt>
                <c:pt idx="557">
                  <c:v>44042</c:v>
                </c:pt>
                <c:pt idx="558">
                  <c:v>44045</c:v>
                </c:pt>
                <c:pt idx="559">
                  <c:v>44048</c:v>
                </c:pt>
                <c:pt idx="560">
                  <c:v>44051</c:v>
                </c:pt>
                <c:pt idx="561">
                  <c:v>44054</c:v>
                </c:pt>
                <c:pt idx="562">
                  <c:v>44057</c:v>
                </c:pt>
                <c:pt idx="563">
                  <c:v>44060</c:v>
                </c:pt>
                <c:pt idx="564">
                  <c:v>44063</c:v>
                </c:pt>
                <c:pt idx="565">
                  <c:v>44066</c:v>
                </c:pt>
                <c:pt idx="566">
                  <c:v>44069</c:v>
                </c:pt>
                <c:pt idx="567">
                  <c:v>44072</c:v>
                </c:pt>
                <c:pt idx="568">
                  <c:v>44075</c:v>
                </c:pt>
                <c:pt idx="569">
                  <c:v>44078</c:v>
                </c:pt>
                <c:pt idx="570">
                  <c:v>44081</c:v>
                </c:pt>
                <c:pt idx="571">
                  <c:v>44084</c:v>
                </c:pt>
                <c:pt idx="572">
                  <c:v>44087</c:v>
                </c:pt>
                <c:pt idx="573">
                  <c:v>44090</c:v>
                </c:pt>
                <c:pt idx="574">
                  <c:v>44093</c:v>
                </c:pt>
                <c:pt idx="575">
                  <c:v>44096</c:v>
                </c:pt>
                <c:pt idx="576">
                  <c:v>44099</c:v>
                </c:pt>
                <c:pt idx="577">
                  <c:v>44102</c:v>
                </c:pt>
                <c:pt idx="578">
                  <c:v>44105</c:v>
                </c:pt>
                <c:pt idx="579">
                  <c:v>44108</c:v>
                </c:pt>
                <c:pt idx="580">
                  <c:v>44111</c:v>
                </c:pt>
                <c:pt idx="581">
                  <c:v>44114</c:v>
                </c:pt>
                <c:pt idx="582">
                  <c:v>44117</c:v>
                </c:pt>
                <c:pt idx="583">
                  <c:v>44120</c:v>
                </c:pt>
                <c:pt idx="584">
                  <c:v>44123</c:v>
                </c:pt>
                <c:pt idx="585">
                  <c:v>44126</c:v>
                </c:pt>
                <c:pt idx="586">
                  <c:v>44129</c:v>
                </c:pt>
                <c:pt idx="587">
                  <c:v>44132</c:v>
                </c:pt>
                <c:pt idx="588">
                  <c:v>44135</c:v>
                </c:pt>
                <c:pt idx="589">
                  <c:v>44138</c:v>
                </c:pt>
                <c:pt idx="590">
                  <c:v>44141</c:v>
                </c:pt>
                <c:pt idx="591">
                  <c:v>44144</c:v>
                </c:pt>
                <c:pt idx="592">
                  <c:v>44147</c:v>
                </c:pt>
                <c:pt idx="593">
                  <c:v>44150</c:v>
                </c:pt>
                <c:pt idx="594">
                  <c:v>44153</c:v>
                </c:pt>
                <c:pt idx="595">
                  <c:v>44156</c:v>
                </c:pt>
                <c:pt idx="596">
                  <c:v>44159</c:v>
                </c:pt>
                <c:pt idx="597">
                  <c:v>44162</c:v>
                </c:pt>
                <c:pt idx="598">
                  <c:v>44165</c:v>
                </c:pt>
                <c:pt idx="599">
                  <c:v>44168</c:v>
                </c:pt>
                <c:pt idx="600">
                  <c:v>44171</c:v>
                </c:pt>
                <c:pt idx="601">
                  <c:v>44174</c:v>
                </c:pt>
                <c:pt idx="602">
                  <c:v>44177</c:v>
                </c:pt>
                <c:pt idx="603">
                  <c:v>44180</c:v>
                </c:pt>
                <c:pt idx="604">
                  <c:v>44183</c:v>
                </c:pt>
                <c:pt idx="605">
                  <c:v>44186</c:v>
                </c:pt>
                <c:pt idx="606">
                  <c:v>44189</c:v>
                </c:pt>
                <c:pt idx="607">
                  <c:v>44192</c:v>
                </c:pt>
                <c:pt idx="608">
                  <c:v>44195</c:v>
                </c:pt>
                <c:pt idx="609">
                  <c:v>44198</c:v>
                </c:pt>
                <c:pt idx="610">
                  <c:v>44201</c:v>
                </c:pt>
                <c:pt idx="611">
                  <c:v>44204</c:v>
                </c:pt>
                <c:pt idx="612">
                  <c:v>44207</c:v>
                </c:pt>
                <c:pt idx="613">
                  <c:v>44210</c:v>
                </c:pt>
                <c:pt idx="614">
                  <c:v>44213</c:v>
                </c:pt>
                <c:pt idx="615">
                  <c:v>44216</c:v>
                </c:pt>
                <c:pt idx="616">
                  <c:v>44219</c:v>
                </c:pt>
                <c:pt idx="617">
                  <c:v>44222</c:v>
                </c:pt>
                <c:pt idx="618">
                  <c:v>44225</c:v>
                </c:pt>
              </c:numCache>
            </c:numRef>
          </c:cat>
          <c:val>
            <c:numRef>
              <c:f>'C-MDP in China'!$R$6:$R$746</c:f>
              <c:numCache>
                <c:formatCode>General</c:formatCode>
                <c:ptCount val="619"/>
                <c:pt idx="0">
                  <c:v>538023.92335138086</c:v>
                </c:pt>
                <c:pt idx="1">
                  <c:v>513857.18503751251</c:v>
                </c:pt>
                <c:pt idx="2">
                  <c:v>568276.49682460562</c:v>
                </c:pt>
                <c:pt idx="3">
                  <c:v>593686.14688498841</c:v>
                </c:pt>
                <c:pt idx="4">
                  <c:v>511014.89610224904</c:v>
                </c:pt>
                <c:pt idx="5">
                  <c:v>427306.97371424374</c:v>
                </c:pt>
                <c:pt idx="6">
                  <c:v>487892.56388564204</c:v>
                </c:pt>
                <c:pt idx="7">
                  <c:v>426712.7775126762</c:v>
                </c:pt>
                <c:pt idx="8">
                  <c:v>442242.35982255556</c:v>
                </c:pt>
                <c:pt idx="9">
                  <c:v>435794.45050868869</c:v>
                </c:pt>
                <c:pt idx="10">
                  <c:v>458005.06833525718</c:v>
                </c:pt>
                <c:pt idx="11">
                  <c:v>503904.78792614734</c:v>
                </c:pt>
                <c:pt idx="12">
                  <c:v>378366.24667592306</c:v>
                </c:pt>
                <c:pt idx="13">
                  <c:v>409075.74768610066</c:v>
                </c:pt>
                <c:pt idx="14">
                  <c:v>464463.60203768866</c:v>
                </c:pt>
                <c:pt idx="15">
                  <c:v>495318.24595626525</c:v>
                </c:pt>
                <c:pt idx="16">
                  <c:v>401824.75389304792</c:v>
                </c:pt>
                <c:pt idx="17">
                  <c:v>434388.1906193606</c:v>
                </c:pt>
                <c:pt idx="18">
                  <c:v>400468.18035689299</c:v>
                </c:pt>
                <c:pt idx="19">
                  <c:v>413472.32750828413</c:v>
                </c:pt>
                <c:pt idx="20">
                  <c:v>407821.47483856464</c:v>
                </c:pt>
                <c:pt idx="21">
                  <c:v>396719.13023622567</c:v>
                </c:pt>
                <c:pt idx="22">
                  <c:v>426111.27587552147</c:v>
                </c:pt>
                <c:pt idx="23">
                  <c:v>448167.06854930217</c:v>
                </c:pt>
                <c:pt idx="24">
                  <c:v>443465.28537508112</c:v>
                </c:pt>
                <c:pt idx="25">
                  <c:v>453424.42560270324</c:v>
                </c:pt>
                <c:pt idx="26">
                  <c:v>394391.44906127738</c:v>
                </c:pt>
                <c:pt idx="27">
                  <c:v>402746.50071167026</c:v>
                </c:pt>
                <c:pt idx="28">
                  <c:v>408111.06008303486</c:v>
                </c:pt>
                <c:pt idx="29">
                  <c:v>414232.71436613379</c:v>
                </c:pt>
                <c:pt idx="30">
                  <c:v>460271.78085801861</c:v>
                </c:pt>
                <c:pt idx="31">
                  <c:v>454150.34948847455</c:v>
                </c:pt>
                <c:pt idx="32">
                  <c:v>455937.72123187862</c:v>
                </c:pt>
                <c:pt idx="33">
                  <c:v>464106.91200778284</c:v>
                </c:pt>
                <c:pt idx="34">
                  <c:v>479648.38285644195</c:v>
                </c:pt>
                <c:pt idx="35">
                  <c:v>453549.5931828373</c:v>
                </c:pt>
                <c:pt idx="36">
                  <c:v>460521.8666336704</c:v>
                </c:pt>
                <c:pt idx="37">
                  <c:v>488416.01421430433</c:v>
                </c:pt>
                <c:pt idx="38">
                  <c:v>509904.04496438475</c:v>
                </c:pt>
                <c:pt idx="39">
                  <c:v>474377.21818348474</c:v>
                </c:pt>
                <c:pt idx="40">
                  <c:v>448823.46591697808</c:v>
                </c:pt>
                <c:pt idx="41">
                  <c:v>464963.94521752407</c:v>
                </c:pt>
                <c:pt idx="42">
                  <c:v>513578.87115686096</c:v>
                </c:pt>
                <c:pt idx="43">
                  <c:v>506632.5374352627</c:v>
                </c:pt>
                <c:pt idx="44">
                  <c:v>446285.59093469189</c:v>
                </c:pt>
                <c:pt idx="45">
                  <c:v>445651.56685525016</c:v>
                </c:pt>
                <c:pt idx="46">
                  <c:v>404994.924190394</c:v>
                </c:pt>
                <c:pt idx="47">
                  <c:v>406026.334629711</c:v>
                </c:pt>
                <c:pt idx="48">
                  <c:v>437625.52994957886</c:v>
                </c:pt>
                <c:pt idx="49">
                  <c:v>590950.57822617644</c:v>
                </c:pt>
                <c:pt idx="50">
                  <c:v>569374.79205850803</c:v>
                </c:pt>
                <c:pt idx="51">
                  <c:v>609603.23088039237</c:v>
                </c:pt>
                <c:pt idx="52">
                  <c:v>630317.54794025794</c:v>
                </c:pt>
                <c:pt idx="53">
                  <c:v>669817.1892962819</c:v>
                </c:pt>
                <c:pt idx="54">
                  <c:v>863266.34414613456</c:v>
                </c:pt>
                <c:pt idx="55">
                  <c:v>898975.85453109257</c:v>
                </c:pt>
                <c:pt idx="56">
                  <c:v>994781.64224966383</c:v>
                </c:pt>
                <c:pt idx="57">
                  <c:v>786555.93700472743</c:v>
                </c:pt>
                <c:pt idx="58">
                  <c:v>793623.77194940543</c:v>
                </c:pt>
                <c:pt idx="59">
                  <c:v>782225.4743627226</c:v>
                </c:pt>
                <c:pt idx="60">
                  <c:v>794382.2633174737</c:v>
                </c:pt>
                <c:pt idx="61">
                  <c:v>974821.79259369767</c:v>
                </c:pt>
                <c:pt idx="62">
                  <c:v>984622.53645180119</c:v>
                </c:pt>
                <c:pt idx="63">
                  <c:v>918813.30466036114</c:v>
                </c:pt>
                <c:pt idx="64">
                  <c:v>280774.37558970356</c:v>
                </c:pt>
                <c:pt idx="65">
                  <c:v>274027.02621383133</c:v>
                </c:pt>
                <c:pt idx="66">
                  <c:v>284239.57775052078</c:v>
                </c:pt>
                <c:pt idx="67">
                  <c:v>271647.8668883486</c:v>
                </c:pt>
                <c:pt idx="68">
                  <c:v>269449.15740520414</c:v>
                </c:pt>
                <c:pt idx="69">
                  <c:v>245329.59456060955</c:v>
                </c:pt>
                <c:pt idx="70">
                  <c:v>241463.02974947548</c:v>
                </c:pt>
                <c:pt idx="71">
                  <c:v>152201.32452566264</c:v>
                </c:pt>
                <c:pt idx="72">
                  <c:v>223534.51173907367</c:v>
                </c:pt>
                <c:pt idx="73">
                  <c:v>254405.61394782423</c:v>
                </c:pt>
                <c:pt idx="74">
                  <c:v>239469.30606531247</c:v>
                </c:pt>
                <c:pt idx="75">
                  <c:v>211854.19893714215</c:v>
                </c:pt>
                <c:pt idx="76">
                  <c:v>176674.15943023271</c:v>
                </c:pt>
                <c:pt idx="77">
                  <c:v>187922.14319209789</c:v>
                </c:pt>
                <c:pt idx="78">
                  <c:v>195268.48340125789</c:v>
                </c:pt>
                <c:pt idx="79">
                  <c:v>201494.53589761583</c:v>
                </c:pt>
                <c:pt idx="80">
                  <c:v>176332.2026738557</c:v>
                </c:pt>
                <c:pt idx="81">
                  <c:v>173306.37578002329</c:v>
                </c:pt>
                <c:pt idx="82">
                  <c:v>213420.84808285197</c:v>
                </c:pt>
                <c:pt idx="83">
                  <c:v>220341.85684116825</c:v>
                </c:pt>
                <c:pt idx="84">
                  <c:v>227439.68965226162</c:v>
                </c:pt>
                <c:pt idx="85">
                  <c:v>200133.82355562813</c:v>
                </c:pt>
                <c:pt idx="86">
                  <c:v>210941.18345229822</c:v>
                </c:pt>
                <c:pt idx="87">
                  <c:v>218252.06666197261</c:v>
                </c:pt>
                <c:pt idx="88">
                  <c:v>193547.3489535735</c:v>
                </c:pt>
                <c:pt idx="89">
                  <c:v>158068.40189191693</c:v>
                </c:pt>
                <c:pt idx="90">
                  <c:v>175503.13421938242</c:v>
                </c:pt>
                <c:pt idx="91">
                  <c:v>457447.86734362121</c:v>
                </c:pt>
                <c:pt idx="92">
                  <c:v>440860.85700643697</c:v>
                </c:pt>
                <c:pt idx="93">
                  <c:v>451261.67120581277</c:v>
                </c:pt>
                <c:pt idx="94">
                  <c:v>425581.83607040474</c:v>
                </c:pt>
                <c:pt idx="95">
                  <c:v>445625.63056947413</c:v>
                </c:pt>
                <c:pt idx="96">
                  <c:v>437014.70156645298</c:v>
                </c:pt>
                <c:pt idx="97">
                  <c:v>401462.52812664892</c:v>
                </c:pt>
                <c:pt idx="98">
                  <c:v>428581.74568606075</c:v>
                </c:pt>
                <c:pt idx="99">
                  <c:v>461363.71539420797</c:v>
                </c:pt>
                <c:pt idx="100">
                  <c:v>497856.86010330758</c:v>
                </c:pt>
                <c:pt idx="101">
                  <c:v>514715.58524778456</c:v>
                </c:pt>
                <c:pt idx="102">
                  <c:v>485817.08086049627</c:v>
                </c:pt>
                <c:pt idx="103">
                  <c:v>483626.78288786643</c:v>
                </c:pt>
                <c:pt idx="104">
                  <c:v>488235.57188297599</c:v>
                </c:pt>
                <c:pt idx="105">
                  <c:v>495472.00686214812</c:v>
                </c:pt>
                <c:pt idx="106">
                  <c:v>528739.92871525069</c:v>
                </c:pt>
                <c:pt idx="107">
                  <c:v>510772.32834655058</c:v>
                </c:pt>
                <c:pt idx="108">
                  <c:v>490063.3286087978</c:v>
                </c:pt>
                <c:pt idx="109">
                  <c:v>480166.75215384935</c:v>
                </c:pt>
                <c:pt idx="110">
                  <c:v>479767.54244951851</c:v>
                </c:pt>
                <c:pt idx="111">
                  <c:v>518127.704587074</c:v>
                </c:pt>
                <c:pt idx="112">
                  <c:v>523485.80228168203</c:v>
                </c:pt>
                <c:pt idx="113">
                  <c:v>527407.69357246044</c:v>
                </c:pt>
                <c:pt idx="114">
                  <c:v>550342.55935356393</c:v>
                </c:pt>
                <c:pt idx="115">
                  <c:v>539758.30160397862</c:v>
                </c:pt>
                <c:pt idx="116">
                  <c:v>510927.41251617821</c:v>
                </c:pt>
                <c:pt idx="117">
                  <c:v>501566.43778346939</c:v>
                </c:pt>
                <c:pt idx="118">
                  <c:v>542500.69709260005</c:v>
                </c:pt>
                <c:pt idx="119">
                  <c:v>626353.23978828161</c:v>
                </c:pt>
                <c:pt idx="120">
                  <c:v>684349.68610617053</c:v>
                </c:pt>
                <c:pt idx="121">
                  <c:v>700762.51583416248</c:v>
                </c:pt>
                <c:pt idx="122">
                  <c:v>498924.35919792624</c:v>
                </c:pt>
                <c:pt idx="123">
                  <c:v>504437.17628121382</c:v>
                </c:pt>
                <c:pt idx="124">
                  <c:v>417812.57288859505</c:v>
                </c:pt>
                <c:pt idx="125">
                  <c:v>274180.49840037856</c:v>
                </c:pt>
                <c:pt idx="126">
                  <c:v>319724.34945593466</c:v>
                </c:pt>
                <c:pt idx="127">
                  <c:v>405598.95538556628</c:v>
                </c:pt>
                <c:pt idx="128">
                  <c:v>408546.30036383896</c:v>
                </c:pt>
                <c:pt idx="129">
                  <c:v>335933.93106649612</c:v>
                </c:pt>
                <c:pt idx="130">
                  <c:v>346022.50486925279</c:v>
                </c:pt>
                <c:pt idx="131">
                  <c:v>359403.79944621061</c:v>
                </c:pt>
                <c:pt idx="132">
                  <c:v>423681.58994738071</c:v>
                </c:pt>
                <c:pt idx="133">
                  <c:v>482638.49248611974</c:v>
                </c:pt>
                <c:pt idx="134">
                  <c:v>432342.78730583005</c:v>
                </c:pt>
                <c:pt idx="135">
                  <c:v>367476.3647689044</c:v>
                </c:pt>
                <c:pt idx="136">
                  <c:v>378474.63937406812</c:v>
                </c:pt>
                <c:pt idx="137">
                  <c:v>421088.1054420619</c:v>
                </c:pt>
                <c:pt idx="138">
                  <c:v>394627.34764191182</c:v>
                </c:pt>
                <c:pt idx="139">
                  <c:v>449941.2332003332</c:v>
                </c:pt>
                <c:pt idx="140">
                  <c:v>463236.83868847543</c:v>
                </c:pt>
                <c:pt idx="141">
                  <c:v>528771.29510881146</c:v>
                </c:pt>
                <c:pt idx="142">
                  <c:v>634725.36435361335</c:v>
                </c:pt>
                <c:pt idx="143">
                  <c:v>572812.41839795676</c:v>
                </c:pt>
                <c:pt idx="144">
                  <c:v>502359.4827424793</c:v>
                </c:pt>
                <c:pt idx="145">
                  <c:v>530805.12564330548</c:v>
                </c:pt>
                <c:pt idx="146">
                  <c:v>566270.58335731854</c:v>
                </c:pt>
                <c:pt idx="147">
                  <c:v>330436.13166805042</c:v>
                </c:pt>
                <c:pt idx="148">
                  <c:v>455419.90830089385</c:v>
                </c:pt>
                <c:pt idx="149">
                  <c:v>315118.94616915495</c:v>
                </c:pt>
                <c:pt idx="150">
                  <c:v>399807.00965119852</c:v>
                </c:pt>
                <c:pt idx="151">
                  <c:v>387819.39700522972</c:v>
                </c:pt>
                <c:pt idx="152">
                  <c:v>443171.28106012125</c:v>
                </c:pt>
                <c:pt idx="153">
                  <c:v>486718.79338094161</c:v>
                </c:pt>
                <c:pt idx="154">
                  <c:v>524264.14501427719</c:v>
                </c:pt>
                <c:pt idx="155">
                  <c:v>565431.81076208886</c:v>
                </c:pt>
                <c:pt idx="156">
                  <c:v>491189.86720282864</c:v>
                </c:pt>
                <c:pt idx="157">
                  <c:v>506891.15740717517</c:v>
                </c:pt>
                <c:pt idx="158">
                  <c:v>521698.81237452733</c:v>
                </c:pt>
                <c:pt idx="159">
                  <c:v>528769.05476676952</c:v>
                </c:pt>
                <c:pt idx="160">
                  <c:v>581283.66077112558</c:v>
                </c:pt>
                <c:pt idx="161">
                  <c:v>623761.38805065001</c:v>
                </c:pt>
                <c:pt idx="162">
                  <c:v>845774.43411105115</c:v>
                </c:pt>
                <c:pt idx="163">
                  <c:v>951977.67287861893</c:v>
                </c:pt>
                <c:pt idx="164">
                  <c:v>1113812.3883568849</c:v>
                </c:pt>
                <c:pt idx="165">
                  <c:v>1158963.4142170679</c:v>
                </c:pt>
                <c:pt idx="166">
                  <c:v>1164461.6712384024</c:v>
                </c:pt>
                <c:pt idx="167">
                  <c:v>1205640.8114400245</c:v>
                </c:pt>
                <c:pt idx="168">
                  <c:v>1436183.9028932464</c:v>
                </c:pt>
                <c:pt idx="169">
                  <c:v>1525340.8330449681</c:v>
                </c:pt>
                <c:pt idx="170">
                  <c:v>1463941.4852602175</c:v>
                </c:pt>
                <c:pt idx="171">
                  <c:v>1572086.8217345094</c:v>
                </c:pt>
                <c:pt idx="172">
                  <c:v>1991104.3477097736</c:v>
                </c:pt>
                <c:pt idx="173">
                  <c:v>1791475.5521823671</c:v>
                </c:pt>
                <c:pt idx="174">
                  <c:v>2135572.3406935725</c:v>
                </c:pt>
                <c:pt idx="175">
                  <c:v>2419466.6267046053</c:v>
                </c:pt>
                <c:pt idx="176">
                  <c:v>2141824.3084238558</c:v>
                </c:pt>
                <c:pt idx="177">
                  <c:v>1847088.0293630313</c:v>
                </c:pt>
                <c:pt idx="178">
                  <c:v>1792976.3042824725</c:v>
                </c:pt>
                <c:pt idx="179">
                  <c:v>1938311.1708577089</c:v>
                </c:pt>
                <c:pt idx="180">
                  <c:v>1863259.098915969</c:v>
                </c:pt>
                <c:pt idx="181">
                  <c:v>1792986.1595145157</c:v>
                </c:pt>
                <c:pt idx="182">
                  <c:v>1764503.6422386942</c:v>
                </c:pt>
                <c:pt idx="183">
                  <c:v>2089378.5113500641</c:v>
                </c:pt>
                <c:pt idx="184">
                  <c:v>2078491.047623557</c:v>
                </c:pt>
                <c:pt idx="185">
                  <c:v>1946319.8352752891</c:v>
                </c:pt>
                <c:pt idx="186">
                  <c:v>1924996.5987391458</c:v>
                </c:pt>
                <c:pt idx="187">
                  <c:v>1260053.9123629623</c:v>
                </c:pt>
                <c:pt idx="188">
                  <c:v>1604147.7473540162</c:v>
                </c:pt>
                <c:pt idx="189">
                  <c:v>2207910.2975345738</c:v>
                </c:pt>
                <c:pt idx="190">
                  <c:v>2071513.4075502309</c:v>
                </c:pt>
                <c:pt idx="191">
                  <c:v>2148075.8540727934</c:v>
                </c:pt>
                <c:pt idx="192">
                  <c:v>2250146.2437198777</c:v>
                </c:pt>
                <c:pt idx="193">
                  <c:v>2171711.1648149993</c:v>
                </c:pt>
                <c:pt idx="194">
                  <c:v>2666998.6380356727</c:v>
                </c:pt>
                <c:pt idx="195">
                  <c:v>2610839.0271425461</c:v>
                </c:pt>
                <c:pt idx="196">
                  <c:v>3211188.9613273395</c:v>
                </c:pt>
                <c:pt idx="197">
                  <c:v>3397894.9759430611</c:v>
                </c:pt>
                <c:pt idx="198">
                  <c:v>3304098.7098555891</c:v>
                </c:pt>
                <c:pt idx="199">
                  <c:v>3362702.024879158</c:v>
                </c:pt>
                <c:pt idx="200">
                  <c:v>3528596.6459335629</c:v>
                </c:pt>
                <c:pt idx="201">
                  <c:v>3179043.9771717461</c:v>
                </c:pt>
                <c:pt idx="202">
                  <c:v>3251729.5888717491</c:v>
                </c:pt>
                <c:pt idx="203">
                  <c:v>3934603.3297314597</c:v>
                </c:pt>
                <c:pt idx="204">
                  <c:v>4232416.6127404366</c:v>
                </c:pt>
                <c:pt idx="205">
                  <c:v>4211105.2897676555</c:v>
                </c:pt>
                <c:pt idx="206">
                  <c:v>4265203.3304066565</c:v>
                </c:pt>
                <c:pt idx="207">
                  <c:v>2994910.0715149548</c:v>
                </c:pt>
                <c:pt idx="208">
                  <c:v>3617933.6707986034</c:v>
                </c:pt>
                <c:pt idx="209">
                  <c:v>3257282.0818275055</c:v>
                </c:pt>
                <c:pt idx="210">
                  <c:v>3096407.3173540998</c:v>
                </c:pt>
                <c:pt idx="211">
                  <c:v>3237426.0213274416</c:v>
                </c:pt>
                <c:pt idx="212">
                  <c:v>3563168.5979237687</c:v>
                </c:pt>
                <c:pt idx="213">
                  <c:v>3953557.0363296354</c:v>
                </c:pt>
                <c:pt idx="214">
                  <c:v>4090798.1526901368</c:v>
                </c:pt>
                <c:pt idx="215">
                  <c:v>4153465.1163556818</c:v>
                </c:pt>
                <c:pt idx="216">
                  <c:v>4773607.3337133527</c:v>
                </c:pt>
                <c:pt idx="217">
                  <c:v>6039034.4144280571</c:v>
                </c:pt>
                <c:pt idx="218">
                  <c:v>5279702.1416922584</c:v>
                </c:pt>
                <c:pt idx="219">
                  <c:v>6054564.4352054643</c:v>
                </c:pt>
                <c:pt idx="220">
                  <c:v>6539780.8619415145</c:v>
                </c:pt>
                <c:pt idx="221">
                  <c:v>6435667.4344475875</c:v>
                </c:pt>
                <c:pt idx="222">
                  <c:v>5455630.7712020772</c:v>
                </c:pt>
                <c:pt idx="223">
                  <c:v>6193036.3271183856</c:v>
                </c:pt>
                <c:pt idx="224">
                  <c:v>6338415.9450264201</c:v>
                </c:pt>
                <c:pt idx="225">
                  <c:v>6424823.0123446546</c:v>
                </c:pt>
                <c:pt idx="226">
                  <c:v>6585685.3971367404</c:v>
                </c:pt>
                <c:pt idx="227">
                  <c:v>6127181.1139158839</c:v>
                </c:pt>
                <c:pt idx="228">
                  <c:v>6721872.9579879837</c:v>
                </c:pt>
                <c:pt idx="229">
                  <c:v>7160148.8753025923</c:v>
                </c:pt>
                <c:pt idx="230">
                  <c:v>8785408.6279497519</c:v>
                </c:pt>
                <c:pt idx="231">
                  <c:v>9763145.1973472778</c:v>
                </c:pt>
                <c:pt idx="232">
                  <c:v>11238827.006696757</c:v>
                </c:pt>
                <c:pt idx="233">
                  <c:v>13501563.139620572</c:v>
                </c:pt>
                <c:pt idx="234">
                  <c:v>14993289.682347761</c:v>
                </c:pt>
                <c:pt idx="235">
                  <c:v>20683369.046129197</c:v>
                </c:pt>
                <c:pt idx="236">
                  <c:v>18641373.312752541</c:v>
                </c:pt>
                <c:pt idx="237">
                  <c:v>21133664.256439283</c:v>
                </c:pt>
                <c:pt idx="238">
                  <c:v>26106035.441674221</c:v>
                </c:pt>
                <c:pt idx="239">
                  <c:v>20517295.663053032</c:v>
                </c:pt>
                <c:pt idx="240">
                  <c:v>16081291.699888814</c:v>
                </c:pt>
                <c:pt idx="241">
                  <c:v>16015930.945287121</c:v>
                </c:pt>
                <c:pt idx="242">
                  <c:v>15914313.540409772</c:v>
                </c:pt>
                <c:pt idx="243">
                  <c:v>16124786.735714993</c:v>
                </c:pt>
                <c:pt idx="244">
                  <c:v>18534949.997997284</c:v>
                </c:pt>
                <c:pt idx="245">
                  <c:v>22809576.969522238</c:v>
                </c:pt>
                <c:pt idx="246">
                  <c:v>19018120.11673278</c:v>
                </c:pt>
                <c:pt idx="247">
                  <c:v>18364047.130577363</c:v>
                </c:pt>
                <c:pt idx="248">
                  <c:v>16449670.717272146</c:v>
                </c:pt>
                <c:pt idx="249">
                  <c:v>13942477.666044269</c:v>
                </c:pt>
                <c:pt idx="250">
                  <c:v>14624970.20019006</c:v>
                </c:pt>
                <c:pt idx="251">
                  <c:v>15292410.353529612</c:v>
                </c:pt>
                <c:pt idx="252">
                  <c:v>13413150.264102571</c:v>
                </c:pt>
                <c:pt idx="253">
                  <c:v>11865999.953625012</c:v>
                </c:pt>
                <c:pt idx="254">
                  <c:v>9967311.3660692181</c:v>
                </c:pt>
                <c:pt idx="255">
                  <c:v>7664790.243362058</c:v>
                </c:pt>
                <c:pt idx="256">
                  <c:v>8960971.073354939</c:v>
                </c:pt>
                <c:pt idx="257">
                  <c:v>8822759.3547258154</c:v>
                </c:pt>
                <c:pt idx="258">
                  <c:v>10443860.054625187</c:v>
                </c:pt>
                <c:pt idx="259">
                  <c:v>12868671.827327555</c:v>
                </c:pt>
                <c:pt idx="260">
                  <c:v>13052332.572966592</c:v>
                </c:pt>
                <c:pt idx="261">
                  <c:v>11394656.396685969</c:v>
                </c:pt>
                <c:pt idx="262">
                  <c:v>11746041.886526661</c:v>
                </c:pt>
                <c:pt idx="263">
                  <c:v>11916420.364381727</c:v>
                </c:pt>
                <c:pt idx="264">
                  <c:v>12729395.537377262</c:v>
                </c:pt>
                <c:pt idx="265">
                  <c:v>10022025.851328731</c:v>
                </c:pt>
                <c:pt idx="266">
                  <c:v>9032608.9976597875</c:v>
                </c:pt>
                <c:pt idx="267">
                  <c:v>9404615.9249125719</c:v>
                </c:pt>
                <c:pt idx="268">
                  <c:v>8369843.6098376159</c:v>
                </c:pt>
                <c:pt idx="269">
                  <c:v>8211519.6942491541</c:v>
                </c:pt>
                <c:pt idx="270">
                  <c:v>8196894.5832854398</c:v>
                </c:pt>
                <c:pt idx="271">
                  <c:v>7979470.4388203267</c:v>
                </c:pt>
                <c:pt idx="272">
                  <c:v>7309527.0934108756</c:v>
                </c:pt>
                <c:pt idx="273">
                  <c:v>6296321.4591012932</c:v>
                </c:pt>
                <c:pt idx="274">
                  <c:v>6922852.4648137549</c:v>
                </c:pt>
                <c:pt idx="275">
                  <c:v>6161542.8822120968</c:v>
                </c:pt>
                <c:pt idx="276">
                  <c:v>6551577.5956260068</c:v>
                </c:pt>
                <c:pt idx="277">
                  <c:v>7895698.9542252664</c:v>
                </c:pt>
                <c:pt idx="278">
                  <c:v>7825083.7529569939</c:v>
                </c:pt>
                <c:pt idx="279">
                  <c:v>7590107.8173069451</c:v>
                </c:pt>
                <c:pt idx="280">
                  <c:v>8960606.501412876</c:v>
                </c:pt>
                <c:pt idx="281">
                  <c:v>10008212.038585665</c:v>
                </c:pt>
                <c:pt idx="282">
                  <c:v>8385508.2554425597</c:v>
                </c:pt>
                <c:pt idx="283">
                  <c:v>8273982.0305042202</c:v>
                </c:pt>
                <c:pt idx="284">
                  <c:v>8770481.7551892195</c:v>
                </c:pt>
                <c:pt idx="285">
                  <c:v>8977254.1353614628</c:v>
                </c:pt>
                <c:pt idx="286">
                  <c:v>8657140.6864158381</c:v>
                </c:pt>
                <c:pt idx="287">
                  <c:v>7447878.0430006403</c:v>
                </c:pt>
                <c:pt idx="288">
                  <c:v>7578370.8720656643</c:v>
                </c:pt>
                <c:pt idx="289">
                  <c:v>7431705.0918151429</c:v>
                </c:pt>
                <c:pt idx="290">
                  <c:v>7573720.8127967138</c:v>
                </c:pt>
                <c:pt idx="291">
                  <c:v>6431572.3133185357</c:v>
                </c:pt>
                <c:pt idx="292">
                  <c:v>6381191.6866244115</c:v>
                </c:pt>
                <c:pt idx="293">
                  <c:v>6695135.3134901728</c:v>
                </c:pt>
                <c:pt idx="294">
                  <c:v>7448156.1938096341</c:v>
                </c:pt>
                <c:pt idx="295">
                  <c:v>7298678.117286291</c:v>
                </c:pt>
                <c:pt idx="296">
                  <c:v>6485611.5398434</c:v>
                </c:pt>
                <c:pt idx="297">
                  <c:v>5655365.94464623</c:v>
                </c:pt>
                <c:pt idx="298">
                  <c:v>5047013.1633791327</c:v>
                </c:pt>
                <c:pt idx="299">
                  <c:v>4916472.119221488</c:v>
                </c:pt>
                <c:pt idx="300">
                  <c:v>5410468.1482930891</c:v>
                </c:pt>
                <c:pt idx="301">
                  <c:v>4898756.5762327295</c:v>
                </c:pt>
                <c:pt idx="302">
                  <c:v>4894232.1212170171</c:v>
                </c:pt>
                <c:pt idx="303">
                  <c:v>4848491.5976456916</c:v>
                </c:pt>
                <c:pt idx="304">
                  <c:v>4735703.9587942446</c:v>
                </c:pt>
                <c:pt idx="305">
                  <c:v>4510487.213711923</c:v>
                </c:pt>
                <c:pt idx="306">
                  <c:v>4777900.2843916574</c:v>
                </c:pt>
                <c:pt idx="307">
                  <c:v>4528155.4979136512</c:v>
                </c:pt>
                <c:pt idx="308">
                  <c:v>4560928.4185927892</c:v>
                </c:pt>
                <c:pt idx="309">
                  <c:v>5718048.8835631395</c:v>
                </c:pt>
                <c:pt idx="310">
                  <c:v>5883579.7383221984</c:v>
                </c:pt>
                <c:pt idx="311">
                  <c:v>6485878.5048032915</c:v>
                </c:pt>
                <c:pt idx="312">
                  <c:v>7326421.8591644093</c:v>
                </c:pt>
                <c:pt idx="313">
                  <c:v>6342638.5572068645</c:v>
                </c:pt>
                <c:pt idx="314">
                  <c:v>6599879.4067523954</c:v>
                </c:pt>
                <c:pt idx="315">
                  <c:v>5995457.1721086251</c:v>
                </c:pt>
                <c:pt idx="316">
                  <c:v>6000888.9004162429</c:v>
                </c:pt>
                <c:pt idx="317">
                  <c:v>5333197.9681528825</c:v>
                </c:pt>
                <c:pt idx="318">
                  <c:v>4963534.1853990071</c:v>
                </c:pt>
                <c:pt idx="319">
                  <c:v>5150876.9944660598</c:v>
                </c:pt>
                <c:pt idx="320">
                  <c:v>5470453.6799276918</c:v>
                </c:pt>
                <c:pt idx="321">
                  <c:v>7521824.4777427809</c:v>
                </c:pt>
                <c:pt idx="322">
                  <c:v>7609738.1423249897</c:v>
                </c:pt>
                <c:pt idx="323">
                  <c:v>8230062.6720167389</c:v>
                </c:pt>
                <c:pt idx="324">
                  <c:v>8474219.8258277643</c:v>
                </c:pt>
                <c:pt idx="325">
                  <c:v>9176022.1068123579</c:v>
                </c:pt>
                <c:pt idx="326">
                  <c:v>7276787.4309011903</c:v>
                </c:pt>
                <c:pt idx="327">
                  <c:v>6485687.4631170454</c:v>
                </c:pt>
                <c:pt idx="328">
                  <c:v>6744082.2960317507</c:v>
                </c:pt>
                <c:pt idx="329">
                  <c:v>7493054.7530767117</c:v>
                </c:pt>
                <c:pt idx="330">
                  <c:v>6861707.1718503274</c:v>
                </c:pt>
                <c:pt idx="331">
                  <c:v>7136393.715324848</c:v>
                </c:pt>
                <c:pt idx="332">
                  <c:v>7207356.9450458633</c:v>
                </c:pt>
                <c:pt idx="333">
                  <c:v>7755014.6146060228</c:v>
                </c:pt>
                <c:pt idx="334">
                  <c:v>7584346.7347973771</c:v>
                </c:pt>
                <c:pt idx="335">
                  <c:v>7531242.8101458102</c:v>
                </c:pt>
                <c:pt idx="336">
                  <c:v>7143485.8801386086</c:v>
                </c:pt>
                <c:pt idx="337">
                  <c:v>6850453.5811629109</c:v>
                </c:pt>
                <c:pt idx="338">
                  <c:v>6236767.1273887893</c:v>
                </c:pt>
                <c:pt idx="339">
                  <c:v>6894254.0307420921</c:v>
                </c:pt>
                <c:pt idx="340">
                  <c:v>6747011.6514190361</c:v>
                </c:pt>
                <c:pt idx="341">
                  <c:v>6950927.9162100656</c:v>
                </c:pt>
                <c:pt idx="342">
                  <c:v>6993243.1585872862</c:v>
                </c:pt>
                <c:pt idx="343">
                  <c:v>6817230.7036078004</c:v>
                </c:pt>
                <c:pt idx="344">
                  <c:v>6577670.2795370817</c:v>
                </c:pt>
                <c:pt idx="345">
                  <c:v>6933149.2853739783</c:v>
                </c:pt>
                <c:pt idx="346">
                  <c:v>7268470.4019074002</c:v>
                </c:pt>
                <c:pt idx="347">
                  <c:v>7012085.2765117707</c:v>
                </c:pt>
                <c:pt idx="348">
                  <c:v>6387797.5556869488</c:v>
                </c:pt>
                <c:pt idx="349">
                  <c:v>5391999.9597723288</c:v>
                </c:pt>
                <c:pt idx="350">
                  <c:v>5765482.2119076047</c:v>
                </c:pt>
                <c:pt idx="351">
                  <c:v>3997939.5807740171</c:v>
                </c:pt>
                <c:pt idx="352">
                  <c:v>3595063.6372685265</c:v>
                </c:pt>
                <c:pt idx="353">
                  <c:v>2746131.9302151725</c:v>
                </c:pt>
                <c:pt idx="354">
                  <c:v>3348440.838860753</c:v>
                </c:pt>
                <c:pt idx="355">
                  <c:v>3067732.7961692344</c:v>
                </c:pt>
                <c:pt idx="356">
                  <c:v>3268274.1866736636</c:v>
                </c:pt>
                <c:pt idx="357">
                  <c:v>2837238.701435077</c:v>
                </c:pt>
                <c:pt idx="358">
                  <c:v>2675585.8273228919</c:v>
                </c:pt>
                <c:pt idx="359">
                  <c:v>2368201.034959639</c:v>
                </c:pt>
                <c:pt idx="360">
                  <c:v>2918866.0908141239</c:v>
                </c:pt>
                <c:pt idx="361">
                  <c:v>4441212.689093627</c:v>
                </c:pt>
                <c:pt idx="362">
                  <c:v>4170225.4674173435</c:v>
                </c:pt>
                <c:pt idx="363">
                  <c:v>4083798.567675916</c:v>
                </c:pt>
                <c:pt idx="364">
                  <c:v>4270798.0298771467</c:v>
                </c:pt>
                <c:pt idx="365">
                  <c:v>2147302.5950793843</c:v>
                </c:pt>
                <c:pt idx="366">
                  <c:v>2204315.0381885087</c:v>
                </c:pt>
                <c:pt idx="367">
                  <c:v>2467003.7646793514</c:v>
                </c:pt>
                <c:pt idx="368">
                  <c:v>2057398.1722925031</c:v>
                </c:pt>
                <c:pt idx="369">
                  <c:v>1933948.8401118605</c:v>
                </c:pt>
                <c:pt idx="370">
                  <c:v>1834961.8717663889</c:v>
                </c:pt>
                <c:pt idx="371">
                  <c:v>1775720.5332869785</c:v>
                </c:pt>
                <c:pt idx="372">
                  <c:v>1690195.9498262252</c:v>
                </c:pt>
                <c:pt idx="373">
                  <c:v>1706943.5663571209</c:v>
                </c:pt>
                <c:pt idx="374">
                  <c:v>1698467.6329752067</c:v>
                </c:pt>
                <c:pt idx="375">
                  <c:v>1664674.0981170861</c:v>
                </c:pt>
                <c:pt idx="376">
                  <c:v>1667925.6487587327</c:v>
                </c:pt>
                <c:pt idx="377">
                  <c:v>1600609.8814290171</c:v>
                </c:pt>
                <c:pt idx="378">
                  <c:v>1976243.1578515433</c:v>
                </c:pt>
                <c:pt idx="379">
                  <c:v>1806648.2797821495</c:v>
                </c:pt>
                <c:pt idx="380">
                  <c:v>1746834.1240474451</c:v>
                </c:pt>
                <c:pt idx="381">
                  <c:v>1978240.4047974744</c:v>
                </c:pt>
                <c:pt idx="382">
                  <c:v>2144649.5823496901</c:v>
                </c:pt>
                <c:pt idx="383">
                  <c:v>1962676.1932906657</c:v>
                </c:pt>
                <c:pt idx="384">
                  <c:v>1921952.1236246466</c:v>
                </c:pt>
                <c:pt idx="385">
                  <c:v>2029755.5995922275</c:v>
                </c:pt>
                <c:pt idx="386">
                  <c:v>2063229.5409860807</c:v>
                </c:pt>
                <c:pt idx="387">
                  <c:v>2006627.1313385852</c:v>
                </c:pt>
                <c:pt idx="388">
                  <c:v>1977097.2223715396</c:v>
                </c:pt>
                <c:pt idx="389">
                  <c:v>1975068.4017298315</c:v>
                </c:pt>
                <c:pt idx="390">
                  <c:v>2139432.637155558</c:v>
                </c:pt>
                <c:pt idx="391">
                  <c:v>2326068.3278879225</c:v>
                </c:pt>
                <c:pt idx="392">
                  <c:v>2363246.528321662</c:v>
                </c:pt>
                <c:pt idx="393">
                  <c:v>2072512.1671191468</c:v>
                </c:pt>
                <c:pt idx="394">
                  <c:v>2116133.9333321769</c:v>
                </c:pt>
                <c:pt idx="395">
                  <c:v>2192288.3412196701</c:v>
                </c:pt>
                <c:pt idx="396">
                  <c:v>3036532.1448442042</c:v>
                </c:pt>
                <c:pt idx="397">
                  <c:v>3322275.6227236735</c:v>
                </c:pt>
                <c:pt idx="398">
                  <c:v>3510425.455753996</c:v>
                </c:pt>
                <c:pt idx="399">
                  <c:v>3252938.2240028763</c:v>
                </c:pt>
                <c:pt idx="400">
                  <c:v>3309816.6323376484</c:v>
                </c:pt>
                <c:pt idx="401">
                  <c:v>3383639.9760872936</c:v>
                </c:pt>
                <c:pt idx="402">
                  <c:v>3484734.1371083986</c:v>
                </c:pt>
                <c:pt idx="403">
                  <c:v>3273238.305424368</c:v>
                </c:pt>
                <c:pt idx="404">
                  <c:v>3405193.1707681082</c:v>
                </c:pt>
                <c:pt idx="405">
                  <c:v>3657118.5523442216</c:v>
                </c:pt>
                <c:pt idx="406">
                  <c:v>4065456.0363887753</c:v>
                </c:pt>
                <c:pt idx="407">
                  <c:v>3965586.5032739146</c:v>
                </c:pt>
                <c:pt idx="408">
                  <c:v>4493288.428109128</c:v>
                </c:pt>
                <c:pt idx="409">
                  <c:v>5811193.7132284399</c:v>
                </c:pt>
                <c:pt idx="410">
                  <c:v>6311999.597138389</c:v>
                </c:pt>
                <c:pt idx="411">
                  <c:v>6783294.4171116473</c:v>
                </c:pt>
                <c:pt idx="412">
                  <c:v>6320030.392272437</c:v>
                </c:pt>
                <c:pt idx="413">
                  <c:v>6951991.3470700029</c:v>
                </c:pt>
                <c:pt idx="414">
                  <c:v>7693418.3518263847</c:v>
                </c:pt>
                <c:pt idx="415">
                  <c:v>6624346.7122512469</c:v>
                </c:pt>
                <c:pt idx="416">
                  <c:v>6268693.7469330011</c:v>
                </c:pt>
                <c:pt idx="417">
                  <c:v>5600348.6935804226</c:v>
                </c:pt>
                <c:pt idx="418">
                  <c:v>5777514.6944140429</c:v>
                </c:pt>
                <c:pt idx="419">
                  <c:v>6456040.557053715</c:v>
                </c:pt>
                <c:pt idx="420">
                  <c:v>7003780.3034870457</c:v>
                </c:pt>
                <c:pt idx="421">
                  <c:v>7367497.182454206</c:v>
                </c:pt>
                <c:pt idx="422">
                  <c:v>8885542.9343040846</c:v>
                </c:pt>
                <c:pt idx="423">
                  <c:v>9441794.4460490216</c:v>
                </c:pt>
                <c:pt idx="424">
                  <c:v>9482370.4643111713</c:v>
                </c:pt>
                <c:pt idx="425">
                  <c:v>9373718.0951143727</c:v>
                </c:pt>
                <c:pt idx="426">
                  <c:v>10725611.551729137</c:v>
                </c:pt>
                <c:pt idx="427">
                  <c:v>10463506.882648269</c:v>
                </c:pt>
                <c:pt idx="428">
                  <c:v>10496191.741901996</c:v>
                </c:pt>
                <c:pt idx="429">
                  <c:v>9816395.2980616372</c:v>
                </c:pt>
                <c:pt idx="430">
                  <c:v>8496379.3065988533</c:v>
                </c:pt>
                <c:pt idx="431">
                  <c:v>8390931.8780749664</c:v>
                </c:pt>
                <c:pt idx="432">
                  <c:v>7907102.2340518869</c:v>
                </c:pt>
                <c:pt idx="433">
                  <c:v>7520649.261336701</c:v>
                </c:pt>
                <c:pt idx="434">
                  <c:v>7245564.1409228751</c:v>
                </c:pt>
                <c:pt idx="435">
                  <c:v>7723604.2683332786</c:v>
                </c:pt>
                <c:pt idx="436">
                  <c:v>9510807.2766527236</c:v>
                </c:pt>
                <c:pt idx="437">
                  <c:v>9818559.7144195102</c:v>
                </c:pt>
                <c:pt idx="438">
                  <c:v>10150132.543525908</c:v>
                </c:pt>
                <c:pt idx="439">
                  <c:v>9709917.1290922165</c:v>
                </c:pt>
                <c:pt idx="440">
                  <c:v>7935778.4333749115</c:v>
                </c:pt>
                <c:pt idx="441">
                  <c:v>8218004.7449440015</c:v>
                </c:pt>
                <c:pt idx="442">
                  <c:v>8180742.2618784774</c:v>
                </c:pt>
                <c:pt idx="443">
                  <c:v>7949063.3433804307</c:v>
                </c:pt>
                <c:pt idx="444">
                  <c:v>8149192.7744270293</c:v>
                </c:pt>
                <c:pt idx="445">
                  <c:v>7093428.8234469295</c:v>
                </c:pt>
                <c:pt idx="446">
                  <c:v>10461701.679990651</c:v>
                </c:pt>
                <c:pt idx="447">
                  <c:v>11904711.863118254</c:v>
                </c:pt>
                <c:pt idx="448">
                  <c:v>12235473.969099533</c:v>
                </c:pt>
                <c:pt idx="449">
                  <c:v>12005176.709667191</c:v>
                </c:pt>
                <c:pt idx="450">
                  <c:v>13100829.453254681</c:v>
                </c:pt>
                <c:pt idx="451">
                  <c:v>11435512.643239198</c:v>
                </c:pt>
                <c:pt idx="452">
                  <c:v>11425193.352087228</c:v>
                </c:pt>
                <c:pt idx="453">
                  <c:v>11388445.822276415</c:v>
                </c:pt>
                <c:pt idx="454">
                  <c:v>8766897.3209110871</c:v>
                </c:pt>
                <c:pt idx="455">
                  <c:v>7650594.7462278139</c:v>
                </c:pt>
                <c:pt idx="456">
                  <c:v>7495589.4269020613</c:v>
                </c:pt>
                <c:pt idx="457">
                  <c:v>7474397.2368661612</c:v>
                </c:pt>
                <c:pt idx="458">
                  <c:v>7530827.11294646</c:v>
                </c:pt>
                <c:pt idx="459">
                  <c:v>8224035.4767014515</c:v>
                </c:pt>
                <c:pt idx="460">
                  <c:v>7965868.9810405094</c:v>
                </c:pt>
                <c:pt idx="461">
                  <c:v>7246316.1930557564</c:v>
                </c:pt>
                <c:pt idx="462">
                  <c:v>7100448.8271301007</c:v>
                </c:pt>
                <c:pt idx="463">
                  <c:v>7350655.90311905</c:v>
                </c:pt>
                <c:pt idx="464">
                  <c:v>8054048.3381941309</c:v>
                </c:pt>
                <c:pt idx="465">
                  <c:v>8774835.1170397215</c:v>
                </c:pt>
                <c:pt idx="466">
                  <c:v>8111338.6634913869</c:v>
                </c:pt>
                <c:pt idx="467">
                  <c:v>8754958.6477420926</c:v>
                </c:pt>
                <c:pt idx="468">
                  <c:v>9060684.1331794746</c:v>
                </c:pt>
                <c:pt idx="469">
                  <c:v>9340267.6584248133</c:v>
                </c:pt>
                <c:pt idx="470">
                  <c:v>9391878.7694084533</c:v>
                </c:pt>
                <c:pt idx="471">
                  <c:v>8773639.3271972314</c:v>
                </c:pt>
                <c:pt idx="472">
                  <c:v>9010241.0480780564</c:v>
                </c:pt>
                <c:pt idx="473">
                  <c:v>7943923.5849390198</c:v>
                </c:pt>
                <c:pt idx="474">
                  <c:v>6563717.8682864327</c:v>
                </c:pt>
                <c:pt idx="475">
                  <c:v>7192644.5133698378</c:v>
                </c:pt>
                <c:pt idx="476">
                  <c:v>7285089.2958696634</c:v>
                </c:pt>
                <c:pt idx="477">
                  <c:v>7011222.0735560087</c:v>
                </c:pt>
                <c:pt idx="478">
                  <c:v>8051325.4519729586</c:v>
                </c:pt>
                <c:pt idx="479">
                  <c:v>7966216.914436494</c:v>
                </c:pt>
                <c:pt idx="480">
                  <c:v>7716962.2484988952</c:v>
                </c:pt>
                <c:pt idx="481">
                  <c:v>7277286.5806216178</c:v>
                </c:pt>
                <c:pt idx="482">
                  <c:v>7319206.2913823603</c:v>
                </c:pt>
                <c:pt idx="483">
                  <c:v>7277243.6609676117</c:v>
                </c:pt>
                <c:pt idx="484">
                  <c:v>8031945.209088413</c:v>
                </c:pt>
                <c:pt idx="485">
                  <c:v>7734606.8156736027</c:v>
                </c:pt>
                <c:pt idx="486">
                  <c:v>7538247.4050466102</c:v>
                </c:pt>
                <c:pt idx="487">
                  <c:v>6711408.6393909371</c:v>
                </c:pt>
                <c:pt idx="488">
                  <c:v>7774984.148825191</c:v>
                </c:pt>
                <c:pt idx="489">
                  <c:v>8999509.2758777775</c:v>
                </c:pt>
                <c:pt idx="490">
                  <c:v>9212605.4115565792</c:v>
                </c:pt>
                <c:pt idx="491">
                  <c:v>10130894.236314878</c:v>
                </c:pt>
                <c:pt idx="492">
                  <c:v>9344924.3218352515</c:v>
                </c:pt>
                <c:pt idx="493">
                  <c:v>9060830.2619780023</c:v>
                </c:pt>
                <c:pt idx="494">
                  <c:v>9079445.5530647226</c:v>
                </c:pt>
                <c:pt idx="495">
                  <c:v>9352133.2898078822</c:v>
                </c:pt>
                <c:pt idx="496">
                  <c:v>9834293.0449876171</c:v>
                </c:pt>
                <c:pt idx="497">
                  <c:v>9718322.8412573636</c:v>
                </c:pt>
                <c:pt idx="498">
                  <c:v>9408841.4068750944</c:v>
                </c:pt>
                <c:pt idx="499">
                  <c:v>10455819.295946676</c:v>
                </c:pt>
                <c:pt idx="500">
                  <c:v>10156469.565295525</c:v>
                </c:pt>
                <c:pt idx="501">
                  <c:v>10590481.422900137</c:v>
                </c:pt>
                <c:pt idx="502">
                  <c:v>10067473.411098018</c:v>
                </c:pt>
                <c:pt idx="503">
                  <c:v>9939490.9246481284</c:v>
                </c:pt>
                <c:pt idx="504">
                  <c:v>9845468.0506665893</c:v>
                </c:pt>
                <c:pt idx="505">
                  <c:v>9682934.1971589103</c:v>
                </c:pt>
                <c:pt idx="506">
                  <c:v>8478124.1896399111</c:v>
                </c:pt>
                <c:pt idx="507">
                  <c:v>8541237.1299547069</c:v>
                </c:pt>
                <c:pt idx="508">
                  <c:v>9275077.7688390315</c:v>
                </c:pt>
                <c:pt idx="509">
                  <c:v>8188730.025171998</c:v>
                </c:pt>
                <c:pt idx="510">
                  <c:v>7154855.6969555793</c:v>
                </c:pt>
                <c:pt idx="511">
                  <c:v>3130860.7167593986</c:v>
                </c:pt>
                <c:pt idx="512">
                  <c:v>2948033.8082228536</c:v>
                </c:pt>
                <c:pt idx="513">
                  <c:v>3929881.089095775</c:v>
                </c:pt>
                <c:pt idx="514">
                  <c:v>3878635.1969567416</c:v>
                </c:pt>
                <c:pt idx="515">
                  <c:v>5682717.2050453732</c:v>
                </c:pt>
                <c:pt idx="516">
                  <c:v>4874371.7307332</c:v>
                </c:pt>
                <c:pt idx="517">
                  <c:v>5669114.3219643794</c:v>
                </c:pt>
                <c:pt idx="518">
                  <c:v>6239386.6315545989</c:v>
                </c:pt>
                <c:pt idx="519">
                  <c:v>6824229.9185864991</c:v>
                </c:pt>
                <c:pt idx="520">
                  <c:v>5753116.5945500629</c:v>
                </c:pt>
                <c:pt idx="521">
                  <c:v>6056754.165538297</c:v>
                </c:pt>
                <c:pt idx="522">
                  <c:v>6729715.4883807981</c:v>
                </c:pt>
                <c:pt idx="523">
                  <c:v>6789737.7443960048</c:v>
                </c:pt>
                <c:pt idx="524">
                  <c:v>5794553.1724422146</c:v>
                </c:pt>
                <c:pt idx="525">
                  <c:v>6192031.5863716686</c:v>
                </c:pt>
                <c:pt idx="526">
                  <c:v>6596705.0155249964</c:v>
                </c:pt>
                <c:pt idx="527">
                  <c:v>8820046.3387226276</c:v>
                </c:pt>
                <c:pt idx="528">
                  <c:v>8906172.4900585264</c:v>
                </c:pt>
                <c:pt idx="529">
                  <c:v>10808032.46924438</c:v>
                </c:pt>
                <c:pt idx="530">
                  <c:v>9204430.4940110222</c:v>
                </c:pt>
                <c:pt idx="531">
                  <c:v>2912864.05225683</c:v>
                </c:pt>
                <c:pt idx="532">
                  <c:v>2768278.4312050901</c:v>
                </c:pt>
                <c:pt idx="533">
                  <c:v>2737328.1446014484</c:v>
                </c:pt>
                <c:pt idx="534">
                  <c:v>2544043.9652974065</c:v>
                </c:pt>
                <c:pt idx="535">
                  <c:v>2298167.9931143476</c:v>
                </c:pt>
                <c:pt idx="536">
                  <c:v>2664618.2472951757</c:v>
                </c:pt>
                <c:pt idx="537">
                  <c:v>2745619.0334708607</c:v>
                </c:pt>
                <c:pt idx="538">
                  <c:v>3129387.6214193413</c:v>
                </c:pt>
                <c:pt idx="539">
                  <c:v>3881834.0368955256</c:v>
                </c:pt>
                <c:pt idx="540">
                  <c:v>4200883.4469209146</c:v>
                </c:pt>
                <c:pt idx="541">
                  <c:v>4094093.7301458139</c:v>
                </c:pt>
                <c:pt idx="542">
                  <c:v>3971443.0809175018</c:v>
                </c:pt>
                <c:pt idx="543">
                  <c:v>2889624.8350063618</c:v>
                </c:pt>
                <c:pt idx="544">
                  <c:v>2695224.0466197552</c:v>
                </c:pt>
                <c:pt idx="545">
                  <c:v>2760836.2369176131</c:v>
                </c:pt>
                <c:pt idx="546">
                  <c:v>2683709.6180940066</c:v>
                </c:pt>
                <c:pt idx="547">
                  <c:v>2824063.1802922683</c:v>
                </c:pt>
                <c:pt idx="548">
                  <c:v>2824637.2138194917</c:v>
                </c:pt>
                <c:pt idx="549">
                  <c:v>3159157.7765819822</c:v>
                </c:pt>
                <c:pt idx="550">
                  <c:v>3185369.4159295084</c:v>
                </c:pt>
                <c:pt idx="551">
                  <c:v>3147361.4051811593</c:v>
                </c:pt>
                <c:pt idx="552">
                  <c:v>2398673.3834976871</c:v>
                </c:pt>
                <c:pt idx="553">
                  <c:v>2338575.6721367817</c:v>
                </c:pt>
                <c:pt idx="554">
                  <c:v>2369705.8749983571</c:v>
                </c:pt>
                <c:pt idx="555">
                  <c:v>2445326.3588498253</c:v>
                </c:pt>
                <c:pt idx="556">
                  <c:v>3608510.1431200206</c:v>
                </c:pt>
                <c:pt idx="557">
                  <c:v>4125050.8328604614</c:v>
                </c:pt>
                <c:pt idx="558">
                  <c:v>4011980.9679577053</c:v>
                </c:pt>
                <c:pt idx="559">
                  <c:v>4433212.2299087876</c:v>
                </c:pt>
                <c:pt idx="560">
                  <c:v>4447033.2102395874</c:v>
                </c:pt>
                <c:pt idx="561">
                  <c:v>4223718.634590338</c:v>
                </c:pt>
                <c:pt idx="562">
                  <c:v>4549360.7262713546</c:v>
                </c:pt>
                <c:pt idx="563">
                  <c:v>5019503.4073631577</c:v>
                </c:pt>
                <c:pt idx="564">
                  <c:v>4605879.3447804768</c:v>
                </c:pt>
                <c:pt idx="565">
                  <c:v>4310358.5070106722</c:v>
                </c:pt>
                <c:pt idx="566">
                  <c:v>3942110.4324470358</c:v>
                </c:pt>
                <c:pt idx="567">
                  <c:v>3914127.748021692</c:v>
                </c:pt>
                <c:pt idx="568">
                  <c:v>5047204.9704808854</c:v>
                </c:pt>
                <c:pt idx="569">
                  <c:v>4150246.2585814567</c:v>
                </c:pt>
                <c:pt idx="570">
                  <c:v>4004183.3111642664</c:v>
                </c:pt>
                <c:pt idx="571">
                  <c:v>4187395.3796667503</c:v>
                </c:pt>
                <c:pt idx="572">
                  <c:v>4286360.3736028345</c:v>
                </c:pt>
                <c:pt idx="573">
                  <c:v>4951600.8941347115</c:v>
                </c:pt>
                <c:pt idx="574">
                  <c:v>5169102.4709703662</c:v>
                </c:pt>
                <c:pt idx="575">
                  <c:v>3850171.075996371</c:v>
                </c:pt>
                <c:pt idx="576">
                  <c:v>3879569.6441833451</c:v>
                </c:pt>
                <c:pt idx="577">
                  <c:v>3946778.2048860379</c:v>
                </c:pt>
                <c:pt idx="578">
                  <c:v>3909209.4157464905</c:v>
                </c:pt>
                <c:pt idx="579">
                  <c:v>3828409.9409804828</c:v>
                </c:pt>
                <c:pt idx="580">
                  <c:v>3896812.213328002</c:v>
                </c:pt>
                <c:pt idx="581">
                  <c:v>4441381.7565507554</c:v>
                </c:pt>
                <c:pt idx="582">
                  <c:v>4447107.8076610696</c:v>
                </c:pt>
                <c:pt idx="583">
                  <c:v>4558906.6499290457</c:v>
                </c:pt>
                <c:pt idx="584">
                  <c:v>4643609.6729615564</c:v>
                </c:pt>
                <c:pt idx="585">
                  <c:v>5276051.29196693</c:v>
                </c:pt>
                <c:pt idx="586">
                  <c:v>5099000.0510293189</c:v>
                </c:pt>
                <c:pt idx="587">
                  <c:v>5152154.7455266966</c:v>
                </c:pt>
                <c:pt idx="588">
                  <c:v>4867815.986468371</c:v>
                </c:pt>
                <c:pt idx="589">
                  <c:v>6115857.8978777593</c:v>
                </c:pt>
                <c:pt idx="590">
                  <c:v>7585780.717017388</c:v>
                </c:pt>
                <c:pt idx="591">
                  <c:v>7813248.9775804356</c:v>
                </c:pt>
                <c:pt idx="592">
                  <c:v>8991468.0973483287</c:v>
                </c:pt>
                <c:pt idx="593">
                  <c:v>8639422.2814264204</c:v>
                </c:pt>
                <c:pt idx="594">
                  <c:v>9291226.716214288</c:v>
                </c:pt>
                <c:pt idx="595">
                  <c:v>10185157.318113655</c:v>
                </c:pt>
                <c:pt idx="596">
                  <c:v>11548175.21510002</c:v>
                </c:pt>
                <c:pt idx="597">
                  <c:v>9558206.5849265847</c:v>
                </c:pt>
                <c:pt idx="598">
                  <c:v>10119697.054695014</c:v>
                </c:pt>
                <c:pt idx="599">
                  <c:v>9864948.3100044727</c:v>
                </c:pt>
                <c:pt idx="600">
                  <c:v>9900301.6293444633</c:v>
                </c:pt>
                <c:pt idx="601">
                  <c:v>9664067.7369616106</c:v>
                </c:pt>
                <c:pt idx="602">
                  <c:v>9582807.1898430232</c:v>
                </c:pt>
                <c:pt idx="603">
                  <c:v>10392277.784422774</c:v>
                </c:pt>
                <c:pt idx="604">
                  <c:v>12878909.75428094</c:v>
                </c:pt>
                <c:pt idx="605">
                  <c:v>13065057.811616443</c:v>
                </c:pt>
                <c:pt idx="606">
                  <c:v>13553262.368285289</c:v>
                </c:pt>
                <c:pt idx="607">
                  <c:v>15320040.305699352</c:v>
                </c:pt>
                <c:pt idx="608">
                  <c:v>17245672.617742538</c:v>
                </c:pt>
                <c:pt idx="609">
                  <c:v>21656612.753942844</c:v>
                </c:pt>
                <c:pt idx="610">
                  <c:v>22205170.258908547</c:v>
                </c:pt>
                <c:pt idx="611">
                  <c:v>22666030.276896767</c:v>
                </c:pt>
                <c:pt idx="612">
                  <c:v>22560242.398006424</c:v>
                </c:pt>
                <c:pt idx="613">
                  <c:v>23016467.506294042</c:v>
                </c:pt>
                <c:pt idx="614">
                  <c:v>23217060.468058877</c:v>
                </c:pt>
                <c:pt idx="615">
                  <c:v>22803601.770109866</c:v>
                </c:pt>
                <c:pt idx="616">
                  <c:v>22181887.210810587</c:v>
                </c:pt>
                <c:pt idx="617">
                  <c:v>22258114.207396507</c:v>
                </c:pt>
                <c:pt idx="618">
                  <c:v>22538902.753505155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7-4C26-A77C-964332CB0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209279"/>
        <c:axId val="313208863"/>
      </c:lineChart>
      <c:dateAx>
        <c:axId val="31320927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3208863"/>
        <c:crosses val="autoZero"/>
        <c:auto val="1"/>
        <c:lblOffset val="100"/>
        <c:baseTimeUnit val="days"/>
      </c:dateAx>
      <c:valAx>
        <c:axId val="31320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320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Close(Closing Price USD)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'Theoretical Daily Revenue per T'!$B$1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'Theoretical Daily Revenue per T'!$A$2:$A$2193</c:f>
              <c:numCache>
                <c:formatCode>m/d/yy</c:formatCode>
                <c:ptCount val="219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</c:numCache>
            </c:numRef>
          </c:cat>
          <c:val>
            <c:numRef>
              <c:f>'Theoretical Daily Revenue per T'!$B$2:$B$2193</c:f>
              <c:numCache>
                <c:formatCode>General</c:formatCode>
                <c:ptCount val="2192"/>
                <c:pt idx="0" formatCode="\$#,##0.00_);[Red]\(\$#,##0.00\)">
                  <c:v>314.25</c:v>
                </c:pt>
                <c:pt idx="1">
                  <c:v>315.02999999999997</c:v>
                </c:pt>
                <c:pt idx="2">
                  <c:v>281.08</c:v>
                </c:pt>
                <c:pt idx="3">
                  <c:v>264.2</c:v>
                </c:pt>
                <c:pt idx="4">
                  <c:v>274.47000000000003</c:v>
                </c:pt>
                <c:pt idx="5">
                  <c:v>286.19</c:v>
                </c:pt>
                <c:pt idx="6">
                  <c:v>294.33999999999997</c:v>
                </c:pt>
                <c:pt idx="7">
                  <c:v>283.35000000000002</c:v>
                </c:pt>
                <c:pt idx="8">
                  <c:v>290.41000000000003</c:v>
                </c:pt>
                <c:pt idx="9">
                  <c:v>274.8</c:v>
                </c:pt>
                <c:pt idx="10">
                  <c:v>265.66000000000003</c:v>
                </c:pt>
                <c:pt idx="11">
                  <c:v>267.8</c:v>
                </c:pt>
                <c:pt idx="12">
                  <c:v>225.86</c:v>
                </c:pt>
                <c:pt idx="13">
                  <c:v>178.1</c:v>
                </c:pt>
                <c:pt idx="14">
                  <c:v>209.84</c:v>
                </c:pt>
                <c:pt idx="15">
                  <c:v>208.1</c:v>
                </c:pt>
                <c:pt idx="16">
                  <c:v>199.26</c:v>
                </c:pt>
                <c:pt idx="17">
                  <c:v>210.34</c:v>
                </c:pt>
                <c:pt idx="18">
                  <c:v>214.86</c:v>
                </c:pt>
                <c:pt idx="19">
                  <c:v>211.32</c:v>
                </c:pt>
                <c:pt idx="20">
                  <c:v>226.9</c:v>
                </c:pt>
                <c:pt idx="21">
                  <c:v>233.41</c:v>
                </c:pt>
                <c:pt idx="22">
                  <c:v>232.88</c:v>
                </c:pt>
                <c:pt idx="23">
                  <c:v>247.85</c:v>
                </c:pt>
                <c:pt idx="24">
                  <c:v>253.72</c:v>
                </c:pt>
                <c:pt idx="25">
                  <c:v>273.47000000000003</c:v>
                </c:pt>
                <c:pt idx="26">
                  <c:v>263.48</c:v>
                </c:pt>
                <c:pt idx="27">
                  <c:v>233.91</c:v>
                </c:pt>
                <c:pt idx="28">
                  <c:v>233.51</c:v>
                </c:pt>
                <c:pt idx="29">
                  <c:v>226.43</c:v>
                </c:pt>
                <c:pt idx="30">
                  <c:v>217.46</c:v>
                </c:pt>
                <c:pt idx="31">
                  <c:v>226.97</c:v>
                </c:pt>
                <c:pt idx="32">
                  <c:v>238.23</c:v>
                </c:pt>
                <c:pt idx="33">
                  <c:v>227.27</c:v>
                </c:pt>
                <c:pt idx="34">
                  <c:v>226.85</c:v>
                </c:pt>
                <c:pt idx="35">
                  <c:v>217.11</c:v>
                </c:pt>
                <c:pt idx="36">
                  <c:v>222.27</c:v>
                </c:pt>
                <c:pt idx="37">
                  <c:v>227.75</c:v>
                </c:pt>
                <c:pt idx="38">
                  <c:v>223.41</c:v>
                </c:pt>
                <c:pt idx="39">
                  <c:v>220.11</c:v>
                </c:pt>
                <c:pt idx="40">
                  <c:v>219.84</c:v>
                </c:pt>
                <c:pt idx="41">
                  <c:v>219.18</c:v>
                </c:pt>
                <c:pt idx="42">
                  <c:v>221.76</c:v>
                </c:pt>
                <c:pt idx="43">
                  <c:v>235.43</c:v>
                </c:pt>
                <c:pt idx="44">
                  <c:v>257.32</c:v>
                </c:pt>
                <c:pt idx="45">
                  <c:v>234.82</c:v>
                </c:pt>
                <c:pt idx="46">
                  <c:v>233.84</c:v>
                </c:pt>
                <c:pt idx="47">
                  <c:v>243.61</c:v>
                </c:pt>
                <c:pt idx="48">
                  <c:v>236.33</c:v>
                </c:pt>
                <c:pt idx="49">
                  <c:v>240.28</c:v>
                </c:pt>
                <c:pt idx="50">
                  <c:v>243.78</c:v>
                </c:pt>
                <c:pt idx="51">
                  <c:v>244.53</c:v>
                </c:pt>
                <c:pt idx="52">
                  <c:v>235.98</c:v>
                </c:pt>
                <c:pt idx="53">
                  <c:v>238.89</c:v>
                </c:pt>
                <c:pt idx="54">
                  <c:v>238.74</c:v>
                </c:pt>
                <c:pt idx="55">
                  <c:v>237.47</c:v>
                </c:pt>
                <c:pt idx="56">
                  <c:v>236.43</c:v>
                </c:pt>
                <c:pt idx="57">
                  <c:v>253.83</c:v>
                </c:pt>
                <c:pt idx="58">
                  <c:v>254.26</c:v>
                </c:pt>
                <c:pt idx="59">
                  <c:v>260.2</c:v>
                </c:pt>
                <c:pt idx="60">
                  <c:v>275.67</c:v>
                </c:pt>
                <c:pt idx="61">
                  <c:v>281.7</c:v>
                </c:pt>
                <c:pt idx="62">
                  <c:v>273.08999999999997</c:v>
                </c:pt>
                <c:pt idx="63">
                  <c:v>276.18</c:v>
                </c:pt>
                <c:pt idx="64">
                  <c:v>272.72000000000003</c:v>
                </c:pt>
                <c:pt idx="65">
                  <c:v>276.26</c:v>
                </c:pt>
                <c:pt idx="66">
                  <c:v>274.35000000000002</c:v>
                </c:pt>
                <c:pt idx="67">
                  <c:v>289.61</c:v>
                </c:pt>
                <c:pt idx="68">
                  <c:v>291.76</c:v>
                </c:pt>
                <c:pt idx="69">
                  <c:v>296.38</c:v>
                </c:pt>
                <c:pt idx="70">
                  <c:v>294.35000000000002</c:v>
                </c:pt>
                <c:pt idx="71">
                  <c:v>285.33999999999997</c:v>
                </c:pt>
                <c:pt idx="72">
                  <c:v>281.89</c:v>
                </c:pt>
                <c:pt idx="73">
                  <c:v>286.39</c:v>
                </c:pt>
                <c:pt idx="74">
                  <c:v>290.58999999999997</c:v>
                </c:pt>
                <c:pt idx="75">
                  <c:v>285.51</c:v>
                </c:pt>
                <c:pt idx="76">
                  <c:v>256.3</c:v>
                </c:pt>
                <c:pt idx="77">
                  <c:v>260.93</c:v>
                </c:pt>
                <c:pt idx="78">
                  <c:v>261.75</c:v>
                </c:pt>
                <c:pt idx="79">
                  <c:v>260.02</c:v>
                </c:pt>
                <c:pt idx="80">
                  <c:v>267.95999999999998</c:v>
                </c:pt>
                <c:pt idx="81">
                  <c:v>266.74</c:v>
                </c:pt>
                <c:pt idx="82">
                  <c:v>245.6</c:v>
                </c:pt>
                <c:pt idx="83">
                  <c:v>246.2</c:v>
                </c:pt>
                <c:pt idx="84">
                  <c:v>248.53</c:v>
                </c:pt>
                <c:pt idx="85">
                  <c:v>247.03</c:v>
                </c:pt>
                <c:pt idx="86">
                  <c:v>252.8</c:v>
                </c:pt>
                <c:pt idx="87">
                  <c:v>242.71</c:v>
                </c:pt>
                <c:pt idx="88">
                  <c:v>247.53</c:v>
                </c:pt>
                <c:pt idx="89">
                  <c:v>244.22</c:v>
                </c:pt>
                <c:pt idx="90">
                  <c:v>247.27</c:v>
                </c:pt>
                <c:pt idx="91">
                  <c:v>253.01</c:v>
                </c:pt>
                <c:pt idx="92">
                  <c:v>254.32</c:v>
                </c:pt>
                <c:pt idx="93">
                  <c:v>253.7</c:v>
                </c:pt>
                <c:pt idx="94">
                  <c:v>260.60000000000002</c:v>
                </c:pt>
                <c:pt idx="95">
                  <c:v>255.49</c:v>
                </c:pt>
                <c:pt idx="96">
                  <c:v>253.18</c:v>
                </c:pt>
                <c:pt idx="97">
                  <c:v>245.02</c:v>
                </c:pt>
                <c:pt idx="98">
                  <c:v>243.68</c:v>
                </c:pt>
                <c:pt idx="99">
                  <c:v>236.07</c:v>
                </c:pt>
                <c:pt idx="100">
                  <c:v>236.55</c:v>
                </c:pt>
                <c:pt idx="101">
                  <c:v>236.15</c:v>
                </c:pt>
                <c:pt idx="102">
                  <c:v>224.59</c:v>
                </c:pt>
                <c:pt idx="103">
                  <c:v>219.16</c:v>
                </c:pt>
                <c:pt idx="104">
                  <c:v>223.83</c:v>
                </c:pt>
                <c:pt idx="105">
                  <c:v>228.57</c:v>
                </c:pt>
                <c:pt idx="106">
                  <c:v>222.88</c:v>
                </c:pt>
                <c:pt idx="107">
                  <c:v>223.36</c:v>
                </c:pt>
                <c:pt idx="108">
                  <c:v>222.6</c:v>
                </c:pt>
                <c:pt idx="109">
                  <c:v>224.63</c:v>
                </c:pt>
                <c:pt idx="110">
                  <c:v>235.27</c:v>
                </c:pt>
                <c:pt idx="111">
                  <c:v>234.18</c:v>
                </c:pt>
                <c:pt idx="112">
                  <c:v>236.46</c:v>
                </c:pt>
                <c:pt idx="113">
                  <c:v>231.27</c:v>
                </c:pt>
                <c:pt idx="114">
                  <c:v>226.39</c:v>
                </c:pt>
                <c:pt idx="115">
                  <c:v>219.43</c:v>
                </c:pt>
                <c:pt idx="116">
                  <c:v>229.29</c:v>
                </c:pt>
                <c:pt idx="117">
                  <c:v>225.85</c:v>
                </c:pt>
                <c:pt idx="118">
                  <c:v>225.81</c:v>
                </c:pt>
                <c:pt idx="119">
                  <c:v>236.15</c:v>
                </c:pt>
                <c:pt idx="120">
                  <c:v>232.08</c:v>
                </c:pt>
                <c:pt idx="121">
                  <c:v>234.93</c:v>
                </c:pt>
                <c:pt idx="122">
                  <c:v>240.36</c:v>
                </c:pt>
                <c:pt idx="123">
                  <c:v>239.02</c:v>
                </c:pt>
                <c:pt idx="124">
                  <c:v>236.12</c:v>
                </c:pt>
                <c:pt idx="125">
                  <c:v>229.78</c:v>
                </c:pt>
                <c:pt idx="126">
                  <c:v>237.33</c:v>
                </c:pt>
                <c:pt idx="127">
                  <c:v>243.86</c:v>
                </c:pt>
                <c:pt idx="128">
                  <c:v>241.83</c:v>
                </c:pt>
                <c:pt idx="129">
                  <c:v>240.3</c:v>
                </c:pt>
                <c:pt idx="130">
                  <c:v>242.16</c:v>
                </c:pt>
                <c:pt idx="131">
                  <c:v>241.11</c:v>
                </c:pt>
                <c:pt idx="132">
                  <c:v>236.38</c:v>
                </c:pt>
                <c:pt idx="133">
                  <c:v>236.93</c:v>
                </c:pt>
                <c:pt idx="134">
                  <c:v>237.6</c:v>
                </c:pt>
                <c:pt idx="135">
                  <c:v>236.15</c:v>
                </c:pt>
                <c:pt idx="136">
                  <c:v>236.8</c:v>
                </c:pt>
                <c:pt idx="137">
                  <c:v>233.13</c:v>
                </c:pt>
                <c:pt idx="138">
                  <c:v>231.95</c:v>
                </c:pt>
                <c:pt idx="139">
                  <c:v>234.02</c:v>
                </c:pt>
                <c:pt idx="140">
                  <c:v>235.34</c:v>
                </c:pt>
                <c:pt idx="141">
                  <c:v>240.35</c:v>
                </c:pt>
                <c:pt idx="142">
                  <c:v>238.87</c:v>
                </c:pt>
                <c:pt idx="143">
                  <c:v>240.95</c:v>
                </c:pt>
                <c:pt idx="144">
                  <c:v>237.11</c:v>
                </c:pt>
                <c:pt idx="145">
                  <c:v>237.12</c:v>
                </c:pt>
                <c:pt idx="146">
                  <c:v>237.28</c:v>
                </c:pt>
                <c:pt idx="147">
                  <c:v>237.41</c:v>
                </c:pt>
                <c:pt idx="148">
                  <c:v>237.1</c:v>
                </c:pt>
                <c:pt idx="149">
                  <c:v>233.35</c:v>
                </c:pt>
                <c:pt idx="150">
                  <c:v>230.19</c:v>
                </c:pt>
                <c:pt idx="151">
                  <c:v>222.93</c:v>
                </c:pt>
                <c:pt idx="152">
                  <c:v>225.8</c:v>
                </c:pt>
                <c:pt idx="153">
                  <c:v>225.87</c:v>
                </c:pt>
                <c:pt idx="154">
                  <c:v>224.32</c:v>
                </c:pt>
                <c:pt idx="155">
                  <c:v>224.95</c:v>
                </c:pt>
                <c:pt idx="156">
                  <c:v>225.62</c:v>
                </c:pt>
                <c:pt idx="157">
                  <c:v>222.88</c:v>
                </c:pt>
                <c:pt idx="158">
                  <c:v>228.49</c:v>
                </c:pt>
                <c:pt idx="159">
                  <c:v>229.05</c:v>
                </c:pt>
                <c:pt idx="160">
                  <c:v>228.8</c:v>
                </c:pt>
                <c:pt idx="161">
                  <c:v>229.71</c:v>
                </c:pt>
                <c:pt idx="162">
                  <c:v>229.98</c:v>
                </c:pt>
                <c:pt idx="163">
                  <c:v>232.4</c:v>
                </c:pt>
                <c:pt idx="164">
                  <c:v>233.54</c:v>
                </c:pt>
                <c:pt idx="165">
                  <c:v>236.82</c:v>
                </c:pt>
                <c:pt idx="166">
                  <c:v>250.9</c:v>
                </c:pt>
                <c:pt idx="167">
                  <c:v>249.28</c:v>
                </c:pt>
                <c:pt idx="168">
                  <c:v>249.01</c:v>
                </c:pt>
                <c:pt idx="169">
                  <c:v>244.61</c:v>
                </c:pt>
                <c:pt idx="170">
                  <c:v>245.21</c:v>
                </c:pt>
                <c:pt idx="171">
                  <c:v>243.94</c:v>
                </c:pt>
                <c:pt idx="172">
                  <c:v>246.99</c:v>
                </c:pt>
                <c:pt idx="173">
                  <c:v>244.3</c:v>
                </c:pt>
                <c:pt idx="174">
                  <c:v>240.51</c:v>
                </c:pt>
                <c:pt idx="175">
                  <c:v>242.8</c:v>
                </c:pt>
                <c:pt idx="176">
                  <c:v>243.59</c:v>
                </c:pt>
                <c:pt idx="177">
                  <c:v>250.99</c:v>
                </c:pt>
                <c:pt idx="178">
                  <c:v>249.01</c:v>
                </c:pt>
                <c:pt idx="179">
                  <c:v>257.06</c:v>
                </c:pt>
                <c:pt idx="180">
                  <c:v>263.07</c:v>
                </c:pt>
                <c:pt idx="181">
                  <c:v>258.62</c:v>
                </c:pt>
                <c:pt idx="182">
                  <c:v>255.41</c:v>
                </c:pt>
                <c:pt idx="183">
                  <c:v>256.33999999999997</c:v>
                </c:pt>
                <c:pt idx="184">
                  <c:v>260.89</c:v>
                </c:pt>
                <c:pt idx="185">
                  <c:v>271.91000000000003</c:v>
                </c:pt>
                <c:pt idx="186">
                  <c:v>269.02999999999997</c:v>
                </c:pt>
                <c:pt idx="187">
                  <c:v>266.20999999999998</c:v>
                </c:pt>
                <c:pt idx="188">
                  <c:v>270.79000000000002</c:v>
                </c:pt>
                <c:pt idx="189">
                  <c:v>269.23</c:v>
                </c:pt>
                <c:pt idx="190">
                  <c:v>284.89</c:v>
                </c:pt>
                <c:pt idx="191">
                  <c:v>293.11</c:v>
                </c:pt>
                <c:pt idx="192">
                  <c:v>310.87</c:v>
                </c:pt>
                <c:pt idx="193">
                  <c:v>292.05</c:v>
                </c:pt>
                <c:pt idx="194">
                  <c:v>287.45999999999998</c:v>
                </c:pt>
                <c:pt idx="195">
                  <c:v>285.83</c:v>
                </c:pt>
                <c:pt idx="196">
                  <c:v>278.08999999999997</c:v>
                </c:pt>
                <c:pt idx="197">
                  <c:v>279.47000000000003</c:v>
                </c:pt>
                <c:pt idx="198">
                  <c:v>274.89999999999998</c:v>
                </c:pt>
                <c:pt idx="199">
                  <c:v>273.61</c:v>
                </c:pt>
                <c:pt idx="200">
                  <c:v>278.98</c:v>
                </c:pt>
                <c:pt idx="201">
                  <c:v>275.83</c:v>
                </c:pt>
                <c:pt idx="202">
                  <c:v>277.22000000000003</c:v>
                </c:pt>
                <c:pt idx="203">
                  <c:v>276.05</c:v>
                </c:pt>
                <c:pt idx="204">
                  <c:v>288.27999999999997</c:v>
                </c:pt>
                <c:pt idx="205">
                  <c:v>288.7</c:v>
                </c:pt>
                <c:pt idx="206">
                  <c:v>292.69</c:v>
                </c:pt>
                <c:pt idx="207">
                  <c:v>293.62</c:v>
                </c:pt>
                <c:pt idx="208">
                  <c:v>294.43</c:v>
                </c:pt>
                <c:pt idx="209">
                  <c:v>289.58999999999997</c:v>
                </c:pt>
                <c:pt idx="210">
                  <c:v>287.72000000000003</c:v>
                </c:pt>
                <c:pt idx="211">
                  <c:v>284.64999999999998</c:v>
                </c:pt>
                <c:pt idx="212">
                  <c:v>281.60000000000002</c:v>
                </c:pt>
                <c:pt idx="213">
                  <c:v>282.61</c:v>
                </c:pt>
                <c:pt idx="214">
                  <c:v>281.23</c:v>
                </c:pt>
                <c:pt idx="215">
                  <c:v>285.22000000000003</c:v>
                </c:pt>
                <c:pt idx="216">
                  <c:v>281.88</c:v>
                </c:pt>
                <c:pt idx="217">
                  <c:v>278.58</c:v>
                </c:pt>
                <c:pt idx="218">
                  <c:v>279.58</c:v>
                </c:pt>
                <c:pt idx="219">
                  <c:v>261</c:v>
                </c:pt>
                <c:pt idx="220">
                  <c:v>265.08</c:v>
                </c:pt>
                <c:pt idx="221">
                  <c:v>264.47000000000003</c:v>
                </c:pt>
                <c:pt idx="222">
                  <c:v>270.39</c:v>
                </c:pt>
                <c:pt idx="223">
                  <c:v>266.38</c:v>
                </c:pt>
                <c:pt idx="224">
                  <c:v>264.08</c:v>
                </c:pt>
                <c:pt idx="225">
                  <c:v>265.68</c:v>
                </c:pt>
                <c:pt idx="226">
                  <c:v>261.55</c:v>
                </c:pt>
                <c:pt idx="227">
                  <c:v>258.51</c:v>
                </c:pt>
                <c:pt idx="228">
                  <c:v>257.98</c:v>
                </c:pt>
                <c:pt idx="229">
                  <c:v>211.08</c:v>
                </c:pt>
                <c:pt idx="230">
                  <c:v>226.68</c:v>
                </c:pt>
                <c:pt idx="231">
                  <c:v>235.35</c:v>
                </c:pt>
                <c:pt idx="232">
                  <c:v>232.57</c:v>
                </c:pt>
                <c:pt idx="233">
                  <c:v>230.39</c:v>
                </c:pt>
                <c:pt idx="234">
                  <c:v>228.17</c:v>
                </c:pt>
                <c:pt idx="235">
                  <c:v>210.49</c:v>
                </c:pt>
                <c:pt idx="236">
                  <c:v>221.61</c:v>
                </c:pt>
                <c:pt idx="237">
                  <c:v>225.83</c:v>
                </c:pt>
                <c:pt idx="238">
                  <c:v>224.77</c:v>
                </c:pt>
                <c:pt idx="239">
                  <c:v>231.4</c:v>
                </c:pt>
                <c:pt idx="240">
                  <c:v>229.78</c:v>
                </c:pt>
                <c:pt idx="241">
                  <c:v>228.76</c:v>
                </c:pt>
                <c:pt idx="242">
                  <c:v>230.06</c:v>
                </c:pt>
                <c:pt idx="243">
                  <c:v>228.12</c:v>
                </c:pt>
                <c:pt idx="244">
                  <c:v>229.28</c:v>
                </c:pt>
                <c:pt idx="245">
                  <c:v>227.18</c:v>
                </c:pt>
                <c:pt idx="246">
                  <c:v>230.3</c:v>
                </c:pt>
                <c:pt idx="247">
                  <c:v>235.02</c:v>
                </c:pt>
                <c:pt idx="248">
                  <c:v>239.84</c:v>
                </c:pt>
                <c:pt idx="249">
                  <c:v>239.85</c:v>
                </c:pt>
                <c:pt idx="250">
                  <c:v>243.61</c:v>
                </c:pt>
                <c:pt idx="251">
                  <c:v>238.17</c:v>
                </c:pt>
                <c:pt idx="252">
                  <c:v>238.48</c:v>
                </c:pt>
                <c:pt idx="253">
                  <c:v>240.11</c:v>
                </c:pt>
                <c:pt idx="254">
                  <c:v>235.23</c:v>
                </c:pt>
                <c:pt idx="255">
                  <c:v>230.51</c:v>
                </c:pt>
                <c:pt idx="256">
                  <c:v>230.64</c:v>
                </c:pt>
                <c:pt idx="257">
                  <c:v>230.3</c:v>
                </c:pt>
                <c:pt idx="258">
                  <c:v>229.09</c:v>
                </c:pt>
                <c:pt idx="259">
                  <c:v>229.81</c:v>
                </c:pt>
                <c:pt idx="260">
                  <c:v>232.98</c:v>
                </c:pt>
                <c:pt idx="261">
                  <c:v>231.49</c:v>
                </c:pt>
                <c:pt idx="262">
                  <c:v>231.21</c:v>
                </c:pt>
                <c:pt idx="263">
                  <c:v>227.09</c:v>
                </c:pt>
                <c:pt idx="264">
                  <c:v>230.62</c:v>
                </c:pt>
                <c:pt idx="265">
                  <c:v>230.28</c:v>
                </c:pt>
                <c:pt idx="266">
                  <c:v>234.53</c:v>
                </c:pt>
                <c:pt idx="267">
                  <c:v>235.14</c:v>
                </c:pt>
                <c:pt idx="268">
                  <c:v>234.34</c:v>
                </c:pt>
                <c:pt idx="269">
                  <c:v>232.76</c:v>
                </c:pt>
                <c:pt idx="270">
                  <c:v>239.14</c:v>
                </c:pt>
                <c:pt idx="271">
                  <c:v>236.69</c:v>
                </c:pt>
                <c:pt idx="272">
                  <c:v>236.06</c:v>
                </c:pt>
                <c:pt idx="273">
                  <c:v>237.55</c:v>
                </c:pt>
                <c:pt idx="274">
                  <c:v>237.29</c:v>
                </c:pt>
                <c:pt idx="275">
                  <c:v>238.73</c:v>
                </c:pt>
                <c:pt idx="276">
                  <c:v>238.26</c:v>
                </c:pt>
                <c:pt idx="277">
                  <c:v>240.38</c:v>
                </c:pt>
                <c:pt idx="278">
                  <c:v>246.06</c:v>
                </c:pt>
                <c:pt idx="279">
                  <c:v>242.97</c:v>
                </c:pt>
                <c:pt idx="280">
                  <c:v>242.3</c:v>
                </c:pt>
                <c:pt idx="281">
                  <c:v>243.93</c:v>
                </c:pt>
                <c:pt idx="282">
                  <c:v>244.94</c:v>
                </c:pt>
                <c:pt idx="283">
                  <c:v>247.05</c:v>
                </c:pt>
                <c:pt idx="284">
                  <c:v>245.31</c:v>
                </c:pt>
                <c:pt idx="285">
                  <c:v>249.51</c:v>
                </c:pt>
                <c:pt idx="286">
                  <c:v>251.99</c:v>
                </c:pt>
                <c:pt idx="287">
                  <c:v>254.32</c:v>
                </c:pt>
                <c:pt idx="288">
                  <c:v>262.87</c:v>
                </c:pt>
                <c:pt idx="289">
                  <c:v>270.64</c:v>
                </c:pt>
                <c:pt idx="290">
                  <c:v>261.64</c:v>
                </c:pt>
                <c:pt idx="291">
                  <c:v>263.44</c:v>
                </c:pt>
                <c:pt idx="292">
                  <c:v>269.45999999999998</c:v>
                </c:pt>
                <c:pt idx="293">
                  <c:v>266.27</c:v>
                </c:pt>
                <c:pt idx="294">
                  <c:v>274.02</c:v>
                </c:pt>
                <c:pt idx="295">
                  <c:v>276.5</c:v>
                </c:pt>
                <c:pt idx="296">
                  <c:v>281.64999999999998</c:v>
                </c:pt>
                <c:pt idx="297">
                  <c:v>283.68</c:v>
                </c:pt>
                <c:pt idx="298">
                  <c:v>285.3</c:v>
                </c:pt>
                <c:pt idx="299">
                  <c:v>293.79000000000002</c:v>
                </c:pt>
                <c:pt idx="300">
                  <c:v>304.62</c:v>
                </c:pt>
                <c:pt idx="301">
                  <c:v>313.86</c:v>
                </c:pt>
                <c:pt idx="302">
                  <c:v>328.02</c:v>
                </c:pt>
                <c:pt idx="303">
                  <c:v>314.17</c:v>
                </c:pt>
                <c:pt idx="304">
                  <c:v>325.43</c:v>
                </c:pt>
                <c:pt idx="305">
                  <c:v>361.19</c:v>
                </c:pt>
                <c:pt idx="306">
                  <c:v>403.42</c:v>
                </c:pt>
                <c:pt idx="307">
                  <c:v>411.56</c:v>
                </c:pt>
                <c:pt idx="308">
                  <c:v>386.35</c:v>
                </c:pt>
                <c:pt idx="309">
                  <c:v>374.47</c:v>
                </c:pt>
                <c:pt idx="310">
                  <c:v>386.48</c:v>
                </c:pt>
                <c:pt idx="311">
                  <c:v>373.37</c:v>
                </c:pt>
                <c:pt idx="312">
                  <c:v>380.26</c:v>
                </c:pt>
                <c:pt idx="313">
                  <c:v>336.82</c:v>
                </c:pt>
                <c:pt idx="314">
                  <c:v>311.08</c:v>
                </c:pt>
                <c:pt idx="315">
                  <c:v>338.15</c:v>
                </c:pt>
                <c:pt idx="316">
                  <c:v>336.75</c:v>
                </c:pt>
                <c:pt idx="317">
                  <c:v>332.91</c:v>
                </c:pt>
                <c:pt idx="318">
                  <c:v>320.17</c:v>
                </c:pt>
                <c:pt idx="319">
                  <c:v>330.75</c:v>
                </c:pt>
                <c:pt idx="320">
                  <c:v>335.09</c:v>
                </c:pt>
                <c:pt idx="321">
                  <c:v>334.59</c:v>
                </c:pt>
                <c:pt idx="322">
                  <c:v>326.14999999999998</c:v>
                </c:pt>
                <c:pt idx="323">
                  <c:v>322.02</c:v>
                </c:pt>
                <c:pt idx="324">
                  <c:v>326.93</c:v>
                </c:pt>
                <c:pt idx="325">
                  <c:v>324.54000000000002</c:v>
                </c:pt>
                <c:pt idx="326">
                  <c:v>323.05</c:v>
                </c:pt>
                <c:pt idx="327">
                  <c:v>320.05</c:v>
                </c:pt>
                <c:pt idx="328">
                  <c:v>328.21</c:v>
                </c:pt>
                <c:pt idx="329">
                  <c:v>352.68</c:v>
                </c:pt>
                <c:pt idx="330">
                  <c:v>358.04</c:v>
                </c:pt>
                <c:pt idx="331">
                  <c:v>357.38</c:v>
                </c:pt>
                <c:pt idx="332">
                  <c:v>371.29</c:v>
                </c:pt>
                <c:pt idx="333">
                  <c:v>377.32</c:v>
                </c:pt>
                <c:pt idx="334">
                  <c:v>362.49</c:v>
                </c:pt>
                <c:pt idx="335">
                  <c:v>359.19</c:v>
                </c:pt>
                <c:pt idx="336">
                  <c:v>361.05</c:v>
                </c:pt>
                <c:pt idx="337">
                  <c:v>363.18</c:v>
                </c:pt>
                <c:pt idx="338">
                  <c:v>388.95</c:v>
                </c:pt>
                <c:pt idx="339">
                  <c:v>388.78</c:v>
                </c:pt>
                <c:pt idx="340">
                  <c:v>395.54</c:v>
                </c:pt>
                <c:pt idx="341">
                  <c:v>415.56</c:v>
                </c:pt>
                <c:pt idx="342">
                  <c:v>417.56</c:v>
                </c:pt>
                <c:pt idx="343">
                  <c:v>415.48</c:v>
                </c:pt>
                <c:pt idx="344">
                  <c:v>451.94</c:v>
                </c:pt>
                <c:pt idx="345">
                  <c:v>435</c:v>
                </c:pt>
                <c:pt idx="346">
                  <c:v>433.76</c:v>
                </c:pt>
                <c:pt idx="347">
                  <c:v>444.18</c:v>
                </c:pt>
                <c:pt idx="348">
                  <c:v>465.32</c:v>
                </c:pt>
                <c:pt idx="349">
                  <c:v>454.93</c:v>
                </c:pt>
                <c:pt idx="350">
                  <c:v>456.08</c:v>
                </c:pt>
                <c:pt idx="351">
                  <c:v>463.62</c:v>
                </c:pt>
                <c:pt idx="352">
                  <c:v>462.32</c:v>
                </c:pt>
                <c:pt idx="353">
                  <c:v>442.68</c:v>
                </c:pt>
                <c:pt idx="354">
                  <c:v>438.64</c:v>
                </c:pt>
                <c:pt idx="355">
                  <c:v>436.57</c:v>
                </c:pt>
                <c:pt idx="356">
                  <c:v>442.4</c:v>
                </c:pt>
                <c:pt idx="357">
                  <c:v>454.98</c:v>
                </c:pt>
                <c:pt idx="358">
                  <c:v>455.65</c:v>
                </c:pt>
                <c:pt idx="359">
                  <c:v>417.27</c:v>
                </c:pt>
                <c:pt idx="360">
                  <c:v>422.82</c:v>
                </c:pt>
                <c:pt idx="361">
                  <c:v>422.28</c:v>
                </c:pt>
                <c:pt idx="362">
                  <c:v>432.98</c:v>
                </c:pt>
                <c:pt idx="363">
                  <c:v>426.62</c:v>
                </c:pt>
                <c:pt idx="364">
                  <c:v>430.57</c:v>
                </c:pt>
                <c:pt idx="365">
                  <c:v>434.33</c:v>
                </c:pt>
                <c:pt idx="366">
                  <c:v>433.44</c:v>
                </c:pt>
                <c:pt idx="367">
                  <c:v>430.01</c:v>
                </c:pt>
                <c:pt idx="368">
                  <c:v>433.09</c:v>
                </c:pt>
                <c:pt idx="369">
                  <c:v>431.96</c:v>
                </c:pt>
                <c:pt idx="370">
                  <c:v>429.11</c:v>
                </c:pt>
                <c:pt idx="371">
                  <c:v>458.05</c:v>
                </c:pt>
                <c:pt idx="372">
                  <c:v>453.23</c:v>
                </c:pt>
                <c:pt idx="373">
                  <c:v>447.61</c:v>
                </c:pt>
                <c:pt idx="374">
                  <c:v>447.99</c:v>
                </c:pt>
                <c:pt idx="375">
                  <c:v>448.43</c:v>
                </c:pt>
                <c:pt idx="376">
                  <c:v>435.69</c:v>
                </c:pt>
                <c:pt idx="377">
                  <c:v>432.37</c:v>
                </c:pt>
                <c:pt idx="378">
                  <c:v>430.31</c:v>
                </c:pt>
                <c:pt idx="379">
                  <c:v>364.33</c:v>
                </c:pt>
                <c:pt idx="380">
                  <c:v>387.54</c:v>
                </c:pt>
                <c:pt idx="381">
                  <c:v>382.3</c:v>
                </c:pt>
                <c:pt idx="382">
                  <c:v>387.17</c:v>
                </c:pt>
                <c:pt idx="383">
                  <c:v>380.15</c:v>
                </c:pt>
                <c:pt idx="384">
                  <c:v>420.23</c:v>
                </c:pt>
                <c:pt idx="385">
                  <c:v>410.26</c:v>
                </c:pt>
                <c:pt idx="386">
                  <c:v>382.49</c:v>
                </c:pt>
                <c:pt idx="387">
                  <c:v>387.49</c:v>
                </c:pt>
                <c:pt idx="388">
                  <c:v>402.97</c:v>
                </c:pt>
                <c:pt idx="389">
                  <c:v>391.73</c:v>
                </c:pt>
                <c:pt idx="390">
                  <c:v>392.15</c:v>
                </c:pt>
                <c:pt idx="391">
                  <c:v>394.97</c:v>
                </c:pt>
                <c:pt idx="392">
                  <c:v>380.29</c:v>
                </c:pt>
                <c:pt idx="393">
                  <c:v>379.47</c:v>
                </c:pt>
                <c:pt idx="394">
                  <c:v>378.26</c:v>
                </c:pt>
                <c:pt idx="395">
                  <c:v>368.77</c:v>
                </c:pt>
                <c:pt idx="396">
                  <c:v>373.06</c:v>
                </c:pt>
                <c:pt idx="397">
                  <c:v>374.45</c:v>
                </c:pt>
                <c:pt idx="398">
                  <c:v>369.95</c:v>
                </c:pt>
                <c:pt idx="399">
                  <c:v>389.59</c:v>
                </c:pt>
                <c:pt idx="400">
                  <c:v>386.55</c:v>
                </c:pt>
                <c:pt idx="401">
                  <c:v>376.52</c:v>
                </c:pt>
                <c:pt idx="402">
                  <c:v>376.62</c:v>
                </c:pt>
                <c:pt idx="403">
                  <c:v>373.45</c:v>
                </c:pt>
                <c:pt idx="404">
                  <c:v>376.03</c:v>
                </c:pt>
                <c:pt idx="405">
                  <c:v>381.65</c:v>
                </c:pt>
                <c:pt idx="406">
                  <c:v>379.65</c:v>
                </c:pt>
                <c:pt idx="407">
                  <c:v>384.26</c:v>
                </c:pt>
                <c:pt idx="408">
                  <c:v>391.86</c:v>
                </c:pt>
                <c:pt idx="409">
                  <c:v>407.23</c:v>
                </c:pt>
                <c:pt idx="410">
                  <c:v>400.18</c:v>
                </c:pt>
                <c:pt idx="411">
                  <c:v>407.49</c:v>
                </c:pt>
                <c:pt idx="412">
                  <c:v>416.32</c:v>
                </c:pt>
                <c:pt idx="413">
                  <c:v>422.37</c:v>
                </c:pt>
                <c:pt idx="414">
                  <c:v>420.79</c:v>
                </c:pt>
                <c:pt idx="415">
                  <c:v>437.16</c:v>
                </c:pt>
                <c:pt idx="416">
                  <c:v>438.8</c:v>
                </c:pt>
                <c:pt idx="417">
                  <c:v>437.75</c:v>
                </c:pt>
                <c:pt idx="418">
                  <c:v>420.74</c:v>
                </c:pt>
                <c:pt idx="419">
                  <c:v>424.95</c:v>
                </c:pt>
                <c:pt idx="420">
                  <c:v>424.54</c:v>
                </c:pt>
                <c:pt idx="421">
                  <c:v>432.15</c:v>
                </c:pt>
                <c:pt idx="422">
                  <c:v>432.52</c:v>
                </c:pt>
                <c:pt idx="423">
                  <c:v>433.5</c:v>
                </c:pt>
                <c:pt idx="424">
                  <c:v>437.7</c:v>
                </c:pt>
                <c:pt idx="425">
                  <c:v>435.12</c:v>
                </c:pt>
                <c:pt idx="426">
                  <c:v>423.99</c:v>
                </c:pt>
                <c:pt idx="427">
                  <c:v>421.65</c:v>
                </c:pt>
                <c:pt idx="428">
                  <c:v>410.94</c:v>
                </c:pt>
                <c:pt idx="429">
                  <c:v>400.57</c:v>
                </c:pt>
                <c:pt idx="430">
                  <c:v>407.71</c:v>
                </c:pt>
                <c:pt idx="431">
                  <c:v>414.32</c:v>
                </c:pt>
                <c:pt idx="432">
                  <c:v>413.97</c:v>
                </c:pt>
                <c:pt idx="433">
                  <c:v>414.86</c:v>
                </c:pt>
                <c:pt idx="434">
                  <c:v>417.13</c:v>
                </c:pt>
                <c:pt idx="435">
                  <c:v>421.69</c:v>
                </c:pt>
                <c:pt idx="436">
                  <c:v>411.62</c:v>
                </c:pt>
                <c:pt idx="437">
                  <c:v>414.07</c:v>
                </c:pt>
                <c:pt idx="438">
                  <c:v>416.44</c:v>
                </c:pt>
                <c:pt idx="439">
                  <c:v>416.83</c:v>
                </c:pt>
                <c:pt idx="440">
                  <c:v>417.01</c:v>
                </c:pt>
                <c:pt idx="441">
                  <c:v>420.62</c:v>
                </c:pt>
                <c:pt idx="442">
                  <c:v>409.55</c:v>
                </c:pt>
                <c:pt idx="443">
                  <c:v>410.44</c:v>
                </c:pt>
                <c:pt idx="444">
                  <c:v>413.76</c:v>
                </c:pt>
                <c:pt idx="445">
                  <c:v>413.31</c:v>
                </c:pt>
                <c:pt idx="446">
                  <c:v>418.09</c:v>
                </c:pt>
                <c:pt idx="447">
                  <c:v>418.04</c:v>
                </c:pt>
                <c:pt idx="448">
                  <c:v>416.39</c:v>
                </c:pt>
                <c:pt idx="449">
                  <c:v>417.18</c:v>
                </c:pt>
                <c:pt idx="450">
                  <c:v>417.95</c:v>
                </c:pt>
                <c:pt idx="451">
                  <c:v>426.77</c:v>
                </c:pt>
                <c:pt idx="452">
                  <c:v>424.23</c:v>
                </c:pt>
                <c:pt idx="453">
                  <c:v>416.52</c:v>
                </c:pt>
                <c:pt idx="454">
                  <c:v>414.82</c:v>
                </c:pt>
                <c:pt idx="455">
                  <c:v>416.73</c:v>
                </c:pt>
                <c:pt idx="456">
                  <c:v>417.96</c:v>
                </c:pt>
                <c:pt idx="457">
                  <c:v>420.87</c:v>
                </c:pt>
                <c:pt idx="458">
                  <c:v>420.9</c:v>
                </c:pt>
                <c:pt idx="459">
                  <c:v>421.44</c:v>
                </c:pt>
                <c:pt idx="460">
                  <c:v>424.03</c:v>
                </c:pt>
                <c:pt idx="461">
                  <c:v>423.41</c:v>
                </c:pt>
                <c:pt idx="462">
                  <c:v>422.74</c:v>
                </c:pt>
                <c:pt idx="463">
                  <c:v>420.35</c:v>
                </c:pt>
                <c:pt idx="464">
                  <c:v>419.41</c:v>
                </c:pt>
                <c:pt idx="465">
                  <c:v>421.56</c:v>
                </c:pt>
                <c:pt idx="466">
                  <c:v>422.48</c:v>
                </c:pt>
                <c:pt idx="467">
                  <c:v>425.19</c:v>
                </c:pt>
                <c:pt idx="468">
                  <c:v>423.73</c:v>
                </c:pt>
                <c:pt idx="469">
                  <c:v>424.28</c:v>
                </c:pt>
                <c:pt idx="470">
                  <c:v>429.71</c:v>
                </c:pt>
                <c:pt idx="471">
                  <c:v>430.57</c:v>
                </c:pt>
                <c:pt idx="472">
                  <c:v>427.4</c:v>
                </c:pt>
                <c:pt idx="473">
                  <c:v>428.59</c:v>
                </c:pt>
                <c:pt idx="474">
                  <c:v>435.51</c:v>
                </c:pt>
                <c:pt idx="475">
                  <c:v>441.39</c:v>
                </c:pt>
                <c:pt idx="476">
                  <c:v>449.42</c:v>
                </c:pt>
                <c:pt idx="477">
                  <c:v>445.74</c:v>
                </c:pt>
                <c:pt idx="478">
                  <c:v>450.28</c:v>
                </c:pt>
                <c:pt idx="479">
                  <c:v>458.55</c:v>
                </c:pt>
                <c:pt idx="480">
                  <c:v>461.43</c:v>
                </c:pt>
                <c:pt idx="481">
                  <c:v>466.09</c:v>
                </c:pt>
                <c:pt idx="482">
                  <c:v>444.69</c:v>
                </c:pt>
                <c:pt idx="483">
                  <c:v>449.01</c:v>
                </c:pt>
                <c:pt idx="484">
                  <c:v>455.1</c:v>
                </c:pt>
                <c:pt idx="485">
                  <c:v>448.32</c:v>
                </c:pt>
                <c:pt idx="486">
                  <c:v>451.88</c:v>
                </c:pt>
                <c:pt idx="487">
                  <c:v>444.67</c:v>
                </c:pt>
                <c:pt idx="488">
                  <c:v>450.3</c:v>
                </c:pt>
                <c:pt idx="489">
                  <c:v>446.72</c:v>
                </c:pt>
                <c:pt idx="490">
                  <c:v>447.98</c:v>
                </c:pt>
                <c:pt idx="491">
                  <c:v>459.6</c:v>
                </c:pt>
                <c:pt idx="492">
                  <c:v>458.54</c:v>
                </c:pt>
                <c:pt idx="493">
                  <c:v>458.55</c:v>
                </c:pt>
                <c:pt idx="494">
                  <c:v>460.48</c:v>
                </c:pt>
                <c:pt idx="495">
                  <c:v>450.89</c:v>
                </c:pt>
                <c:pt idx="496">
                  <c:v>452.73</c:v>
                </c:pt>
                <c:pt idx="497">
                  <c:v>454.77</c:v>
                </c:pt>
                <c:pt idx="498">
                  <c:v>455.67</c:v>
                </c:pt>
                <c:pt idx="499">
                  <c:v>455.67</c:v>
                </c:pt>
                <c:pt idx="500">
                  <c:v>457.57</c:v>
                </c:pt>
                <c:pt idx="501">
                  <c:v>454.16</c:v>
                </c:pt>
                <c:pt idx="502">
                  <c:v>453.78</c:v>
                </c:pt>
                <c:pt idx="503">
                  <c:v>454.62</c:v>
                </c:pt>
                <c:pt idx="504">
                  <c:v>438.71</c:v>
                </c:pt>
                <c:pt idx="505">
                  <c:v>442.68</c:v>
                </c:pt>
                <c:pt idx="506">
                  <c:v>443.19</c:v>
                </c:pt>
                <c:pt idx="507">
                  <c:v>439.32</c:v>
                </c:pt>
                <c:pt idx="508">
                  <c:v>444.15</c:v>
                </c:pt>
                <c:pt idx="509">
                  <c:v>445.98</c:v>
                </c:pt>
                <c:pt idx="510">
                  <c:v>449.6</c:v>
                </c:pt>
                <c:pt idx="511">
                  <c:v>453.38</c:v>
                </c:pt>
                <c:pt idx="512">
                  <c:v>473.46</c:v>
                </c:pt>
                <c:pt idx="513">
                  <c:v>530.04</c:v>
                </c:pt>
                <c:pt idx="514">
                  <c:v>526.23</c:v>
                </c:pt>
                <c:pt idx="515">
                  <c:v>533.86</c:v>
                </c:pt>
                <c:pt idx="516">
                  <c:v>531.39</c:v>
                </c:pt>
                <c:pt idx="517">
                  <c:v>536.91999999999996</c:v>
                </c:pt>
                <c:pt idx="518">
                  <c:v>537.97</c:v>
                </c:pt>
                <c:pt idx="519">
                  <c:v>569.19000000000005</c:v>
                </c:pt>
                <c:pt idx="520">
                  <c:v>572.73</c:v>
                </c:pt>
                <c:pt idx="521">
                  <c:v>574.98</c:v>
                </c:pt>
                <c:pt idx="522">
                  <c:v>585.54</c:v>
                </c:pt>
                <c:pt idx="523">
                  <c:v>576.6</c:v>
                </c:pt>
                <c:pt idx="524">
                  <c:v>581.65</c:v>
                </c:pt>
                <c:pt idx="525">
                  <c:v>574.63</c:v>
                </c:pt>
                <c:pt idx="526">
                  <c:v>577.47</c:v>
                </c:pt>
                <c:pt idx="527">
                  <c:v>606.73</c:v>
                </c:pt>
                <c:pt idx="528">
                  <c:v>672.78</c:v>
                </c:pt>
                <c:pt idx="529">
                  <c:v>704.38</c:v>
                </c:pt>
                <c:pt idx="530">
                  <c:v>685.56</c:v>
                </c:pt>
                <c:pt idx="531">
                  <c:v>694.47</c:v>
                </c:pt>
                <c:pt idx="532">
                  <c:v>766.31</c:v>
                </c:pt>
                <c:pt idx="533">
                  <c:v>748.91</c:v>
                </c:pt>
                <c:pt idx="534">
                  <c:v>756.23</c:v>
                </c:pt>
                <c:pt idx="535">
                  <c:v>763.78</c:v>
                </c:pt>
                <c:pt idx="536">
                  <c:v>737.23</c:v>
                </c:pt>
                <c:pt idx="537">
                  <c:v>666.65</c:v>
                </c:pt>
                <c:pt idx="538">
                  <c:v>596.12</c:v>
                </c:pt>
                <c:pt idx="539">
                  <c:v>623.98</c:v>
                </c:pt>
                <c:pt idx="540">
                  <c:v>665.3</c:v>
                </c:pt>
                <c:pt idx="541">
                  <c:v>665.12</c:v>
                </c:pt>
                <c:pt idx="542">
                  <c:v>629.37</c:v>
                </c:pt>
                <c:pt idx="543">
                  <c:v>655.28</c:v>
                </c:pt>
                <c:pt idx="544">
                  <c:v>647</c:v>
                </c:pt>
                <c:pt idx="545">
                  <c:v>639.89</c:v>
                </c:pt>
                <c:pt idx="546">
                  <c:v>673.34</c:v>
                </c:pt>
                <c:pt idx="547">
                  <c:v>676.3</c:v>
                </c:pt>
                <c:pt idx="548">
                  <c:v>703.7</c:v>
                </c:pt>
                <c:pt idx="549">
                  <c:v>658.66</c:v>
                </c:pt>
                <c:pt idx="550">
                  <c:v>683.66</c:v>
                </c:pt>
                <c:pt idx="551">
                  <c:v>670.63</c:v>
                </c:pt>
                <c:pt idx="552">
                  <c:v>677.33</c:v>
                </c:pt>
                <c:pt idx="553">
                  <c:v>640.55999999999995</c:v>
                </c:pt>
                <c:pt idx="554">
                  <c:v>666.52</c:v>
                </c:pt>
                <c:pt idx="555">
                  <c:v>650.96</c:v>
                </c:pt>
                <c:pt idx="556">
                  <c:v>649.36</c:v>
                </c:pt>
                <c:pt idx="557">
                  <c:v>647.66</c:v>
                </c:pt>
                <c:pt idx="558">
                  <c:v>664.55</c:v>
                </c:pt>
                <c:pt idx="559">
                  <c:v>654.47</c:v>
                </c:pt>
                <c:pt idx="560">
                  <c:v>658.08</c:v>
                </c:pt>
                <c:pt idx="561">
                  <c:v>663.26</c:v>
                </c:pt>
                <c:pt idx="562">
                  <c:v>660.77</c:v>
                </c:pt>
                <c:pt idx="563">
                  <c:v>679.46</c:v>
                </c:pt>
                <c:pt idx="564">
                  <c:v>673.11</c:v>
                </c:pt>
                <c:pt idx="565">
                  <c:v>672.86</c:v>
                </c:pt>
                <c:pt idx="566">
                  <c:v>665.68</c:v>
                </c:pt>
                <c:pt idx="567">
                  <c:v>665.01</c:v>
                </c:pt>
                <c:pt idx="568">
                  <c:v>650.62</c:v>
                </c:pt>
                <c:pt idx="569">
                  <c:v>655.56</c:v>
                </c:pt>
                <c:pt idx="570">
                  <c:v>661.28</c:v>
                </c:pt>
                <c:pt idx="571">
                  <c:v>654.1</c:v>
                </c:pt>
                <c:pt idx="572">
                  <c:v>651.78</c:v>
                </c:pt>
                <c:pt idx="573">
                  <c:v>654.35</c:v>
                </c:pt>
                <c:pt idx="574">
                  <c:v>655.03</c:v>
                </c:pt>
                <c:pt idx="575">
                  <c:v>656.99</c:v>
                </c:pt>
                <c:pt idx="576">
                  <c:v>655.04999999999995</c:v>
                </c:pt>
                <c:pt idx="577">
                  <c:v>624.67999999999995</c:v>
                </c:pt>
                <c:pt idx="578">
                  <c:v>606.27</c:v>
                </c:pt>
                <c:pt idx="579">
                  <c:v>547.47</c:v>
                </c:pt>
                <c:pt idx="580">
                  <c:v>566.35</c:v>
                </c:pt>
                <c:pt idx="581">
                  <c:v>578.29</c:v>
                </c:pt>
                <c:pt idx="582">
                  <c:v>575.04</c:v>
                </c:pt>
                <c:pt idx="583">
                  <c:v>587.78</c:v>
                </c:pt>
                <c:pt idx="584">
                  <c:v>592.69000000000005</c:v>
                </c:pt>
                <c:pt idx="585">
                  <c:v>591.04999999999995</c:v>
                </c:pt>
                <c:pt idx="586">
                  <c:v>587.79999999999995</c:v>
                </c:pt>
                <c:pt idx="587">
                  <c:v>592.1</c:v>
                </c:pt>
                <c:pt idx="588">
                  <c:v>589.12</c:v>
                </c:pt>
                <c:pt idx="589">
                  <c:v>587.55999999999995</c:v>
                </c:pt>
                <c:pt idx="590">
                  <c:v>585.59</c:v>
                </c:pt>
                <c:pt idx="591">
                  <c:v>570.47</c:v>
                </c:pt>
                <c:pt idx="592">
                  <c:v>567.24</c:v>
                </c:pt>
                <c:pt idx="593">
                  <c:v>577.44000000000005</c:v>
                </c:pt>
                <c:pt idx="594">
                  <c:v>573.22</c:v>
                </c:pt>
                <c:pt idx="595">
                  <c:v>574.32000000000005</c:v>
                </c:pt>
                <c:pt idx="596">
                  <c:v>575.63</c:v>
                </c:pt>
                <c:pt idx="597">
                  <c:v>581.70000000000005</c:v>
                </c:pt>
                <c:pt idx="598">
                  <c:v>581.30999999999995</c:v>
                </c:pt>
                <c:pt idx="599">
                  <c:v>586.75</c:v>
                </c:pt>
                <c:pt idx="600">
                  <c:v>583.41</c:v>
                </c:pt>
                <c:pt idx="601">
                  <c:v>580.17999999999995</c:v>
                </c:pt>
                <c:pt idx="602">
                  <c:v>577.76</c:v>
                </c:pt>
                <c:pt idx="603">
                  <c:v>579.65</c:v>
                </c:pt>
                <c:pt idx="604">
                  <c:v>569.95000000000005</c:v>
                </c:pt>
                <c:pt idx="605">
                  <c:v>573.91</c:v>
                </c:pt>
                <c:pt idx="606">
                  <c:v>574.11</c:v>
                </c:pt>
                <c:pt idx="607">
                  <c:v>577.5</c:v>
                </c:pt>
                <c:pt idx="608">
                  <c:v>575.47</c:v>
                </c:pt>
                <c:pt idx="609">
                  <c:v>572.29999999999995</c:v>
                </c:pt>
                <c:pt idx="610">
                  <c:v>575.54</c:v>
                </c:pt>
                <c:pt idx="611">
                  <c:v>598.21</c:v>
                </c:pt>
                <c:pt idx="612">
                  <c:v>608.63</c:v>
                </c:pt>
                <c:pt idx="613">
                  <c:v>606.59</c:v>
                </c:pt>
                <c:pt idx="614">
                  <c:v>610.44000000000005</c:v>
                </c:pt>
                <c:pt idx="615">
                  <c:v>614.54</c:v>
                </c:pt>
                <c:pt idx="616">
                  <c:v>626.32000000000005</c:v>
                </c:pt>
                <c:pt idx="617">
                  <c:v>622.86</c:v>
                </c:pt>
                <c:pt idx="618">
                  <c:v>623.51</c:v>
                </c:pt>
                <c:pt idx="619">
                  <c:v>606.72</c:v>
                </c:pt>
                <c:pt idx="620">
                  <c:v>608.24</c:v>
                </c:pt>
                <c:pt idx="621">
                  <c:v>609.24</c:v>
                </c:pt>
                <c:pt idx="622">
                  <c:v>610.67999999999995</c:v>
                </c:pt>
                <c:pt idx="623">
                  <c:v>607.16</c:v>
                </c:pt>
                <c:pt idx="624">
                  <c:v>606.97</c:v>
                </c:pt>
                <c:pt idx="625">
                  <c:v>605.98</c:v>
                </c:pt>
                <c:pt idx="626">
                  <c:v>609.87</c:v>
                </c:pt>
                <c:pt idx="627">
                  <c:v>609.23</c:v>
                </c:pt>
                <c:pt idx="628">
                  <c:v>608.30999999999995</c:v>
                </c:pt>
                <c:pt idx="629">
                  <c:v>597.15</c:v>
                </c:pt>
                <c:pt idx="630">
                  <c:v>596.29999999999995</c:v>
                </c:pt>
                <c:pt idx="631">
                  <c:v>602.84</c:v>
                </c:pt>
                <c:pt idx="632">
                  <c:v>602.63</c:v>
                </c:pt>
                <c:pt idx="633">
                  <c:v>600.83000000000004</c:v>
                </c:pt>
                <c:pt idx="634">
                  <c:v>608.04</c:v>
                </c:pt>
                <c:pt idx="635">
                  <c:v>606.16999999999996</c:v>
                </c:pt>
                <c:pt idx="636">
                  <c:v>604.73</c:v>
                </c:pt>
                <c:pt idx="637">
                  <c:v>605.69000000000005</c:v>
                </c:pt>
                <c:pt idx="638">
                  <c:v>609.73</c:v>
                </c:pt>
                <c:pt idx="639">
                  <c:v>613.98</c:v>
                </c:pt>
                <c:pt idx="640">
                  <c:v>610.89</c:v>
                </c:pt>
                <c:pt idx="641">
                  <c:v>612.13</c:v>
                </c:pt>
                <c:pt idx="642">
                  <c:v>610.20000000000005</c:v>
                </c:pt>
                <c:pt idx="643">
                  <c:v>612.51</c:v>
                </c:pt>
                <c:pt idx="644">
                  <c:v>613.02</c:v>
                </c:pt>
                <c:pt idx="645">
                  <c:v>617.12</c:v>
                </c:pt>
                <c:pt idx="646">
                  <c:v>619.11</c:v>
                </c:pt>
                <c:pt idx="647">
                  <c:v>616.75</c:v>
                </c:pt>
                <c:pt idx="648">
                  <c:v>618.99</c:v>
                </c:pt>
                <c:pt idx="649">
                  <c:v>641.07000000000005</c:v>
                </c:pt>
                <c:pt idx="650">
                  <c:v>636.19000000000005</c:v>
                </c:pt>
                <c:pt idx="651">
                  <c:v>636.79</c:v>
                </c:pt>
                <c:pt idx="652">
                  <c:v>640.38</c:v>
                </c:pt>
                <c:pt idx="653">
                  <c:v>638.65</c:v>
                </c:pt>
                <c:pt idx="654">
                  <c:v>641.63</c:v>
                </c:pt>
                <c:pt idx="655">
                  <c:v>639.19000000000005</c:v>
                </c:pt>
                <c:pt idx="656">
                  <c:v>637.96</c:v>
                </c:pt>
                <c:pt idx="657">
                  <c:v>630.52</c:v>
                </c:pt>
                <c:pt idx="658">
                  <c:v>630.86</c:v>
                </c:pt>
                <c:pt idx="659">
                  <c:v>632.83000000000004</c:v>
                </c:pt>
                <c:pt idx="660">
                  <c:v>657.29</c:v>
                </c:pt>
                <c:pt idx="661">
                  <c:v>657.07</c:v>
                </c:pt>
                <c:pt idx="662">
                  <c:v>653.76</c:v>
                </c:pt>
                <c:pt idx="663">
                  <c:v>657.59</c:v>
                </c:pt>
                <c:pt idx="664">
                  <c:v>678.3</c:v>
                </c:pt>
                <c:pt idx="665">
                  <c:v>688.31</c:v>
                </c:pt>
                <c:pt idx="666">
                  <c:v>689.65</c:v>
                </c:pt>
                <c:pt idx="667">
                  <c:v>714.48</c:v>
                </c:pt>
                <c:pt idx="668">
                  <c:v>701.86</c:v>
                </c:pt>
                <c:pt idx="669">
                  <c:v>700.97</c:v>
                </c:pt>
                <c:pt idx="670">
                  <c:v>729.79</c:v>
                </c:pt>
                <c:pt idx="671">
                  <c:v>740.83</c:v>
                </c:pt>
                <c:pt idx="672">
                  <c:v>688.7</c:v>
                </c:pt>
                <c:pt idx="673">
                  <c:v>703.23</c:v>
                </c:pt>
                <c:pt idx="674">
                  <c:v>703.42</c:v>
                </c:pt>
                <c:pt idx="675">
                  <c:v>711.52</c:v>
                </c:pt>
                <c:pt idx="676">
                  <c:v>703.13</c:v>
                </c:pt>
                <c:pt idx="677">
                  <c:v>709.85</c:v>
                </c:pt>
                <c:pt idx="678">
                  <c:v>723.27</c:v>
                </c:pt>
                <c:pt idx="679">
                  <c:v>715.53</c:v>
                </c:pt>
                <c:pt idx="680">
                  <c:v>716.41</c:v>
                </c:pt>
                <c:pt idx="681">
                  <c:v>705.05</c:v>
                </c:pt>
                <c:pt idx="682">
                  <c:v>702.03</c:v>
                </c:pt>
                <c:pt idx="683">
                  <c:v>705.02</c:v>
                </c:pt>
                <c:pt idx="684">
                  <c:v>711.62</c:v>
                </c:pt>
                <c:pt idx="685">
                  <c:v>744.2</c:v>
                </c:pt>
                <c:pt idx="686">
                  <c:v>740.98</c:v>
                </c:pt>
                <c:pt idx="687">
                  <c:v>751.59</c:v>
                </c:pt>
                <c:pt idx="688">
                  <c:v>751.62</c:v>
                </c:pt>
                <c:pt idx="689">
                  <c:v>731.03</c:v>
                </c:pt>
                <c:pt idx="690">
                  <c:v>739.25</c:v>
                </c:pt>
                <c:pt idx="691">
                  <c:v>751.35</c:v>
                </c:pt>
                <c:pt idx="692">
                  <c:v>744.59</c:v>
                </c:pt>
                <c:pt idx="693">
                  <c:v>740.29</c:v>
                </c:pt>
                <c:pt idx="694">
                  <c:v>741.65</c:v>
                </c:pt>
                <c:pt idx="695">
                  <c:v>735.38</c:v>
                </c:pt>
                <c:pt idx="696">
                  <c:v>732.03</c:v>
                </c:pt>
                <c:pt idx="697">
                  <c:v>735.81</c:v>
                </c:pt>
                <c:pt idx="698">
                  <c:v>735.6</c:v>
                </c:pt>
                <c:pt idx="699">
                  <c:v>745.69</c:v>
                </c:pt>
                <c:pt idx="700">
                  <c:v>756.77</c:v>
                </c:pt>
                <c:pt idx="701">
                  <c:v>777.94</c:v>
                </c:pt>
                <c:pt idx="702">
                  <c:v>771.16</c:v>
                </c:pt>
                <c:pt idx="703">
                  <c:v>773.87</c:v>
                </c:pt>
                <c:pt idx="704">
                  <c:v>758.7</c:v>
                </c:pt>
                <c:pt idx="705">
                  <c:v>764.22</c:v>
                </c:pt>
                <c:pt idx="706">
                  <c:v>768.13</c:v>
                </c:pt>
                <c:pt idx="707">
                  <c:v>770.81</c:v>
                </c:pt>
                <c:pt idx="708">
                  <c:v>772.79</c:v>
                </c:pt>
                <c:pt idx="709">
                  <c:v>774.65</c:v>
                </c:pt>
                <c:pt idx="710">
                  <c:v>769.73</c:v>
                </c:pt>
                <c:pt idx="711">
                  <c:v>780.09</c:v>
                </c:pt>
                <c:pt idx="712">
                  <c:v>780.56</c:v>
                </c:pt>
                <c:pt idx="713">
                  <c:v>781.48</c:v>
                </c:pt>
                <c:pt idx="714">
                  <c:v>778.09</c:v>
                </c:pt>
                <c:pt idx="715">
                  <c:v>784.91</c:v>
                </c:pt>
                <c:pt idx="716">
                  <c:v>790.83</c:v>
                </c:pt>
                <c:pt idx="717">
                  <c:v>790.53</c:v>
                </c:pt>
                <c:pt idx="718">
                  <c:v>792.71</c:v>
                </c:pt>
                <c:pt idx="719">
                  <c:v>800.88</c:v>
                </c:pt>
                <c:pt idx="720">
                  <c:v>834.28</c:v>
                </c:pt>
                <c:pt idx="721">
                  <c:v>864.54</c:v>
                </c:pt>
                <c:pt idx="722">
                  <c:v>921.98</c:v>
                </c:pt>
                <c:pt idx="723">
                  <c:v>898.82</c:v>
                </c:pt>
                <c:pt idx="724">
                  <c:v>896.18</c:v>
                </c:pt>
                <c:pt idx="725">
                  <c:v>907.61</c:v>
                </c:pt>
                <c:pt idx="726">
                  <c:v>933.2</c:v>
                </c:pt>
                <c:pt idx="727">
                  <c:v>975.92</c:v>
                </c:pt>
                <c:pt idx="728">
                  <c:v>973.5</c:v>
                </c:pt>
                <c:pt idx="729">
                  <c:v>961.24</c:v>
                </c:pt>
                <c:pt idx="730">
                  <c:v>963.74</c:v>
                </c:pt>
                <c:pt idx="731">
                  <c:v>998.33</c:v>
                </c:pt>
                <c:pt idx="732">
                  <c:v>1021.75</c:v>
                </c:pt>
                <c:pt idx="733">
                  <c:v>1043.8399999999999</c:v>
                </c:pt>
                <c:pt idx="734">
                  <c:v>1154.73</c:v>
                </c:pt>
                <c:pt idx="735">
                  <c:v>1013.38</c:v>
                </c:pt>
                <c:pt idx="736">
                  <c:v>902.2</c:v>
                </c:pt>
                <c:pt idx="737">
                  <c:v>908.59</c:v>
                </c:pt>
                <c:pt idx="738">
                  <c:v>911.2</c:v>
                </c:pt>
                <c:pt idx="739">
                  <c:v>902.83</c:v>
                </c:pt>
                <c:pt idx="740">
                  <c:v>907.68</c:v>
                </c:pt>
                <c:pt idx="741">
                  <c:v>777.76</c:v>
                </c:pt>
                <c:pt idx="742">
                  <c:v>804.83</c:v>
                </c:pt>
                <c:pt idx="743">
                  <c:v>823.98</c:v>
                </c:pt>
                <c:pt idx="744">
                  <c:v>818.41</c:v>
                </c:pt>
                <c:pt idx="745">
                  <c:v>821.8</c:v>
                </c:pt>
                <c:pt idx="746">
                  <c:v>831.53</c:v>
                </c:pt>
                <c:pt idx="747">
                  <c:v>907.94</c:v>
                </c:pt>
                <c:pt idx="748">
                  <c:v>886.62</c:v>
                </c:pt>
                <c:pt idx="749">
                  <c:v>899.07</c:v>
                </c:pt>
                <c:pt idx="750">
                  <c:v>895.03</c:v>
                </c:pt>
                <c:pt idx="751">
                  <c:v>921.79</c:v>
                </c:pt>
                <c:pt idx="752">
                  <c:v>924.67</c:v>
                </c:pt>
                <c:pt idx="753">
                  <c:v>921.01</c:v>
                </c:pt>
                <c:pt idx="754">
                  <c:v>892.69</c:v>
                </c:pt>
                <c:pt idx="755">
                  <c:v>901.54</c:v>
                </c:pt>
                <c:pt idx="756">
                  <c:v>917.59</c:v>
                </c:pt>
                <c:pt idx="757">
                  <c:v>919.75</c:v>
                </c:pt>
                <c:pt idx="758">
                  <c:v>921.59</c:v>
                </c:pt>
                <c:pt idx="759">
                  <c:v>919.5</c:v>
                </c:pt>
                <c:pt idx="760">
                  <c:v>920.38</c:v>
                </c:pt>
                <c:pt idx="761">
                  <c:v>970.4</c:v>
                </c:pt>
                <c:pt idx="762">
                  <c:v>989.02</c:v>
                </c:pt>
                <c:pt idx="763">
                  <c:v>1011.8</c:v>
                </c:pt>
                <c:pt idx="764">
                  <c:v>1029.9100000000001</c:v>
                </c:pt>
                <c:pt idx="765">
                  <c:v>1042.9000000000001</c:v>
                </c:pt>
                <c:pt idx="766">
                  <c:v>1027.3399999999999</c:v>
                </c:pt>
                <c:pt idx="767">
                  <c:v>1038.1500000000001</c:v>
                </c:pt>
                <c:pt idx="768">
                  <c:v>1061.3499999999999</c:v>
                </c:pt>
                <c:pt idx="769">
                  <c:v>1063.07</c:v>
                </c:pt>
                <c:pt idx="770">
                  <c:v>994.38</c:v>
                </c:pt>
                <c:pt idx="771">
                  <c:v>988.67</c:v>
                </c:pt>
                <c:pt idx="772">
                  <c:v>1004.45</c:v>
                </c:pt>
                <c:pt idx="773">
                  <c:v>999.18</c:v>
                </c:pt>
                <c:pt idx="774">
                  <c:v>990.64</c:v>
                </c:pt>
                <c:pt idx="775">
                  <c:v>1004.55</c:v>
                </c:pt>
                <c:pt idx="776">
                  <c:v>1007.48</c:v>
                </c:pt>
                <c:pt idx="777">
                  <c:v>1027.44</c:v>
                </c:pt>
                <c:pt idx="778">
                  <c:v>1046.21</c:v>
                </c:pt>
                <c:pt idx="779">
                  <c:v>1054.42</c:v>
                </c:pt>
                <c:pt idx="780">
                  <c:v>1047.8699999999999</c:v>
                </c:pt>
                <c:pt idx="781">
                  <c:v>1079.98</c:v>
                </c:pt>
                <c:pt idx="782">
                  <c:v>1115.3</c:v>
                </c:pt>
                <c:pt idx="783">
                  <c:v>1117.44</c:v>
                </c:pt>
                <c:pt idx="784">
                  <c:v>1166.72</c:v>
                </c:pt>
                <c:pt idx="785">
                  <c:v>1173.68</c:v>
                </c:pt>
                <c:pt idx="786">
                  <c:v>1143.8399999999999</c:v>
                </c:pt>
                <c:pt idx="787">
                  <c:v>1165.2</c:v>
                </c:pt>
                <c:pt idx="788">
                  <c:v>1179.97</c:v>
                </c:pt>
                <c:pt idx="789">
                  <c:v>1179.97</c:v>
                </c:pt>
                <c:pt idx="790">
                  <c:v>1222.5</c:v>
                </c:pt>
                <c:pt idx="791">
                  <c:v>1251.01</c:v>
                </c:pt>
                <c:pt idx="792">
                  <c:v>1274.99</c:v>
                </c:pt>
                <c:pt idx="793">
                  <c:v>1255.1500000000001</c:v>
                </c:pt>
                <c:pt idx="794">
                  <c:v>1267.1199999999999</c:v>
                </c:pt>
                <c:pt idx="795">
                  <c:v>1272.83</c:v>
                </c:pt>
                <c:pt idx="796">
                  <c:v>1223.54</c:v>
                </c:pt>
                <c:pt idx="797">
                  <c:v>1150</c:v>
                </c:pt>
                <c:pt idx="798">
                  <c:v>1188.49</c:v>
                </c:pt>
                <c:pt idx="799">
                  <c:v>1116.72</c:v>
                </c:pt>
                <c:pt idx="800">
                  <c:v>1175.83</c:v>
                </c:pt>
                <c:pt idx="801">
                  <c:v>1221.3800000000001</c:v>
                </c:pt>
                <c:pt idx="802">
                  <c:v>1231.92</c:v>
                </c:pt>
                <c:pt idx="803">
                  <c:v>1240</c:v>
                </c:pt>
                <c:pt idx="804">
                  <c:v>1249.6099999999999</c:v>
                </c:pt>
                <c:pt idx="805">
                  <c:v>1187.81</c:v>
                </c:pt>
                <c:pt idx="806">
                  <c:v>1100.23</c:v>
                </c:pt>
                <c:pt idx="807">
                  <c:v>973.82</c:v>
                </c:pt>
                <c:pt idx="808">
                  <c:v>1036.74</c:v>
                </c:pt>
                <c:pt idx="809">
                  <c:v>1054.23</c:v>
                </c:pt>
                <c:pt idx="810">
                  <c:v>1120.54</c:v>
                </c:pt>
                <c:pt idx="811">
                  <c:v>1049.1400000000001</c:v>
                </c:pt>
                <c:pt idx="812">
                  <c:v>1038.5899999999999</c:v>
                </c:pt>
                <c:pt idx="813">
                  <c:v>937.52</c:v>
                </c:pt>
                <c:pt idx="814">
                  <c:v>972.78</c:v>
                </c:pt>
                <c:pt idx="815">
                  <c:v>966.72</c:v>
                </c:pt>
                <c:pt idx="816">
                  <c:v>1045.77</c:v>
                </c:pt>
                <c:pt idx="817">
                  <c:v>1047.1500000000001</c:v>
                </c:pt>
                <c:pt idx="818">
                  <c:v>1039.97</c:v>
                </c:pt>
                <c:pt idx="819">
                  <c:v>1026.43</c:v>
                </c:pt>
                <c:pt idx="820">
                  <c:v>1071.79</c:v>
                </c:pt>
                <c:pt idx="821">
                  <c:v>1080.5</c:v>
                </c:pt>
                <c:pt idx="822">
                  <c:v>1102.17</c:v>
                </c:pt>
                <c:pt idx="823">
                  <c:v>1143.81</c:v>
                </c:pt>
                <c:pt idx="824">
                  <c:v>1133.25</c:v>
                </c:pt>
                <c:pt idx="825">
                  <c:v>1124.78</c:v>
                </c:pt>
                <c:pt idx="826">
                  <c:v>1182.68</c:v>
                </c:pt>
                <c:pt idx="827">
                  <c:v>1176.9000000000001</c:v>
                </c:pt>
                <c:pt idx="828">
                  <c:v>1175.95</c:v>
                </c:pt>
                <c:pt idx="829">
                  <c:v>1187.8699999999999</c:v>
                </c:pt>
                <c:pt idx="830">
                  <c:v>1187.1300000000001</c:v>
                </c:pt>
                <c:pt idx="831">
                  <c:v>1205.01</c:v>
                </c:pt>
                <c:pt idx="832">
                  <c:v>1200.3699999999999</c:v>
                </c:pt>
                <c:pt idx="833">
                  <c:v>1169.28</c:v>
                </c:pt>
                <c:pt idx="834">
                  <c:v>1167.54</c:v>
                </c:pt>
                <c:pt idx="835">
                  <c:v>1172.52</c:v>
                </c:pt>
                <c:pt idx="836">
                  <c:v>1182.94</c:v>
                </c:pt>
                <c:pt idx="837">
                  <c:v>1193.9100000000001</c:v>
                </c:pt>
                <c:pt idx="838">
                  <c:v>1211.67</c:v>
                </c:pt>
                <c:pt idx="839">
                  <c:v>1210.29</c:v>
                </c:pt>
                <c:pt idx="840">
                  <c:v>1229.08</c:v>
                </c:pt>
                <c:pt idx="841">
                  <c:v>1222.05</c:v>
                </c:pt>
                <c:pt idx="842">
                  <c:v>1231.71</c:v>
                </c:pt>
                <c:pt idx="843">
                  <c:v>1207.21</c:v>
                </c:pt>
                <c:pt idx="844">
                  <c:v>1250.1500000000001</c:v>
                </c:pt>
                <c:pt idx="845">
                  <c:v>1265.49</c:v>
                </c:pt>
                <c:pt idx="846">
                  <c:v>1281.08</c:v>
                </c:pt>
                <c:pt idx="847">
                  <c:v>1317.73</c:v>
                </c:pt>
                <c:pt idx="848">
                  <c:v>1316.48</c:v>
                </c:pt>
                <c:pt idx="849">
                  <c:v>1321.79</c:v>
                </c:pt>
                <c:pt idx="850">
                  <c:v>1347.89</c:v>
                </c:pt>
                <c:pt idx="851">
                  <c:v>1421.6</c:v>
                </c:pt>
                <c:pt idx="852">
                  <c:v>1452.82</c:v>
                </c:pt>
                <c:pt idx="853">
                  <c:v>1490.09</c:v>
                </c:pt>
                <c:pt idx="854">
                  <c:v>1537.67</c:v>
                </c:pt>
                <c:pt idx="855">
                  <c:v>1555.45</c:v>
                </c:pt>
                <c:pt idx="856">
                  <c:v>1578.8</c:v>
                </c:pt>
                <c:pt idx="857">
                  <c:v>1596.71</c:v>
                </c:pt>
                <c:pt idx="858">
                  <c:v>1723.35</c:v>
                </c:pt>
                <c:pt idx="859">
                  <c:v>1755.36</c:v>
                </c:pt>
                <c:pt idx="860">
                  <c:v>1787.13</c:v>
                </c:pt>
                <c:pt idx="861">
                  <c:v>1848.57</c:v>
                </c:pt>
                <c:pt idx="862">
                  <c:v>1724.24</c:v>
                </c:pt>
                <c:pt idx="863">
                  <c:v>1804.91</c:v>
                </c:pt>
                <c:pt idx="864">
                  <c:v>1808.91</c:v>
                </c:pt>
                <c:pt idx="865">
                  <c:v>1738.43</c:v>
                </c:pt>
                <c:pt idx="866">
                  <c:v>1734.45</c:v>
                </c:pt>
                <c:pt idx="867">
                  <c:v>1839.09</c:v>
                </c:pt>
                <c:pt idx="868">
                  <c:v>1888.65</c:v>
                </c:pt>
                <c:pt idx="869">
                  <c:v>1987.71</c:v>
                </c:pt>
                <c:pt idx="870">
                  <c:v>2084.73</c:v>
                </c:pt>
                <c:pt idx="871">
                  <c:v>2041.2</c:v>
                </c:pt>
                <c:pt idx="872">
                  <c:v>2173.4</c:v>
                </c:pt>
                <c:pt idx="873">
                  <c:v>2320.42</c:v>
                </c:pt>
                <c:pt idx="874">
                  <c:v>2443.64</c:v>
                </c:pt>
                <c:pt idx="875">
                  <c:v>2304.98</c:v>
                </c:pt>
                <c:pt idx="876">
                  <c:v>2202.42</c:v>
                </c:pt>
                <c:pt idx="877">
                  <c:v>2038.87</c:v>
                </c:pt>
                <c:pt idx="878">
                  <c:v>2155.8000000000002</c:v>
                </c:pt>
                <c:pt idx="879">
                  <c:v>2255.61</c:v>
                </c:pt>
                <c:pt idx="880">
                  <c:v>2175.4699999999998</c:v>
                </c:pt>
                <c:pt idx="881">
                  <c:v>2286.41</c:v>
                </c:pt>
                <c:pt idx="882">
                  <c:v>2407.88</c:v>
                </c:pt>
                <c:pt idx="883">
                  <c:v>2488.5500000000002</c:v>
                </c:pt>
                <c:pt idx="884">
                  <c:v>2515.35</c:v>
                </c:pt>
                <c:pt idx="885">
                  <c:v>2511.81</c:v>
                </c:pt>
                <c:pt idx="886">
                  <c:v>2686.81</c:v>
                </c:pt>
                <c:pt idx="887">
                  <c:v>2863.2</c:v>
                </c:pt>
                <c:pt idx="888">
                  <c:v>2732.16</c:v>
                </c:pt>
                <c:pt idx="889">
                  <c:v>2805.62</c:v>
                </c:pt>
                <c:pt idx="890">
                  <c:v>2823.81</c:v>
                </c:pt>
                <c:pt idx="891">
                  <c:v>2947.71</c:v>
                </c:pt>
                <c:pt idx="892">
                  <c:v>2958.11</c:v>
                </c:pt>
                <c:pt idx="893">
                  <c:v>2659.63</c:v>
                </c:pt>
                <c:pt idx="894">
                  <c:v>2717.02</c:v>
                </c:pt>
                <c:pt idx="895">
                  <c:v>2506.37</c:v>
                </c:pt>
                <c:pt idx="896">
                  <c:v>2464.58</c:v>
                </c:pt>
                <c:pt idx="897">
                  <c:v>2518.56</c:v>
                </c:pt>
                <c:pt idx="898">
                  <c:v>2655.88</c:v>
                </c:pt>
                <c:pt idx="899">
                  <c:v>2548.29</c:v>
                </c:pt>
                <c:pt idx="900">
                  <c:v>2589.6</c:v>
                </c:pt>
                <c:pt idx="901">
                  <c:v>2721.79</c:v>
                </c:pt>
                <c:pt idx="902">
                  <c:v>2689.1</c:v>
                </c:pt>
                <c:pt idx="903">
                  <c:v>2705.41</c:v>
                </c:pt>
                <c:pt idx="904">
                  <c:v>2744.91</c:v>
                </c:pt>
                <c:pt idx="905">
                  <c:v>2608.7199999999998</c:v>
                </c:pt>
                <c:pt idx="906">
                  <c:v>2589.41</c:v>
                </c:pt>
                <c:pt idx="907">
                  <c:v>2478.4499999999998</c:v>
                </c:pt>
                <c:pt idx="908">
                  <c:v>2552.4499999999998</c:v>
                </c:pt>
                <c:pt idx="909">
                  <c:v>2574.79</c:v>
                </c:pt>
                <c:pt idx="910">
                  <c:v>2539.3200000000002</c:v>
                </c:pt>
                <c:pt idx="911">
                  <c:v>2480.84</c:v>
                </c:pt>
                <c:pt idx="912">
                  <c:v>2434.5500000000002</c:v>
                </c:pt>
                <c:pt idx="913">
                  <c:v>2506.4699999999998</c:v>
                </c:pt>
                <c:pt idx="914">
                  <c:v>2564.06</c:v>
                </c:pt>
                <c:pt idx="915">
                  <c:v>2601.64</c:v>
                </c:pt>
                <c:pt idx="916">
                  <c:v>2601.9899999999998</c:v>
                </c:pt>
                <c:pt idx="917">
                  <c:v>2608.56</c:v>
                </c:pt>
                <c:pt idx="918">
                  <c:v>2518.66</c:v>
                </c:pt>
                <c:pt idx="919">
                  <c:v>2571.34</c:v>
                </c:pt>
                <c:pt idx="920">
                  <c:v>2518.44</c:v>
                </c:pt>
                <c:pt idx="921">
                  <c:v>2372.56</c:v>
                </c:pt>
                <c:pt idx="922">
                  <c:v>2337.79</c:v>
                </c:pt>
                <c:pt idx="923">
                  <c:v>2398.84</c:v>
                </c:pt>
                <c:pt idx="924">
                  <c:v>2357.9</c:v>
                </c:pt>
                <c:pt idx="925">
                  <c:v>2233.34</c:v>
                </c:pt>
                <c:pt idx="926">
                  <c:v>1998.86</c:v>
                </c:pt>
                <c:pt idx="927">
                  <c:v>1929.82</c:v>
                </c:pt>
                <c:pt idx="928">
                  <c:v>2228.41</c:v>
                </c:pt>
                <c:pt idx="929">
                  <c:v>2318.88</c:v>
                </c:pt>
                <c:pt idx="930">
                  <c:v>2273.4299999999998</c:v>
                </c:pt>
                <c:pt idx="931">
                  <c:v>2817.6</c:v>
                </c:pt>
                <c:pt idx="932">
                  <c:v>2667.76</c:v>
                </c:pt>
                <c:pt idx="933">
                  <c:v>2810.12</c:v>
                </c:pt>
                <c:pt idx="934">
                  <c:v>2730.4</c:v>
                </c:pt>
                <c:pt idx="935">
                  <c:v>2754.86</c:v>
                </c:pt>
                <c:pt idx="936">
                  <c:v>2576.48</c:v>
                </c:pt>
                <c:pt idx="937">
                  <c:v>2529.4499999999998</c:v>
                </c:pt>
                <c:pt idx="938">
                  <c:v>2671.78</c:v>
                </c:pt>
                <c:pt idx="939">
                  <c:v>2809.01</c:v>
                </c:pt>
                <c:pt idx="940">
                  <c:v>2726.45</c:v>
                </c:pt>
                <c:pt idx="941">
                  <c:v>2757.18</c:v>
                </c:pt>
                <c:pt idx="942">
                  <c:v>2875.34</c:v>
                </c:pt>
                <c:pt idx="943">
                  <c:v>2718.26</c:v>
                </c:pt>
                <c:pt idx="944">
                  <c:v>2710.67</c:v>
                </c:pt>
                <c:pt idx="945">
                  <c:v>2804.73</c:v>
                </c:pt>
                <c:pt idx="946">
                  <c:v>2895.89</c:v>
                </c:pt>
                <c:pt idx="947">
                  <c:v>3252.91</c:v>
                </c:pt>
                <c:pt idx="948">
                  <c:v>3213.94</c:v>
                </c:pt>
                <c:pt idx="949">
                  <c:v>3378.94</c:v>
                </c:pt>
                <c:pt idx="950">
                  <c:v>3419.94</c:v>
                </c:pt>
                <c:pt idx="951">
                  <c:v>3342.47</c:v>
                </c:pt>
                <c:pt idx="952">
                  <c:v>3381.28</c:v>
                </c:pt>
                <c:pt idx="953">
                  <c:v>3650.62</c:v>
                </c:pt>
                <c:pt idx="954">
                  <c:v>3884.71</c:v>
                </c:pt>
                <c:pt idx="955">
                  <c:v>4073.26</c:v>
                </c:pt>
                <c:pt idx="956">
                  <c:v>4325.13</c:v>
                </c:pt>
                <c:pt idx="957">
                  <c:v>4181.93</c:v>
                </c:pt>
                <c:pt idx="958">
                  <c:v>4376.63</c:v>
                </c:pt>
                <c:pt idx="959">
                  <c:v>4331.6899999999996</c:v>
                </c:pt>
                <c:pt idx="960">
                  <c:v>4160.62</c:v>
                </c:pt>
                <c:pt idx="961">
                  <c:v>4193.7</c:v>
                </c:pt>
                <c:pt idx="962">
                  <c:v>4087.66</c:v>
                </c:pt>
                <c:pt idx="963">
                  <c:v>4001.74</c:v>
                </c:pt>
                <c:pt idx="964">
                  <c:v>4100.5200000000004</c:v>
                </c:pt>
                <c:pt idx="965">
                  <c:v>4151.5200000000004</c:v>
                </c:pt>
                <c:pt idx="966">
                  <c:v>4334.68</c:v>
                </c:pt>
                <c:pt idx="967">
                  <c:v>4371.6000000000004</c:v>
                </c:pt>
                <c:pt idx="968">
                  <c:v>4352.3999999999996</c:v>
                </c:pt>
                <c:pt idx="969">
                  <c:v>4382.88</c:v>
                </c:pt>
                <c:pt idx="970">
                  <c:v>4382.66</c:v>
                </c:pt>
                <c:pt idx="971">
                  <c:v>4579.0200000000004</c:v>
                </c:pt>
                <c:pt idx="972">
                  <c:v>4565.3</c:v>
                </c:pt>
                <c:pt idx="973">
                  <c:v>4703.3900000000003</c:v>
                </c:pt>
                <c:pt idx="974">
                  <c:v>4892.01</c:v>
                </c:pt>
                <c:pt idx="975">
                  <c:v>4578.7700000000004</c:v>
                </c:pt>
                <c:pt idx="976">
                  <c:v>4582.96</c:v>
                </c:pt>
                <c:pt idx="977">
                  <c:v>4236.3100000000004</c:v>
                </c:pt>
                <c:pt idx="978">
                  <c:v>4376.53</c:v>
                </c:pt>
                <c:pt idx="979">
                  <c:v>4597.12</c:v>
                </c:pt>
                <c:pt idx="980">
                  <c:v>4599.88</c:v>
                </c:pt>
                <c:pt idx="981">
                  <c:v>4228.75</c:v>
                </c:pt>
                <c:pt idx="982">
                  <c:v>4226.0600000000004</c:v>
                </c:pt>
                <c:pt idx="983">
                  <c:v>4122.9399999999996</c:v>
                </c:pt>
                <c:pt idx="984">
                  <c:v>4161.2700000000004</c:v>
                </c:pt>
                <c:pt idx="985">
                  <c:v>4130.8100000000004</c:v>
                </c:pt>
                <c:pt idx="986">
                  <c:v>3882.59</c:v>
                </c:pt>
                <c:pt idx="987">
                  <c:v>3154.95</c:v>
                </c:pt>
                <c:pt idx="988">
                  <c:v>3637.52</c:v>
                </c:pt>
                <c:pt idx="989">
                  <c:v>3625.04</c:v>
                </c:pt>
                <c:pt idx="990">
                  <c:v>3582.88</c:v>
                </c:pt>
                <c:pt idx="991">
                  <c:v>4065.2</c:v>
                </c:pt>
                <c:pt idx="992">
                  <c:v>3924.97</c:v>
                </c:pt>
                <c:pt idx="993">
                  <c:v>3905.95</c:v>
                </c:pt>
                <c:pt idx="994">
                  <c:v>3631.04</c:v>
                </c:pt>
                <c:pt idx="995">
                  <c:v>3630.7</c:v>
                </c:pt>
                <c:pt idx="996">
                  <c:v>3792.4</c:v>
                </c:pt>
                <c:pt idx="997">
                  <c:v>3682.84</c:v>
                </c:pt>
                <c:pt idx="998">
                  <c:v>3926.07</c:v>
                </c:pt>
                <c:pt idx="999">
                  <c:v>3892.35</c:v>
                </c:pt>
                <c:pt idx="1000">
                  <c:v>4200.67</c:v>
                </c:pt>
                <c:pt idx="1001">
                  <c:v>4174.7299999999996</c:v>
                </c:pt>
                <c:pt idx="1002">
                  <c:v>4163.07</c:v>
                </c:pt>
                <c:pt idx="1003">
                  <c:v>4338.71</c:v>
                </c:pt>
                <c:pt idx="1004">
                  <c:v>4403.74</c:v>
                </c:pt>
                <c:pt idx="1005">
                  <c:v>4409.32</c:v>
                </c:pt>
                <c:pt idx="1006">
                  <c:v>4317.4799999999996</c:v>
                </c:pt>
                <c:pt idx="1007">
                  <c:v>4229.3599999999997</c:v>
                </c:pt>
                <c:pt idx="1008">
                  <c:v>4328.41</c:v>
                </c:pt>
                <c:pt idx="1009">
                  <c:v>4370.8100000000004</c:v>
                </c:pt>
                <c:pt idx="1010">
                  <c:v>4426.8900000000003</c:v>
                </c:pt>
                <c:pt idx="1011">
                  <c:v>4610.4799999999996</c:v>
                </c:pt>
                <c:pt idx="1012">
                  <c:v>4772.0200000000004</c:v>
                </c:pt>
                <c:pt idx="1013">
                  <c:v>4781.99</c:v>
                </c:pt>
                <c:pt idx="1014">
                  <c:v>4826.4799999999996</c:v>
                </c:pt>
                <c:pt idx="1015">
                  <c:v>5446.91</c:v>
                </c:pt>
                <c:pt idx="1016">
                  <c:v>5647.21</c:v>
                </c:pt>
                <c:pt idx="1017">
                  <c:v>5831.79</c:v>
                </c:pt>
                <c:pt idx="1018">
                  <c:v>5678.19</c:v>
                </c:pt>
                <c:pt idx="1019">
                  <c:v>5725.59</c:v>
                </c:pt>
                <c:pt idx="1020">
                  <c:v>5605.51</c:v>
                </c:pt>
                <c:pt idx="1021">
                  <c:v>5590.69</c:v>
                </c:pt>
                <c:pt idx="1022">
                  <c:v>5708.52</c:v>
                </c:pt>
                <c:pt idx="1023">
                  <c:v>6011.45</c:v>
                </c:pt>
                <c:pt idx="1024">
                  <c:v>6031.6</c:v>
                </c:pt>
                <c:pt idx="1025">
                  <c:v>6008.42</c:v>
                </c:pt>
                <c:pt idx="1026">
                  <c:v>5930.32</c:v>
                </c:pt>
                <c:pt idx="1027">
                  <c:v>5526.64</c:v>
                </c:pt>
                <c:pt idx="1028">
                  <c:v>5750.8</c:v>
                </c:pt>
                <c:pt idx="1029">
                  <c:v>5904.83</c:v>
                </c:pt>
                <c:pt idx="1030">
                  <c:v>5780.9</c:v>
                </c:pt>
                <c:pt idx="1031">
                  <c:v>5753.09</c:v>
                </c:pt>
                <c:pt idx="1032">
                  <c:v>6153.85</c:v>
                </c:pt>
                <c:pt idx="1033">
                  <c:v>6130.53</c:v>
                </c:pt>
                <c:pt idx="1034">
                  <c:v>6468.4</c:v>
                </c:pt>
                <c:pt idx="1035">
                  <c:v>6767.31</c:v>
                </c:pt>
                <c:pt idx="1036">
                  <c:v>7078.5</c:v>
                </c:pt>
                <c:pt idx="1037">
                  <c:v>7207.76</c:v>
                </c:pt>
                <c:pt idx="1038">
                  <c:v>7379.95</c:v>
                </c:pt>
                <c:pt idx="1039">
                  <c:v>7407.41</c:v>
                </c:pt>
                <c:pt idx="1040">
                  <c:v>7022.76</c:v>
                </c:pt>
                <c:pt idx="1041">
                  <c:v>7144.38</c:v>
                </c:pt>
                <c:pt idx="1042">
                  <c:v>7459.69</c:v>
                </c:pt>
                <c:pt idx="1043">
                  <c:v>7143.58</c:v>
                </c:pt>
                <c:pt idx="1044">
                  <c:v>6618.14</c:v>
                </c:pt>
                <c:pt idx="1045">
                  <c:v>6357.6</c:v>
                </c:pt>
                <c:pt idx="1046">
                  <c:v>5950.07</c:v>
                </c:pt>
                <c:pt idx="1047">
                  <c:v>6559.49</c:v>
                </c:pt>
                <c:pt idx="1048">
                  <c:v>6635.75</c:v>
                </c:pt>
                <c:pt idx="1049">
                  <c:v>7315.54</c:v>
                </c:pt>
                <c:pt idx="1050">
                  <c:v>7871.69</c:v>
                </c:pt>
                <c:pt idx="1051">
                  <c:v>7708.99</c:v>
                </c:pt>
                <c:pt idx="1052">
                  <c:v>7790.15</c:v>
                </c:pt>
                <c:pt idx="1053">
                  <c:v>8036.49</c:v>
                </c:pt>
                <c:pt idx="1054">
                  <c:v>8200.64</c:v>
                </c:pt>
                <c:pt idx="1055">
                  <c:v>8071.26</c:v>
                </c:pt>
                <c:pt idx="1056">
                  <c:v>8253.5499999999993</c:v>
                </c:pt>
                <c:pt idx="1057">
                  <c:v>8038.77</c:v>
                </c:pt>
                <c:pt idx="1058">
                  <c:v>8253.69</c:v>
                </c:pt>
                <c:pt idx="1059">
                  <c:v>8790.92</c:v>
                </c:pt>
                <c:pt idx="1060">
                  <c:v>9330.5499999999993</c:v>
                </c:pt>
                <c:pt idx="1061">
                  <c:v>9818.35</c:v>
                </c:pt>
                <c:pt idx="1062">
                  <c:v>10058.799999999999</c:v>
                </c:pt>
                <c:pt idx="1063">
                  <c:v>9888.61</c:v>
                </c:pt>
                <c:pt idx="1064">
                  <c:v>10233.6</c:v>
                </c:pt>
                <c:pt idx="1065">
                  <c:v>10975.6</c:v>
                </c:pt>
                <c:pt idx="1066">
                  <c:v>11074.6</c:v>
                </c:pt>
                <c:pt idx="1067">
                  <c:v>11323.2</c:v>
                </c:pt>
                <c:pt idx="1068">
                  <c:v>11657.2</c:v>
                </c:pt>
                <c:pt idx="1069">
                  <c:v>11916.7</c:v>
                </c:pt>
                <c:pt idx="1070">
                  <c:v>14291.5</c:v>
                </c:pt>
                <c:pt idx="1071">
                  <c:v>17899.7</c:v>
                </c:pt>
                <c:pt idx="1072">
                  <c:v>16569.400000000001</c:v>
                </c:pt>
                <c:pt idx="1073">
                  <c:v>15178.2</c:v>
                </c:pt>
                <c:pt idx="1074">
                  <c:v>15455.4</c:v>
                </c:pt>
                <c:pt idx="1075">
                  <c:v>16936.8</c:v>
                </c:pt>
                <c:pt idx="1076">
                  <c:v>17415.400000000001</c:v>
                </c:pt>
                <c:pt idx="1077">
                  <c:v>16408.2</c:v>
                </c:pt>
                <c:pt idx="1078">
                  <c:v>16564</c:v>
                </c:pt>
                <c:pt idx="1079">
                  <c:v>17706.900000000001</c:v>
                </c:pt>
                <c:pt idx="1080">
                  <c:v>19497.400000000001</c:v>
                </c:pt>
                <c:pt idx="1081">
                  <c:v>19140.8</c:v>
                </c:pt>
                <c:pt idx="1082">
                  <c:v>19114.2</c:v>
                </c:pt>
                <c:pt idx="1083">
                  <c:v>17776.7</c:v>
                </c:pt>
                <c:pt idx="1084">
                  <c:v>16624.599999999999</c:v>
                </c:pt>
                <c:pt idx="1085">
                  <c:v>15802.9</c:v>
                </c:pt>
                <c:pt idx="1086">
                  <c:v>13831.8</c:v>
                </c:pt>
                <c:pt idx="1087">
                  <c:v>14699.2</c:v>
                </c:pt>
                <c:pt idx="1088">
                  <c:v>13925.8</c:v>
                </c:pt>
                <c:pt idx="1089">
                  <c:v>14026.6</c:v>
                </c:pt>
                <c:pt idx="1090">
                  <c:v>16099.8</c:v>
                </c:pt>
                <c:pt idx="1091">
                  <c:v>15838.5</c:v>
                </c:pt>
                <c:pt idx="1092">
                  <c:v>14606.5</c:v>
                </c:pt>
                <c:pt idx="1093">
                  <c:v>14656.2</c:v>
                </c:pt>
                <c:pt idx="1094">
                  <c:v>12952.2</c:v>
                </c:pt>
                <c:pt idx="1095">
                  <c:v>14156.4</c:v>
                </c:pt>
                <c:pt idx="1096">
                  <c:v>13657.2</c:v>
                </c:pt>
                <c:pt idx="1097">
                  <c:v>14982.1</c:v>
                </c:pt>
                <c:pt idx="1098">
                  <c:v>15201</c:v>
                </c:pt>
                <c:pt idx="1099">
                  <c:v>15599.2</c:v>
                </c:pt>
                <c:pt idx="1100">
                  <c:v>17429.5</c:v>
                </c:pt>
                <c:pt idx="1101">
                  <c:v>17527</c:v>
                </c:pt>
                <c:pt idx="1102">
                  <c:v>16477.599999999999</c:v>
                </c:pt>
                <c:pt idx="1103">
                  <c:v>15170.1</c:v>
                </c:pt>
                <c:pt idx="1104">
                  <c:v>14595.4</c:v>
                </c:pt>
                <c:pt idx="1105">
                  <c:v>14973.3</c:v>
                </c:pt>
                <c:pt idx="1106">
                  <c:v>13405.8</c:v>
                </c:pt>
                <c:pt idx="1107">
                  <c:v>13980.6</c:v>
                </c:pt>
                <c:pt idx="1108">
                  <c:v>14360.2</c:v>
                </c:pt>
                <c:pt idx="1109">
                  <c:v>13772</c:v>
                </c:pt>
                <c:pt idx="1110">
                  <c:v>13819.8</c:v>
                </c:pt>
                <c:pt idx="1111">
                  <c:v>11490.5</c:v>
                </c:pt>
                <c:pt idx="1112">
                  <c:v>11188.6</c:v>
                </c:pt>
                <c:pt idx="1113">
                  <c:v>11474.9</c:v>
                </c:pt>
                <c:pt idx="1114">
                  <c:v>11607.4</c:v>
                </c:pt>
                <c:pt idx="1115">
                  <c:v>12899.2</c:v>
                </c:pt>
                <c:pt idx="1116">
                  <c:v>11600.1</c:v>
                </c:pt>
                <c:pt idx="1117">
                  <c:v>10931.4</c:v>
                </c:pt>
                <c:pt idx="1118">
                  <c:v>10868.4</c:v>
                </c:pt>
                <c:pt idx="1119">
                  <c:v>11359.4</c:v>
                </c:pt>
                <c:pt idx="1120">
                  <c:v>11259.4</c:v>
                </c:pt>
                <c:pt idx="1121">
                  <c:v>11171.4</c:v>
                </c:pt>
                <c:pt idx="1122">
                  <c:v>11440.7</c:v>
                </c:pt>
                <c:pt idx="1123">
                  <c:v>11786.3</c:v>
                </c:pt>
                <c:pt idx="1124">
                  <c:v>11296.4</c:v>
                </c:pt>
                <c:pt idx="1125">
                  <c:v>10106.299999999999</c:v>
                </c:pt>
                <c:pt idx="1126">
                  <c:v>10221.1</c:v>
                </c:pt>
                <c:pt idx="1127">
                  <c:v>9170.5400000000009</c:v>
                </c:pt>
                <c:pt idx="1128">
                  <c:v>8830.75</c:v>
                </c:pt>
                <c:pt idx="1129">
                  <c:v>9174.91</c:v>
                </c:pt>
                <c:pt idx="1130">
                  <c:v>8277.01</c:v>
                </c:pt>
                <c:pt idx="1131">
                  <c:v>6955.27</c:v>
                </c:pt>
                <c:pt idx="1132">
                  <c:v>7754</c:v>
                </c:pt>
                <c:pt idx="1133">
                  <c:v>7621.3</c:v>
                </c:pt>
                <c:pt idx="1134">
                  <c:v>8265.59</c:v>
                </c:pt>
                <c:pt idx="1135">
                  <c:v>8736.98</c:v>
                </c:pt>
                <c:pt idx="1136">
                  <c:v>8621.9</c:v>
                </c:pt>
                <c:pt idx="1137">
                  <c:v>8129.97</c:v>
                </c:pt>
                <c:pt idx="1138">
                  <c:v>8926.57</c:v>
                </c:pt>
                <c:pt idx="1139">
                  <c:v>8598.31</c:v>
                </c:pt>
                <c:pt idx="1140">
                  <c:v>9494.6299999999992</c:v>
                </c:pt>
                <c:pt idx="1141">
                  <c:v>10166.4</c:v>
                </c:pt>
                <c:pt idx="1142">
                  <c:v>10233.9</c:v>
                </c:pt>
                <c:pt idx="1143">
                  <c:v>11112.7</c:v>
                </c:pt>
                <c:pt idx="1144">
                  <c:v>10551.8</c:v>
                </c:pt>
                <c:pt idx="1145">
                  <c:v>11225.3</c:v>
                </c:pt>
                <c:pt idx="1146">
                  <c:v>11403.7</c:v>
                </c:pt>
                <c:pt idx="1147">
                  <c:v>10690.4</c:v>
                </c:pt>
                <c:pt idx="1148">
                  <c:v>10005</c:v>
                </c:pt>
                <c:pt idx="1149">
                  <c:v>10301.1</c:v>
                </c:pt>
                <c:pt idx="1150">
                  <c:v>9813.07</c:v>
                </c:pt>
                <c:pt idx="1151">
                  <c:v>9664.73</c:v>
                </c:pt>
                <c:pt idx="1152">
                  <c:v>10366.700000000001</c:v>
                </c:pt>
                <c:pt idx="1153">
                  <c:v>10725.6</c:v>
                </c:pt>
                <c:pt idx="1154">
                  <c:v>10397.9</c:v>
                </c:pt>
                <c:pt idx="1155">
                  <c:v>10951</c:v>
                </c:pt>
                <c:pt idx="1156">
                  <c:v>11086.4</c:v>
                </c:pt>
                <c:pt idx="1157">
                  <c:v>11489.7</c:v>
                </c:pt>
                <c:pt idx="1158">
                  <c:v>11512.6</c:v>
                </c:pt>
                <c:pt idx="1159">
                  <c:v>11573.3</c:v>
                </c:pt>
                <c:pt idx="1160">
                  <c:v>10779.9</c:v>
                </c:pt>
                <c:pt idx="1161">
                  <c:v>9965.57</c:v>
                </c:pt>
                <c:pt idx="1162">
                  <c:v>9395.01</c:v>
                </c:pt>
                <c:pt idx="1163">
                  <c:v>9337.5499999999993</c:v>
                </c:pt>
                <c:pt idx="1164">
                  <c:v>8866</c:v>
                </c:pt>
                <c:pt idx="1165">
                  <c:v>9578.6299999999992</c:v>
                </c:pt>
                <c:pt idx="1166">
                  <c:v>9205.1200000000008</c:v>
                </c:pt>
                <c:pt idx="1167">
                  <c:v>9194.85</c:v>
                </c:pt>
                <c:pt idx="1168">
                  <c:v>8269.81</c:v>
                </c:pt>
                <c:pt idx="1169">
                  <c:v>8300.86</c:v>
                </c:pt>
                <c:pt idx="1170">
                  <c:v>8338.35</c:v>
                </c:pt>
                <c:pt idx="1171">
                  <c:v>7916.88</c:v>
                </c:pt>
                <c:pt idx="1172">
                  <c:v>8223.68</c:v>
                </c:pt>
                <c:pt idx="1173">
                  <c:v>8630.65</c:v>
                </c:pt>
                <c:pt idx="1174">
                  <c:v>8913.4699999999993</c:v>
                </c:pt>
                <c:pt idx="1175">
                  <c:v>8929.2800000000007</c:v>
                </c:pt>
                <c:pt idx="1176">
                  <c:v>8728.4699999999993</c:v>
                </c:pt>
                <c:pt idx="1177">
                  <c:v>8879.6200000000008</c:v>
                </c:pt>
                <c:pt idx="1178">
                  <c:v>8668.1200000000008</c:v>
                </c:pt>
                <c:pt idx="1179">
                  <c:v>8495.7800000000007</c:v>
                </c:pt>
                <c:pt idx="1180">
                  <c:v>8209.4</c:v>
                </c:pt>
                <c:pt idx="1181">
                  <c:v>7833.04</c:v>
                </c:pt>
                <c:pt idx="1182">
                  <c:v>7954.48</c:v>
                </c:pt>
                <c:pt idx="1183">
                  <c:v>7165.7</c:v>
                </c:pt>
                <c:pt idx="1184">
                  <c:v>6890.52</c:v>
                </c:pt>
                <c:pt idx="1185">
                  <c:v>6973.53</c:v>
                </c:pt>
                <c:pt idx="1186">
                  <c:v>6844.23</c:v>
                </c:pt>
                <c:pt idx="1187">
                  <c:v>7083.8</c:v>
                </c:pt>
                <c:pt idx="1188">
                  <c:v>7456.11</c:v>
                </c:pt>
                <c:pt idx="1189">
                  <c:v>6853.84</c:v>
                </c:pt>
                <c:pt idx="1190">
                  <c:v>6811.47</c:v>
                </c:pt>
                <c:pt idx="1191">
                  <c:v>6636.32</c:v>
                </c:pt>
                <c:pt idx="1192">
                  <c:v>6911.09</c:v>
                </c:pt>
                <c:pt idx="1193">
                  <c:v>7023.52</c:v>
                </c:pt>
                <c:pt idx="1194">
                  <c:v>6770.73</c:v>
                </c:pt>
                <c:pt idx="1195">
                  <c:v>6834.76</c:v>
                </c:pt>
                <c:pt idx="1196">
                  <c:v>6968.32</c:v>
                </c:pt>
                <c:pt idx="1197">
                  <c:v>7889.25</c:v>
                </c:pt>
                <c:pt idx="1198">
                  <c:v>7895.96</c:v>
                </c:pt>
                <c:pt idx="1199">
                  <c:v>7986.24</c:v>
                </c:pt>
                <c:pt idx="1200">
                  <c:v>8329.11</c:v>
                </c:pt>
                <c:pt idx="1201">
                  <c:v>8058.67</c:v>
                </c:pt>
                <c:pt idx="1202">
                  <c:v>7902.09</c:v>
                </c:pt>
                <c:pt idx="1203">
                  <c:v>8163.42</c:v>
                </c:pt>
                <c:pt idx="1204">
                  <c:v>8294.31</c:v>
                </c:pt>
                <c:pt idx="1205">
                  <c:v>8845.83</c:v>
                </c:pt>
                <c:pt idx="1206">
                  <c:v>8895.58</c:v>
                </c:pt>
                <c:pt idx="1207">
                  <c:v>8802.4599999999991</c:v>
                </c:pt>
                <c:pt idx="1208">
                  <c:v>8930.8799999999992</c:v>
                </c:pt>
                <c:pt idx="1209">
                  <c:v>9697.5</c:v>
                </c:pt>
                <c:pt idx="1210">
                  <c:v>8845.74</c:v>
                </c:pt>
                <c:pt idx="1211">
                  <c:v>9281.51</c:v>
                </c:pt>
                <c:pt idx="1212">
                  <c:v>8987.0499999999993</c:v>
                </c:pt>
                <c:pt idx="1213">
                  <c:v>9348.48</c:v>
                </c:pt>
                <c:pt idx="1214">
                  <c:v>9419.08</c:v>
                </c:pt>
                <c:pt idx="1215">
                  <c:v>9240.5499999999993</c:v>
                </c:pt>
                <c:pt idx="1216">
                  <c:v>9119.01</c:v>
                </c:pt>
                <c:pt idx="1217">
                  <c:v>9235.92</c:v>
                </c:pt>
                <c:pt idx="1218">
                  <c:v>9743.86</c:v>
                </c:pt>
                <c:pt idx="1219">
                  <c:v>9700.76</c:v>
                </c:pt>
                <c:pt idx="1220">
                  <c:v>9858.15</c:v>
                </c:pt>
                <c:pt idx="1221">
                  <c:v>9654.7999999999993</c:v>
                </c:pt>
                <c:pt idx="1222">
                  <c:v>9373.01</c:v>
                </c:pt>
                <c:pt idx="1223">
                  <c:v>9234.82</c:v>
                </c:pt>
                <c:pt idx="1224">
                  <c:v>9325.18</c:v>
                </c:pt>
                <c:pt idx="1225">
                  <c:v>9043.94</c:v>
                </c:pt>
                <c:pt idx="1226">
                  <c:v>8441.49</c:v>
                </c:pt>
                <c:pt idx="1227">
                  <c:v>8504.89</c:v>
                </c:pt>
                <c:pt idx="1228">
                  <c:v>8723.94</c:v>
                </c:pt>
                <c:pt idx="1229">
                  <c:v>8716.7900000000009</c:v>
                </c:pt>
                <c:pt idx="1230">
                  <c:v>8510.3799999999992</c:v>
                </c:pt>
                <c:pt idx="1231">
                  <c:v>8368.83</c:v>
                </c:pt>
                <c:pt idx="1232">
                  <c:v>8094.32</c:v>
                </c:pt>
                <c:pt idx="1233">
                  <c:v>8250.9699999999993</c:v>
                </c:pt>
                <c:pt idx="1234">
                  <c:v>8247.18</c:v>
                </c:pt>
                <c:pt idx="1235">
                  <c:v>8513.25</c:v>
                </c:pt>
                <c:pt idx="1236">
                  <c:v>8418.99</c:v>
                </c:pt>
                <c:pt idx="1237">
                  <c:v>8041.78</c:v>
                </c:pt>
                <c:pt idx="1238">
                  <c:v>7557.82</c:v>
                </c:pt>
                <c:pt idx="1239">
                  <c:v>7587.34</c:v>
                </c:pt>
                <c:pt idx="1240">
                  <c:v>7480.14</c:v>
                </c:pt>
                <c:pt idx="1241">
                  <c:v>7355.88</c:v>
                </c:pt>
                <c:pt idx="1242">
                  <c:v>7368.22</c:v>
                </c:pt>
                <c:pt idx="1243">
                  <c:v>7135.99</c:v>
                </c:pt>
                <c:pt idx="1244">
                  <c:v>7472.59</c:v>
                </c:pt>
                <c:pt idx="1245">
                  <c:v>7406.52</c:v>
                </c:pt>
                <c:pt idx="1246">
                  <c:v>7494.17</c:v>
                </c:pt>
                <c:pt idx="1247">
                  <c:v>7541.45</c:v>
                </c:pt>
                <c:pt idx="1248">
                  <c:v>7643.45</c:v>
                </c:pt>
                <c:pt idx="1249">
                  <c:v>7720.25</c:v>
                </c:pt>
                <c:pt idx="1250">
                  <c:v>7514.47</c:v>
                </c:pt>
                <c:pt idx="1251">
                  <c:v>7633.76</c:v>
                </c:pt>
                <c:pt idx="1252">
                  <c:v>7653.98</c:v>
                </c:pt>
                <c:pt idx="1253">
                  <c:v>7678.24</c:v>
                </c:pt>
                <c:pt idx="1254">
                  <c:v>7624.92</c:v>
                </c:pt>
                <c:pt idx="1255">
                  <c:v>7531.98</c:v>
                </c:pt>
                <c:pt idx="1256">
                  <c:v>6786.02</c:v>
                </c:pt>
                <c:pt idx="1257">
                  <c:v>6906.92</c:v>
                </c:pt>
                <c:pt idx="1258">
                  <c:v>6582.36</c:v>
                </c:pt>
                <c:pt idx="1259">
                  <c:v>6349.9</c:v>
                </c:pt>
                <c:pt idx="1260">
                  <c:v>6675.35</c:v>
                </c:pt>
                <c:pt idx="1261">
                  <c:v>6456.58</c:v>
                </c:pt>
                <c:pt idx="1262">
                  <c:v>6550.16</c:v>
                </c:pt>
                <c:pt idx="1263">
                  <c:v>6499.27</c:v>
                </c:pt>
                <c:pt idx="1264">
                  <c:v>6734.82</c:v>
                </c:pt>
                <c:pt idx="1265">
                  <c:v>6769.94</c:v>
                </c:pt>
                <c:pt idx="1266">
                  <c:v>6776.55</c:v>
                </c:pt>
                <c:pt idx="1267">
                  <c:v>6729.74</c:v>
                </c:pt>
                <c:pt idx="1268">
                  <c:v>6083.69</c:v>
                </c:pt>
                <c:pt idx="1269">
                  <c:v>6162.48</c:v>
                </c:pt>
                <c:pt idx="1270">
                  <c:v>6173.23</c:v>
                </c:pt>
                <c:pt idx="1271">
                  <c:v>6249.18</c:v>
                </c:pt>
                <c:pt idx="1272">
                  <c:v>6093.67</c:v>
                </c:pt>
                <c:pt idx="1273">
                  <c:v>6157.13</c:v>
                </c:pt>
                <c:pt idx="1274">
                  <c:v>5903.44</c:v>
                </c:pt>
                <c:pt idx="1275">
                  <c:v>6218.3</c:v>
                </c:pt>
                <c:pt idx="1276">
                  <c:v>6404</c:v>
                </c:pt>
                <c:pt idx="1277">
                  <c:v>6385.82</c:v>
                </c:pt>
                <c:pt idx="1278">
                  <c:v>6614.18</c:v>
                </c:pt>
                <c:pt idx="1279">
                  <c:v>6529.59</c:v>
                </c:pt>
                <c:pt idx="1280">
                  <c:v>6597.55</c:v>
                </c:pt>
                <c:pt idx="1281">
                  <c:v>6639.14</c:v>
                </c:pt>
                <c:pt idx="1282">
                  <c:v>6673.5</c:v>
                </c:pt>
                <c:pt idx="1283">
                  <c:v>6856.93</c:v>
                </c:pt>
                <c:pt idx="1284">
                  <c:v>6773.88</c:v>
                </c:pt>
                <c:pt idx="1285">
                  <c:v>6741.75</c:v>
                </c:pt>
                <c:pt idx="1286">
                  <c:v>6329.95</c:v>
                </c:pt>
                <c:pt idx="1287">
                  <c:v>6394.71</c:v>
                </c:pt>
                <c:pt idx="1288">
                  <c:v>6228.81</c:v>
                </c:pt>
                <c:pt idx="1289">
                  <c:v>6238.05</c:v>
                </c:pt>
                <c:pt idx="1290">
                  <c:v>6276.12</c:v>
                </c:pt>
                <c:pt idx="1291">
                  <c:v>6359.64</c:v>
                </c:pt>
                <c:pt idx="1292">
                  <c:v>6741.75</c:v>
                </c:pt>
                <c:pt idx="1293">
                  <c:v>7321.04</c:v>
                </c:pt>
                <c:pt idx="1294">
                  <c:v>7370.78</c:v>
                </c:pt>
                <c:pt idx="1295">
                  <c:v>7466.86</c:v>
                </c:pt>
                <c:pt idx="1296">
                  <c:v>7354.13</c:v>
                </c:pt>
                <c:pt idx="1297">
                  <c:v>7419.29</c:v>
                </c:pt>
                <c:pt idx="1298">
                  <c:v>7418.49</c:v>
                </c:pt>
                <c:pt idx="1299">
                  <c:v>7711.11</c:v>
                </c:pt>
                <c:pt idx="1300">
                  <c:v>8424.27</c:v>
                </c:pt>
                <c:pt idx="1301">
                  <c:v>8181.39</c:v>
                </c:pt>
                <c:pt idx="1302">
                  <c:v>7951.58</c:v>
                </c:pt>
                <c:pt idx="1303">
                  <c:v>8165.01</c:v>
                </c:pt>
                <c:pt idx="1304">
                  <c:v>8192.15</c:v>
                </c:pt>
                <c:pt idx="1305">
                  <c:v>8218.4599999999991</c:v>
                </c:pt>
                <c:pt idx="1306">
                  <c:v>8180.48</c:v>
                </c:pt>
                <c:pt idx="1307">
                  <c:v>7780.44</c:v>
                </c:pt>
                <c:pt idx="1308">
                  <c:v>7624.91</c:v>
                </c:pt>
                <c:pt idx="1309">
                  <c:v>7567.15</c:v>
                </c:pt>
                <c:pt idx="1310">
                  <c:v>7434.39</c:v>
                </c:pt>
                <c:pt idx="1311">
                  <c:v>7032.85</c:v>
                </c:pt>
                <c:pt idx="1312">
                  <c:v>7068.48</c:v>
                </c:pt>
                <c:pt idx="1313">
                  <c:v>6951.8</c:v>
                </c:pt>
                <c:pt idx="1314">
                  <c:v>6753.12</c:v>
                </c:pt>
                <c:pt idx="1315">
                  <c:v>6305.8</c:v>
                </c:pt>
                <c:pt idx="1316">
                  <c:v>6568.23</c:v>
                </c:pt>
                <c:pt idx="1317">
                  <c:v>6184.71</c:v>
                </c:pt>
                <c:pt idx="1318">
                  <c:v>6295.73</c:v>
                </c:pt>
                <c:pt idx="1319">
                  <c:v>6322.69</c:v>
                </c:pt>
                <c:pt idx="1320">
                  <c:v>6297.57</c:v>
                </c:pt>
                <c:pt idx="1321">
                  <c:v>6199.71</c:v>
                </c:pt>
                <c:pt idx="1322">
                  <c:v>6308.52</c:v>
                </c:pt>
                <c:pt idx="1323">
                  <c:v>6334.73</c:v>
                </c:pt>
                <c:pt idx="1324">
                  <c:v>6580.63</c:v>
                </c:pt>
                <c:pt idx="1325">
                  <c:v>6423.76</c:v>
                </c:pt>
                <c:pt idx="1326">
                  <c:v>6506.07</c:v>
                </c:pt>
                <c:pt idx="1327">
                  <c:v>6308.53</c:v>
                </c:pt>
                <c:pt idx="1328">
                  <c:v>6488.76</c:v>
                </c:pt>
                <c:pt idx="1329">
                  <c:v>6376.71</c:v>
                </c:pt>
                <c:pt idx="1330">
                  <c:v>6534.88</c:v>
                </c:pt>
                <c:pt idx="1331">
                  <c:v>6719.96</c:v>
                </c:pt>
                <c:pt idx="1332">
                  <c:v>6763.19</c:v>
                </c:pt>
                <c:pt idx="1333">
                  <c:v>6707.26</c:v>
                </c:pt>
                <c:pt idx="1334">
                  <c:v>6884.64</c:v>
                </c:pt>
                <c:pt idx="1335">
                  <c:v>7096.28</c:v>
                </c:pt>
                <c:pt idx="1336">
                  <c:v>7047.16</c:v>
                </c:pt>
                <c:pt idx="1337">
                  <c:v>6978.23</c:v>
                </c:pt>
                <c:pt idx="1338">
                  <c:v>7037.58</c:v>
                </c:pt>
                <c:pt idx="1339">
                  <c:v>7193.25</c:v>
                </c:pt>
                <c:pt idx="1340">
                  <c:v>7272.72</c:v>
                </c:pt>
                <c:pt idx="1341">
                  <c:v>7260.06</c:v>
                </c:pt>
                <c:pt idx="1342">
                  <c:v>7361.66</c:v>
                </c:pt>
                <c:pt idx="1343">
                  <c:v>6792.83</c:v>
                </c:pt>
                <c:pt idx="1344">
                  <c:v>6529.17</c:v>
                </c:pt>
                <c:pt idx="1345">
                  <c:v>6467.07</c:v>
                </c:pt>
                <c:pt idx="1346">
                  <c:v>6225.98</c:v>
                </c:pt>
                <c:pt idx="1347">
                  <c:v>6300.86</c:v>
                </c:pt>
                <c:pt idx="1348">
                  <c:v>6329.7</c:v>
                </c:pt>
                <c:pt idx="1349">
                  <c:v>6321.2</c:v>
                </c:pt>
                <c:pt idx="1350">
                  <c:v>6351.8</c:v>
                </c:pt>
                <c:pt idx="1351">
                  <c:v>6517.31</c:v>
                </c:pt>
                <c:pt idx="1352">
                  <c:v>6512.71</c:v>
                </c:pt>
                <c:pt idx="1353">
                  <c:v>6543.2</c:v>
                </c:pt>
                <c:pt idx="1354">
                  <c:v>6517.18</c:v>
                </c:pt>
                <c:pt idx="1355">
                  <c:v>6281.2</c:v>
                </c:pt>
                <c:pt idx="1356">
                  <c:v>6371.3</c:v>
                </c:pt>
                <c:pt idx="1357">
                  <c:v>6398.54</c:v>
                </c:pt>
                <c:pt idx="1358">
                  <c:v>6519.67</c:v>
                </c:pt>
                <c:pt idx="1359">
                  <c:v>6734.95</c:v>
                </c:pt>
                <c:pt idx="1360">
                  <c:v>6721.98</c:v>
                </c:pt>
                <c:pt idx="1361">
                  <c:v>6710.63</c:v>
                </c:pt>
                <c:pt idx="1362">
                  <c:v>6595.41</c:v>
                </c:pt>
                <c:pt idx="1363">
                  <c:v>6446.47</c:v>
                </c:pt>
                <c:pt idx="1364">
                  <c:v>6495</c:v>
                </c:pt>
                <c:pt idx="1365">
                  <c:v>6676.75</c:v>
                </c:pt>
                <c:pt idx="1366">
                  <c:v>6644.13</c:v>
                </c:pt>
                <c:pt idx="1367">
                  <c:v>6601.96</c:v>
                </c:pt>
                <c:pt idx="1368">
                  <c:v>6625.56</c:v>
                </c:pt>
                <c:pt idx="1369">
                  <c:v>6589.62</c:v>
                </c:pt>
                <c:pt idx="1370">
                  <c:v>6556.1</c:v>
                </c:pt>
                <c:pt idx="1371">
                  <c:v>6502.59</c:v>
                </c:pt>
                <c:pt idx="1372">
                  <c:v>6576.69</c:v>
                </c:pt>
                <c:pt idx="1373">
                  <c:v>6622.48</c:v>
                </c:pt>
                <c:pt idx="1374">
                  <c:v>6588.31</c:v>
                </c:pt>
                <c:pt idx="1375">
                  <c:v>6602.95</c:v>
                </c:pt>
                <c:pt idx="1376">
                  <c:v>6652.23</c:v>
                </c:pt>
                <c:pt idx="1377">
                  <c:v>6642.64</c:v>
                </c:pt>
                <c:pt idx="1378">
                  <c:v>6585.53</c:v>
                </c:pt>
                <c:pt idx="1379">
                  <c:v>6256.24</c:v>
                </c:pt>
                <c:pt idx="1380">
                  <c:v>6274.58</c:v>
                </c:pt>
                <c:pt idx="1381">
                  <c:v>6285.99</c:v>
                </c:pt>
                <c:pt idx="1382">
                  <c:v>6290.93</c:v>
                </c:pt>
                <c:pt idx="1383">
                  <c:v>6596.54</c:v>
                </c:pt>
                <c:pt idx="1384">
                  <c:v>6596.11</c:v>
                </c:pt>
                <c:pt idx="1385">
                  <c:v>6544.43</c:v>
                </c:pt>
                <c:pt idx="1386">
                  <c:v>6476.71</c:v>
                </c:pt>
                <c:pt idx="1387">
                  <c:v>6465.41</c:v>
                </c:pt>
                <c:pt idx="1388">
                  <c:v>6489.19</c:v>
                </c:pt>
                <c:pt idx="1389">
                  <c:v>6482.35</c:v>
                </c:pt>
                <c:pt idx="1390">
                  <c:v>6487.16</c:v>
                </c:pt>
                <c:pt idx="1391">
                  <c:v>6475.74</c:v>
                </c:pt>
                <c:pt idx="1392">
                  <c:v>6495.84</c:v>
                </c:pt>
                <c:pt idx="1393">
                  <c:v>6476.29</c:v>
                </c:pt>
                <c:pt idx="1394">
                  <c:v>6474.75</c:v>
                </c:pt>
                <c:pt idx="1395">
                  <c:v>6480.38</c:v>
                </c:pt>
                <c:pt idx="1396">
                  <c:v>6486.39</c:v>
                </c:pt>
                <c:pt idx="1397">
                  <c:v>6332.63</c:v>
                </c:pt>
                <c:pt idx="1398">
                  <c:v>6334.27</c:v>
                </c:pt>
                <c:pt idx="1399">
                  <c:v>6317.61</c:v>
                </c:pt>
                <c:pt idx="1400">
                  <c:v>6377.78</c:v>
                </c:pt>
                <c:pt idx="1401">
                  <c:v>6388.44</c:v>
                </c:pt>
                <c:pt idx="1402">
                  <c:v>6361.26</c:v>
                </c:pt>
                <c:pt idx="1403">
                  <c:v>6376.13</c:v>
                </c:pt>
                <c:pt idx="1404">
                  <c:v>6419.66</c:v>
                </c:pt>
                <c:pt idx="1405">
                  <c:v>6461.01</c:v>
                </c:pt>
                <c:pt idx="1406">
                  <c:v>6530.14</c:v>
                </c:pt>
                <c:pt idx="1407">
                  <c:v>6453.72</c:v>
                </c:pt>
                <c:pt idx="1408">
                  <c:v>6385.62</c:v>
                </c:pt>
                <c:pt idx="1409">
                  <c:v>6409.22</c:v>
                </c:pt>
                <c:pt idx="1410">
                  <c:v>6411.27</c:v>
                </c:pt>
                <c:pt idx="1411">
                  <c:v>6371.27</c:v>
                </c:pt>
                <c:pt idx="1412">
                  <c:v>6359.49</c:v>
                </c:pt>
                <c:pt idx="1413">
                  <c:v>5738.35</c:v>
                </c:pt>
                <c:pt idx="1414">
                  <c:v>5648.03</c:v>
                </c:pt>
                <c:pt idx="1415">
                  <c:v>5575.55</c:v>
                </c:pt>
                <c:pt idx="1416">
                  <c:v>5554.33</c:v>
                </c:pt>
                <c:pt idx="1417">
                  <c:v>5623.54</c:v>
                </c:pt>
                <c:pt idx="1418">
                  <c:v>4871.49</c:v>
                </c:pt>
                <c:pt idx="1419">
                  <c:v>4451.87</c:v>
                </c:pt>
                <c:pt idx="1420">
                  <c:v>4602.17</c:v>
                </c:pt>
                <c:pt idx="1421">
                  <c:v>4365.9399999999996</c:v>
                </c:pt>
                <c:pt idx="1422">
                  <c:v>4347.1099999999997</c:v>
                </c:pt>
                <c:pt idx="1423">
                  <c:v>3880.76</c:v>
                </c:pt>
                <c:pt idx="1424">
                  <c:v>4009.97</c:v>
                </c:pt>
                <c:pt idx="1425">
                  <c:v>3779.13</c:v>
                </c:pt>
                <c:pt idx="1426">
                  <c:v>3820.72</c:v>
                </c:pt>
                <c:pt idx="1427">
                  <c:v>4257.42</c:v>
                </c:pt>
                <c:pt idx="1428">
                  <c:v>4278.8500000000004</c:v>
                </c:pt>
                <c:pt idx="1429">
                  <c:v>4017.27</c:v>
                </c:pt>
                <c:pt idx="1430">
                  <c:v>4214.67</c:v>
                </c:pt>
                <c:pt idx="1431">
                  <c:v>4139.88</c:v>
                </c:pt>
                <c:pt idx="1432">
                  <c:v>3894.13</c:v>
                </c:pt>
                <c:pt idx="1433">
                  <c:v>3956.89</c:v>
                </c:pt>
                <c:pt idx="1434">
                  <c:v>3753.99</c:v>
                </c:pt>
                <c:pt idx="1435">
                  <c:v>3521.1</c:v>
                </c:pt>
                <c:pt idx="1436">
                  <c:v>3419.94</c:v>
                </c:pt>
                <c:pt idx="1437">
                  <c:v>3476.11</c:v>
                </c:pt>
                <c:pt idx="1438">
                  <c:v>3614.23</c:v>
                </c:pt>
                <c:pt idx="1439">
                  <c:v>3502.66</c:v>
                </c:pt>
                <c:pt idx="1440">
                  <c:v>3424.59</c:v>
                </c:pt>
                <c:pt idx="1441">
                  <c:v>3486.95</c:v>
                </c:pt>
                <c:pt idx="1442">
                  <c:v>3313.68</c:v>
                </c:pt>
                <c:pt idx="1443">
                  <c:v>3242.48</c:v>
                </c:pt>
                <c:pt idx="1444">
                  <c:v>3236.76</c:v>
                </c:pt>
                <c:pt idx="1445">
                  <c:v>3252.84</c:v>
                </c:pt>
                <c:pt idx="1446">
                  <c:v>3545.86</c:v>
                </c:pt>
                <c:pt idx="1447">
                  <c:v>3696.06</c:v>
                </c:pt>
                <c:pt idx="1448">
                  <c:v>3745.95</c:v>
                </c:pt>
                <c:pt idx="1449">
                  <c:v>4134.4399999999996</c:v>
                </c:pt>
                <c:pt idx="1450">
                  <c:v>3896.54</c:v>
                </c:pt>
                <c:pt idx="1451">
                  <c:v>4014.18</c:v>
                </c:pt>
                <c:pt idx="1452">
                  <c:v>3998.98</c:v>
                </c:pt>
                <c:pt idx="1453">
                  <c:v>4078.6</c:v>
                </c:pt>
                <c:pt idx="1454">
                  <c:v>3815.49</c:v>
                </c:pt>
                <c:pt idx="1455">
                  <c:v>3857.3</c:v>
                </c:pt>
                <c:pt idx="1456">
                  <c:v>3654.83</c:v>
                </c:pt>
                <c:pt idx="1457">
                  <c:v>3923.92</c:v>
                </c:pt>
                <c:pt idx="1458">
                  <c:v>3820.41</c:v>
                </c:pt>
                <c:pt idx="1459">
                  <c:v>3865.95</c:v>
                </c:pt>
                <c:pt idx="1460">
                  <c:v>3742.7</c:v>
                </c:pt>
                <c:pt idx="1461">
                  <c:v>3843.52</c:v>
                </c:pt>
                <c:pt idx="1462">
                  <c:v>3943.41</c:v>
                </c:pt>
                <c:pt idx="1463">
                  <c:v>3836.74</c:v>
                </c:pt>
                <c:pt idx="1464">
                  <c:v>3857.72</c:v>
                </c:pt>
                <c:pt idx="1465">
                  <c:v>3845.19</c:v>
                </c:pt>
                <c:pt idx="1466">
                  <c:v>4076.63</c:v>
                </c:pt>
                <c:pt idx="1467">
                  <c:v>4025.25</c:v>
                </c:pt>
                <c:pt idx="1468">
                  <c:v>4030.85</c:v>
                </c:pt>
                <c:pt idx="1469">
                  <c:v>4035.3</c:v>
                </c:pt>
                <c:pt idx="1470">
                  <c:v>3678.92</c:v>
                </c:pt>
                <c:pt idx="1471">
                  <c:v>3687.37</c:v>
                </c:pt>
                <c:pt idx="1472">
                  <c:v>3661.3</c:v>
                </c:pt>
                <c:pt idx="1473">
                  <c:v>3552.95</c:v>
                </c:pt>
                <c:pt idx="1474">
                  <c:v>3706.05</c:v>
                </c:pt>
                <c:pt idx="1475">
                  <c:v>3630.68</c:v>
                </c:pt>
                <c:pt idx="1476">
                  <c:v>3655.01</c:v>
                </c:pt>
                <c:pt idx="1477">
                  <c:v>3678.56</c:v>
                </c:pt>
                <c:pt idx="1478">
                  <c:v>3657.84</c:v>
                </c:pt>
                <c:pt idx="1479">
                  <c:v>3728.57</c:v>
                </c:pt>
                <c:pt idx="1480">
                  <c:v>3601.01</c:v>
                </c:pt>
                <c:pt idx="1481">
                  <c:v>3576.03</c:v>
                </c:pt>
                <c:pt idx="1482">
                  <c:v>3604.58</c:v>
                </c:pt>
                <c:pt idx="1483">
                  <c:v>3585.12</c:v>
                </c:pt>
                <c:pt idx="1484">
                  <c:v>3600.87</c:v>
                </c:pt>
                <c:pt idx="1485">
                  <c:v>3599.77</c:v>
                </c:pt>
                <c:pt idx="1486">
                  <c:v>3602.46</c:v>
                </c:pt>
                <c:pt idx="1487">
                  <c:v>3583.97</c:v>
                </c:pt>
                <c:pt idx="1488">
                  <c:v>3470.45</c:v>
                </c:pt>
                <c:pt idx="1489">
                  <c:v>3448.12</c:v>
                </c:pt>
                <c:pt idx="1490">
                  <c:v>3486.18</c:v>
                </c:pt>
                <c:pt idx="1491">
                  <c:v>3457.79</c:v>
                </c:pt>
                <c:pt idx="1492">
                  <c:v>3487.95</c:v>
                </c:pt>
                <c:pt idx="1493">
                  <c:v>3521.06</c:v>
                </c:pt>
                <c:pt idx="1494">
                  <c:v>3464.01</c:v>
                </c:pt>
                <c:pt idx="1495">
                  <c:v>3459.15</c:v>
                </c:pt>
                <c:pt idx="1496">
                  <c:v>3466.36</c:v>
                </c:pt>
                <c:pt idx="1497">
                  <c:v>3413.77</c:v>
                </c:pt>
                <c:pt idx="1498">
                  <c:v>3399.47</c:v>
                </c:pt>
                <c:pt idx="1499">
                  <c:v>3666.78</c:v>
                </c:pt>
                <c:pt idx="1500">
                  <c:v>3671.2</c:v>
                </c:pt>
                <c:pt idx="1501">
                  <c:v>3690.19</c:v>
                </c:pt>
                <c:pt idx="1502">
                  <c:v>3648.43</c:v>
                </c:pt>
                <c:pt idx="1503">
                  <c:v>3653.53</c:v>
                </c:pt>
                <c:pt idx="1504">
                  <c:v>3632.07</c:v>
                </c:pt>
                <c:pt idx="1505">
                  <c:v>3616.88</c:v>
                </c:pt>
                <c:pt idx="1506">
                  <c:v>3620.81</c:v>
                </c:pt>
                <c:pt idx="1507">
                  <c:v>3629.79</c:v>
                </c:pt>
                <c:pt idx="1508">
                  <c:v>3673.84</c:v>
                </c:pt>
                <c:pt idx="1509">
                  <c:v>3915.71</c:v>
                </c:pt>
                <c:pt idx="1510">
                  <c:v>3947.09</c:v>
                </c:pt>
                <c:pt idx="1511">
                  <c:v>3999.82</c:v>
                </c:pt>
                <c:pt idx="1512">
                  <c:v>3954.12</c:v>
                </c:pt>
                <c:pt idx="1513">
                  <c:v>4005.53</c:v>
                </c:pt>
                <c:pt idx="1514">
                  <c:v>4142.53</c:v>
                </c:pt>
                <c:pt idx="1515">
                  <c:v>3810.43</c:v>
                </c:pt>
                <c:pt idx="1516">
                  <c:v>3882.7</c:v>
                </c:pt>
                <c:pt idx="1517">
                  <c:v>3854.36</c:v>
                </c:pt>
                <c:pt idx="1518">
                  <c:v>3851.05</c:v>
                </c:pt>
                <c:pt idx="1519">
                  <c:v>3854.79</c:v>
                </c:pt>
                <c:pt idx="1520">
                  <c:v>3859.58</c:v>
                </c:pt>
                <c:pt idx="1521">
                  <c:v>3864.42</c:v>
                </c:pt>
                <c:pt idx="1522">
                  <c:v>3847.18</c:v>
                </c:pt>
                <c:pt idx="1523">
                  <c:v>3761.56</c:v>
                </c:pt>
                <c:pt idx="1524">
                  <c:v>3896.38</c:v>
                </c:pt>
                <c:pt idx="1525">
                  <c:v>3903.94</c:v>
                </c:pt>
                <c:pt idx="1526">
                  <c:v>3911.48</c:v>
                </c:pt>
                <c:pt idx="1527">
                  <c:v>3901.13</c:v>
                </c:pt>
                <c:pt idx="1528">
                  <c:v>3963.31</c:v>
                </c:pt>
                <c:pt idx="1529">
                  <c:v>3951.6</c:v>
                </c:pt>
                <c:pt idx="1530">
                  <c:v>3905.23</c:v>
                </c:pt>
                <c:pt idx="1531">
                  <c:v>3909.16</c:v>
                </c:pt>
                <c:pt idx="1532">
                  <c:v>3906.72</c:v>
                </c:pt>
                <c:pt idx="1533">
                  <c:v>3924.37</c:v>
                </c:pt>
                <c:pt idx="1534">
                  <c:v>3960.91</c:v>
                </c:pt>
                <c:pt idx="1535">
                  <c:v>4048.73</c:v>
                </c:pt>
                <c:pt idx="1536">
                  <c:v>4025.23</c:v>
                </c:pt>
                <c:pt idx="1537">
                  <c:v>4032.51</c:v>
                </c:pt>
                <c:pt idx="1538">
                  <c:v>4071.19</c:v>
                </c:pt>
                <c:pt idx="1539">
                  <c:v>4087.48</c:v>
                </c:pt>
                <c:pt idx="1540">
                  <c:v>4029.33</c:v>
                </c:pt>
                <c:pt idx="1541">
                  <c:v>4023.97</c:v>
                </c:pt>
                <c:pt idx="1542">
                  <c:v>4035.83</c:v>
                </c:pt>
                <c:pt idx="1543">
                  <c:v>4022.17</c:v>
                </c:pt>
                <c:pt idx="1544">
                  <c:v>3963.07</c:v>
                </c:pt>
                <c:pt idx="1545">
                  <c:v>3985.08</c:v>
                </c:pt>
                <c:pt idx="1546">
                  <c:v>4087.07</c:v>
                </c:pt>
                <c:pt idx="1547">
                  <c:v>4069.11</c:v>
                </c:pt>
                <c:pt idx="1548">
                  <c:v>4098.37</c:v>
                </c:pt>
                <c:pt idx="1549">
                  <c:v>4106.66</c:v>
                </c:pt>
                <c:pt idx="1550">
                  <c:v>4105.3999999999996</c:v>
                </c:pt>
                <c:pt idx="1551">
                  <c:v>4158.18</c:v>
                </c:pt>
                <c:pt idx="1552">
                  <c:v>4879.88</c:v>
                </c:pt>
                <c:pt idx="1553">
                  <c:v>4973.0200000000004</c:v>
                </c:pt>
                <c:pt idx="1554">
                  <c:v>4922.8</c:v>
                </c:pt>
                <c:pt idx="1555">
                  <c:v>5036.68</c:v>
                </c:pt>
                <c:pt idx="1556">
                  <c:v>5059.82</c:v>
                </c:pt>
                <c:pt idx="1557">
                  <c:v>5198.8999999999996</c:v>
                </c:pt>
                <c:pt idx="1558">
                  <c:v>5289.77</c:v>
                </c:pt>
                <c:pt idx="1559">
                  <c:v>5204.96</c:v>
                </c:pt>
                <c:pt idx="1560">
                  <c:v>5324.55</c:v>
                </c:pt>
                <c:pt idx="1561">
                  <c:v>5064.49</c:v>
                </c:pt>
                <c:pt idx="1562">
                  <c:v>5089.54</c:v>
                </c:pt>
                <c:pt idx="1563">
                  <c:v>5096.59</c:v>
                </c:pt>
                <c:pt idx="1564">
                  <c:v>5167.72</c:v>
                </c:pt>
                <c:pt idx="1565">
                  <c:v>5067.1099999999997</c:v>
                </c:pt>
                <c:pt idx="1566">
                  <c:v>5235.5600000000004</c:v>
                </c:pt>
                <c:pt idx="1567">
                  <c:v>5251.94</c:v>
                </c:pt>
                <c:pt idx="1568">
                  <c:v>5298.39</c:v>
                </c:pt>
                <c:pt idx="1569">
                  <c:v>5303.81</c:v>
                </c:pt>
                <c:pt idx="1570">
                  <c:v>5337.89</c:v>
                </c:pt>
                <c:pt idx="1571">
                  <c:v>5314.53</c:v>
                </c:pt>
                <c:pt idx="1572">
                  <c:v>5399.37</c:v>
                </c:pt>
                <c:pt idx="1573">
                  <c:v>5572.36</c:v>
                </c:pt>
                <c:pt idx="1574">
                  <c:v>5464.87</c:v>
                </c:pt>
                <c:pt idx="1575">
                  <c:v>5210.5200000000004</c:v>
                </c:pt>
                <c:pt idx="1576">
                  <c:v>5279.35</c:v>
                </c:pt>
                <c:pt idx="1577">
                  <c:v>5268.29</c:v>
                </c:pt>
                <c:pt idx="1578">
                  <c:v>5285.14</c:v>
                </c:pt>
                <c:pt idx="1579">
                  <c:v>5247.35</c:v>
                </c:pt>
                <c:pt idx="1580">
                  <c:v>5350.73</c:v>
                </c:pt>
                <c:pt idx="1581">
                  <c:v>5402.7</c:v>
                </c:pt>
                <c:pt idx="1582">
                  <c:v>5505.28</c:v>
                </c:pt>
                <c:pt idx="1583">
                  <c:v>5768.29</c:v>
                </c:pt>
                <c:pt idx="1584">
                  <c:v>5831.17</c:v>
                </c:pt>
                <c:pt idx="1585">
                  <c:v>5795.71</c:v>
                </c:pt>
                <c:pt idx="1586">
                  <c:v>5746.81</c:v>
                </c:pt>
                <c:pt idx="1587">
                  <c:v>5829.5</c:v>
                </c:pt>
                <c:pt idx="1588">
                  <c:v>5982.46</c:v>
                </c:pt>
                <c:pt idx="1589">
                  <c:v>6174.53</c:v>
                </c:pt>
                <c:pt idx="1590">
                  <c:v>6378.85</c:v>
                </c:pt>
                <c:pt idx="1591">
                  <c:v>7204.77</c:v>
                </c:pt>
                <c:pt idx="1592">
                  <c:v>6972.37</c:v>
                </c:pt>
                <c:pt idx="1593">
                  <c:v>7814.92</c:v>
                </c:pt>
                <c:pt idx="1594">
                  <c:v>7994.42</c:v>
                </c:pt>
                <c:pt idx="1595">
                  <c:v>8205.17</c:v>
                </c:pt>
                <c:pt idx="1596">
                  <c:v>7884.91</c:v>
                </c:pt>
                <c:pt idx="1597">
                  <c:v>7343.9</c:v>
                </c:pt>
                <c:pt idx="1598">
                  <c:v>7271.21</c:v>
                </c:pt>
                <c:pt idx="1599">
                  <c:v>8197.69</c:v>
                </c:pt>
                <c:pt idx="1600">
                  <c:v>7978.31</c:v>
                </c:pt>
                <c:pt idx="1601">
                  <c:v>7963.33</c:v>
                </c:pt>
                <c:pt idx="1602">
                  <c:v>7680.07</c:v>
                </c:pt>
                <c:pt idx="1603">
                  <c:v>7881.85</c:v>
                </c:pt>
                <c:pt idx="1604">
                  <c:v>7987.37</c:v>
                </c:pt>
                <c:pt idx="1605">
                  <c:v>8052.54</c:v>
                </c:pt>
                <c:pt idx="1606">
                  <c:v>8673.2199999999993</c:v>
                </c:pt>
                <c:pt idx="1607">
                  <c:v>8805.7800000000007</c:v>
                </c:pt>
                <c:pt idx="1608">
                  <c:v>8719.9599999999991</c:v>
                </c:pt>
                <c:pt idx="1609">
                  <c:v>8659.49</c:v>
                </c:pt>
                <c:pt idx="1610">
                  <c:v>8319.4699999999993</c:v>
                </c:pt>
                <c:pt idx="1611">
                  <c:v>8574.5</c:v>
                </c:pt>
                <c:pt idx="1612">
                  <c:v>8564.02</c:v>
                </c:pt>
                <c:pt idx="1613">
                  <c:v>8742.9599999999991</c:v>
                </c:pt>
                <c:pt idx="1614">
                  <c:v>8208.99</c:v>
                </c:pt>
                <c:pt idx="1615">
                  <c:v>7707.77</c:v>
                </c:pt>
                <c:pt idx="1616">
                  <c:v>7824.23</c:v>
                </c:pt>
                <c:pt idx="1617">
                  <c:v>7822.02</c:v>
                </c:pt>
                <c:pt idx="1618">
                  <c:v>8043.95</c:v>
                </c:pt>
                <c:pt idx="1619">
                  <c:v>7954.13</c:v>
                </c:pt>
                <c:pt idx="1620">
                  <c:v>7688.08</c:v>
                </c:pt>
                <c:pt idx="1621">
                  <c:v>8000.33</c:v>
                </c:pt>
                <c:pt idx="1622">
                  <c:v>7927.71</c:v>
                </c:pt>
                <c:pt idx="1623">
                  <c:v>8145.86</c:v>
                </c:pt>
                <c:pt idx="1624">
                  <c:v>8230.92</c:v>
                </c:pt>
                <c:pt idx="1625">
                  <c:v>8693.83</c:v>
                </c:pt>
                <c:pt idx="1626">
                  <c:v>8838.3799999999992</c:v>
                </c:pt>
                <c:pt idx="1627">
                  <c:v>8994.49</c:v>
                </c:pt>
                <c:pt idx="1628">
                  <c:v>9320.35</c:v>
                </c:pt>
                <c:pt idx="1629">
                  <c:v>9081.76</c:v>
                </c:pt>
                <c:pt idx="1630">
                  <c:v>9273.52</c:v>
                </c:pt>
                <c:pt idx="1631">
                  <c:v>9527.16</c:v>
                </c:pt>
                <c:pt idx="1632">
                  <c:v>10144.56</c:v>
                </c:pt>
                <c:pt idx="1633">
                  <c:v>10701.69</c:v>
                </c:pt>
                <c:pt idx="1634">
                  <c:v>10855.37</c:v>
                </c:pt>
                <c:pt idx="1635">
                  <c:v>11011.1</c:v>
                </c:pt>
                <c:pt idx="1636">
                  <c:v>11790.92</c:v>
                </c:pt>
                <c:pt idx="1637">
                  <c:v>13016.23</c:v>
                </c:pt>
                <c:pt idx="1638">
                  <c:v>11182.81</c:v>
                </c:pt>
                <c:pt idx="1639">
                  <c:v>12407.33</c:v>
                </c:pt>
                <c:pt idx="1640">
                  <c:v>11959.37</c:v>
                </c:pt>
                <c:pt idx="1641">
                  <c:v>10817.16</c:v>
                </c:pt>
                <c:pt idx="1642">
                  <c:v>10583.13</c:v>
                </c:pt>
                <c:pt idx="1643">
                  <c:v>10801.68</c:v>
                </c:pt>
                <c:pt idx="1644">
                  <c:v>11961.27</c:v>
                </c:pt>
                <c:pt idx="1645">
                  <c:v>11215.44</c:v>
                </c:pt>
                <c:pt idx="1646">
                  <c:v>10978.46</c:v>
                </c:pt>
                <c:pt idx="1647">
                  <c:v>11208.55</c:v>
                </c:pt>
                <c:pt idx="1648">
                  <c:v>11450.85</c:v>
                </c:pt>
                <c:pt idx="1649">
                  <c:v>12285.96</c:v>
                </c:pt>
                <c:pt idx="1650">
                  <c:v>12573.81</c:v>
                </c:pt>
                <c:pt idx="1651">
                  <c:v>12156.51</c:v>
                </c:pt>
                <c:pt idx="1652">
                  <c:v>11358.66</c:v>
                </c:pt>
                <c:pt idx="1653">
                  <c:v>11815.99</c:v>
                </c:pt>
                <c:pt idx="1654">
                  <c:v>11392.38</c:v>
                </c:pt>
                <c:pt idx="1655">
                  <c:v>10256.06</c:v>
                </c:pt>
                <c:pt idx="1656">
                  <c:v>10895.09</c:v>
                </c:pt>
                <c:pt idx="1657">
                  <c:v>9477.64</c:v>
                </c:pt>
                <c:pt idx="1658">
                  <c:v>9693.7999999999993</c:v>
                </c:pt>
                <c:pt idx="1659">
                  <c:v>10666.48</c:v>
                </c:pt>
                <c:pt idx="1660">
                  <c:v>10530.73</c:v>
                </c:pt>
                <c:pt idx="1661">
                  <c:v>10767.14</c:v>
                </c:pt>
                <c:pt idx="1662">
                  <c:v>10599.11</c:v>
                </c:pt>
                <c:pt idx="1663">
                  <c:v>10343.11</c:v>
                </c:pt>
                <c:pt idx="1664">
                  <c:v>9900.77</c:v>
                </c:pt>
                <c:pt idx="1665">
                  <c:v>9811.93</c:v>
                </c:pt>
                <c:pt idx="1666">
                  <c:v>9911.84</c:v>
                </c:pt>
                <c:pt idx="1667">
                  <c:v>9870.2999999999993</c:v>
                </c:pt>
                <c:pt idx="1668">
                  <c:v>9477.68</c:v>
                </c:pt>
                <c:pt idx="1669">
                  <c:v>9552.86</c:v>
                </c:pt>
                <c:pt idx="1670">
                  <c:v>9519.15</c:v>
                </c:pt>
                <c:pt idx="1671">
                  <c:v>9607.42</c:v>
                </c:pt>
                <c:pt idx="1672">
                  <c:v>10085.629999999999</c:v>
                </c:pt>
                <c:pt idx="1673">
                  <c:v>10399.67</c:v>
                </c:pt>
                <c:pt idx="1674">
                  <c:v>10518.17</c:v>
                </c:pt>
                <c:pt idx="1675">
                  <c:v>10821.73</c:v>
                </c:pt>
                <c:pt idx="1676">
                  <c:v>10970.18</c:v>
                </c:pt>
                <c:pt idx="1677">
                  <c:v>11805.65</c:v>
                </c:pt>
                <c:pt idx="1678">
                  <c:v>11478.17</c:v>
                </c:pt>
                <c:pt idx="1679">
                  <c:v>11941.97</c:v>
                </c:pt>
                <c:pt idx="1680">
                  <c:v>11966.41</c:v>
                </c:pt>
                <c:pt idx="1681">
                  <c:v>11862.94</c:v>
                </c:pt>
                <c:pt idx="1682">
                  <c:v>11354.02</c:v>
                </c:pt>
                <c:pt idx="1683">
                  <c:v>11523.58</c:v>
                </c:pt>
                <c:pt idx="1684">
                  <c:v>11382.62</c:v>
                </c:pt>
                <c:pt idx="1685">
                  <c:v>10895.83</c:v>
                </c:pt>
                <c:pt idx="1686">
                  <c:v>10051.700000000001</c:v>
                </c:pt>
                <c:pt idx="1687">
                  <c:v>10311.549999999999</c:v>
                </c:pt>
                <c:pt idx="1688">
                  <c:v>10374.34</c:v>
                </c:pt>
                <c:pt idx="1689">
                  <c:v>10231.74</c:v>
                </c:pt>
                <c:pt idx="1690">
                  <c:v>10345.81</c:v>
                </c:pt>
                <c:pt idx="1691">
                  <c:v>10916.05</c:v>
                </c:pt>
                <c:pt idx="1692">
                  <c:v>10763.23</c:v>
                </c:pt>
                <c:pt idx="1693">
                  <c:v>10138.049999999999</c:v>
                </c:pt>
                <c:pt idx="1694">
                  <c:v>10131.06</c:v>
                </c:pt>
                <c:pt idx="1695">
                  <c:v>10407.969999999999</c:v>
                </c:pt>
                <c:pt idx="1696">
                  <c:v>10159.959999999999</c:v>
                </c:pt>
                <c:pt idx="1697">
                  <c:v>10138.52</c:v>
                </c:pt>
                <c:pt idx="1698">
                  <c:v>10370.82</c:v>
                </c:pt>
                <c:pt idx="1699">
                  <c:v>10185.5</c:v>
                </c:pt>
                <c:pt idx="1700">
                  <c:v>9754.42</c:v>
                </c:pt>
                <c:pt idx="1701">
                  <c:v>9510.2000000000007</c:v>
                </c:pt>
                <c:pt idx="1702">
                  <c:v>9598.17</c:v>
                </c:pt>
                <c:pt idx="1703">
                  <c:v>9630.66</c:v>
                </c:pt>
                <c:pt idx="1704">
                  <c:v>9757.9699999999993</c:v>
                </c:pt>
                <c:pt idx="1705">
                  <c:v>10346.76</c:v>
                </c:pt>
                <c:pt idx="1706">
                  <c:v>10623.54</c:v>
                </c:pt>
                <c:pt idx="1707">
                  <c:v>10594.49</c:v>
                </c:pt>
                <c:pt idx="1708">
                  <c:v>10575.53</c:v>
                </c:pt>
                <c:pt idx="1709">
                  <c:v>10353.299999999999</c:v>
                </c:pt>
                <c:pt idx="1710">
                  <c:v>10517.25</c:v>
                </c:pt>
                <c:pt idx="1711">
                  <c:v>10441.280000000001</c:v>
                </c:pt>
                <c:pt idx="1712">
                  <c:v>10334.969999999999</c:v>
                </c:pt>
                <c:pt idx="1713">
                  <c:v>10115.98</c:v>
                </c:pt>
                <c:pt idx="1714">
                  <c:v>10178.370000000001</c:v>
                </c:pt>
                <c:pt idx="1715">
                  <c:v>10410.129999999999</c:v>
                </c:pt>
                <c:pt idx="1716">
                  <c:v>10360.549999999999</c:v>
                </c:pt>
                <c:pt idx="1717">
                  <c:v>10358.049999999999</c:v>
                </c:pt>
                <c:pt idx="1718">
                  <c:v>10347.709999999999</c:v>
                </c:pt>
                <c:pt idx="1719">
                  <c:v>10276.790000000001</c:v>
                </c:pt>
                <c:pt idx="1720">
                  <c:v>10241.27</c:v>
                </c:pt>
                <c:pt idx="1721">
                  <c:v>10198.25</c:v>
                </c:pt>
                <c:pt idx="1722">
                  <c:v>10266.41</c:v>
                </c:pt>
                <c:pt idx="1723">
                  <c:v>10181.64</c:v>
                </c:pt>
                <c:pt idx="1724">
                  <c:v>10019.719999999999</c:v>
                </c:pt>
                <c:pt idx="1725">
                  <c:v>10070.39</c:v>
                </c:pt>
                <c:pt idx="1726">
                  <c:v>9729.32</c:v>
                </c:pt>
                <c:pt idx="1727">
                  <c:v>8620.57</c:v>
                </c:pt>
                <c:pt idx="1728">
                  <c:v>8486.99</c:v>
                </c:pt>
                <c:pt idx="1729">
                  <c:v>8118.97</c:v>
                </c:pt>
                <c:pt idx="1730">
                  <c:v>8251.85</c:v>
                </c:pt>
                <c:pt idx="1731">
                  <c:v>8245.92</c:v>
                </c:pt>
                <c:pt idx="1732">
                  <c:v>8104.19</c:v>
                </c:pt>
                <c:pt idx="1733">
                  <c:v>8293.8700000000008</c:v>
                </c:pt>
                <c:pt idx="1734">
                  <c:v>8343.2800000000007</c:v>
                </c:pt>
                <c:pt idx="1735">
                  <c:v>8393.0400000000009</c:v>
                </c:pt>
                <c:pt idx="1736">
                  <c:v>8259.99</c:v>
                </c:pt>
                <c:pt idx="1737">
                  <c:v>8205.94</c:v>
                </c:pt>
                <c:pt idx="1738">
                  <c:v>8151.5</c:v>
                </c:pt>
                <c:pt idx="1739">
                  <c:v>7988.16</c:v>
                </c:pt>
                <c:pt idx="1740">
                  <c:v>8245.6200000000008</c:v>
                </c:pt>
                <c:pt idx="1741">
                  <c:v>8228.7800000000007</c:v>
                </c:pt>
                <c:pt idx="1742">
                  <c:v>8595.74</c:v>
                </c:pt>
                <c:pt idx="1743">
                  <c:v>8586.4699999999993</c:v>
                </c:pt>
                <c:pt idx="1744">
                  <c:v>8321.76</c:v>
                </c:pt>
                <c:pt idx="1745">
                  <c:v>8336.56</c:v>
                </c:pt>
                <c:pt idx="1746">
                  <c:v>8321.01</c:v>
                </c:pt>
                <c:pt idx="1747">
                  <c:v>8374.69</c:v>
                </c:pt>
                <c:pt idx="1748">
                  <c:v>8205.3700000000008</c:v>
                </c:pt>
                <c:pt idx="1749">
                  <c:v>8047.53</c:v>
                </c:pt>
                <c:pt idx="1750">
                  <c:v>8103.91</c:v>
                </c:pt>
                <c:pt idx="1751">
                  <c:v>7973.21</c:v>
                </c:pt>
                <c:pt idx="1752">
                  <c:v>7988.56</c:v>
                </c:pt>
                <c:pt idx="1753">
                  <c:v>8222.08</c:v>
                </c:pt>
                <c:pt idx="1754">
                  <c:v>8243.7199999999993</c:v>
                </c:pt>
                <c:pt idx="1755">
                  <c:v>8078.2</c:v>
                </c:pt>
                <c:pt idx="1756">
                  <c:v>7514.67</c:v>
                </c:pt>
                <c:pt idx="1757">
                  <c:v>7493.49</c:v>
                </c:pt>
                <c:pt idx="1758">
                  <c:v>8660.7000000000007</c:v>
                </c:pt>
                <c:pt idx="1759">
                  <c:v>9244.9699999999993</c:v>
                </c:pt>
                <c:pt idx="1760">
                  <c:v>9551.7099999999991</c:v>
                </c:pt>
                <c:pt idx="1761">
                  <c:v>9256.15</c:v>
                </c:pt>
                <c:pt idx="1762">
                  <c:v>9427.69</c:v>
                </c:pt>
                <c:pt idx="1763">
                  <c:v>9205.73</c:v>
                </c:pt>
                <c:pt idx="1764">
                  <c:v>9199.58</c:v>
                </c:pt>
                <c:pt idx="1765">
                  <c:v>9261.1</c:v>
                </c:pt>
                <c:pt idx="1766">
                  <c:v>9324.7199999999993</c:v>
                </c:pt>
                <c:pt idx="1767">
                  <c:v>9235.35</c:v>
                </c:pt>
                <c:pt idx="1768">
                  <c:v>9412.61</c:v>
                </c:pt>
                <c:pt idx="1769">
                  <c:v>9342.5300000000007</c:v>
                </c:pt>
                <c:pt idx="1770">
                  <c:v>9360.8799999999992</c:v>
                </c:pt>
                <c:pt idx="1771">
                  <c:v>9267.56</c:v>
                </c:pt>
                <c:pt idx="1772">
                  <c:v>8804.8799999999992</c:v>
                </c:pt>
                <c:pt idx="1773">
                  <c:v>8813.58</c:v>
                </c:pt>
                <c:pt idx="1774">
                  <c:v>9055.5300000000007</c:v>
                </c:pt>
                <c:pt idx="1775">
                  <c:v>8757.7900000000009</c:v>
                </c:pt>
                <c:pt idx="1776">
                  <c:v>8815.66</c:v>
                </c:pt>
                <c:pt idx="1777">
                  <c:v>8808.26</c:v>
                </c:pt>
                <c:pt idx="1778">
                  <c:v>8708.1</c:v>
                </c:pt>
                <c:pt idx="1779">
                  <c:v>8491.99</c:v>
                </c:pt>
                <c:pt idx="1780">
                  <c:v>8550.76</c:v>
                </c:pt>
                <c:pt idx="1781">
                  <c:v>8577.98</c:v>
                </c:pt>
                <c:pt idx="1782">
                  <c:v>8309.2900000000009</c:v>
                </c:pt>
                <c:pt idx="1783">
                  <c:v>8206.15</c:v>
                </c:pt>
                <c:pt idx="1784">
                  <c:v>8027.27</c:v>
                </c:pt>
                <c:pt idx="1785">
                  <c:v>7642.75</c:v>
                </c:pt>
                <c:pt idx="1786">
                  <c:v>7296.58</c:v>
                </c:pt>
                <c:pt idx="1787">
                  <c:v>7397.8</c:v>
                </c:pt>
                <c:pt idx="1788">
                  <c:v>7047.92</c:v>
                </c:pt>
                <c:pt idx="1789">
                  <c:v>7146.13</c:v>
                </c:pt>
                <c:pt idx="1790">
                  <c:v>7218.37</c:v>
                </c:pt>
                <c:pt idx="1791">
                  <c:v>7531.66</c:v>
                </c:pt>
                <c:pt idx="1792">
                  <c:v>7463.11</c:v>
                </c:pt>
                <c:pt idx="1793">
                  <c:v>7761.24</c:v>
                </c:pt>
                <c:pt idx="1794">
                  <c:v>7569.63</c:v>
                </c:pt>
                <c:pt idx="1795">
                  <c:v>7424.29</c:v>
                </c:pt>
                <c:pt idx="1796">
                  <c:v>7321.99</c:v>
                </c:pt>
                <c:pt idx="1797">
                  <c:v>7320.15</c:v>
                </c:pt>
                <c:pt idx="1798">
                  <c:v>7252.03</c:v>
                </c:pt>
                <c:pt idx="1799">
                  <c:v>7448.31</c:v>
                </c:pt>
                <c:pt idx="1800">
                  <c:v>7547</c:v>
                </c:pt>
                <c:pt idx="1801">
                  <c:v>7556.24</c:v>
                </c:pt>
                <c:pt idx="1802">
                  <c:v>7564.35</c:v>
                </c:pt>
                <c:pt idx="1803">
                  <c:v>7400.9</c:v>
                </c:pt>
                <c:pt idx="1804">
                  <c:v>7278.12</c:v>
                </c:pt>
                <c:pt idx="1805">
                  <c:v>7217.43</c:v>
                </c:pt>
                <c:pt idx="1806">
                  <c:v>7243.13</c:v>
                </c:pt>
                <c:pt idx="1807">
                  <c:v>7269.68</c:v>
                </c:pt>
                <c:pt idx="1808">
                  <c:v>7124.67</c:v>
                </c:pt>
                <c:pt idx="1809">
                  <c:v>7152.3</c:v>
                </c:pt>
                <c:pt idx="1810">
                  <c:v>6932.48</c:v>
                </c:pt>
                <c:pt idx="1811">
                  <c:v>6640.52</c:v>
                </c:pt>
                <c:pt idx="1812">
                  <c:v>7276.8</c:v>
                </c:pt>
                <c:pt idx="1813">
                  <c:v>7202.84</c:v>
                </c:pt>
                <c:pt idx="1814">
                  <c:v>7218.82</c:v>
                </c:pt>
                <c:pt idx="1815">
                  <c:v>7191.16</c:v>
                </c:pt>
                <c:pt idx="1816">
                  <c:v>7511.59</c:v>
                </c:pt>
                <c:pt idx="1817">
                  <c:v>7355.63</c:v>
                </c:pt>
                <c:pt idx="1818">
                  <c:v>7322.53</c:v>
                </c:pt>
                <c:pt idx="1819">
                  <c:v>7275.16</c:v>
                </c:pt>
                <c:pt idx="1820">
                  <c:v>7238.97</c:v>
                </c:pt>
                <c:pt idx="1821">
                  <c:v>7290.09</c:v>
                </c:pt>
                <c:pt idx="1822">
                  <c:v>7317.99</c:v>
                </c:pt>
                <c:pt idx="1823">
                  <c:v>7422.65</c:v>
                </c:pt>
                <c:pt idx="1824">
                  <c:v>7293</c:v>
                </c:pt>
                <c:pt idx="1825">
                  <c:v>7193.6</c:v>
                </c:pt>
                <c:pt idx="1826">
                  <c:v>7200.17</c:v>
                </c:pt>
                <c:pt idx="1827">
                  <c:v>6985.47</c:v>
                </c:pt>
                <c:pt idx="1828">
                  <c:v>7344.88</c:v>
                </c:pt>
                <c:pt idx="1829">
                  <c:v>7410.66</c:v>
                </c:pt>
                <c:pt idx="1830">
                  <c:v>7411.32</c:v>
                </c:pt>
                <c:pt idx="1831">
                  <c:v>7769.22</c:v>
                </c:pt>
                <c:pt idx="1832">
                  <c:v>8163.69</c:v>
                </c:pt>
                <c:pt idx="1833">
                  <c:v>8079.86</c:v>
                </c:pt>
                <c:pt idx="1834">
                  <c:v>7879.07</c:v>
                </c:pt>
                <c:pt idx="1835">
                  <c:v>8166.55</c:v>
                </c:pt>
                <c:pt idx="1836">
                  <c:v>8037.54</c:v>
                </c:pt>
                <c:pt idx="1837">
                  <c:v>8192.49</c:v>
                </c:pt>
                <c:pt idx="1838">
                  <c:v>8144.19</c:v>
                </c:pt>
                <c:pt idx="1839">
                  <c:v>8827.76</c:v>
                </c:pt>
                <c:pt idx="1840">
                  <c:v>8807.01</c:v>
                </c:pt>
                <c:pt idx="1841">
                  <c:v>8723.7900000000009</c:v>
                </c:pt>
                <c:pt idx="1842">
                  <c:v>8929.0400000000009</c:v>
                </c:pt>
                <c:pt idx="1843">
                  <c:v>8942.81</c:v>
                </c:pt>
                <c:pt idx="1844">
                  <c:v>8706.25</c:v>
                </c:pt>
                <c:pt idx="1845">
                  <c:v>8657.64</c:v>
                </c:pt>
                <c:pt idx="1846">
                  <c:v>8745.89</c:v>
                </c:pt>
                <c:pt idx="1847">
                  <c:v>8680.8799999999992</c:v>
                </c:pt>
                <c:pt idx="1848">
                  <c:v>8406.52</c:v>
                </c:pt>
                <c:pt idx="1849">
                  <c:v>8445.43</c:v>
                </c:pt>
                <c:pt idx="1850">
                  <c:v>8367.85</c:v>
                </c:pt>
                <c:pt idx="1851">
                  <c:v>8596.83</c:v>
                </c:pt>
                <c:pt idx="1852">
                  <c:v>8909.82</c:v>
                </c:pt>
                <c:pt idx="1853">
                  <c:v>9358.59</c:v>
                </c:pt>
                <c:pt idx="1854">
                  <c:v>9316.6299999999992</c:v>
                </c:pt>
                <c:pt idx="1855">
                  <c:v>9508.99</c:v>
                </c:pt>
                <c:pt idx="1856">
                  <c:v>9350.5300000000007</c:v>
                </c:pt>
                <c:pt idx="1857">
                  <c:v>9392.8799999999992</c:v>
                </c:pt>
                <c:pt idx="1858">
                  <c:v>9344.3700000000008</c:v>
                </c:pt>
                <c:pt idx="1859">
                  <c:v>9293.52</c:v>
                </c:pt>
                <c:pt idx="1860">
                  <c:v>9180.9599999999991</c:v>
                </c:pt>
                <c:pt idx="1861">
                  <c:v>9613.42</c:v>
                </c:pt>
                <c:pt idx="1862">
                  <c:v>9729.7999999999993</c:v>
                </c:pt>
                <c:pt idx="1863">
                  <c:v>9795.94</c:v>
                </c:pt>
                <c:pt idx="1864">
                  <c:v>9865.1200000000008</c:v>
                </c:pt>
                <c:pt idx="1865">
                  <c:v>10116.67</c:v>
                </c:pt>
                <c:pt idx="1866">
                  <c:v>9856.61</c:v>
                </c:pt>
                <c:pt idx="1867">
                  <c:v>10208.24</c:v>
                </c:pt>
                <c:pt idx="1868">
                  <c:v>10326.049999999999</c:v>
                </c:pt>
                <c:pt idx="1869">
                  <c:v>10214.379999999999</c:v>
                </c:pt>
                <c:pt idx="1870">
                  <c:v>10312.120000000001</c:v>
                </c:pt>
                <c:pt idx="1871">
                  <c:v>9889.42</c:v>
                </c:pt>
                <c:pt idx="1872">
                  <c:v>9934.43</c:v>
                </c:pt>
                <c:pt idx="1873">
                  <c:v>9690.14</c:v>
                </c:pt>
                <c:pt idx="1874">
                  <c:v>10142</c:v>
                </c:pt>
                <c:pt idx="1875">
                  <c:v>9633.39</c:v>
                </c:pt>
                <c:pt idx="1876">
                  <c:v>9608.48</c:v>
                </c:pt>
                <c:pt idx="1877">
                  <c:v>9686.44</c:v>
                </c:pt>
                <c:pt idx="1878">
                  <c:v>9663.18</c:v>
                </c:pt>
                <c:pt idx="1879">
                  <c:v>9924.52</c:v>
                </c:pt>
                <c:pt idx="1880">
                  <c:v>9650.17</c:v>
                </c:pt>
                <c:pt idx="1881">
                  <c:v>9341.7099999999991</c:v>
                </c:pt>
                <c:pt idx="1882">
                  <c:v>8820.52</c:v>
                </c:pt>
                <c:pt idx="1883">
                  <c:v>8784.49</c:v>
                </c:pt>
                <c:pt idx="1884">
                  <c:v>8672.4599999999991</c:v>
                </c:pt>
                <c:pt idx="1885">
                  <c:v>8599.51</c:v>
                </c:pt>
                <c:pt idx="1886">
                  <c:v>8562.4500000000007</c:v>
                </c:pt>
                <c:pt idx="1887">
                  <c:v>8869.67</c:v>
                </c:pt>
                <c:pt idx="1888">
                  <c:v>8787.7900000000009</c:v>
                </c:pt>
                <c:pt idx="1889">
                  <c:v>8755.25</c:v>
                </c:pt>
                <c:pt idx="1890">
                  <c:v>9078.76</c:v>
                </c:pt>
                <c:pt idx="1891">
                  <c:v>9122.5499999999993</c:v>
                </c:pt>
                <c:pt idx="1892">
                  <c:v>8909.9500000000007</c:v>
                </c:pt>
                <c:pt idx="1893">
                  <c:v>8108.12</c:v>
                </c:pt>
                <c:pt idx="1894">
                  <c:v>7923.64</c:v>
                </c:pt>
                <c:pt idx="1895">
                  <c:v>7909.73</c:v>
                </c:pt>
                <c:pt idx="1896">
                  <c:v>7911.43</c:v>
                </c:pt>
                <c:pt idx="1897">
                  <c:v>4970.79</c:v>
                </c:pt>
                <c:pt idx="1898">
                  <c:v>5563.71</c:v>
                </c:pt>
                <c:pt idx="1899">
                  <c:v>5200.37</c:v>
                </c:pt>
                <c:pt idx="1900">
                  <c:v>5392.31</c:v>
                </c:pt>
                <c:pt idx="1901">
                  <c:v>5014.4799999999996</c:v>
                </c:pt>
                <c:pt idx="1902">
                  <c:v>5225.63</c:v>
                </c:pt>
                <c:pt idx="1903">
                  <c:v>5238.4399999999996</c:v>
                </c:pt>
                <c:pt idx="1904">
                  <c:v>6191.19</c:v>
                </c:pt>
                <c:pt idx="1905">
                  <c:v>6198.78</c:v>
                </c:pt>
                <c:pt idx="1906">
                  <c:v>6185.07</c:v>
                </c:pt>
                <c:pt idx="1907">
                  <c:v>5830.25</c:v>
                </c:pt>
                <c:pt idx="1908">
                  <c:v>6416.31</c:v>
                </c:pt>
                <c:pt idx="1909">
                  <c:v>6734.8</c:v>
                </c:pt>
                <c:pt idx="1910">
                  <c:v>6681.06</c:v>
                </c:pt>
                <c:pt idx="1911">
                  <c:v>6716.44</c:v>
                </c:pt>
                <c:pt idx="1912">
                  <c:v>6469.8</c:v>
                </c:pt>
                <c:pt idx="1913">
                  <c:v>6242.19</c:v>
                </c:pt>
                <c:pt idx="1914">
                  <c:v>5922.04</c:v>
                </c:pt>
                <c:pt idx="1915">
                  <c:v>6429.84</c:v>
                </c:pt>
                <c:pt idx="1916">
                  <c:v>6438.64</c:v>
                </c:pt>
                <c:pt idx="1917">
                  <c:v>6606.78</c:v>
                </c:pt>
                <c:pt idx="1918">
                  <c:v>6793.62</c:v>
                </c:pt>
                <c:pt idx="1919">
                  <c:v>6733.39</c:v>
                </c:pt>
                <c:pt idx="1920">
                  <c:v>6867.53</c:v>
                </c:pt>
                <c:pt idx="1921">
                  <c:v>6791.13</c:v>
                </c:pt>
                <c:pt idx="1922">
                  <c:v>7271.78</c:v>
                </c:pt>
                <c:pt idx="1923">
                  <c:v>7176.41</c:v>
                </c:pt>
                <c:pt idx="1924">
                  <c:v>7334.1</c:v>
                </c:pt>
                <c:pt idx="1925">
                  <c:v>7302.09</c:v>
                </c:pt>
                <c:pt idx="1926">
                  <c:v>6865.49</c:v>
                </c:pt>
                <c:pt idx="1927">
                  <c:v>6859.08</c:v>
                </c:pt>
                <c:pt idx="1928">
                  <c:v>6971.09</c:v>
                </c:pt>
                <c:pt idx="1929">
                  <c:v>6845.04</c:v>
                </c:pt>
                <c:pt idx="1930">
                  <c:v>6842.43</c:v>
                </c:pt>
                <c:pt idx="1931">
                  <c:v>6642.11</c:v>
                </c:pt>
                <c:pt idx="1932">
                  <c:v>7116.8</c:v>
                </c:pt>
                <c:pt idx="1933">
                  <c:v>7096.18</c:v>
                </c:pt>
                <c:pt idx="1934">
                  <c:v>7257.66</c:v>
                </c:pt>
                <c:pt idx="1935">
                  <c:v>7189.42</c:v>
                </c:pt>
                <c:pt idx="1936">
                  <c:v>6881.96</c:v>
                </c:pt>
                <c:pt idx="1937">
                  <c:v>6880.32</c:v>
                </c:pt>
                <c:pt idx="1938">
                  <c:v>7117.21</c:v>
                </c:pt>
                <c:pt idx="1939">
                  <c:v>7429.72</c:v>
                </c:pt>
                <c:pt idx="1940">
                  <c:v>7550.9</c:v>
                </c:pt>
                <c:pt idx="1941">
                  <c:v>7569.94</c:v>
                </c:pt>
                <c:pt idx="1942">
                  <c:v>7679.87</c:v>
                </c:pt>
                <c:pt idx="1943">
                  <c:v>7795.6</c:v>
                </c:pt>
                <c:pt idx="1944">
                  <c:v>7807.06</c:v>
                </c:pt>
                <c:pt idx="1945">
                  <c:v>8801.0400000000009</c:v>
                </c:pt>
                <c:pt idx="1946">
                  <c:v>8658.5499999999993</c:v>
                </c:pt>
                <c:pt idx="1947">
                  <c:v>8864.77</c:v>
                </c:pt>
                <c:pt idx="1948">
                  <c:v>8988.6</c:v>
                </c:pt>
                <c:pt idx="1949">
                  <c:v>8897.4699999999993</c:v>
                </c:pt>
                <c:pt idx="1950">
                  <c:v>8912.65</c:v>
                </c:pt>
                <c:pt idx="1951">
                  <c:v>9003.07</c:v>
                </c:pt>
                <c:pt idx="1952">
                  <c:v>9268.76</c:v>
                </c:pt>
                <c:pt idx="1953">
                  <c:v>9951.52</c:v>
                </c:pt>
                <c:pt idx="1954">
                  <c:v>9842.67</c:v>
                </c:pt>
                <c:pt idx="1955">
                  <c:v>9593.9</c:v>
                </c:pt>
                <c:pt idx="1956">
                  <c:v>8756.43</c:v>
                </c:pt>
                <c:pt idx="1957">
                  <c:v>8601.7999999999993</c:v>
                </c:pt>
                <c:pt idx="1958">
                  <c:v>8804.48</c:v>
                </c:pt>
                <c:pt idx="1959">
                  <c:v>9269.99</c:v>
                </c:pt>
                <c:pt idx="1960">
                  <c:v>9733.7199999999993</c:v>
                </c:pt>
                <c:pt idx="1961">
                  <c:v>9328.2000000000007</c:v>
                </c:pt>
                <c:pt idx="1962">
                  <c:v>9377.01</c:v>
                </c:pt>
                <c:pt idx="1963">
                  <c:v>9670.74</c:v>
                </c:pt>
                <c:pt idx="1964">
                  <c:v>9726.57</c:v>
                </c:pt>
                <c:pt idx="1965">
                  <c:v>9729.0400000000009</c:v>
                </c:pt>
                <c:pt idx="1966">
                  <c:v>9522.98</c:v>
                </c:pt>
                <c:pt idx="1967">
                  <c:v>9081.76</c:v>
                </c:pt>
                <c:pt idx="1968">
                  <c:v>9182.58</c:v>
                </c:pt>
                <c:pt idx="1969">
                  <c:v>9209.2900000000009</c:v>
                </c:pt>
                <c:pt idx="1970">
                  <c:v>8790.3700000000008</c:v>
                </c:pt>
                <c:pt idx="1971">
                  <c:v>8906.93</c:v>
                </c:pt>
                <c:pt idx="1972">
                  <c:v>8835.0499999999993</c:v>
                </c:pt>
                <c:pt idx="1973">
                  <c:v>9181.02</c:v>
                </c:pt>
                <c:pt idx="1974">
                  <c:v>9525.75</c:v>
                </c:pt>
                <c:pt idx="1975">
                  <c:v>9439.1200000000008</c:v>
                </c:pt>
                <c:pt idx="1976">
                  <c:v>9700.41</c:v>
                </c:pt>
                <c:pt idx="1977">
                  <c:v>9461.06</c:v>
                </c:pt>
                <c:pt idx="1978">
                  <c:v>10167.27</c:v>
                </c:pt>
                <c:pt idx="1979">
                  <c:v>9529.7999999999993</c:v>
                </c:pt>
                <c:pt idx="1980">
                  <c:v>9656.7199999999993</c:v>
                </c:pt>
                <c:pt idx="1981">
                  <c:v>9800.64</c:v>
                </c:pt>
                <c:pt idx="1982">
                  <c:v>9665.5300000000007</c:v>
                </c:pt>
                <c:pt idx="1983">
                  <c:v>9653.68</c:v>
                </c:pt>
                <c:pt idx="1984">
                  <c:v>9758.85</c:v>
                </c:pt>
                <c:pt idx="1985">
                  <c:v>9771.49</c:v>
                </c:pt>
                <c:pt idx="1986">
                  <c:v>9795.7000000000007</c:v>
                </c:pt>
                <c:pt idx="1987">
                  <c:v>9870.09</c:v>
                </c:pt>
                <c:pt idx="1988">
                  <c:v>9321.7800000000007</c:v>
                </c:pt>
                <c:pt idx="1989">
                  <c:v>9480.84</c:v>
                </c:pt>
                <c:pt idx="1990">
                  <c:v>9475.2800000000007</c:v>
                </c:pt>
                <c:pt idx="1991">
                  <c:v>9386.7900000000009</c:v>
                </c:pt>
                <c:pt idx="1992">
                  <c:v>9450.7000000000007</c:v>
                </c:pt>
                <c:pt idx="1993">
                  <c:v>9538.02</c:v>
                </c:pt>
                <c:pt idx="1994">
                  <c:v>9480.26</c:v>
                </c:pt>
                <c:pt idx="1995">
                  <c:v>9411.84</c:v>
                </c:pt>
                <c:pt idx="1996">
                  <c:v>9288.02</c:v>
                </c:pt>
                <c:pt idx="1997">
                  <c:v>9332.34</c:v>
                </c:pt>
                <c:pt idx="1998">
                  <c:v>9303.6299999999992</c:v>
                </c:pt>
                <c:pt idx="1999">
                  <c:v>9648.7199999999993</c:v>
                </c:pt>
                <c:pt idx="2000">
                  <c:v>9629.66</c:v>
                </c:pt>
                <c:pt idx="2001">
                  <c:v>9313.61</c:v>
                </c:pt>
                <c:pt idx="2002">
                  <c:v>9264.81</c:v>
                </c:pt>
                <c:pt idx="2003">
                  <c:v>9162.92</c:v>
                </c:pt>
                <c:pt idx="2004">
                  <c:v>9045.39</c:v>
                </c:pt>
                <c:pt idx="2005">
                  <c:v>9143.58</c:v>
                </c:pt>
                <c:pt idx="2006">
                  <c:v>9190.85</c:v>
                </c:pt>
                <c:pt idx="2007">
                  <c:v>9137.99</c:v>
                </c:pt>
                <c:pt idx="2008">
                  <c:v>9228.33</c:v>
                </c:pt>
                <c:pt idx="2009">
                  <c:v>9123.41</c:v>
                </c:pt>
                <c:pt idx="2010">
                  <c:v>9087.2999999999993</c:v>
                </c:pt>
                <c:pt idx="2011">
                  <c:v>9132.49</c:v>
                </c:pt>
                <c:pt idx="2012">
                  <c:v>9073.94</c:v>
                </c:pt>
                <c:pt idx="2013">
                  <c:v>9375.4699999999993</c:v>
                </c:pt>
                <c:pt idx="2014">
                  <c:v>9252.2800000000007</c:v>
                </c:pt>
                <c:pt idx="2015">
                  <c:v>9428.33</c:v>
                </c:pt>
                <c:pt idx="2016">
                  <c:v>9277.9699999999993</c:v>
                </c:pt>
                <c:pt idx="2017">
                  <c:v>9278.81</c:v>
                </c:pt>
                <c:pt idx="2018">
                  <c:v>9240.35</c:v>
                </c:pt>
                <c:pt idx="2019">
                  <c:v>9276.5</c:v>
                </c:pt>
                <c:pt idx="2020">
                  <c:v>9243.61</c:v>
                </c:pt>
                <c:pt idx="2021">
                  <c:v>9243.2099999999991</c:v>
                </c:pt>
                <c:pt idx="2022">
                  <c:v>9192.84</c:v>
                </c:pt>
                <c:pt idx="2023">
                  <c:v>9132.23</c:v>
                </c:pt>
                <c:pt idx="2024">
                  <c:v>9151.39</c:v>
                </c:pt>
                <c:pt idx="2025">
                  <c:v>9159.0400000000009</c:v>
                </c:pt>
                <c:pt idx="2026">
                  <c:v>9185.82</c:v>
                </c:pt>
                <c:pt idx="2027">
                  <c:v>9164.23</c:v>
                </c:pt>
                <c:pt idx="2028">
                  <c:v>9374.89</c:v>
                </c:pt>
                <c:pt idx="2029">
                  <c:v>9525.36</c:v>
                </c:pt>
                <c:pt idx="2030">
                  <c:v>9581.07</c:v>
                </c:pt>
                <c:pt idx="2031">
                  <c:v>9536.89</c:v>
                </c:pt>
                <c:pt idx="2032">
                  <c:v>9677.11</c:v>
                </c:pt>
                <c:pt idx="2033">
                  <c:v>9905.17</c:v>
                </c:pt>
                <c:pt idx="2034">
                  <c:v>10990.87</c:v>
                </c:pt>
                <c:pt idx="2035">
                  <c:v>10912.82</c:v>
                </c:pt>
                <c:pt idx="2036">
                  <c:v>11100.47</c:v>
                </c:pt>
                <c:pt idx="2037">
                  <c:v>11111.21</c:v>
                </c:pt>
                <c:pt idx="2038">
                  <c:v>11323.47</c:v>
                </c:pt>
                <c:pt idx="2039">
                  <c:v>11759.59</c:v>
                </c:pt>
                <c:pt idx="2040">
                  <c:v>11053.61</c:v>
                </c:pt>
                <c:pt idx="2041">
                  <c:v>11246.35</c:v>
                </c:pt>
                <c:pt idx="2042">
                  <c:v>11205.89</c:v>
                </c:pt>
                <c:pt idx="2043">
                  <c:v>11747.02</c:v>
                </c:pt>
                <c:pt idx="2044">
                  <c:v>11779.77</c:v>
                </c:pt>
                <c:pt idx="2045">
                  <c:v>11601.47</c:v>
                </c:pt>
                <c:pt idx="2046">
                  <c:v>11754.05</c:v>
                </c:pt>
                <c:pt idx="2047">
                  <c:v>11675.74</c:v>
                </c:pt>
                <c:pt idx="2048">
                  <c:v>11878.11</c:v>
                </c:pt>
                <c:pt idx="2049">
                  <c:v>11410.53</c:v>
                </c:pt>
                <c:pt idx="2050">
                  <c:v>11584.93</c:v>
                </c:pt>
                <c:pt idx="2051">
                  <c:v>11784.14</c:v>
                </c:pt>
                <c:pt idx="2052">
                  <c:v>11768.87</c:v>
                </c:pt>
                <c:pt idx="2053">
                  <c:v>11865.7</c:v>
                </c:pt>
                <c:pt idx="2054">
                  <c:v>11892.8</c:v>
                </c:pt>
                <c:pt idx="2055">
                  <c:v>12254.4</c:v>
                </c:pt>
                <c:pt idx="2056">
                  <c:v>11991.23</c:v>
                </c:pt>
                <c:pt idx="2057">
                  <c:v>11758.28</c:v>
                </c:pt>
                <c:pt idx="2058">
                  <c:v>11878.37</c:v>
                </c:pt>
                <c:pt idx="2059">
                  <c:v>11592.49</c:v>
                </c:pt>
                <c:pt idx="2060">
                  <c:v>11681.83</c:v>
                </c:pt>
                <c:pt idx="2061">
                  <c:v>11664.85</c:v>
                </c:pt>
                <c:pt idx="2062">
                  <c:v>11774.6</c:v>
                </c:pt>
                <c:pt idx="2063">
                  <c:v>11366.14</c:v>
                </c:pt>
                <c:pt idx="2064">
                  <c:v>11488.36</c:v>
                </c:pt>
                <c:pt idx="2065">
                  <c:v>11323.4</c:v>
                </c:pt>
                <c:pt idx="2066">
                  <c:v>11542.5</c:v>
                </c:pt>
                <c:pt idx="2067">
                  <c:v>11506.87</c:v>
                </c:pt>
                <c:pt idx="2068">
                  <c:v>11711.51</c:v>
                </c:pt>
                <c:pt idx="2069">
                  <c:v>11680.82</c:v>
                </c:pt>
                <c:pt idx="2070">
                  <c:v>11970.48</c:v>
                </c:pt>
                <c:pt idx="2071">
                  <c:v>11414.03</c:v>
                </c:pt>
                <c:pt idx="2072">
                  <c:v>10245.299999999999</c:v>
                </c:pt>
                <c:pt idx="2073">
                  <c:v>10511.81</c:v>
                </c:pt>
                <c:pt idx="2074">
                  <c:v>10169.57</c:v>
                </c:pt>
                <c:pt idx="2075">
                  <c:v>10280.35</c:v>
                </c:pt>
                <c:pt idx="2076">
                  <c:v>10369.56</c:v>
                </c:pt>
                <c:pt idx="2077">
                  <c:v>10131.52</c:v>
                </c:pt>
                <c:pt idx="2078">
                  <c:v>10242.35</c:v>
                </c:pt>
                <c:pt idx="2079">
                  <c:v>10363.14</c:v>
                </c:pt>
                <c:pt idx="2080">
                  <c:v>10400.91</c:v>
                </c:pt>
                <c:pt idx="2081">
                  <c:v>10442.17</c:v>
                </c:pt>
                <c:pt idx="2082">
                  <c:v>10323.76</c:v>
                </c:pt>
                <c:pt idx="2083">
                  <c:v>10680.84</c:v>
                </c:pt>
                <c:pt idx="2084">
                  <c:v>10796.95</c:v>
                </c:pt>
                <c:pt idx="2085">
                  <c:v>10974.9</c:v>
                </c:pt>
                <c:pt idx="2086">
                  <c:v>10948.99</c:v>
                </c:pt>
                <c:pt idx="2087">
                  <c:v>10944.59</c:v>
                </c:pt>
                <c:pt idx="2088">
                  <c:v>11094.35</c:v>
                </c:pt>
                <c:pt idx="2089">
                  <c:v>10938.27</c:v>
                </c:pt>
                <c:pt idx="2090">
                  <c:v>10462.26</c:v>
                </c:pt>
                <c:pt idx="2091">
                  <c:v>10538.46</c:v>
                </c:pt>
                <c:pt idx="2092">
                  <c:v>10246.19</c:v>
                </c:pt>
                <c:pt idx="2093">
                  <c:v>10760.07</c:v>
                </c:pt>
                <c:pt idx="2094">
                  <c:v>10692.72</c:v>
                </c:pt>
                <c:pt idx="2095">
                  <c:v>10750.72</c:v>
                </c:pt>
                <c:pt idx="2096">
                  <c:v>10775.27</c:v>
                </c:pt>
                <c:pt idx="2097">
                  <c:v>10709.65</c:v>
                </c:pt>
                <c:pt idx="2098">
                  <c:v>10844.64</c:v>
                </c:pt>
                <c:pt idx="2099">
                  <c:v>10784.49</c:v>
                </c:pt>
                <c:pt idx="2100">
                  <c:v>10619.45</c:v>
                </c:pt>
                <c:pt idx="2101">
                  <c:v>10575.98</c:v>
                </c:pt>
                <c:pt idx="2102">
                  <c:v>10549.33</c:v>
                </c:pt>
                <c:pt idx="2103">
                  <c:v>10669.58</c:v>
                </c:pt>
                <c:pt idx="2104">
                  <c:v>10793.34</c:v>
                </c:pt>
                <c:pt idx="2105">
                  <c:v>10604.41</c:v>
                </c:pt>
                <c:pt idx="2106">
                  <c:v>10668.97</c:v>
                </c:pt>
                <c:pt idx="2107">
                  <c:v>10915.69</c:v>
                </c:pt>
                <c:pt idx="2108">
                  <c:v>11064.46</c:v>
                </c:pt>
                <c:pt idx="2109">
                  <c:v>11296.36</c:v>
                </c:pt>
                <c:pt idx="2110">
                  <c:v>11384.18</c:v>
                </c:pt>
                <c:pt idx="2111">
                  <c:v>11555.36</c:v>
                </c:pt>
                <c:pt idx="2112">
                  <c:v>11425.9</c:v>
                </c:pt>
                <c:pt idx="2113">
                  <c:v>11429.51</c:v>
                </c:pt>
                <c:pt idx="2114">
                  <c:v>11495.35</c:v>
                </c:pt>
                <c:pt idx="2115">
                  <c:v>11322.12</c:v>
                </c:pt>
                <c:pt idx="2116">
                  <c:v>11358.1</c:v>
                </c:pt>
                <c:pt idx="2117">
                  <c:v>11483.36</c:v>
                </c:pt>
                <c:pt idx="2118">
                  <c:v>11742.04</c:v>
                </c:pt>
                <c:pt idx="2119">
                  <c:v>11916.34</c:v>
                </c:pt>
                <c:pt idx="2120">
                  <c:v>12823.69</c:v>
                </c:pt>
                <c:pt idx="2121">
                  <c:v>12965.89</c:v>
                </c:pt>
                <c:pt idx="2122">
                  <c:v>12931.54</c:v>
                </c:pt>
                <c:pt idx="2123">
                  <c:v>13108.06</c:v>
                </c:pt>
                <c:pt idx="2124">
                  <c:v>13031.17</c:v>
                </c:pt>
                <c:pt idx="2125">
                  <c:v>13075.25</c:v>
                </c:pt>
                <c:pt idx="2126">
                  <c:v>13654.22</c:v>
                </c:pt>
                <c:pt idx="2127">
                  <c:v>13271.29</c:v>
                </c:pt>
                <c:pt idx="2128">
                  <c:v>13437.88</c:v>
                </c:pt>
                <c:pt idx="2129">
                  <c:v>13546.52</c:v>
                </c:pt>
                <c:pt idx="2130">
                  <c:v>13780.99</c:v>
                </c:pt>
                <c:pt idx="2131">
                  <c:v>13737.11</c:v>
                </c:pt>
                <c:pt idx="2132">
                  <c:v>13550.49</c:v>
                </c:pt>
                <c:pt idx="2133">
                  <c:v>13950.3</c:v>
                </c:pt>
                <c:pt idx="2134">
                  <c:v>14133.71</c:v>
                </c:pt>
                <c:pt idx="2135">
                  <c:v>15579.85</c:v>
                </c:pt>
                <c:pt idx="2136">
                  <c:v>15565.88</c:v>
                </c:pt>
                <c:pt idx="2137">
                  <c:v>14833.75</c:v>
                </c:pt>
                <c:pt idx="2138">
                  <c:v>15479.57</c:v>
                </c:pt>
                <c:pt idx="2139">
                  <c:v>15332.32</c:v>
                </c:pt>
                <c:pt idx="2140">
                  <c:v>15290.9</c:v>
                </c:pt>
                <c:pt idx="2141">
                  <c:v>15701.34</c:v>
                </c:pt>
                <c:pt idx="2142">
                  <c:v>16276.34</c:v>
                </c:pt>
                <c:pt idx="2143">
                  <c:v>16317.81</c:v>
                </c:pt>
                <c:pt idx="2144">
                  <c:v>16068.14</c:v>
                </c:pt>
                <c:pt idx="2145">
                  <c:v>15955.59</c:v>
                </c:pt>
                <c:pt idx="2146">
                  <c:v>16716.11</c:v>
                </c:pt>
                <c:pt idx="2147">
                  <c:v>17645.41</c:v>
                </c:pt>
                <c:pt idx="2148">
                  <c:v>17804.009999999998</c:v>
                </c:pt>
                <c:pt idx="2149">
                  <c:v>17817.09</c:v>
                </c:pt>
                <c:pt idx="2150">
                  <c:v>18621.310000000001</c:v>
                </c:pt>
                <c:pt idx="2151">
                  <c:v>18642.23</c:v>
                </c:pt>
                <c:pt idx="2152">
                  <c:v>18370</c:v>
                </c:pt>
                <c:pt idx="2153">
                  <c:v>18364.12</c:v>
                </c:pt>
                <c:pt idx="2154">
                  <c:v>19107.46</c:v>
                </c:pt>
                <c:pt idx="2155">
                  <c:v>18732.12</c:v>
                </c:pt>
                <c:pt idx="2156">
                  <c:v>17150.62</c:v>
                </c:pt>
                <c:pt idx="2157">
                  <c:v>17108.400000000001</c:v>
                </c:pt>
                <c:pt idx="2158">
                  <c:v>17717.419999999998</c:v>
                </c:pt>
                <c:pt idx="2159">
                  <c:v>18177.48</c:v>
                </c:pt>
                <c:pt idx="2160">
                  <c:v>19625.84</c:v>
                </c:pt>
                <c:pt idx="2161">
                  <c:v>18803</c:v>
                </c:pt>
                <c:pt idx="2162">
                  <c:v>19201.09</c:v>
                </c:pt>
                <c:pt idx="2163">
                  <c:v>19445.400000000001</c:v>
                </c:pt>
                <c:pt idx="2164">
                  <c:v>18699.77</c:v>
                </c:pt>
                <c:pt idx="2165">
                  <c:v>19154.23</c:v>
                </c:pt>
                <c:pt idx="2166">
                  <c:v>19345.12</c:v>
                </c:pt>
                <c:pt idx="2167">
                  <c:v>19191.63</c:v>
                </c:pt>
                <c:pt idx="2168">
                  <c:v>18321.14</c:v>
                </c:pt>
                <c:pt idx="2169">
                  <c:v>18553.919999999998</c:v>
                </c:pt>
                <c:pt idx="2170">
                  <c:v>18264.990000000002</c:v>
                </c:pt>
                <c:pt idx="2171">
                  <c:v>18058.900000000001</c:v>
                </c:pt>
                <c:pt idx="2172">
                  <c:v>18803.66</c:v>
                </c:pt>
                <c:pt idx="2173">
                  <c:v>19142.38</c:v>
                </c:pt>
                <c:pt idx="2174">
                  <c:v>19246.64</c:v>
                </c:pt>
                <c:pt idx="2175">
                  <c:v>19417.080000000002</c:v>
                </c:pt>
                <c:pt idx="2176">
                  <c:v>21310.6</c:v>
                </c:pt>
                <c:pt idx="2177">
                  <c:v>22805.16</c:v>
                </c:pt>
                <c:pt idx="2178">
                  <c:v>23137.96</c:v>
                </c:pt>
                <c:pt idx="2179">
                  <c:v>23869.83</c:v>
                </c:pt>
                <c:pt idx="2180">
                  <c:v>23477.3</c:v>
                </c:pt>
                <c:pt idx="2181">
                  <c:v>22803.08</c:v>
                </c:pt>
                <c:pt idx="2182">
                  <c:v>23783.03</c:v>
                </c:pt>
                <c:pt idx="2183">
                  <c:v>23241.34</c:v>
                </c:pt>
                <c:pt idx="2184">
                  <c:v>23735.95</c:v>
                </c:pt>
                <c:pt idx="2185">
                  <c:v>24664.79</c:v>
                </c:pt>
                <c:pt idx="2186">
                  <c:v>26437.040000000001</c:v>
                </c:pt>
                <c:pt idx="2187">
                  <c:v>26272.29</c:v>
                </c:pt>
                <c:pt idx="2188">
                  <c:v>27084.81</c:v>
                </c:pt>
                <c:pt idx="2189">
                  <c:v>27362.44</c:v>
                </c:pt>
                <c:pt idx="2190">
                  <c:v>28840.95</c:v>
                </c:pt>
                <c:pt idx="2191">
                  <c:v>29001.72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1-4218-8560-DA03A7BF2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139855"/>
        <c:axId val="221141103"/>
      </c:lineChart>
      <c:dateAx>
        <c:axId val="221139855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141103"/>
        <c:crosses val="autoZero"/>
        <c:auto val="1"/>
        <c:lblOffset val="100"/>
        <c:baseTimeUnit val="days"/>
      </c:dateAx>
      <c:valAx>
        <c:axId val="22114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.00_);[Red]\(\$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139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Close(Closing Price USD)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'Theoretical Daily Revenue per T'!$B$1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'Theoretical Daily Revenue per T'!$A$2:$A$2193</c:f>
              <c:numCache>
                <c:formatCode>m/d/yy</c:formatCode>
                <c:ptCount val="2192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</c:numCache>
            </c:numRef>
          </c:cat>
          <c:val>
            <c:numRef>
              <c:f>'Theoretical Daily Revenue per T'!$B$2:$B$2193</c:f>
              <c:numCache>
                <c:formatCode>General</c:formatCode>
                <c:ptCount val="2192"/>
                <c:pt idx="0" formatCode="\$#,##0.00_);[Red]\(\$#,##0.00\)">
                  <c:v>314.25</c:v>
                </c:pt>
                <c:pt idx="1">
                  <c:v>315.02999999999997</c:v>
                </c:pt>
                <c:pt idx="2">
                  <c:v>281.08</c:v>
                </c:pt>
                <c:pt idx="3">
                  <c:v>264.2</c:v>
                </c:pt>
                <c:pt idx="4">
                  <c:v>274.47000000000003</c:v>
                </c:pt>
                <c:pt idx="5">
                  <c:v>286.19</c:v>
                </c:pt>
                <c:pt idx="6">
                  <c:v>294.33999999999997</c:v>
                </c:pt>
                <c:pt idx="7">
                  <c:v>283.35000000000002</c:v>
                </c:pt>
                <c:pt idx="8">
                  <c:v>290.41000000000003</c:v>
                </c:pt>
                <c:pt idx="9">
                  <c:v>274.8</c:v>
                </c:pt>
                <c:pt idx="10">
                  <c:v>265.66000000000003</c:v>
                </c:pt>
                <c:pt idx="11">
                  <c:v>267.8</c:v>
                </c:pt>
                <c:pt idx="12">
                  <c:v>225.86</c:v>
                </c:pt>
                <c:pt idx="13">
                  <c:v>178.1</c:v>
                </c:pt>
                <c:pt idx="14">
                  <c:v>209.84</c:v>
                </c:pt>
                <c:pt idx="15">
                  <c:v>208.1</c:v>
                </c:pt>
                <c:pt idx="16">
                  <c:v>199.26</c:v>
                </c:pt>
                <c:pt idx="17">
                  <c:v>210.34</c:v>
                </c:pt>
                <c:pt idx="18">
                  <c:v>214.86</c:v>
                </c:pt>
                <c:pt idx="19">
                  <c:v>211.32</c:v>
                </c:pt>
                <c:pt idx="20">
                  <c:v>226.9</c:v>
                </c:pt>
                <c:pt idx="21">
                  <c:v>233.41</c:v>
                </c:pt>
                <c:pt idx="22">
                  <c:v>232.88</c:v>
                </c:pt>
                <c:pt idx="23">
                  <c:v>247.85</c:v>
                </c:pt>
                <c:pt idx="24">
                  <c:v>253.72</c:v>
                </c:pt>
                <c:pt idx="25">
                  <c:v>273.47000000000003</c:v>
                </c:pt>
                <c:pt idx="26">
                  <c:v>263.48</c:v>
                </c:pt>
                <c:pt idx="27">
                  <c:v>233.91</c:v>
                </c:pt>
                <c:pt idx="28">
                  <c:v>233.51</c:v>
                </c:pt>
                <c:pt idx="29">
                  <c:v>226.43</c:v>
                </c:pt>
                <c:pt idx="30">
                  <c:v>217.46</c:v>
                </c:pt>
                <c:pt idx="31">
                  <c:v>226.97</c:v>
                </c:pt>
                <c:pt idx="32">
                  <c:v>238.23</c:v>
                </c:pt>
                <c:pt idx="33">
                  <c:v>227.27</c:v>
                </c:pt>
                <c:pt idx="34">
                  <c:v>226.85</c:v>
                </c:pt>
                <c:pt idx="35">
                  <c:v>217.11</c:v>
                </c:pt>
                <c:pt idx="36">
                  <c:v>222.27</c:v>
                </c:pt>
                <c:pt idx="37">
                  <c:v>227.75</c:v>
                </c:pt>
                <c:pt idx="38">
                  <c:v>223.41</c:v>
                </c:pt>
                <c:pt idx="39">
                  <c:v>220.11</c:v>
                </c:pt>
                <c:pt idx="40">
                  <c:v>219.84</c:v>
                </c:pt>
                <c:pt idx="41">
                  <c:v>219.18</c:v>
                </c:pt>
                <c:pt idx="42">
                  <c:v>221.76</c:v>
                </c:pt>
                <c:pt idx="43">
                  <c:v>235.43</c:v>
                </c:pt>
                <c:pt idx="44">
                  <c:v>257.32</c:v>
                </c:pt>
                <c:pt idx="45">
                  <c:v>234.82</c:v>
                </c:pt>
                <c:pt idx="46">
                  <c:v>233.84</c:v>
                </c:pt>
                <c:pt idx="47">
                  <c:v>243.61</c:v>
                </c:pt>
                <c:pt idx="48">
                  <c:v>236.33</c:v>
                </c:pt>
                <c:pt idx="49">
                  <c:v>240.28</c:v>
                </c:pt>
                <c:pt idx="50">
                  <c:v>243.78</c:v>
                </c:pt>
                <c:pt idx="51">
                  <c:v>244.53</c:v>
                </c:pt>
                <c:pt idx="52">
                  <c:v>235.98</c:v>
                </c:pt>
                <c:pt idx="53">
                  <c:v>238.89</c:v>
                </c:pt>
                <c:pt idx="54">
                  <c:v>238.74</c:v>
                </c:pt>
                <c:pt idx="55">
                  <c:v>237.47</c:v>
                </c:pt>
                <c:pt idx="56">
                  <c:v>236.43</c:v>
                </c:pt>
                <c:pt idx="57">
                  <c:v>253.83</c:v>
                </c:pt>
                <c:pt idx="58">
                  <c:v>254.26</c:v>
                </c:pt>
                <c:pt idx="59">
                  <c:v>260.2</c:v>
                </c:pt>
                <c:pt idx="60">
                  <c:v>275.67</c:v>
                </c:pt>
                <c:pt idx="61">
                  <c:v>281.7</c:v>
                </c:pt>
                <c:pt idx="62">
                  <c:v>273.08999999999997</c:v>
                </c:pt>
                <c:pt idx="63">
                  <c:v>276.18</c:v>
                </c:pt>
                <c:pt idx="64">
                  <c:v>272.72000000000003</c:v>
                </c:pt>
                <c:pt idx="65">
                  <c:v>276.26</c:v>
                </c:pt>
                <c:pt idx="66">
                  <c:v>274.35000000000002</c:v>
                </c:pt>
                <c:pt idx="67">
                  <c:v>289.61</c:v>
                </c:pt>
                <c:pt idx="68">
                  <c:v>291.76</c:v>
                </c:pt>
                <c:pt idx="69">
                  <c:v>296.38</c:v>
                </c:pt>
                <c:pt idx="70">
                  <c:v>294.35000000000002</c:v>
                </c:pt>
                <c:pt idx="71">
                  <c:v>285.33999999999997</c:v>
                </c:pt>
                <c:pt idx="72">
                  <c:v>281.89</c:v>
                </c:pt>
                <c:pt idx="73">
                  <c:v>286.39</c:v>
                </c:pt>
                <c:pt idx="74">
                  <c:v>290.58999999999997</c:v>
                </c:pt>
                <c:pt idx="75">
                  <c:v>285.51</c:v>
                </c:pt>
                <c:pt idx="76">
                  <c:v>256.3</c:v>
                </c:pt>
                <c:pt idx="77">
                  <c:v>260.93</c:v>
                </c:pt>
                <c:pt idx="78">
                  <c:v>261.75</c:v>
                </c:pt>
                <c:pt idx="79">
                  <c:v>260.02</c:v>
                </c:pt>
                <c:pt idx="80">
                  <c:v>267.95999999999998</c:v>
                </c:pt>
                <c:pt idx="81">
                  <c:v>266.74</c:v>
                </c:pt>
                <c:pt idx="82">
                  <c:v>245.6</c:v>
                </c:pt>
                <c:pt idx="83">
                  <c:v>246.2</c:v>
                </c:pt>
                <c:pt idx="84">
                  <c:v>248.53</c:v>
                </c:pt>
                <c:pt idx="85">
                  <c:v>247.03</c:v>
                </c:pt>
                <c:pt idx="86">
                  <c:v>252.8</c:v>
                </c:pt>
                <c:pt idx="87">
                  <c:v>242.71</c:v>
                </c:pt>
                <c:pt idx="88">
                  <c:v>247.53</c:v>
                </c:pt>
                <c:pt idx="89">
                  <c:v>244.22</c:v>
                </c:pt>
                <c:pt idx="90">
                  <c:v>247.27</c:v>
                </c:pt>
                <c:pt idx="91">
                  <c:v>253.01</c:v>
                </c:pt>
                <c:pt idx="92">
                  <c:v>254.32</c:v>
                </c:pt>
                <c:pt idx="93">
                  <c:v>253.7</c:v>
                </c:pt>
                <c:pt idx="94">
                  <c:v>260.60000000000002</c:v>
                </c:pt>
                <c:pt idx="95">
                  <c:v>255.49</c:v>
                </c:pt>
                <c:pt idx="96">
                  <c:v>253.18</c:v>
                </c:pt>
                <c:pt idx="97">
                  <c:v>245.02</c:v>
                </c:pt>
                <c:pt idx="98">
                  <c:v>243.68</c:v>
                </c:pt>
                <c:pt idx="99">
                  <c:v>236.07</c:v>
                </c:pt>
                <c:pt idx="100">
                  <c:v>236.55</c:v>
                </c:pt>
                <c:pt idx="101">
                  <c:v>236.15</c:v>
                </c:pt>
                <c:pt idx="102">
                  <c:v>224.59</c:v>
                </c:pt>
                <c:pt idx="103">
                  <c:v>219.16</c:v>
                </c:pt>
                <c:pt idx="104">
                  <c:v>223.83</c:v>
                </c:pt>
                <c:pt idx="105">
                  <c:v>228.57</c:v>
                </c:pt>
                <c:pt idx="106">
                  <c:v>222.88</c:v>
                </c:pt>
                <c:pt idx="107">
                  <c:v>223.36</c:v>
                </c:pt>
                <c:pt idx="108">
                  <c:v>222.6</c:v>
                </c:pt>
                <c:pt idx="109">
                  <c:v>224.63</c:v>
                </c:pt>
                <c:pt idx="110">
                  <c:v>235.27</c:v>
                </c:pt>
                <c:pt idx="111">
                  <c:v>234.18</c:v>
                </c:pt>
                <c:pt idx="112">
                  <c:v>236.46</c:v>
                </c:pt>
                <c:pt idx="113">
                  <c:v>231.27</c:v>
                </c:pt>
                <c:pt idx="114">
                  <c:v>226.39</c:v>
                </c:pt>
                <c:pt idx="115">
                  <c:v>219.43</c:v>
                </c:pt>
                <c:pt idx="116">
                  <c:v>229.29</c:v>
                </c:pt>
                <c:pt idx="117">
                  <c:v>225.85</c:v>
                </c:pt>
                <c:pt idx="118">
                  <c:v>225.81</c:v>
                </c:pt>
                <c:pt idx="119">
                  <c:v>236.15</c:v>
                </c:pt>
                <c:pt idx="120">
                  <c:v>232.08</c:v>
                </c:pt>
                <c:pt idx="121">
                  <c:v>234.93</c:v>
                </c:pt>
                <c:pt idx="122">
                  <c:v>240.36</c:v>
                </c:pt>
                <c:pt idx="123">
                  <c:v>239.02</c:v>
                </c:pt>
                <c:pt idx="124">
                  <c:v>236.12</c:v>
                </c:pt>
                <c:pt idx="125">
                  <c:v>229.78</c:v>
                </c:pt>
                <c:pt idx="126">
                  <c:v>237.33</c:v>
                </c:pt>
                <c:pt idx="127">
                  <c:v>243.86</c:v>
                </c:pt>
                <c:pt idx="128">
                  <c:v>241.83</c:v>
                </c:pt>
                <c:pt idx="129">
                  <c:v>240.3</c:v>
                </c:pt>
                <c:pt idx="130">
                  <c:v>242.16</c:v>
                </c:pt>
                <c:pt idx="131">
                  <c:v>241.11</c:v>
                </c:pt>
                <c:pt idx="132">
                  <c:v>236.38</c:v>
                </c:pt>
                <c:pt idx="133">
                  <c:v>236.93</c:v>
                </c:pt>
                <c:pt idx="134">
                  <c:v>237.6</c:v>
                </c:pt>
                <c:pt idx="135">
                  <c:v>236.15</c:v>
                </c:pt>
                <c:pt idx="136">
                  <c:v>236.8</c:v>
                </c:pt>
                <c:pt idx="137">
                  <c:v>233.13</c:v>
                </c:pt>
                <c:pt idx="138">
                  <c:v>231.95</c:v>
                </c:pt>
                <c:pt idx="139">
                  <c:v>234.02</c:v>
                </c:pt>
                <c:pt idx="140">
                  <c:v>235.34</c:v>
                </c:pt>
                <c:pt idx="141">
                  <c:v>240.35</c:v>
                </c:pt>
                <c:pt idx="142">
                  <c:v>238.87</c:v>
                </c:pt>
                <c:pt idx="143">
                  <c:v>240.95</c:v>
                </c:pt>
                <c:pt idx="144">
                  <c:v>237.11</c:v>
                </c:pt>
                <c:pt idx="145">
                  <c:v>237.12</c:v>
                </c:pt>
                <c:pt idx="146">
                  <c:v>237.28</c:v>
                </c:pt>
                <c:pt idx="147">
                  <c:v>237.41</c:v>
                </c:pt>
                <c:pt idx="148">
                  <c:v>237.1</c:v>
                </c:pt>
                <c:pt idx="149">
                  <c:v>233.35</c:v>
                </c:pt>
                <c:pt idx="150">
                  <c:v>230.19</c:v>
                </c:pt>
                <c:pt idx="151">
                  <c:v>222.93</c:v>
                </c:pt>
                <c:pt idx="152">
                  <c:v>225.8</c:v>
                </c:pt>
                <c:pt idx="153">
                  <c:v>225.87</c:v>
                </c:pt>
                <c:pt idx="154">
                  <c:v>224.32</c:v>
                </c:pt>
                <c:pt idx="155">
                  <c:v>224.95</c:v>
                </c:pt>
                <c:pt idx="156">
                  <c:v>225.62</c:v>
                </c:pt>
                <c:pt idx="157">
                  <c:v>222.88</c:v>
                </c:pt>
                <c:pt idx="158">
                  <c:v>228.49</c:v>
                </c:pt>
                <c:pt idx="159">
                  <c:v>229.05</c:v>
                </c:pt>
                <c:pt idx="160">
                  <c:v>228.8</c:v>
                </c:pt>
                <c:pt idx="161">
                  <c:v>229.71</c:v>
                </c:pt>
                <c:pt idx="162">
                  <c:v>229.98</c:v>
                </c:pt>
                <c:pt idx="163">
                  <c:v>232.4</c:v>
                </c:pt>
                <c:pt idx="164">
                  <c:v>233.54</c:v>
                </c:pt>
                <c:pt idx="165">
                  <c:v>236.82</c:v>
                </c:pt>
                <c:pt idx="166">
                  <c:v>250.9</c:v>
                </c:pt>
                <c:pt idx="167">
                  <c:v>249.28</c:v>
                </c:pt>
                <c:pt idx="168">
                  <c:v>249.01</c:v>
                </c:pt>
                <c:pt idx="169">
                  <c:v>244.61</c:v>
                </c:pt>
                <c:pt idx="170">
                  <c:v>245.21</c:v>
                </c:pt>
                <c:pt idx="171">
                  <c:v>243.94</c:v>
                </c:pt>
                <c:pt idx="172">
                  <c:v>246.99</c:v>
                </c:pt>
                <c:pt idx="173">
                  <c:v>244.3</c:v>
                </c:pt>
                <c:pt idx="174">
                  <c:v>240.51</c:v>
                </c:pt>
                <c:pt idx="175">
                  <c:v>242.8</c:v>
                </c:pt>
                <c:pt idx="176">
                  <c:v>243.59</c:v>
                </c:pt>
                <c:pt idx="177">
                  <c:v>250.99</c:v>
                </c:pt>
                <c:pt idx="178">
                  <c:v>249.01</c:v>
                </c:pt>
                <c:pt idx="179">
                  <c:v>257.06</c:v>
                </c:pt>
                <c:pt idx="180">
                  <c:v>263.07</c:v>
                </c:pt>
                <c:pt idx="181">
                  <c:v>258.62</c:v>
                </c:pt>
                <c:pt idx="182">
                  <c:v>255.41</c:v>
                </c:pt>
                <c:pt idx="183">
                  <c:v>256.33999999999997</c:v>
                </c:pt>
                <c:pt idx="184">
                  <c:v>260.89</c:v>
                </c:pt>
                <c:pt idx="185">
                  <c:v>271.91000000000003</c:v>
                </c:pt>
                <c:pt idx="186">
                  <c:v>269.02999999999997</c:v>
                </c:pt>
                <c:pt idx="187">
                  <c:v>266.20999999999998</c:v>
                </c:pt>
                <c:pt idx="188">
                  <c:v>270.79000000000002</c:v>
                </c:pt>
                <c:pt idx="189">
                  <c:v>269.23</c:v>
                </c:pt>
                <c:pt idx="190">
                  <c:v>284.89</c:v>
                </c:pt>
                <c:pt idx="191">
                  <c:v>293.11</c:v>
                </c:pt>
                <c:pt idx="192">
                  <c:v>310.87</c:v>
                </c:pt>
                <c:pt idx="193">
                  <c:v>292.05</c:v>
                </c:pt>
                <c:pt idx="194">
                  <c:v>287.45999999999998</c:v>
                </c:pt>
                <c:pt idx="195">
                  <c:v>285.83</c:v>
                </c:pt>
                <c:pt idx="196">
                  <c:v>278.08999999999997</c:v>
                </c:pt>
                <c:pt idx="197">
                  <c:v>279.47000000000003</c:v>
                </c:pt>
                <c:pt idx="198">
                  <c:v>274.89999999999998</c:v>
                </c:pt>
                <c:pt idx="199">
                  <c:v>273.61</c:v>
                </c:pt>
                <c:pt idx="200">
                  <c:v>278.98</c:v>
                </c:pt>
                <c:pt idx="201">
                  <c:v>275.83</c:v>
                </c:pt>
                <c:pt idx="202">
                  <c:v>277.22000000000003</c:v>
                </c:pt>
                <c:pt idx="203">
                  <c:v>276.05</c:v>
                </c:pt>
                <c:pt idx="204">
                  <c:v>288.27999999999997</c:v>
                </c:pt>
                <c:pt idx="205">
                  <c:v>288.7</c:v>
                </c:pt>
                <c:pt idx="206">
                  <c:v>292.69</c:v>
                </c:pt>
                <c:pt idx="207">
                  <c:v>293.62</c:v>
                </c:pt>
                <c:pt idx="208">
                  <c:v>294.43</c:v>
                </c:pt>
                <c:pt idx="209">
                  <c:v>289.58999999999997</c:v>
                </c:pt>
                <c:pt idx="210">
                  <c:v>287.72000000000003</c:v>
                </c:pt>
                <c:pt idx="211">
                  <c:v>284.64999999999998</c:v>
                </c:pt>
                <c:pt idx="212">
                  <c:v>281.60000000000002</c:v>
                </c:pt>
                <c:pt idx="213">
                  <c:v>282.61</c:v>
                </c:pt>
                <c:pt idx="214">
                  <c:v>281.23</c:v>
                </c:pt>
                <c:pt idx="215">
                  <c:v>285.22000000000003</c:v>
                </c:pt>
                <c:pt idx="216">
                  <c:v>281.88</c:v>
                </c:pt>
                <c:pt idx="217">
                  <c:v>278.58</c:v>
                </c:pt>
                <c:pt idx="218">
                  <c:v>279.58</c:v>
                </c:pt>
                <c:pt idx="219">
                  <c:v>261</c:v>
                </c:pt>
                <c:pt idx="220">
                  <c:v>265.08</c:v>
                </c:pt>
                <c:pt idx="221">
                  <c:v>264.47000000000003</c:v>
                </c:pt>
                <c:pt idx="222">
                  <c:v>270.39</c:v>
                </c:pt>
                <c:pt idx="223">
                  <c:v>266.38</c:v>
                </c:pt>
                <c:pt idx="224">
                  <c:v>264.08</c:v>
                </c:pt>
                <c:pt idx="225">
                  <c:v>265.68</c:v>
                </c:pt>
                <c:pt idx="226">
                  <c:v>261.55</c:v>
                </c:pt>
                <c:pt idx="227">
                  <c:v>258.51</c:v>
                </c:pt>
                <c:pt idx="228">
                  <c:v>257.98</c:v>
                </c:pt>
                <c:pt idx="229">
                  <c:v>211.08</c:v>
                </c:pt>
                <c:pt idx="230">
                  <c:v>226.68</c:v>
                </c:pt>
                <c:pt idx="231">
                  <c:v>235.35</c:v>
                </c:pt>
                <c:pt idx="232">
                  <c:v>232.57</c:v>
                </c:pt>
                <c:pt idx="233">
                  <c:v>230.39</c:v>
                </c:pt>
                <c:pt idx="234">
                  <c:v>228.17</c:v>
                </c:pt>
                <c:pt idx="235">
                  <c:v>210.49</c:v>
                </c:pt>
                <c:pt idx="236">
                  <c:v>221.61</c:v>
                </c:pt>
                <c:pt idx="237">
                  <c:v>225.83</c:v>
                </c:pt>
                <c:pt idx="238">
                  <c:v>224.77</c:v>
                </c:pt>
                <c:pt idx="239">
                  <c:v>231.4</c:v>
                </c:pt>
                <c:pt idx="240">
                  <c:v>229.78</c:v>
                </c:pt>
                <c:pt idx="241">
                  <c:v>228.76</c:v>
                </c:pt>
                <c:pt idx="242">
                  <c:v>230.06</c:v>
                </c:pt>
                <c:pt idx="243">
                  <c:v>228.12</c:v>
                </c:pt>
                <c:pt idx="244">
                  <c:v>229.28</c:v>
                </c:pt>
                <c:pt idx="245">
                  <c:v>227.18</c:v>
                </c:pt>
                <c:pt idx="246">
                  <c:v>230.3</c:v>
                </c:pt>
                <c:pt idx="247">
                  <c:v>235.02</c:v>
                </c:pt>
                <c:pt idx="248">
                  <c:v>239.84</c:v>
                </c:pt>
                <c:pt idx="249">
                  <c:v>239.85</c:v>
                </c:pt>
                <c:pt idx="250">
                  <c:v>243.61</c:v>
                </c:pt>
                <c:pt idx="251">
                  <c:v>238.17</c:v>
                </c:pt>
                <c:pt idx="252">
                  <c:v>238.48</c:v>
                </c:pt>
                <c:pt idx="253">
                  <c:v>240.11</c:v>
                </c:pt>
                <c:pt idx="254">
                  <c:v>235.23</c:v>
                </c:pt>
                <c:pt idx="255">
                  <c:v>230.51</c:v>
                </c:pt>
                <c:pt idx="256">
                  <c:v>230.64</c:v>
                </c:pt>
                <c:pt idx="257">
                  <c:v>230.3</c:v>
                </c:pt>
                <c:pt idx="258">
                  <c:v>229.09</c:v>
                </c:pt>
                <c:pt idx="259">
                  <c:v>229.81</c:v>
                </c:pt>
                <c:pt idx="260">
                  <c:v>232.98</c:v>
                </c:pt>
                <c:pt idx="261">
                  <c:v>231.49</c:v>
                </c:pt>
                <c:pt idx="262">
                  <c:v>231.21</c:v>
                </c:pt>
                <c:pt idx="263">
                  <c:v>227.09</c:v>
                </c:pt>
                <c:pt idx="264">
                  <c:v>230.62</c:v>
                </c:pt>
                <c:pt idx="265">
                  <c:v>230.28</c:v>
                </c:pt>
                <c:pt idx="266">
                  <c:v>234.53</c:v>
                </c:pt>
                <c:pt idx="267">
                  <c:v>235.14</c:v>
                </c:pt>
                <c:pt idx="268">
                  <c:v>234.34</c:v>
                </c:pt>
                <c:pt idx="269">
                  <c:v>232.76</c:v>
                </c:pt>
                <c:pt idx="270">
                  <c:v>239.14</c:v>
                </c:pt>
                <c:pt idx="271">
                  <c:v>236.69</c:v>
                </c:pt>
                <c:pt idx="272">
                  <c:v>236.06</c:v>
                </c:pt>
                <c:pt idx="273">
                  <c:v>237.55</c:v>
                </c:pt>
                <c:pt idx="274">
                  <c:v>237.29</c:v>
                </c:pt>
                <c:pt idx="275">
                  <c:v>238.73</c:v>
                </c:pt>
                <c:pt idx="276">
                  <c:v>238.26</c:v>
                </c:pt>
                <c:pt idx="277">
                  <c:v>240.38</c:v>
                </c:pt>
                <c:pt idx="278">
                  <c:v>246.06</c:v>
                </c:pt>
                <c:pt idx="279">
                  <c:v>242.97</c:v>
                </c:pt>
                <c:pt idx="280">
                  <c:v>242.3</c:v>
                </c:pt>
                <c:pt idx="281">
                  <c:v>243.93</c:v>
                </c:pt>
                <c:pt idx="282">
                  <c:v>244.94</c:v>
                </c:pt>
                <c:pt idx="283">
                  <c:v>247.05</c:v>
                </c:pt>
                <c:pt idx="284">
                  <c:v>245.31</c:v>
                </c:pt>
                <c:pt idx="285">
                  <c:v>249.51</c:v>
                </c:pt>
                <c:pt idx="286">
                  <c:v>251.99</c:v>
                </c:pt>
                <c:pt idx="287">
                  <c:v>254.32</c:v>
                </c:pt>
                <c:pt idx="288">
                  <c:v>262.87</c:v>
                </c:pt>
                <c:pt idx="289">
                  <c:v>270.64</c:v>
                </c:pt>
                <c:pt idx="290">
                  <c:v>261.64</c:v>
                </c:pt>
                <c:pt idx="291">
                  <c:v>263.44</c:v>
                </c:pt>
                <c:pt idx="292">
                  <c:v>269.45999999999998</c:v>
                </c:pt>
                <c:pt idx="293">
                  <c:v>266.27</c:v>
                </c:pt>
                <c:pt idx="294">
                  <c:v>274.02</c:v>
                </c:pt>
                <c:pt idx="295">
                  <c:v>276.5</c:v>
                </c:pt>
                <c:pt idx="296">
                  <c:v>281.64999999999998</c:v>
                </c:pt>
                <c:pt idx="297">
                  <c:v>283.68</c:v>
                </c:pt>
                <c:pt idx="298">
                  <c:v>285.3</c:v>
                </c:pt>
                <c:pt idx="299">
                  <c:v>293.79000000000002</c:v>
                </c:pt>
                <c:pt idx="300">
                  <c:v>304.62</c:v>
                </c:pt>
                <c:pt idx="301">
                  <c:v>313.86</c:v>
                </c:pt>
                <c:pt idx="302">
                  <c:v>328.02</c:v>
                </c:pt>
                <c:pt idx="303">
                  <c:v>314.17</c:v>
                </c:pt>
                <c:pt idx="304">
                  <c:v>325.43</c:v>
                </c:pt>
                <c:pt idx="305">
                  <c:v>361.19</c:v>
                </c:pt>
                <c:pt idx="306">
                  <c:v>403.42</c:v>
                </c:pt>
                <c:pt idx="307">
                  <c:v>411.56</c:v>
                </c:pt>
                <c:pt idx="308">
                  <c:v>386.35</c:v>
                </c:pt>
                <c:pt idx="309">
                  <c:v>374.47</c:v>
                </c:pt>
                <c:pt idx="310">
                  <c:v>386.48</c:v>
                </c:pt>
                <c:pt idx="311">
                  <c:v>373.37</c:v>
                </c:pt>
                <c:pt idx="312">
                  <c:v>380.26</c:v>
                </c:pt>
                <c:pt idx="313">
                  <c:v>336.82</c:v>
                </c:pt>
                <c:pt idx="314">
                  <c:v>311.08</c:v>
                </c:pt>
                <c:pt idx="315">
                  <c:v>338.15</c:v>
                </c:pt>
                <c:pt idx="316">
                  <c:v>336.75</c:v>
                </c:pt>
                <c:pt idx="317">
                  <c:v>332.91</c:v>
                </c:pt>
                <c:pt idx="318">
                  <c:v>320.17</c:v>
                </c:pt>
                <c:pt idx="319">
                  <c:v>330.75</c:v>
                </c:pt>
                <c:pt idx="320">
                  <c:v>335.09</c:v>
                </c:pt>
                <c:pt idx="321">
                  <c:v>334.59</c:v>
                </c:pt>
                <c:pt idx="322">
                  <c:v>326.14999999999998</c:v>
                </c:pt>
                <c:pt idx="323">
                  <c:v>322.02</c:v>
                </c:pt>
                <c:pt idx="324">
                  <c:v>326.93</c:v>
                </c:pt>
                <c:pt idx="325">
                  <c:v>324.54000000000002</c:v>
                </c:pt>
                <c:pt idx="326">
                  <c:v>323.05</c:v>
                </c:pt>
                <c:pt idx="327">
                  <c:v>320.05</c:v>
                </c:pt>
                <c:pt idx="328">
                  <c:v>328.21</c:v>
                </c:pt>
                <c:pt idx="329">
                  <c:v>352.68</c:v>
                </c:pt>
                <c:pt idx="330">
                  <c:v>358.04</c:v>
                </c:pt>
                <c:pt idx="331">
                  <c:v>357.38</c:v>
                </c:pt>
                <c:pt idx="332">
                  <c:v>371.29</c:v>
                </c:pt>
                <c:pt idx="333">
                  <c:v>377.32</c:v>
                </c:pt>
                <c:pt idx="334">
                  <c:v>362.49</c:v>
                </c:pt>
                <c:pt idx="335">
                  <c:v>359.19</c:v>
                </c:pt>
                <c:pt idx="336">
                  <c:v>361.05</c:v>
                </c:pt>
                <c:pt idx="337">
                  <c:v>363.18</c:v>
                </c:pt>
                <c:pt idx="338">
                  <c:v>388.95</c:v>
                </c:pt>
                <c:pt idx="339">
                  <c:v>388.78</c:v>
                </c:pt>
                <c:pt idx="340">
                  <c:v>395.54</c:v>
                </c:pt>
                <c:pt idx="341">
                  <c:v>415.56</c:v>
                </c:pt>
                <c:pt idx="342">
                  <c:v>417.56</c:v>
                </c:pt>
                <c:pt idx="343">
                  <c:v>415.48</c:v>
                </c:pt>
                <c:pt idx="344">
                  <c:v>451.94</c:v>
                </c:pt>
                <c:pt idx="345">
                  <c:v>435</c:v>
                </c:pt>
                <c:pt idx="346">
                  <c:v>433.76</c:v>
                </c:pt>
                <c:pt idx="347">
                  <c:v>444.18</c:v>
                </c:pt>
                <c:pt idx="348">
                  <c:v>465.32</c:v>
                </c:pt>
                <c:pt idx="349">
                  <c:v>454.93</c:v>
                </c:pt>
                <c:pt idx="350">
                  <c:v>456.08</c:v>
                </c:pt>
                <c:pt idx="351">
                  <c:v>463.62</c:v>
                </c:pt>
                <c:pt idx="352">
                  <c:v>462.32</c:v>
                </c:pt>
                <c:pt idx="353">
                  <c:v>442.68</c:v>
                </c:pt>
                <c:pt idx="354">
                  <c:v>438.64</c:v>
                </c:pt>
                <c:pt idx="355">
                  <c:v>436.57</c:v>
                </c:pt>
                <c:pt idx="356">
                  <c:v>442.4</c:v>
                </c:pt>
                <c:pt idx="357">
                  <c:v>454.98</c:v>
                </c:pt>
                <c:pt idx="358">
                  <c:v>455.65</c:v>
                </c:pt>
                <c:pt idx="359">
                  <c:v>417.27</c:v>
                </c:pt>
                <c:pt idx="360">
                  <c:v>422.82</c:v>
                </c:pt>
                <c:pt idx="361">
                  <c:v>422.28</c:v>
                </c:pt>
                <c:pt idx="362">
                  <c:v>432.98</c:v>
                </c:pt>
                <c:pt idx="363">
                  <c:v>426.62</c:v>
                </c:pt>
                <c:pt idx="364">
                  <c:v>430.57</c:v>
                </c:pt>
                <c:pt idx="365">
                  <c:v>434.33</c:v>
                </c:pt>
                <c:pt idx="366">
                  <c:v>433.44</c:v>
                </c:pt>
                <c:pt idx="367">
                  <c:v>430.01</c:v>
                </c:pt>
                <c:pt idx="368">
                  <c:v>433.09</c:v>
                </c:pt>
                <c:pt idx="369">
                  <c:v>431.96</c:v>
                </c:pt>
                <c:pt idx="370">
                  <c:v>429.11</c:v>
                </c:pt>
                <c:pt idx="371">
                  <c:v>458.05</c:v>
                </c:pt>
                <c:pt idx="372">
                  <c:v>453.23</c:v>
                </c:pt>
                <c:pt idx="373">
                  <c:v>447.61</c:v>
                </c:pt>
                <c:pt idx="374">
                  <c:v>447.99</c:v>
                </c:pt>
                <c:pt idx="375">
                  <c:v>448.43</c:v>
                </c:pt>
                <c:pt idx="376">
                  <c:v>435.69</c:v>
                </c:pt>
                <c:pt idx="377">
                  <c:v>432.37</c:v>
                </c:pt>
                <c:pt idx="378">
                  <c:v>430.31</c:v>
                </c:pt>
                <c:pt idx="379">
                  <c:v>364.33</c:v>
                </c:pt>
                <c:pt idx="380">
                  <c:v>387.54</c:v>
                </c:pt>
                <c:pt idx="381">
                  <c:v>382.3</c:v>
                </c:pt>
                <c:pt idx="382">
                  <c:v>387.17</c:v>
                </c:pt>
                <c:pt idx="383">
                  <c:v>380.15</c:v>
                </c:pt>
                <c:pt idx="384">
                  <c:v>420.23</c:v>
                </c:pt>
                <c:pt idx="385">
                  <c:v>410.26</c:v>
                </c:pt>
                <c:pt idx="386">
                  <c:v>382.49</c:v>
                </c:pt>
                <c:pt idx="387">
                  <c:v>387.49</c:v>
                </c:pt>
                <c:pt idx="388">
                  <c:v>402.97</c:v>
                </c:pt>
                <c:pt idx="389">
                  <c:v>391.73</c:v>
                </c:pt>
                <c:pt idx="390">
                  <c:v>392.15</c:v>
                </c:pt>
                <c:pt idx="391">
                  <c:v>394.97</c:v>
                </c:pt>
                <c:pt idx="392">
                  <c:v>380.29</c:v>
                </c:pt>
                <c:pt idx="393">
                  <c:v>379.47</c:v>
                </c:pt>
                <c:pt idx="394">
                  <c:v>378.26</c:v>
                </c:pt>
                <c:pt idx="395">
                  <c:v>368.77</c:v>
                </c:pt>
                <c:pt idx="396">
                  <c:v>373.06</c:v>
                </c:pt>
                <c:pt idx="397">
                  <c:v>374.45</c:v>
                </c:pt>
                <c:pt idx="398">
                  <c:v>369.95</c:v>
                </c:pt>
                <c:pt idx="399">
                  <c:v>389.59</c:v>
                </c:pt>
                <c:pt idx="400">
                  <c:v>386.55</c:v>
                </c:pt>
                <c:pt idx="401">
                  <c:v>376.52</c:v>
                </c:pt>
                <c:pt idx="402">
                  <c:v>376.62</c:v>
                </c:pt>
                <c:pt idx="403">
                  <c:v>373.45</c:v>
                </c:pt>
                <c:pt idx="404">
                  <c:v>376.03</c:v>
                </c:pt>
                <c:pt idx="405">
                  <c:v>381.65</c:v>
                </c:pt>
                <c:pt idx="406">
                  <c:v>379.65</c:v>
                </c:pt>
                <c:pt idx="407">
                  <c:v>384.26</c:v>
                </c:pt>
                <c:pt idx="408">
                  <c:v>391.86</c:v>
                </c:pt>
                <c:pt idx="409">
                  <c:v>407.23</c:v>
                </c:pt>
                <c:pt idx="410">
                  <c:v>400.18</c:v>
                </c:pt>
                <c:pt idx="411">
                  <c:v>407.49</c:v>
                </c:pt>
                <c:pt idx="412">
                  <c:v>416.32</c:v>
                </c:pt>
                <c:pt idx="413">
                  <c:v>422.37</c:v>
                </c:pt>
                <c:pt idx="414">
                  <c:v>420.79</c:v>
                </c:pt>
                <c:pt idx="415">
                  <c:v>437.16</c:v>
                </c:pt>
                <c:pt idx="416">
                  <c:v>438.8</c:v>
                </c:pt>
                <c:pt idx="417">
                  <c:v>437.75</c:v>
                </c:pt>
                <c:pt idx="418">
                  <c:v>420.74</c:v>
                </c:pt>
                <c:pt idx="419">
                  <c:v>424.95</c:v>
                </c:pt>
                <c:pt idx="420">
                  <c:v>424.54</c:v>
                </c:pt>
                <c:pt idx="421">
                  <c:v>432.15</c:v>
                </c:pt>
                <c:pt idx="422">
                  <c:v>432.52</c:v>
                </c:pt>
                <c:pt idx="423">
                  <c:v>433.5</c:v>
                </c:pt>
                <c:pt idx="424">
                  <c:v>437.7</c:v>
                </c:pt>
                <c:pt idx="425">
                  <c:v>435.12</c:v>
                </c:pt>
                <c:pt idx="426">
                  <c:v>423.99</c:v>
                </c:pt>
                <c:pt idx="427">
                  <c:v>421.65</c:v>
                </c:pt>
                <c:pt idx="428">
                  <c:v>410.94</c:v>
                </c:pt>
                <c:pt idx="429">
                  <c:v>400.57</c:v>
                </c:pt>
                <c:pt idx="430">
                  <c:v>407.71</c:v>
                </c:pt>
                <c:pt idx="431">
                  <c:v>414.32</c:v>
                </c:pt>
                <c:pt idx="432">
                  <c:v>413.97</c:v>
                </c:pt>
                <c:pt idx="433">
                  <c:v>414.86</c:v>
                </c:pt>
                <c:pt idx="434">
                  <c:v>417.13</c:v>
                </c:pt>
                <c:pt idx="435">
                  <c:v>421.69</c:v>
                </c:pt>
                <c:pt idx="436">
                  <c:v>411.62</c:v>
                </c:pt>
                <c:pt idx="437">
                  <c:v>414.07</c:v>
                </c:pt>
                <c:pt idx="438">
                  <c:v>416.44</c:v>
                </c:pt>
                <c:pt idx="439">
                  <c:v>416.83</c:v>
                </c:pt>
                <c:pt idx="440">
                  <c:v>417.01</c:v>
                </c:pt>
                <c:pt idx="441">
                  <c:v>420.62</c:v>
                </c:pt>
                <c:pt idx="442">
                  <c:v>409.55</c:v>
                </c:pt>
                <c:pt idx="443">
                  <c:v>410.44</c:v>
                </c:pt>
                <c:pt idx="444">
                  <c:v>413.76</c:v>
                </c:pt>
                <c:pt idx="445">
                  <c:v>413.31</c:v>
                </c:pt>
                <c:pt idx="446">
                  <c:v>418.09</c:v>
                </c:pt>
                <c:pt idx="447">
                  <c:v>418.04</c:v>
                </c:pt>
                <c:pt idx="448">
                  <c:v>416.39</c:v>
                </c:pt>
                <c:pt idx="449">
                  <c:v>417.18</c:v>
                </c:pt>
                <c:pt idx="450">
                  <c:v>417.95</c:v>
                </c:pt>
                <c:pt idx="451">
                  <c:v>426.77</c:v>
                </c:pt>
                <c:pt idx="452">
                  <c:v>424.23</c:v>
                </c:pt>
                <c:pt idx="453">
                  <c:v>416.52</c:v>
                </c:pt>
                <c:pt idx="454">
                  <c:v>414.82</c:v>
                </c:pt>
                <c:pt idx="455">
                  <c:v>416.73</c:v>
                </c:pt>
                <c:pt idx="456">
                  <c:v>417.96</c:v>
                </c:pt>
                <c:pt idx="457">
                  <c:v>420.87</c:v>
                </c:pt>
                <c:pt idx="458">
                  <c:v>420.9</c:v>
                </c:pt>
                <c:pt idx="459">
                  <c:v>421.44</c:v>
                </c:pt>
                <c:pt idx="460">
                  <c:v>424.03</c:v>
                </c:pt>
                <c:pt idx="461">
                  <c:v>423.41</c:v>
                </c:pt>
                <c:pt idx="462">
                  <c:v>422.74</c:v>
                </c:pt>
                <c:pt idx="463">
                  <c:v>420.35</c:v>
                </c:pt>
                <c:pt idx="464">
                  <c:v>419.41</c:v>
                </c:pt>
                <c:pt idx="465">
                  <c:v>421.56</c:v>
                </c:pt>
                <c:pt idx="466">
                  <c:v>422.48</c:v>
                </c:pt>
                <c:pt idx="467">
                  <c:v>425.19</c:v>
                </c:pt>
                <c:pt idx="468">
                  <c:v>423.73</c:v>
                </c:pt>
                <c:pt idx="469">
                  <c:v>424.28</c:v>
                </c:pt>
                <c:pt idx="470">
                  <c:v>429.71</c:v>
                </c:pt>
                <c:pt idx="471">
                  <c:v>430.57</c:v>
                </c:pt>
                <c:pt idx="472">
                  <c:v>427.4</c:v>
                </c:pt>
                <c:pt idx="473">
                  <c:v>428.59</c:v>
                </c:pt>
                <c:pt idx="474">
                  <c:v>435.51</c:v>
                </c:pt>
                <c:pt idx="475">
                  <c:v>441.39</c:v>
                </c:pt>
                <c:pt idx="476">
                  <c:v>449.42</c:v>
                </c:pt>
                <c:pt idx="477">
                  <c:v>445.74</c:v>
                </c:pt>
                <c:pt idx="478">
                  <c:v>450.28</c:v>
                </c:pt>
                <c:pt idx="479">
                  <c:v>458.55</c:v>
                </c:pt>
                <c:pt idx="480">
                  <c:v>461.43</c:v>
                </c:pt>
                <c:pt idx="481">
                  <c:v>466.09</c:v>
                </c:pt>
                <c:pt idx="482">
                  <c:v>444.69</c:v>
                </c:pt>
                <c:pt idx="483">
                  <c:v>449.01</c:v>
                </c:pt>
                <c:pt idx="484">
                  <c:v>455.1</c:v>
                </c:pt>
                <c:pt idx="485">
                  <c:v>448.32</c:v>
                </c:pt>
                <c:pt idx="486">
                  <c:v>451.88</c:v>
                </c:pt>
                <c:pt idx="487">
                  <c:v>444.67</c:v>
                </c:pt>
                <c:pt idx="488">
                  <c:v>450.3</c:v>
                </c:pt>
                <c:pt idx="489">
                  <c:v>446.72</c:v>
                </c:pt>
                <c:pt idx="490">
                  <c:v>447.98</c:v>
                </c:pt>
                <c:pt idx="491">
                  <c:v>459.6</c:v>
                </c:pt>
                <c:pt idx="492">
                  <c:v>458.54</c:v>
                </c:pt>
                <c:pt idx="493">
                  <c:v>458.55</c:v>
                </c:pt>
                <c:pt idx="494">
                  <c:v>460.48</c:v>
                </c:pt>
                <c:pt idx="495">
                  <c:v>450.89</c:v>
                </c:pt>
                <c:pt idx="496">
                  <c:v>452.73</c:v>
                </c:pt>
                <c:pt idx="497">
                  <c:v>454.77</c:v>
                </c:pt>
                <c:pt idx="498">
                  <c:v>455.67</c:v>
                </c:pt>
                <c:pt idx="499">
                  <c:v>455.67</c:v>
                </c:pt>
                <c:pt idx="500">
                  <c:v>457.57</c:v>
                </c:pt>
                <c:pt idx="501">
                  <c:v>454.16</c:v>
                </c:pt>
                <c:pt idx="502">
                  <c:v>453.78</c:v>
                </c:pt>
                <c:pt idx="503">
                  <c:v>454.62</c:v>
                </c:pt>
                <c:pt idx="504">
                  <c:v>438.71</c:v>
                </c:pt>
                <c:pt idx="505">
                  <c:v>442.68</c:v>
                </c:pt>
                <c:pt idx="506">
                  <c:v>443.19</c:v>
                </c:pt>
                <c:pt idx="507">
                  <c:v>439.32</c:v>
                </c:pt>
                <c:pt idx="508">
                  <c:v>444.15</c:v>
                </c:pt>
                <c:pt idx="509">
                  <c:v>445.98</c:v>
                </c:pt>
                <c:pt idx="510">
                  <c:v>449.6</c:v>
                </c:pt>
                <c:pt idx="511">
                  <c:v>453.38</c:v>
                </c:pt>
                <c:pt idx="512">
                  <c:v>473.46</c:v>
                </c:pt>
                <c:pt idx="513">
                  <c:v>530.04</c:v>
                </c:pt>
                <c:pt idx="514">
                  <c:v>526.23</c:v>
                </c:pt>
                <c:pt idx="515">
                  <c:v>533.86</c:v>
                </c:pt>
                <c:pt idx="516">
                  <c:v>531.39</c:v>
                </c:pt>
                <c:pt idx="517">
                  <c:v>536.91999999999996</c:v>
                </c:pt>
                <c:pt idx="518">
                  <c:v>537.97</c:v>
                </c:pt>
                <c:pt idx="519">
                  <c:v>569.19000000000005</c:v>
                </c:pt>
                <c:pt idx="520">
                  <c:v>572.73</c:v>
                </c:pt>
                <c:pt idx="521">
                  <c:v>574.98</c:v>
                </c:pt>
                <c:pt idx="522">
                  <c:v>585.54</c:v>
                </c:pt>
                <c:pt idx="523">
                  <c:v>576.6</c:v>
                </c:pt>
                <c:pt idx="524">
                  <c:v>581.65</c:v>
                </c:pt>
                <c:pt idx="525">
                  <c:v>574.63</c:v>
                </c:pt>
                <c:pt idx="526">
                  <c:v>577.47</c:v>
                </c:pt>
                <c:pt idx="527">
                  <c:v>606.73</c:v>
                </c:pt>
                <c:pt idx="528">
                  <c:v>672.78</c:v>
                </c:pt>
                <c:pt idx="529">
                  <c:v>704.38</c:v>
                </c:pt>
                <c:pt idx="530">
                  <c:v>685.56</c:v>
                </c:pt>
                <c:pt idx="531">
                  <c:v>694.47</c:v>
                </c:pt>
                <c:pt idx="532">
                  <c:v>766.31</c:v>
                </c:pt>
                <c:pt idx="533">
                  <c:v>748.91</c:v>
                </c:pt>
                <c:pt idx="534">
                  <c:v>756.23</c:v>
                </c:pt>
                <c:pt idx="535">
                  <c:v>763.78</c:v>
                </c:pt>
                <c:pt idx="536">
                  <c:v>737.23</c:v>
                </c:pt>
                <c:pt idx="537">
                  <c:v>666.65</c:v>
                </c:pt>
                <c:pt idx="538">
                  <c:v>596.12</c:v>
                </c:pt>
                <c:pt idx="539">
                  <c:v>623.98</c:v>
                </c:pt>
                <c:pt idx="540">
                  <c:v>665.3</c:v>
                </c:pt>
                <c:pt idx="541">
                  <c:v>665.12</c:v>
                </c:pt>
                <c:pt idx="542">
                  <c:v>629.37</c:v>
                </c:pt>
                <c:pt idx="543">
                  <c:v>655.28</c:v>
                </c:pt>
                <c:pt idx="544">
                  <c:v>647</c:v>
                </c:pt>
                <c:pt idx="545">
                  <c:v>639.89</c:v>
                </c:pt>
                <c:pt idx="546">
                  <c:v>673.34</c:v>
                </c:pt>
                <c:pt idx="547">
                  <c:v>676.3</c:v>
                </c:pt>
                <c:pt idx="548">
                  <c:v>703.7</c:v>
                </c:pt>
                <c:pt idx="549">
                  <c:v>658.66</c:v>
                </c:pt>
                <c:pt idx="550">
                  <c:v>683.66</c:v>
                </c:pt>
                <c:pt idx="551">
                  <c:v>670.63</c:v>
                </c:pt>
                <c:pt idx="552">
                  <c:v>677.33</c:v>
                </c:pt>
                <c:pt idx="553">
                  <c:v>640.55999999999995</c:v>
                </c:pt>
                <c:pt idx="554">
                  <c:v>666.52</c:v>
                </c:pt>
                <c:pt idx="555">
                  <c:v>650.96</c:v>
                </c:pt>
                <c:pt idx="556">
                  <c:v>649.36</c:v>
                </c:pt>
                <c:pt idx="557">
                  <c:v>647.66</c:v>
                </c:pt>
                <c:pt idx="558">
                  <c:v>664.55</c:v>
                </c:pt>
                <c:pt idx="559">
                  <c:v>654.47</c:v>
                </c:pt>
                <c:pt idx="560">
                  <c:v>658.08</c:v>
                </c:pt>
                <c:pt idx="561">
                  <c:v>663.26</c:v>
                </c:pt>
                <c:pt idx="562">
                  <c:v>660.77</c:v>
                </c:pt>
                <c:pt idx="563">
                  <c:v>679.46</c:v>
                </c:pt>
                <c:pt idx="564">
                  <c:v>673.11</c:v>
                </c:pt>
                <c:pt idx="565">
                  <c:v>672.86</c:v>
                </c:pt>
                <c:pt idx="566">
                  <c:v>665.68</c:v>
                </c:pt>
                <c:pt idx="567">
                  <c:v>665.01</c:v>
                </c:pt>
                <c:pt idx="568">
                  <c:v>650.62</c:v>
                </c:pt>
                <c:pt idx="569">
                  <c:v>655.56</c:v>
                </c:pt>
                <c:pt idx="570">
                  <c:v>661.28</c:v>
                </c:pt>
                <c:pt idx="571">
                  <c:v>654.1</c:v>
                </c:pt>
                <c:pt idx="572">
                  <c:v>651.78</c:v>
                </c:pt>
                <c:pt idx="573">
                  <c:v>654.35</c:v>
                </c:pt>
                <c:pt idx="574">
                  <c:v>655.03</c:v>
                </c:pt>
                <c:pt idx="575">
                  <c:v>656.99</c:v>
                </c:pt>
                <c:pt idx="576">
                  <c:v>655.04999999999995</c:v>
                </c:pt>
                <c:pt idx="577">
                  <c:v>624.67999999999995</c:v>
                </c:pt>
                <c:pt idx="578">
                  <c:v>606.27</c:v>
                </c:pt>
                <c:pt idx="579">
                  <c:v>547.47</c:v>
                </c:pt>
                <c:pt idx="580">
                  <c:v>566.35</c:v>
                </c:pt>
                <c:pt idx="581">
                  <c:v>578.29</c:v>
                </c:pt>
                <c:pt idx="582">
                  <c:v>575.04</c:v>
                </c:pt>
                <c:pt idx="583">
                  <c:v>587.78</c:v>
                </c:pt>
                <c:pt idx="584">
                  <c:v>592.69000000000005</c:v>
                </c:pt>
                <c:pt idx="585">
                  <c:v>591.04999999999995</c:v>
                </c:pt>
                <c:pt idx="586">
                  <c:v>587.79999999999995</c:v>
                </c:pt>
                <c:pt idx="587">
                  <c:v>592.1</c:v>
                </c:pt>
                <c:pt idx="588">
                  <c:v>589.12</c:v>
                </c:pt>
                <c:pt idx="589">
                  <c:v>587.55999999999995</c:v>
                </c:pt>
                <c:pt idx="590">
                  <c:v>585.59</c:v>
                </c:pt>
                <c:pt idx="591">
                  <c:v>570.47</c:v>
                </c:pt>
                <c:pt idx="592">
                  <c:v>567.24</c:v>
                </c:pt>
                <c:pt idx="593">
                  <c:v>577.44000000000005</c:v>
                </c:pt>
                <c:pt idx="594">
                  <c:v>573.22</c:v>
                </c:pt>
                <c:pt idx="595">
                  <c:v>574.32000000000005</c:v>
                </c:pt>
                <c:pt idx="596">
                  <c:v>575.63</c:v>
                </c:pt>
                <c:pt idx="597">
                  <c:v>581.70000000000005</c:v>
                </c:pt>
                <c:pt idx="598">
                  <c:v>581.30999999999995</c:v>
                </c:pt>
                <c:pt idx="599">
                  <c:v>586.75</c:v>
                </c:pt>
                <c:pt idx="600">
                  <c:v>583.41</c:v>
                </c:pt>
                <c:pt idx="601">
                  <c:v>580.17999999999995</c:v>
                </c:pt>
                <c:pt idx="602">
                  <c:v>577.76</c:v>
                </c:pt>
                <c:pt idx="603">
                  <c:v>579.65</c:v>
                </c:pt>
                <c:pt idx="604">
                  <c:v>569.95000000000005</c:v>
                </c:pt>
                <c:pt idx="605">
                  <c:v>573.91</c:v>
                </c:pt>
                <c:pt idx="606">
                  <c:v>574.11</c:v>
                </c:pt>
                <c:pt idx="607">
                  <c:v>577.5</c:v>
                </c:pt>
                <c:pt idx="608">
                  <c:v>575.47</c:v>
                </c:pt>
                <c:pt idx="609">
                  <c:v>572.29999999999995</c:v>
                </c:pt>
                <c:pt idx="610">
                  <c:v>575.54</c:v>
                </c:pt>
                <c:pt idx="611">
                  <c:v>598.21</c:v>
                </c:pt>
                <c:pt idx="612">
                  <c:v>608.63</c:v>
                </c:pt>
                <c:pt idx="613">
                  <c:v>606.59</c:v>
                </c:pt>
                <c:pt idx="614">
                  <c:v>610.44000000000005</c:v>
                </c:pt>
                <c:pt idx="615">
                  <c:v>614.54</c:v>
                </c:pt>
                <c:pt idx="616">
                  <c:v>626.32000000000005</c:v>
                </c:pt>
                <c:pt idx="617">
                  <c:v>622.86</c:v>
                </c:pt>
                <c:pt idx="618">
                  <c:v>623.51</c:v>
                </c:pt>
                <c:pt idx="619">
                  <c:v>606.72</c:v>
                </c:pt>
                <c:pt idx="620">
                  <c:v>608.24</c:v>
                </c:pt>
                <c:pt idx="621">
                  <c:v>609.24</c:v>
                </c:pt>
                <c:pt idx="622">
                  <c:v>610.67999999999995</c:v>
                </c:pt>
                <c:pt idx="623">
                  <c:v>607.16</c:v>
                </c:pt>
                <c:pt idx="624">
                  <c:v>606.97</c:v>
                </c:pt>
                <c:pt idx="625">
                  <c:v>605.98</c:v>
                </c:pt>
                <c:pt idx="626">
                  <c:v>609.87</c:v>
                </c:pt>
                <c:pt idx="627">
                  <c:v>609.23</c:v>
                </c:pt>
                <c:pt idx="628">
                  <c:v>608.30999999999995</c:v>
                </c:pt>
                <c:pt idx="629">
                  <c:v>597.15</c:v>
                </c:pt>
                <c:pt idx="630">
                  <c:v>596.29999999999995</c:v>
                </c:pt>
                <c:pt idx="631">
                  <c:v>602.84</c:v>
                </c:pt>
                <c:pt idx="632">
                  <c:v>602.63</c:v>
                </c:pt>
                <c:pt idx="633">
                  <c:v>600.83000000000004</c:v>
                </c:pt>
                <c:pt idx="634">
                  <c:v>608.04</c:v>
                </c:pt>
                <c:pt idx="635">
                  <c:v>606.16999999999996</c:v>
                </c:pt>
                <c:pt idx="636">
                  <c:v>604.73</c:v>
                </c:pt>
                <c:pt idx="637">
                  <c:v>605.69000000000005</c:v>
                </c:pt>
                <c:pt idx="638">
                  <c:v>609.73</c:v>
                </c:pt>
                <c:pt idx="639">
                  <c:v>613.98</c:v>
                </c:pt>
                <c:pt idx="640">
                  <c:v>610.89</c:v>
                </c:pt>
                <c:pt idx="641">
                  <c:v>612.13</c:v>
                </c:pt>
                <c:pt idx="642">
                  <c:v>610.20000000000005</c:v>
                </c:pt>
                <c:pt idx="643">
                  <c:v>612.51</c:v>
                </c:pt>
                <c:pt idx="644">
                  <c:v>613.02</c:v>
                </c:pt>
                <c:pt idx="645">
                  <c:v>617.12</c:v>
                </c:pt>
                <c:pt idx="646">
                  <c:v>619.11</c:v>
                </c:pt>
                <c:pt idx="647">
                  <c:v>616.75</c:v>
                </c:pt>
                <c:pt idx="648">
                  <c:v>618.99</c:v>
                </c:pt>
                <c:pt idx="649">
                  <c:v>641.07000000000005</c:v>
                </c:pt>
                <c:pt idx="650">
                  <c:v>636.19000000000005</c:v>
                </c:pt>
                <c:pt idx="651">
                  <c:v>636.79</c:v>
                </c:pt>
                <c:pt idx="652">
                  <c:v>640.38</c:v>
                </c:pt>
                <c:pt idx="653">
                  <c:v>638.65</c:v>
                </c:pt>
                <c:pt idx="654">
                  <c:v>641.63</c:v>
                </c:pt>
                <c:pt idx="655">
                  <c:v>639.19000000000005</c:v>
                </c:pt>
                <c:pt idx="656">
                  <c:v>637.96</c:v>
                </c:pt>
                <c:pt idx="657">
                  <c:v>630.52</c:v>
                </c:pt>
                <c:pt idx="658">
                  <c:v>630.86</c:v>
                </c:pt>
                <c:pt idx="659">
                  <c:v>632.83000000000004</c:v>
                </c:pt>
                <c:pt idx="660">
                  <c:v>657.29</c:v>
                </c:pt>
                <c:pt idx="661">
                  <c:v>657.07</c:v>
                </c:pt>
                <c:pt idx="662">
                  <c:v>653.76</c:v>
                </c:pt>
                <c:pt idx="663">
                  <c:v>657.59</c:v>
                </c:pt>
                <c:pt idx="664">
                  <c:v>678.3</c:v>
                </c:pt>
                <c:pt idx="665">
                  <c:v>688.31</c:v>
                </c:pt>
                <c:pt idx="666">
                  <c:v>689.65</c:v>
                </c:pt>
                <c:pt idx="667">
                  <c:v>714.48</c:v>
                </c:pt>
                <c:pt idx="668">
                  <c:v>701.86</c:v>
                </c:pt>
                <c:pt idx="669">
                  <c:v>700.97</c:v>
                </c:pt>
                <c:pt idx="670">
                  <c:v>729.79</c:v>
                </c:pt>
                <c:pt idx="671">
                  <c:v>740.83</c:v>
                </c:pt>
                <c:pt idx="672">
                  <c:v>688.7</c:v>
                </c:pt>
                <c:pt idx="673">
                  <c:v>703.23</c:v>
                </c:pt>
                <c:pt idx="674">
                  <c:v>703.42</c:v>
                </c:pt>
                <c:pt idx="675">
                  <c:v>711.52</c:v>
                </c:pt>
                <c:pt idx="676">
                  <c:v>703.13</c:v>
                </c:pt>
                <c:pt idx="677">
                  <c:v>709.85</c:v>
                </c:pt>
                <c:pt idx="678">
                  <c:v>723.27</c:v>
                </c:pt>
                <c:pt idx="679">
                  <c:v>715.53</c:v>
                </c:pt>
                <c:pt idx="680">
                  <c:v>716.41</c:v>
                </c:pt>
                <c:pt idx="681">
                  <c:v>705.05</c:v>
                </c:pt>
                <c:pt idx="682">
                  <c:v>702.03</c:v>
                </c:pt>
                <c:pt idx="683">
                  <c:v>705.02</c:v>
                </c:pt>
                <c:pt idx="684">
                  <c:v>711.62</c:v>
                </c:pt>
                <c:pt idx="685">
                  <c:v>744.2</c:v>
                </c:pt>
                <c:pt idx="686">
                  <c:v>740.98</c:v>
                </c:pt>
                <c:pt idx="687">
                  <c:v>751.59</c:v>
                </c:pt>
                <c:pt idx="688">
                  <c:v>751.62</c:v>
                </c:pt>
                <c:pt idx="689">
                  <c:v>731.03</c:v>
                </c:pt>
                <c:pt idx="690">
                  <c:v>739.25</c:v>
                </c:pt>
                <c:pt idx="691">
                  <c:v>751.35</c:v>
                </c:pt>
                <c:pt idx="692">
                  <c:v>744.59</c:v>
                </c:pt>
                <c:pt idx="693">
                  <c:v>740.29</c:v>
                </c:pt>
                <c:pt idx="694">
                  <c:v>741.65</c:v>
                </c:pt>
                <c:pt idx="695">
                  <c:v>735.38</c:v>
                </c:pt>
                <c:pt idx="696">
                  <c:v>732.03</c:v>
                </c:pt>
                <c:pt idx="697">
                  <c:v>735.81</c:v>
                </c:pt>
                <c:pt idx="698">
                  <c:v>735.6</c:v>
                </c:pt>
                <c:pt idx="699">
                  <c:v>745.69</c:v>
                </c:pt>
                <c:pt idx="700">
                  <c:v>756.77</c:v>
                </c:pt>
                <c:pt idx="701">
                  <c:v>777.94</c:v>
                </c:pt>
                <c:pt idx="702">
                  <c:v>771.16</c:v>
                </c:pt>
                <c:pt idx="703">
                  <c:v>773.87</c:v>
                </c:pt>
                <c:pt idx="704">
                  <c:v>758.7</c:v>
                </c:pt>
                <c:pt idx="705">
                  <c:v>764.22</c:v>
                </c:pt>
                <c:pt idx="706">
                  <c:v>768.13</c:v>
                </c:pt>
                <c:pt idx="707">
                  <c:v>770.81</c:v>
                </c:pt>
                <c:pt idx="708">
                  <c:v>772.79</c:v>
                </c:pt>
                <c:pt idx="709">
                  <c:v>774.65</c:v>
                </c:pt>
                <c:pt idx="710">
                  <c:v>769.73</c:v>
                </c:pt>
                <c:pt idx="711">
                  <c:v>780.09</c:v>
                </c:pt>
                <c:pt idx="712">
                  <c:v>780.56</c:v>
                </c:pt>
                <c:pt idx="713">
                  <c:v>781.48</c:v>
                </c:pt>
                <c:pt idx="714">
                  <c:v>778.09</c:v>
                </c:pt>
                <c:pt idx="715">
                  <c:v>784.91</c:v>
                </c:pt>
                <c:pt idx="716">
                  <c:v>790.83</c:v>
                </c:pt>
                <c:pt idx="717">
                  <c:v>790.53</c:v>
                </c:pt>
                <c:pt idx="718">
                  <c:v>792.71</c:v>
                </c:pt>
                <c:pt idx="719">
                  <c:v>800.88</c:v>
                </c:pt>
                <c:pt idx="720">
                  <c:v>834.28</c:v>
                </c:pt>
                <c:pt idx="721">
                  <c:v>864.54</c:v>
                </c:pt>
                <c:pt idx="722">
                  <c:v>921.98</c:v>
                </c:pt>
                <c:pt idx="723">
                  <c:v>898.82</c:v>
                </c:pt>
                <c:pt idx="724">
                  <c:v>896.18</c:v>
                </c:pt>
                <c:pt idx="725">
                  <c:v>907.61</c:v>
                </c:pt>
                <c:pt idx="726">
                  <c:v>933.2</c:v>
                </c:pt>
                <c:pt idx="727">
                  <c:v>975.92</c:v>
                </c:pt>
                <c:pt idx="728">
                  <c:v>973.5</c:v>
                </c:pt>
                <c:pt idx="729">
                  <c:v>961.24</c:v>
                </c:pt>
                <c:pt idx="730">
                  <c:v>963.74</c:v>
                </c:pt>
                <c:pt idx="731">
                  <c:v>998.33</c:v>
                </c:pt>
                <c:pt idx="732">
                  <c:v>1021.75</c:v>
                </c:pt>
                <c:pt idx="733">
                  <c:v>1043.8399999999999</c:v>
                </c:pt>
                <c:pt idx="734">
                  <c:v>1154.73</c:v>
                </c:pt>
                <c:pt idx="735">
                  <c:v>1013.38</c:v>
                </c:pt>
                <c:pt idx="736">
                  <c:v>902.2</c:v>
                </c:pt>
                <c:pt idx="737">
                  <c:v>908.59</c:v>
                </c:pt>
                <c:pt idx="738">
                  <c:v>911.2</c:v>
                </c:pt>
                <c:pt idx="739">
                  <c:v>902.83</c:v>
                </c:pt>
                <c:pt idx="740">
                  <c:v>907.68</c:v>
                </c:pt>
                <c:pt idx="741">
                  <c:v>777.76</c:v>
                </c:pt>
                <c:pt idx="742">
                  <c:v>804.83</c:v>
                </c:pt>
                <c:pt idx="743">
                  <c:v>823.98</c:v>
                </c:pt>
                <c:pt idx="744">
                  <c:v>818.41</c:v>
                </c:pt>
                <c:pt idx="745">
                  <c:v>821.8</c:v>
                </c:pt>
                <c:pt idx="746">
                  <c:v>831.53</c:v>
                </c:pt>
                <c:pt idx="747">
                  <c:v>907.94</c:v>
                </c:pt>
                <c:pt idx="748">
                  <c:v>886.62</c:v>
                </c:pt>
                <c:pt idx="749">
                  <c:v>899.07</c:v>
                </c:pt>
                <c:pt idx="750">
                  <c:v>895.03</c:v>
                </c:pt>
                <c:pt idx="751">
                  <c:v>921.79</c:v>
                </c:pt>
                <c:pt idx="752">
                  <c:v>924.67</c:v>
                </c:pt>
                <c:pt idx="753">
                  <c:v>921.01</c:v>
                </c:pt>
                <c:pt idx="754">
                  <c:v>892.69</c:v>
                </c:pt>
                <c:pt idx="755">
                  <c:v>901.54</c:v>
                </c:pt>
                <c:pt idx="756">
                  <c:v>917.59</c:v>
                </c:pt>
                <c:pt idx="757">
                  <c:v>919.75</c:v>
                </c:pt>
                <c:pt idx="758">
                  <c:v>921.59</c:v>
                </c:pt>
                <c:pt idx="759">
                  <c:v>919.5</c:v>
                </c:pt>
                <c:pt idx="760">
                  <c:v>920.38</c:v>
                </c:pt>
                <c:pt idx="761">
                  <c:v>970.4</c:v>
                </c:pt>
                <c:pt idx="762">
                  <c:v>989.02</c:v>
                </c:pt>
                <c:pt idx="763">
                  <c:v>1011.8</c:v>
                </c:pt>
                <c:pt idx="764">
                  <c:v>1029.9100000000001</c:v>
                </c:pt>
                <c:pt idx="765">
                  <c:v>1042.9000000000001</c:v>
                </c:pt>
                <c:pt idx="766">
                  <c:v>1027.3399999999999</c:v>
                </c:pt>
                <c:pt idx="767">
                  <c:v>1038.1500000000001</c:v>
                </c:pt>
                <c:pt idx="768">
                  <c:v>1061.3499999999999</c:v>
                </c:pt>
                <c:pt idx="769">
                  <c:v>1063.07</c:v>
                </c:pt>
                <c:pt idx="770">
                  <c:v>994.38</c:v>
                </c:pt>
                <c:pt idx="771">
                  <c:v>988.67</c:v>
                </c:pt>
                <c:pt idx="772">
                  <c:v>1004.45</c:v>
                </c:pt>
                <c:pt idx="773">
                  <c:v>999.18</c:v>
                </c:pt>
                <c:pt idx="774">
                  <c:v>990.64</c:v>
                </c:pt>
                <c:pt idx="775">
                  <c:v>1004.55</c:v>
                </c:pt>
                <c:pt idx="776">
                  <c:v>1007.48</c:v>
                </c:pt>
                <c:pt idx="777">
                  <c:v>1027.44</c:v>
                </c:pt>
                <c:pt idx="778">
                  <c:v>1046.21</c:v>
                </c:pt>
                <c:pt idx="779">
                  <c:v>1054.42</c:v>
                </c:pt>
                <c:pt idx="780">
                  <c:v>1047.8699999999999</c:v>
                </c:pt>
                <c:pt idx="781">
                  <c:v>1079.98</c:v>
                </c:pt>
                <c:pt idx="782">
                  <c:v>1115.3</c:v>
                </c:pt>
                <c:pt idx="783">
                  <c:v>1117.44</c:v>
                </c:pt>
                <c:pt idx="784">
                  <c:v>1166.72</c:v>
                </c:pt>
                <c:pt idx="785">
                  <c:v>1173.68</c:v>
                </c:pt>
                <c:pt idx="786">
                  <c:v>1143.8399999999999</c:v>
                </c:pt>
                <c:pt idx="787">
                  <c:v>1165.2</c:v>
                </c:pt>
                <c:pt idx="788">
                  <c:v>1179.97</c:v>
                </c:pt>
                <c:pt idx="789">
                  <c:v>1179.97</c:v>
                </c:pt>
                <c:pt idx="790">
                  <c:v>1222.5</c:v>
                </c:pt>
                <c:pt idx="791">
                  <c:v>1251.01</c:v>
                </c:pt>
                <c:pt idx="792">
                  <c:v>1274.99</c:v>
                </c:pt>
                <c:pt idx="793">
                  <c:v>1255.1500000000001</c:v>
                </c:pt>
                <c:pt idx="794">
                  <c:v>1267.1199999999999</c:v>
                </c:pt>
                <c:pt idx="795">
                  <c:v>1272.83</c:v>
                </c:pt>
                <c:pt idx="796">
                  <c:v>1223.54</c:v>
                </c:pt>
                <c:pt idx="797">
                  <c:v>1150</c:v>
                </c:pt>
                <c:pt idx="798">
                  <c:v>1188.49</c:v>
                </c:pt>
                <c:pt idx="799">
                  <c:v>1116.72</c:v>
                </c:pt>
                <c:pt idx="800">
                  <c:v>1175.83</c:v>
                </c:pt>
                <c:pt idx="801">
                  <c:v>1221.3800000000001</c:v>
                </c:pt>
                <c:pt idx="802">
                  <c:v>1231.92</c:v>
                </c:pt>
                <c:pt idx="803">
                  <c:v>1240</c:v>
                </c:pt>
                <c:pt idx="804">
                  <c:v>1249.6099999999999</c:v>
                </c:pt>
                <c:pt idx="805">
                  <c:v>1187.81</c:v>
                </c:pt>
                <c:pt idx="806">
                  <c:v>1100.23</c:v>
                </c:pt>
                <c:pt idx="807">
                  <c:v>973.82</c:v>
                </c:pt>
                <c:pt idx="808">
                  <c:v>1036.74</c:v>
                </c:pt>
                <c:pt idx="809">
                  <c:v>1054.23</c:v>
                </c:pt>
                <c:pt idx="810">
                  <c:v>1120.54</c:v>
                </c:pt>
                <c:pt idx="811">
                  <c:v>1049.1400000000001</c:v>
                </c:pt>
                <c:pt idx="812">
                  <c:v>1038.5899999999999</c:v>
                </c:pt>
                <c:pt idx="813">
                  <c:v>937.52</c:v>
                </c:pt>
                <c:pt idx="814">
                  <c:v>972.78</c:v>
                </c:pt>
                <c:pt idx="815">
                  <c:v>966.72</c:v>
                </c:pt>
                <c:pt idx="816">
                  <c:v>1045.77</c:v>
                </c:pt>
                <c:pt idx="817">
                  <c:v>1047.1500000000001</c:v>
                </c:pt>
                <c:pt idx="818">
                  <c:v>1039.97</c:v>
                </c:pt>
                <c:pt idx="819">
                  <c:v>1026.43</c:v>
                </c:pt>
                <c:pt idx="820">
                  <c:v>1071.79</c:v>
                </c:pt>
                <c:pt idx="821">
                  <c:v>1080.5</c:v>
                </c:pt>
                <c:pt idx="822">
                  <c:v>1102.17</c:v>
                </c:pt>
                <c:pt idx="823">
                  <c:v>1143.81</c:v>
                </c:pt>
                <c:pt idx="824">
                  <c:v>1133.25</c:v>
                </c:pt>
                <c:pt idx="825">
                  <c:v>1124.78</c:v>
                </c:pt>
                <c:pt idx="826">
                  <c:v>1182.68</c:v>
                </c:pt>
                <c:pt idx="827">
                  <c:v>1176.9000000000001</c:v>
                </c:pt>
                <c:pt idx="828">
                  <c:v>1175.95</c:v>
                </c:pt>
                <c:pt idx="829">
                  <c:v>1187.8699999999999</c:v>
                </c:pt>
                <c:pt idx="830">
                  <c:v>1187.1300000000001</c:v>
                </c:pt>
                <c:pt idx="831">
                  <c:v>1205.01</c:v>
                </c:pt>
                <c:pt idx="832">
                  <c:v>1200.3699999999999</c:v>
                </c:pt>
                <c:pt idx="833">
                  <c:v>1169.28</c:v>
                </c:pt>
                <c:pt idx="834">
                  <c:v>1167.54</c:v>
                </c:pt>
                <c:pt idx="835">
                  <c:v>1172.52</c:v>
                </c:pt>
                <c:pt idx="836">
                  <c:v>1182.94</c:v>
                </c:pt>
                <c:pt idx="837">
                  <c:v>1193.9100000000001</c:v>
                </c:pt>
                <c:pt idx="838">
                  <c:v>1211.67</c:v>
                </c:pt>
                <c:pt idx="839">
                  <c:v>1210.29</c:v>
                </c:pt>
                <c:pt idx="840">
                  <c:v>1229.08</c:v>
                </c:pt>
                <c:pt idx="841">
                  <c:v>1222.05</c:v>
                </c:pt>
                <c:pt idx="842">
                  <c:v>1231.71</c:v>
                </c:pt>
                <c:pt idx="843">
                  <c:v>1207.21</c:v>
                </c:pt>
                <c:pt idx="844">
                  <c:v>1250.1500000000001</c:v>
                </c:pt>
                <c:pt idx="845">
                  <c:v>1265.49</c:v>
                </c:pt>
                <c:pt idx="846">
                  <c:v>1281.08</c:v>
                </c:pt>
                <c:pt idx="847">
                  <c:v>1317.73</c:v>
                </c:pt>
                <c:pt idx="848">
                  <c:v>1316.48</c:v>
                </c:pt>
                <c:pt idx="849">
                  <c:v>1321.79</c:v>
                </c:pt>
                <c:pt idx="850">
                  <c:v>1347.89</c:v>
                </c:pt>
                <c:pt idx="851">
                  <c:v>1421.6</c:v>
                </c:pt>
                <c:pt idx="852">
                  <c:v>1452.82</c:v>
                </c:pt>
                <c:pt idx="853">
                  <c:v>1490.09</c:v>
                </c:pt>
                <c:pt idx="854">
                  <c:v>1537.67</c:v>
                </c:pt>
                <c:pt idx="855">
                  <c:v>1555.45</c:v>
                </c:pt>
                <c:pt idx="856">
                  <c:v>1578.8</c:v>
                </c:pt>
                <c:pt idx="857">
                  <c:v>1596.71</c:v>
                </c:pt>
                <c:pt idx="858">
                  <c:v>1723.35</c:v>
                </c:pt>
                <c:pt idx="859">
                  <c:v>1755.36</c:v>
                </c:pt>
                <c:pt idx="860">
                  <c:v>1787.13</c:v>
                </c:pt>
                <c:pt idx="861">
                  <c:v>1848.57</c:v>
                </c:pt>
                <c:pt idx="862">
                  <c:v>1724.24</c:v>
                </c:pt>
                <c:pt idx="863">
                  <c:v>1804.91</c:v>
                </c:pt>
                <c:pt idx="864">
                  <c:v>1808.91</c:v>
                </c:pt>
                <c:pt idx="865">
                  <c:v>1738.43</c:v>
                </c:pt>
                <c:pt idx="866">
                  <c:v>1734.45</c:v>
                </c:pt>
                <c:pt idx="867">
                  <c:v>1839.09</c:v>
                </c:pt>
                <c:pt idx="868">
                  <c:v>1888.65</c:v>
                </c:pt>
                <c:pt idx="869">
                  <c:v>1987.71</c:v>
                </c:pt>
                <c:pt idx="870">
                  <c:v>2084.73</c:v>
                </c:pt>
                <c:pt idx="871">
                  <c:v>2041.2</c:v>
                </c:pt>
                <c:pt idx="872">
                  <c:v>2173.4</c:v>
                </c:pt>
                <c:pt idx="873">
                  <c:v>2320.42</c:v>
                </c:pt>
                <c:pt idx="874">
                  <c:v>2443.64</c:v>
                </c:pt>
                <c:pt idx="875">
                  <c:v>2304.98</c:v>
                </c:pt>
                <c:pt idx="876">
                  <c:v>2202.42</c:v>
                </c:pt>
                <c:pt idx="877">
                  <c:v>2038.87</c:v>
                </c:pt>
                <c:pt idx="878">
                  <c:v>2155.8000000000002</c:v>
                </c:pt>
                <c:pt idx="879">
                  <c:v>2255.61</c:v>
                </c:pt>
                <c:pt idx="880">
                  <c:v>2175.4699999999998</c:v>
                </c:pt>
                <c:pt idx="881">
                  <c:v>2286.41</c:v>
                </c:pt>
                <c:pt idx="882">
                  <c:v>2407.88</c:v>
                </c:pt>
                <c:pt idx="883">
                  <c:v>2488.5500000000002</c:v>
                </c:pt>
                <c:pt idx="884">
                  <c:v>2515.35</c:v>
                </c:pt>
                <c:pt idx="885">
                  <c:v>2511.81</c:v>
                </c:pt>
                <c:pt idx="886">
                  <c:v>2686.81</c:v>
                </c:pt>
                <c:pt idx="887">
                  <c:v>2863.2</c:v>
                </c:pt>
                <c:pt idx="888">
                  <c:v>2732.16</c:v>
                </c:pt>
                <c:pt idx="889">
                  <c:v>2805.62</c:v>
                </c:pt>
                <c:pt idx="890">
                  <c:v>2823.81</c:v>
                </c:pt>
                <c:pt idx="891">
                  <c:v>2947.71</c:v>
                </c:pt>
                <c:pt idx="892">
                  <c:v>2958.11</c:v>
                </c:pt>
                <c:pt idx="893">
                  <c:v>2659.63</c:v>
                </c:pt>
                <c:pt idx="894">
                  <c:v>2717.02</c:v>
                </c:pt>
                <c:pt idx="895">
                  <c:v>2506.37</c:v>
                </c:pt>
                <c:pt idx="896">
                  <c:v>2464.58</c:v>
                </c:pt>
                <c:pt idx="897">
                  <c:v>2518.56</c:v>
                </c:pt>
                <c:pt idx="898">
                  <c:v>2655.88</c:v>
                </c:pt>
                <c:pt idx="899">
                  <c:v>2548.29</c:v>
                </c:pt>
                <c:pt idx="900">
                  <c:v>2589.6</c:v>
                </c:pt>
                <c:pt idx="901">
                  <c:v>2721.79</c:v>
                </c:pt>
                <c:pt idx="902">
                  <c:v>2689.1</c:v>
                </c:pt>
                <c:pt idx="903">
                  <c:v>2705.41</c:v>
                </c:pt>
                <c:pt idx="904">
                  <c:v>2744.91</c:v>
                </c:pt>
                <c:pt idx="905">
                  <c:v>2608.7199999999998</c:v>
                </c:pt>
                <c:pt idx="906">
                  <c:v>2589.41</c:v>
                </c:pt>
                <c:pt idx="907">
                  <c:v>2478.4499999999998</c:v>
                </c:pt>
                <c:pt idx="908">
                  <c:v>2552.4499999999998</c:v>
                </c:pt>
                <c:pt idx="909">
                  <c:v>2574.79</c:v>
                </c:pt>
                <c:pt idx="910">
                  <c:v>2539.3200000000002</c:v>
                </c:pt>
                <c:pt idx="911">
                  <c:v>2480.84</c:v>
                </c:pt>
                <c:pt idx="912">
                  <c:v>2434.5500000000002</c:v>
                </c:pt>
                <c:pt idx="913">
                  <c:v>2506.4699999999998</c:v>
                </c:pt>
                <c:pt idx="914">
                  <c:v>2564.06</c:v>
                </c:pt>
                <c:pt idx="915">
                  <c:v>2601.64</c:v>
                </c:pt>
                <c:pt idx="916">
                  <c:v>2601.9899999999998</c:v>
                </c:pt>
                <c:pt idx="917">
                  <c:v>2608.56</c:v>
                </c:pt>
                <c:pt idx="918">
                  <c:v>2518.66</c:v>
                </c:pt>
                <c:pt idx="919">
                  <c:v>2571.34</c:v>
                </c:pt>
                <c:pt idx="920">
                  <c:v>2518.44</c:v>
                </c:pt>
                <c:pt idx="921">
                  <c:v>2372.56</c:v>
                </c:pt>
                <c:pt idx="922">
                  <c:v>2337.79</c:v>
                </c:pt>
                <c:pt idx="923">
                  <c:v>2398.84</c:v>
                </c:pt>
                <c:pt idx="924">
                  <c:v>2357.9</c:v>
                </c:pt>
                <c:pt idx="925">
                  <c:v>2233.34</c:v>
                </c:pt>
                <c:pt idx="926">
                  <c:v>1998.86</c:v>
                </c:pt>
                <c:pt idx="927">
                  <c:v>1929.82</c:v>
                </c:pt>
                <c:pt idx="928">
                  <c:v>2228.41</c:v>
                </c:pt>
                <c:pt idx="929">
                  <c:v>2318.88</c:v>
                </c:pt>
                <c:pt idx="930">
                  <c:v>2273.4299999999998</c:v>
                </c:pt>
                <c:pt idx="931">
                  <c:v>2817.6</c:v>
                </c:pt>
                <c:pt idx="932">
                  <c:v>2667.76</c:v>
                </c:pt>
                <c:pt idx="933">
                  <c:v>2810.12</c:v>
                </c:pt>
                <c:pt idx="934">
                  <c:v>2730.4</c:v>
                </c:pt>
                <c:pt idx="935">
                  <c:v>2754.86</c:v>
                </c:pt>
                <c:pt idx="936">
                  <c:v>2576.48</c:v>
                </c:pt>
                <c:pt idx="937">
                  <c:v>2529.4499999999998</c:v>
                </c:pt>
                <c:pt idx="938">
                  <c:v>2671.78</c:v>
                </c:pt>
                <c:pt idx="939">
                  <c:v>2809.01</c:v>
                </c:pt>
                <c:pt idx="940">
                  <c:v>2726.45</c:v>
                </c:pt>
                <c:pt idx="941">
                  <c:v>2757.18</c:v>
                </c:pt>
                <c:pt idx="942">
                  <c:v>2875.34</c:v>
                </c:pt>
                <c:pt idx="943">
                  <c:v>2718.26</c:v>
                </c:pt>
                <c:pt idx="944">
                  <c:v>2710.67</c:v>
                </c:pt>
                <c:pt idx="945">
                  <c:v>2804.73</c:v>
                </c:pt>
                <c:pt idx="946">
                  <c:v>2895.89</c:v>
                </c:pt>
                <c:pt idx="947">
                  <c:v>3252.91</c:v>
                </c:pt>
                <c:pt idx="948">
                  <c:v>3213.94</c:v>
                </c:pt>
                <c:pt idx="949">
                  <c:v>3378.94</c:v>
                </c:pt>
                <c:pt idx="950">
                  <c:v>3419.94</c:v>
                </c:pt>
                <c:pt idx="951">
                  <c:v>3342.47</c:v>
                </c:pt>
                <c:pt idx="952">
                  <c:v>3381.28</c:v>
                </c:pt>
                <c:pt idx="953">
                  <c:v>3650.62</c:v>
                </c:pt>
                <c:pt idx="954">
                  <c:v>3884.71</c:v>
                </c:pt>
                <c:pt idx="955">
                  <c:v>4073.26</c:v>
                </c:pt>
                <c:pt idx="956">
                  <c:v>4325.13</c:v>
                </c:pt>
                <c:pt idx="957">
                  <c:v>4181.93</c:v>
                </c:pt>
                <c:pt idx="958">
                  <c:v>4376.63</c:v>
                </c:pt>
                <c:pt idx="959">
                  <c:v>4331.6899999999996</c:v>
                </c:pt>
                <c:pt idx="960">
                  <c:v>4160.62</c:v>
                </c:pt>
                <c:pt idx="961">
                  <c:v>4193.7</c:v>
                </c:pt>
                <c:pt idx="962">
                  <c:v>4087.66</c:v>
                </c:pt>
                <c:pt idx="963">
                  <c:v>4001.74</c:v>
                </c:pt>
                <c:pt idx="964">
                  <c:v>4100.5200000000004</c:v>
                </c:pt>
                <c:pt idx="965">
                  <c:v>4151.5200000000004</c:v>
                </c:pt>
                <c:pt idx="966">
                  <c:v>4334.68</c:v>
                </c:pt>
                <c:pt idx="967">
                  <c:v>4371.6000000000004</c:v>
                </c:pt>
                <c:pt idx="968">
                  <c:v>4352.3999999999996</c:v>
                </c:pt>
                <c:pt idx="969">
                  <c:v>4382.88</c:v>
                </c:pt>
                <c:pt idx="970">
                  <c:v>4382.66</c:v>
                </c:pt>
                <c:pt idx="971">
                  <c:v>4579.0200000000004</c:v>
                </c:pt>
                <c:pt idx="972">
                  <c:v>4565.3</c:v>
                </c:pt>
                <c:pt idx="973">
                  <c:v>4703.3900000000003</c:v>
                </c:pt>
                <c:pt idx="974">
                  <c:v>4892.01</c:v>
                </c:pt>
                <c:pt idx="975">
                  <c:v>4578.7700000000004</c:v>
                </c:pt>
                <c:pt idx="976">
                  <c:v>4582.96</c:v>
                </c:pt>
                <c:pt idx="977">
                  <c:v>4236.3100000000004</c:v>
                </c:pt>
                <c:pt idx="978">
                  <c:v>4376.53</c:v>
                </c:pt>
                <c:pt idx="979">
                  <c:v>4597.12</c:v>
                </c:pt>
                <c:pt idx="980">
                  <c:v>4599.88</c:v>
                </c:pt>
                <c:pt idx="981">
                  <c:v>4228.75</c:v>
                </c:pt>
                <c:pt idx="982">
                  <c:v>4226.0600000000004</c:v>
                </c:pt>
                <c:pt idx="983">
                  <c:v>4122.9399999999996</c:v>
                </c:pt>
                <c:pt idx="984">
                  <c:v>4161.2700000000004</c:v>
                </c:pt>
                <c:pt idx="985">
                  <c:v>4130.8100000000004</c:v>
                </c:pt>
                <c:pt idx="986">
                  <c:v>3882.59</c:v>
                </c:pt>
                <c:pt idx="987">
                  <c:v>3154.95</c:v>
                </c:pt>
                <c:pt idx="988">
                  <c:v>3637.52</c:v>
                </c:pt>
                <c:pt idx="989">
                  <c:v>3625.04</c:v>
                </c:pt>
                <c:pt idx="990">
                  <c:v>3582.88</c:v>
                </c:pt>
                <c:pt idx="991">
                  <c:v>4065.2</c:v>
                </c:pt>
                <c:pt idx="992">
                  <c:v>3924.97</c:v>
                </c:pt>
                <c:pt idx="993">
                  <c:v>3905.95</c:v>
                </c:pt>
                <c:pt idx="994">
                  <c:v>3631.04</c:v>
                </c:pt>
                <c:pt idx="995">
                  <c:v>3630.7</c:v>
                </c:pt>
                <c:pt idx="996">
                  <c:v>3792.4</c:v>
                </c:pt>
                <c:pt idx="997">
                  <c:v>3682.84</c:v>
                </c:pt>
                <c:pt idx="998">
                  <c:v>3926.07</c:v>
                </c:pt>
                <c:pt idx="999">
                  <c:v>3892.35</c:v>
                </c:pt>
                <c:pt idx="1000">
                  <c:v>4200.67</c:v>
                </c:pt>
                <c:pt idx="1001">
                  <c:v>4174.7299999999996</c:v>
                </c:pt>
                <c:pt idx="1002">
                  <c:v>4163.07</c:v>
                </c:pt>
                <c:pt idx="1003">
                  <c:v>4338.71</c:v>
                </c:pt>
                <c:pt idx="1004">
                  <c:v>4403.74</c:v>
                </c:pt>
                <c:pt idx="1005">
                  <c:v>4409.32</c:v>
                </c:pt>
                <c:pt idx="1006">
                  <c:v>4317.4799999999996</c:v>
                </c:pt>
                <c:pt idx="1007">
                  <c:v>4229.3599999999997</c:v>
                </c:pt>
                <c:pt idx="1008">
                  <c:v>4328.41</c:v>
                </c:pt>
                <c:pt idx="1009">
                  <c:v>4370.8100000000004</c:v>
                </c:pt>
                <c:pt idx="1010">
                  <c:v>4426.8900000000003</c:v>
                </c:pt>
                <c:pt idx="1011">
                  <c:v>4610.4799999999996</c:v>
                </c:pt>
                <c:pt idx="1012">
                  <c:v>4772.0200000000004</c:v>
                </c:pt>
                <c:pt idx="1013">
                  <c:v>4781.99</c:v>
                </c:pt>
                <c:pt idx="1014">
                  <c:v>4826.4799999999996</c:v>
                </c:pt>
                <c:pt idx="1015">
                  <c:v>5446.91</c:v>
                </c:pt>
                <c:pt idx="1016">
                  <c:v>5647.21</c:v>
                </c:pt>
                <c:pt idx="1017">
                  <c:v>5831.79</c:v>
                </c:pt>
                <c:pt idx="1018">
                  <c:v>5678.19</c:v>
                </c:pt>
                <c:pt idx="1019">
                  <c:v>5725.59</c:v>
                </c:pt>
                <c:pt idx="1020">
                  <c:v>5605.51</c:v>
                </c:pt>
                <c:pt idx="1021">
                  <c:v>5590.69</c:v>
                </c:pt>
                <c:pt idx="1022">
                  <c:v>5708.52</c:v>
                </c:pt>
                <c:pt idx="1023">
                  <c:v>6011.45</c:v>
                </c:pt>
                <c:pt idx="1024">
                  <c:v>6031.6</c:v>
                </c:pt>
                <c:pt idx="1025">
                  <c:v>6008.42</c:v>
                </c:pt>
                <c:pt idx="1026">
                  <c:v>5930.32</c:v>
                </c:pt>
                <c:pt idx="1027">
                  <c:v>5526.64</c:v>
                </c:pt>
                <c:pt idx="1028">
                  <c:v>5750.8</c:v>
                </c:pt>
                <c:pt idx="1029">
                  <c:v>5904.83</c:v>
                </c:pt>
                <c:pt idx="1030">
                  <c:v>5780.9</c:v>
                </c:pt>
                <c:pt idx="1031">
                  <c:v>5753.09</c:v>
                </c:pt>
                <c:pt idx="1032">
                  <c:v>6153.85</c:v>
                </c:pt>
                <c:pt idx="1033">
                  <c:v>6130.53</c:v>
                </c:pt>
                <c:pt idx="1034">
                  <c:v>6468.4</c:v>
                </c:pt>
                <c:pt idx="1035">
                  <c:v>6767.31</c:v>
                </c:pt>
                <c:pt idx="1036">
                  <c:v>7078.5</c:v>
                </c:pt>
                <c:pt idx="1037">
                  <c:v>7207.76</c:v>
                </c:pt>
                <c:pt idx="1038">
                  <c:v>7379.95</c:v>
                </c:pt>
                <c:pt idx="1039">
                  <c:v>7407.41</c:v>
                </c:pt>
                <c:pt idx="1040">
                  <c:v>7022.76</c:v>
                </c:pt>
                <c:pt idx="1041">
                  <c:v>7144.38</c:v>
                </c:pt>
                <c:pt idx="1042">
                  <c:v>7459.69</c:v>
                </c:pt>
                <c:pt idx="1043">
                  <c:v>7143.58</c:v>
                </c:pt>
                <c:pt idx="1044">
                  <c:v>6618.14</c:v>
                </c:pt>
                <c:pt idx="1045">
                  <c:v>6357.6</c:v>
                </c:pt>
                <c:pt idx="1046">
                  <c:v>5950.07</c:v>
                </c:pt>
                <c:pt idx="1047">
                  <c:v>6559.49</c:v>
                </c:pt>
                <c:pt idx="1048">
                  <c:v>6635.75</c:v>
                </c:pt>
                <c:pt idx="1049">
                  <c:v>7315.54</c:v>
                </c:pt>
                <c:pt idx="1050">
                  <c:v>7871.69</c:v>
                </c:pt>
                <c:pt idx="1051">
                  <c:v>7708.99</c:v>
                </c:pt>
                <c:pt idx="1052">
                  <c:v>7790.15</c:v>
                </c:pt>
                <c:pt idx="1053">
                  <c:v>8036.49</c:v>
                </c:pt>
                <c:pt idx="1054">
                  <c:v>8200.64</c:v>
                </c:pt>
                <c:pt idx="1055">
                  <c:v>8071.26</c:v>
                </c:pt>
                <c:pt idx="1056">
                  <c:v>8253.5499999999993</c:v>
                </c:pt>
                <c:pt idx="1057">
                  <c:v>8038.77</c:v>
                </c:pt>
                <c:pt idx="1058">
                  <c:v>8253.69</c:v>
                </c:pt>
                <c:pt idx="1059">
                  <c:v>8790.92</c:v>
                </c:pt>
                <c:pt idx="1060">
                  <c:v>9330.5499999999993</c:v>
                </c:pt>
                <c:pt idx="1061">
                  <c:v>9818.35</c:v>
                </c:pt>
                <c:pt idx="1062">
                  <c:v>10058.799999999999</c:v>
                </c:pt>
                <c:pt idx="1063">
                  <c:v>9888.61</c:v>
                </c:pt>
                <c:pt idx="1064">
                  <c:v>10233.6</c:v>
                </c:pt>
                <c:pt idx="1065">
                  <c:v>10975.6</c:v>
                </c:pt>
                <c:pt idx="1066">
                  <c:v>11074.6</c:v>
                </c:pt>
                <c:pt idx="1067">
                  <c:v>11323.2</c:v>
                </c:pt>
                <c:pt idx="1068">
                  <c:v>11657.2</c:v>
                </c:pt>
                <c:pt idx="1069">
                  <c:v>11916.7</c:v>
                </c:pt>
                <c:pt idx="1070">
                  <c:v>14291.5</c:v>
                </c:pt>
                <c:pt idx="1071">
                  <c:v>17899.7</c:v>
                </c:pt>
                <c:pt idx="1072">
                  <c:v>16569.400000000001</c:v>
                </c:pt>
                <c:pt idx="1073">
                  <c:v>15178.2</c:v>
                </c:pt>
                <c:pt idx="1074">
                  <c:v>15455.4</c:v>
                </c:pt>
                <c:pt idx="1075">
                  <c:v>16936.8</c:v>
                </c:pt>
                <c:pt idx="1076">
                  <c:v>17415.400000000001</c:v>
                </c:pt>
                <c:pt idx="1077">
                  <c:v>16408.2</c:v>
                </c:pt>
                <c:pt idx="1078">
                  <c:v>16564</c:v>
                </c:pt>
                <c:pt idx="1079">
                  <c:v>17706.900000000001</c:v>
                </c:pt>
                <c:pt idx="1080">
                  <c:v>19497.400000000001</c:v>
                </c:pt>
                <c:pt idx="1081">
                  <c:v>19140.8</c:v>
                </c:pt>
                <c:pt idx="1082">
                  <c:v>19114.2</c:v>
                </c:pt>
                <c:pt idx="1083">
                  <c:v>17776.7</c:v>
                </c:pt>
                <c:pt idx="1084">
                  <c:v>16624.599999999999</c:v>
                </c:pt>
                <c:pt idx="1085">
                  <c:v>15802.9</c:v>
                </c:pt>
                <c:pt idx="1086">
                  <c:v>13831.8</c:v>
                </c:pt>
                <c:pt idx="1087">
                  <c:v>14699.2</c:v>
                </c:pt>
                <c:pt idx="1088">
                  <c:v>13925.8</c:v>
                </c:pt>
                <c:pt idx="1089">
                  <c:v>14026.6</c:v>
                </c:pt>
                <c:pt idx="1090">
                  <c:v>16099.8</c:v>
                </c:pt>
                <c:pt idx="1091">
                  <c:v>15838.5</c:v>
                </c:pt>
                <c:pt idx="1092">
                  <c:v>14606.5</c:v>
                </c:pt>
                <c:pt idx="1093">
                  <c:v>14656.2</c:v>
                </c:pt>
                <c:pt idx="1094">
                  <c:v>12952.2</c:v>
                </c:pt>
                <c:pt idx="1095">
                  <c:v>14156.4</c:v>
                </c:pt>
                <c:pt idx="1096">
                  <c:v>13657.2</c:v>
                </c:pt>
                <c:pt idx="1097">
                  <c:v>14982.1</c:v>
                </c:pt>
                <c:pt idx="1098">
                  <c:v>15201</c:v>
                </c:pt>
                <c:pt idx="1099">
                  <c:v>15599.2</c:v>
                </c:pt>
                <c:pt idx="1100">
                  <c:v>17429.5</c:v>
                </c:pt>
                <c:pt idx="1101">
                  <c:v>17527</c:v>
                </c:pt>
                <c:pt idx="1102">
                  <c:v>16477.599999999999</c:v>
                </c:pt>
                <c:pt idx="1103">
                  <c:v>15170.1</c:v>
                </c:pt>
                <c:pt idx="1104">
                  <c:v>14595.4</c:v>
                </c:pt>
                <c:pt idx="1105">
                  <c:v>14973.3</c:v>
                </c:pt>
                <c:pt idx="1106">
                  <c:v>13405.8</c:v>
                </c:pt>
                <c:pt idx="1107">
                  <c:v>13980.6</c:v>
                </c:pt>
                <c:pt idx="1108">
                  <c:v>14360.2</c:v>
                </c:pt>
                <c:pt idx="1109">
                  <c:v>13772</c:v>
                </c:pt>
                <c:pt idx="1110">
                  <c:v>13819.8</c:v>
                </c:pt>
                <c:pt idx="1111">
                  <c:v>11490.5</c:v>
                </c:pt>
                <c:pt idx="1112">
                  <c:v>11188.6</c:v>
                </c:pt>
                <c:pt idx="1113">
                  <c:v>11474.9</c:v>
                </c:pt>
                <c:pt idx="1114">
                  <c:v>11607.4</c:v>
                </c:pt>
                <c:pt idx="1115">
                  <c:v>12899.2</c:v>
                </c:pt>
                <c:pt idx="1116">
                  <c:v>11600.1</c:v>
                </c:pt>
                <c:pt idx="1117">
                  <c:v>10931.4</c:v>
                </c:pt>
                <c:pt idx="1118">
                  <c:v>10868.4</c:v>
                </c:pt>
                <c:pt idx="1119">
                  <c:v>11359.4</c:v>
                </c:pt>
                <c:pt idx="1120">
                  <c:v>11259.4</c:v>
                </c:pt>
                <c:pt idx="1121">
                  <c:v>11171.4</c:v>
                </c:pt>
                <c:pt idx="1122">
                  <c:v>11440.7</c:v>
                </c:pt>
                <c:pt idx="1123">
                  <c:v>11786.3</c:v>
                </c:pt>
                <c:pt idx="1124">
                  <c:v>11296.4</c:v>
                </c:pt>
                <c:pt idx="1125">
                  <c:v>10106.299999999999</c:v>
                </c:pt>
                <c:pt idx="1126">
                  <c:v>10221.1</c:v>
                </c:pt>
                <c:pt idx="1127">
                  <c:v>9170.5400000000009</c:v>
                </c:pt>
                <c:pt idx="1128">
                  <c:v>8830.75</c:v>
                </c:pt>
                <c:pt idx="1129">
                  <c:v>9174.91</c:v>
                </c:pt>
                <c:pt idx="1130">
                  <c:v>8277.01</c:v>
                </c:pt>
                <c:pt idx="1131">
                  <c:v>6955.27</c:v>
                </c:pt>
                <c:pt idx="1132">
                  <c:v>7754</c:v>
                </c:pt>
                <c:pt idx="1133">
                  <c:v>7621.3</c:v>
                </c:pt>
                <c:pt idx="1134">
                  <c:v>8265.59</c:v>
                </c:pt>
                <c:pt idx="1135">
                  <c:v>8736.98</c:v>
                </c:pt>
                <c:pt idx="1136">
                  <c:v>8621.9</c:v>
                </c:pt>
                <c:pt idx="1137">
                  <c:v>8129.97</c:v>
                </c:pt>
                <c:pt idx="1138">
                  <c:v>8926.57</c:v>
                </c:pt>
                <c:pt idx="1139">
                  <c:v>8598.31</c:v>
                </c:pt>
                <c:pt idx="1140">
                  <c:v>9494.6299999999992</c:v>
                </c:pt>
                <c:pt idx="1141">
                  <c:v>10166.4</c:v>
                </c:pt>
                <c:pt idx="1142">
                  <c:v>10233.9</c:v>
                </c:pt>
                <c:pt idx="1143">
                  <c:v>11112.7</c:v>
                </c:pt>
                <c:pt idx="1144">
                  <c:v>10551.8</c:v>
                </c:pt>
                <c:pt idx="1145">
                  <c:v>11225.3</c:v>
                </c:pt>
                <c:pt idx="1146">
                  <c:v>11403.7</c:v>
                </c:pt>
                <c:pt idx="1147">
                  <c:v>10690.4</c:v>
                </c:pt>
                <c:pt idx="1148">
                  <c:v>10005</c:v>
                </c:pt>
                <c:pt idx="1149">
                  <c:v>10301.1</c:v>
                </c:pt>
                <c:pt idx="1150">
                  <c:v>9813.07</c:v>
                </c:pt>
                <c:pt idx="1151">
                  <c:v>9664.73</c:v>
                </c:pt>
                <c:pt idx="1152">
                  <c:v>10366.700000000001</c:v>
                </c:pt>
                <c:pt idx="1153">
                  <c:v>10725.6</c:v>
                </c:pt>
                <c:pt idx="1154">
                  <c:v>10397.9</c:v>
                </c:pt>
                <c:pt idx="1155">
                  <c:v>10951</c:v>
                </c:pt>
                <c:pt idx="1156">
                  <c:v>11086.4</c:v>
                </c:pt>
                <c:pt idx="1157">
                  <c:v>11489.7</c:v>
                </c:pt>
                <c:pt idx="1158">
                  <c:v>11512.6</c:v>
                </c:pt>
                <c:pt idx="1159">
                  <c:v>11573.3</c:v>
                </c:pt>
                <c:pt idx="1160">
                  <c:v>10779.9</c:v>
                </c:pt>
                <c:pt idx="1161">
                  <c:v>9965.57</c:v>
                </c:pt>
                <c:pt idx="1162">
                  <c:v>9395.01</c:v>
                </c:pt>
                <c:pt idx="1163">
                  <c:v>9337.5499999999993</c:v>
                </c:pt>
                <c:pt idx="1164">
                  <c:v>8866</c:v>
                </c:pt>
                <c:pt idx="1165">
                  <c:v>9578.6299999999992</c:v>
                </c:pt>
                <c:pt idx="1166">
                  <c:v>9205.1200000000008</c:v>
                </c:pt>
                <c:pt idx="1167">
                  <c:v>9194.85</c:v>
                </c:pt>
                <c:pt idx="1168">
                  <c:v>8269.81</c:v>
                </c:pt>
                <c:pt idx="1169">
                  <c:v>8300.86</c:v>
                </c:pt>
                <c:pt idx="1170">
                  <c:v>8338.35</c:v>
                </c:pt>
                <c:pt idx="1171">
                  <c:v>7916.88</c:v>
                </c:pt>
                <c:pt idx="1172">
                  <c:v>8223.68</c:v>
                </c:pt>
                <c:pt idx="1173">
                  <c:v>8630.65</c:v>
                </c:pt>
                <c:pt idx="1174">
                  <c:v>8913.4699999999993</c:v>
                </c:pt>
                <c:pt idx="1175">
                  <c:v>8929.2800000000007</c:v>
                </c:pt>
                <c:pt idx="1176">
                  <c:v>8728.4699999999993</c:v>
                </c:pt>
                <c:pt idx="1177">
                  <c:v>8879.6200000000008</c:v>
                </c:pt>
                <c:pt idx="1178">
                  <c:v>8668.1200000000008</c:v>
                </c:pt>
                <c:pt idx="1179">
                  <c:v>8495.7800000000007</c:v>
                </c:pt>
                <c:pt idx="1180">
                  <c:v>8209.4</c:v>
                </c:pt>
                <c:pt idx="1181">
                  <c:v>7833.04</c:v>
                </c:pt>
                <c:pt idx="1182">
                  <c:v>7954.48</c:v>
                </c:pt>
                <c:pt idx="1183">
                  <c:v>7165.7</c:v>
                </c:pt>
                <c:pt idx="1184">
                  <c:v>6890.52</c:v>
                </c:pt>
                <c:pt idx="1185">
                  <c:v>6973.53</c:v>
                </c:pt>
                <c:pt idx="1186">
                  <c:v>6844.23</c:v>
                </c:pt>
                <c:pt idx="1187">
                  <c:v>7083.8</c:v>
                </c:pt>
                <c:pt idx="1188">
                  <c:v>7456.11</c:v>
                </c:pt>
                <c:pt idx="1189">
                  <c:v>6853.84</c:v>
                </c:pt>
                <c:pt idx="1190">
                  <c:v>6811.47</c:v>
                </c:pt>
                <c:pt idx="1191">
                  <c:v>6636.32</c:v>
                </c:pt>
                <c:pt idx="1192">
                  <c:v>6911.09</c:v>
                </c:pt>
                <c:pt idx="1193">
                  <c:v>7023.52</c:v>
                </c:pt>
                <c:pt idx="1194">
                  <c:v>6770.73</c:v>
                </c:pt>
                <c:pt idx="1195">
                  <c:v>6834.76</c:v>
                </c:pt>
                <c:pt idx="1196">
                  <c:v>6968.32</c:v>
                </c:pt>
                <c:pt idx="1197">
                  <c:v>7889.25</c:v>
                </c:pt>
                <c:pt idx="1198">
                  <c:v>7895.96</c:v>
                </c:pt>
                <c:pt idx="1199">
                  <c:v>7986.24</c:v>
                </c:pt>
                <c:pt idx="1200">
                  <c:v>8329.11</c:v>
                </c:pt>
                <c:pt idx="1201">
                  <c:v>8058.67</c:v>
                </c:pt>
                <c:pt idx="1202">
                  <c:v>7902.09</c:v>
                </c:pt>
                <c:pt idx="1203">
                  <c:v>8163.42</c:v>
                </c:pt>
                <c:pt idx="1204">
                  <c:v>8294.31</c:v>
                </c:pt>
                <c:pt idx="1205">
                  <c:v>8845.83</c:v>
                </c:pt>
                <c:pt idx="1206">
                  <c:v>8895.58</c:v>
                </c:pt>
                <c:pt idx="1207">
                  <c:v>8802.4599999999991</c:v>
                </c:pt>
                <c:pt idx="1208">
                  <c:v>8930.8799999999992</c:v>
                </c:pt>
                <c:pt idx="1209">
                  <c:v>9697.5</c:v>
                </c:pt>
                <c:pt idx="1210">
                  <c:v>8845.74</c:v>
                </c:pt>
                <c:pt idx="1211">
                  <c:v>9281.51</c:v>
                </c:pt>
                <c:pt idx="1212">
                  <c:v>8987.0499999999993</c:v>
                </c:pt>
                <c:pt idx="1213">
                  <c:v>9348.48</c:v>
                </c:pt>
                <c:pt idx="1214">
                  <c:v>9419.08</c:v>
                </c:pt>
                <c:pt idx="1215">
                  <c:v>9240.5499999999993</c:v>
                </c:pt>
                <c:pt idx="1216">
                  <c:v>9119.01</c:v>
                </c:pt>
                <c:pt idx="1217">
                  <c:v>9235.92</c:v>
                </c:pt>
                <c:pt idx="1218">
                  <c:v>9743.86</c:v>
                </c:pt>
                <c:pt idx="1219">
                  <c:v>9700.76</c:v>
                </c:pt>
                <c:pt idx="1220">
                  <c:v>9858.15</c:v>
                </c:pt>
                <c:pt idx="1221">
                  <c:v>9654.7999999999993</c:v>
                </c:pt>
                <c:pt idx="1222">
                  <c:v>9373.01</c:v>
                </c:pt>
                <c:pt idx="1223">
                  <c:v>9234.82</c:v>
                </c:pt>
                <c:pt idx="1224">
                  <c:v>9325.18</c:v>
                </c:pt>
                <c:pt idx="1225">
                  <c:v>9043.94</c:v>
                </c:pt>
                <c:pt idx="1226">
                  <c:v>8441.49</c:v>
                </c:pt>
                <c:pt idx="1227">
                  <c:v>8504.89</c:v>
                </c:pt>
                <c:pt idx="1228">
                  <c:v>8723.94</c:v>
                </c:pt>
                <c:pt idx="1229">
                  <c:v>8716.7900000000009</c:v>
                </c:pt>
                <c:pt idx="1230">
                  <c:v>8510.3799999999992</c:v>
                </c:pt>
                <c:pt idx="1231">
                  <c:v>8368.83</c:v>
                </c:pt>
                <c:pt idx="1232">
                  <c:v>8094.32</c:v>
                </c:pt>
                <c:pt idx="1233">
                  <c:v>8250.9699999999993</c:v>
                </c:pt>
                <c:pt idx="1234">
                  <c:v>8247.18</c:v>
                </c:pt>
                <c:pt idx="1235">
                  <c:v>8513.25</c:v>
                </c:pt>
                <c:pt idx="1236">
                  <c:v>8418.99</c:v>
                </c:pt>
                <c:pt idx="1237">
                  <c:v>8041.78</c:v>
                </c:pt>
                <c:pt idx="1238">
                  <c:v>7557.82</c:v>
                </c:pt>
                <c:pt idx="1239">
                  <c:v>7587.34</c:v>
                </c:pt>
                <c:pt idx="1240">
                  <c:v>7480.14</c:v>
                </c:pt>
                <c:pt idx="1241">
                  <c:v>7355.88</c:v>
                </c:pt>
                <c:pt idx="1242">
                  <c:v>7368.22</c:v>
                </c:pt>
                <c:pt idx="1243">
                  <c:v>7135.99</c:v>
                </c:pt>
                <c:pt idx="1244">
                  <c:v>7472.59</c:v>
                </c:pt>
                <c:pt idx="1245">
                  <c:v>7406.52</c:v>
                </c:pt>
                <c:pt idx="1246">
                  <c:v>7494.17</c:v>
                </c:pt>
                <c:pt idx="1247">
                  <c:v>7541.45</c:v>
                </c:pt>
                <c:pt idx="1248">
                  <c:v>7643.45</c:v>
                </c:pt>
                <c:pt idx="1249">
                  <c:v>7720.25</c:v>
                </c:pt>
                <c:pt idx="1250">
                  <c:v>7514.47</c:v>
                </c:pt>
                <c:pt idx="1251">
                  <c:v>7633.76</c:v>
                </c:pt>
                <c:pt idx="1252">
                  <c:v>7653.98</c:v>
                </c:pt>
                <c:pt idx="1253">
                  <c:v>7678.24</c:v>
                </c:pt>
                <c:pt idx="1254">
                  <c:v>7624.92</c:v>
                </c:pt>
                <c:pt idx="1255">
                  <c:v>7531.98</c:v>
                </c:pt>
                <c:pt idx="1256">
                  <c:v>6786.02</c:v>
                </c:pt>
                <c:pt idx="1257">
                  <c:v>6906.92</c:v>
                </c:pt>
                <c:pt idx="1258">
                  <c:v>6582.36</c:v>
                </c:pt>
                <c:pt idx="1259">
                  <c:v>6349.9</c:v>
                </c:pt>
                <c:pt idx="1260">
                  <c:v>6675.35</c:v>
                </c:pt>
                <c:pt idx="1261">
                  <c:v>6456.58</c:v>
                </c:pt>
                <c:pt idx="1262">
                  <c:v>6550.16</c:v>
                </c:pt>
                <c:pt idx="1263">
                  <c:v>6499.27</c:v>
                </c:pt>
                <c:pt idx="1264">
                  <c:v>6734.82</c:v>
                </c:pt>
                <c:pt idx="1265">
                  <c:v>6769.94</c:v>
                </c:pt>
                <c:pt idx="1266">
                  <c:v>6776.55</c:v>
                </c:pt>
                <c:pt idx="1267">
                  <c:v>6729.74</c:v>
                </c:pt>
                <c:pt idx="1268">
                  <c:v>6083.69</c:v>
                </c:pt>
                <c:pt idx="1269">
                  <c:v>6162.48</c:v>
                </c:pt>
                <c:pt idx="1270">
                  <c:v>6173.23</c:v>
                </c:pt>
                <c:pt idx="1271">
                  <c:v>6249.18</c:v>
                </c:pt>
                <c:pt idx="1272">
                  <c:v>6093.67</c:v>
                </c:pt>
                <c:pt idx="1273">
                  <c:v>6157.13</c:v>
                </c:pt>
                <c:pt idx="1274">
                  <c:v>5903.44</c:v>
                </c:pt>
                <c:pt idx="1275">
                  <c:v>6218.3</c:v>
                </c:pt>
                <c:pt idx="1276">
                  <c:v>6404</c:v>
                </c:pt>
                <c:pt idx="1277">
                  <c:v>6385.82</c:v>
                </c:pt>
                <c:pt idx="1278">
                  <c:v>6614.18</c:v>
                </c:pt>
                <c:pt idx="1279">
                  <c:v>6529.59</c:v>
                </c:pt>
                <c:pt idx="1280">
                  <c:v>6597.55</c:v>
                </c:pt>
                <c:pt idx="1281">
                  <c:v>6639.14</c:v>
                </c:pt>
                <c:pt idx="1282">
                  <c:v>6673.5</c:v>
                </c:pt>
                <c:pt idx="1283">
                  <c:v>6856.93</c:v>
                </c:pt>
                <c:pt idx="1284">
                  <c:v>6773.88</c:v>
                </c:pt>
                <c:pt idx="1285">
                  <c:v>6741.75</c:v>
                </c:pt>
                <c:pt idx="1286">
                  <c:v>6329.95</c:v>
                </c:pt>
                <c:pt idx="1287">
                  <c:v>6394.71</c:v>
                </c:pt>
                <c:pt idx="1288">
                  <c:v>6228.81</c:v>
                </c:pt>
                <c:pt idx="1289">
                  <c:v>6238.05</c:v>
                </c:pt>
                <c:pt idx="1290">
                  <c:v>6276.12</c:v>
                </c:pt>
                <c:pt idx="1291">
                  <c:v>6359.64</c:v>
                </c:pt>
                <c:pt idx="1292">
                  <c:v>6741.75</c:v>
                </c:pt>
                <c:pt idx="1293">
                  <c:v>7321.04</c:v>
                </c:pt>
                <c:pt idx="1294">
                  <c:v>7370.78</c:v>
                </c:pt>
                <c:pt idx="1295">
                  <c:v>7466.86</c:v>
                </c:pt>
                <c:pt idx="1296">
                  <c:v>7354.13</c:v>
                </c:pt>
                <c:pt idx="1297">
                  <c:v>7419.29</c:v>
                </c:pt>
                <c:pt idx="1298">
                  <c:v>7418.49</c:v>
                </c:pt>
                <c:pt idx="1299">
                  <c:v>7711.11</c:v>
                </c:pt>
                <c:pt idx="1300">
                  <c:v>8424.27</c:v>
                </c:pt>
                <c:pt idx="1301">
                  <c:v>8181.39</c:v>
                </c:pt>
                <c:pt idx="1302">
                  <c:v>7951.58</c:v>
                </c:pt>
                <c:pt idx="1303">
                  <c:v>8165.01</c:v>
                </c:pt>
                <c:pt idx="1304">
                  <c:v>8192.15</c:v>
                </c:pt>
                <c:pt idx="1305">
                  <c:v>8218.4599999999991</c:v>
                </c:pt>
                <c:pt idx="1306">
                  <c:v>8180.48</c:v>
                </c:pt>
                <c:pt idx="1307">
                  <c:v>7780.44</c:v>
                </c:pt>
                <c:pt idx="1308">
                  <c:v>7624.91</c:v>
                </c:pt>
                <c:pt idx="1309">
                  <c:v>7567.15</c:v>
                </c:pt>
                <c:pt idx="1310">
                  <c:v>7434.39</c:v>
                </c:pt>
                <c:pt idx="1311">
                  <c:v>7032.85</c:v>
                </c:pt>
                <c:pt idx="1312">
                  <c:v>7068.48</c:v>
                </c:pt>
                <c:pt idx="1313">
                  <c:v>6951.8</c:v>
                </c:pt>
                <c:pt idx="1314">
                  <c:v>6753.12</c:v>
                </c:pt>
                <c:pt idx="1315">
                  <c:v>6305.8</c:v>
                </c:pt>
                <c:pt idx="1316">
                  <c:v>6568.23</c:v>
                </c:pt>
                <c:pt idx="1317">
                  <c:v>6184.71</c:v>
                </c:pt>
                <c:pt idx="1318">
                  <c:v>6295.73</c:v>
                </c:pt>
                <c:pt idx="1319">
                  <c:v>6322.69</c:v>
                </c:pt>
                <c:pt idx="1320">
                  <c:v>6297.57</c:v>
                </c:pt>
                <c:pt idx="1321">
                  <c:v>6199.71</c:v>
                </c:pt>
                <c:pt idx="1322">
                  <c:v>6308.52</c:v>
                </c:pt>
                <c:pt idx="1323">
                  <c:v>6334.73</c:v>
                </c:pt>
                <c:pt idx="1324">
                  <c:v>6580.63</c:v>
                </c:pt>
                <c:pt idx="1325">
                  <c:v>6423.76</c:v>
                </c:pt>
                <c:pt idx="1326">
                  <c:v>6506.07</c:v>
                </c:pt>
                <c:pt idx="1327">
                  <c:v>6308.53</c:v>
                </c:pt>
                <c:pt idx="1328">
                  <c:v>6488.76</c:v>
                </c:pt>
                <c:pt idx="1329">
                  <c:v>6376.71</c:v>
                </c:pt>
                <c:pt idx="1330">
                  <c:v>6534.88</c:v>
                </c:pt>
                <c:pt idx="1331">
                  <c:v>6719.96</c:v>
                </c:pt>
                <c:pt idx="1332">
                  <c:v>6763.19</c:v>
                </c:pt>
                <c:pt idx="1333">
                  <c:v>6707.26</c:v>
                </c:pt>
                <c:pt idx="1334">
                  <c:v>6884.64</c:v>
                </c:pt>
                <c:pt idx="1335">
                  <c:v>7096.28</c:v>
                </c:pt>
                <c:pt idx="1336">
                  <c:v>7047.16</c:v>
                </c:pt>
                <c:pt idx="1337">
                  <c:v>6978.23</c:v>
                </c:pt>
                <c:pt idx="1338">
                  <c:v>7037.58</c:v>
                </c:pt>
                <c:pt idx="1339">
                  <c:v>7193.25</c:v>
                </c:pt>
                <c:pt idx="1340">
                  <c:v>7272.72</c:v>
                </c:pt>
                <c:pt idx="1341">
                  <c:v>7260.06</c:v>
                </c:pt>
                <c:pt idx="1342">
                  <c:v>7361.66</c:v>
                </c:pt>
                <c:pt idx="1343">
                  <c:v>6792.83</c:v>
                </c:pt>
                <c:pt idx="1344">
                  <c:v>6529.17</c:v>
                </c:pt>
                <c:pt idx="1345">
                  <c:v>6467.07</c:v>
                </c:pt>
                <c:pt idx="1346">
                  <c:v>6225.98</c:v>
                </c:pt>
                <c:pt idx="1347">
                  <c:v>6300.86</c:v>
                </c:pt>
                <c:pt idx="1348">
                  <c:v>6329.7</c:v>
                </c:pt>
                <c:pt idx="1349">
                  <c:v>6321.2</c:v>
                </c:pt>
                <c:pt idx="1350">
                  <c:v>6351.8</c:v>
                </c:pt>
                <c:pt idx="1351">
                  <c:v>6517.31</c:v>
                </c:pt>
                <c:pt idx="1352">
                  <c:v>6512.71</c:v>
                </c:pt>
                <c:pt idx="1353">
                  <c:v>6543.2</c:v>
                </c:pt>
                <c:pt idx="1354">
                  <c:v>6517.18</c:v>
                </c:pt>
                <c:pt idx="1355">
                  <c:v>6281.2</c:v>
                </c:pt>
                <c:pt idx="1356">
                  <c:v>6371.3</c:v>
                </c:pt>
                <c:pt idx="1357">
                  <c:v>6398.54</c:v>
                </c:pt>
                <c:pt idx="1358">
                  <c:v>6519.67</c:v>
                </c:pt>
                <c:pt idx="1359">
                  <c:v>6734.95</c:v>
                </c:pt>
                <c:pt idx="1360">
                  <c:v>6721.98</c:v>
                </c:pt>
                <c:pt idx="1361">
                  <c:v>6710.63</c:v>
                </c:pt>
                <c:pt idx="1362">
                  <c:v>6595.41</c:v>
                </c:pt>
                <c:pt idx="1363">
                  <c:v>6446.47</c:v>
                </c:pt>
                <c:pt idx="1364">
                  <c:v>6495</c:v>
                </c:pt>
                <c:pt idx="1365">
                  <c:v>6676.75</c:v>
                </c:pt>
                <c:pt idx="1366">
                  <c:v>6644.13</c:v>
                </c:pt>
                <c:pt idx="1367">
                  <c:v>6601.96</c:v>
                </c:pt>
                <c:pt idx="1368">
                  <c:v>6625.56</c:v>
                </c:pt>
                <c:pt idx="1369">
                  <c:v>6589.62</c:v>
                </c:pt>
                <c:pt idx="1370">
                  <c:v>6556.1</c:v>
                </c:pt>
                <c:pt idx="1371">
                  <c:v>6502.59</c:v>
                </c:pt>
                <c:pt idx="1372">
                  <c:v>6576.69</c:v>
                </c:pt>
                <c:pt idx="1373">
                  <c:v>6622.48</c:v>
                </c:pt>
                <c:pt idx="1374">
                  <c:v>6588.31</c:v>
                </c:pt>
                <c:pt idx="1375">
                  <c:v>6602.95</c:v>
                </c:pt>
                <c:pt idx="1376">
                  <c:v>6652.23</c:v>
                </c:pt>
                <c:pt idx="1377">
                  <c:v>6642.64</c:v>
                </c:pt>
                <c:pt idx="1378">
                  <c:v>6585.53</c:v>
                </c:pt>
                <c:pt idx="1379">
                  <c:v>6256.24</c:v>
                </c:pt>
                <c:pt idx="1380">
                  <c:v>6274.58</c:v>
                </c:pt>
                <c:pt idx="1381">
                  <c:v>6285.99</c:v>
                </c:pt>
                <c:pt idx="1382">
                  <c:v>6290.93</c:v>
                </c:pt>
                <c:pt idx="1383">
                  <c:v>6596.54</c:v>
                </c:pt>
                <c:pt idx="1384">
                  <c:v>6596.11</c:v>
                </c:pt>
                <c:pt idx="1385">
                  <c:v>6544.43</c:v>
                </c:pt>
                <c:pt idx="1386">
                  <c:v>6476.71</c:v>
                </c:pt>
                <c:pt idx="1387">
                  <c:v>6465.41</c:v>
                </c:pt>
                <c:pt idx="1388">
                  <c:v>6489.19</c:v>
                </c:pt>
                <c:pt idx="1389">
                  <c:v>6482.35</c:v>
                </c:pt>
                <c:pt idx="1390">
                  <c:v>6487.16</c:v>
                </c:pt>
                <c:pt idx="1391">
                  <c:v>6475.74</c:v>
                </c:pt>
                <c:pt idx="1392">
                  <c:v>6495.84</c:v>
                </c:pt>
                <c:pt idx="1393">
                  <c:v>6476.29</c:v>
                </c:pt>
                <c:pt idx="1394">
                  <c:v>6474.75</c:v>
                </c:pt>
                <c:pt idx="1395">
                  <c:v>6480.38</c:v>
                </c:pt>
                <c:pt idx="1396">
                  <c:v>6486.39</c:v>
                </c:pt>
                <c:pt idx="1397">
                  <c:v>6332.63</c:v>
                </c:pt>
                <c:pt idx="1398">
                  <c:v>6334.27</c:v>
                </c:pt>
                <c:pt idx="1399">
                  <c:v>6317.61</c:v>
                </c:pt>
                <c:pt idx="1400">
                  <c:v>6377.78</c:v>
                </c:pt>
                <c:pt idx="1401">
                  <c:v>6388.44</c:v>
                </c:pt>
                <c:pt idx="1402">
                  <c:v>6361.26</c:v>
                </c:pt>
                <c:pt idx="1403">
                  <c:v>6376.13</c:v>
                </c:pt>
                <c:pt idx="1404">
                  <c:v>6419.66</c:v>
                </c:pt>
                <c:pt idx="1405">
                  <c:v>6461.01</c:v>
                </c:pt>
                <c:pt idx="1406">
                  <c:v>6530.14</c:v>
                </c:pt>
                <c:pt idx="1407">
                  <c:v>6453.72</c:v>
                </c:pt>
                <c:pt idx="1408">
                  <c:v>6385.62</c:v>
                </c:pt>
                <c:pt idx="1409">
                  <c:v>6409.22</c:v>
                </c:pt>
                <c:pt idx="1410">
                  <c:v>6411.27</c:v>
                </c:pt>
                <c:pt idx="1411">
                  <c:v>6371.27</c:v>
                </c:pt>
                <c:pt idx="1412">
                  <c:v>6359.49</c:v>
                </c:pt>
                <c:pt idx="1413">
                  <c:v>5738.35</c:v>
                </c:pt>
                <c:pt idx="1414">
                  <c:v>5648.03</c:v>
                </c:pt>
                <c:pt idx="1415">
                  <c:v>5575.55</c:v>
                </c:pt>
                <c:pt idx="1416">
                  <c:v>5554.33</c:v>
                </c:pt>
                <c:pt idx="1417">
                  <c:v>5623.54</c:v>
                </c:pt>
                <c:pt idx="1418">
                  <c:v>4871.49</c:v>
                </c:pt>
                <c:pt idx="1419">
                  <c:v>4451.87</c:v>
                </c:pt>
                <c:pt idx="1420">
                  <c:v>4602.17</c:v>
                </c:pt>
                <c:pt idx="1421">
                  <c:v>4365.9399999999996</c:v>
                </c:pt>
                <c:pt idx="1422">
                  <c:v>4347.1099999999997</c:v>
                </c:pt>
                <c:pt idx="1423">
                  <c:v>3880.76</c:v>
                </c:pt>
                <c:pt idx="1424">
                  <c:v>4009.97</c:v>
                </c:pt>
                <c:pt idx="1425">
                  <c:v>3779.13</c:v>
                </c:pt>
                <c:pt idx="1426">
                  <c:v>3820.72</c:v>
                </c:pt>
                <c:pt idx="1427">
                  <c:v>4257.42</c:v>
                </c:pt>
                <c:pt idx="1428">
                  <c:v>4278.8500000000004</c:v>
                </c:pt>
                <c:pt idx="1429">
                  <c:v>4017.27</c:v>
                </c:pt>
                <c:pt idx="1430">
                  <c:v>4214.67</c:v>
                </c:pt>
                <c:pt idx="1431">
                  <c:v>4139.88</c:v>
                </c:pt>
                <c:pt idx="1432">
                  <c:v>3894.13</c:v>
                </c:pt>
                <c:pt idx="1433">
                  <c:v>3956.89</c:v>
                </c:pt>
                <c:pt idx="1434">
                  <c:v>3753.99</c:v>
                </c:pt>
                <c:pt idx="1435">
                  <c:v>3521.1</c:v>
                </c:pt>
                <c:pt idx="1436">
                  <c:v>3419.94</c:v>
                </c:pt>
                <c:pt idx="1437">
                  <c:v>3476.11</c:v>
                </c:pt>
                <c:pt idx="1438">
                  <c:v>3614.23</c:v>
                </c:pt>
                <c:pt idx="1439">
                  <c:v>3502.66</c:v>
                </c:pt>
                <c:pt idx="1440">
                  <c:v>3424.59</c:v>
                </c:pt>
                <c:pt idx="1441">
                  <c:v>3486.95</c:v>
                </c:pt>
                <c:pt idx="1442">
                  <c:v>3313.68</c:v>
                </c:pt>
                <c:pt idx="1443">
                  <c:v>3242.48</c:v>
                </c:pt>
                <c:pt idx="1444">
                  <c:v>3236.76</c:v>
                </c:pt>
                <c:pt idx="1445">
                  <c:v>3252.84</c:v>
                </c:pt>
                <c:pt idx="1446">
                  <c:v>3545.86</c:v>
                </c:pt>
                <c:pt idx="1447">
                  <c:v>3696.06</c:v>
                </c:pt>
                <c:pt idx="1448">
                  <c:v>3745.95</c:v>
                </c:pt>
                <c:pt idx="1449">
                  <c:v>4134.4399999999996</c:v>
                </c:pt>
                <c:pt idx="1450">
                  <c:v>3896.54</c:v>
                </c:pt>
                <c:pt idx="1451">
                  <c:v>4014.18</c:v>
                </c:pt>
                <c:pt idx="1452">
                  <c:v>3998.98</c:v>
                </c:pt>
                <c:pt idx="1453">
                  <c:v>4078.6</c:v>
                </c:pt>
                <c:pt idx="1454">
                  <c:v>3815.49</c:v>
                </c:pt>
                <c:pt idx="1455">
                  <c:v>3857.3</c:v>
                </c:pt>
                <c:pt idx="1456">
                  <c:v>3654.83</c:v>
                </c:pt>
                <c:pt idx="1457">
                  <c:v>3923.92</c:v>
                </c:pt>
                <c:pt idx="1458">
                  <c:v>3820.41</c:v>
                </c:pt>
                <c:pt idx="1459">
                  <c:v>3865.95</c:v>
                </c:pt>
                <c:pt idx="1460">
                  <c:v>3742.7</c:v>
                </c:pt>
                <c:pt idx="1461">
                  <c:v>3843.52</c:v>
                </c:pt>
                <c:pt idx="1462">
                  <c:v>3943.41</c:v>
                </c:pt>
                <c:pt idx="1463">
                  <c:v>3836.74</c:v>
                </c:pt>
                <c:pt idx="1464">
                  <c:v>3857.72</c:v>
                </c:pt>
                <c:pt idx="1465">
                  <c:v>3845.19</c:v>
                </c:pt>
                <c:pt idx="1466">
                  <c:v>4076.63</c:v>
                </c:pt>
                <c:pt idx="1467">
                  <c:v>4025.25</c:v>
                </c:pt>
                <c:pt idx="1468">
                  <c:v>4030.85</c:v>
                </c:pt>
                <c:pt idx="1469">
                  <c:v>4035.3</c:v>
                </c:pt>
                <c:pt idx="1470">
                  <c:v>3678.92</c:v>
                </c:pt>
                <c:pt idx="1471">
                  <c:v>3687.37</c:v>
                </c:pt>
                <c:pt idx="1472">
                  <c:v>3661.3</c:v>
                </c:pt>
                <c:pt idx="1473">
                  <c:v>3552.95</c:v>
                </c:pt>
                <c:pt idx="1474">
                  <c:v>3706.05</c:v>
                </c:pt>
                <c:pt idx="1475">
                  <c:v>3630.68</c:v>
                </c:pt>
                <c:pt idx="1476">
                  <c:v>3655.01</c:v>
                </c:pt>
                <c:pt idx="1477">
                  <c:v>3678.56</c:v>
                </c:pt>
                <c:pt idx="1478">
                  <c:v>3657.84</c:v>
                </c:pt>
                <c:pt idx="1479">
                  <c:v>3728.57</c:v>
                </c:pt>
                <c:pt idx="1480">
                  <c:v>3601.01</c:v>
                </c:pt>
                <c:pt idx="1481">
                  <c:v>3576.03</c:v>
                </c:pt>
                <c:pt idx="1482">
                  <c:v>3604.58</c:v>
                </c:pt>
                <c:pt idx="1483">
                  <c:v>3585.12</c:v>
                </c:pt>
                <c:pt idx="1484">
                  <c:v>3600.87</c:v>
                </c:pt>
                <c:pt idx="1485">
                  <c:v>3599.77</c:v>
                </c:pt>
                <c:pt idx="1486">
                  <c:v>3602.46</c:v>
                </c:pt>
                <c:pt idx="1487">
                  <c:v>3583.97</c:v>
                </c:pt>
                <c:pt idx="1488">
                  <c:v>3470.45</c:v>
                </c:pt>
                <c:pt idx="1489">
                  <c:v>3448.12</c:v>
                </c:pt>
                <c:pt idx="1490">
                  <c:v>3486.18</c:v>
                </c:pt>
                <c:pt idx="1491">
                  <c:v>3457.79</c:v>
                </c:pt>
                <c:pt idx="1492">
                  <c:v>3487.95</c:v>
                </c:pt>
                <c:pt idx="1493">
                  <c:v>3521.06</c:v>
                </c:pt>
                <c:pt idx="1494">
                  <c:v>3464.01</c:v>
                </c:pt>
                <c:pt idx="1495">
                  <c:v>3459.15</c:v>
                </c:pt>
                <c:pt idx="1496">
                  <c:v>3466.36</c:v>
                </c:pt>
                <c:pt idx="1497">
                  <c:v>3413.77</c:v>
                </c:pt>
                <c:pt idx="1498">
                  <c:v>3399.47</c:v>
                </c:pt>
                <c:pt idx="1499">
                  <c:v>3666.78</c:v>
                </c:pt>
                <c:pt idx="1500">
                  <c:v>3671.2</c:v>
                </c:pt>
                <c:pt idx="1501">
                  <c:v>3690.19</c:v>
                </c:pt>
                <c:pt idx="1502">
                  <c:v>3648.43</c:v>
                </c:pt>
                <c:pt idx="1503">
                  <c:v>3653.53</c:v>
                </c:pt>
                <c:pt idx="1504">
                  <c:v>3632.07</c:v>
                </c:pt>
                <c:pt idx="1505">
                  <c:v>3616.88</c:v>
                </c:pt>
                <c:pt idx="1506">
                  <c:v>3620.81</c:v>
                </c:pt>
                <c:pt idx="1507">
                  <c:v>3629.79</c:v>
                </c:pt>
                <c:pt idx="1508">
                  <c:v>3673.84</c:v>
                </c:pt>
                <c:pt idx="1509">
                  <c:v>3915.71</c:v>
                </c:pt>
                <c:pt idx="1510">
                  <c:v>3947.09</c:v>
                </c:pt>
                <c:pt idx="1511">
                  <c:v>3999.82</c:v>
                </c:pt>
                <c:pt idx="1512">
                  <c:v>3954.12</c:v>
                </c:pt>
                <c:pt idx="1513">
                  <c:v>4005.53</c:v>
                </c:pt>
                <c:pt idx="1514">
                  <c:v>4142.53</c:v>
                </c:pt>
                <c:pt idx="1515">
                  <c:v>3810.43</c:v>
                </c:pt>
                <c:pt idx="1516">
                  <c:v>3882.7</c:v>
                </c:pt>
                <c:pt idx="1517">
                  <c:v>3854.36</c:v>
                </c:pt>
                <c:pt idx="1518">
                  <c:v>3851.05</c:v>
                </c:pt>
                <c:pt idx="1519">
                  <c:v>3854.79</c:v>
                </c:pt>
                <c:pt idx="1520">
                  <c:v>3859.58</c:v>
                </c:pt>
                <c:pt idx="1521">
                  <c:v>3864.42</c:v>
                </c:pt>
                <c:pt idx="1522">
                  <c:v>3847.18</c:v>
                </c:pt>
                <c:pt idx="1523">
                  <c:v>3761.56</c:v>
                </c:pt>
                <c:pt idx="1524">
                  <c:v>3896.38</c:v>
                </c:pt>
                <c:pt idx="1525">
                  <c:v>3903.94</c:v>
                </c:pt>
                <c:pt idx="1526">
                  <c:v>3911.48</c:v>
                </c:pt>
                <c:pt idx="1527">
                  <c:v>3901.13</c:v>
                </c:pt>
                <c:pt idx="1528">
                  <c:v>3963.31</c:v>
                </c:pt>
                <c:pt idx="1529">
                  <c:v>3951.6</c:v>
                </c:pt>
                <c:pt idx="1530">
                  <c:v>3905.23</c:v>
                </c:pt>
                <c:pt idx="1531">
                  <c:v>3909.16</c:v>
                </c:pt>
                <c:pt idx="1532">
                  <c:v>3906.72</c:v>
                </c:pt>
                <c:pt idx="1533">
                  <c:v>3924.37</c:v>
                </c:pt>
                <c:pt idx="1534">
                  <c:v>3960.91</c:v>
                </c:pt>
                <c:pt idx="1535">
                  <c:v>4048.73</c:v>
                </c:pt>
                <c:pt idx="1536">
                  <c:v>4025.23</c:v>
                </c:pt>
                <c:pt idx="1537">
                  <c:v>4032.51</c:v>
                </c:pt>
                <c:pt idx="1538">
                  <c:v>4071.19</c:v>
                </c:pt>
                <c:pt idx="1539">
                  <c:v>4087.48</c:v>
                </c:pt>
                <c:pt idx="1540">
                  <c:v>4029.33</c:v>
                </c:pt>
                <c:pt idx="1541">
                  <c:v>4023.97</c:v>
                </c:pt>
                <c:pt idx="1542">
                  <c:v>4035.83</c:v>
                </c:pt>
                <c:pt idx="1543">
                  <c:v>4022.17</c:v>
                </c:pt>
                <c:pt idx="1544">
                  <c:v>3963.07</c:v>
                </c:pt>
                <c:pt idx="1545">
                  <c:v>3985.08</c:v>
                </c:pt>
                <c:pt idx="1546">
                  <c:v>4087.07</c:v>
                </c:pt>
                <c:pt idx="1547">
                  <c:v>4069.11</c:v>
                </c:pt>
                <c:pt idx="1548">
                  <c:v>4098.37</c:v>
                </c:pt>
                <c:pt idx="1549">
                  <c:v>4106.66</c:v>
                </c:pt>
                <c:pt idx="1550">
                  <c:v>4105.3999999999996</c:v>
                </c:pt>
                <c:pt idx="1551">
                  <c:v>4158.18</c:v>
                </c:pt>
                <c:pt idx="1552">
                  <c:v>4879.88</c:v>
                </c:pt>
                <c:pt idx="1553">
                  <c:v>4973.0200000000004</c:v>
                </c:pt>
                <c:pt idx="1554">
                  <c:v>4922.8</c:v>
                </c:pt>
                <c:pt idx="1555">
                  <c:v>5036.68</c:v>
                </c:pt>
                <c:pt idx="1556">
                  <c:v>5059.82</c:v>
                </c:pt>
                <c:pt idx="1557">
                  <c:v>5198.8999999999996</c:v>
                </c:pt>
                <c:pt idx="1558">
                  <c:v>5289.77</c:v>
                </c:pt>
                <c:pt idx="1559">
                  <c:v>5204.96</c:v>
                </c:pt>
                <c:pt idx="1560">
                  <c:v>5324.55</c:v>
                </c:pt>
                <c:pt idx="1561">
                  <c:v>5064.49</c:v>
                </c:pt>
                <c:pt idx="1562">
                  <c:v>5089.54</c:v>
                </c:pt>
                <c:pt idx="1563">
                  <c:v>5096.59</c:v>
                </c:pt>
                <c:pt idx="1564">
                  <c:v>5167.72</c:v>
                </c:pt>
                <c:pt idx="1565">
                  <c:v>5067.1099999999997</c:v>
                </c:pt>
                <c:pt idx="1566">
                  <c:v>5235.5600000000004</c:v>
                </c:pt>
                <c:pt idx="1567">
                  <c:v>5251.94</c:v>
                </c:pt>
                <c:pt idx="1568">
                  <c:v>5298.39</c:v>
                </c:pt>
                <c:pt idx="1569">
                  <c:v>5303.81</c:v>
                </c:pt>
                <c:pt idx="1570">
                  <c:v>5337.89</c:v>
                </c:pt>
                <c:pt idx="1571">
                  <c:v>5314.53</c:v>
                </c:pt>
                <c:pt idx="1572">
                  <c:v>5399.37</c:v>
                </c:pt>
                <c:pt idx="1573">
                  <c:v>5572.36</c:v>
                </c:pt>
                <c:pt idx="1574">
                  <c:v>5464.87</c:v>
                </c:pt>
                <c:pt idx="1575">
                  <c:v>5210.5200000000004</c:v>
                </c:pt>
                <c:pt idx="1576">
                  <c:v>5279.35</c:v>
                </c:pt>
                <c:pt idx="1577">
                  <c:v>5268.29</c:v>
                </c:pt>
                <c:pt idx="1578">
                  <c:v>5285.14</c:v>
                </c:pt>
                <c:pt idx="1579">
                  <c:v>5247.35</c:v>
                </c:pt>
                <c:pt idx="1580">
                  <c:v>5350.73</c:v>
                </c:pt>
                <c:pt idx="1581">
                  <c:v>5402.7</c:v>
                </c:pt>
                <c:pt idx="1582">
                  <c:v>5505.28</c:v>
                </c:pt>
                <c:pt idx="1583">
                  <c:v>5768.29</c:v>
                </c:pt>
                <c:pt idx="1584">
                  <c:v>5831.17</c:v>
                </c:pt>
                <c:pt idx="1585">
                  <c:v>5795.71</c:v>
                </c:pt>
                <c:pt idx="1586">
                  <c:v>5746.81</c:v>
                </c:pt>
                <c:pt idx="1587">
                  <c:v>5829.5</c:v>
                </c:pt>
                <c:pt idx="1588">
                  <c:v>5982.46</c:v>
                </c:pt>
                <c:pt idx="1589">
                  <c:v>6174.53</c:v>
                </c:pt>
                <c:pt idx="1590">
                  <c:v>6378.85</c:v>
                </c:pt>
                <c:pt idx="1591">
                  <c:v>7204.77</c:v>
                </c:pt>
                <c:pt idx="1592">
                  <c:v>6972.37</c:v>
                </c:pt>
                <c:pt idx="1593">
                  <c:v>7814.92</c:v>
                </c:pt>
                <c:pt idx="1594">
                  <c:v>7994.42</c:v>
                </c:pt>
                <c:pt idx="1595">
                  <c:v>8205.17</c:v>
                </c:pt>
                <c:pt idx="1596">
                  <c:v>7884.91</c:v>
                </c:pt>
                <c:pt idx="1597">
                  <c:v>7343.9</c:v>
                </c:pt>
                <c:pt idx="1598">
                  <c:v>7271.21</c:v>
                </c:pt>
                <c:pt idx="1599">
                  <c:v>8197.69</c:v>
                </c:pt>
                <c:pt idx="1600">
                  <c:v>7978.31</c:v>
                </c:pt>
                <c:pt idx="1601">
                  <c:v>7963.33</c:v>
                </c:pt>
                <c:pt idx="1602">
                  <c:v>7680.07</c:v>
                </c:pt>
                <c:pt idx="1603">
                  <c:v>7881.85</c:v>
                </c:pt>
                <c:pt idx="1604">
                  <c:v>7987.37</c:v>
                </c:pt>
                <c:pt idx="1605">
                  <c:v>8052.54</c:v>
                </c:pt>
                <c:pt idx="1606">
                  <c:v>8673.2199999999993</c:v>
                </c:pt>
                <c:pt idx="1607">
                  <c:v>8805.7800000000007</c:v>
                </c:pt>
                <c:pt idx="1608">
                  <c:v>8719.9599999999991</c:v>
                </c:pt>
                <c:pt idx="1609">
                  <c:v>8659.49</c:v>
                </c:pt>
                <c:pt idx="1610">
                  <c:v>8319.4699999999993</c:v>
                </c:pt>
                <c:pt idx="1611">
                  <c:v>8574.5</c:v>
                </c:pt>
                <c:pt idx="1612">
                  <c:v>8564.02</c:v>
                </c:pt>
                <c:pt idx="1613">
                  <c:v>8742.9599999999991</c:v>
                </c:pt>
                <c:pt idx="1614">
                  <c:v>8208.99</c:v>
                </c:pt>
                <c:pt idx="1615">
                  <c:v>7707.77</c:v>
                </c:pt>
                <c:pt idx="1616">
                  <c:v>7824.23</c:v>
                </c:pt>
                <c:pt idx="1617">
                  <c:v>7822.02</c:v>
                </c:pt>
                <c:pt idx="1618">
                  <c:v>8043.95</c:v>
                </c:pt>
                <c:pt idx="1619">
                  <c:v>7954.13</c:v>
                </c:pt>
                <c:pt idx="1620">
                  <c:v>7688.08</c:v>
                </c:pt>
                <c:pt idx="1621">
                  <c:v>8000.33</c:v>
                </c:pt>
                <c:pt idx="1622">
                  <c:v>7927.71</c:v>
                </c:pt>
                <c:pt idx="1623">
                  <c:v>8145.86</c:v>
                </c:pt>
                <c:pt idx="1624">
                  <c:v>8230.92</c:v>
                </c:pt>
                <c:pt idx="1625">
                  <c:v>8693.83</c:v>
                </c:pt>
                <c:pt idx="1626">
                  <c:v>8838.3799999999992</c:v>
                </c:pt>
                <c:pt idx="1627">
                  <c:v>8994.49</c:v>
                </c:pt>
                <c:pt idx="1628">
                  <c:v>9320.35</c:v>
                </c:pt>
                <c:pt idx="1629">
                  <c:v>9081.76</c:v>
                </c:pt>
                <c:pt idx="1630">
                  <c:v>9273.52</c:v>
                </c:pt>
                <c:pt idx="1631">
                  <c:v>9527.16</c:v>
                </c:pt>
                <c:pt idx="1632">
                  <c:v>10144.56</c:v>
                </c:pt>
                <c:pt idx="1633">
                  <c:v>10701.69</c:v>
                </c:pt>
                <c:pt idx="1634">
                  <c:v>10855.37</c:v>
                </c:pt>
                <c:pt idx="1635">
                  <c:v>11011.1</c:v>
                </c:pt>
                <c:pt idx="1636">
                  <c:v>11790.92</c:v>
                </c:pt>
                <c:pt idx="1637">
                  <c:v>13016.23</c:v>
                </c:pt>
                <c:pt idx="1638">
                  <c:v>11182.81</c:v>
                </c:pt>
                <c:pt idx="1639">
                  <c:v>12407.33</c:v>
                </c:pt>
                <c:pt idx="1640">
                  <c:v>11959.37</c:v>
                </c:pt>
                <c:pt idx="1641">
                  <c:v>10817.16</c:v>
                </c:pt>
                <c:pt idx="1642">
                  <c:v>10583.13</c:v>
                </c:pt>
                <c:pt idx="1643">
                  <c:v>10801.68</c:v>
                </c:pt>
                <c:pt idx="1644">
                  <c:v>11961.27</c:v>
                </c:pt>
                <c:pt idx="1645">
                  <c:v>11215.44</c:v>
                </c:pt>
                <c:pt idx="1646">
                  <c:v>10978.46</c:v>
                </c:pt>
                <c:pt idx="1647">
                  <c:v>11208.55</c:v>
                </c:pt>
                <c:pt idx="1648">
                  <c:v>11450.85</c:v>
                </c:pt>
                <c:pt idx="1649">
                  <c:v>12285.96</c:v>
                </c:pt>
                <c:pt idx="1650">
                  <c:v>12573.81</c:v>
                </c:pt>
                <c:pt idx="1651">
                  <c:v>12156.51</c:v>
                </c:pt>
                <c:pt idx="1652">
                  <c:v>11358.66</c:v>
                </c:pt>
                <c:pt idx="1653">
                  <c:v>11815.99</c:v>
                </c:pt>
                <c:pt idx="1654">
                  <c:v>11392.38</c:v>
                </c:pt>
                <c:pt idx="1655">
                  <c:v>10256.06</c:v>
                </c:pt>
                <c:pt idx="1656">
                  <c:v>10895.09</c:v>
                </c:pt>
                <c:pt idx="1657">
                  <c:v>9477.64</c:v>
                </c:pt>
                <c:pt idx="1658">
                  <c:v>9693.7999999999993</c:v>
                </c:pt>
                <c:pt idx="1659">
                  <c:v>10666.48</c:v>
                </c:pt>
                <c:pt idx="1660">
                  <c:v>10530.73</c:v>
                </c:pt>
                <c:pt idx="1661">
                  <c:v>10767.14</c:v>
                </c:pt>
                <c:pt idx="1662">
                  <c:v>10599.11</c:v>
                </c:pt>
                <c:pt idx="1663">
                  <c:v>10343.11</c:v>
                </c:pt>
                <c:pt idx="1664">
                  <c:v>9900.77</c:v>
                </c:pt>
                <c:pt idx="1665">
                  <c:v>9811.93</c:v>
                </c:pt>
                <c:pt idx="1666">
                  <c:v>9911.84</c:v>
                </c:pt>
                <c:pt idx="1667">
                  <c:v>9870.2999999999993</c:v>
                </c:pt>
                <c:pt idx="1668">
                  <c:v>9477.68</c:v>
                </c:pt>
                <c:pt idx="1669">
                  <c:v>9552.86</c:v>
                </c:pt>
                <c:pt idx="1670">
                  <c:v>9519.15</c:v>
                </c:pt>
                <c:pt idx="1671">
                  <c:v>9607.42</c:v>
                </c:pt>
                <c:pt idx="1672">
                  <c:v>10085.629999999999</c:v>
                </c:pt>
                <c:pt idx="1673">
                  <c:v>10399.67</c:v>
                </c:pt>
                <c:pt idx="1674">
                  <c:v>10518.17</c:v>
                </c:pt>
                <c:pt idx="1675">
                  <c:v>10821.73</c:v>
                </c:pt>
                <c:pt idx="1676">
                  <c:v>10970.18</c:v>
                </c:pt>
                <c:pt idx="1677">
                  <c:v>11805.65</c:v>
                </c:pt>
                <c:pt idx="1678">
                  <c:v>11478.17</c:v>
                </c:pt>
                <c:pt idx="1679">
                  <c:v>11941.97</c:v>
                </c:pt>
                <c:pt idx="1680">
                  <c:v>11966.41</c:v>
                </c:pt>
                <c:pt idx="1681">
                  <c:v>11862.94</c:v>
                </c:pt>
                <c:pt idx="1682">
                  <c:v>11354.02</c:v>
                </c:pt>
                <c:pt idx="1683">
                  <c:v>11523.58</c:v>
                </c:pt>
                <c:pt idx="1684">
                  <c:v>11382.62</c:v>
                </c:pt>
                <c:pt idx="1685">
                  <c:v>10895.83</c:v>
                </c:pt>
                <c:pt idx="1686">
                  <c:v>10051.700000000001</c:v>
                </c:pt>
                <c:pt idx="1687">
                  <c:v>10311.549999999999</c:v>
                </c:pt>
                <c:pt idx="1688">
                  <c:v>10374.34</c:v>
                </c:pt>
                <c:pt idx="1689">
                  <c:v>10231.74</c:v>
                </c:pt>
                <c:pt idx="1690">
                  <c:v>10345.81</c:v>
                </c:pt>
                <c:pt idx="1691">
                  <c:v>10916.05</c:v>
                </c:pt>
                <c:pt idx="1692">
                  <c:v>10763.23</c:v>
                </c:pt>
                <c:pt idx="1693">
                  <c:v>10138.049999999999</c:v>
                </c:pt>
                <c:pt idx="1694">
                  <c:v>10131.06</c:v>
                </c:pt>
                <c:pt idx="1695">
                  <c:v>10407.969999999999</c:v>
                </c:pt>
                <c:pt idx="1696">
                  <c:v>10159.959999999999</c:v>
                </c:pt>
                <c:pt idx="1697">
                  <c:v>10138.52</c:v>
                </c:pt>
                <c:pt idx="1698">
                  <c:v>10370.82</c:v>
                </c:pt>
                <c:pt idx="1699">
                  <c:v>10185.5</c:v>
                </c:pt>
                <c:pt idx="1700">
                  <c:v>9754.42</c:v>
                </c:pt>
                <c:pt idx="1701">
                  <c:v>9510.2000000000007</c:v>
                </c:pt>
                <c:pt idx="1702">
                  <c:v>9598.17</c:v>
                </c:pt>
                <c:pt idx="1703">
                  <c:v>9630.66</c:v>
                </c:pt>
                <c:pt idx="1704">
                  <c:v>9757.9699999999993</c:v>
                </c:pt>
                <c:pt idx="1705">
                  <c:v>10346.76</c:v>
                </c:pt>
                <c:pt idx="1706">
                  <c:v>10623.54</c:v>
                </c:pt>
                <c:pt idx="1707">
                  <c:v>10594.49</c:v>
                </c:pt>
                <c:pt idx="1708">
                  <c:v>10575.53</c:v>
                </c:pt>
                <c:pt idx="1709">
                  <c:v>10353.299999999999</c:v>
                </c:pt>
                <c:pt idx="1710">
                  <c:v>10517.25</c:v>
                </c:pt>
                <c:pt idx="1711">
                  <c:v>10441.280000000001</c:v>
                </c:pt>
                <c:pt idx="1712">
                  <c:v>10334.969999999999</c:v>
                </c:pt>
                <c:pt idx="1713">
                  <c:v>10115.98</c:v>
                </c:pt>
                <c:pt idx="1714">
                  <c:v>10178.370000000001</c:v>
                </c:pt>
                <c:pt idx="1715">
                  <c:v>10410.129999999999</c:v>
                </c:pt>
                <c:pt idx="1716">
                  <c:v>10360.549999999999</c:v>
                </c:pt>
                <c:pt idx="1717">
                  <c:v>10358.049999999999</c:v>
                </c:pt>
                <c:pt idx="1718">
                  <c:v>10347.709999999999</c:v>
                </c:pt>
                <c:pt idx="1719">
                  <c:v>10276.790000000001</c:v>
                </c:pt>
                <c:pt idx="1720">
                  <c:v>10241.27</c:v>
                </c:pt>
                <c:pt idx="1721">
                  <c:v>10198.25</c:v>
                </c:pt>
                <c:pt idx="1722">
                  <c:v>10266.41</c:v>
                </c:pt>
                <c:pt idx="1723">
                  <c:v>10181.64</c:v>
                </c:pt>
                <c:pt idx="1724">
                  <c:v>10019.719999999999</c:v>
                </c:pt>
                <c:pt idx="1725">
                  <c:v>10070.39</c:v>
                </c:pt>
                <c:pt idx="1726">
                  <c:v>9729.32</c:v>
                </c:pt>
                <c:pt idx="1727">
                  <c:v>8620.57</c:v>
                </c:pt>
                <c:pt idx="1728">
                  <c:v>8486.99</c:v>
                </c:pt>
                <c:pt idx="1729">
                  <c:v>8118.97</c:v>
                </c:pt>
                <c:pt idx="1730">
                  <c:v>8251.85</c:v>
                </c:pt>
                <c:pt idx="1731">
                  <c:v>8245.92</c:v>
                </c:pt>
                <c:pt idx="1732">
                  <c:v>8104.19</c:v>
                </c:pt>
                <c:pt idx="1733">
                  <c:v>8293.8700000000008</c:v>
                </c:pt>
                <c:pt idx="1734">
                  <c:v>8343.2800000000007</c:v>
                </c:pt>
                <c:pt idx="1735">
                  <c:v>8393.0400000000009</c:v>
                </c:pt>
                <c:pt idx="1736">
                  <c:v>8259.99</c:v>
                </c:pt>
                <c:pt idx="1737">
                  <c:v>8205.94</c:v>
                </c:pt>
                <c:pt idx="1738">
                  <c:v>8151.5</c:v>
                </c:pt>
                <c:pt idx="1739">
                  <c:v>7988.16</c:v>
                </c:pt>
                <c:pt idx="1740">
                  <c:v>8245.6200000000008</c:v>
                </c:pt>
                <c:pt idx="1741">
                  <c:v>8228.7800000000007</c:v>
                </c:pt>
                <c:pt idx="1742">
                  <c:v>8595.74</c:v>
                </c:pt>
                <c:pt idx="1743">
                  <c:v>8586.4699999999993</c:v>
                </c:pt>
                <c:pt idx="1744">
                  <c:v>8321.76</c:v>
                </c:pt>
                <c:pt idx="1745">
                  <c:v>8336.56</c:v>
                </c:pt>
                <c:pt idx="1746">
                  <c:v>8321.01</c:v>
                </c:pt>
                <c:pt idx="1747">
                  <c:v>8374.69</c:v>
                </c:pt>
                <c:pt idx="1748">
                  <c:v>8205.3700000000008</c:v>
                </c:pt>
                <c:pt idx="1749">
                  <c:v>8047.53</c:v>
                </c:pt>
                <c:pt idx="1750">
                  <c:v>8103.91</c:v>
                </c:pt>
                <c:pt idx="1751">
                  <c:v>7973.21</c:v>
                </c:pt>
                <c:pt idx="1752">
                  <c:v>7988.56</c:v>
                </c:pt>
                <c:pt idx="1753">
                  <c:v>8222.08</c:v>
                </c:pt>
                <c:pt idx="1754">
                  <c:v>8243.7199999999993</c:v>
                </c:pt>
                <c:pt idx="1755">
                  <c:v>8078.2</c:v>
                </c:pt>
                <c:pt idx="1756">
                  <c:v>7514.67</c:v>
                </c:pt>
                <c:pt idx="1757">
                  <c:v>7493.49</c:v>
                </c:pt>
                <c:pt idx="1758">
                  <c:v>8660.7000000000007</c:v>
                </c:pt>
                <c:pt idx="1759">
                  <c:v>9244.9699999999993</c:v>
                </c:pt>
                <c:pt idx="1760">
                  <c:v>9551.7099999999991</c:v>
                </c:pt>
                <c:pt idx="1761">
                  <c:v>9256.15</c:v>
                </c:pt>
                <c:pt idx="1762">
                  <c:v>9427.69</c:v>
                </c:pt>
                <c:pt idx="1763">
                  <c:v>9205.73</c:v>
                </c:pt>
                <c:pt idx="1764">
                  <c:v>9199.58</c:v>
                </c:pt>
                <c:pt idx="1765">
                  <c:v>9261.1</c:v>
                </c:pt>
                <c:pt idx="1766">
                  <c:v>9324.7199999999993</c:v>
                </c:pt>
                <c:pt idx="1767">
                  <c:v>9235.35</c:v>
                </c:pt>
                <c:pt idx="1768">
                  <c:v>9412.61</c:v>
                </c:pt>
                <c:pt idx="1769">
                  <c:v>9342.5300000000007</c:v>
                </c:pt>
                <c:pt idx="1770">
                  <c:v>9360.8799999999992</c:v>
                </c:pt>
                <c:pt idx="1771">
                  <c:v>9267.56</c:v>
                </c:pt>
                <c:pt idx="1772">
                  <c:v>8804.8799999999992</c:v>
                </c:pt>
                <c:pt idx="1773">
                  <c:v>8813.58</c:v>
                </c:pt>
                <c:pt idx="1774">
                  <c:v>9055.5300000000007</c:v>
                </c:pt>
                <c:pt idx="1775">
                  <c:v>8757.7900000000009</c:v>
                </c:pt>
                <c:pt idx="1776">
                  <c:v>8815.66</c:v>
                </c:pt>
                <c:pt idx="1777">
                  <c:v>8808.26</c:v>
                </c:pt>
                <c:pt idx="1778">
                  <c:v>8708.1</c:v>
                </c:pt>
                <c:pt idx="1779">
                  <c:v>8491.99</c:v>
                </c:pt>
                <c:pt idx="1780">
                  <c:v>8550.76</c:v>
                </c:pt>
                <c:pt idx="1781">
                  <c:v>8577.98</c:v>
                </c:pt>
                <c:pt idx="1782">
                  <c:v>8309.2900000000009</c:v>
                </c:pt>
                <c:pt idx="1783">
                  <c:v>8206.15</c:v>
                </c:pt>
                <c:pt idx="1784">
                  <c:v>8027.27</c:v>
                </c:pt>
                <c:pt idx="1785">
                  <c:v>7642.75</c:v>
                </c:pt>
                <c:pt idx="1786">
                  <c:v>7296.58</c:v>
                </c:pt>
                <c:pt idx="1787">
                  <c:v>7397.8</c:v>
                </c:pt>
                <c:pt idx="1788">
                  <c:v>7047.92</c:v>
                </c:pt>
                <c:pt idx="1789">
                  <c:v>7146.13</c:v>
                </c:pt>
                <c:pt idx="1790">
                  <c:v>7218.37</c:v>
                </c:pt>
                <c:pt idx="1791">
                  <c:v>7531.66</c:v>
                </c:pt>
                <c:pt idx="1792">
                  <c:v>7463.11</c:v>
                </c:pt>
                <c:pt idx="1793">
                  <c:v>7761.24</c:v>
                </c:pt>
                <c:pt idx="1794">
                  <c:v>7569.63</c:v>
                </c:pt>
                <c:pt idx="1795">
                  <c:v>7424.29</c:v>
                </c:pt>
                <c:pt idx="1796">
                  <c:v>7321.99</c:v>
                </c:pt>
                <c:pt idx="1797">
                  <c:v>7320.15</c:v>
                </c:pt>
                <c:pt idx="1798">
                  <c:v>7252.03</c:v>
                </c:pt>
                <c:pt idx="1799">
                  <c:v>7448.31</c:v>
                </c:pt>
                <c:pt idx="1800">
                  <c:v>7547</c:v>
                </c:pt>
                <c:pt idx="1801">
                  <c:v>7556.24</c:v>
                </c:pt>
                <c:pt idx="1802">
                  <c:v>7564.35</c:v>
                </c:pt>
                <c:pt idx="1803">
                  <c:v>7400.9</c:v>
                </c:pt>
                <c:pt idx="1804">
                  <c:v>7278.12</c:v>
                </c:pt>
                <c:pt idx="1805">
                  <c:v>7217.43</c:v>
                </c:pt>
                <c:pt idx="1806">
                  <c:v>7243.13</c:v>
                </c:pt>
                <c:pt idx="1807">
                  <c:v>7269.68</c:v>
                </c:pt>
                <c:pt idx="1808">
                  <c:v>7124.67</c:v>
                </c:pt>
                <c:pt idx="1809">
                  <c:v>7152.3</c:v>
                </c:pt>
                <c:pt idx="1810">
                  <c:v>6932.48</c:v>
                </c:pt>
                <c:pt idx="1811">
                  <c:v>6640.52</c:v>
                </c:pt>
                <c:pt idx="1812">
                  <c:v>7276.8</c:v>
                </c:pt>
                <c:pt idx="1813">
                  <c:v>7202.84</c:v>
                </c:pt>
                <c:pt idx="1814">
                  <c:v>7218.82</c:v>
                </c:pt>
                <c:pt idx="1815">
                  <c:v>7191.16</c:v>
                </c:pt>
                <c:pt idx="1816">
                  <c:v>7511.59</c:v>
                </c:pt>
                <c:pt idx="1817">
                  <c:v>7355.63</c:v>
                </c:pt>
                <c:pt idx="1818">
                  <c:v>7322.53</c:v>
                </c:pt>
                <c:pt idx="1819">
                  <c:v>7275.16</c:v>
                </c:pt>
                <c:pt idx="1820">
                  <c:v>7238.97</c:v>
                </c:pt>
                <c:pt idx="1821">
                  <c:v>7290.09</c:v>
                </c:pt>
                <c:pt idx="1822">
                  <c:v>7317.99</c:v>
                </c:pt>
                <c:pt idx="1823">
                  <c:v>7422.65</c:v>
                </c:pt>
                <c:pt idx="1824">
                  <c:v>7293</c:v>
                </c:pt>
                <c:pt idx="1825">
                  <c:v>7193.6</c:v>
                </c:pt>
                <c:pt idx="1826">
                  <c:v>7200.17</c:v>
                </c:pt>
                <c:pt idx="1827">
                  <c:v>6985.47</c:v>
                </c:pt>
                <c:pt idx="1828">
                  <c:v>7344.88</c:v>
                </c:pt>
                <c:pt idx="1829">
                  <c:v>7410.66</c:v>
                </c:pt>
                <c:pt idx="1830">
                  <c:v>7411.32</c:v>
                </c:pt>
                <c:pt idx="1831">
                  <c:v>7769.22</c:v>
                </c:pt>
                <c:pt idx="1832">
                  <c:v>8163.69</c:v>
                </c:pt>
                <c:pt idx="1833">
                  <c:v>8079.86</c:v>
                </c:pt>
                <c:pt idx="1834">
                  <c:v>7879.07</c:v>
                </c:pt>
                <c:pt idx="1835">
                  <c:v>8166.55</c:v>
                </c:pt>
                <c:pt idx="1836">
                  <c:v>8037.54</c:v>
                </c:pt>
                <c:pt idx="1837">
                  <c:v>8192.49</c:v>
                </c:pt>
                <c:pt idx="1838">
                  <c:v>8144.19</c:v>
                </c:pt>
                <c:pt idx="1839">
                  <c:v>8827.76</c:v>
                </c:pt>
                <c:pt idx="1840">
                  <c:v>8807.01</c:v>
                </c:pt>
                <c:pt idx="1841">
                  <c:v>8723.7900000000009</c:v>
                </c:pt>
                <c:pt idx="1842">
                  <c:v>8929.0400000000009</c:v>
                </c:pt>
                <c:pt idx="1843">
                  <c:v>8942.81</c:v>
                </c:pt>
                <c:pt idx="1844">
                  <c:v>8706.25</c:v>
                </c:pt>
                <c:pt idx="1845">
                  <c:v>8657.64</c:v>
                </c:pt>
                <c:pt idx="1846">
                  <c:v>8745.89</c:v>
                </c:pt>
                <c:pt idx="1847">
                  <c:v>8680.8799999999992</c:v>
                </c:pt>
                <c:pt idx="1848">
                  <c:v>8406.52</c:v>
                </c:pt>
                <c:pt idx="1849">
                  <c:v>8445.43</c:v>
                </c:pt>
                <c:pt idx="1850">
                  <c:v>8367.85</c:v>
                </c:pt>
                <c:pt idx="1851">
                  <c:v>8596.83</c:v>
                </c:pt>
                <c:pt idx="1852">
                  <c:v>8909.82</c:v>
                </c:pt>
                <c:pt idx="1853">
                  <c:v>9358.59</c:v>
                </c:pt>
                <c:pt idx="1854">
                  <c:v>9316.6299999999992</c:v>
                </c:pt>
                <c:pt idx="1855">
                  <c:v>9508.99</c:v>
                </c:pt>
                <c:pt idx="1856">
                  <c:v>9350.5300000000007</c:v>
                </c:pt>
                <c:pt idx="1857">
                  <c:v>9392.8799999999992</c:v>
                </c:pt>
                <c:pt idx="1858">
                  <c:v>9344.3700000000008</c:v>
                </c:pt>
                <c:pt idx="1859">
                  <c:v>9293.52</c:v>
                </c:pt>
                <c:pt idx="1860">
                  <c:v>9180.9599999999991</c:v>
                </c:pt>
                <c:pt idx="1861">
                  <c:v>9613.42</c:v>
                </c:pt>
                <c:pt idx="1862">
                  <c:v>9729.7999999999993</c:v>
                </c:pt>
                <c:pt idx="1863">
                  <c:v>9795.94</c:v>
                </c:pt>
                <c:pt idx="1864">
                  <c:v>9865.1200000000008</c:v>
                </c:pt>
                <c:pt idx="1865">
                  <c:v>10116.67</c:v>
                </c:pt>
                <c:pt idx="1866">
                  <c:v>9856.61</c:v>
                </c:pt>
                <c:pt idx="1867">
                  <c:v>10208.24</c:v>
                </c:pt>
                <c:pt idx="1868">
                  <c:v>10326.049999999999</c:v>
                </c:pt>
                <c:pt idx="1869">
                  <c:v>10214.379999999999</c:v>
                </c:pt>
                <c:pt idx="1870">
                  <c:v>10312.120000000001</c:v>
                </c:pt>
                <c:pt idx="1871">
                  <c:v>9889.42</c:v>
                </c:pt>
                <c:pt idx="1872">
                  <c:v>9934.43</c:v>
                </c:pt>
                <c:pt idx="1873">
                  <c:v>9690.14</c:v>
                </c:pt>
                <c:pt idx="1874">
                  <c:v>10142</c:v>
                </c:pt>
                <c:pt idx="1875">
                  <c:v>9633.39</c:v>
                </c:pt>
                <c:pt idx="1876">
                  <c:v>9608.48</c:v>
                </c:pt>
                <c:pt idx="1877">
                  <c:v>9686.44</c:v>
                </c:pt>
                <c:pt idx="1878">
                  <c:v>9663.18</c:v>
                </c:pt>
                <c:pt idx="1879">
                  <c:v>9924.52</c:v>
                </c:pt>
                <c:pt idx="1880">
                  <c:v>9650.17</c:v>
                </c:pt>
                <c:pt idx="1881">
                  <c:v>9341.7099999999991</c:v>
                </c:pt>
                <c:pt idx="1882">
                  <c:v>8820.52</c:v>
                </c:pt>
                <c:pt idx="1883">
                  <c:v>8784.49</c:v>
                </c:pt>
                <c:pt idx="1884">
                  <c:v>8672.4599999999991</c:v>
                </c:pt>
                <c:pt idx="1885">
                  <c:v>8599.51</c:v>
                </c:pt>
                <c:pt idx="1886">
                  <c:v>8562.4500000000007</c:v>
                </c:pt>
                <c:pt idx="1887">
                  <c:v>8869.67</c:v>
                </c:pt>
                <c:pt idx="1888">
                  <c:v>8787.7900000000009</c:v>
                </c:pt>
                <c:pt idx="1889">
                  <c:v>8755.25</c:v>
                </c:pt>
                <c:pt idx="1890">
                  <c:v>9078.76</c:v>
                </c:pt>
                <c:pt idx="1891">
                  <c:v>9122.5499999999993</c:v>
                </c:pt>
                <c:pt idx="1892">
                  <c:v>8909.9500000000007</c:v>
                </c:pt>
                <c:pt idx="1893">
                  <c:v>8108.12</c:v>
                </c:pt>
                <c:pt idx="1894">
                  <c:v>7923.64</c:v>
                </c:pt>
                <c:pt idx="1895">
                  <c:v>7909.73</c:v>
                </c:pt>
                <c:pt idx="1896">
                  <c:v>7911.43</c:v>
                </c:pt>
                <c:pt idx="1897">
                  <c:v>4970.79</c:v>
                </c:pt>
                <c:pt idx="1898">
                  <c:v>5563.71</c:v>
                </c:pt>
                <c:pt idx="1899">
                  <c:v>5200.37</c:v>
                </c:pt>
                <c:pt idx="1900">
                  <c:v>5392.31</c:v>
                </c:pt>
                <c:pt idx="1901">
                  <c:v>5014.4799999999996</c:v>
                </c:pt>
                <c:pt idx="1902">
                  <c:v>5225.63</c:v>
                </c:pt>
                <c:pt idx="1903">
                  <c:v>5238.4399999999996</c:v>
                </c:pt>
                <c:pt idx="1904">
                  <c:v>6191.19</c:v>
                </c:pt>
                <c:pt idx="1905">
                  <c:v>6198.78</c:v>
                </c:pt>
                <c:pt idx="1906">
                  <c:v>6185.07</c:v>
                </c:pt>
                <c:pt idx="1907">
                  <c:v>5830.25</c:v>
                </c:pt>
                <c:pt idx="1908">
                  <c:v>6416.31</c:v>
                </c:pt>
                <c:pt idx="1909">
                  <c:v>6734.8</c:v>
                </c:pt>
                <c:pt idx="1910">
                  <c:v>6681.06</c:v>
                </c:pt>
                <c:pt idx="1911">
                  <c:v>6716.44</c:v>
                </c:pt>
                <c:pt idx="1912">
                  <c:v>6469.8</c:v>
                </c:pt>
                <c:pt idx="1913">
                  <c:v>6242.19</c:v>
                </c:pt>
                <c:pt idx="1914">
                  <c:v>5922.04</c:v>
                </c:pt>
                <c:pt idx="1915">
                  <c:v>6429.84</c:v>
                </c:pt>
                <c:pt idx="1916">
                  <c:v>6438.64</c:v>
                </c:pt>
                <c:pt idx="1917">
                  <c:v>6606.78</c:v>
                </c:pt>
                <c:pt idx="1918">
                  <c:v>6793.62</c:v>
                </c:pt>
                <c:pt idx="1919">
                  <c:v>6733.39</c:v>
                </c:pt>
                <c:pt idx="1920">
                  <c:v>6867.53</c:v>
                </c:pt>
                <c:pt idx="1921">
                  <c:v>6791.13</c:v>
                </c:pt>
                <c:pt idx="1922">
                  <c:v>7271.78</c:v>
                </c:pt>
                <c:pt idx="1923">
                  <c:v>7176.41</c:v>
                </c:pt>
                <c:pt idx="1924">
                  <c:v>7334.1</c:v>
                </c:pt>
                <c:pt idx="1925">
                  <c:v>7302.09</c:v>
                </c:pt>
                <c:pt idx="1926">
                  <c:v>6865.49</c:v>
                </c:pt>
                <c:pt idx="1927">
                  <c:v>6859.08</c:v>
                </c:pt>
                <c:pt idx="1928">
                  <c:v>6971.09</c:v>
                </c:pt>
                <c:pt idx="1929">
                  <c:v>6845.04</c:v>
                </c:pt>
                <c:pt idx="1930">
                  <c:v>6842.43</c:v>
                </c:pt>
                <c:pt idx="1931">
                  <c:v>6642.11</c:v>
                </c:pt>
                <c:pt idx="1932">
                  <c:v>7116.8</c:v>
                </c:pt>
                <c:pt idx="1933">
                  <c:v>7096.18</c:v>
                </c:pt>
                <c:pt idx="1934">
                  <c:v>7257.66</c:v>
                </c:pt>
                <c:pt idx="1935">
                  <c:v>7189.42</c:v>
                </c:pt>
                <c:pt idx="1936">
                  <c:v>6881.96</c:v>
                </c:pt>
                <c:pt idx="1937">
                  <c:v>6880.32</c:v>
                </c:pt>
                <c:pt idx="1938">
                  <c:v>7117.21</c:v>
                </c:pt>
                <c:pt idx="1939">
                  <c:v>7429.72</c:v>
                </c:pt>
                <c:pt idx="1940">
                  <c:v>7550.9</c:v>
                </c:pt>
                <c:pt idx="1941">
                  <c:v>7569.94</c:v>
                </c:pt>
                <c:pt idx="1942">
                  <c:v>7679.87</c:v>
                </c:pt>
                <c:pt idx="1943">
                  <c:v>7795.6</c:v>
                </c:pt>
                <c:pt idx="1944">
                  <c:v>7807.06</c:v>
                </c:pt>
                <c:pt idx="1945">
                  <c:v>8801.0400000000009</c:v>
                </c:pt>
                <c:pt idx="1946">
                  <c:v>8658.5499999999993</c:v>
                </c:pt>
                <c:pt idx="1947">
                  <c:v>8864.77</c:v>
                </c:pt>
                <c:pt idx="1948">
                  <c:v>8988.6</c:v>
                </c:pt>
                <c:pt idx="1949">
                  <c:v>8897.4699999999993</c:v>
                </c:pt>
                <c:pt idx="1950">
                  <c:v>8912.65</c:v>
                </c:pt>
                <c:pt idx="1951">
                  <c:v>9003.07</c:v>
                </c:pt>
                <c:pt idx="1952">
                  <c:v>9268.76</c:v>
                </c:pt>
                <c:pt idx="1953">
                  <c:v>9951.52</c:v>
                </c:pt>
                <c:pt idx="1954">
                  <c:v>9842.67</c:v>
                </c:pt>
                <c:pt idx="1955">
                  <c:v>9593.9</c:v>
                </c:pt>
                <c:pt idx="1956">
                  <c:v>8756.43</c:v>
                </c:pt>
                <c:pt idx="1957">
                  <c:v>8601.7999999999993</c:v>
                </c:pt>
                <c:pt idx="1958">
                  <c:v>8804.48</c:v>
                </c:pt>
                <c:pt idx="1959">
                  <c:v>9269.99</c:v>
                </c:pt>
                <c:pt idx="1960">
                  <c:v>9733.7199999999993</c:v>
                </c:pt>
                <c:pt idx="1961">
                  <c:v>9328.2000000000007</c:v>
                </c:pt>
                <c:pt idx="1962">
                  <c:v>9377.01</c:v>
                </c:pt>
                <c:pt idx="1963">
                  <c:v>9670.74</c:v>
                </c:pt>
                <c:pt idx="1964">
                  <c:v>9726.57</c:v>
                </c:pt>
                <c:pt idx="1965">
                  <c:v>9729.0400000000009</c:v>
                </c:pt>
                <c:pt idx="1966">
                  <c:v>9522.98</c:v>
                </c:pt>
                <c:pt idx="1967">
                  <c:v>9081.76</c:v>
                </c:pt>
                <c:pt idx="1968">
                  <c:v>9182.58</c:v>
                </c:pt>
                <c:pt idx="1969">
                  <c:v>9209.2900000000009</c:v>
                </c:pt>
                <c:pt idx="1970">
                  <c:v>8790.3700000000008</c:v>
                </c:pt>
                <c:pt idx="1971">
                  <c:v>8906.93</c:v>
                </c:pt>
                <c:pt idx="1972">
                  <c:v>8835.0499999999993</c:v>
                </c:pt>
                <c:pt idx="1973">
                  <c:v>9181.02</c:v>
                </c:pt>
                <c:pt idx="1974">
                  <c:v>9525.75</c:v>
                </c:pt>
                <c:pt idx="1975">
                  <c:v>9439.1200000000008</c:v>
                </c:pt>
                <c:pt idx="1976">
                  <c:v>9700.41</c:v>
                </c:pt>
                <c:pt idx="1977">
                  <c:v>9461.06</c:v>
                </c:pt>
                <c:pt idx="1978">
                  <c:v>10167.27</c:v>
                </c:pt>
                <c:pt idx="1979">
                  <c:v>9529.7999999999993</c:v>
                </c:pt>
                <c:pt idx="1980">
                  <c:v>9656.7199999999993</c:v>
                </c:pt>
                <c:pt idx="1981">
                  <c:v>9800.64</c:v>
                </c:pt>
                <c:pt idx="1982">
                  <c:v>9665.5300000000007</c:v>
                </c:pt>
                <c:pt idx="1983">
                  <c:v>9653.68</c:v>
                </c:pt>
                <c:pt idx="1984">
                  <c:v>9758.85</c:v>
                </c:pt>
                <c:pt idx="1985">
                  <c:v>9771.49</c:v>
                </c:pt>
                <c:pt idx="1986">
                  <c:v>9795.7000000000007</c:v>
                </c:pt>
                <c:pt idx="1987">
                  <c:v>9870.09</c:v>
                </c:pt>
                <c:pt idx="1988">
                  <c:v>9321.7800000000007</c:v>
                </c:pt>
                <c:pt idx="1989">
                  <c:v>9480.84</c:v>
                </c:pt>
                <c:pt idx="1990">
                  <c:v>9475.2800000000007</c:v>
                </c:pt>
                <c:pt idx="1991">
                  <c:v>9386.7900000000009</c:v>
                </c:pt>
                <c:pt idx="1992">
                  <c:v>9450.7000000000007</c:v>
                </c:pt>
                <c:pt idx="1993">
                  <c:v>9538.02</c:v>
                </c:pt>
                <c:pt idx="1994">
                  <c:v>9480.26</c:v>
                </c:pt>
                <c:pt idx="1995">
                  <c:v>9411.84</c:v>
                </c:pt>
                <c:pt idx="1996">
                  <c:v>9288.02</c:v>
                </c:pt>
                <c:pt idx="1997">
                  <c:v>9332.34</c:v>
                </c:pt>
                <c:pt idx="1998">
                  <c:v>9303.6299999999992</c:v>
                </c:pt>
                <c:pt idx="1999">
                  <c:v>9648.7199999999993</c:v>
                </c:pt>
                <c:pt idx="2000">
                  <c:v>9629.66</c:v>
                </c:pt>
                <c:pt idx="2001">
                  <c:v>9313.61</c:v>
                </c:pt>
                <c:pt idx="2002">
                  <c:v>9264.81</c:v>
                </c:pt>
                <c:pt idx="2003">
                  <c:v>9162.92</c:v>
                </c:pt>
                <c:pt idx="2004">
                  <c:v>9045.39</c:v>
                </c:pt>
                <c:pt idx="2005">
                  <c:v>9143.58</c:v>
                </c:pt>
                <c:pt idx="2006">
                  <c:v>9190.85</c:v>
                </c:pt>
                <c:pt idx="2007">
                  <c:v>9137.99</c:v>
                </c:pt>
                <c:pt idx="2008">
                  <c:v>9228.33</c:v>
                </c:pt>
                <c:pt idx="2009">
                  <c:v>9123.41</c:v>
                </c:pt>
                <c:pt idx="2010">
                  <c:v>9087.2999999999993</c:v>
                </c:pt>
                <c:pt idx="2011">
                  <c:v>9132.49</c:v>
                </c:pt>
                <c:pt idx="2012">
                  <c:v>9073.94</c:v>
                </c:pt>
                <c:pt idx="2013">
                  <c:v>9375.4699999999993</c:v>
                </c:pt>
                <c:pt idx="2014">
                  <c:v>9252.2800000000007</c:v>
                </c:pt>
                <c:pt idx="2015">
                  <c:v>9428.33</c:v>
                </c:pt>
                <c:pt idx="2016">
                  <c:v>9277.9699999999993</c:v>
                </c:pt>
                <c:pt idx="2017">
                  <c:v>9278.81</c:v>
                </c:pt>
                <c:pt idx="2018">
                  <c:v>9240.35</c:v>
                </c:pt>
                <c:pt idx="2019">
                  <c:v>9276.5</c:v>
                </c:pt>
                <c:pt idx="2020">
                  <c:v>9243.61</c:v>
                </c:pt>
                <c:pt idx="2021">
                  <c:v>9243.2099999999991</c:v>
                </c:pt>
                <c:pt idx="2022">
                  <c:v>9192.84</c:v>
                </c:pt>
                <c:pt idx="2023">
                  <c:v>9132.23</c:v>
                </c:pt>
                <c:pt idx="2024">
                  <c:v>9151.39</c:v>
                </c:pt>
                <c:pt idx="2025">
                  <c:v>9159.0400000000009</c:v>
                </c:pt>
                <c:pt idx="2026">
                  <c:v>9185.82</c:v>
                </c:pt>
                <c:pt idx="2027">
                  <c:v>9164.23</c:v>
                </c:pt>
                <c:pt idx="2028">
                  <c:v>9374.89</c:v>
                </c:pt>
                <c:pt idx="2029">
                  <c:v>9525.36</c:v>
                </c:pt>
                <c:pt idx="2030">
                  <c:v>9581.07</c:v>
                </c:pt>
                <c:pt idx="2031">
                  <c:v>9536.89</c:v>
                </c:pt>
                <c:pt idx="2032">
                  <c:v>9677.11</c:v>
                </c:pt>
                <c:pt idx="2033">
                  <c:v>9905.17</c:v>
                </c:pt>
                <c:pt idx="2034">
                  <c:v>10990.87</c:v>
                </c:pt>
                <c:pt idx="2035">
                  <c:v>10912.82</c:v>
                </c:pt>
                <c:pt idx="2036">
                  <c:v>11100.47</c:v>
                </c:pt>
                <c:pt idx="2037">
                  <c:v>11111.21</c:v>
                </c:pt>
                <c:pt idx="2038">
                  <c:v>11323.47</c:v>
                </c:pt>
                <c:pt idx="2039">
                  <c:v>11759.59</c:v>
                </c:pt>
                <c:pt idx="2040">
                  <c:v>11053.61</c:v>
                </c:pt>
                <c:pt idx="2041">
                  <c:v>11246.35</c:v>
                </c:pt>
                <c:pt idx="2042">
                  <c:v>11205.89</c:v>
                </c:pt>
                <c:pt idx="2043">
                  <c:v>11747.02</c:v>
                </c:pt>
                <c:pt idx="2044">
                  <c:v>11779.77</c:v>
                </c:pt>
                <c:pt idx="2045">
                  <c:v>11601.47</c:v>
                </c:pt>
                <c:pt idx="2046">
                  <c:v>11754.05</c:v>
                </c:pt>
                <c:pt idx="2047">
                  <c:v>11675.74</c:v>
                </c:pt>
                <c:pt idx="2048">
                  <c:v>11878.11</c:v>
                </c:pt>
                <c:pt idx="2049">
                  <c:v>11410.53</c:v>
                </c:pt>
                <c:pt idx="2050">
                  <c:v>11584.93</c:v>
                </c:pt>
                <c:pt idx="2051">
                  <c:v>11784.14</c:v>
                </c:pt>
                <c:pt idx="2052">
                  <c:v>11768.87</c:v>
                </c:pt>
                <c:pt idx="2053">
                  <c:v>11865.7</c:v>
                </c:pt>
                <c:pt idx="2054">
                  <c:v>11892.8</c:v>
                </c:pt>
                <c:pt idx="2055">
                  <c:v>12254.4</c:v>
                </c:pt>
                <c:pt idx="2056">
                  <c:v>11991.23</c:v>
                </c:pt>
                <c:pt idx="2057">
                  <c:v>11758.28</c:v>
                </c:pt>
                <c:pt idx="2058">
                  <c:v>11878.37</c:v>
                </c:pt>
                <c:pt idx="2059">
                  <c:v>11592.49</c:v>
                </c:pt>
                <c:pt idx="2060">
                  <c:v>11681.83</c:v>
                </c:pt>
                <c:pt idx="2061">
                  <c:v>11664.85</c:v>
                </c:pt>
                <c:pt idx="2062">
                  <c:v>11774.6</c:v>
                </c:pt>
                <c:pt idx="2063">
                  <c:v>11366.14</c:v>
                </c:pt>
                <c:pt idx="2064">
                  <c:v>11488.36</c:v>
                </c:pt>
                <c:pt idx="2065">
                  <c:v>11323.4</c:v>
                </c:pt>
                <c:pt idx="2066">
                  <c:v>11542.5</c:v>
                </c:pt>
                <c:pt idx="2067">
                  <c:v>11506.87</c:v>
                </c:pt>
                <c:pt idx="2068">
                  <c:v>11711.51</c:v>
                </c:pt>
                <c:pt idx="2069">
                  <c:v>11680.82</c:v>
                </c:pt>
                <c:pt idx="2070">
                  <c:v>11970.48</c:v>
                </c:pt>
                <c:pt idx="2071">
                  <c:v>11414.03</c:v>
                </c:pt>
                <c:pt idx="2072">
                  <c:v>10245.299999999999</c:v>
                </c:pt>
                <c:pt idx="2073">
                  <c:v>10511.81</c:v>
                </c:pt>
                <c:pt idx="2074">
                  <c:v>10169.57</c:v>
                </c:pt>
                <c:pt idx="2075">
                  <c:v>10280.35</c:v>
                </c:pt>
                <c:pt idx="2076">
                  <c:v>10369.56</c:v>
                </c:pt>
                <c:pt idx="2077">
                  <c:v>10131.52</c:v>
                </c:pt>
                <c:pt idx="2078">
                  <c:v>10242.35</c:v>
                </c:pt>
                <c:pt idx="2079">
                  <c:v>10363.14</c:v>
                </c:pt>
                <c:pt idx="2080">
                  <c:v>10400.91</c:v>
                </c:pt>
                <c:pt idx="2081">
                  <c:v>10442.17</c:v>
                </c:pt>
                <c:pt idx="2082">
                  <c:v>10323.76</c:v>
                </c:pt>
                <c:pt idx="2083">
                  <c:v>10680.84</c:v>
                </c:pt>
                <c:pt idx="2084">
                  <c:v>10796.95</c:v>
                </c:pt>
                <c:pt idx="2085">
                  <c:v>10974.9</c:v>
                </c:pt>
                <c:pt idx="2086">
                  <c:v>10948.99</c:v>
                </c:pt>
                <c:pt idx="2087">
                  <c:v>10944.59</c:v>
                </c:pt>
                <c:pt idx="2088">
                  <c:v>11094.35</c:v>
                </c:pt>
                <c:pt idx="2089">
                  <c:v>10938.27</c:v>
                </c:pt>
                <c:pt idx="2090">
                  <c:v>10462.26</c:v>
                </c:pt>
                <c:pt idx="2091">
                  <c:v>10538.46</c:v>
                </c:pt>
                <c:pt idx="2092">
                  <c:v>10246.19</c:v>
                </c:pt>
                <c:pt idx="2093">
                  <c:v>10760.07</c:v>
                </c:pt>
                <c:pt idx="2094">
                  <c:v>10692.72</c:v>
                </c:pt>
                <c:pt idx="2095">
                  <c:v>10750.72</c:v>
                </c:pt>
                <c:pt idx="2096">
                  <c:v>10775.27</c:v>
                </c:pt>
                <c:pt idx="2097">
                  <c:v>10709.65</c:v>
                </c:pt>
                <c:pt idx="2098">
                  <c:v>10844.64</c:v>
                </c:pt>
                <c:pt idx="2099">
                  <c:v>10784.49</c:v>
                </c:pt>
                <c:pt idx="2100">
                  <c:v>10619.45</c:v>
                </c:pt>
                <c:pt idx="2101">
                  <c:v>10575.98</c:v>
                </c:pt>
                <c:pt idx="2102">
                  <c:v>10549.33</c:v>
                </c:pt>
                <c:pt idx="2103">
                  <c:v>10669.58</c:v>
                </c:pt>
                <c:pt idx="2104">
                  <c:v>10793.34</c:v>
                </c:pt>
                <c:pt idx="2105">
                  <c:v>10604.41</c:v>
                </c:pt>
                <c:pt idx="2106">
                  <c:v>10668.97</c:v>
                </c:pt>
                <c:pt idx="2107">
                  <c:v>10915.69</c:v>
                </c:pt>
                <c:pt idx="2108">
                  <c:v>11064.46</c:v>
                </c:pt>
                <c:pt idx="2109">
                  <c:v>11296.36</c:v>
                </c:pt>
                <c:pt idx="2110">
                  <c:v>11384.18</c:v>
                </c:pt>
                <c:pt idx="2111">
                  <c:v>11555.36</c:v>
                </c:pt>
                <c:pt idx="2112">
                  <c:v>11425.9</c:v>
                </c:pt>
                <c:pt idx="2113">
                  <c:v>11429.51</c:v>
                </c:pt>
                <c:pt idx="2114">
                  <c:v>11495.35</c:v>
                </c:pt>
                <c:pt idx="2115">
                  <c:v>11322.12</c:v>
                </c:pt>
                <c:pt idx="2116">
                  <c:v>11358.1</c:v>
                </c:pt>
                <c:pt idx="2117">
                  <c:v>11483.36</c:v>
                </c:pt>
                <c:pt idx="2118">
                  <c:v>11742.04</c:v>
                </c:pt>
                <c:pt idx="2119">
                  <c:v>11916.34</c:v>
                </c:pt>
                <c:pt idx="2120">
                  <c:v>12823.69</c:v>
                </c:pt>
                <c:pt idx="2121">
                  <c:v>12965.89</c:v>
                </c:pt>
                <c:pt idx="2122">
                  <c:v>12931.54</c:v>
                </c:pt>
                <c:pt idx="2123">
                  <c:v>13108.06</c:v>
                </c:pt>
                <c:pt idx="2124">
                  <c:v>13031.17</c:v>
                </c:pt>
                <c:pt idx="2125">
                  <c:v>13075.25</c:v>
                </c:pt>
                <c:pt idx="2126">
                  <c:v>13654.22</c:v>
                </c:pt>
                <c:pt idx="2127">
                  <c:v>13271.29</c:v>
                </c:pt>
                <c:pt idx="2128">
                  <c:v>13437.88</c:v>
                </c:pt>
                <c:pt idx="2129">
                  <c:v>13546.52</c:v>
                </c:pt>
                <c:pt idx="2130">
                  <c:v>13780.99</c:v>
                </c:pt>
                <c:pt idx="2131">
                  <c:v>13737.11</c:v>
                </c:pt>
                <c:pt idx="2132">
                  <c:v>13550.49</c:v>
                </c:pt>
                <c:pt idx="2133">
                  <c:v>13950.3</c:v>
                </c:pt>
                <c:pt idx="2134">
                  <c:v>14133.71</c:v>
                </c:pt>
                <c:pt idx="2135">
                  <c:v>15579.85</c:v>
                </c:pt>
                <c:pt idx="2136">
                  <c:v>15565.88</c:v>
                </c:pt>
                <c:pt idx="2137">
                  <c:v>14833.75</c:v>
                </c:pt>
                <c:pt idx="2138">
                  <c:v>15479.57</c:v>
                </c:pt>
                <c:pt idx="2139">
                  <c:v>15332.32</c:v>
                </c:pt>
                <c:pt idx="2140">
                  <c:v>15290.9</c:v>
                </c:pt>
                <c:pt idx="2141">
                  <c:v>15701.34</c:v>
                </c:pt>
                <c:pt idx="2142">
                  <c:v>16276.34</c:v>
                </c:pt>
                <c:pt idx="2143">
                  <c:v>16317.81</c:v>
                </c:pt>
                <c:pt idx="2144">
                  <c:v>16068.14</c:v>
                </c:pt>
                <c:pt idx="2145">
                  <c:v>15955.59</c:v>
                </c:pt>
                <c:pt idx="2146">
                  <c:v>16716.11</c:v>
                </c:pt>
                <c:pt idx="2147">
                  <c:v>17645.41</c:v>
                </c:pt>
                <c:pt idx="2148">
                  <c:v>17804.009999999998</c:v>
                </c:pt>
                <c:pt idx="2149">
                  <c:v>17817.09</c:v>
                </c:pt>
                <c:pt idx="2150">
                  <c:v>18621.310000000001</c:v>
                </c:pt>
                <c:pt idx="2151">
                  <c:v>18642.23</c:v>
                </c:pt>
                <c:pt idx="2152">
                  <c:v>18370</c:v>
                </c:pt>
                <c:pt idx="2153">
                  <c:v>18364.12</c:v>
                </c:pt>
                <c:pt idx="2154">
                  <c:v>19107.46</c:v>
                </c:pt>
                <c:pt idx="2155">
                  <c:v>18732.12</c:v>
                </c:pt>
                <c:pt idx="2156">
                  <c:v>17150.62</c:v>
                </c:pt>
                <c:pt idx="2157">
                  <c:v>17108.400000000001</c:v>
                </c:pt>
                <c:pt idx="2158">
                  <c:v>17717.419999999998</c:v>
                </c:pt>
                <c:pt idx="2159">
                  <c:v>18177.48</c:v>
                </c:pt>
                <c:pt idx="2160">
                  <c:v>19625.84</c:v>
                </c:pt>
                <c:pt idx="2161">
                  <c:v>18803</c:v>
                </c:pt>
                <c:pt idx="2162">
                  <c:v>19201.09</c:v>
                </c:pt>
                <c:pt idx="2163">
                  <c:v>19445.400000000001</c:v>
                </c:pt>
                <c:pt idx="2164">
                  <c:v>18699.77</c:v>
                </c:pt>
                <c:pt idx="2165">
                  <c:v>19154.23</c:v>
                </c:pt>
                <c:pt idx="2166">
                  <c:v>19345.12</c:v>
                </c:pt>
                <c:pt idx="2167">
                  <c:v>19191.63</c:v>
                </c:pt>
                <c:pt idx="2168">
                  <c:v>18321.14</c:v>
                </c:pt>
                <c:pt idx="2169">
                  <c:v>18553.919999999998</c:v>
                </c:pt>
                <c:pt idx="2170">
                  <c:v>18264.990000000002</c:v>
                </c:pt>
                <c:pt idx="2171">
                  <c:v>18058.900000000001</c:v>
                </c:pt>
                <c:pt idx="2172">
                  <c:v>18803.66</c:v>
                </c:pt>
                <c:pt idx="2173">
                  <c:v>19142.38</c:v>
                </c:pt>
                <c:pt idx="2174">
                  <c:v>19246.64</c:v>
                </c:pt>
                <c:pt idx="2175">
                  <c:v>19417.080000000002</c:v>
                </c:pt>
                <c:pt idx="2176">
                  <c:v>21310.6</c:v>
                </c:pt>
                <c:pt idx="2177">
                  <c:v>22805.16</c:v>
                </c:pt>
                <c:pt idx="2178">
                  <c:v>23137.96</c:v>
                </c:pt>
                <c:pt idx="2179">
                  <c:v>23869.83</c:v>
                </c:pt>
                <c:pt idx="2180">
                  <c:v>23477.3</c:v>
                </c:pt>
                <c:pt idx="2181">
                  <c:v>22803.08</c:v>
                </c:pt>
                <c:pt idx="2182">
                  <c:v>23783.03</c:v>
                </c:pt>
                <c:pt idx="2183">
                  <c:v>23241.34</c:v>
                </c:pt>
                <c:pt idx="2184">
                  <c:v>23735.95</c:v>
                </c:pt>
                <c:pt idx="2185">
                  <c:v>24664.79</c:v>
                </c:pt>
                <c:pt idx="2186">
                  <c:v>26437.040000000001</c:v>
                </c:pt>
                <c:pt idx="2187">
                  <c:v>26272.29</c:v>
                </c:pt>
                <c:pt idx="2188">
                  <c:v>27084.81</c:v>
                </c:pt>
                <c:pt idx="2189">
                  <c:v>27362.44</c:v>
                </c:pt>
                <c:pt idx="2190">
                  <c:v>28840.95</c:v>
                </c:pt>
                <c:pt idx="2191">
                  <c:v>29001.72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C-4CFB-BF92-C45925579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139855"/>
        <c:axId val="221141103"/>
      </c:lineChart>
      <c:dateAx>
        <c:axId val="221139855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141103"/>
        <c:crosses val="autoZero"/>
        <c:auto val="1"/>
        <c:lblOffset val="100"/>
        <c:baseTimeUnit val="days"/>
      </c:dateAx>
      <c:valAx>
        <c:axId val="22114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.00_);[Red]\(\$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139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Tables'!$E$4:$E$126</c:f>
              <c:strCache>
                <c:ptCount val="123"/>
                <c:pt idx="0">
                  <c:v>China hash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'Pivot Tables'!$A$127:$A$745</c:f>
              <c:numCache>
                <c:formatCode>m/d/yy</c:formatCode>
                <c:ptCount val="619"/>
                <c:pt idx="0">
                  <c:v>42371</c:v>
                </c:pt>
                <c:pt idx="1">
                  <c:v>42374</c:v>
                </c:pt>
                <c:pt idx="2">
                  <c:v>42377</c:v>
                </c:pt>
                <c:pt idx="3">
                  <c:v>42380</c:v>
                </c:pt>
                <c:pt idx="4">
                  <c:v>42383</c:v>
                </c:pt>
                <c:pt idx="5">
                  <c:v>42386</c:v>
                </c:pt>
                <c:pt idx="6">
                  <c:v>42389</c:v>
                </c:pt>
                <c:pt idx="7">
                  <c:v>42392</c:v>
                </c:pt>
                <c:pt idx="8">
                  <c:v>42395</c:v>
                </c:pt>
                <c:pt idx="9">
                  <c:v>42398</c:v>
                </c:pt>
                <c:pt idx="10">
                  <c:v>42401</c:v>
                </c:pt>
                <c:pt idx="11">
                  <c:v>42404</c:v>
                </c:pt>
                <c:pt idx="12">
                  <c:v>42407</c:v>
                </c:pt>
                <c:pt idx="13">
                  <c:v>42410</c:v>
                </c:pt>
                <c:pt idx="14">
                  <c:v>42413</c:v>
                </c:pt>
                <c:pt idx="15">
                  <c:v>42416</c:v>
                </c:pt>
                <c:pt idx="16">
                  <c:v>42419</c:v>
                </c:pt>
                <c:pt idx="17">
                  <c:v>42422</c:v>
                </c:pt>
                <c:pt idx="18">
                  <c:v>42425</c:v>
                </c:pt>
                <c:pt idx="19">
                  <c:v>42428</c:v>
                </c:pt>
                <c:pt idx="20">
                  <c:v>42431</c:v>
                </c:pt>
                <c:pt idx="21">
                  <c:v>42434</c:v>
                </c:pt>
                <c:pt idx="22">
                  <c:v>42437</c:v>
                </c:pt>
                <c:pt idx="23">
                  <c:v>42440</c:v>
                </c:pt>
                <c:pt idx="24">
                  <c:v>42443</c:v>
                </c:pt>
                <c:pt idx="25">
                  <c:v>42446</c:v>
                </c:pt>
                <c:pt idx="26">
                  <c:v>42449</c:v>
                </c:pt>
                <c:pt idx="27">
                  <c:v>42452</c:v>
                </c:pt>
                <c:pt idx="28">
                  <c:v>42455</c:v>
                </c:pt>
                <c:pt idx="29">
                  <c:v>42458</c:v>
                </c:pt>
                <c:pt idx="30">
                  <c:v>42461</c:v>
                </c:pt>
                <c:pt idx="31">
                  <c:v>42464</c:v>
                </c:pt>
                <c:pt idx="32">
                  <c:v>42467</c:v>
                </c:pt>
                <c:pt idx="33">
                  <c:v>42470</c:v>
                </c:pt>
                <c:pt idx="34">
                  <c:v>42473</c:v>
                </c:pt>
                <c:pt idx="35">
                  <c:v>42476</c:v>
                </c:pt>
                <c:pt idx="36">
                  <c:v>42479</c:v>
                </c:pt>
                <c:pt idx="37">
                  <c:v>42482</c:v>
                </c:pt>
                <c:pt idx="38">
                  <c:v>42485</c:v>
                </c:pt>
                <c:pt idx="39">
                  <c:v>42488</c:v>
                </c:pt>
                <c:pt idx="40">
                  <c:v>42491</c:v>
                </c:pt>
                <c:pt idx="41">
                  <c:v>42494</c:v>
                </c:pt>
                <c:pt idx="42">
                  <c:v>42497</c:v>
                </c:pt>
                <c:pt idx="43">
                  <c:v>42500</c:v>
                </c:pt>
                <c:pt idx="44">
                  <c:v>42503</c:v>
                </c:pt>
                <c:pt idx="45">
                  <c:v>42506</c:v>
                </c:pt>
                <c:pt idx="46">
                  <c:v>42509</c:v>
                </c:pt>
                <c:pt idx="47">
                  <c:v>42512</c:v>
                </c:pt>
                <c:pt idx="48">
                  <c:v>42515</c:v>
                </c:pt>
                <c:pt idx="49">
                  <c:v>42518</c:v>
                </c:pt>
                <c:pt idx="50">
                  <c:v>42521</c:v>
                </c:pt>
                <c:pt idx="51">
                  <c:v>42524</c:v>
                </c:pt>
                <c:pt idx="52">
                  <c:v>42527</c:v>
                </c:pt>
                <c:pt idx="53">
                  <c:v>42530</c:v>
                </c:pt>
                <c:pt idx="54">
                  <c:v>42533</c:v>
                </c:pt>
                <c:pt idx="55">
                  <c:v>42536</c:v>
                </c:pt>
                <c:pt idx="56">
                  <c:v>42539</c:v>
                </c:pt>
                <c:pt idx="57">
                  <c:v>42542</c:v>
                </c:pt>
                <c:pt idx="58">
                  <c:v>42545</c:v>
                </c:pt>
                <c:pt idx="59">
                  <c:v>42548</c:v>
                </c:pt>
                <c:pt idx="60">
                  <c:v>42551</c:v>
                </c:pt>
                <c:pt idx="61">
                  <c:v>42554</c:v>
                </c:pt>
                <c:pt idx="62">
                  <c:v>42557</c:v>
                </c:pt>
                <c:pt idx="63">
                  <c:v>42560</c:v>
                </c:pt>
                <c:pt idx="64">
                  <c:v>42563</c:v>
                </c:pt>
                <c:pt idx="65">
                  <c:v>42566</c:v>
                </c:pt>
                <c:pt idx="66">
                  <c:v>42569</c:v>
                </c:pt>
                <c:pt idx="67">
                  <c:v>42572</c:v>
                </c:pt>
                <c:pt idx="68">
                  <c:v>42575</c:v>
                </c:pt>
                <c:pt idx="69">
                  <c:v>42578</c:v>
                </c:pt>
                <c:pt idx="70">
                  <c:v>42581</c:v>
                </c:pt>
                <c:pt idx="71">
                  <c:v>42584</c:v>
                </c:pt>
                <c:pt idx="72">
                  <c:v>42587</c:v>
                </c:pt>
                <c:pt idx="73">
                  <c:v>42590</c:v>
                </c:pt>
                <c:pt idx="74">
                  <c:v>42593</c:v>
                </c:pt>
                <c:pt idx="75">
                  <c:v>42596</c:v>
                </c:pt>
                <c:pt idx="76">
                  <c:v>42599</c:v>
                </c:pt>
                <c:pt idx="77">
                  <c:v>42602</c:v>
                </c:pt>
                <c:pt idx="78">
                  <c:v>42605</c:v>
                </c:pt>
                <c:pt idx="79">
                  <c:v>42608</c:v>
                </c:pt>
                <c:pt idx="80">
                  <c:v>42611</c:v>
                </c:pt>
                <c:pt idx="81">
                  <c:v>42614</c:v>
                </c:pt>
                <c:pt idx="82">
                  <c:v>42617</c:v>
                </c:pt>
                <c:pt idx="83">
                  <c:v>42620</c:v>
                </c:pt>
                <c:pt idx="84">
                  <c:v>42623</c:v>
                </c:pt>
                <c:pt idx="85">
                  <c:v>42626</c:v>
                </c:pt>
                <c:pt idx="86">
                  <c:v>42629</c:v>
                </c:pt>
                <c:pt idx="87">
                  <c:v>42632</c:v>
                </c:pt>
                <c:pt idx="88">
                  <c:v>42635</c:v>
                </c:pt>
                <c:pt idx="89">
                  <c:v>42638</c:v>
                </c:pt>
                <c:pt idx="90">
                  <c:v>42641</c:v>
                </c:pt>
                <c:pt idx="91">
                  <c:v>42644</c:v>
                </c:pt>
                <c:pt idx="92">
                  <c:v>42647</c:v>
                </c:pt>
                <c:pt idx="93">
                  <c:v>42650</c:v>
                </c:pt>
                <c:pt idx="94">
                  <c:v>42653</c:v>
                </c:pt>
                <c:pt idx="95">
                  <c:v>42656</c:v>
                </c:pt>
                <c:pt idx="96">
                  <c:v>42659</c:v>
                </c:pt>
                <c:pt idx="97">
                  <c:v>42662</c:v>
                </c:pt>
                <c:pt idx="98">
                  <c:v>42665</c:v>
                </c:pt>
                <c:pt idx="99">
                  <c:v>42668</c:v>
                </c:pt>
                <c:pt idx="100">
                  <c:v>42671</c:v>
                </c:pt>
                <c:pt idx="101">
                  <c:v>42674</c:v>
                </c:pt>
                <c:pt idx="102">
                  <c:v>42677</c:v>
                </c:pt>
                <c:pt idx="103">
                  <c:v>42680</c:v>
                </c:pt>
                <c:pt idx="104">
                  <c:v>42683</c:v>
                </c:pt>
                <c:pt idx="105">
                  <c:v>42686</c:v>
                </c:pt>
                <c:pt idx="106">
                  <c:v>42689</c:v>
                </c:pt>
                <c:pt idx="107">
                  <c:v>42692</c:v>
                </c:pt>
                <c:pt idx="108">
                  <c:v>42695</c:v>
                </c:pt>
                <c:pt idx="109">
                  <c:v>42698</c:v>
                </c:pt>
                <c:pt idx="110">
                  <c:v>42701</c:v>
                </c:pt>
                <c:pt idx="111">
                  <c:v>42704</c:v>
                </c:pt>
                <c:pt idx="112">
                  <c:v>42707</c:v>
                </c:pt>
                <c:pt idx="113">
                  <c:v>42710</c:v>
                </c:pt>
                <c:pt idx="114">
                  <c:v>42713</c:v>
                </c:pt>
                <c:pt idx="115">
                  <c:v>42716</c:v>
                </c:pt>
                <c:pt idx="116">
                  <c:v>42719</c:v>
                </c:pt>
                <c:pt idx="117">
                  <c:v>42722</c:v>
                </c:pt>
                <c:pt idx="118">
                  <c:v>42725</c:v>
                </c:pt>
                <c:pt idx="119">
                  <c:v>42728</c:v>
                </c:pt>
                <c:pt idx="120">
                  <c:v>42731</c:v>
                </c:pt>
                <c:pt idx="121">
                  <c:v>42734</c:v>
                </c:pt>
                <c:pt idx="122">
                  <c:v>42737</c:v>
                </c:pt>
                <c:pt idx="123">
                  <c:v>42740</c:v>
                </c:pt>
                <c:pt idx="124">
                  <c:v>42743</c:v>
                </c:pt>
                <c:pt idx="125">
                  <c:v>42746</c:v>
                </c:pt>
                <c:pt idx="126">
                  <c:v>42749</c:v>
                </c:pt>
                <c:pt idx="127">
                  <c:v>42752</c:v>
                </c:pt>
                <c:pt idx="128">
                  <c:v>42755</c:v>
                </c:pt>
                <c:pt idx="129">
                  <c:v>42758</c:v>
                </c:pt>
                <c:pt idx="130">
                  <c:v>42761</c:v>
                </c:pt>
                <c:pt idx="131">
                  <c:v>42764</c:v>
                </c:pt>
                <c:pt idx="132">
                  <c:v>42767</c:v>
                </c:pt>
                <c:pt idx="133">
                  <c:v>42770</c:v>
                </c:pt>
                <c:pt idx="134">
                  <c:v>42773</c:v>
                </c:pt>
                <c:pt idx="135">
                  <c:v>42776</c:v>
                </c:pt>
                <c:pt idx="136">
                  <c:v>42779</c:v>
                </c:pt>
                <c:pt idx="137">
                  <c:v>42782</c:v>
                </c:pt>
                <c:pt idx="138">
                  <c:v>42785</c:v>
                </c:pt>
                <c:pt idx="139">
                  <c:v>42788</c:v>
                </c:pt>
                <c:pt idx="140">
                  <c:v>42791</c:v>
                </c:pt>
                <c:pt idx="141">
                  <c:v>42794</c:v>
                </c:pt>
                <c:pt idx="142">
                  <c:v>42797</c:v>
                </c:pt>
                <c:pt idx="143">
                  <c:v>42800</c:v>
                </c:pt>
                <c:pt idx="144">
                  <c:v>42803</c:v>
                </c:pt>
                <c:pt idx="145">
                  <c:v>42806</c:v>
                </c:pt>
                <c:pt idx="146">
                  <c:v>42809</c:v>
                </c:pt>
                <c:pt idx="147">
                  <c:v>42812</c:v>
                </c:pt>
                <c:pt idx="148">
                  <c:v>42815</c:v>
                </c:pt>
                <c:pt idx="149">
                  <c:v>42818</c:v>
                </c:pt>
                <c:pt idx="150">
                  <c:v>42821</c:v>
                </c:pt>
                <c:pt idx="151">
                  <c:v>42824</c:v>
                </c:pt>
                <c:pt idx="152">
                  <c:v>42827</c:v>
                </c:pt>
                <c:pt idx="153">
                  <c:v>42830</c:v>
                </c:pt>
                <c:pt idx="154">
                  <c:v>42833</c:v>
                </c:pt>
                <c:pt idx="155">
                  <c:v>42836</c:v>
                </c:pt>
                <c:pt idx="156">
                  <c:v>42839</c:v>
                </c:pt>
                <c:pt idx="157">
                  <c:v>42842</c:v>
                </c:pt>
                <c:pt idx="158">
                  <c:v>42845</c:v>
                </c:pt>
                <c:pt idx="159">
                  <c:v>42848</c:v>
                </c:pt>
                <c:pt idx="160">
                  <c:v>42851</c:v>
                </c:pt>
                <c:pt idx="161">
                  <c:v>42854</c:v>
                </c:pt>
                <c:pt idx="162">
                  <c:v>42857</c:v>
                </c:pt>
                <c:pt idx="163">
                  <c:v>42860</c:v>
                </c:pt>
                <c:pt idx="164">
                  <c:v>42863</c:v>
                </c:pt>
                <c:pt idx="165">
                  <c:v>42866</c:v>
                </c:pt>
                <c:pt idx="166">
                  <c:v>42869</c:v>
                </c:pt>
                <c:pt idx="167">
                  <c:v>42872</c:v>
                </c:pt>
                <c:pt idx="168">
                  <c:v>42875</c:v>
                </c:pt>
                <c:pt idx="169">
                  <c:v>42878</c:v>
                </c:pt>
                <c:pt idx="170">
                  <c:v>42881</c:v>
                </c:pt>
                <c:pt idx="171">
                  <c:v>42884</c:v>
                </c:pt>
                <c:pt idx="172">
                  <c:v>42887</c:v>
                </c:pt>
                <c:pt idx="173">
                  <c:v>42890</c:v>
                </c:pt>
                <c:pt idx="174">
                  <c:v>42893</c:v>
                </c:pt>
                <c:pt idx="175">
                  <c:v>42896</c:v>
                </c:pt>
                <c:pt idx="176">
                  <c:v>42899</c:v>
                </c:pt>
                <c:pt idx="177">
                  <c:v>42902</c:v>
                </c:pt>
                <c:pt idx="178">
                  <c:v>42905</c:v>
                </c:pt>
                <c:pt idx="179">
                  <c:v>42908</c:v>
                </c:pt>
                <c:pt idx="180">
                  <c:v>42911</c:v>
                </c:pt>
                <c:pt idx="181">
                  <c:v>42914</c:v>
                </c:pt>
                <c:pt idx="182">
                  <c:v>42917</c:v>
                </c:pt>
                <c:pt idx="183">
                  <c:v>42920</c:v>
                </c:pt>
                <c:pt idx="184">
                  <c:v>42923</c:v>
                </c:pt>
                <c:pt idx="185">
                  <c:v>42926</c:v>
                </c:pt>
                <c:pt idx="186">
                  <c:v>42929</c:v>
                </c:pt>
                <c:pt idx="187">
                  <c:v>42932</c:v>
                </c:pt>
                <c:pt idx="188">
                  <c:v>42935</c:v>
                </c:pt>
                <c:pt idx="189">
                  <c:v>42938</c:v>
                </c:pt>
                <c:pt idx="190">
                  <c:v>42941</c:v>
                </c:pt>
                <c:pt idx="191">
                  <c:v>42944</c:v>
                </c:pt>
                <c:pt idx="192">
                  <c:v>42947</c:v>
                </c:pt>
                <c:pt idx="193">
                  <c:v>42950</c:v>
                </c:pt>
                <c:pt idx="194">
                  <c:v>42953</c:v>
                </c:pt>
                <c:pt idx="195">
                  <c:v>42956</c:v>
                </c:pt>
                <c:pt idx="196">
                  <c:v>42959</c:v>
                </c:pt>
                <c:pt idx="197">
                  <c:v>42962</c:v>
                </c:pt>
                <c:pt idx="198">
                  <c:v>42965</c:v>
                </c:pt>
                <c:pt idx="199">
                  <c:v>42968</c:v>
                </c:pt>
                <c:pt idx="200">
                  <c:v>42971</c:v>
                </c:pt>
                <c:pt idx="201">
                  <c:v>42974</c:v>
                </c:pt>
                <c:pt idx="202">
                  <c:v>42977</c:v>
                </c:pt>
                <c:pt idx="203">
                  <c:v>42980</c:v>
                </c:pt>
                <c:pt idx="204">
                  <c:v>42983</c:v>
                </c:pt>
                <c:pt idx="205">
                  <c:v>42986</c:v>
                </c:pt>
                <c:pt idx="206">
                  <c:v>42989</c:v>
                </c:pt>
                <c:pt idx="207">
                  <c:v>42992</c:v>
                </c:pt>
                <c:pt idx="208">
                  <c:v>42995</c:v>
                </c:pt>
                <c:pt idx="209">
                  <c:v>42998</c:v>
                </c:pt>
                <c:pt idx="210">
                  <c:v>43001</c:v>
                </c:pt>
                <c:pt idx="211">
                  <c:v>43004</c:v>
                </c:pt>
                <c:pt idx="212">
                  <c:v>43007</c:v>
                </c:pt>
                <c:pt idx="213">
                  <c:v>43010</c:v>
                </c:pt>
                <c:pt idx="214">
                  <c:v>43013</c:v>
                </c:pt>
                <c:pt idx="215">
                  <c:v>43016</c:v>
                </c:pt>
                <c:pt idx="216">
                  <c:v>43019</c:v>
                </c:pt>
                <c:pt idx="217">
                  <c:v>43022</c:v>
                </c:pt>
                <c:pt idx="218">
                  <c:v>43025</c:v>
                </c:pt>
                <c:pt idx="219">
                  <c:v>43028</c:v>
                </c:pt>
                <c:pt idx="220">
                  <c:v>43031</c:v>
                </c:pt>
                <c:pt idx="221">
                  <c:v>43034</c:v>
                </c:pt>
                <c:pt idx="222">
                  <c:v>43037</c:v>
                </c:pt>
                <c:pt idx="223">
                  <c:v>43040</c:v>
                </c:pt>
                <c:pt idx="224">
                  <c:v>43043</c:v>
                </c:pt>
                <c:pt idx="225">
                  <c:v>43046</c:v>
                </c:pt>
                <c:pt idx="226">
                  <c:v>43049</c:v>
                </c:pt>
                <c:pt idx="227">
                  <c:v>43052</c:v>
                </c:pt>
                <c:pt idx="228">
                  <c:v>43055</c:v>
                </c:pt>
                <c:pt idx="229">
                  <c:v>43058</c:v>
                </c:pt>
                <c:pt idx="230">
                  <c:v>43061</c:v>
                </c:pt>
                <c:pt idx="231">
                  <c:v>43064</c:v>
                </c:pt>
                <c:pt idx="232">
                  <c:v>43067</c:v>
                </c:pt>
                <c:pt idx="233">
                  <c:v>43070</c:v>
                </c:pt>
                <c:pt idx="234">
                  <c:v>43073</c:v>
                </c:pt>
                <c:pt idx="235">
                  <c:v>43076</c:v>
                </c:pt>
                <c:pt idx="236">
                  <c:v>43079</c:v>
                </c:pt>
                <c:pt idx="237">
                  <c:v>43082</c:v>
                </c:pt>
                <c:pt idx="238">
                  <c:v>43085</c:v>
                </c:pt>
                <c:pt idx="239">
                  <c:v>43088</c:v>
                </c:pt>
                <c:pt idx="240">
                  <c:v>43091</c:v>
                </c:pt>
                <c:pt idx="241">
                  <c:v>43094</c:v>
                </c:pt>
                <c:pt idx="242">
                  <c:v>43097</c:v>
                </c:pt>
                <c:pt idx="243">
                  <c:v>43100</c:v>
                </c:pt>
                <c:pt idx="244">
                  <c:v>43103</c:v>
                </c:pt>
                <c:pt idx="245">
                  <c:v>43106</c:v>
                </c:pt>
                <c:pt idx="246">
                  <c:v>43109</c:v>
                </c:pt>
                <c:pt idx="247">
                  <c:v>43112</c:v>
                </c:pt>
                <c:pt idx="248">
                  <c:v>43115</c:v>
                </c:pt>
                <c:pt idx="249">
                  <c:v>43118</c:v>
                </c:pt>
                <c:pt idx="250">
                  <c:v>43121</c:v>
                </c:pt>
                <c:pt idx="251">
                  <c:v>43124</c:v>
                </c:pt>
                <c:pt idx="252">
                  <c:v>43127</c:v>
                </c:pt>
                <c:pt idx="253">
                  <c:v>43130</c:v>
                </c:pt>
                <c:pt idx="254">
                  <c:v>43133</c:v>
                </c:pt>
                <c:pt idx="255">
                  <c:v>43136</c:v>
                </c:pt>
                <c:pt idx="256">
                  <c:v>43139</c:v>
                </c:pt>
                <c:pt idx="257">
                  <c:v>43142</c:v>
                </c:pt>
                <c:pt idx="258">
                  <c:v>43145</c:v>
                </c:pt>
                <c:pt idx="259">
                  <c:v>43148</c:v>
                </c:pt>
                <c:pt idx="260">
                  <c:v>43151</c:v>
                </c:pt>
                <c:pt idx="261">
                  <c:v>43154</c:v>
                </c:pt>
                <c:pt idx="262">
                  <c:v>43157</c:v>
                </c:pt>
                <c:pt idx="263">
                  <c:v>43160</c:v>
                </c:pt>
                <c:pt idx="264">
                  <c:v>43163</c:v>
                </c:pt>
                <c:pt idx="265">
                  <c:v>43166</c:v>
                </c:pt>
                <c:pt idx="266">
                  <c:v>43169</c:v>
                </c:pt>
                <c:pt idx="267">
                  <c:v>43172</c:v>
                </c:pt>
                <c:pt idx="268">
                  <c:v>43175</c:v>
                </c:pt>
                <c:pt idx="269">
                  <c:v>43178</c:v>
                </c:pt>
                <c:pt idx="270">
                  <c:v>43181</c:v>
                </c:pt>
                <c:pt idx="271">
                  <c:v>43184</c:v>
                </c:pt>
                <c:pt idx="272">
                  <c:v>43187</c:v>
                </c:pt>
                <c:pt idx="273">
                  <c:v>43190</c:v>
                </c:pt>
                <c:pt idx="274">
                  <c:v>43193</c:v>
                </c:pt>
                <c:pt idx="275">
                  <c:v>43196</c:v>
                </c:pt>
                <c:pt idx="276">
                  <c:v>43199</c:v>
                </c:pt>
                <c:pt idx="277">
                  <c:v>43202</c:v>
                </c:pt>
                <c:pt idx="278">
                  <c:v>43205</c:v>
                </c:pt>
                <c:pt idx="279">
                  <c:v>43208</c:v>
                </c:pt>
                <c:pt idx="280">
                  <c:v>43211</c:v>
                </c:pt>
                <c:pt idx="281">
                  <c:v>43214</c:v>
                </c:pt>
                <c:pt idx="282">
                  <c:v>43217</c:v>
                </c:pt>
                <c:pt idx="283">
                  <c:v>43220</c:v>
                </c:pt>
                <c:pt idx="284">
                  <c:v>43223</c:v>
                </c:pt>
                <c:pt idx="285">
                  <c:v>43226</c:v>
                </c:pt>
                <c:pt idx="286">
                  <c:v>43229</c:v>
                </c:pt>
                <c:pt idx="287">
                  <c:v>43232</c:v>
                </c:pt>
                <c:pt idx="288">
                  <c:v>43235</c:v>
                </c:pt>
                <c:pt idx="289">
                  <c:v>43238</c:v>
                </c:pt>
                <c:pt idx="290">
                  <c:v>43241</c:v>
                </c:pt>
                <c:pt idx="291">
                  <c:v>43244</c:v>
                </c:pt>
                <c:pt idx="292">
                  <c:v>43247</c:v>
                </c:pt>
                <c:pt idx="293">
                  <c:v>43250</c:v>
                </c:pt>
                <c:pt idx="294">
                  <c:v>43253</c:v>
                </c:pt>
                <c:pt idx="295">
                  <c:v>43256</c:v>
                </c:pt>
                <c:pt idx="296">
                  <c:v>43259</c:v>
                </c:pt>
                <c:pt idx="297">
                  <c:v>43262</c:v>
                </c:pt>
                <c:pt idx="298">
                  <c:v>43265</c:v>
                </c:pt>
                <c:pt idx="299">
                  <c:v>43268</c:v>
                </c:pt>
                <c:pt idx="300">
                  <c:v>43271</c:v>
                </c:pt>
                <c:pt idx="301">
                  <c:v>43274</c:v>
                </c:pt>
                <c:pt idx="302">
                  <c:v>43277</c:v>
                </c:pt>
                <c:pt idx="303">
                  <c:v>43280</c:v>
                </c:pt>
                <c:pt idx="304">
                  <c:v>43283</c:v>
                </c:pt>
                <c:pt idx="305">
                  <c:v>43286</c:v>
                </c:pt>
                <c:pt idx="306">
                  <c:v>43289</c:v>
                </c:pt>
                <c:pt idx="307">
                  <c:v>43292</c:v>
                </c:pt>
                <c:pt idx="308">
                  <c:v>43295</c:v>
                </c:pt>
                <c:pt idx="309">
                  <c:v>43298</c:v>
                </c:pt>
                <c:pt idx="310">
                  <c:v>43301</c:v>
                </c:pt>
                <c:pt idx="311">
                  <c:v>43304</c:v>
                </c:pt>
                <c:pt idx="312">
                  <c:v>43307</c:v>
                </c:pt>
                <c:pt idx="313">
                  <c:v>43310</c:v>
                </c:pt>
                <c:pt idx="314">
                  <c:v>43313</c:v>
                </c:pt>
                <c:pt idx="315">
                  <c:v>43316</c:v>
                </c:pt>
                <c:pt idx="316">
                  <c:v>43319</c:v>
                </c:pt>
                <c:pt idx="317">
                  <c:v>43322</c:v>
                </c:pt>
                <c:pt idx="318">
                  <c:v>43325</c:v>
                </c:pt>
                <c:pt idx="319">
                  <c:v>43328</c:v>
                </c:pt>
                <c:pt idx="320">
                  <c:v>43331</c:v>
                </c:pt>
                <c:pt idx="321">
                  <c:v>43334</c:v>
                </c:pt>
                <c:pt idx="322">
                  <c:v>43337</c:v>
                </c:pt>
                <c:pt idx="323">
                  <c:v>43340</c:v>
                </c:pt>
                <c:pt idx="324">
                  <c:v>43343</c:v>
                </c:pt>
                <c:pt idx="325">
                  <c:v>43346</c:v>
                </c:pt>
                <c:pt idx="326">
                  <c:v>43349</c:v>
                </c:pt>
                <c:pt idx="327">
                  <c:v>43352</c:v>
                </c:pt>
                <c:pt idx="328">
                  <c:v>43355</c:v>
                </c:pt>
                <c:pt idx="329">
                  <c:v>43358</c:v>
                </c:pt>
                <c:pt idx="330">
                  <c:v>43361</c:v>
                </c:pt>
                <c:pt idx="331">
                  <c:v>43364</c:v>
                </c:pt>
                <c:pt idx="332">
                  <c:v>43367</c:v>
                </c:pt>
                <c:pt idx="333">
                  <c:v>43370</c:v>
                </c:pt>
                <c:pt idx="334">
                  <c:v>43373</c:v>
                </c:pt>
                <c:pt idx="335">
                  <c:v>43376</c:v>
                </c:pt>
                <c:pt idx="336">
                  <c:v>43379</c:v>
                </c:pt>
                <c:pt idx="337">
                  <c:v>43382</c:v>
                </c:pt>
                <c:pt idx="338">
                  <c:v>43385</c:v>
                </c:pt>
                <c:pt idx="339">
                  <c:v>43388</c:v>
                </c:pt>
                <c:pt idx="340">
                  <c:v>43391</c:v>
                </c:pt>
                <c:pt idx="341">
                  <c:v>43394</c:v>
                </c:pt>
                <c:pt idx="342">
                  <c:v>43397</c:v>
                </c:pt>
                <c:pt idx="343">
                  <c:v>43400</c:v>
                </c:pt>
                <c:pt idx="344">
                  <c:v>43403</c:v>
                </c:pt>
                <c:pt idx="345">
                  <c:v>43406</c:v>
                </c:pt>
                <c:pt idx="346">
                  <c:v>43409</c:v>
                </c:pt>
                <c:pt idx="347">
                  <c:v>43412</c:v>
                </c:pt>
                <c:pt idx="348">
                  <c:v>43415</c:v>
                </c:pt>
                <c:pt idx="349">
                  <c:v>43418</c:v>
                </c:pt>
                <c:pt idx="350">
                  <c:v>43421</c:v>
                </c:pt>
                <c:pt idx="351">
                  <c:v>43424</c:v>
                </c:pt>
                <c:pt idx="352">
                  <c:v>43427</c:v>
                </c:pt>
                <c:pt idx="353">
                  <c:v>43430</c:v>
                </c:pt>
                <c:pt idx="354">
                  <c:v>43433</c:v>
                </c:pt>
                <c:pt idx="355">
                  <c:v>43436</c:v>
                </c:pt>
                <c:pt idx="356">
                  <c:v>43439</c:v>
                </c:pt>
                <c:pt idx="357">
                  <c:v>43442</c:v>
                </c:pt>
                <c:pt idx="358">
                  <c:v>43445</c:v>
                </c:pt>
                <c:pt idx="359">
                  <c:v>43448</c:v>
                </c:pt>
                <c:pt idx="360">
                  <c:v>43451</c:v>
                </c:pt>
                <c:pt idx="361">
                  <c:v>43454</c:v>
                </c:pt>
                <c:pt idx="362">
                  <c:v>43457</c:v>
                </c:pt>
                <c:pt idx="363">
                  <c:v>43460</c:v>
                </c:pt>
                <c:pt idx="364">
                  <c:v>43463</c:v>
                </c:pt>
                <c:pt idx="365">
                  <c:v>43466</c:v>
                </c:pt>
                <c:pt idx="366">
                  <c:v>43469</c:v>
                </c:pt>
                <c:pt idx="367">
                  <c:v>43472</c:v>
                </c:pt>
                <c:pt idx="368">
                  <c:v>43475</c:v>
                </c:pt>
                <c:pt idx="369">
                  <c:v>43478</c:v>
                </c:pt>
                <c:pt idx="370">
                  <c:v>43481</c:v>
                </c:pt>
                <c:pt idx="371">
                  <c:v>43484</c:v>
                </c:pt>
                <c:pt idx="372">
                  <c:v>43487</c:v>
                </c:pt>
                <c:pt idx="373">
                  <c:v>43490</c:v>
                </c:pt>
                <c:pt idx="374">
                  <c:v>43493</c:v>
                </c:pt>
                <c:pt idx="375">
                  <c:v>43496</c:v>
                </c:pt>
                <c:pt idx="376">
                  <c:v>43499</c:v>
                </c:pt>
                <c:pt idx="377">
                  <c:v>43502</c:v>
                </c:pt>
                <c:pt idx="378">
                  <c:v>43505</c:v>
                </c:pt>
                <c:pt idx="379">
                  <c:v>43508</c:v>
                </c:pt>
                <c:pt idx="380">
                  <c:v>43511</c:v>
                </c:pt>
                <c:pt idx="381">
                  <c:v>43514</c:v>
                </c:pt>
                <c:pt idx="382">
                  <c:v>43517</c:v>
                </c:pt>
                <c:pt idx="383">
                  <c:v>43520</c:v>
                </c:pt>
                <c:pt idx="384">
                  <c:v>43523</c:v>
                </c:pt>
                <c:pt idx="385">
                  <c:v>43526</c:v>
                </c:pt>
                <c:pt idx="386">
                  <c:v>43529</c:v>
                </c:pt>
                <c:pt idx="387">
                  <c:v>43532</c:v>
                </c:pt>
                <c:pt idx="388">
                  <c:v>43535</c:v>
                </c:pt>
                <c:pt idx="389">
                  <c:v>43538</c:v>
                </c:pt>
                <c:pt idx="390">
                  <c:v>43541</c:v>
                </c:pt>
                <c:pt idx="391">
                  <c:v>43544</c:v>
                </c:pt>
                <c:pt idx="392">
                  <c:v>43547</c:v>
                </c:pt>
                <c:pt idx="393">
                  <c:v>43550</c:v>
                </c:pt>
                <c:pt idx="394">
                  <c:v>43553</c:v>
                </c:pt>
                <c:pt idx="395">
                  <c:v>43556</c:v>
                </c:pt>
                <c:pt idx="396">
                  <c:v>43559</c:v>
                </c:pt>
                <c:pt idx="397">
                  <c:v>43562</c:v>
                </c:pt>
                <c:pt idx="398">
                  <c:v>43565</c:v>
                </c:pt>
                <c:pt idx="399">
                  <c:v>43568</c:v>
                </c:pt>
                <c:pt idx="400">
                  <c:v>43571</c:v>
                </c:pt>
                <c:pt idx="401">
                  <c:v>43574</c:v>
                </c:pt>
                <c:pt idx="402">
                  <c:v>43577</c:v>
                </c:pt>
                <c:pt idx="403">
                  <c:v>43580</c:v>
                </c:pt>
                <c:pt idx="404">
                  <c:v>43583</c:v>
                </c:pt>
                <c:pt idx="405">
                  <c:v>43586</c:v>
                </c:pt>
                <c:pt idx="406">
                  <c:v>43589</c:v>
                </c:pt>
                <c:pt idx="407">
                  <c:v>43592</c:v>
                </c:pt>
                <c:pt idx="408">
                  <c:v>43595</c:v>
                </c:pt>
                <c:pt idx="409">
                  <c:v>43598</c:v>
                </c:pt>
                <c:pt idx="410">
                  <c:v>43601</c:v>
                </c:pt>
                <c:pt idx="411">
                  <c:v>43604</c:v>
                </c:pt>
                <c:pt idx="412">
                  <c:v>43607</c:v>
                </c:pt>
                <c:pt idx="413">
                  <c:v>43610</c:v>
                </c:pt>
                <c:pt idx="414">
                  <c:v>43613</c:v>
                </c:pt>
                <c:pt idx="415">
                  <c:v>43616</c:v>
                </c:pt>
                <c:pt idx="416">
                  <c:v>43619</c:v>
                </c:pt>
                <c:pt idx="417">
                  <c:v>43622</c:v>
                </c:pt>
                <c:pt idx="418">
                  <c:v>43625</c:v>
                </c:pt>
                <c:pt idx="419">
                  <c:v>43628</c:v>
                </c:pt>
                <c:pt idx="420">
                  <c:v>43631</c:v>
                </c:pt>
                <c:pt idx="421">
                  <c:v>43634</c:v>
                </c:pt>
                <c:pt idx="422">
                  <c:v>43637</c:v>
                </c:pt>
                <c:pt idx="423">
                  <c:v>43640</c:v>
                </c:pt>
                <c:pt idx="424">
                  <c:v>43643</c:v>
                </c:pt>
                <c:pt idx="425">
                  <c:v>43646</c:v>
                </c:pt>
                <c:pt idx="426">
                  <c:v>43649</c:v>
                </c:pt>
                <c:pt idx="427">
                  <c:v>43652</c:v>
                </c:pt>
                <c:pt idx="428">
                  <c:v>43655</c:v>
                </c:pt>
                <c:pt idx="429">
                  <c:v>43658</c:v>
                </c:pt>
                <c:pt idx="430">
                  <c:v>43661</c:v>
                </c:pt>
                <c:pt idx="431">
                  <c:v>43664</c:v>
                </c:pt>
                <c:pt idx="432">
                  <c:v>43667</c:v>
                </c:pt>
                <c:pt idx="433">
                  <c:v>43670</c:v>
                </c:pt>
                <c:pt idx="434">
                  <c:v>43673</c:v>
                </c:pt>
                <c:pt idx="435">
                  <c:v>43676</c:v>
                </c:pt>
                <c:pt idx="436">
                  <c:v>43679</c:v>
                </c:pt>
                <c:pt idx="437">
                  <c:v>43682</c:v>
                </c:pt>
                <c:pt idx="438">
                  <c:v>43685</c:v>
                </c:pt>
                <c:pt idx="439">
                  <c:v>43688</c:v>
                </c:pt>
                <c:pt idx="440">
                  <c:v>43691</c:v>
                </c:pt>
                <c:pt idx="441">
                  <c:v>43694</c:v>
                </c:pt>
                <c:pt idx="442">
                  <c:v>43697</c:v>
                </c:pt>
                <c:pt idx="443">
                  <c:v>43700</c:v>
                </c:pt>
                <c:pt idx="444">
                  <c:v>43703</c:v>
                </c:pt>
                <c:pt idx="445">
                  <c:v>43706</c:v>
                </c:pt>
                <c:pt idx="446">
                  <c:v>43709</c:v>
                </c:pt>
                <c:pt idx="447">
                  <c:v>43712</c:v>
                </c:pt>
                <c:pt idx="448">
                  <c:v>43715</c:v>
                </c:pt>
                <c:pt idx="449">
                  <c:v>43718</c:v>
                </c:pt>
                <c:pt idx="450">
                  <c:v>43721</c:v>
                </c:pt>
                <c:pt idx="451">
                  <c:v>43724</c:v>
                </c:pt>
                <c:pt idx="452">
                  <c:v>43727</c:v>
                </c:pt>
                <c:pt idx="453">
                  <c:v>43730</c:v>
                </c:pt>
                <c:pt idx="454">
                  <c:v>43733</c:v>
                </c:pt>
                <c:pt idx="455">
                  <c:v>43736</c:v>
                </c:pt>
                <c:pt idx="456">
                  <c:v>43739</c:v>
                </c:pt>
                <c:pt idx="457">
                  <c:v>43742</c:v>
                </c:pt>
                <c:pt idx="458">
                  <c:v>43745</c:v>
                </c:pt>
                <c:pt idx="459">
                  <c:v>43748</c:v>
                </c:pt>
                <c:pt idx="460">
                  <c:v>43751</c:v>
                </c:pt>
                <c:pt idx="461">
                  <c:v>43754</c:v>
                </c:pt>
                <c:pt idx="462">
                  <c:v>43757</c:v>
                </c:pt>
                <c:pt idx="463">
                  <c:v>43760</c:v>
                </c:pt>
                <c:pt idx="464">
                  <c:v>43763</c:v>
                </c:pt>
                <c:pt idx="465">
                  <c:v>43766</c:v>
                </c:pt>
                <c:pt idx="466">
                  <c:v>43769</c:v>
                </c:pt>
                <c:pt idx="467">
                  <c:v>43772</c:v>
                </c:pt>
                <c:pt idx="468">
                  <c:v>43775</c:v>
                </c:pt>
                <c:pt idx="469">
                  <c:v>43778</c:v>
                </c:pt>
                <c:pt idx="470">
                  <c:v>43781</c:v>
                </c:pt>
                <c:pt idx="471">
                  <c:v>43784</c:v>
                </c:pt>
                <c:pt idx="472">
                  <c:v>43787</c:v>
                </c:pt>
                <c:pt idx="473">
                  <c:v>43790</c:v>
                </c:pt>
                <c:pt idx="474">
                  <c:v>43793</c:v>
                </c:pt>
                <c:pt idx="475">
                  <c:v>43796</c:v>
                </c:pt>
                <c:pt idx="476">
                  <c:v>43799</c:v>
                </c:pt>
                <c:pt idx="477">
                  <c:v>43802</c:v>
                </c:pt>
                <c:pt idx="478">
                  <c:v>43805</c:v>
                </c:pt>
                <c:pt idx="479">
                  <c:v>43808</c:v>
                </c:pt>
                <c:pt idx="480">
                  <c:v>43811</c:v>
                </c:pt>
                <c:pt idx="481">
                  <c:v>43814</c:v>
                </c:pt>
                <c:pt idx="482">
                  <c:v>43817</c:v>
                </c:pt>
                <c:pt idx="483">
                  <c:v>43820</c:v>
                </c:pt>
                <c:pt idx="484">
                  <c:v>43823</c:v>
                </c:pt>
                <c:pt idx="485">
                  <c:v>43826</c:v>
                </c:pt>
                <c:pt idx="486">
                  <c:v>43829</c:v>
                </c:pt>
                <c:pt idx="487">
                  <c:v>43832</c:v>
                </c:pt>
                <c:pt idx="488">
                  <c:v>43835</c:v>
                </c:pt>
                <c:pt idx="489">
                  <c:v>43838</c:v>
                </c:pt>
                <c:pt idx="490">
                  <c:v>43841</c:v>
                </c:pt>
                <c:pt idx="491">
                  <c:v>43844</c:v>
                </c:pt>
                <c:pt idx="492">
                  <c:v>43847</c:v>
                </c:pt>
                <c:pt idx="493">
                  <c:v>43850</c:v>
                </c:pt>
                <c:pt idx="494">
                  <c:v>43853</c:v>
                </c:pt>
                <c:pt idx="495">
                  <c:v>43856</c:v>
                </c:pt>
                <c:pt idx="496">
                  <c:v>43859</c:v>
                </c:pt>
                <c:pt idx="497">
                  <c:v>43862</c:v>
                </c:pt>
                <c:pt idx="498">
                  <c:v>43865</c:v>
                </c:pt>
                <c:pt idx="499">
                  <c:v>43868</c:v>
                </c:pt>
                <c:pt idx="500">
                  <c:v>43871</c:v>
                </c:pt>
                <c:pt idx="501">
                  <c:v>43874</c:v>
                </c:pt>
                <c:pt idx="502">
                  <c:v>43877</c:v>
                </c:pt>
                <c:pt idx="503">
                  <c:v>43880</c:v>
                </c:pt>
                <c:pt idx="504">
                  <c:v>43883</c:v>
                </c:pt>
                <c:pt idx="505">
                  <c:v>43886</c:v>
                </c:pt>
                <c:pt idx="506">
                  <c:v>43889</c:v>
                </c:pt>
                <c:pt idx="507">
                  <c:v>43892</c:v>
                </c:pt>
                <c:pt idx="508">
                  <c:v>43895</c:v>
                </c:pt>
                <c:pt idx="509">
                  <c:v>43898</c:v>
                </c:pt>
                <c:pt idx="510">
                  <c:v>43901</c:v>
                </c:pt>
                <c:pt idx="511">
                  <c:v>43904</c:v>
                </c:pt>
                <c:pt idx="512">
                  <c:v>43907</c:v>
                </c:pt>
                <c:pt idx="513">
                  <c:v>43910</c:v>
                </c:pt>
                <c:pt idx="514">
                  <c:v>43913</c:v>
                </c:pt>
                <c:pt idx="515">
                  <c:v>43916</c:v>
                </c:pt>
                <c:pt idx="516">
                  <c:v>43919</c:v>
                </c:pt>
                <c:pt idx="517">
                  <c:v>43922</c:v>
                </c:pt>
                <c:pt idx="518">
                  <c:v>43925</c:v>
                </c:pt>
                <c:pt idx="519">
                  <c:v>43928</c:v>
                </c:pt>
                <c:pt idx="520">
                  <c:v>43931</c:v>
                </c:pt>
                <c:pt idx="521">
                  <c:v>43934</c:v>
                </c:pt>
                <c:pt idx="522">
                  <c:v>43937</c:v>
                </c:pt>
                <c:pt idx="523">
                  <c:v>43940</c:v>
                </c:pt>
                <c:pt idx="524">
                  <c:v>43943</c:v>
                </c:pt>
                <c:pt idx="525">
                  <c:v>43946</c:v>
                </c:pt>
                <c:pt idx="526">
                  <c:v>43949</c:v>
                </c:pt>
                <c:pt idx="527">
                  <c:v>43952</c:v>
                </c:pt>
                <c:pt idx="528">
                  <c:v>43955</c:v>
                </c:pt>
                <c:pt idx="529">
                  <c:v>43958</c:v>
                </c:pt>
                <c:pt idx="530">
                  <c:v>43961</c:v>
                </c:pt>
                <c:pt idx="531">
                  <c:v>43964</c:v>
                </c:pt>
                <c:pt idx="532">
                  <c:v>43967</c:v>
                </c:pt>
                <c:pt idx="533">
                  <c:v>43970</c:v>
                </c:pt>
                <c:pt idx="534">
                  <c:v>43973</c:v>
                </c:pt>
                <c:pt idx="535">
                  <c:v>43976</c:v>
                </c:pt>
                <c:pt idx="536">
                  <c:v>43979</c:v>
                </c:pt>
                <c:pt idx="537">
                  <c:v>43982</c:v>
                </c:pt>
                <c:pt idx="538">
                  <c:v>43985</c:v>
                </c:pt>
                <c:pt idx="539">
                  <c:v>43988</c:v>
                </c:pt>
                <c:pt idx="540">
                  <c:v>43991</c:v>
                </c:pt>
                <c:pt idx="541">
                  <c:v>43994</c:v>
                </c:pt>
                <c:pt idx="542">
                  <c:v>43997</c:v>
                </c:pt>
                <c:pt idx="543">
                  <c:v>44000</c:v>
                </c:pt>
                <c:pt idx="544">
                  <c:v>44003</c:v>
                </c:pt>
                <c:pt idx="545">
                  <c:v>44006</c:v>
                </c:pt>
                <c:pt idx="546">
                  <c:v>44009</c:v>
                </c:pt>
                <c:pt idx="547">
                  <c:v>44012</c:v>
                </c:pt>
                <c:pt idx="548">
                  <c:v>44015</c:v>
                </c:pt>
                <c:pt idx="549">
                  <c:v>44018</c:v>
                </c:pt>
                <c:pt idx="550">
                  <c:v>44021</c:v>
                </c:pt>
                <c:pt idx="551">
                  <c:v>44024</c:v>
                </c:pt>
                <c:pt idx="552">
                  <c:v>44027</c:v>
                </c:pt>
                <c:pt idx="553">
                  <c:v>44030</c:v>
                </c:pt>
                <c:pt idx="554">
                  <c:v>44033</c:v>
                </c:pt>
                <c:pt idx="555">
                  <c:v>44036</c:v>
                </c:pt>
                <c:pt idx="556">
                  <c:v>44039</c:v>
                </c:pt>
                <c:pt idx="557">
                  <c:v>44042</c:v>
                </c:pt>
                <c:pt idx="558">
                  <c:v>44045</c:v>
                </c:pt>
                <c:pt idx="559">
                  <c:v>44048</c:v>
                </c:pt>
                <c:pt idx="560">
                  <c:v>44051</c:v>
                </c:pt>
                <c:pt idx="561">
                  <c:v>44054</c:v>
                </c:pt>
                <c:pt idx="562">
                  <c:v>44057</c:v>
                </c:pt>
                <c:pt idx="563">
                  <c:v>44060</c:v>
                </c:pt>
                <c:pt idx="564">
                  <c:v>44063</c:v>
                </c:pt>
                <c:pt idx="565">
                  <c:v>44066</c:v>
                </c:pt>
                <c:pt idx="566">
                  <c:v>44069</c:v>
                </c:pt>
                <c:pt idx="567">
                  <c:v>44072</c:v>
                </c:pt>
                <c:pt idx="568">
                  <c:v>44075</c:v>
                </c:pt>
                <c:pt idx="569">
                  <c:v>44078</c:v>
                </c:pt>
                <c:pt idx="570">
                  <c:v>44081</c:v>
                </c:pt>
                <c:pt idx="571">
                  <c:v>44084</c:v>
                </c:pt>
                <c:pt idx="572">
                  <c:v>44087</c:v>
                </c:pt>
                <c:pt idx="573">
                  <c:v>44090</c:v>
                </c:pt>
                <c:pt idx="574">
                  <c:v>44093</c:v>
                </c:pt>
                <c:pt idx="575">
                  <c:v>44096</c:v>
                </c:pt>
                <c:pt idx="576">
                  <c:v>44099</c:v>
                </c:pt>
                <c:pt idx="577">
                  <c:v>44102</c:v>
                </c:pt>
                <c:pt idx="578">
                  <c:v>44105</c:v>
                </c:pt>
                <c:pt idx="579">
                  <c:v>44108</c:v>
                </c:pt>
                <c:pt idx="580">
                  <c:v>44111</c:v>
                </c:pt>
                <c:pt idx="581">
                  <c:v>44114</c:v>
                </c:pt>
                <c:pt idx="582">
                  <c:v>44117</c:v>
                </c:pt>
                <c:pt idx="583">
                  <c:v>44120</c:v>
                </c:pt>
                <c:pt idx="584">
                  <c:v>44123</c:v>
                </c:pt>
                <c:pt idx="585">
                  <c:v>44126</c:v>
                </c:pt>
                <c:pt idx="586">
                  <c:v>44129</c:v>
                </c:pt>
                <c:pt idx="587">
                  <c:v>44132</c:v>
                </c:pt>
                <c:pt idx="588">
                  <c:v>44135</c:v>
                </c:pt>
                <c:pt idx="589">
                  <c:v>44138</c:v>
                </c:pt>
                <c:pt idx="590">
                  <c:v>44141</c:v>
                </c:pt>
                <c:pt idx="591">
                  <c:v>44144</c:v>
                </c:pt>
                <c:pt idx="592">
                  <c:v>44147</c:v>
                </c:pt>
                <c:pt idx="593">
                  <c:v>44150</c:v>
                </c:pt>
                <c:pt idx="594">
                  <c:v>44153</c:v>
                </c:pt>
                <c:pt idx="595">
                  <c:v>44156</c:v>
                </c:pt>
                <c:pt idx="596">
                  <c:v>44159</c:v>
                </c:pt>
                <c:pt idx="597">
                  <c:v>44162</c:v>
                </c:pt>
                <c:pt idx="598">
                  <c:v>44165</c:v>
                </c:pt>
                <c:pt idx="599">
                  <c:v>44168</c:v>
                </c:pt>
                <c:pt idx="600">
                  <c:v>44171</c:v>
                </c:pt>
                <c:pt idx="601">
                  <c:v>44174</c:v>
                </c:pt>
                <c:pt idx="602">
                  <c:v>44177</c:v>
                </c:pt>
                <c:pt idx="603">
                  <c:v>44180</c:v>
                </c:pt>
                <c:pt idx="604">
                  <c:v>44183</c:v>
                </c:pt>
                <c:pt idx="605">
                  <c:v>44186</c:v>
                </c:pt>
                <c:pt idx="606">
                  <c:v>44189</c:v>
                </c:pt>
                <c:pt idx="607">
                  <c:v>44192</c:v>
                </c:pt>
                <c:pt idx="608">
                  <c:v>44195</c:v>
                </c:pt>
                <c:pt idx="609">
                  <c:v>44198</c:v>
                </c:pt>
                <c:pt idx="610">
                  <c:v>44201</c:v>
                </c:pt>
                <c:pt idx="611">
                  <c:v>44204</c:v>
                </c:pt>
                <c:pt idx="612">
                  <c:v>44207</c:v>
                </c:pt>
                <c:pt idx="613">
                  <c:v>44210</c:v>
                </c:pt>
                <c:pt idx="614">
                  <c:v>44213</c:v>
                </c:pt>
                <c:pt idx="615">
                  <c:v>44216</c:v>
                </c:pt>
                <c:pt idx="616">
                  <c:v>44219</c:v>
                </c:pt>
                <c:pt idx="617">
                  <c:v>44222</c:v>
                </c:pt>
                <c:pt idx="618">
                  <c:v>44225</c:v>
                </c:pt>
              </c:numCache>
            </c:numRef>
          </c:cat>
          <c:val>
            <c:numRef>
              <c:f>'Pivot Tables'!$E$127:$E$745</c:f>
              <c:numCache>
                <c:formatCode>General</c:formatCode>
                <c:ptCount val="619"/>
                <c:pt idx="0">
                  <c:v>0.56247630711600005</c:v>
                </c:pt>
                <c:pt idx="1">
                  <c:v>0.53970557618299997</c:v>
                </c:pt>
                <c:pt idx="2">
                  <c:v>0.559525459068</c:v>
                </c:pt>
                <c:pt idx="3">
                  <c:v>0.592913888818</c:v>
                </c:pt>
                <c:pt idx="4">
                  <c:v>0.60853105753199999</c:v>
                </c:pt>
                <c:pt idx="5">
                  <c:v>0.60325885342999996</c:v>
                </c:pt>
                <c:pt idx="6">
                  <c:v>0.60073528781399999</c:v>
                </c:pt>
                <c:pt idx="7">
                  <c:v>0.59057491925099992</c:v>
                </c:pt>
                <c:pt idx="8">
                  <c:v>0.65462732341300001</c:v>
                </c:pt>
                <c:pt idx="9">
                  <c:v>0.67797832462999996</c:v>
                </c:pt>
                <c:pt idx="10">
                  <c:v>0.70510733689499994</c:v>
                </c:pt>
                <c:pt idx="11">
                  <c:v>0.72680126541400003</c:v>
                </c:pt>
                <c:pt idx="12">
                  <c:v>0.76849277662999993</c:v>
                </c:pt>
                <c:pt idx="13">
                  <c:v>0.81256034717999992</c:v>
                </c:pt>
                <c:pt idx="14">
                  <c:v>0.88308590121999997</c:v>
                </c:pt>
                <c:pt idx="15">
                  <c:v>0.88383100492</c:v>
                </c:pt>
                <c:pt idx="16">
                  <c:v>0.83751019154999995</c:v>
                </c:pt>
                <c:pt idx="17">
                  <c:v>0.84716963184999994</c:v>
                </c:pt>
                <c:pt idx="18">
                  <c:v>0.82219117804999997</c:v>
                </c:pt>
                <c:pt idx="19">
                  <c:v>0.81958311580999987</c:v>
                </c:pt>
                <c:pt idx="20">
                  <c:v>0.82043066770999995</c:v>
                </c:pt>
                <c:pt idx="21">
                  <c:v>0.83314395350999992</c:v>
                </c:pt>
                <c:pt idx="22">
                  <c:v>0.84644562807000001</c:v>
                </c:pt>
                <c:pt idx="23">
                  <c:v>0.86334287674999999</c:v>
                </c:pt>
                <c:pt idx="24">
                  <c:v>0.87221833647000002</c:v>
                </c:pt>
                <c:pt idx="25">
                  <c:v>0.87714612409000003</c:v>
                </c:pt>
                <c:pt idx="26">
                  <c:v>0.84442404855999997</c:v>
                </c:pt>
                <c:pt idx="27">
                  <c:v>0.84720416304000001</c:v>
                </c:pt>
                <c:pt idx="28">
                  <c:v>0.85880528653999988</c:v>
                </c:pt>
                <c:pt idx="29">
                  <c:v>0.87682218074999996</c:v>
                </c:pt>
                <c:pt idx="30">
                  <c:v>0.9154298112</c:v>
                </c:pt>
                <c:pt idx="31">
                  <c:v>0.89084897234000004</c:v>
                </c:pt>
                <c:pt idx="32">
                  <c:v>0.88978969926999996</c:v>
                </c:pt>
                <c:pt idx="33">
                  <c:v>0.9099485317399999</c:v>
                </c:pt>
                <c:pt idx="34">
                  <c:v>0.93243775415999997</c:v>
                </c:pt>
                <c:pt idx="35">
                  <c:v>0.96331334141000002</c:v>
                </c:pt>
                <c:pt idx="36">
                  <c:v>0.95921254377999998</c:v>
                </c:pt>
                <c:pt idx="37">
                  <c:v>0.9781527660799999</c:v>
                </c:pt>
                <c:pt idx="38">
                  <c:v>0.96425855124999993</c:v>
                </c:pt>
                <c:pt idx="39">
                  <c:v>0.93832268200999991</c:v>
                </c:pt>
                <c:pt idx="40">
                  <c:v>0.90494753095999991</c:v>
                </c:pt>
                <c:pt idx="41">
                  <c:v>0.95584775697000002</c:v>
                </c:pt>
                <c:pt idx="42">
                  <c:v>1.0104648597400001</c:v>
                </c:pt>
                <c:pt idx="43">
                  <c:v>1.02528377579</c:v>
                </c:pt>
                <c:pt idx="44">
                  <c:v>1.0249224396600001</c:v>
                </c:pt>
                <c:pt idx="45">
                  <c:v>1.0295275234800001</c:v>
                </c:pt>
                <c:pt idx="46">
                  <c:v>0.99595343720999996</c:v>
                </c:pt>
                <c:pt idx="47">
                  <c:v>0.99595343720999996</c:v>
                </c:pt>
                <c:pt idx="48">
                  <c:v>1.0785299604599998</c:v>
                </c:pt>
                <c:pt idx="49">
                  <c:v>1.0966690216300001</c:v>
                </c:pt>
                <c:pt idx="50">
                  <c:v>1.0522673059899998</c:v>
                </c:pt>
                <c:pt idx="51">
                  <c:v>1.00431696326</c:v>
                </c:pt>
                <c:pt idx="52">
                  <c:v>0.99398448412999996</c:v>
                </c:pt>
                <c:pt idx="53">
                  <c:v>1.06011234954</c:v>
                </c:pt>
                <c:pt idx="54">
                  <c:v>1.08244277944</c:v>
                </c:pt>
                <c:pt idx="55">
                  <c:v>1.0777402471899999</c:v>
                </c:pt>
                <c:pt idx="56">
                  <c:v>1.0601013798300001</c:v>
                </c:pt>
                <c:pt idx="57">
                  <c:v>1.0997408368099999</c:v>
                </c:pt>
                <c:pt idx="58">
                  <c:v>1.11294224806</c:v>
                </c:pt>
                <c:pt idx="59">
                  <c:v>1.12186665939</c:v>
                </c:pt>
                <c:pt idx="60">
                  <c:v>1.0945066003000001</c:v>
                </c:pt>
                <c:pt idx="61">
                  <c:v>1.1531408828499998</c:v>
                </c:pt>
                <c:pt idx="62">
                  <c:v>1.14971468771</c:v>
                </c:pt>
                <c:pt idx="63">
                  <c:v>1.13447916869</c:v>
                </c:pt>
                <c:pt idx="64">
                  <c:v>1.1328257792800001</c:v>
                </c:pt>
                <c:pt idx="65">
                  <c:v>1.11070027571</c:v>
                </c:pt>
                <c:pt idx="66">
                  <c:v>1.1129128261399999</c:v>
                </c:pt>
                <c:pt idx="67">
                  <c:v>1.0953467967199999</c:v>
                </c:pt>
                <c:pt idx="68">
                  <c:v>1.1010780354799998</c:v>
                </c:pt>
                <c:pt idx="69">
                  <c:v>1.02818029899</c:v>
                </c:pt>
                <c:pt idx="70">
                  <c:v>1.0093653738899999</c:v>
                </c:pt>
                <c:pt idx="71">
                  <c:v>1.0469952233599999</c:v>
                </c:pt>
                <c:pt idx="72">
                  <c:v>1.12386087923</c:v>
                </c:pt>
                <c:pt idx="73">
                  <c:v>1.18963793803</c:v>
                </c:pt>
                <c:pt idx="74">
                  <c:v>1.12931240462</c:v>
                </c:pt>
                <c:pt idx="75">
                  <c:v>1.08849388376</c:v>
                </c:pt>
                <c:pt idx="76">
                  <c:v>1.11067830563</c:v>
                </c:pt>
                <c:pt idx="77">
                  <c:v>1.1291733775799999</c:v>
                </c:pt>
                <c:pt idx="78">
                  <c:v>1.16295040896</c:v>
                </c:pt>
                <c:pt idx="79">
                  <c:v>1.2238024650900001</c:v>
                </c:pt>
                <c:pt idx="80">
                  <c:v>1.15844284876</c:v>
                </c:pt>
                <c:pt idx="81">
                  <c:v>1.16056483028</c:v>
                </c:pt>
                <c:pt idx="82">
                  <c:v>1.18385924197</c:v>
                </c:pt>
                <c:pt idx="83">
                  <c:v>1.1890464547999999</c:v>
                </c:pt>
                <c:pt idx="84">
                  <c:v>1.1787467256599999</c:v>
                </c:pt>
                <c:pt idx="85">
                  <c:v>1.18332438338</c:v>
                </c:pt>
                <c:pt idx="86">
                  <c:v>1.2613208786000001</c:v>
                </c:pt>
                <c:pt idx="87">
                  <c:v>1.2905150320300001</c:v>
                </c:pt>
                <c:pt idx="88">
                  <c:v>1.2222459182100001</c:v>
                </c:pt>
                <c:pt idx="89">
                  <c:v>1.21405078272</c:v>
                </c:pt>
                <c:pt idx="90">
                  <c:v>1.31720246182</c:v>
                </c:pt>
                <c:pt idx="91">
                  <c:v>1.3539128952700001</c:v>
                </c:pt>
                <c:pt idx="92">
                  <c:v>1.3168174904800001</c:v>
                </c:pt>
                <c:pt idx="93">
                  <c:v>1.32557126285</c:v>
                </c:pt>
                <c:pt idx="94">
                  <c:v>1.38074127638</c:v>
                </c:pt>
                <c:pt idx="95">
                  <c:v>1.38499313729</c:v>
                </c:pt>
                <c:pt idx="96">
                  <c:v>1.3428806768300001</c:v>
                </c:pt>
                <c:pt idx="97">
                  <c:v>1.26648926108</c:v>
                </c:pt>
                <c:pt idx="98">
                  <c:v>1.27050986237</c:v>
                </c:pt>
                <c:pt idx="99">
                  <c:v>1.32873006702</c:v>
                </c:pt>
                <c:pt idx="100">
                  <c:v>1.3381290265299999</c:v>
                </c:pt>
                <c:pt idx="101">
                  <c:v>1.3515886913399999</c:v>
                </c:pt>
                <c:pt idx="102">
                  <c:v>1.39629104069</c:v>
                </c:pt>
                <c:pt idx="103">
                  <c:v>1.3331818413500001</c:v>
                </c:pt>
                <c:pt idx="104">
                  <c:v>1.3144776061499999</c:v>
                </c:pt>
                <c:pt idx="105">
                  <c:v>1.3840450906699999</c:v>
                </c:pt>
                <c:pt idx="106">
                  <c:v>1.4572459114799998</c:v>
                </c:pt>
                <c:pt idx="107">
                  <c:v>1.50740473854</c:v>
                </c:pt>
                <c:pt idx="108">
                  <c:v>1.4822692639300001</c:v>
                </c:pt>
                <c:pt idx="109">
                  <c:v>1.44929681665</c:v>
                </c:pt>
                <c:pt idx="110">
                  <c:v>1.4725629634699999</c:v>
                </c:pt>
                <c:pt idx="111">
                  <c:v>1.5470676372799999</c:v>
                </c:pt>
                <c:pt idx="112">
                  <c:v>1.5383023812800001</c:v>
                </c:pt>
                <c:pt idx="113">
                  <c:v>1.5706971386800002</c:v>
                </c:pt>
                <c:pt idx="114">
                  <c:v>1.61219174685</c:v>
                </c:pt>
                <c:pt idx="115">
                  <c:v>1.55945817913</c:v>
                </c:pt>
                <c:pt idx="116">
                  <c:v>1.6664943933599998</c:v>
                </c:pt>
                <c:pt idx="117">
                  <c:v>1.5969284688499998</c:v>
                </c:pt>
                <c:pt idx="118">
                  <c:v>1.59354266753</c:v>
                </c:pt>
                <c:pt idx="119">
                  <c:v>1.6512718106700002</c:v>
                </c:pt>
                <c:pt idx="120">
                  <c:v>1.71076261609</c:v>
                </c:pt>
                <c:pt idx="121">
                  <c:v>1.7380705670499998</c:v>
                </c:pt>
                <c:pt idx="122">
                  <c:v>1.7553864503754659</c:v>
                </c:pt>
                <c:pt idx="123">
                  <c:v>1.797968865842156</c:v>
                </c:pt>
                <c:pt idx="124">
                  <c:v>1.7717927953759978</c:v>
                </c:pt>
                <c:pt idx="125">
                  <c:v>1.7358006978505138</c:v>
                </c:pt>
                <c:pt idx="126">
                  <c:v>1.8296906968221061</c:v>
                </c:pt>
                <c:pt idx="127">
                  <c:v>1.9157964087717598</c:v>
                </c:pt>
                <c:pt idx="128">
                  <c:v>1.9795646307628381</c:v>
                </c:pt>
                <c:pt idx="129">
                  <c:v>2.0628416706668018</c:v>
                </c:pt>
                <c:pt idx="130">
                  <c:v>2.140707718514026</c:v>
                </c:pt>
                <c:pt idx="131">
                  <c:v>2.2142297261848078</c:v>
                </c:pt>
                <c:pt idx="132">
                  <c:v>2.2078004529457242</c:v>
                </c:pt>
                <c:pt idx="133">
                  <c:v>2.2846990933507141</c:v>
                </c:pt>
                <c:pt idx="134">
                  <c:v>2.2575721665398101</c:v>
                </c:pt>
                <c:pt idx="135">
                  <c:v>2.1976023228001957</c:v>
                </c:pt>
                <c:pt idx="136">
                  <c:v>2.2544978465917818</c:v>
                </c:pt>
                <c:pt idx="137">
                  <c:v>2.3371120398418919</c:v>
                </c:pt>
                <c:pt idx="138">
                  <c:v>2.2914568279925356</c:v>
                </c:pt>
                <c:pt idx="139">
                  <c:v>2.3134817245432582</c:v>
                </c:pt>
                <c:pt idx="140">
                  <c:v>2.2826584077148939</c:v>
                </c:pt>
                <c:pt idx="141">
                  <c:v>2.4651010480011419</c:v>
                </c:pt>
                <c:pt idx="142">
                  <c:v>2.5014192958380699</c:v>
                </c:pt>
                <c:pt idx="143">
                  <c:v>2.4376916814686678</c:v>
                </c:pt>
                <c:pt idx="144">
                  <c:v>2.4082847677374297</c:v>
                </c:pt>
                <c:pt idx="145">
                  <c:v>2.4250327198774357</c:v>
                </c:pt>
                <c:pt idx="146">
                  <c:v>2.4867263113994742</c:v>
                </c:pt>
                <c:pt idx="147">
                  <c:v>2.5057089553909697</c:v>
                </c:pt>
                <c:pt idx="148">
                  <c:v>2.5827356905871257</c:v>
                </c:pt>
                <c:pt idx="149">
                  <c:v>2.6070102035484597</c:v>
                </c:pt>
                <c:pt idx="150">
                  <c:v>2.6016300301515578</c:v>
                </c:pt>
                <c:pt idx="151">
                  <c:v>2.6236777424742859</c:v>
                </c:pt>
                <c:pt idx="152">
                  <c:v>2.542937625264686</c:v>
                </c:pt>
                <c:pt idx="153">
                  <c:v>2.68610688611746</c:v>
                </c:pt>
                <c:pt idx="154">
                  <c:v>2.6630365575939519</c:v>
                </c:pt>
                <c:pt idx="155">
                  <c:v>2.7479449697938079</c:v>
                </c:pt>
                <c:pt idx="156">
                  <c:v>2.7325070771939517</c:v>
                </c:pt>
                <c:pt idx="157">
                  <c:v>2.7033577576838397</c:v>
                </c:pt>
                <c:pt idx="158">
                  <c:v>2.6370311474780359</c:v>
                </c:pt>
                <c:pt idx="159">
                  <c:v>2.7624766332435602</c:v>
                </c:pt>
                <c:pt idx="160">
                  <c:v>2.727610422964438</c:v>
                </c:pt>
                <c:pt idx="161">
                  <c:v>2.7821332435230177</c:v>
                </c:pt>
                <c:pt idx="162">
                  <c:v>2.7714847188851</c:v>
                </c:pt>
                <c:pt idx="163">
                  <c:v>2.8143564493342819</c:v>
                </c:pt>
                <c:pt idx="164">
                  <c:v>2.8385486252266499</c:v>
                </c:pt>
                <c:pt idx="165">
                  <c:v>2.9541334654401501</c:v>
                </c:pt>
                <c:pt idx="166">
                  <c:v>3.0611456116278815</c:v>
                </c:pt>
                <c:pt idx="167">
                  <c:v>3.0955910285274535</c:v>
                </c:pt>
                <c:pt idx="168">
                  <c:v>3.099966739429084</c:v>
                </c:pt>
                <c:pt idx="169">
                  <c:v>3.099966739429084</c:v>
                </c:pt>
                <c:pt idx="170">
                  <c:v>3.1913016032626818</c:v>
                </c:pt>
                <c:pt idx="171">
                  <c:v>3.3183961204691217</c:v>
                </c:pt>
                <c:pt idx="172">
                  <c:v>3.476981541541774</c:v>
                </c:pt>
                <c:pt idx="173">
                  <c:v>3.5076698165270117</c:v>
                </c:pt>
                <c:pt idx="174">
                  <c:v>3.7475838513284199</c:v>
                </c:pt>
                <c:pt idx="175">
                  <c:v>3.8545726088661656</c:v>
                </c:pt>
                <c:pt idx="176">
                  <c:v>3.7855403953080158</c:v>
                </c:pt>
                <c:pt idx="177">
                  <c:v>3.6037785298557479</c:v>
                </c:pt>
                <c:pt idx="178">
                  <c:v>3.589923309122188</c:v>
                </c:pt>
                <c:pt idx="179">
                  <c:v>3.6635369076542177</c:v>
                </c:pt>
                <c:pt idx="180">
                  <c:v>3.7310077480791741</c:v>
                </c:pt>
                <c:pt idx="181">
                  <c:v>3.6173915986929717</c:v>
                </c:pt>
                <c:pt idx="182">
                  <c:v>3.5844062650235959</c:v>
                </c:pt>
                <c:pt idx="183">
                  <c:v>3.8673381881256099</c:v>
                </c:pt>
                <c:pt idx="184">
                  <c:v>4.0138860367493443</c:v>
                </c:pt>
                <c:pt idx="185">
                  <c:v>4.0690738968516662</c:v>
                </c:pt>
                <c:pt idx="186">
                  <c:v>4.0581257164211362</c:v>
                </c:pt>
                <c:pt idx="187">
                  <c:v>4.2508267710202956</c:v>
                </c:pt>
                <c:pt idx="188">
                  <c:v>4.2407966841153524</c:v>
                </c:pt>
                <c:pt idx="189">
                  <c:v>4.362657680336798</c:v>
                </c:pt>
                <c:pt idx="190">
                  <c:v>4.5988129394338859</c:v>
                </c:pt>
                <c:pt idx="191">
                  <c:v>4.6443867620010097</c:v>
                </c:pt>
                <c:pt idx="192">
                  <c:v>4.7144658332004381</c:v>
                </c:pt>
                <c:pt idx="193">
                  <c:v>4.6047993156304976</c:v>
                </c:pt>
                <c:pt idx="194">
                  <c:v>4.7267003799530922</c:v>
                </c:pt>
                <c:pt idx="195">
                  <c:v>4.8197282222202915</c:v>
                </c:pt>
                <c:pt idx="196">
                  <c:v>4.8946995567933245</c:v>
                </c:pt>
                <c:pt idx="197">
                  <c:v>4.7275934771445378</c:v>
                </c:pt>
                <c:pt idx="198">
                  <c:v>4.6260178987521234</c:v>
                </c:pt>
                <c:pt idx="199">
                  <c:v>4.9398073967857057</c:v>
                </c:pt>
                <c:pt idx="200">
                  <c:v>4.4833863092642501</c:v>
                </c:pt>
                <c:pt idx="201">
                  <c:v>3.9857386808262518</c:v>
                </c:pt>
                <c:pt idx="202">
                  <c:v>3.8822219967690197</c:v>
                </c:pt>
                <c:pt idx="203">
                  <c:v>4.4366161782437823</c:v>
                </c:pt>
                <c:pt idx="204">
                  <c:v>5.0357880537568622</c:v>
                </c:pt>
                <c:pt idx="205">
                  <c:v>5.4671110284761317</c:v>
                </c:pt>
                <c:pt idx="206">
                  <c:v>5.6465411971561696</c:v>
                </c:pt>
                <c:pt idx="207">
                  <c:v>5.6165902204821636</c:v>
                </c:pt>
                <c:pt idx="208">
                  <c:v>5.7638950403370277</c:v>
                </c:pt>
                <c:pt idx="209">
                  <c:v>5.83929385428325</c:v>
                </c:pt>
                <c:pt idx="210">
                  <c:v>5.7676252047746379</c:v>
                </c:pt>
                <c:pt idx="211">
                  <c:v>5.8299365001657053</c:v>
                </c:pt>
                <c:pt idx="212">
                  <c:v>5.8867584932556536</c:v>
                </c:pt>
                <c:pt idx="213">
                  <c:v>5.9038050917627674</c:v>
                </c:pt>
                <c:pt idx="214">
                  <c:v>6.2514160163975134</c:v>
                </c:pt>
                <c:pt idx="215">
                  <c:v>5.869297927318895</c:v>
                </c:pt>
                <c:pt idx="216">
                  <c:v>6.3779071886676864</c:v>
                </c:pt>
                <c:pt idx="217">
                  <c:v>6.4357829342392074</c:v>
                </c:pt>
                <c:pt idx="218">
                  <c:v>6.3527537133726089</c:v>
                </c:pt>
                <c:pt idx="219">
                  <c:v>6.704244956664172</c:v>
                </c:pt>
                <c:pt idx="220">
                  <c:v>7.3587893787132197</c:v>
                </c:pt>
                <c:pt idx="221">
                  <c:v>7.2786685571032397</c:v>
                </c:pt>
                <c:pt idx="222">
                  <c:v>7.4127797635765402</c:v>
                </c:pt>
                <c:pt idx="223">
                  <c:v>7.1821706855872032</c:v>
                </c:pt>
                <c:pt idx="224">
                  <c:v>6.6362762939765396</c:v>
                </c:pt>
                <c:pt idx="225">
                  <c:v>6.9879166392772456</c:v>
                </c:pt>
                <c:pt idx="226">
                  <c:v>7.2797033052642801</c:v>
                </c:pt>
                <c:pt idx="227">
                  <c:v>6.8444794999558622</c:v>
                </c:pt>
                <c:pt idx="228">
                  <c:v>6.072525922994406</c:v>
                </c:pt>
                <c:pt idx="229">
                  <c:v>6.3167188559446341</c:v>
                </c:pt>
                <c:pt idx="230">
                  <c:v>7.5182304503367998</c:v>
                </c:pt>
                <c:pt idx="231">
                  <c:v>7.6657845069207395</c:v>
                </c:pt>
                <c:pt idx="232">
                  <c:v>7.5895647813091989</c:v>
                </c:pt>
                <c:pt idx="233">
                  <c:v>7.7415375472755592</c:v>
                </c:pt>
                <c:pt idx="234">
                  <c:v>8.0673498026984003</c:v>
                </c:pt>
                <c:pt idx="235">
                  <c:v>8.4558034516056804</c:v>
                </c:pt>
                <c:pt idx="236">
                  <c:v>8.8832927015021195</c:v>
                </c:pt>
                <c:pt idx="237">
                  <c:v>9.4601626185443006</c:v>
                </c:pt>
                <c:pt idx="238">
                  <c:v>9.7656558492303809</c:v>
                </c:pt>
                <c:pt idx="239">
                  <c:v>10.019628444541119</c:v>
                </c:pt>
                <c:pt idx="240">
                  <c:v>10.234640253826239</c:v>
                </c:pt>
                <c:pt idx="241">
                  <c:v>10.042669444612701</c:v>
                </c:pt>
                <c:pt idx="242">
                  <c:v>9.5591440190766406</c:v>
                </c:pt>
                <c:pt idx="243">
                  <c:v>10.012504025207541</c:v>
                </c:pt>
                <c:pt idx="244">
                  <c:v>11.861540777823443</c:v>
                </c:pt>
                <c:pt idx="245">
                  <c:v>12.566624257008121</c:v>
                </c:pt>
                <c:pt idx="246">
                  <c:v>12.705239328601811</c:v>
                </c:pt>
                <c:pt idx="247">
                  <c:v>12.840761886644819</c:v>
                </c:pt>
                <c:pt idx="248">
                  <c:v>13.562343111334927</c:v>
                </c:pt>
                <c:pt idx="249">
                  <c:v>14.051259853798433</c:v>
                </c:pt>
                <c:pt idx="250">
                  <c:v>14.566145901558475</c:v>
                </c:pt>
                <c:pt idx="251">
                  <c:v>15.582388637344396</c:v>
                </c:pt>
                <c:pt idx="252">
                  <c:v>16.085447859785766</c:v>
                </c:pt>
                <c:pt idx="253">
                  <c:v>16.33508766612271</c:v>
                </c:pt>
                <c:pt idx="254">
                  <c:v>16.136535437871668</c:v>
                </c:pt>
                <c:pt idx="255">
                  <c:v>16.380105780374588</c:v>
                </c:pt>
                <c:pt idx="256">
                  <c:v>17.563511609992535</c:v>
                </c:pt>
                <c:pt idx="257">
                  <c:v>17.63148456010661</c:v>
                </c:pt>
                <c:pt idx="258">
                  <c:v>17.433506928265114</c:v>
                </c:pt>
                <c:pt idx="259">
                  <c:v>17.971474352553347</c:v>
                </c:pt>
                <c:pt idx="260">
                  <c:v>18.627122150389937</c:v>
                </c:pt>
                <c:pt idx="261">
                  <c:v>18.245689491024379</c:v>
                </c:pt>
                <c:pt idx="262">
                  <c:v>18.672784785351439</c:v>
                </c:pt>
                <c:pt idx="263">
                  <c:v>19.047355516462261</c:v>
                </c:pt>
                <c:pt idx="264">
                  <c:v>19.223231379020355</c:v>
                </c:pt>
                <c:pt idx="265">
                  <c:v>19.821774938448037</c:v>
                </c:pt>
                <c:pt idx="266">
                  <c:v>20.520589540664037</c:v>
                </c:pt>
                <c:pt idx="267">
                  <c:v>20.456273143102035</c:v>
                </c:pt>
                <c:pt idx="268">
                  <c:v>20.475517049995556</c:v>
                </c:pt>
                <c:pt idx="269">
                  <c:v>20.494760956889071</c:v>
                </c:pt>
                <c:pt idx="270">
                  <c:v>20.179633218323648</c:v>
                </c:pt>
                <c:pt idx="271">
                  <c:v>20.302087805015521</c:v>
                </c:pt>
                <c:pt idx="272">
                  <c:v>20.168416589785412</c:v>
                </c:pt>
                <c:pt idx="273">
                  <c:v>20.512656628408692</c:v>
                </c:pt>
                <c:pt idx="274">
                  <c:v>21.12560622420331</c:v>
                </c:pt>
                <c:pt idx="275">
                  <c:v>21.845062428744001</c:v>
                </c:pt>
                <c:pt idx="276">
                  <c:v>22.627536799047167</c:v>
                </c:pt>
                <c:pt idx="277">
                  <c:v>22.442738403097888</c:v>
                </c:pt>
                <c:pt idx="278">
                  <c:v>23.243531441231283</c:v>
                </c:pt>
                <c:pt idx="279">
                  <c:v>23.125055268043564</c:v>
                </c:pt>
                <c:pt idx="280">
                  <c:v>24.516095183933768</c:v>
                </c:pt>
                <c:pt idx="281">
                  <c:v>24.630768013773412</c:v>
                </c:pt>
                <c:pt idx="282">
                  <c:v>24.002088431570765</c:v>
                </c:pt>
                <c:pt idx="283">
                  <c:v>22.87610878366489</c:v>
                </c:pt>
                <c:pt idx="284">
                  <c:v>23.357014380349231</c:v>
                </c:pt>
                <c:pt idx="285">
                  <c:v>24.180147100029505</c:v>
                </c:pt>
                <c:pt idx="286">
                  <c:v>24.344797909534112</c:v>
                </c:pt>
                <c:pt idx="287">
                  <c:v>24.438884081688116</c:v>
                </c:pt>
                <c:pt idx="288">
                  <c:v>24.846433100669664</c:v>
                </c:pt>
                <c:pt idx="289">
                  <c:v>25.360179360103686</c:v>
                </c:pt>
                <c:pt idx="290">
                  <c:v>25.179083839187683</c:v>
                </c:pt>
                <c:pt idx="291">
                  <c:v>25.809166782575645</c:v>
                </c:pt>
                <c:pt idx="292">
                  <c:v>26.646531991961709</c:v>
                </c:pt>
                <c:pt idx="293">
                  <c:v>27.760513861946716</c:v>
                </c:pt>
                <c:pt idx="294">
                  <c:v>28.739075758626203</c:v>
                </c:pt>
                <c:pt idx="295">
                  <c:v>28.210135717121279</c:v>
                </c:pt>
                <c:pt idx="296">
                  <c:v>30.31031430161006</c:v>
                </c:pt>
                <c:pt idx="297">
                  <c:v>30.472029344605282</c:v>
                </c:pt>
                <c:pt idx="298">
                  <c:v>28.604968510909885</c:v>
                </c:pt>
                <c:pt idx="299">
                  <c:v>29.009483222082473</c:v>
                </c:pt>
                <c:pt idx="300">
                  <c:v>31.234314104708833</c:v>
                </c:pt>
                <c:pt idx="301">
                  <c:v>32.745171997541483</c:v>
                </c:pt>
                <c:pt idx="302">
                  <c:v>33.304130909178234</c:v>
                </c:pt>
                <c:pt idx="303">
                  <c:v>31.950634462561748</c:v>
                </c:pt>
                <c:pt idx="304">
                  <c:v>31.000429723027814</c:v>
                </c:pt>
                <c:pt idx="305">
                  <c:v>29.351976116711466</c:v>
                </c:pt>
                <c:pt idx="306">
                  <c:v>30.132692332681263</c:v>
                </c:pt>
                <c:pt idx="307">
                  <c:v>31.273411489408119</c:v>
                </c:pt>
                <c:pt idx="308">
                  <c:v>32.465377021804009</c:v>
                </c:pt>
                <c:pt idx="309">
                  <c:v>30.426488605708997</c:v>
                </c:pt>
                <c:pt idx="310">
                  <c:v>31.101327836332391</c:v>
                </c:pt>
                <c:pt idx="311">
                  <c:v>32.013005925311042</c:v>
                </c:pt>
                <c:pt idx="312">
                  <c:v>34.616401805134842</c:v>
                </c:pt>
                <c:pt idx="313">
                  <c:v>34.919257462574677</c:v>
                </c:pt>
                <c:pt idx="314">
                  <c:v>35.199270816900004</c:v>
                </c:pt>
                <c:pt idx="315">
                  <c:v>35.683102265023976</c:v>
                </c:pt>
                <c:pt idx="316">
                  <c:v>37.78531857751981</c:v>
                </c:pt>
                <c:pt idx="317">
                  <c:v>38.063663466070487</c:v>
                </c:pt>
                <c:pt idx="318">
                  <c:v>38.31062102369075</c:v>
                </c:pt>
                <c:pt idx="319">
                  <c:v>39.410289230512674</c:v>
                </c:pt>
                <c:pt idx="320">
                  <c:v>40.239200558255639</c:v>
                </c:pt>
                <c:pt idx="321">
                  <c:v>39.682251968187288</c:v>
                </c:pt>
                <c:pt idx="322">
                  <c:v>39.756983133608841</c:v>
                </c:pt>
                <c:pt idx="323">
                  <c:v>40.35234267920341</c:v>
                </c:pt>
                <c:pt idx="324">
                  <c:v>42.00490516783632</c:v>
                </c:pt>
                <c:pt idx="325">
                  <c:v>43.669309840263885</c:v>
                </c:pt>
                <c:pt idx="326">
                  <c:v>39.853162941916558</c:v>
                </c:pt>
                <c:pt idx="327">
                  <c:v>39.519231594729646</c:v>
                </c:pt>
                <c:pt idx="328">
                  <c:v>40.638267926810691</c:v>
                </c:pt>
                <c:pt idx="329">
                  <c:v>43.346340590904255</c:v>
                </c:pt>
                <c:pt idx="330">
                  <c:v>41.172370120915964</c:v>
                </c:pt>
                <c:pt idx="331">
                  <c:v>40.720828678590408</c:v>
                </c:pt>
                <c:pt idx="332">
                  <c:v>42.319699664530724</c:v>
                </c:pt>
                <c:pt idx="333">
                  <c:v>44.777629118384461</c:v>
                </c:pt>
                <c:pt idx="334">
                  <c:v>44.255677834029051</c:v>
                </c:pt>
                <c:pt idx="335">
                  <c:v>45.092269091516663</c:v>
                </c:pt>
                <c:pt idx="336">
                  <c:v>44.483157632400442</c:v>
                </c:pt>
                <c:pt idx="337">
                  <c:v>42.173363808822735</c:v>
                </c:pt>
                <c:pt idx="338">
                  <c:v>41.5997992418067</c:v>
                </c:pt>
                <c:pt idx="339">
                  <c:v>42.856500470511811</c:v>
                </c:pt>
                <c:pt idx="340">
                  <c:v>43.030891106678254</c:v>
                </c:pt>
                <c:pt idx="341">
                  <c:v>42.041476696750578</c:v>
                </c:pt>
                <c:pt idx="342">
                  <c:v>42.175993632843351</c:v>
                </c:pt>
                <c:pt idx="343">
                  <c:v>41.250174546206232</c:v>
                </c:pt>
                <c:pt idx="344">
                  <c:v>41.082149393057726</c:v>
                </c:pt>
                <c:pt idx="345">
                  <c:v>42.804407196359705</c:v>
                </c:pt>
                <c:pt idx="346">
                  <c:v>44.571576872788221</c:v>
                </c:pt>
                <c:pt idx="347">
                  <c:v>42.684880519884402</c:v>
                </c:pt>
                <c:pt idx="348">
                  <c:v>39.242353436518577</c:v>
                </c:pt>
                <c:pt idx="349">
                  <c:v>38.780184398208256</c:v>
                </c:pt>
                <c:pt idx="350">
                  <c:v>38.906230496571034</c:v>
                </c:pt>
                <c:pt idx="351">
                  <c:v>37.647469008603998</c:v>
                </c:pt>
                <c:pt idx="352">
                  <c:v>35.175515627383852</c:v>
                </c:pt>
                <c:pt idx="353">
                  <c:v>34.084645653236436</c:v>
                </c:pt>
                <c:pt idx="354">
                  <c:v>33.617732698744078</c:v>
                </c:pt>
                <c:pt idx="355">
                  <c:v>32.528269141006959</c:v>
                </c:pt>
                <c:pt idx="356">
                  <c:v>31.093695069049939</c:v>
                </c:pt>
                <c:pt idx="357">
                  <c:v>30.627197789857391</c:v>
                </c:pt>
                <c:pt idx="358">
                  <c:v>29.621630067806777</c:v>
                </c:pt>
                <c:pt idx="359">
                  <c:v>28.827272049941321</c:v>
                </c:pt>
                <c:pt idx="360">
                  <c:v>30.478318562290148</c:v>
                </c:pt>
                <c:pt idx="361">
                  <c:v>31.317915461176582</c:v>
                </c:pt>
                <c:pt idx="362">
                  <c:v>30.870538957546177</c:v>
                </c:pt>
                <c:pt idx="363">
                  <c:v>31.890778199368018</c:v>
                </c:pt>
                <c:pt idx="364">
                  <c:v>33.834834515482328</c:v>
                </c:pt>
                <c:pt idx="365">
                  <c:v>23.232731048974998</c:v>
                </c:pt>
                <c:pt idx="366">
                  <c:v>23.67551448619</c:v>
                </c:pt>
                <c:pt idx="367">
                  <c:v>24.396287346760001</c:v>
                </c:pt>
                <c:pt idx="368">
                  <c:v>24.333760352790001</c:v>
                </c:pt>
                <c:pt idx="369">
                  <c:v>24.629680733769998</c:v>
                </c:pt>
                <c:pt idx="370">
                  <c:v>24.298959008449998</c:v>
                </c:pt>
                <c:pt idx="371">
                  <c:v>22.512419277915001</c:v>
                </c:pt>
                <c:pt idx="372">
                  <c:v>23.086423853710002</c:v>
                </c:pt>
                <c:pt idx="373">
                  <c:v>23.385386123575</c:v>
                </c:pt>
                <c:pt idx="374">
                  <c:v>24.624978455979999</c:v>
                </c:pt>
                <c:pt idx="375">
                  <c:v>24.341620855825003</c:v>
                </c:pt>
                <c:pt idx="376">
                  <c:v>24.287025859949999</c:v>
                </c:pt>
                <c:pt idx="377">
                  <c:v>24.122824327455</c:v>
                </c:pt>
                <c:pt idx="378">
                  <c:v>25.253581713079999</c:v>
                </c:pt>
                <c:pt idx="379">
                  <c:v>25.604833582615001</c:v>
                </c:pt>
                <c:pt idx="380">
                  <c:v>25.277043382955</c:v>
                </c:pt>
                <c:pt idx="381">
                  <c:v>24.069626788444999</c:v>
                </c:pt>
                <c:pt idx="382">
                  <c:v>25.564418335715001</c:v>
                </c:pt>
                <c:pt idx="383">
                  <c:v>25.318842748430001</c:v>
                </c:pt>
                <c:pt idx="384">
                  <c:v>24.319388459415002</c:v>
                </c:pt>
                <c:pt idx="385">
                  <c:v>25.492505184789998</c:v>
                </c:pt>
                <c:pt idx="386">
                  <c:v>25.46037692961</c:v>
                </c:pt>
                <c:pt idx="387">
                  <c:v>24.697795592679999</c:v>
                </c:pt>
                <c:pt idx="388">
                  <c:v>24.255006427645004</c:v>
                </c:pt>
                <c:pt idx="389">
                  <c:v>23.980654512290002</c:v>
                </c:pt>
                <c:pt idx="390">
                  <c:v>24.639535613525002</c:v>
                </c:pt>
                <c:pt idx="391">
                  <c:v>25.964324116815</c:v>
                </c:pt>
                <c:pt idx="392">
                  <c:v>27.070758383270004</c:v>
                </c:pt>
                <c:pt idx="393">
                  <c:v>27.105563316055001</c:v>
                </c:pt>
                <c:pt idx="394">
                  <c:v>26.049339199589998</c:v>
                </c:pt>
                <c:pt idx="395">
                  <c:v>26.174569084089999</c:v>
                </c:pt>
                <c:pt idx="396">
                  <c:v>26.180856307865</c:v>
                </c:pt>
                <c:pt idx="397">
                  <c:v>26.129166560420003</c:v>
                </c:pt>
                <c:pt idx="398">
                  <c:v>26.507270877989999</c:v>
                </c:pt>
                <c:pt idx="399">
                  <c:v>26.479939540844999</c:v>
                </c:pt>
                <c:pt idx="400">
                  <c:v>25.7193087263</c:v>
                </c:pt>
                <c:pt idx="401">
                  <c:v>25.7193087263</c:v>
                </c:pt>
                <c:pt idx="402">
                  <c:v>25.434401984740003</c:v>
                </c:pt>
                <c:pt idx="403">
                  <c:v>25.37072507956</c:v>
                </c:pt>
                <c:pt idx="404">
                  <c:v>25.762889432384998</c:v>
                </c:pt>
                <c:pt idx="405">
                  <c:v>26.665174341505001</c:v>
                </c:pt>
                <c:pt idx="406">
                  <c:v>28.544091069375003</c:v>
                </c:pt>
                <c:pt idx="407">
                  <c:v>27.855997019305001</c:v>
                </c:pt>
                <c:pt idx="408">
                  <c:v>27.331733625384999</c:v>
                </c:pt>
                <c:pt idx="409">
                  <c:v>26.175572759035003</c:v>
                </c:pt>
                <c:pt idx="410">
                  <c:v>28.076288622794998</c:v>
                </c:pt>
                <c:pt idx="411">
                  <c:v>28.592197209660004</c:v>
                </c:pt>
                <c:pt idx="412">
                  <c:v>29.193795615355</c:v>
                </c:pt>
                <c:pt idx="413">
                  <c:v>30.040310572439999</c:v>
                </c:pt>
                <c:pt idx="414">
                  <c:v>29.797878480090002</c:v>
                </c:pt>
                <c:pt idx="415">
                  <c:v>30.449791956429998</c:v>
                </c:pt>
                <c:pt idx="416">
                  <c:v>30.672382269865</c:v>
                </c:pt>
                <c:pt idx="417">
                  <c:v>29.409213294720001</c:v>
                </c:pt>
                <c:pt idx="418">
                  <c:v>31.128714905224999</c:v>
                </c:pt>
                <c:pt idx="419">
                  <c:v>31.94471034867</c:v>
                </c:pt>
                <c:pt idx="420">
                  <c:v>30.554495895595</c:v>
                </c:pt>
                <c:pt idx="421">
                  <c:v>30.948823898195002</c:v>
                </c:pt>
                <c:pt idx="422">
                  <c:v>32.121795448435002</c:v>
                </c:pt>
                <c:pt idx="423">
                  <c:v>30.648728826414999</c:v>
                </c:pt>
                <c:pt idx="424">
                  <c:v>32.990159625605003</c:v>
                </c:pt>
                <c:pt idx="425">
                  <c:v>34.081260922975005</c:v>
                </c:pt>
                <c:pt idx="426">
                  <c:v>34.178859952125002</c:v>
                </c:pt>
                <c:pt idx="427">
                  <c:v>36.293504387559999</c:v>
                </c:pt>
                <c:pt idx="428">
                  <c:v>37.290048789979998</c:v>
                </c:pt>
                <c:pt idx="429">
                  <c:v>37.901819575794995</c:v>
                </c:pt>
                <c:pt idx="430">
                  <c:v>36.67306836361</c:v>
                </c:pt>
                <c:pt idx="431">
                  <c:v>37.309977764114997</c:v>
                </c:pt>
                <c:pt idx="432">
                  <c:v>35.473856808495</c:v>
                </c:pt>
                <c:pt idx="433">
                  <c:v>37.383422599145</c:v>
                </c:pt>
                <c:pt idx="434">
                  <c:v>37.894043135935</c:v>
                </c:pt>
                <c:pt idx="435">
                  <c:v>39.592830210920006</c:v>
                </c:pt>
                <c:pt idx="436">
                  <c:v>41.046613065779994</c:v>
                </c:pt>
                <c:pt idx="437">
                  <c:v>41.630906489269996</c:v>
                </c:pt>
                <c:pt idx="438">
                  <c:v>42.261138997384997</c:v>
                </c:pt>
                <c:pt idx="439">
                  <c:v>42.540192500225004</c:v>
                </c:pt>
                <c:pt idx="440">
                  <c:v>42.072689212435002</c:v>
                </c:pt>
                <c:pt idx="441">
                  <c:v>42.477234299535006</c:v>
                </c:pt>
                <c:pt idx="442">
                  <c:v>40.47056373241</c:v>
                </c:pt>
                <c:pt idx="443">
                  <c:v>41.23794889613</c:v>
                </c:pt>
                <c:pt idx="444">
                  <c:v>42.492393659765</c:v>
                </c:pt>
                <c:pt idx="445">
                  <c:v>41.958625684500007</c:v>
                </c:pt>
                <c:pt idx="446">
                  <c:v>58.131909763634006</c:v>
                </c:pt>
                <c:pt idx="447">
                  <c:v>59.316488677376007</c:v>
                </c:pt>
                <c:pt idx="448">
                  <c:v>61.551671685160009</c:v>
                </c:pt>
                <c:pt idx="449">
                  <c:v>63.573870720960009</c:v>
                </c:pt>
                <c:pt idx="450">
                  <c:v>67.218232738786014</c:v>
                </c:pt>
                <c:pt idx="451">
                  <c:v>67.721025747950009</c:v>
                </c:pt>
                <c:pt idx="452">
                  <c:v>67.75343005225001</c:v>
                </c:pt>
                <c:pt idx="453">
                  <c:v>69.345480628498009</c:v>
                </c:pt>
                <c:pt idx="454">
                  <c:v>68.13225399275801</c:v>
                </c:pt>
                <c:pt idx="455">
                  <c:v>69.142906656954011</c:v>
                </c:pt>
                <c:pt idx="456">
                  <c:v>66.881254254714008</c:v>
                </c:pt>
                <c:pt idx="457">
                  <c:v>68.447394063903999</c:v>
                </c:pt>
                <c:pt idx="458">
                  <c:v>68.443718340586003</c:v>
                </c:pt>
                <c:pt idx="459">
                  <c:v>72.310211843270011</c:v>
                </c:pt>
                <c:pt idx="460">
                  <c:v>73.564763341716002</c:v>
                </c:pt>
                <c:pt idx="461">
                  <c:v>70.578576337120012</c:v>
                </c:pt>
                <c:pt idx="462">
                  <c:v>69.982910892893997</c:v>
                </c:pt>
                <c:pt idx="463">
                  <c:v>71.158513156354005</c:v>
                </c:pt>
                <c:pt idx="464">
                  <c:v>75.707958009860008</c:v>
                </c:pt>
                <c:pt idx="465">
                  <c:v>74.365845247280006</c:v>
                </c:pt>
                <c:pt idx="466">
                  <c:v>69.391568718472001</c:v>
                </c:pt>
                <c:pt idx="467">
                  <c:v>64.630825802932989</c:v>
                </c:pt>
                <c:pt idx="468">
                  <c:v>65.686885045405006</c:v>
                </c:pt>
                <c:pt idx="469">
                  <c:v>66.516745969049992</c:v>
                </c:pt>
                <c:pt idx="470">
                  <c:v>66.863263242022001</c:v>
                </c:pt>
                <c:pt idx="471">
                  <c:v>65.675413013248999</c:v>
                </c:pt>
                <c:pt idx="472">
                  <c:v>69.463783455091999</c:v>
                </c:pt>
                <c:pt idx="473">
                  <c:v>68.744290403762989</c:v>
                </c:pt>
                <c:pt idx="474">
                  <c:v>65.633731963552989</c:v>
                </c:pt>
                <c:pt idx="475">
                  <c:v>65.342046880681991</c:v>
                </c:pt>
                <c:pt idx="476">
                  <c:v>65.709955675155996</c:v>
                </c:pt>
                <c:pt idx="477">
                  <c:v>64.364089057598008</c:v>
                </c:pt>
                <c:pt idx="478">
                  <c:v>70.055229559424006</c:v>
                </c:pt>
                <c:pt idx="479">
                  <c:v>71.246151608390008</c:v>
                </c:pt>
                <c:pt idx="480">
                  <c:v>71.158141267608002</c:v>
                </c:pt>
                <c:pt idx="481">
                  <c:v>68.324235692490006</c:v>
                </c:pt>
                <c:pt idx="482">
                  <c:v>67.046518683613996</c:v>
                </c:pt>
                <c:pt idx="483">
                  <c:v>68.337350735196011</c:v>
                </c:pt>
                <c:pt idx="484">
                  <c:v>73.501454700276</c:v>
                </c:pt>
                <c:pt idx="485">
                  <c:v>71.228904558996007</c:v>
                </c:pt>
                <c:pt idx="486">
                  <c:v>69.381176436220002</c:v>
                </c:pt>
                <c:pt idx="487">
                  <c:v>70.643760165638</c:v>
                </c:pt>
                <c:pt idx="488">
                  <c:v>75.027721806399995</c:v>
                </c:pt>
                <c:pt idx="489">
                  <c:v>76.808684333039992</c:v>
                </c:pt>
                <c:pt idx="490">
                  <c:v>79.206813690839994</c:v>
                </c:pt>
                <c:pt idx="491">
                  <c:v>76.566586596939985</c:v>
                </c:pt>
                <c:pt idx="492">
                  <c:v>76.346108317819997</c:v>
                </c:pt>
                <c:pt idx="493">
                  <c:v>77.265231216359993</c:v>
                </c:pt>
                <c:pt idx="494">
                  <c:v>80.691977081099992</c:v>
                </c:pt>
                <c:pt idx="495">
                  <c:v>80.539151349139999</c:v>
                </c:pt>
                <c:pt idx="496">
                  <c:v>80.691977081099992</c:v>
                </c:pt>
                <c:pt idx="497">
                  <c:v>80.486092224300009</c:v>
                </c:pt>
                <c:pt idx="498">
                  <c:v>80.444140655760009</c:v>
                </c:pt>
                <c:pt idx="499">
                  <c:v>81.722679782520004</c:v>
                </c:pt>
                <c:pt idx="500">
                  <c:v>78.716424321780011</c:v>
                </c:pt>
                <c:pt idx="501">
                  <c:v>78.758089210920005</c:v>
                </c:pt>
                <c:pt idx="502">
                  <c:v>77.743844360910003</c:v>
                </c:pt>
                <c:pt idx="503">
                  <c:v>80.061790793669999</c:v>
                </c:pt>
                <c:pt idx="504">
                  <c:v>78.967836321150003</c:v>
                </c:pt>
                <c:pt idx="505">
                  <c:v>80.955949028430013</c:v>
                </c:pt>
                <c:pt idx="506">
                  <c:v>78.739619206290001</c:v>
                </c:pt>
                <c:pt idx="507">
                  <c:v>74.586534407520006</c:v>
                </c:pt>
                <c:pt idx="508">
                  <c:v>78.336790247220009</c:v>
                </c:pt>
                <c:pt idx="509">
                  <c:v>81.591576642120017</c:v>
                </c:pt>
                <c:pt idx="510">
                  <c:v>82.014191265600004</c:v>
                </c:pt>
                <c:pt idx="511">
                  <c:v>78.069305903760011</c:v>
                </c:pt>
                <c:pt idx="512">
                  <c:v>72.714137210040008</c:v>
                </c:pt>
                <c:pt idx="513">
                  <c:v>68.390498479620007</c:v>
                </c:pt>
                <c:pt idx="514">
                  <c:v>63.330392262888004</c:v>
                </c:pt>
                <c:pt idx="515">
                  <c:v>64.121033865558005</c:v>
                </c:pt>
                <c:pt idx="516">
                  <c:v>67.519741843080013</c:v>
                </c:pt>
                <c:pt idx="517">
                  <c:v>65.402549561079994</c:v>
                </c:pt>
                <c:pt idx="518">
                  <c:v>67.706431152039997</c:v>
                </c:pt>
                <c:pt idx="519">
                  <c:v>69.185299049719987</c:v>
                </c:pt>
                <c:pt idx="520">
                  <c:v>68.286372959159991</c:v>
                </c:pt>
                <c:pt idx="521">
                  <c:v>72.238361751279996</c:v>
                </c:pt>
                <c:pt idx="522">
                  <c:v>75.413824573959985</c:v>
                </c:pt>
                <c:pt idx="523">
                  <c:v>74.877187975039988</c:v>
                </c:pt>
                <c:pt idx="524">
                  <c:v>74.061087833799988</c:v>
                </c:pt>
                <c:pt idx="525">
                  <c:v>71.563758155559995</c:v>
                </c:pt>
                <c:pt idx="526">
                  <c:v>72.599972458519986</c:v>
                </c:pt>
                <c:pt idx="527">
                  <c:v>73.681307636599996</c:v>
                </c:pt>
                <c:pt idx="528">
                  <c:v>73.828817769360001</c:v>
                </c:pt>
                <c:pt idx="529">
                  <c:v>77.752568349479986</c:v>
                </c:pt>
                <c:pt idx="530">
                  <c:v>79.30226274607999</c:v>
                </c:pt>
                <c:pt idx="531">
                  <c:v>78.803702372599986</c:v>
                </c:pt>
                <c:pt idx="532">
                  <c:v>72.86749713991999</c:v>
                </c:pt>
                <c:pt idx="533">
                  <c:v>66.16874863612</c:v>
                </c:pt>
                <c:pt idx="534">
                  <c:v>60.93158289914399</c:v>
                </c:pt>
                <c:pt idx="535">
                  <c:v>59.020901469959995</c:v>
                </c:pt>
                <c:pt idx="536">
                  <c:v>58.878680837851995</c:v>
                </c:pt>
                <c:pt idx="537">
                  <c:v>61.567006336907994</c:v>
                </c:pt>
                <c:pt idx="538">
                  <c:v>67.164006923639988</c:v>
                </c:pt>
                <c:pt idx="539">
                  <c:v>68.521774152559999</c:v>
                </c:pt>
                <c:pt idx="540">
                  <c:v>72.118807708719999</c:v>
                </c:pt>
                <c:pt idx="541">
                  <c:v>74.838315105319992</c:v>
                </c:pt>
                <c:pt idx="542">
                  <c:v>73.049269484719986</c:v>
                </c:pt>
                <c:pt idx="543">
                  <c:v>71.959484254359992</c:v>
                </c:pt>
                <c:pt idx="544">
                  <c:v>68.937269863279994</c:v>
                </c:pt>
                <c:pt idx="545">
                  <c:v>70.439416616640003</c:v>
                </c:pt>
                <c:pt idx="546">
                  <c:v>73.389031274039993</c:v>
                </c:pt>
                <c:pt idx="547">
                  <c:v>75.358716977599997</c:v>
                </c:pt>
                <c:pt idx="548">
                  <c:v>76.379555935319999</c:v>
                </c:pt>
                <c:pt idx="549">
                  <c:v>79.36938189771999</c:v>
                </c:pt>
                <c:pt idx="550">
                  <c:v>81.994551018399989</c:v>
                </c:pt>
                <c:pt idx="551">
                  <c:v>81.046215475959997</c:v>
                </c:pt>
                <c:pt idx="552">
                  <c:v>80.194300248799991</c:v>
                </c:pt>
                <c:pt idx="553">
                  <c:v>78.980284912799988</c:v>
                </c:pt>
                <c:pt idx="554">
                  <c:v>75.150412883479987</c:v>
                </c:pt>
                <c:pt idx="555">
                  <c:v>74.15414260195999</c:v>
                </c:pt>
                <c:pt idx="556">
                  <c:v>78.563307851119987</c:v>
                </c:pt>
                <c:pt idx="557">
                  <c:v>82.613148262959996</c:v>
                </c:pt>
                <c:pt idx="558">
                  <c:v>81.20804841511999</c:v>
                </c:pt>
                <c:pt idx="559">
                  <c:v>79.498405535839993</c:v>
                </c:pt>
                <c:pt idx="560">
                  <c:v>79.654132083679997</c:v>
                </c:pt>
                <c:pt idx="561">
                  <c:v>81.133534353239995</c:v>
                </c:pt>
                <c:pt idx="562">
                  <c:v>82.227260633159986</c:v>
                </c:pt>
                <c:pt idx="563">
                  <c:v>84.002265894559997</c:v>
                </c:pt>
                <c:pt idx="564">
                  <c:v>81.772921078399989</c:v>
                </c:pt>
                <c:pt idx="565">
                  <c:v>79.266471349279996</c:v>
                </c:pt>
                <c:pt idx="566">
                  <c:v>80.242137888519991</c:v>
                </c:pt>
                <c:pt idx="567">
                  <c:v>79.409185411439992</c:v>
                </c:pt>
                <c:pt idx="568">
                  <c:v>79.698821022839994</c:v>
                </c:pt>
                <c:pt idx="569">
                  <c:v>82.201537502839983</c:v>
                </c:pt>
                <c:pt idx="570">
                  <c:v>79.523698682599985</c:v>
                </c:pt>
                <c:pt idx="571">
                  <c:v>83.256902051359987</c:v>
                </c:pt>
                <c:pt idx="572">
                  <c:v>85.82333217675999</c:v>
                </c:pt>
                <c:pt idx="573">
                  <c:v>88.82488841867999</c:v>
                </c:pt>
                <c:pt idx="574">
                  <c:v>90.989393835599998</c:v>
                </c:pt>
                <c:pt idx="575">
                  <c:v>91.049852439719999</c:v>
                </c:pt>
                <c:pt idx="576">
                  <c:v>89.142948045479983</c:v>
                </c:pt>
                <c:pt idx="577">
                  <c:v>90.405820824799989</c:v>
                </c:pt>
                <c:pt idx="578">
                  <c:v>91.05059357076</c:v>
                </c:pt>
                <c:pt idx="579">
                  <c:v>88.194104358399983</c:v>
                </c:pt>
                <c:pt idx="580">
                  <c:v>89.779974058720001</c:v>
                </c:pt>
                <c:pt idx="581">
                  <c:v>91.709886836159995</c:v>
                </c:pt>
                <c:pt idx="582">
                  <c:v>89.902220656119994</c:v>
                </c:pt>
                <c:pt idx="583">
                  <c:v>93.737335204839994</c:v>
                </c:pt>
                <c:pt idx="584">
                  <c:v>95.332401555199993</c:v>
                </c:pt>
                <c:pt idx="585">
                  <c:v>90.703067281879981</c:v>
                </c:pt>
                <c:pt idx="586">
                  <c:v>86.905516453599986</c:v>
                </c:pt>
                <c:pt idx="587">
                  <c:v>85.119173279999984</c:v>
                </c:pt>
                <c:pt idx="588">
                  <c:v>75.50745341279999</c:v>
                </c:pt>
                <c:pt idx="589">
                  <c:v>70.794013847519992</c:v>
                </c:pt>
                <c:pt idx="590">
                  <c:v>74.911730291399991</c:v>
                </c:pt>
                <c:pt idx="591">
                  <c:v>78.831958741919991</c:v>
                </c:pt>
                <c:pt idx="592">
                  <c:v>83.406010093359995</c:v>
                </c:pt>
                <c:pt idx="593">
                  <c:v>82.397379297599983</c:v>
                </c:pt>
                <c:pt idx="594">
                  <c:v>81.265350639239983</c:v>
                </c:pt>
                <c:pt idx="595">
                  <c:v>83.694791269440003</c:v>
                </c:pt>
                <c:pt idx="596">
                  <c:v>91.812380026559993</c:v>
                </c:pt>
                <c:pt idx="597">
                  <c:v>88.320022769399998</c:v>
                </c:pt>
                <c:pt idx="598">
                  <c:v>87.018807001719992</c:v>
                </c:pt>
                <c:pt idx="599">
                  <c:v>85.903547246639988</c:v>
                </c:pt>
                <c:pt idx="600">
                  <c:v>86.823063803159982</c:v>
                </c:pt>
                <c:pt idx="601">
                  <c:v>89.776895839799991</c:v>
                </c:pt>
                <c:pt idx="602">
                  <c:v>87.386386781479999</c:v>
                </c:pt>
                <c:pt idx="603">
                  <c:v>87.554458810079993</c:v>
                </c:pt>
                <c:pt idx="604">
                  <c:v>86.14848422195999</c:v>
                </c:pt>
                <c:pt idx="605">
                  <c:v>89.044830183480002</c:v>
                </c:pt>
                <c:pt idx="606">
                  <c:v>87.753574324079977</c:v>
                </c:pt>
                <c:pt idx="607">
                  <c:v>87.322140781679991</c:v>
                </c:pt>
                <c:pt idx="608">
                  <c:v>87.270279115399987</c:v>
                </c:pt>
                <c:pt idx="609">
                  <c:v>129.48880816368001</c:v>
                </c:pt>
                <c:pt idx="610">
                  <c:v>132.76873279152002</c:v>
                </c:pt>
                <c:pt idx="611">
                  <c:v>135.52429826879998</c:v>
                </c:pt>
                <c:pt idx="612">
                  <c:v>134.89177339008</c:v>
                </c:pt>
                <c:pt idx="613">
                  <c:v>137.61962590319999</c:v>
                </c:pt>
                <c:pt idx="614">
                  <c:v>138.81900753504002</c:v>
                </c:pt>
                <c:pt idx="615">
                  <c:v>136.34686313136001</c:v>
                </c:pt>
                <c:pt idx="616">
                  <c:v>132.62951923200001</c:v>
                </c:pt>
                <c:pt idx="617">
                  <c:v>133.08529424400001</c:v>
                </c:pt>
                <c:pt idx="618">
                  <c:v>134.76417979248001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D-40D4-A79D-6457543DE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397216"/>
        <c:axId val="900395968"/>
      </c:lineChart>
      <c:dateAx>
        <c:axId val="9003972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0395968"/>
        <c:crosses val="autoZero"/>
        <c:auto val="1"/>
        <c:lblOffset val="100"/>
        <c:baseTimeUnit val="days"/>
      </c:dateAx>
      <c:valAx>
        <c:axId val="90039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039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[DATA.xlsx]Carbon emissions and profit!数据透视表1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'Carbon emissions and profit'!$C$3</c:f>
              <c:strCache>
                <c:ptCount val="1"/>
                <c:pt idx="0">
                  <c:v>Total Cost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'Carbon emissions and profit'!$A$4:$A$29</c:f>
              <c:multiLvlStrCache>
                <c:ptCount val="20"/>
                <c:lvl>
                  <c:pt idx="0">
                    <c:v>First Quarter</c:v>
                  </c:pt>
                  <c:pt idx="1">
                    <c:v>Second Quarter</c:v>
                  </c:pt>
                  <c:pt idx="2">
                    <c:v>Third Quarter</c:v>
                  </c:pt>
                  <c:pt idx="3">
                    <c:v>Fourth Quarter</c:v>
                  </c:pt>
                  <c:pt idx="4">
                    <c:v>First Quarter</c:v>
                  </c:pt>
                  <c:pt idx="5">
                    <c:v>Second Quarter</c:v>
                  </c:pt>
                  <c:pt idx="6">
                    <c:v>Third Quarter</c:v>
                  </c:pt>
                  <c:pt idx="7">
                    <c:v>Fourth Quarter</c:v>
                  </c:pt>
                  <c:pt idx="8">
                    <c:v>First Quarter</c:v>
                  </c:pt>
                  <c:pt idx="9">
                    <c:v>Second Quarter</c:v>
                  </c:pt>
                  <c:pt idx="10">
                    <c:v>Third Quarter</c:v>
                  </c:pt>
                  <c:pt idx="11">
                    <c:v>Fourth Quarter</c:v>
                  </c:pt>
                  <c:pt idx="12">
                    <c:v>First Quarter</c:v>
                  </c:pt>
                  <c:pt idx="13">
                    <c:v>Second Quarter</c:v>
                  </c:pt>
                  <c:pt idx="14">
                    <c:v>Third Quarter</c:v>
                  </c:pt>
                  <c:pt idx="15">
                    <c:v>Fourth Quarter</c:v>
                  </c:pt>
                  <c:pt idx="16">
                    <c:v>First Quarter</c:v>
                  </c:pt>
                  <c:pt idx="17">
                    <c:v>Second Quarter</c:v>
                  </c:pt>
                  <c:pt idx="18">
                    <c:v>Third Quarter</c:v>
                  </c:pt>
                  <c:pt idx="19">
                    <c:v>Fourth Quarter</c:v>
                  </c:pt>
                </c:lvl>
                <c:lvl>
                  <c:pt idx="0">
                    <c:v>2016年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  <c:pt idx="16">
                    <c:v>2020</c:v>
                  </c:pt>
                </c:lvl>
              </c:multiLvlStrCache>
            </c:multiLvlStrRef>
          </c:cat>
          <c:val>
            <c:numRef>
              <c:f>'Carbon emissions and profit'!$C$4:$C$29</c:f>
              <c:numCache>
                <c:formatCode>General</c:formatCode>
                <c:ptCount val="20"/>
                <c:pt idx="0">
                  <c:v>310022.37231852958</c:v>
                </c:pt>
                <c:pt idx="1">
                  <c:v>413781.61943720066</c:v>
                </c:pt>
                <c:pt idx="2">
                  <c:v>473757.71016107604</c:v>
                </c:pt>
                <c:pt idx="3">
                  <c:v>433553.09034960502</c:v>
                </c:pt>
                <c:pt idx="4">
                  <c:v>666192.47814526758</c:v>
                </c:pt>
                <c:pt idx="5">
                  <c:v>928927.03680919157</c:v>
                </c:pt>
                <c:pt idx="6">
                  <c:v>1412395.5020125294</c:v>
                </c:pt>
                <c:pt idx="7">
                  <c:v>1922954.39630566</c:v>
                </c:pt>
                <c:pt idx="8">
                  <c:v>3254830.7455676254</c:v>
                </c:pt>
                <c:pt idx="9">
                  <c:v>4925468.3394782608</c:v>
                </c:pt>
                <c:pt idx="10">
                  <c:v>4024488.6732842135</c:v>
                </c:pt>
                <c:pt idx="11">
                  <c:v>2884998.6417825804</c:v>
                </c:pt>
                <c:pt idx="12">
                  <c:v>1901412.6776101654</c:v>
                </c:pt>
                <c:pt idx="13">
                  <c:v>2201735.7633417738</c:v>
                </c:pt>
                <c:pt idx="14">
                  <c:v>3735497.0396118062</c:v>
                </c:pt>
                <c:pt idx="15">
                  <c:v>6081600.2002063626</c:v>
                </c:pt>
                <c:pt idx="16">
                  <c:v>7198712.2278466653</c:v>
                </c:pt>
                <c:pt idx="17">
                  <c:v>6630003.2704155939</c:v>
                </c:pt>
                <c:pt idx="18">
                  <c:v>7386558.8422638578</c:v>
                </c:pt>
                <c:pt idx="19">
                  <c:v>7190224.027855075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FE-424F-8ABA-F0C0DCFCD33D}"/>
            </c:ext>
          </c:extLst>
        </c:ser>
        <c:ser>
          <c:idx val="2"/>
          <c:order val="2"/>
          <c:tx>
            <c:strRef>
              <c:f>'Carbon emissions and profit'!$D$3</c:f>
              <c:strCache>
                <c:ptCount val="1"/>
                <c:pt idx="0">
                  <c:v>Miners' income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'Carbon emissions and profit'!$A$4:$A$29</c:f>
              <c:multiLvlStrCache>
                <c:ptCount val="20"/>
                <c:lvl>
                  <c:pt idx="0">
                    <c:v>First Quarter</c:v>
                  </c:pt>
                  <c:pt idx="1">
                    <c:v>Second Quarter</c:v>
                  </c:pt>
                  <c:pt idx="2">
                    <c:v>Third Quarter</c:v>
                  </c:pt>
                  <c:pt idx="3">
                    <c:v>Fourth Quarter</c:v>
                  </c:pt>
                  <c:pt idx="4">
                    <c:v>First Quarter</c:v>
                  </c:pt>
                  <c:pt idx="5">
                    <c:v>Second Quarter</c:v>
                  </c:pt>
                  <c:pt idx="6">
                    <c:v>Third Quarter</c:v>
                  </c:pt>
                  <c:pt idx="7">
                    <c:v>Fourth Quarter</c:v>
                  </c:pt>
                  <c:pt idx="8">
                    <c:v>First Quarter</c:v>
                  </c:pt>
                  <c:pt idx="9">
                    <c:v>Second Quarter</c:v>
                  </c:pt>
                  <c:pt idx="10">
                    <c:v>Third Quarter</c:v>
                  </c:pt>
                  <c:pt idx="11">
                    <c:v>Fourth Quarter</c:v>
                  </c:pt>
                  <c:pt idx="12">
                    <c:v>First Quarter</c:v>
                  </c:pt>
                  <c:pt idx="13">
                    <c:v>Second Quarter</c:v>
                  </c:pt>
                  <c:pt idx="14">
                    <c:v>Third Quarter</c:v>
                  </c:pt>
                  <c:pt idx="15">
                    <c:v>Fourth Quarter</c:v>
                  </c:pt>
                  <c:pt idx="16">
                    <c:v>First Quarter</c:v>
                  </c:pt>
                  <c:pt idx="17">
                    <c:v>Second Quarter</c:v>
                  </c:pt>
                  <c:pt idx="18">
                    <c:v>Third Quarter</c:v>
                  </c:pt>
                  <c:pt idx="19">
                    <c:v>Fourth Quarter</c:v>
                  </c:pt>
                </c:lvl>
                <c:lvl>
                  <c:pt idx="0">
                    <c:v>2016年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  <c:pt idx="16">
                    <c:v>2020</c:v>
                  </c:pt>
                </c:lvl>
              </c:multiLvlStrCache>
            </c:multiLvlStrRef>
          </c:cat>
          <c:val>
            <c:numRef>
              <c:f>'Carbon emissions and profit'!$D$4:$D$29</c:f>
              <c:numCache>
                <c:formatCode>General</c:formatCode>
                <c:ptCount val="20"/>
                <c:pt idx="0">
                  <c:v>1119811.1493863468</c:v>
                </c:pt>
                <c:pt idx="1">
                  <c:v>1384147.5142564594</c:v>
                </c:pt>
                <c:pt idx="2">
                  <c:v>910691.08155374357</c:v>
                </c:pt>
                <c:pt idx="3">
                  <c:v>979767.36446402071</c:v>
                </c:pt>
                <c:pt idx="4">
                  <c:v>1413959.0907774081</c:v>
                </c:pt>
                <c:pt idx="5">
                  <c:v>2577700.6452887626</c:v>
                </c:pt>
                <c:pt idx="6">
                  <c:v>4622579.0274417298</c:v>
                </c:pt>
                <c:pt idx="7">
                  <c:v>13149980.36290627</c:v>
                </c:pt>
                <c:pt idx="8">
                  <c:v>16533073.175351966</c:v>
                </c:pt>
                <c:pt idx="9">
                  <c:v>12115460.214264423</c:v>
                </c:pt>
                <c:pt idx="10">
                  <c:v>10368068.867404927</c:v>
                </c:pt>
                <c:pt idx="11">
                  <c:v>7552091.1548676891</c:v>
                </c:pt>
                <c:pt idx="12">
                  <c:v>4228703.1362104891</c:v>
                </c:pt>
                <c:pt idx="13">
                  <c:v>8117359.1480959328</c:v>
                </c:pt>
                <c:pt idx="14">
                  <c:v>13145981.749347527</c:v>
                </c:pt>
                <c:pt idx="15">
                  <c:v>11496550.567018503</c:v>
                </c:pt>
                <c:pt idx="16">
                  <c:v>11853121.514176929</c:v>
                </c:pt>
                <c:pt idx="17">
                  <c:v>8582457.7719330173</c:v>
                </c:pt>
                <c:pt idx="18">
                  <c:v>7858616.2724645706</c:v>
                </c:pt>
                <c:pt idx="19">
                  <c:v>12061627.185842888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8-4DCB-B277-CBE31224A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3408127"/>
        <c:axId val="1373408543"/>
      </c:barChart>
      <c:lineChart>
        <c:grouping val="standard"/>
        <c:varyColors val="0"/>
        <c:ser>
          <c:idx val="0"/>
          <c:order val="0"/>
          <c:tx>
            <c:strRef>
              <c:f>'Carbon emissions and profit'!$B$3</c:f>
              <c:strCache>
                <c:ptCount val="1"/>
                <c:pt idx="0">
                  <c:v>Profit margin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'Carbon emissions and profit'!$A$4:$A$29</c:f>
              <c:multiLvlStrCache>
                <c:ptCount val="20"/>
                <c:lvl>
                  <c:pt idx="0">
                    <c:v>First Quarter</c:v>
                  </c:pt>
                  <c:pt idx="1">
                    <c:v>Second Quarter</c:v>
                  </c:pt>
                  <c:pt idx="2">
                    <c:v>Third Quarter</c:v>
                  </c:pt>
                  <c:pt idx="3">
                    <c:v>Fourth Quarter</c:v>
                  </c:pt>
                  <c:pt idx="4">
                    <c:v>First Quarter</c:v>
                  </c:pt>
                  <c:pt idx="5">
                    <c:v>Second Quarter</c:v>
                  </c:pt>
                  <c:pt idx="6">
                    <c:v>Third Quarter</c:v>
                  </c:pt>
                  <c:pt idx="7">
                    <c:v>Fourth Quarter</c:v>
                  </c:pt>
                  <c:pt idx="8">
                    <c:v>First Quarter</c:v>
                  </c:pt>
                  <c:pt idx="9">
                    <c:v>Second Quarter</c:v>
                  </c:pt>
                  <c:pt idx="10">
                    <c:v>Third Quarter</c:v>
                  </c:pt>
                  <c:pt idx="11">
                    <c:v>Fourth Quarter</c:v>
                  </c:pt>
                  <c:pt idx="12">
                    <c:v>First Quarter</c:v>
                  </c:pt>
                  <c:pt idx="13">
                    <c:v>Second Quarter</c:v>
                  </c:pt>
                  <c:pt idx="14">
                    <c:v>Third Quarter</c:v>
                  </c:pt>
                  <c:pt idx="15">
                    <c:v>Fourth Quarter</c:v>
                  </c:pt>
                  <c:pt idx="16">
                    <c:v>First Quarter</c:v>
                  </c:pt>
                  <c:pt idx="17">
                    <c:v>Second Quarter</c:v>
                  </c:pt>
                  <c:pt idx="18">
                    <c:v>Third Quarter</c:v>
                  </c:pt>
                  <c:pt idx="19">
                    <c:v>Fourth Quarter</c:v>
                  </c:pt>
                </c:lvl>
                <c:lvl>
                  <c:pt idx="0">
                    <c:v>2016年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  <c:pt idx="16">
                    <c:v>2020</c:v>
                  </c:pt>
                </c:lvl>
              </c:multiLvlStrCache>
            </c:multiLvlStrRef>
          </c:cat>
          <c:val>
            <c:numRef>
              <c:f>'Carbon emissions and profit'!$B$4:$B$29</c:f>
              <c:numCache>
                <c:formatCode>General</c:formatCode>
                <c:ptCount val="20"/>
                <c:pt idx="0">
                  <c:v>0.72203211503612075</c:v>
                </c:pt>
                <c:pt idx="1">
                  <c:v>0.69351216452931874</c:v>
                </c:pt>
                <c:pt idx="2">
                  <c:v>0.44691111456944715</c:v>
                </c:pt>
                <c:pt idx="3">
                  <c:v>0.55497607359615986</c:v>
                </c:pt>
                <c:pt idx="4">
                  <c:v>0.52595034536748431</c:v>
                </c:pt>
                <c:pt idx="5">
                  <c:v>0.61187990549637794</c:v>
                </c:pt>
                <c:pt idx="6">
                  <c:v>0.68397079179779141</c:v>
                </c:pt>
                <c:pt idx="7">
                  <c:v>0.8152564395034162</c:v>
                </c:pt>
                <c:pt idx="8">
                  <c:v>0.7849189230397372</c:v>
                </c:pt>
                <c:pt idx="9">
                  <c:v>0.58226830716773459</c:v>
                </c:pt>
                <c:pt idx="10">
                  <c:v>0.61136706578570343</c:v>
                </c:pt>
                <c:pt idx="11">
                  <c:v>0.60072900234034321</c:v>
                </c:pt>
                <c:pt idx="12">
                  <c:v>0.5493548424490019</c:v>
                </c:pt>
                <c:pt idx="13">
                  <c:v>0.71200985668916339</c:v>
                </c:pt>
                <c:pt idx="14">
                  <c:v>0.71711732254904526</c:v>
                </c:pt>
                <c:pt idx="15">
                  <c:v>0.46639731078349905</c:v>
                </c:pt>
                <c:pt idx="16">
                  <c:v>0.36701077128149873</c:v>
                </c:pt>
                <c:pt idx="17">
                  <c:v>0.17623508724807177</c:v>
                </c:pt>
                <c:pt idx="18">
                  <c:v>5.124095672540048E-2</c:v>
                </c:pt>
                <c:pt idx="19">
                  <c:v>0.35050616187918449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FE-424F-8ABA-F0C0DCFCD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6724671"/>
        <c:axId val="1426739231"/>
      </c:lineChart>
      <c:catAx>
        <c:axId val="137340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3408543"/>
        <c:crosses val="autoZero"/>
        <c:auto val="1"/>
        <c:lblAlgn val="ctr"/>
        <c:lblOffset val="100"/>
        <c:noMultiLvlLbl val="0"/>
      </c:catAx>
      <c:valAx>
        <c:axId val="137340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3408127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</c:dispUnitsLbl>
        </c:dispUnits>
      </c:valAx>
      <c:valAx>
        <c:axId val="142673923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6724671"/>
        <c:crosses val="max"/>
        <c:crossBetween val="between"/>
      </c:valAx>
      <c:catAx>
        <c:axId val="1426724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67392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[DATA.xlsx]Different Electricity price!数据透视表1</c:name>
    <c:fmtId val="3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'Different Electricity price'!$E$3</c:f>
              <c:strCache>
                <c:ptCount val="1"/>
                <c:pt idx="0">
                  <c:v>China Hash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'Different Electricity price'!$A$4:$A$29</c:f>
              <c:multiLvlStrCache>
                <c:ptCount val="20"/>
                <c:lvl>
                  <c:pt idx="0">
                    <c:v>First Quarter</c:v>
                  </c:pt>
                  <c:pt idx="1">
                    <c:v>Second Quarter</c:v>
                  </c:pt>
                  <c:pt idx="2">
                    <c:v>Third Quarter</c:v>
                  </c:pt>
                  <c:pt idx="3">
                    <c:v>Fourth Quarter</c:v>
                  </c:pt>
                  <c:pt idx="4">
                    <c:v>First Quarter</c:v>
                  </c:pt>
                  <c:pt idx="5">
                    <c:v>Second Quarter</c:v>
                  </c:pt>
                  <c:pt idx="6">
                    <c:v>Third Quarter</c:v>
                  </c:pt>
                  <c:pt idx="7">
                    <c:v>Fourth Quarter</c:v>
                  </c:pt>
                  <c:pt idx="8">
                    <c:v>First Quarter</c:v>
                  </c:pt>
                  <c:pt idx="9">
                    <c:v>Second Quarter</c:v>
                  </c:pt>
                  <c:pt idx="10">
                    <c:v>Third Quarter</c:v>
                  </c:pt>
                  <c:pt idx="11">
                    <c:v>Fourth Quarter</c:v>
                  </c:pt>
                  <c:pt idx="12">
                    <c:v>First Quarter</c:v>
                  </c:pt>
                  <c:pt idx="13">
                    <c:v>Second Quarter</c:v>
                  </c:pt>
                  <c:pt idx="14">
                    <c:v>Third Quarter</c:v>
                  </c:pt>
                  <c:pt idx="15">
                    <c:v>Fourth Quarter</c:v>
                  </c:pt>
                  <c:pt idx="16">
                    <c:v>First Quarter</c:v>
                  </c:pt>
                  <c:pt idx="17">
                    <c:v>Second Quarter</c:v>
                  </c:pt>
                  <c:pt idx="18">
                    <c:v>Third Quarter</c:v>
                  </c:pt>
                  <c:pt idx="19">
                    <c:v>Fourth Quarter</c:v>
                  </c:pt>
                </c:lvl>
                <c:lvl>
                  <c:pt idx="0">
                    <c:v>2016年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  <c:pt idx="16">
                    <c:v>2020</c:v>
                  </c:pt>
                </c:lvl>
              </c:multiLvlStrCache>
            </c:multiLvlStrRef>
          </c:cat>
          <c:val>
            <c:numRef>
              <c:f>'Different Electricity price'!$E$4:$E$29</c:f>
              <c:numCache>
                <c:formatCode>General</c:formatCode>
                <c:ptCount val="20"/>
                <c:pt idx="0">
                  <c:v>0.75455476707546665</c:v>
                </c:pt>
                <c:pt idx="1">
                  <c:v>1.0070914919448388</c:v>
                </c:pt>
                <c:pt idx="2">
                  <c:v>1.1530656189983333</c:v>
                </c:pt>
                <c:pt idx="3">
                  <c:v>1.4594169847464522</c:v>
                </c:pt>
                <c:pt idx="4">
                  <c:v>2.24252263299873</c:v>
                </c:pt>
                <c:pt idx="5">
                  <c:v>3.1269339909821308</c:v>
                </c:pt>
                <c:pt idx="6">
                  <c:v>4.7543750251080521</c:v>
                </c:pt>
                <c:pt idx="7">
                  <c:v>7.6864904718549472</c:v>
                </c:pt>
                <c:pt idx="8">
                  <c:v>17.334045038068901</c:v>
                </c:pt>
                <c:pt idx="9">
                  <c:v>26.23125339047672</c:v>
                </c:pt>
                <c:pt idx="10">
                  <c:v>37.550349532792886</c:v>
                </c:pt>
                <c:pt idx="11">
                  <c:v>37.479707378080619</c:v>
                </c:pt>
                <c:pt idx="12">
                  <c:v>24.701706867275671</c:v>
                </c:pt>
                <c:pt idx="13">
                  <c:v>28.603275904115161</c:v>
                </c:pt>
                <c:pt idx="14">
                  <c:v>48.002233626314698</c:v>
                </c:pt>
                <c:pt idx="15">
                  <c:v>69.023964772802799</c:v>
                </c:pt>
                <c:pt idx="16">
                  <c:v>76.701955989050475</c:v>
                </c:pt>
                <c:pt idx="17">
                  <c:v>70.642387549195604</c:v>
                </c:pt>
                <c:pt idx="18">
                  <c:v>81.925895291081318</c:v>
                </c:pt>
                <c:pt idx="19">
                  <c:v>86.302510701754855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D-424B-BD99-E64CC419F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1449807"/>
        <c:axId val="1251449391"/>
      </c:barChart>
      <c:lineChart>
        <c:grouping val="standard"/>
        <c:varyColors val="0"/>
        <c:ser>
          <c:idx val="0"/>
          <c:order val="0"/>
          <c:tx>
            <c:strRef>
              <c:f>'Different Electricity price'!$B$3</c:f>
              <c:strCache>
                <c:ptCount val="1"/>
                <c:pt idx="0">
                  <c:v>Electricity Price:0.062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'Different Electricity price'!$A$4:$A$29</c:f>
              <c:multiLvlStrCache>
                <c:ptCount val="20"/>
                <c:lvl>
                  <c:pt idx="0">
                    <c:v>First Quarter</c:v>
                  </c:pt>
                  <c:pt idx="1">
                    <c:v>Second Quarter</c:v>
                  </c:pt>
                  <c:pt idx="2">
                    <c:v>Third Quarter</c:v>
                  </c:pt>
                  <c:pt idx="3">
                    <c:v>Fourth Quarter</c:v>
                  </c:pt>
                  <c:pt idx="4">
                    <c:v>First Quarter</c:v>
                  </c:pt>
                  <c:pt idx="5">
                    <c:v>Second Quarter</c:v>
                  </c:pt>
                  <c:pt idx="6">
                    <c:v>Third Quarter</c:v>
                  </c:pt>
                  <c:pt idx="7">
                    <c:v>Fourth Quarter</c:v>
                  </c:pt>
                  <c:pt idx="8">
                    <c:v>First Quarter</c:v>
                  </c:pt>
                  <c:pt idx="9">
                    <c:v>Second Quarter</c:v>
                  </c:pt>
                  <c:pt idx="10">
                    <c:v>Third Quarter</c:v>
                  </c:pt>
                  <c:pt idx="11">
                    <c:v>Fourth Quarter</c:v>
                  </c:pt>
                  <c:pt idx="12">
                    <c:v>First Quarter</c:v>
                  </c:pt>
                  <c:pt idx="13">
                    <c:v>Second Quarter</c:v>
                  </c:pt>
                  <c:pt idx="14">
                    <c:v>Third Quarter</c:v>
                  </c:pt>
                  <c:pt idx="15">
                    <c:v>Fourth Quarter</c:v>
                  </c:pt>
                  <c:pt idx="16">
                    <c:v>First Quarter</c:v>
                  </c:pt>
                  <c:pt idx="17">
                    <c:v>Second Quarter</c:v>
                  </c:pt>
                  <c:pt idx="18">
                    <c:v>Third Quarter</c:v>
                  </c:pt>
                  <c:pt idx="19">
                    <c:v>Fourth Quarter</c:v>
                  </c:pt>
                </c:lvl>
                <c:lvl>
                  <c:pt idx="0">
                    <c:v>2016年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  <c:pt idx="16">
                    <c:v>2020</c:v>
                  </c:pt>
                </c:lvl>
              </c:multiLvlStrCache>
            </c:multiLvlStrRef>
          </c:cat>
          <c:val>
            <c:numRef>
              <c:f>'Different Electricity price'!$B$4:$B$29</c:f>
              <c:numCache>
                <c:formatCode>General</c:formatCode>
                <c:ptCount val="20"/>
                <c:pt idx="0">
                  <c:v>11176034.035769194</c:v>
                </c:pt>
                <c:pt idx="1">
                  <c:v>15413679.15442889</c:v>
                </c:pt>
                <c:pt idx="2">
                  <c:v>17078549.053963885</c:v>
                </c:pt>
                <c:pt idx="3">
                  <c:v>10709321.786150398</c:v>
                </c:pt>
                <c:pt idx="4">
                  <c:v>15924982.643103307</c:v>
                </c:pt>
                <c:pt idx="5">
                  <c:v>22205514.807193652</c:v>
                </c:pt>
                <c:pt idx="6">
                  <c:v>34887994.704792894</c:v>
                </c:pt>
                <c:pt idx="7">
                  <c:v>46924968.943960257</c:v>
                </c:pt>
                <c:pt idx="8">
                  <c:v>74883074.56445767</c:v>
                </c:pt>
                <c:pt idx="9">
                  <c:v>113319014.64685942</c:v>
                </c:pt>
                <c:pt idx="10">
                  <c:v>134093045.81335117</c:v>
                </c:pt>
                <c:pt idx="11">
                  <c:v>117386443.50814854</c:v>
                </c:pt>
                <c:pt idx="12">
                  <c:v>77365745.908307388</c:v>
                </c:pt>
                <c:pt idx="13">
                  <c:v>92571642.136078328</c:v>
                </c:pt>
                <c:pt idx="14">
                  <c:v>138786179.48383862</c:v>
                </c:pt>
                <c:pt idx="15">
                  <c:v>165056983.96274608</c:v>
                </c:pt>
                <c:pt idx="16">
                  <c:v>155735651.44016808</c:v>
                </c:pt>
                <c:pt idx="17">
                  <c:v>148213380.46921632</c:v>
                </c:pt>
                <c:pt idx="18">
                  <c:v>155184850.9518027</c:v>
                </c:pt>
                <c:pt idx="19">
                  <c:v>146396674.95360073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53-454F-BE7E-77DA4B0C1D04}"/>
            </c:ext>
          </c:extLst>
        </c:ser>
        <c:ser>
          <c:idx val="1"/>
          <c:order val="1"/>
          <c:tx>
            <c:strRef>
              <c:f>'Different Electricity price'!$C$3</c:f>
              <c:strCache>
                <c:ptCount val="1"/>
                <c:pt idx="0">
                  <c:v>Electricity Price:0.042857143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'Different Electricity price'!$A$4:$A$29</c:f>
              <c:multiLvlStrCache>
                <c:ptCount val="20"/>
                <c:lvl>
                  <c:pt idx="0">
                    <c:v>First Quarter</c:v>
                  </c:pt>
                  <c:pt idx="1">
                    <c:v>Second Quarter</c:v>
                  </c:pt>
                  <c:pt idx="2">
                    <c:v>Third Quarter</c:v>
                  </c:pt>
                  <c:pt idx="3">
                    <c:v>Fourth Quarter</c:v>
                  </c:pt>
                  <c:pt idx="4">
                    <c:v>First Quarter</c:v>
                  </c:pt>
                  <c:pt idx="5">
                    <c:v>Second Quarter</c:v>
                  </c:pt>
                  <c:pt idx="6">
                    <c:v>Third Quarter</c:v>
                  </c:pt>
                  <c:pt idx="7">
                    <c:v>Fourth Quarter</c:v>
                  </c:pt>
                  <c:pt idx="8">
                    <c:v>First Quarter</c:v>
                  </c:pt>
                  <c:pt idx="9">
                    <c:v>Second Quarter</c:v>
                  </c:pt>
                  <c:pt idx="10">
                    <c:v>Third Quarter</c:v>
                  </c:pt>
                  <c:pt idx="11">
                    <c:v>Fourth Quarter</c:v>
                  </c:pt>
                  <c:pt idx="12">
                    <c:v>First Quarter</c:v>
                  </c:pt>
                  <c:pt idx="13">
                    <c:v>Second Quarter</c:v>
                  </c:pt>
                  <c:pt idx="14">
                    <c:v>Third Quarter</c:v>
                  </c:pt>
                  <c:pt idx="15">
                    <c:v>Fourth Quarter</c:v>
                  </c:pt>
                  <c:pt idx="16">
                    <c:v>First Quarter</c:v>
                  </c:pt>
                  <c:pt idx="17">
                    <c:v>Second Quarter</c:v>
                  </c:pt>
                  <c:pt idx="18">
                    <c:v>Third Quarter</c:v>
                  </c:pt>
                  <c:pt idx="19">
                    <c:v>Fourth Quarter</c:v>
                  </c:pt>
                </c:lvl>
                <c:lvl>
                  <c:pt idx="0">
                    <c:v>2016年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  <c:pt idx="16">
                    <c:v>2020</c:v>
                  </c:pt>
                </c:lvl>
              </c:multiLvlStrCache>
            </c:multiLvlStrRef>
          </c:cat>
          <c:val>
            <c:numRef>
              <c:f>'Different Electricity price'!$C$4:$C$29</c:f>
              <c:numCache>
                <c:formatCode>General</c:formatCode>
                <c:ptCount val="20"/>
                <c:pt idx="0">
                  <c:v>7982881.4541208558</c:v>
                </c:pt>
                <c:pt idx="1">
                  <c:v>11009770.824592063</c:v>
                </c:pt>
                <c:pt idx="2">
                  <c:v>12198963.609974205</c:v>
                </c:pt>
                <c:pt idx="3">
                  <c:v>7649515.5615359992</c:v>
                </c:pt>
                <c:pt idx="4">
                  <c:v>11374987.60221665</c:v>
                </c:pt>
                <c:pt idx="5">
                  <c:v>15861082.005138323</c:v>
                </c:pt>
                <c:pt idx="6">
                  <c:v>24919996.217709206</c:v>
                </c:pt>
                <c:pt idx="7">
                  <c:v>33517834.959971607</c:v>
                </c:pt>
                <c:pt idx="8">
                  <c:v>53487910.403184056</c:v>
                </c:pt>
                <c:pt idx="9">
                  <c:v>80942153.319185302</c:v>
                </c:pt>
                <c:pt idx="10">
                  <c:v>95780747.009536579</c:v>
                </c:pt>
                <c:pt idx="11">
                  <c:v>83847459.648677483</c:v>
                </c:pt>
                <c:pt idx="12">
                  <c:v>55261247.077362433</c:v>
                </c:pt>
                <c:pt idx="13">
                  <c:v>66122601.525770202</c:v>
                </c:pt>
                <c:pt idx="14">
                  <c:v>99132985.345598996</c:v>
                </c:pt>
                <c:pt idx="15">
                  <c:v>117897845.68767576</c:v>
                </c:pt>
                <c:pt idx="16">
                  <c:v>111239751.02869149</c:v>
                </c:pt>
                <c:pt idx="17">
                  <c:v>105866700.33515452</c:v>
                </c:pt>
                <c:pt idx="18">
                  <c:v>110846322.1084305</c:v>
                </c:pt>
                <c:pt idx="19">
                  <c:v>104569053.53828624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53-454F-BE7E-77DA4B0C1D04}"/>
            </c:ext>
          </c:extLst>
        </c:ser>
        <c:ser>
          <c:idx val="2"/>
          <c:order val="2"/>
          <c:tx>
            <c:strRef>
              <c:f>'Different Electricity price'!$D$3</c:f>
              <c:strCache>
                <c:ptCount val="1"/>
                <c:pt idx="0">
                  <c:v>Electricity Price:0.03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'Different Electricity price'!$A$4:$A$29</c:f>
              <c:multiLvlStrCache>
                <c:ptCount val="20"/>
                <c:lvl>
                  <c:pt idx="0">
                    <c:v>First Quarter</c:v>
                  </c:pt>
                  <c:pt idx="1">
                    <c:v>Second Quarter</c:v>
                  </c:pt>
                  <c:pt idx="2">
                    <c:v>Third Quarter</c:v>
                  </c:pt>
                  <c:pt idx="3">
                    <c:v>Fourth Quarter</c:v>
                  </c:pt>
                  <c:pt idx="4">
                    <c:v>First Quarter</c:v>
                  </c:pt>
                  <c:pt idx="5">
                    <c:v>Second Quarter</c:v>
                  </c:pt>
                  <c:pt idx="6">
                    <c:v>Third Quarter</c:v>
                  </c:pt>
                  <c:pt idx="7">
                    <c:v>Fourth Quarter</c:v>
                  </c:pt>
                  <c:pt idx="8">
                    <c:v>First Quarter</c:v>
                  </c:pt>
                  <c:pt idx="9">
                    <c:v>Second Quarter</c:v>
                  </c:pt>
                  <c:pt idx="10">
                    <c:v>Third Quarter</c:v>
                  </c:pt>
                  <c:pt idx="11">
                    <c:v>Fourth Quarter</c:v>
                  </c:pt>
                  <c:pt idx="12">
                    <c:v>First Quarter</c:v>
                  </c:pt>
                  <c:pt idx="13">
                    <c:v>Second Quarter</c:v>
                  </c:pt>
                  <c:pt idx="14">
                    <c:v>Third Quarter</c:v>
                  </c:pt>
                  <c:pt idx="15">
                    <c:v>Fourth Quarter</c:v>
                  </c:pt>
                  <c:pt idx="16">
                    <c:v>First Quarter</c:v>
                  </c:pt>
                  <c:pt idx="17">
                    <c:v>Second Quarter</c:v>
                  </c:pt>
                  <c:pt idx="18">
                    <c:v>Third Quarter</c:v>
                  </c:pt>
                  <c:pt idx="19">
                    <c:v>Fourth Quarter</c:v>
                  </c:pt>
                </c:lvl>
                <c:lvl>
                  <c:pt idx="0">
                    <c:v>2016年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  <c:pt idx="16">
                    <c:v>2020</c:v>
                  </c:pt>
                </c:lvl>
              </c:multiLvlStrCache>
            </c:multiLvlStrRef>
          </c:cat>
          <c:val>
            <c:numRef>
              <c:f>'Different Electricity price'!$D$4:$D$29</c:f>
              <c:numCache>
                <c:formatCode>General</c:formatCode>
                <c:ptCount val="20"/>
                <c:pt idx="0">
                  <c:v>5588017.0178845972</c:v>
                </c:pt>
                <c:pt idx="1">
                  <c:v>7706839.577214445</c:v>
                </c:pt>
                <c:pt idx="2">
                  <c:v>8539274.5269819424</c:v>
                </c:pt>
                <c:pt idx="3">
                  <c:v>5354660.8930751989</c:v>
                </c:pt>
                <c:pt idx="4">
                  <c:v>7962491.3215516536</c:v>
                </c:pt>
                <c:pt idx="5">
                  <c:v>11102757.403596826</c:v>
                </c:pt>
                <c:pt idx="6">
                  <c:v>17443997.352396447</c:v>
                </c:pt>
                <c:pt idx="7">
                  <c:v>23462484.471980128</c:v>
                </c:pt>
                <c:pt idx="8">
                  <c:v>37441537.282228835</c:v>
                </c:pt>
                <c:pt idx="9">
                  <c:v>56659507.323429711</c:v>
                </c:pt>
                <c:pt idx="10">
                  <c:v>67046522.906675585</c:v>
                </c:pt>
                <c:pt idx="11">
                  <c:v>58693221.754074268</c:v>
                </c:pt>
                <c:pt idx="12">
                  <c:v>38682872.954153694</c:v>
                </c:pt>
                <c:pt idx="13">
                  <c:v>46285821.068039164</c:v>
                </c:pt>
                <c:pt idx="14">
                  <c:v>69393089.741919309</c:v>
                </c:pt>
                <c:pt idx="15">
                  <c:v>82528491.981373042</c:v>
                </c:pt>
                <c:pt idx="16">
                  <c:v>77867825.720084041</c:v>
                </c:pt>
                <c:pt idx="17">
                  <c:v>74106690.234608158</c:v>
                </c:pt>
                <c:pt idx="18">
                  <c:v>77592425.47590135</c:v>
                </c:pt>
                <c:pt idx="19">
                  <c:v>73198337.476800367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53-454F-BE7E-77DA4B0C1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499296"/>
        <c:axId val="723493888"/>
      </c:lineChart>
      <c:valAx>
        <c:axId val="72349388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3499296"/>
        <c:crosses val="max"/>
        <c:crossBetween val="between"/>
      </c:valAx>
      <c:catAx>
        <c:axId val="72349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3493888"/>
        <c:crosses val="autoZero"/>
        <c:auto val="1"/>
        <c:lblAlgn val="ctr"/>
        <c:lblOffset val="100"/>
        <c:noMultiLvlLbl val="0"/>
      </c:catAx>
      <c:valAx>
        <c:axId val="125144939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1449807"/>
        <c:crosses val="autoZero"/>
        <c:crossBetween val="between"/>
      </c:valAx>
      <c:catAx>
        <c:axId val="12514498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514493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[DATA.xlsx]Different Electricity price (2)!数据透视表1</c:name>
    <c:fmtId val="5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'Different Electricity price (2)'!$E$3</c:f>
              <c:strCache>
                <c:ptCount val="1"/>
                <c:pt idx="0">
                  <c:v>Mining Machine power consumption per 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'Different Electricity price (2)'!$A$4:$A$29</c:f>
              <c:multiLvlStrCache>
                <c:ptCount val="20"/>
                <c:lvl>
                  <c:pt idx="0">
                    <c:v>First Quarter</c:v>
                  </c:pt>
                  <c:pt idx="1">
                    <c:v>Second Quarter</c:v>
                  </c:pt>
                  <c:pt idx="2">
                    <c:v>Third Quarter</c:v>
                  </c:pt>
                  <c:pt idx="3">
                    <c:v>Forth Quarter</c:v>
                  </c:pt>
                  <c:pt idx="4">
                    <c:v>First Quarter</c:v>
                  </c:pt>
                  <c:pt idx="5">
                    <c:v>Second Quarter</c:v>
                  </c:pt>
                  <c:pt idx="6">
                    <c:v>Third Quarter</c:v>
                  </c:pt>
                  <c:pt idx="7">
                    <c:v>Forth Quarter</c:v>
                  </c:pt>
                  <c:pt idx="8">
                    <c:v>First Quarter</c:v>
                  </c:pt>
                  <c:pt idx="9">
                    <c:v>Second Quarter</c:v>
                  </c:pt>
                  <c:pt idx="10">
                    <c:v>Third Quarter</c:v>
                  </c:pt>
                  <c:pt idx="11">
                    <c:v>Forth Quarter</c:v>
                  </c:pt>
                  <c:pt idx="12">
                    <c:v>First Quarter</c:v>
                  </c:pt>
                  <c:pt idx="13">
                    <c:v>Second Quarter</c:v>
                  </c:pt>
                  <c:pt idx="14">
                    <c:v>Third Quarter</c:v>
                  </c:pt>
                  <c:pt idx="15">
                    <c:v>Forth Quarter</c:v>
                  </c:pt>
                  <c:pt idx="16">
                    <c:v>First Quarter</c:v>
                  </c:pt>
                  <c:pt idx="17">
                    <c:v>Second Quarter</c:v>
                  </c:pt>
                  <c:pt idx="18">
                    <c:v>Third Quarter</c:v>
                  </c:pt>
                  <c:pt idx="19">
                    <c:v>Forth Quarter</c:v>
                  </c:pt>
                </c:lvl>
                <c:lvl>
                  <c:pt idx="0">
                    <c:v>2016年</c:v>
                  </c:pt>
                  <c:pt idx="4">
                    <c:v>2017年</c:v>
                  </c:pt>
                  <c:pt idx="8">
                    <c:v>2018年</c:v>
                  </c:pt>
                  <c:pt idx="12">
                    <c:v>2019年</c:v>
                  </c:pt>
                  <c:pt idx="16">
                    <c:v>2020年</c:v>
                  </c:pt>
                </c:lvl>
              </c:multiLvlStrCache>
            </c:multiLvlStrRef>
          </c:cat>
          <c:val>
            <c:numRef>
              <c:f>'Different Electricity price (2)'!$E$4:$E$29</c:f>
              <c:numCache>
                <c:formatCode>General</c:formatCode>
                <c:ptCount val="20"/>
                <c:pt idx="0">
                  <c:v>10.285714285714286</c:v>
                </c:pt>
                <c:pt idx="1">
                  <c:v>10.62857142857143</c:v>
                </c:pt>
                <c:pt idx="2">
                  <c:v>10.285714285714286</c:v>
                </c:pt>
                <c:pt idx="3">
                  <c:v>5.0958904109588996</c:v>
                </c:pt>
                <c:pt idx="4">
                  <c:v>4.9315068493150642</c:v>
                </c:pt>
                <c:pt idx="5">
                  <c:v>4.9315068493150642</c:v>
                </c:pt>
                <c:pt idx="6">
                  <c:v>5.0958904109588996</c:v>
                </c:pt>
                <c:pt idx="7">
                  <c:v>5.0958904109588996</c:v>
                </c:pt>
                <c:pt idx="8">
                  <c:v>4.9315068493150642</c:v>
                </c:pt>
                <c:pt idx="9">
                  <c:v>4.9315068493150642</c:v>
                </c:pt>
                <c:pt idx="10">
                  <c:v>3.1663356164383525</c:v>
                </c:pt>
                <c:pt idx="11">
                  <c:v>2.1749999999999994</c:v>
                </c:pt>
                <c:pt idx="12">
                  <c:v>2.1749999999999994</c:v>
                </c:pt>
                <c:pt idx="13">
                  <c:v>2.2474999999999992</c:v>
                </c:pt>
                <c:pt idx="14">
                  <c:v>2.024999999999999</c:v>
                </c:pt>
                <c:pt idx="15">
                  <c:v>1.6549999999999991</c:v>
                </c:pt>
                <c:pt idx="16">
                  <c:v>1.4099999999999997</c:v>
                </c:pt>
                <c:pt idx="17">
                  <c:v>1.4569999999999996</c:v>
                </c:pt>
                <c:pt idx="18">
                  <c:v>1.3199999999999998</c:v>
                </c:pt>
                <c:pt idx="19">
                  <c:v>1.1780000000000004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5C-43F8-A270-5D8FAB912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9740320"/>
        <c:axId val="729741984"/>
      </c:barChart>
      <c:lineChart>
        <c:grouping val="standard"/>
        <c:varyColors val="0"/>
        <c:ser>
          <c:idx val="0"/>
          <c:order val="0"/>
          <c:tx>
            <c:strRef>
              <c:f>'Different Electricity price (2)'!$B$3</c:f>
              <c:strCache>
                <c:ptCount val="1"/>
                <c:pt idx="0">
                  <c:v>Electricity Price:0.062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'Different Electricity price (2)'!$A$4:$A$29</c:f>
              <c:multiLvlStrCache>
                <c:ptCount val="20"/>
                <c:lvl>
                  <c:pt idx="0">
                    <c:v>First Quarter</c:v>
                  </c:pt>
                  <c:pt idx="1">
                    <c:v>Second Quarter</c:v>
                  </c:pt>
                  <c:pt idx="2">
                    <c:v>Third Quarter</c:v>
                  </c:pt>
                  <c:pt idx="3">
                    <c:v>Forth Quarter</c:v>
                  </c:pt>
                  <c:pt idx="4">
                    <c:v>First Quarter</c:v>
                  </c:pt>
                  <c:pt idx="5">
                    <c:v>Second Quarter</c:v>
                  </c:pt>
                  <c:pt idx="6">
                    <c:v>Third Quarter</c:v>
                  </c:pt>
                  <c:pt idx="7">
                    <c:v>Forth Quarter</c:v>
                  </c:pt>
                  <c:pt idx="8">
                    <c:v>First Quarter</c:v>
                  </c:pt>
                  <c:pt idx="9">
                    <c:v>Second Quarter</c:v>
                  </c:pt>
                  <c:pt idx="10">
                    <c:v>Third Quarter</c:v>
                  </c:pt>
                  <c:pt idx="11">
                    <c:v>Forth Quarter</c:v>
                  </c:pt>
                  <c:pt idx="12">
                    <c:v>First Quarter</c:v>
                  </c:pt>
                  <c:pt idx="13">
                    <c:v>Second Quarter</c:v>
                  </c:pt>
                  <c:pt idx="14">
                    <c:v>Third Quarter</c:v>
                  </c:pt>
                  <c:pt idx="15">
                    <c:v>Forth Quarter</c:v>
                  </c:pt>
                  <c:pt idx="16">
                    <c:v>First Quarter</c:v>
                  </c:pt>
                  <c:pt idx="17">
                    <c:v>Second Quarter</c:v>
                  </c:pt>
                  <c:pt idx="18">
                    <c:v>Third Quarter</c:v>
                  </c:pt>
                  <c:pt idx="19">
                    <c:v>Forth Quarter</c:v>
                  </c:pt>
                </c:lvl>
                <c:lvl>
                  <c:pt idx="0">
                    <c:v>2016年</c:v>
                  </c:pt>
                  <c:pt idx="4">
                    <c:v>2017年</c:v>
                  </c:pt>
                  <c:pt idx="8">
                    <c:v>2018年</c:v>
                  </c:pt>
                  <c:pt idx="12">
                    <c:v>2019年</c:v>
                  </c:pt>
                  <c:pt idx="16">
                    <c:v>2020年</c:v>
                  </c:pt>
                </c:lvl>
              </c:multiLvlStrCache>
            </c:multiLvlStrRef>
          </c:cat>
          <c:val>
            <c:numRef>
              <c:f>'Different Electricity price (2)'!$B$4:$B$29</c:f>
              <c:numCache>
                <c:formatCode>General</c:formatCode>
                <c:ptCount val="20"/>
                <c:pt idx="0">
                  <c:v>11176034.035769194</c:v>
                </c:pt>
                <c:pt idx="1">
                  <c:v>15413679.15442889</c:v>
                </c:pt>
                <c:pt idx="2">
                  <c:v>17078549.053963885</c:v>
                </c:pt>
                <c:pt idx="3">
                  <c:v>10709321.786150398</c:v>
                </c:pt>
                <c:pt idx="4">
                  <c:v>15924982.643103307</c:v>
                </c:pt>
                <c:pt idx="5">
                  <c:v>22205514.807193652</c:v>
                </c:pt>
                <c:pt idx="6">
                  <c:v>34887994.704792894</c:v>
                </c:pt>
                <c:pt idx="7">
                  <c:v>46924968.943960257</c:v>
                </c:pt>
                <c:pt idx="8">
                  <c:v>74883074.56445767</c:v>
                </c:pt>
                <c:pt idx="9">
                  <c:v>113319014.64685942</c:v>
                </c:pt>
                <c:pt idx="10">
                  <c:v>134093045.81335117</c:v>
                </c:pt>
                <c:pt idx="11">
                  <c:v>117386443.50814854</c:v>
                </c:pt>
                <c:pt idx="12">
                  <c:v>77365745.908307388</c:v>
                </c:pt>
                <c:pt idx="13">
                  <c:v>92571642.136078328</c:v>
                </c:pt>
                <c:pt idx="14">
                  <c:v>138786179.48383862</c:v>
                </c:pt>
                <c:pt idx="15">
                  <c:v>165056983.96274608</c:v>
                </c:pt>
                <c:pt idx="16">
                  <c:v>155735651.44016808</c:v>
                </c:pt>
                <c:pt idx="17">
                  <c:v>148213380.46921632</c:v>
                </c:pt>
                <c:pt idx="18">
                  <c:v>155184850.9518027</c:v>
                </c:pt>
                <c:pt idx="19">
                  <c:v>146396674.95360073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5C-43F8-A270-5D8FAB912A5D}"/>
            </c:ext>
          </c:extLst>
        </c:ser>
        <c:ser>
          <c:idx val="1"/>
          <c:order val="1"/>
          <c:tx>
            <c:strRef>
              <c:f>'Different Electricity price (2)'!$C$3</c:f>
              <c:strCache>
                <c:ptCount val="1"/>
                <c:pt idx="0">
                  <c:v>Electricity Price:0.042857143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'Different Electricity price (2)'!$A$4:$A$29</c:f>
              <c:multiLvlStrCache>
                <c:ptCount val="20"/>
                <c:lvl>
                  <c:pt idx="0">
                    <c:v>First Quarter</c:v>
                  </c:pt>
                  <c:pt idx="1">
                    <c:v>Second Quarter</c:v>
                  </c:pt>
                  <c:pt idx="2">
                    <c:v>Third Quarter</c:v>
                  </c:pt>
                  <c:pt idx="3">
                    <c:v>Forth Quarter</c:v>
                  </c:pt>
                  <c:pt idx="4">
                    <c:v>First Quarter</c:v>
                  </c:pt>
                  <c:pt idx="5">
                    <c:v>Second Quarter</c:v>
                  </c:pt>
                  <c:pt idx="6">
                    <c:v>Third Quarter</c:v>
                  </c:pt>
                  <c:pt idx="7">
                    <c:v>Forth Quarter</c:v>
                  </c:pt>
                  <c:pt idx="8">
                    <c:v>First Quarter</c:v>
                  </c:pt>
                  <c:pt idx="9">
                    <c:v>Second Quarter</c:v>
                  </c:pt>
                  <c:pt idx="10">
                    <c:v>Third Quarter</c:v>
                  </c:pt>
                  <c:pt idx="11">
                    <c:v>Forth Quarter</c:v>
                  </c:pt>
                  <c:pt idx="12">
                    <c:v>First Quarter</c:v>
                  </c:pt>
                  <c:pt idx="13">
                    <c:v>Second Quarter</c:v>
                  </c:pt>
                  <c:pt idx="14">
                    <c:v>Third Quarter</c:v>
                  </c:pt>
                  <c:pt idx="15">
                    <c:v>Forth Quarter</c:v>
                  </c:pt>
                  <c:pt idx="16">
                    <c:v>First Quarter</c:v>
                  </c:pt>
                  <c:pt idx="17">
                    <c:v>Second Quarter</c:v>
                  </c:pt>
                  <c:pt idx="18">
                    <c:v>Third Quarter</c:v>
                  </c:pt>
                  <c:pt idx="19">
                    <c:v>Forth Quarter</c:v>
                  </c:pt>
                </c:lvl>
                <c:lvl>
                  <c:pt idx="0">
                    <c:v>2016年</c:v>
                  </c:pt>
                  <c:pt idx="4">
                    <c:v>2017年</c:v>
                  </c:pt>
                  <c:pt idx="8">
                    <c:v>2018年</c:v>
                  </c:pt>
                  <c:pt idx="12">
                    <c:v>2019年</c:v>
                  </c:pt>
                  <c:pt idx="16">
                    <c:v>2020年</c:v>
                  </c:pt>
                </c:lvl>
              </c:multiLvlStrCache>
            </c:multiLvlStrRef>
          </c:cat>
          <c:val>
            <c:numRef>
              <c:f>'Different Electricity price (2)'!$C$4:$C$29</c:f>
              <c:numCache>
                <c:formatCode>General</c:formatCode>
                <c:ptCount val="20"/>
                <c:pt idx="0">
                  <c:v>7982881.4541208558</c:v>
                </c:pt>
                <c:pt idx="1">
                  <c:v>11009770.824592063</c:v>
                </c:pt>
                <c:pt idx="2">
                  <c:v>12198963.609974205</c:v>
                </c:pt>
                <c:pt idx="3">
                  <c:v>7649515.5615359992</c:v>
                </c:pt>
                <c:pt idx="4">
                  <c:v>11374987.60221665</c:v>
                </c:pt>
                <c:pt idx="5">
                  <c:v>15861082.005138323</c:v>
                </c:pt>
                <c:pt idx="6">
                  <c:v>24919996.217709206</c:v>
                </c:pt>
                <c:pt idx="7">
                  <c:v>33517834.959971607</c:v>
                </c:pt>
                <c:pt idx="8">
                  <c:v>53487910.403184056</c:v>
                </c:pt>
                <c:pt idx="9">
                  <c:v>80942153.319185302</c:v>
                </c:pt>
                <c:pt idx="10">
                  <c:v>95780747.009536579</c:v>
                </c:pt>
                <c:pt idx="11">
                  <c:v>83847459.648677483</c:v>
                </c:pt>
                <c:pt idx="12">
                  <c:v>55261247.077362433</c:v>
                </c:pt>
                <c:pt idx="13">
                  <c:v>66122601.525770202</c:v>
                </c:pt>
                <c:pt idx="14">
                  <c:v>99132985.345598996</c:v>
                </c:pt>
                <c:pt idx="15">
                  <c:v>117897845.68767576</c:v>
                </c:pt>
                <c:pt idx="16">
                  <c:v>111239751.02869149</c:v>
                </c:pt>
                <c:pt idx="17">
                  <c:v>105866700.33515452</c:v>
                </c:pt>
                <c:pt idx="18">
                  <c:v>110846322.1084305</c:v>
                </c:pt>
                <c:pt idx="19">
                  <c:v>104569053.53828624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5C-43F8-A270-5D8FAB912A5D}"/>
            </c:ext>
          </c:extLst>
        </c:ser>
        <c:ser>
          <c:idx val="2"/>
          <c:order val="2"/>
          <c:tx>
            <c:strRef>
              <c:f>'Different Electricity price (2)'!$D$3</c:f>
              <c:strCache>
                <c:ptCount val="1"/>
                <c:pt idx="0">
                  <c:v>Electricity Price:0.03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'Different Electricity price (2)'!$A$4:$A$29</c:f>
              <c:multiLvlStrCache>
                <c:ptCount val="20"/>
                <c:lvl>
                  <c:pt idx="0">
                    <c:v>First Quarter</c:v>
                  </c:pt>
                  <c:pt idx="1">
                    <c:v>Second Quarter</c:v>
                  </c:pt>
                  <c:pt idx="2">
                    <c:v>Third Quarter</c:v>
                  </c:pt>
                  <c:pt idx="3">
                    <c:v>Forth Quarter</c:v>
                  </c:pt>
                  <c:pt idx="4">
                    <c:v>First Quarter</c:v>
                  </c:pt>
                  <c:pt idx="5">
                    <c:v>Second Quarter</c:v>
                  </c:pt>
                  <c:pt idx="6">
                    <c:v>Third Quarter</c:v>
                  </c:pt>
                  <c:pt idx="7">
                    <c:v>Forth Quarter</c:v>
                  </c:pt>
                  <c:pt idx="8">
                    <c:v>First Quarter</c:v>
                  </c:pt>
                  <c:pt idx="9">
                    <c:v>Second Quarter</c:v>
                  </c:pt>
                  <c:pt idx="10">
                    <c:v>Third Quarter</c:v>
                  </c:pt>
                  <c:pt idx="11">
                    <c:v>Forth Quarter</c:v>
                  </c:pt>
                  <c:pt idx="12">
                    <c:v>First Quarter</c:v>
                  </c:pt>
                  <c:pt idx="13">
                    <c:v>Second Quarter</c:v>
                  </c:pt>
                  <c:pt idx="14">
                    <c:v>Third Quarter</c:v>
                  </c:pt>
                  <c:pt idx="15">
                    <c:v>Forth Quarter</c:v>
                  </c:pt>
                  <c:pt idx="16">
                    <c:v>First Quarter</c:v>
                  </c:pt>
                  <c:pt idx="17">
                    <c:v>Second Quarter</c:v>
                  </c:pt>
                  <c:pt idx="18">
                    <c:v>Third Quarter</c:v>
                  </c:pt>
                  <c:pt idx="19">
                    <c:v>Forth Quarter</c:v>
                  </c:pt>
                </c:lvl>
                <c:lvl>
                  <c:pt idx="0">
                    <c:v>2016年</c:v>
                  </c:pt>
                  <c:pt idx="4">
                    <c:v>2017年</c:v>
                  </c:pt>
                  <c:pt idx="8">
                    <c:v>2018年</c:v>
                  </c:pt>
                  <c:pt idx="12">
                    <c:v>2019年</c:v>
                  </c:pt>
                  <c:pt idx="16">
                    <c:v>2020年</c:v>
                  </c:pt>
                </c:lvl>
              </c:multiLvlStrCache>
            </c:multiLvlStrRef>
          </c:cat>
          <c:val>
            <c:numRef>
              <c:f>'Different Electricity price (2)'!$D$4:$D$29</c:f>
              <c:numCache>
                <c:formatCode>General</c:formatCode>
                <c:ptCount val="20"/>
                <c:pt idx="0">
                  <c:v>5588017.0178845972</c:v>
                </c:pt>
                <c:pt idx="1">
                  <c:v>7706839.577214445</c:v>
                </c:pt>
                <c:pt idx="2">
                  <c:v>8539274.5269819424</c:v>
                </c:pt>
                <c:pt idx="3">
                  <c:v>5354660.8930751989</c:v>
                </c:pt>
                <c:pt idx="4">
                  <c:v>7962491.3215516536</c:v>
                </c:pt>
                <c:pt idx="5">
                  <c:v>11102757.403596826</c:v>
                </c:pt>
                <c:pt idx="6">
                  <c:v>17443997.352396447</c:v>
                </c:pt>
                <c:pt idx="7">
                  <c:v>23462484.471980128</c:v>
                </c:pt>
                <c:pt idx="8">
                  <c:v>37441537.282228835</c:v>
                </c:pt>
                <c:pt idx="9">
                  <c:v>56659507.323429711</c:v>
                </c:pt>
                <c:pt idx="10">
                  <c:v>67046522.906675585</c:v>
                </c:pt>
                <c:pt idx="11">
                  <c:v>58693221.754074268</c:v>
                </c:pt>
                <c:pt idx="12">
                  <c:v>38682872.954153694</c:v>
                </c:pt>
                <c:pt idx="13">
                  <c:v>46285821.068039164</c:v>
                </c:pt>
                <c:pt idx="14">
                  <c:v>69393089.741919309</c:v>
                </c:pt>
                <c:pt idx="15">
                  <c:v>82528491.981373042</c:v>
                </c:pt>
                <c:pt idx="16">
                  <c:v>77867825.720084041</c:v>
                </c:pt>
                <c:pt idx="17">
                  <c:v>74106690.234608158</c:v>
                </c:pt>
                <c:pt idx="18">
                  <c:v>77592425.47590135</c:v>
                </c:pt>
                <c:pt idx="19">
                  <c:v>73198337.476800367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5C-43F8-A270-5D8FAB912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499296"/>
        <c:axId val="723493888"/>
      </c:lineChart>
      <c:valAx>
        <c:axId val="72349388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3499296"/>
        <c:crosses val="max"/>
        <c:crossBetween val="between"/>
      </c:valAx>
      <c:catAx>
        <c:axId val="72349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3493888"/>
        <c:crosses val="autoZero"/>
        <c:auto val="1"/>
        <c:lblAlgn val="ctr"/>
        <c:lblOffset val="100"/>
        <c:noMultiLvlLbl val="0"/>
      </c:catAx>
      <c:valAx>
        <c:axId val="729741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9740320"/>
        <c:crosses val="autoZero"/>
        <c:crossBetween val="between"/>
      </c:valAx>
      <c:catAx>
        <c:axId val="729740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9741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3.jpeg"/><Relationship Id="rId4" Type="http://schemas.openxmlformats.org/officeDocument/2006/relationships/image" Target="../media/image8.png"/><Relationship Id="rId9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609802</xdr:colOff>
      <xdr:row>4</xdr:row>
      <xdr:rowOff>145296</xdr:rowOff>
    </xdr:from>
    <xdr:to>
      <xdr:col>33</xdr:col>
      <xdr:colOff>441732</xdr:colOff>
      <xdr:row>140</xdr:row>
      <xdr:rowOff>3010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F12D50F-0017-4B37-A4A0-B9DAE9604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38964" y="871787"/>
          <a:ext cx="3520266" cy="2400430"/>
        </a:xfrm>
        <a:prstGeom prst="rect">
          <a:avLst/>
        </a:prstGeom>
      </xdr:spPr>
    </xdr:pic>
    <xdr:clientData/>
  </xdr:twoCellAnchor>
  <xdr:twoCellAnchor>
    <xdr:from>
      <xdr:col>34</xdr:col>
      <xdr:colOff>380274</xdr:colOff>
      <xdr:row>5</xdr:row>
      <xdr:rowOff>11289</xdr:rowOff>
    </xdr:from>
    <xdr:to>
      <xdr:col>41</xdr:col>
      <xdr:colOff>521790</xdr:colOff>
      <xdr:row>141</xdr:row>
      <xdr:rowOff>22174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71CA1CA-D429-486F-B44B-E92E28A6A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501211</xdr:colOff>
      <xdr:row>142</xdr:row>
      <xdr:rowOff>31433</xdr:rowOff>
    </xdr:from>
    <xdr:to>
      <xdr:col>80</xdr:col>
      <xdr:colOff>585034</xdr:colOff>
      <xdr:row>156</xdr:row>
      <xdr:rowOff>159616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C6BBE68-31E3-423A-B90D-E2AA5E129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422623</xdr:colOff>
      <xdr:row>160</xdr:row>
      <xdr:rowOff>113513</xdr:rowOff>
    </xdr:from>
    <xdr:to>
      <xdr:col>57</xdr:col>
      <xdr:colOff>576305</xdr:colOff>
      <xdr:row>176</xdr:row>
      <xdr:rowOff>33181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10CEE52-8EA3-4BBC-A5E3-69BC4040A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363245</xdr:colOff>
      <xdr:row>148</xdr:row>
      <xdr:rowOff>158220</xdr:rowOff>
    </xdr:from>
    <xdr:to>
      <xdr:col>33</xdr:col>
      <xdr:colOff>288152</xdr:colOff>
      <xdr:row>163</xdr:row>
      <xdr:rowOff>177080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AAA214E5-49FE-4DF8-AEA9-833E38B4E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331807</xdr:colOff>
      <xdr:row>142</xdr:row>
      <xdr:rowOff>68120</xdr:rowOff>
    </xdr:from>
    <xdr:to>
      <xdr:col>45</xdr:col>
      <xdr:colOff>242746</xdr:colOff>
      <xdr:row>157</xdr:row>
      <xdr:rowOff>86982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9C4794B2-7741-4365-98AE-822D6725F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335303</xdr:colOff>
      <xdr:row>157</xdr:row>
      <xdr:rowOff>167652</xdr:rowOff>
    </xdr:from>
    <xdr:to>
      <xdr:col>45</xdr:col>
      <xdr:colOff>237508</xdr:colOff>
      <xdr:row>173</xdr:row>
      <xdr:rowOff>97797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F6113F1E-F856-4A2D-8557-3F1C706BA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287651</xdr:colOff>
      <xdr:row>142</xdr:row>
      <xdr:rowOff>48905</xdr:rowOff>
    </xdr:from>
    <xdr:to>
      <xdr:col>57</xdr:col>
      <xdr:colOff>394679</xdr:colOff>
      <xdr:row>156</xdr:row>
      <xdr:rowOff>169059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2C918AAB-B346-46B7-9112-DB0336253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57</xdr:col>
      <xdr:colOff>418653</xdr:colOff>
      <xdr:row>141</xdr:row>
      <xdr:rowOff>155079</xdr:rowOff>
    </xdr:from>
    <xdr:to>
      <xdr:col>68</xdr:col>
      <xdr:colOff>459046</xdr:colOff>
      <xdr:row>157</xdr:row>
      <xdr:rowOff>23950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9490FF6-6CEF-4E68-8827-A3F5C08C1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490726</xdr:colOff>
      <xdr:row>127</xdr:row>
      <xdr:rowOff>88364</xdr:rowOff>
    </xdr:from>
    <xdr:to>
      <xdr:col>66</xdr:col>
      <xdr:colOff>129229</xdr:colOff>
      <xdr:row>142</xdr:row>
      <xdr:rowOff>107224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6562EEEB-A9B6-4E6E-9CB6-5B6183F76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57629</xdr:colOff>
      <xdr:row>128</xdr:row>
      <xdr:rowOff>0</xdr:rowOff>
    </xdr:from>
    <xdr:to>
      <xdr:col>53</xdr:col>
      <xdr:colOff>345780</xdr:colOff>
      <xdr:row>141</xdr:row>
      <xdr:rowOff>115261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3C6CC466-7BAD-457D-B53F-5FB909ED9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564515</xdr:colOff>
      <xdr:row>2</xdr:row>
      <xdr:rowOff>61595</xdr:rowOff>
    </xdr:from>
    <xdr:to>
      <xdr:col>16</xdr:col>
      <xdr:colOff>502285</xdr:colOff>
      <xdr:row>19</xdr:row>
      <xdr:rowOff>163195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0915" y="427355"/>
          <a:ext cx="4204970" cy="32296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162605</xdr:colOff>
      <xdr:row>3</xdr:row>
      <xdr:rowOff>15991</xdr:rowOff>
    </xdr:from>
    <xdr:to>
      <xdr:col>18</xdr:col>
      <xdr:colOff>249810</xdr:colOff>
      <xdr:row>19</xdr:row>
      <xdr:rowOff>108177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23B8856-9B99-4C50-A8FD-710CB95BF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8334" y="554834"/>
          <a:ext cx="5138176" cy="2976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446314</xdr:colOff>
      <xdr:row>2</xdr:row>
      <xdr:rowOff>27213</xdr:rowOff>
    </xdr:from>
    <xdr:to>
      <xdr:col>18</xdr:col>
      <xdr:colOff>163285</xdr:colOff>
      <xdr:row>39</xdr:row>
      <xdr:rowOff>3965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30310A8-1352-4FAF-9824-956536F1C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4028" y="386442"/>
          <a:ext cx="3635828" cy="66333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631371</xdr:colOff>
      <xdr:row>3</xdr:row>
      <xdr:rowOff>141514</xdr:rowOff>
    </xdr:from>
    <xdr:to>
      <xdr:col>22</xdr:col>
      <xdr:colOff>453935</xdr:colOff>
      <xdr:row>33</xdr:row>
      <xdr:rowOff>65314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2487D14-260F-4146-8BD8-FEF8E9E47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9657" y="685800"/>
          <a:ext cx="8313421" cy="5317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685799</xdr:colOff>
      <xdr:row>24</xdr:row>
      <xdr:rowOff>315800</xdr:rowOff>
    </xdr:from>
    <xdr:to>
      <xdr:col>15</xdr:col>
      <xdr:colOff>156767</xdr:colOff>
      <xdr:row>42</xdr:row>
      <xdr:rowOff>153166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C5616EA-A0B0-4757-BB86-D6914DA9A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7228" y="5883843"/>
          <a:ext cx="2154297" cy="3930395"/>
        </a:xfrm>
        <a:prstGeom prst="rect">
          <a:avLst/>
        </a:prstGeom>
      </xdr:spPr>
    </xdr:pic>
    <xdr:clientData/>
  </xdr:twoCellAnchor>
  <xdr:twoCellAnchor editAs="oneCell">
    <xdr:from>
      <xdr:col>8</xdr:col>
      <xdr:colOff>566057</xdr:colOff>
      <xdr:row>31</xdr:row>
      <xdr:rowOff>71560</xdr:rowOff>
    </xdr:from>
    <xdr:to>
      <xdr:col>11</xdr:col>
      <xdr:colOff>29885</xdr:colOff>
      <xdr:row>42</xdr:row>
      <xdr:rowOff>70999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F072CE-D818-4C2F-A886-30CD8E574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8057" y="7626246"/>
          <a:ext cx="2261456" cy="1975196"/>
        </a:xfrm>
        <a:prstGeom prst="rect">
          <a:avLst/>
        </a:prstGeom>
      </xdr:spPr>
    </xdr:pic>
    <xdr:clientData/>
  </xdr:twoCellAnchor>
  <xdr:twoCellAnchor editAs="oneCell">
    <xdr:from>
      <xdr:col>11</xdr:col>
      <xdr:colOff>473528</xdr:colOff>
      <xdr:row>0</xdr:row>
      <xdr:rowOff>0</xdr:rowOff>
    </xdr:from>
    <xdr:to>
      <xdr:col>17</xdr:col>
      <xdr:colOff>130256</xdr:colOff>
      <xdr:row>11</xdr:row>
      <xdr:rowOff>44534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CFE02B4-1927-4542-B42C-651D4D445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299" y="0"/>
          <a:ext cx="3646343" cy="2205348"/>
        </a:xfrm>
        <a:prstGeom prst="rect">
          <a:avLst/>
        </a:prstGeom>
      </xdr:spPr>
    </xdr:pic>
    <xdr:clientData/>
  </xdr:twoCellAnchor>
  <xdr:twoCellAnchor editAs="oneCell">
    <xdr:from>
      <xdr:col>11</xdr:col>
      <xdr:colOff>500387</xdr:colOff>
      <xdr:row>11</xdr:row>
      <xdr:rowOff>65315</xdr:rowOff>
    </xdr:from>
    <xdr:to>
      <xdr:col>17</xdr:col>
      <xdr:colOff>566055</xdr:colOff>
      <xdr:row>23</xdr:row>
      <xdr:rowOff>231544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7C64048-418C-4B17-9052-F9D2D6F2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0016" y="2226129"/>
          <a:ext cx="4055283" cy="3219672"/>
        </a:xfrm>
        <a:prstGeom prst="rect">
          <a:avLst/>
        </a:prstGeom>
      </xdr:spPr>
    </xdr:pic>
    <xdr:clientData/>
  </xdr:twoCellAnchor>
  <xdr:twoCellAnchor editAs="oneCell">
    <xdr:from>
      <xdr:col>0</xdr:col>
      <xdr:colOff>631370</xdr:colOff>
      <xdr:row>44</xdr:row>
      <xdr:rowOff>33231</xdr:rowOff>
    </xdr:from>
    <xdr:to>
      <xdr:col>8</xdr:col>
      <xdr:colOff>369746</xdr:colOff>
      <xdr:row>47</xdr:row>
      <xdr:rowOff>89600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6D77FB3-F10A-4689-880F-58AE41091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1370" y="7936260"/>
          <a:ext cx="4963519" cy="595212"/>
        </a:xfrm>
        <a:prstGeom prst="rect">
          <a:avLst/>
        </a:prstGeom>
      </xdr:spPr>
    </xdr:pic>
    <xdr:clientData/>
  </xdr:twoCellAnchor>
  <xdr:twoCellAnchor editAs="oneCell">
    <xdr:from>
      <xdr:col>13</xdr:col>
      <xdr:colOff>70758</xdr:colOff>
      <xdr:row>45</xdr:row>
      <xdr:rowOff>703</xdr:rowOff>
    </xdr:from>
    <xdr:to>
      <xdr:col>21</xdr:col>
      <xdr:colOff>22990</xdr:colOff>
      <xdr:row>63</xdr:row>
      <xdr:rowOff>311557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0BFA2D6-8EAA-4711-93E3-21C1919F2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70892" y="10053981"/>
          <a:ext cx="5177376" cy="4441022"/>
        </a:xfrm>
        <a:prstGeom prst="rect">
          <a:avLst/>
        </a:prstGeom>
      </xdr:spPr>
    </xdr:pic>
    <xdr:clientData/>
  </xdr:twoCellAnchor>
  <xdr:twoCellAnchor editAs="oneCell">
    <xdr:from>
      <xdr:col>18</xdr:col>
      <xdr:colOff>16329</xdr:colOff>
      <xdr:row>2</xdr:row>
      <xdr:rowOff>59387</xdr:rowOff>
    </xdr:from>
    <xdr:to>
      <xdr:col>25</xdr:col>
      <xdr:colOff>16329</xdr:colOff>
      <xdr:row>16</xdr:row>
      <xdr:rowOff>69776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7C96911-1F80-407B-8AFF-505245D97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28715" y="418616"/>
          <a:ext cx="4572000" cy="3069274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115548</xdr:colOff>
      <xdr:row>72</xdr:row>
      <xdr:rowOff>5443</xdr:rowOff>
    </xdr:from>
    <xdr:to>
      <xdr:col>16</xdr:col>
      <xdr:colOff>308334</xdr:colOff>
      <xdr:row>79</xdr:row>
      <xdr:rowOff>43543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02709EB-95D6-44A0-B257-89817867E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63948" y="16012886"/>
          <a:ext cx="4650486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217713</xdr:colOff>
      <xdr:row>71</xdr:row>
      <xdr:rowOff>62303</xdr:rowOff>
    </xdr:from>
    <xdr:to>
      <xdr:col>9</xdr:col>
      <xdr:colOff>146957</xdr:colOff>
      <xdr:row>91</xdr:row>
      <xdr:rowOff>92294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2EC1992-17B0-4C26-96D1-A66EC2384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56" y="15890132"/>
          <a:ext cx="5154387" cy="3622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17085</xdr:colOff>
      <xdr:row>94</xdr:row>
      <xdr:rowOff>27215</xdr:rowOff>
    </xdr:from>
    <xdr:to>
      <xdr:col>10</xdr:col>
      <xdr:colOff>1072242</xdr:colOff>
      <xdr:row>114</xdr:row>
      <xdr:rowOff>81643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3BDB6E8-F84D-4FB8-80F9-3B1C6BC37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228" y="19986172"/>
          <a:ext cx="7303557" cy="3646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576302</xdr:colOff>
      <xdr:row>2172</xdr:row>
      <xdr:rowOff>38421</xdr:rowOff>
    </xdr:from>
    <xdr:to>
      <xdr:col>14</xdr:col>
      <xdr:colOff>199784</xdr:colOff>
      <xdr:row>2184</xdr:row>
      <xdr:rowOff>119102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99E16DF-85DF-4227-8FD7-0696629E2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132670</xdr:colOff>
      <xdr:row>746</xdr:row>
      <xdr:rowOff>54437</xdr:rowOff>
    </xdr:from>
    <xdr:to>
      <xdr:col>7</xdr:col>
      <xdr:colOff>500063</xdr:colOff>
      <xdr:row>761</xdr:row>
      <xdr:rowOff>144244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89060DF-EB6F-4A4E-BF69-8DFE2CBAC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552747</xdr:colOff>
      <xdr:row>6</xdr:row>
      <xdr:rowOff>92801</xdr:rowOff>
    </xdr:from>
    <xdr:to>
      <xdr:col>17</xdr:col>
      <xdr:colOff>438265</xdr:colOff>
      <xdr:row>28</xdr:row>
      <xdr:rowOff>54703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A4BC4AE3-FF9A-4B52-AE88-ACCDD0433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1251854</xdr:colOff>
      <xdr:row>7</xdr:row>
      <xdr:rowOff>136071</xdr:rowOff>
    </xdr:from>
    <xdr:to>
      <xdr:col>11</xdr:col>
      <xdr:colOff>468084</xdr:colOff>
      <xdr:row>34</xdr:row>
      <xdr:rowOff>8164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21EC2B-EBA1-49C2-884D-9813D0B98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1148348</xdr:colOff>
      <xdr:row>4</xdr:row>
      <xdr:rowOff>146775</xdr:rowOff>
    </xdr:from>
    <xdr:to>
      <xdr:col>17</xdr:col>
      <xdr:colOff>551189</xdr:colOff>
      <xdr:row>31</xdr:row>
      <xdr:rowOff>18867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A5D6ADA-6B1B-453A-890C-91E634BA3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&#21608;&#23478;&#30003;/Documents/WeChat%20Files/wxid_fz9romvcwvrl21/FileStorage/File/2021-02/&#27599;T&#29702;&#35770;&#25910;&#2083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inmarket (2)"/>
      <sheetName val="Sheet1"/>
    </sheetNames>
    <sheetDataSet>
      <sheetData sheetId="0"/>
      <sheetData sheetId="1">
        <row r="1">
          <cell r="A1" t="str">
            <v>Date</v>
          </cell>
          <cell r="B1" t="str">
            <v>Close(收盘价 美元)</v>
          </cell>
          <cell r="C1" t="str">
            <v>Reward</v>
          </cell>
          <cell r="D1" t="str">
            <v>Diff</v>
          </cell>
          <cell r="E1" t="str">
            <v>Prd（每T理论日产出比特币数量</v>
          </cell>
          <cell r="F1" t="str">
            <v>DailyRevenue（每T理论日收入）</v>
          </cell>
        </row>
        <row r="2">
          <cell r="A2">
            <v>42005</v>
          </cell>
          <cell r="B2">
            <v>314.25</v>
          </cell>
          <cell r="C2">
            <v>25</v>
          </cell>
          <cell r="D2">
            <v>40640955016</v>
          </cell>
          <cell r="E2">
            <v>1.2374566249596399E-2</v>
          </cell>
          <cell r="F2">
            <v>3.8887074439356599</v>
          </cell>
        </row>
        <row r="3">
          <cell r="A3">
            <v>42006</v>
          </cell>
          <cell r="B3">
            <v>315.02999999999997</v>
          </cell>
          <cell r="C3">
            <v>25</v>
          </cell>
          <cell r="D3">
            <v>40640955016</v>
          </cell>
          <cell r="E3">
            <v>1.2374566249596399E-2</v>
          </cell>
          <cell r="F3">
            <v>3.89835960561035</v>
          </cell>
        </row>
        <row r="4">
          <cell r="A4">
            <v>42007</v>
          </cell>
          <cell r="B4">
            <v>281.08</v>
          </cell>
          <cell r="C4">
            <v>25</v>
          </cell>
          <cell r="D4">
            <v>40640955016</v>
          </cell>
          <cell r="E4">
            <v>1.2374566249596399E-2</v>
          </cell>
          <cell r="F4">
            <v>3.4782430814365499</v>
          </cell>
        </row>
        <row r="5">
          <cell r="A5">
            <v>42008</v>
          </cell>
          <cell r="B5">
            <v>264.2</v>
          </cell>
          <cell r="C5">
            <v>25</v>
          </cell>
          <cell r="D5">
            <v>40640955016</v>
          </cell>
          <cell r="E5">
            <v>1.2374566249596399E-2</v>
          </cell>
          <cell r="F5">
            <v>3.2693604031433599</v>
          </cell>
        </row>
        <row r="6">
          <cell r="A6">
            <v>42009</v>
          </cell>
          <cell r="B6">
            <v>274.47000000000003</v>
          </cell>
          <cell r="C6">
            <v>25</v>
          </cell>
          <cell r="D6">
            <v>40640955016</v>
          </cell>
          <cell r="E6">
            <v>1.2374566249596399E-2</v>
          </cell>
          <cell r="F6">
            <v>3.3964471985267202</v>
          </cell>
        </row>
        <row r="7">
          <cell r="A7">
            <v>42010</v>
          </cell>
          <cell r="B7">
            <v>286.19</v>
          </cell>
          <cell r="C7">
            <v>25</v>
          </cell>
          <cell r="D7">
            <v>40640955016</v>
          </cell>
          <cell r="E7">
            <v>1.2374566249596399E-2</v>
          </cell>
          <cell r="F7">
            <v>3.5414771149719901</v>
          </cell>
        </row>
        <row r="8">
          <cell r="A8">
            <v>42011</v>
          </cell>
          <cell r="B8">
            <v>294.33999999999997</v>
          </cell>
          <cell r="C8">
            <v>25</v>
          </cell>
          <cell r="D8">
            <v>40640955016</v>
          </cell>
          <cell r="E8">
            <v>1.2374566249596399E-2</v>
          </cell>
          <cell r="F8">
            <v>3.6423298299061999</v>
          </cell>
        </row>
        <row r="9">
          <cell r="A9">
            <v>42012</v>
          </cell>
          <cell r="B9">
            <v>283.35000000000002</v>
          </cell>
          <cell r="C9">
            <v>25</v>
          </cell>
          <cell r="D9">
            <v>40640955016</v>
          </cell>
          <cell r="E9">
            <v>1.2374566249596399E-2</v>
          </cell>
          <cell r="F9">
            <v>3.5063333468231401</v>
          </cell>
        </row>
        <row r="10">
          <cell r="A10">
            <v>42013</v>
          </cell>
          <cell r="B10">
            <v>290.41000000000003</v>
          </cell>
          <cell r="C10">
            <v>25</v>
          </cell>
          <cell r="D10">
            <v>40640955016</v>
          </cell>
          <cell r="E10">
            <v>1.2374566249596399E-2</v>
          </cell>
          <cell r="F10">
            <v>3.5936977845452902</v>
          </cell>
        </row>
        <row r="11">
          <cell r="A11">
            <v>42014</v>
          </cell>
          <cell r="B11">
            <v>274.8</v>
          </cell>
          <cell r="C11">
            <v>25</v>
          </cell>
          <cell r="D11">
            <v>40640955016</v>
          </cell>
          <cell r="E11">
            <v>1.2374566249596399E-2</v>
          </cell>
          <cell r="F11">
            <v>3.4005308053890899</v>
          </cell>
        </row>
        <row r="12">
          <cell r="A12">
            <v>42015</v>
          </cell>
          <cell r="B12">
            <v>265.66000000000003</v>
          </cell>
          <cell r="C12">
            <v>25</v>
          </cell>
          <cell r="D12">
            <v>40640955016</v>
          </cell>
          <cell r="E12">
            <v>1.2374566249596399E-2</v>
          </cell>
          <cell r="F12">
            <v>3.28742726986777</v>
          </cell>
        </row>
        <row r="13">
          <cell r="A13">
            <v>42016</v>
          </cell>
          <cell r="B13">
            <v>267.8</v>
          </cell>
          <cell r="C13">
            <v>25</v>
          </cell>
          <cell r="D13">
            <v>40640955016</v>
          </cell>
          <cell r="E13">
            <v>1.2374566249596399E-2</v>
          </cell>
          <cell r="F13">
            <v>3.31390884164191</v>
          </cell>
        </row>
        <row r="14">
          <cell r="A14">
            <v>42017</v>
          </cell>
          <cell r="B14">
            <v>225.86</v>
          </cell>
          <cell r="C14">
            <v>25</v>
          </cell>
          <cell r="D14">
            <v>43971662056</v>
          </cell>
          <cell r="E14">
            <v>1.14372340452329E-2</v>
          </cell>
          <cell r="F14">
            <v>2.5832136814563</v>
          </cell>
        </row>
        <row r="15">
          <cell r="A15">
            <v>42018</v>
          </cell>
          <cell r="B15">
            <v>178.1</v>
          </cell>
          <cell r="C15">
            <v>25</v>
          </cell>
          <cell r="D15">
            <v>43971662056</v>
          </cell>
          <cell r="E15">
            <v>1.14372340452329E-2</v>
          </cell>
          <cell r="F15">
            <v>2.0369713834559802</v>
          </cell>
        </row>
        <row r="16">
          <cell r="A16">
            <v>42019</v>
          </cell>
          <cell r="B16">
            <v>209.84</v>
          </cell>
          <cell r="C16">
            <v>25</v>
          </cell>
          <cell r="D16">
            <v>43971662056</v>
          </cell>
          <cell r="E16">
            <v>1.14372340452329E-2</v>
          </cell>
          <cell r="F16">
            <v>2.3999891920516698</v>
          </cell>
        </row>
        <row r="17">
          <cell r="A17">
            <v>42020</v>
          </cell>
          <cell r="B17">
            <v>208.1</v>
          </cell>
          <cell r="C17">
            <v>25</v>
          </cell>
          <cell r="D17">
            <v>43971662056</v>
          </cell>
          <cell r="E17">
            <v>1.14372340452329E-2</v>
          </cell>
          <cell r="F17">
            <v>2.3800884048129598</v>
          </cell>
        </row>
        <row r="18">
          <cell r="A18">
            <v>42021</v>
          </cell>
          <cell r="B18">
            <v>199.26</v>
          </cell>
          <cell r="C18">
            <v>25</v>
          </cell>
          <cell r="D18">
            <v>43971662056</v>
          </cell>
          <cell r="E18">
            <v>1.14372340452329E-2</v>
          </cell>
          <cell r="F18">
            <v>2.2789832558530998</v>
          </cell>
        </row>
        <row r="19">
          <cell r="A19">
            <v>42022</v>
          </cell>
          <cell r="B19">
            <v>210.34</v>
          </cell>
          <cell r="C19">
            <v>25</v>
          </cell>
          <cell r="D19">
            <v>43971662056</v>
          </cell>
          <cell r="E19">
            <v>1.14372340452329E-2</v>
          </cell>
          <cell r="F19">
            <v>2.4057078090742898</v>
          </cell>
        </row>
        <row r="20">
          <cell r="A20">
            <v>42023</v>
          </cell>
          <cell r="B20">
            <v>214.86</v>
          </cell>
          <cell r="C20">
            <v>25</v>
          </cell>
          <cell r="D20">
            <v>43971662056</v>
          </cell>
          <cell r="E20">
            <v>1.14372340452329E-2</v>
          </cell>
          <cell r="F20">
            <v>2.45740410695874</v>
          </cell>
        </row>
        <row r="21">
          <cell r="A21">
            <v>42024</v>
          </cell>
          <cell r="B21">
            <v>211.32</v>
          </cell>
          <cell r="C21">
            <v>25</v>
          </cell>
          <cell r="D21">
            <v>43971662056</v>
          </cell>
          <cell r="E21">
            <v>1.14372340452329E-2</v>
          </cell>
          <cell r="F21">
            <v>2.4169162984386099</v>
          </cell>
        </row>
        <row r="22">
          <cell r="A22">
            <v>42025</v>
          </cell>
          <cell r="B22">
            <v>226.9</v>
          </cell>
          <cell r="C22">
            <v>25</v>
          </cell>
          <cell r="D22">
            <v>43971662056</v>
          </cell>
          <cell r="E22">
            <v>1.14372340452329E-2</v>
          </cell>
          <cell r="F22">
            <v>2.5951084048633399</v>
          </cell>
        </row>
        <row r="23">
          <cell r="A23">
            <v>42026</v>
          </cell>
          <cell r="B23">
            <v>233.41</v>
          </cell>
          <cell r="C23">
            <v>25</v>
          </cell>
          <cell r="D23">
            <v>43971662056</v>
          </cell>
          <cell r="E23">
            <v>1.14372340452329E-2</v>
          </cell>
          <cell r="F23">
            <v>2.6695647984978099</v>
          </cell>
        </row>
        <row r="24">
          <cell r="A24">
            <v>42027</v>
          </cell>
          <cell r="B24">
            <v>232.88</v>
          </cell>
          <cell r="C24">
            <v>25</v>
          </cell>
          <cell r="D24">
            <v>43971662056</v>
          </cell>
          <cell r="E24">
            <v>1.14372340452329E-2</v>
          </cell>
          <cell r="F24">
            <v>2.6635030644538298</v>
          </cell>
        </row>
        <row r="25">
          <cell r="A25">
            <v>42028</v>
          </cell>
          <cell r="B25">
            <v>247.85</v>
          </cell>
          <cell r="C25">
            <v>25</v>
          </cell>
          <cell r="D25">
            <v>43971662056</v>
          </cell>
          <cell r="E25">
            <v>1.14372340452329E-2</v>
          </cell>
          <cell r="F25">
            <v>2.8347184581109701</v>
          </cell>
        </row>
        <row r="26">
          <cell r="A26">
            <v>42029</v>
          </cell>
          <cell r="B26">
            <v>253.72</v>
          </cell>
          <cell r="C26">
            <v>25</v>
          </cell>
          <cell r="D26">
            <v>43971662056</v>
          </cell>
          <cell r="E26">
            <v>1.14372340452329E-2</v>
          </cell>
          <cell r="F26">
            <v>2.9018550219564898</v>
          </cell>
        </row>
        <row r="27">
          <cell r="A27">
            <v>42030</v>
          </cell>
          <cell r="B27">
            <v>273.47000000000003</v>
          </cell>
          <cell r="C27">
            <v>25</v>
          </cell>
          <cell r="D27">
            <v>43971662056</v>
          </cell>
          <cell r="E27">
            <v>1.14372340452329E-2</v>
          </cell>
          <cell r="F27">
            <v>3.1277403943498401</v>
          </cell>
        </row>
        <row r="28">
          <cell r="A28">
            <v>42031</v>
          </cell>
          <cell r="B28">
            <v>263.48</v>
          </cell>
          <cell r="C28">
            <v>25</v>
          </cell>
          <cell r="D28">
            <v>41272873894</v>
          </cell>
          <cell r="E28">
            <v>1.21851022922217E-2</v>
          </cell>
          <cell r="F28">
            <v>3.21053075195459</v>
          </cell>
        </row>
        <row r="29">
          <cell r="A29">
            <v>42032</v>
          </cell>
          <cell r="B29">
            <v>233.91</v>
          </cell>
          <cell r="C29">
            <v>25</v>
          </cell>
          <cell r="D29">
            <v>41272873894</v>
          </cell>
          <cell r="E29">
            <v>1.21851022922217E-2</v>
          </cell>
          <cell r="F29">
            <v>2.8502172771735901</v>
          </cell>
        </row>
        <row r="30">
          <cell r="A30">
            <v>42033</v>
          </cell>
          <cell r="B30">
            <v>233.51</v>
          </cell>
          <cell r="C30">
            <v>25</v>
          </cell>
          <cell r="D30">
            <v>41272873894</v>
          </cell>
          <cell r="E30">
            <v>1.21851022922217E-2</v>
          </cell>
          <cell r="F30">
            <v>2.8453432362567002</v>
          </cell>
        </row>
        <row r="31">
          <cell r="A31">
            <v>42034</v>
          </cell>
          <cell r="B31">
            <v>226.43</v>
          </cell>
          <cell r="C31">
            <v>25</v>
          </cell>
          <cell r="D31">
            <v>41272873894</v>
          </cell>
          <cell r="E31">
            <v>1.21851022922217E-2</v>
          </cell>
          <cell r="F31">
            <v>2.7590727120277698</v>
          </cell>
        </row>
        <row r="32">
          <cell r="A32">
            <v>42035</v>
          </cell>
          <cell r="B32">
            <v>217.46</v>
          </cell>
          <cell r="C32">
            <v>25</v>
          </cell>
          <cell r="D32">
            <v>41272873894</v>
          </cell>
          <cell r="E32">
            <v>1.21851022922217E-2</v>
          </cell>
          <cell r="F32">
            <v>2.6497723444665402</v>
          </cell>
        </row>
        <row r="33">
          <cell r="A33">
            <v>42036</v>
          </cell>
          <cell r="B33">
            <v>226.97</v>
          </cell>
          <cell r="C33">
            <v>25</v>
          </cell>
          <cell r="D33">
            <v>41272873894</v>
          </cell>
          <cell r="E33">
            <v>1.21851022922217E-2</v>
          </cell>
          <cell r="F33">
            <v>2.7656526672655701</v>
          </cell>
        </row>
        <row r="34">
          <cell r="A34">
            <v>42037</v>
          </cell>
          <cell r="B34">
            <v>238.23</v>
          </cell>
          <cell r="C34">
            <v>25</v>
          </cell>
          <cell r="D34">
            <v>41272873894</v>
          </cell>
          <cell r="E34">
            <v>1.21851022922217E-2</v>
          </cell>
          <cell r="F34">
            <v>2.9028569190759899</v>
          </cell>
        </row>
        <row r="35">
          <cell r="A35">
            <v>42038</v>
          </cell>
          <cell r="B35">
            <v>227.27</v>
          </cell>
          <cell r="C35">
            <v>25</v>
          </cell>
          <cell r="D35">
            <v>41272873894</v>
          </cell>
          <cell r="E35">
            <v>1.21851022922217E-2</v>
          </cell>
          <cell r="F35">
            <v>2.7693081979532401</v>
          </cell>
        </row>
        <row r="36">
          <cell r="A36">
            <v>42039</v>
          </cell>
          <cell r="B36">
            <v>226.85</v>
          </cell>
          <cell r="C36">
            <v>25</v>
          </cell>
          <cell r="D36">
            <v>41272873894</v>
          </cell>
          <cell r="E36">
            <v>1.21851022922217E-2</v>
          </cell>
          <cell r="F36">
            <v>2.7641904549905001</v>
          </cell>
        </row>
        <row r="37">
          <cell r="A37">
            <v>42040</v>
          </cell>
          <cell r="B37">
            <v>217.11</v>
          </cell>
          <cell r="C37">
            <v>25</v>
          </cell>
          <cell r="D37">
            <v>41272873894</v>
          </cell>
          <cell r="E37">
            <v>1.21851022922217E-2</v>
          </cell>
          <cell r="F37">
            <v>2.64550755866426</v>
          </cell>
        </row>
        <row r="38">
          <cell r="A38">
            <v>42041</v>
          </cell>
          <cell r="B38">
            <v>222.27</v>
          </cell>
          <cell r="C38">
            <v>25</v>
          </cell>
          <cell r="D38">
            <v>41272873894</v>
          </cell>
          <cell r="E38">
            <v>1.21851022922217E-2</v>
          </cell>
          <cell r="F38">
            <v>2.7083826864921301</v>
          </cell>
        </row>
        <row r="39">
          <cell r="A39">
            <v>42042</v>
          </cell>
          <cell r="B39">
            <v>227.75</v>
          </cell>
          <cell r="C39">
            <v>25</v>
          </cell>
          <cell r="D39">
            <v>41272873894</v>
          </cell>
          <cell r="E39">
            <v>1.21851022922217E-2</v>
          </cell>
          <cell r="F39">
            <v>2.7751570470534999</v>
          </cell>
        </row>
        <row r="40">
          <cell r="A40">
            <v>42043</v>
          </cell>
          <cell r="B40">
            <v>223.41</v>
          </cell>
          <cell r="C40">
            <v>25</v>
          </cell>
          <cell r="D40">
            <v>41272873894</v>
          </cell>
          <cell r="E40">
            <v>1.21851022922217E-2</v>
          </cell>
          <cell r="F40">
            <v>2.7222737031052602</v>
          </cell>
        </row>
        <row r="41">
          <cell r="A41">
            <v>42044</v>
          </cell>
          <cell r="B41">
            <v>220.11</v>
          </cell>
          <cell r="C41">
            <v>25</v>
          </cell>
          <cell r="D41">
            <v>44455415962</v>
          </cell>
          <cell r="E41">
            <v>1.13127766192143E-2</v>
          </cell>
          <cell r="F41">
            <v>2.4900552616552498</v>
          </cell>
        </row>
        <row r="42">
          <cell r="A42">
            <v>42045</v>
          </cell>
          <cell r="B42">
            <v>219.84</v>
          </cell>
          <cell r="C42">
            <v>25</v>
          </cell>
          <cell r="D42">
            <v>44455415962</v>
          </cell>
          <cell r="E42">
            <v>1.13127766192143E-2</v>
          </cell>
          <cell r="F42">
            <v>2.48700081196806</v>
          </cell>
        </row>
        <row r="43">
          <cell r="A43">
            <v>42046</v>
          </cell>
          <cell r="B43">
            <v>219.18</v>
          </cell>
          <cell r="C43">
            <v>25</v>
          </cell>
          <cell r="D43">
            <v>44455415962</v>
          </cell>
          <cell r="E43">
            <v>1.13127766192143E-2</v>
          </cell>
          <cell r="F43">
            <v>2.47953437939938</v>
          </cell>
        </row>
        <row r="44">
          <cell r="A44">
            <v>42047</v>
          </cell>
          <cell r="B44">
            <v>221.76</v>
          </cell>
          <cell r="C44">
            <v>25</v>
          </cell>
          <cell r="D44">
            <v>44455415962</v>
          </cell>
          <cell r="E44">
            <v>1.13127766192143E-2</v>
          </cell>
          <cell r="F44">
            <v>2.5087213430769602</v>
          </cell>
        </row>
        <row r="45">
          <cell r="A45">
            <v>42048</v>
          </cell>
          <cell r="B45">
            <v>235.43</v>
          </cell>
          <cell r="C45">
            <v>25</v>
          </cell>
          <cell r="D45">
            <v>44455415962</v>
          </cell>
          <cell r="E45">
            <v>1.13127766192143E-2</v>
          </cell>
          <cell r="F45">
            <v>2.6633669994616098</v>
          </cell>
        </row>
        <row r="46">
          <cell r="A46">
            <v>42049</v>
          </cell>
          <cell r="B46">
            <v>257.32</v>
          </cell>
          <cell r="C46">
            <v>25</v>
          </cell>
          <cell r="D46">
            <v>44455415962</v>
          </cell>
          <cell r="E46">
            <v>1.13127766192143E-2</v>
          </cell>
          <cell r="F46">
            <v>2.9110036796562202</v>
          </cell>
        </row>
        <row r="47">
          <cell r="A47">
            <v>42050</v>
          </cell>
          <cell r="B47">
            <v>234.82</v>
          </cell>
          <cell r="C47">
            <v>25</v>
          </cell>
          <cell r="D47">
            <v>44455415962</v>
          </cell>
          <cell r="E47">
            <v>1.13127766192143E-2</v>
          </cell>
          <cell r="F47">
            <v>2.6564662057238899</v>
          </cell>
        </row>
        <row r="48">
          <cell r="A48">
            <v>42051</v>
          </cell>
          <cell r="B48">
            <v>233.84</v>
          </cell>
          <cell r="C48">
            <v>25</v>
          </cell>
          <cell r="D48">
            <v>44455415962</v>
          </cell>
          <cell r="E48">
            <v>1.13127766192143E-2</v>
          </cell>
          <cell r="F48">
            <v>2.6453796846370601</v>
          </cell>
        </row>
        <row r="49">
          <cell r="A49">
            <v>42052</v>
          </cell>
          <cell r="B49">
            <v>243.61</v>
          </cell>
          <cell r="C49">
            <v>25</v>
          </cell>
          <cell r="D49">
            <v>44455415962</v>
          </cell>
          <cell r="E49">
            <v>1.13127766192143E-2</v>
          </cell>
          <cell r="F49">
            <v>2.7559055122067901</v>
          </cell>
        </row>
        <row r="50">
          <cell r="A50">
            <v>42053</v>
          </cell>
          <cell r="B50">
            <v>236.33</v>
          </cell>
          <cell r="C50">
            <v>25</v>
          </cell>
          <cell r="D50">
            <v>44455415962</v>
          </cell>
          <cell r="E50">
            <v>1.13127766192143E-2</v>
          </cell>
          <cell r="F50">
            <v>2.67354849841891</v>
          </cell>
        </row>
        <row r="51">
          <cell r="A51">
            <v>42054</v>
          </cell>
          <cell r="B51">
            <v>240.28</v>
          </cell>
          <cell r="C51">
            <v>25</v>
          </cell>
          <cell r="D51">
            <v>44455415962</v>
          </cell>
          <cell r="E51">
            <v>1.13127766192143E-2</v>
          </cell>
          <cell r="F51">
            <v>2.7182339660647998</v>
          </cell>
        </row>
        <row r="52">
          <cell r="A52">
            <v>42055</v>
          </cell>
          <cell r="B52">
            <v>243.78</v>
          </cell>
          <cell r="C52">
            <v>25</v>
          </cell>
          <cell r="D52">
            <v>44455415962</v>
          </cell>
          <cell r="E52">
            <v>1.13127766192143E-2</v>
          </cell>
          <cell r="F52">
            <v>2.7578286842320501</v>
          </cell>
        </row>
        <row r="53">
          <cell r="A53">
            <v>42056</v>
          </cell>
          <cell r="B53">
            <v>244.53</v>
          </cell>
          <cell r="C53">
            <v>25</v>
          </cell>
          <cell r="D53">
            <v>44455415962</v>
          </cell>
          <cell r="E53">
            <v>1.13127766192143E-2</v>
          </cell>
          <cell r="F53">
            <v>2.7663132666964598</v>
          </cell>
        </row>
        <row r="54">
          <cell r="A54">
            <v>42057</v>
          </cell>
          <cell r="B54">
            <v>235.98</v>
          </cell>
          <cell r="C54">
            <v>25</v>
          </cell>
          <cell r="D54">
            <v>44455415962</v>
          </cell>
          <cell r="E54">
            <v>1.13127766192143E-2</v>
          </cell>
          <cell r="F54">
            <v>2.6695890266021798</v>
          </cell>
        </row>
        <row r="55">
          <cell r="A55">
            <v>42058</v>
          </cell>
          <cell r="B55">
            <v>238.89</v>
          </cell>
          <cell r="C55">
            <v>25</v>
          </cell>
          <cell r="D55">
            <v>46684376316</v>
          </cell>
          <cell r="E55">
            <v>1.07726445114786E-2</v>
          </cell>
          <cell r="F55">
            <v>2.57347704734712</v>
          </cell>
        </row>
        <row r="56">
          <cell r="A56">
            <v>42059</v>
          </cell>
          <cell r="B56">
            <v>238.74</v>
          </cell>
          <cell r="C56">
            <v>25</v>
          </cell>
          <cell r="D56">
            <v>46684376316</v>
          </cell>
          <cell r="E56">
            <v>1.07726445114786E-2</v>
          </cell>
          <cell r="F56">
            <v>2.5718611506703999</v>
          </cell>
        </row>
        <row r="57">
          <cell r="A57">
            <v>42060</v>
          </cell>
          <cell r="B57">
            <v>237.47</v>
          </cell>
          <cell r="C57">
            <v>25</v>
          </cell>
          <cell r="D57">
            <v>46684376316</v>
          </cell>
          <cell r="E57">
            <v>1.07726445114786E-2</v>
          </cell>
          <cell r="F57">
            <v>2.5581798921408199</v>
          </cell>
        </row>
        <row r="58">
          <cell r="A58">
            <v>42061</v>
          </cell>
          <cell r="B58">
            <v>236.43</v>
          </cell>
          <cell r="C58">
            <v>25</v>
          </cell>
          <cell r="D58">
            <v>46684376316</v>
          </cell>
          <cell r="E58">
            <v>1.07726445114786E-2</v>
          </cell>
          <cell r="F58">
            <v>2.5469763418488802</v>
          </cell>
        </row>
        <row r="59">
          <cell r="A59">
            <v>42062</v>
          </cell>
          <cell r="B59">
            <v>253.83</v>
          </cell>
          <cell r="C59">
            <v>25</v>
          </cell>
          <cell r="D59">
            <v>46684376316</v>
          </cell>
          <cell r="E59">
            <v>1.07726445114786E-2</v>
          </cell>
          <cell r="F59">
            <v>2.7344203563486098</v>
          </cell>
        </row>
        <row r="60">
          <cell r="A60">
            <v>42063</v>
          </cell>
          <cell r="B60">
            <v>254.26</v>
          </cell>
          <cell r="C60">
            <v>25</v>
          </cell>
          <cell r="D60">
            <v>46684376316</v>
          </cell>
          <cell r="E60">
            <v>1.07726445114786E-2</v>
          </cell>
          <cell r="F60">
            <v>2.7390525934885499</v>
          </cell>
        </row>
        <row r="61">
          <cell r="A61">
            <v>42064</v>
          </cell>
          <cell r="B61">
            <v>260.2</v>
          </cell>
          <cell r="C61">
            <v>25</v>
          </cell>
          <cell r="D61">
            <v>46684376316</v>
          </cell>
          <cell r="E61">
            <v>1.07726445114786E-2</v>
          </cell>
          <cell r="F61">
            <v>2.8030421018867302</v>
          </cell>
        </row>
        <row r="62">
          <cell r="A62">
            <v>42065</v>
          </cell>
          <cell r="B62">
            <v>275.67</v>
          </cell>
          <cell r="C62">
            <v>25</v>
          </cell>
          <cell r="D62">
            <v>46684376316</v>
          </cell>
          <cell r="E62">
            <v>1.07726445114786E-2</v>
          </cell>
          <cell r="F62">
            <v>2.9696949124793002</v>
          </cell>
        </row>
        <row r="63">
          <cell r="A63">
            <v>42066</v>
          </cell>
          <cell r="B63">
            <v>281.7</v>
          </cell>
          <cell r="C63">
            <v>25</v>
          </cell>
          <cell r="D63">
            <v>46684376316</v>
          </cell>
          <cell r="E63">
            <v>1.07726445114786E-2</v>
          </cell>
          <cell r="F63">
            <v>3.0346539588835202</v>
          </cell>
        </row>
        <row r="64">
          <cell r="A64">
            <v>42067</v>
          </cell>
          <cell r="B64">
            <v>273.08999999999997</v>
          </cell>
          <cell r="C64">
            <v>25</v>
          </cell>
          <cell r="D64">
            <v>46684376316</v>
          </cell>
          <cell r="E64">
            <v>1.07726445114786E-2</v>
          </cell>
          <cell r="F64">
            <v>2.9419014896396898</v>
          </cell>
        </row>
        <row r="65">
          <cell r="A65">
            <v>42068</v>
          </cell>
          <cell r="B65">
            <v>276.18</v>
          </cell>
          <cell r="C65">
            <v>25</v>
          </cell>
          <cell r="D65">
            <v>46684376316</v>
          </cell>
          <cell r="E65">
            <v>1.07726445114786E-2</v>
          </cell>
          <cell r="F65">
            <v>2.9751889611801601</v>
          </cell>
        </row>
        <row r="66">
          <cell r="A66">
            <v>42069</v>
          </cell>
          <cell r="B66">
            <v>272.72000000000003</v>
          </cell>
          <cell r="C66">
            <v>25</v>
          </cell>
          <cell r="D66">
            <v>46684376316</v>
          </cell>
          <cell r="E66">
            <v>1.07726445114786E-2</v>
          </cell>
          <cell r="F66">
            <v>2.9379156111704399</v>
          </cell>
        </row>
        <row r="67">
          <cell r="A67">
            <v>42070</v>
          </cell>
          <cell r="B67">
            <v>276.26</v>
          </cell>
          <cell r="C67">
            <v>25</v>
          </cell>
          <cell r="D67">
            <v>46684376316</v>
          </cell>
          <cell r="E67">
            <v>1.07726445114786E-2</v>
          </cell>
          <cell r="F67">
            <v>2.9760507727410701</v>
          </cell>
        </row>
        <row r="68">
          <cell r="A68">
            <v>42071</v>
          </cell>
          <cell r="B68">
            <v>274.35000000000002</v>
          </cell>
          <cell r="C68">
            <v>25</v>
          </cell>
          <cell r="D68">
            <v>46684376316</v>
          </cell>
          <cell r="E68">
            <v>1.07726445114786E-2</v>
          </cell>
          <cell r="F68">
            <v>2.9554750217241499</v>
          </cell>
        </row>
        <row r="69">
          <cell r="A69">
            <v>42072</v>
          </cell>
          <cell r="B69">
            <v>289.61</v>
          </cell>
          <cell r="C69">
            <v>25</v>
          </cell>
          <cell r="D69">
            <v>47427554950</v>
          </cell>
          <cell r="E69">
            <v>1.06038397050523E-2</v>
          </cell>
          <cell r="F69">
            <v>3.0709780169801899</v>
          </cell>
        </row>
        <row r="70">
          <cell r="A70">
            <v>42073</v>
          </cell>
          <cell r="B70">
            <v>291.76</v>
          </cell>
          <cell r="C70">
            <v>25</v>
          </cell>
          <cell r="D70">
            <v>47427554950</v>
          </cell>
          <cell r="E70">
            <v>1.06038397050523E-2</v>
          </cell>
          <cell r="F70">
            <v>3.0937762723460498</v>
          </cell>
        </row>
        <row r="71">
          <cell r="A71">
            <v>42074</v>
          </cell>
          <cell r="B71">
            <v>296.38</v>
          </cell>
          <cell r="C71">
            <v>25</v>
          </cell>
          <cell r="D71">
            <v>47427554950</v>
          </cell>
          <cell r="E71">
            <v>1.06038397050523E-2</v>
          </cell>
          <cell r="F71">
            <v>3.1427660117833902</v>
          </cell>
        </row>
        <row r="72">
          <cell r="A72">
            <v>42075</v>
          </cell>
          <cell r="B72">
            <v>294.35000000000002</v>
          </cell>
          <cell r="C72">
            <v>25</v>
          </cell>
          <cell r="D72">
            <v>47427554950</v>
          </cell>
          <cell r="E72">
            <v>1.06038397050523E-2</v>
          </cell>
          <cell r="F72">
            <v>3.1212402171821401</v>
          </cell>
        </row>
        <row r="73">
          <cell r="A73">
            <v>42076</v>
          </cell>
          <cell r="B73">
            <v>285.33999999999997</v>
          </cell>
          <cell r="C73">
            <v>25</v>
          </cell>
          <cell r="D73">
            <v>47427554950</v>
          </cell>
          <cell r="E73">
            <v>1.06038397050523E-2</v>
          </cell>
          <cell r="F73">
            <v>3.0256996214396201</v>
          </cell>
        </row>
        <row r="74">
          <cell r="A74">
            <v>42077</v>
          </cell>
          <cell r="B74">
            <v>281.89</v>
          </cell>
          <cell r="C74">
            <v>25</v>
          </cell>
          <cell r="D74">
            <v>47427554950</v>
          </cell>
          <cell r="E74">
            <v>1.06038397050523E-2</v>
          </cell>
          <cell r="F74">
            <v>2.98911637445718</v>
          </cell>
        </row>
        <row r="75">
          <cell r="A75">
            <v>42078</v>
          </cell>
          <cell r="B75">
            <v>286.39</v>
          </cell>
          <cell r="C75">
            <v>25</v>
          </cell>
          <cell r="D75">
            <v>47427554950</v>
          </cell>
          <cell r="E75">
            <v>1.06038397050523E-2</v>
          </cell>
          <cell r="F75">
            <v>3.03683365312992</v>
          </cell>
        </row>
        <row r="76">
          <cell r="A76">
            <v>42079</v>
          </cell>
          <cell r="B76">
            <v>290.58999999999997</v>
          </cell>
          <cell r="C76">
            <v>25</v>
          </cell>
          <cell r="D76">
            <v>47427554950</v>
          </cell>
          <cell r="E76">
            <v>1.06038397050523E-2</v>
          </cell>
          <cell r="F76">
            <v>3.0813697798911401</v>
          </cell>
        </row>
        <row r="77">
          <cell r="A77">
            <v>42080</v>
          </cell>
          <cell r="B77">
            <v>285.51</v>
          </cell>
          <cell r="C77">
            <v>25</v>
          </cell>
          <cell r="D77">
            <v>47427554950</v>
          </cell>
          <cell r="E77">
            <v>1.06038397050523E-2</v>
          </cell>
          <cell r="F77">
            <v>3.0275022741894699</v>
          </cell>
        </row>
        <row r="78">
          <cell r="A78">
            <v>42081</v>
          </cell>
          <cell r="B78">
            <v>256.3</v>
          </cell>
          <cell r="C78">
            <v>25</v>
          </cell>
          <cell r="D78">
            <v>47427554950</v>
          </cell>
          <cell r="E78">
            <v>1.06038397050523E-2</v>
          </cell>
          <cell r="F78">
            <v>2.7177641164048998</v>
          </cell>
        </row>
        <row r="79">
          <cell r="A79">
            <v>42082</v>
          </cell>
          <cell r="B79">
            <v>260.93</v>
          </cell>
          <cell r="C79">
            <v>25</v>
          </cell>
          <cell r="D79">
            <v>47427554950</v>
          </cell>
          <cell r="E79">
            <v>1.06038397050523E-2</v>
          </cell>
          <cell r="F79">
            <v>2.7668598942392899</v>
          </cell>
        </row>
        <row r="80">
          <cell r="A80">
            <v>42083</v>
          </cell>
          <cell r="B80">
            <v>261.75</v>
          </cell>
          <cell r="C80">
            <v>25</v>
          </cell>
          <cell r="D80">
            <v>47427554950</v>
          </cell>
          <cell r="E80">
            <v>1.06038397050523E-2</v>
          </cell>
          <cell r="F80">
            <v>2.7755550427974298</v>
          </cell>
        </row>
        <row r="81">
          <cell r="A81">
            <v>42084</v>
          </cell>
          <cell r="B81">
            <v>260.02</v>
          </cell>
          <cell r="C81">
            <v>25</v>
          </cell>
          <cell r="D81">
            <v>47427554950</v>
          </cell>
          <cell r="E81">
            <v>1.06038397050523E-2</v>
          </cell>
          <cell r="F81">
            <v>2.7572104001076898</v>
          </cell>
        </row>
        <row r="82">
          <cell r="A82">
            <v>42085</v>
          </cell>
          <cell r="B82">
            <v>267.95999999999998</v>
          </cell>
          <cell r="C82">
            <v>25</v>
          </cell>
          <cell r="D82">
            <v>47427554950</v>
          </cell>
          <cell r="E82">
            <v>1.06038397050523E-2</v>
          </cell>
          <cell r="F82">
            <v>2.84140488736581</v>
          </cell>
        </row>
        <row r="83">
          <cell r="A83">
            <v>42086</v>
          </cell>
          <cell r="B83">
            <v>266.74</v>
          </cell>
          <cell r="C83">
            <v>25</v>
          </cell>
          <cell r="D83">
            <v>46717549644</v>
          </cell>
          <cell r="E83">
            <v>1.0764995042006601E-2</v>
          </cell>
          <cell r="F83">
            <v>2.8714547775048498</v>
          </cell>
        </row>
        <row r="84">
          <cell r="A84">
            <v>42087</v>
          </cell>
          <cell r="B84">
            <v>245.6</v>
          </cell>
          <cell r="C84">
            <v>25</v>
          </cell>
          <cell r="D84">
            <v>46717549644</v>
          </cell>
          <cell r="E84">
            <v>1.0764995042006601E-2</v>
          </cell>
          <cell r="F84">
            <v>2.64388278231683</v>
          </cell>
        </row>
        <row r="85">
          <cell r="A85">
            <v>42088</v>
          </cell>
          <cell r="B85">
            <v>246.2</v>
          </cell>
          <cell r="C85">
            <v>25</v>
          </cell>
          <cell r="D85">
            <v>46717549644</v>
          </cell>
          <cell r="E85">
            <v>1.0764995042006601E-2</v>
          </cell>
          <cell r="F85">
            <v>2.6503417793420301</v>
          </cell>
        </row>
        <row r="86">
          <cell r="A86">
            <v>42089</v>
          </cell>
          <cell r="B86">
            <v>248.53</v>
          </cell>
          <cell r="C86">
            <v>25</v>
          </cell>
          <cell r="D86">
            <v>46717549644</v>
          </cell>
          <cell r="E86">
            <v>1.0764995042006601E-2</v>
          </cell>
          <cell r="F86">
            <v>2.6754242177899101</v>
          </cell>
        </row>
        <row r="87">
          <cell r="A87">
            <v>42090</v>
          </cell>
          <cell r="B87">
            <v>247.03</v>
          </cell>
          <cell r="C87">
            <v>25</v>
          </cell>
          <cell r="D87">
            <v>46717549644</v>
          </cell>
          <cell r="E87">
            <v>1.0764995042006601E-2</v>
          </cell>
          <cell r="F87">
            <v>2.6592767252269001</v>
          </cell>
        </row>
        <row r="88">
          <cell r="A88">
            <v>42091</v>
          </cell>
          <cell r="B88">
            <v>252.8</v>
          </cell>
          <cell r="C88">
            <v>25</v>
          </cell>
          <cell r="D88">
            <v>46717549644</v>
          </cell>
          <cell r="E88">
            <v>1.0764995042006601E-2</v>
          </cell>
          <cell r="F88">
            <v>2.7213907466192699</v>
          </cell>
        </row>
        <row r="89">
          <cell r="A89">
            <v>42092</v>
          </cell>
          <cell r="B89">
            <v>242.71</v>
          </cell>
          <cell r="C89">
            <v>25</v>
          </cell>
          <cell r="D89">
            <v>46717549644</v>
          </cell>
          <cell r="E89">
            <v>1.0764995042006601E-2</v>
          </cell>
          <cell r="F89">
            <v>2.61277194664543</v>
          </cell>
        </row>
        <row r="90">
          <cell r="A90">
            <v>42093</v>
          </cell>
          <cell r="B90">
            <v>247.53</v>
          </cell>
          <cell r="C90">
            <v>25</v>
          </cell>
          <cell r="D90">
            <v>46717549644</v>
          </cell>
          <cell r="E90">
            <v>1.0764995042006601E-2</v>
          </cell>
          <cell r="F90">
            <v>2.6646592227479</v>
          </cell>
        </row>
        <row r="91">
          <cell r="A91">
            <v>42094</v>
          </cell>
          <cell r="B91">
            <v>244.22</v>
          </cell>
          <cell r="C91">
            <v>25</v>
          </cell>
          <cell r="D91">
            <v>46717549644</v>
          </cell>
          <cell r="E91">
            <v>1.0764995042006601E-2</v>
          </cell>
          <cell r="F91">
            <v>2.6290270891588601</v>
          </cell>
        </row>
        <row r="92">
          <cell r="A92">
            <v>42095</v>
          </cell>
          <cell r="B92">
            <v>247.27</v>
          </cell>
          <cell r="C92">
            <v>25</v>
          </cell>
          <cell r="D92">
            <v>46717549644</v>
          </cell>
          <cell r="E92">
            <v>1.0764995042006601E-2</v>
          </cell>
          <cell r="F92">
            <v>2.6618603240369798</v>
          </cell>
        </row>
        <row r="93">
          <cell r="A93">
            <v>42096</v>
          </cell>
          <cell r="B93">
            <v>253.01</v>
          </cell>
          <cell r="C93">
            <v>25</v>
          </cell>
          <cell r="D93">
            <v>46717549644</v>
          </cell>
          <cell r="E93">
            <v>1.0764995042006601E-2</v>
          </cell>
          <cell r="F93">
            <v>2.7236513955780999</v>
          </cell>
        </row>
        <row r="94">
          <cell r="A94">
            <v>42097</v>
          </cell>
          <cell r="B94">
            <v>254.32</v>
          </cell>
          <cell r="C94">
            <v>25</v>
          </cell>
          <cell r="D94">
            <v>46717549644</v>
          </cell>
          <cell r="E94">
            <v>1.0764995042006601E-2</v>
          </cell>
          <cell r="F94">
            <v>2.73775353908312</v>
          </cell>
        </row>
        <row r="95">
          <cell r="A95">
            <v>42098</v>
          </cell>
          <cell r="B95">
            <v>253.7</v>
          </cell>
          <cell r="C95">
            <v>25</v>
          </cell>
          <cell r="D95">
            <v>46717549644</v>
          </cell>
          <cell r="E95">
            <v>1.0764995042006601E-2</v>
          </cell>
          <cell r="F95">
            <v>2.73107924215708</v>
          </cell>
        </row>
        <row r="96">
          <cell r="A96">
            <v>42099</v>
          </cell>
          <cell r="B96">
            <v>260.60000000000002</v>
          </cell>
          <cell r="C96">
            <v>25</v>
          </cell>
          <cell r="D96">
            <v>49446390688</v>
          </cell>
          <cell r="E96">
            <v>1.0170897881418299E-2</v>
          </cell>
          <cell r="F96">
            <v>2.6505359878975998</v>
          </cell>
        </row>
        <row r="97">
          <cell r="A97">
            <v>42100</v>
          </cell>
          <cell r="B97">
            <v>255.49</v>
          </cell>
          <cell r="C97">
            <v>25</v>
          </cell>
          <cell r="D97">
            <v>49446390688</v>
          </cell>
          <cell r="E97">
            <v>1.0170897881418299E-2</v>
          </cell>
          <cell r="F97">
            <v>2.59856269972355</v>
          </cell>
        </row>
        <row r="98">
          <cell r="A98">
            <v>42101</v>
          </cell>
          <cell r="B98">
            <v>253.18</v>
          </cell>
          <cell r="C98">
            <v>25</v>
          </cell>
          <cell r="D98">
            <v>49446390688</v>
          </cell>
          <cell r="E98">
            <v>1.0170897881418299E-2</v>
          </cell>
          <cell r="F98">
            <v>2.57506792561747</v>
          </cell>
        </row>
        <row r="99">
          <cell r="A99">
            <v>42102</v>
          </cell>
          <cell r="B99">
            <v>245.02</v>
          </cell>
          <cell r="C99">
            <v>25</v>
          </cell>
          <cell r="D99">
            <v>49446390688</v>
          </cell>
          <cell r="E99">
            <v>1.0170897881418299E-2</v>
          </cell>
          <cell r="F99">
            <v>2.4920733989051</v>
          </cell>
        </row>
        <row r="100">
          <cell r="A100">
            <v>42103</v>
          </cell>
          <cell r="B100">
            <v>243.68</v>
          </cell>
          <cell r="C100">
            <v>25</v>
          </cell>
          <cell r="D100">
            <v>49446390688</v>
          </cell>
          <cell r="E100">
            <v>1.0170897881418299E-2</v>
          </cell>
          <cell r="F100">
            <v>2.4784443957439999</v>
          </cell>
        </row>
        <row r="101">
          <cell r="A101">
            <v>42104</v>
          </cell>
          <cell r="B101">
            <v>236.07</v>
          </cell>
          <cell r="C101">
            <v>25</v>
          </cell>
          <cell r="D101">
            <v>49446390688</v>
          </cell>
          <cell r="E101">
            <v>1.0170897881418299E-2</v>
          </cell>
          <cell r="F101">
            <v>2.4010438628664099</v>
          </cell>
        </row>
        <row r="102">
          <cell r="A102">
            <v>42105</v>
          </cell>
          <cell r="B102">
            <v>236.55</v>
          </cell>
          <cell r="C102">
            <v>25</v>
          </cell>
          <cell r="D102">
            <v>49446390688</v>
          </cell>
          <cell r="E102">
            <v>1.0170897881418299E-2</v>
          </cell>
          <cell r="F102">
            <v>2.4059258938494898</v>
          </cell>
        </row>
        <row r="103">
          <cell r="A103">
            <v>42106</v>
          </cell>
          <cell r="B103">
            <v>236.15</v>
          </cell>
          <cell r="C103">
            <v>25</v>
          </cell>
          <cell r="D103">
            <v>49446390688</v>
          </cell>
          <cell r="E103">
            <v>1.0170897881418299E-2</v>
          </cell>
          <cell r="F103">
            <v>2.4018575346969202</v>
          </cell>
        </row>
        <row r="104">
          <cell r="A104">
            <v>42107</v>
          </cell>
          <cell r="B104">
            <v>224.59</v>
          </cell>
          <cell r="C104">
            <v>25</v>
          </cell>
          <cell r="D104">
            <v>49446390688</v>
          </cell>
          <cell r="E104">
            <v>1.0170897881418299E-2</v>
          </cell>
          <cell r="F104">
            <v>2.2842819551877298</v>
          </cell>
        </row>
        <row r="105">
          <cell r="A105">
            <v>42108</v>
          </cell>
          <cell r="B105">
            <v>219.16</v>
          </cell>
          <cell r="C105">
            <v>25</v>
          </cell>
          <cell r="D105">
            <v>49446390688</v>
          </cell>
          <cell r="E105">
            <v>1.0170897881418299E-2</v>
          </cell>
          <cell r="F105">
            <v>2.2290539796916198</v>
          </cell>
        </row>
        <row r="106">
          <cell r="A106">
            <v>42109</v>
          </cell>
          <cell r="B106">
            <v>223.83</v>
          </cell>
          <cell r="C106">
            <v>25</v>
          </cell>
          <cell r="D106">
            <v>49446390688</v>
          </cell>
          <cell r="E106">
            <v>1.0170897881418299E-2</v>
          </cell>
          <cell r="F106">
            <v>2.2765520727978501</v>
          </cell>
        </row>
        <row r="107">
          <cell r="A107">
            <v>42110</v>
          </cell>
          <cell r="B107">
            <v>228.57</v>
          </cell>
          <cell r="C107">
            <v>25</v>
          </cell>
          <cell r="D107">
            <v>49446390688</v>
          </cell>
          <cell r="E107">
            <v>1.0170897881418299E-2</v>
          </cell>
          <cell r="F107">
            <v>2.3247621287557698</v>
          </cell>
        </row>
        <row r="108">
          <cell r="A108">
            <v>42111</v>
          </cell>
          <cell r="B108">
            <v>222.88</v>
          </cell>
          <cell r="C108">
            <v>25</v>
          </cell>
          <cell r="D108">
            <v>49446390688</v>
          </cell>
          <cell r="E108">
            <v>1.0170897881418299E-2</v>
          </cell>
          <cell r="F108">
            <v>2.2668897198105</v>
          </cell>
        </row>
        <row r="109">
          <cell r="A109">
            <v>42112</v>
          </cell>
          <cell r="B109">
            <v>223.36</v>
          </cell>
          <cell r="C109">
            <v>25</v>
          </cell>
          <cell r="D109">
            <v>49446390688</v>
          </cell>
          <cell r="E109">
            <v>1.0170897881418299E-2</v>
          </cell>
          <cell r="F109">
            <v>2.27177175079358</v>
          </cell>
        </row>
        <row r="110">
          <cell r="A110">
            <v>42113</v>
          </cell>
          <cell r="B110">
            <v>222.6</v>
          </cell>
          <cell r="C110">
            <v>25</v>
          </cell>
          <cell r="D110">
            <v>49446390688</v>
          </cell>
          <cell r="E110">
            <v>1.0170897881418299E-2</v>
          </cell>
          <cell r="F110">
            <v>2.2640418684036998</v>
          </cell>
        </row>
        <row r="111">
          <cell r="A111">
            <v>42114</v>
          </cell>
          <cell r="B111">
            <v>224.63</v>
          </cell>
          <cell r="C111">
            <v>25</v>
          </cell>
          <cell r="D111">
            <v>47610564513</v>
          </cell>
          <cell r="E111">
            <v>1.0563079758380899E-2</v>
          </cell>
          <cell r="F111">
            <v>2.3727846061251001</v>
          </cell>
        </row>
        <row r="112">
          <cell r="A112">
            <v>42115</v>
          </cell>
          <cell r="B112">
            <v>235.27</v>
          </cell>
          <cell r="C112">
            <v>25</v>
          </cell>
          <cell r="D112">
            <v>47610564513</v>
          </cell>
          <cell r="E112">
            <v>1.0563079758380899E-2</v>
          </cell>
          <cell r="F112">
            <v>2.4851757747542802</v>
          </cell>
        </row>
        <row r="113">
          <cell r="A113">
            <v>42116</v>
          </cell>
          <cell r="B113">
            <v>234.18</v>
          </cell>
          <cell r="C113">
            <v>25</v>
          </cell>
          <cell r="D113">
            <v>47610564513</v>
          </cell>
          <cell r="E113">
            <v>1.0563079758380899E-2</v>
          </cell>
          <cell r="F113">
            <v>2.4736620178176398</v>
          </cell>
        </row>
        <row r="114">
          <cell r="A114">
            <v>42117</v>
          </cell>
          <cell r="B114">
            <v>236.46</v>
          </cell>
          <cell r="C114">
            <v>25</v>
          </cell>
          <cell r="D114">
            <v>47610564513</v>
          </cell>
          <cell r="E114">
            <v>1.0563079758380899E-2</v>
          </cell>
          <cell r="F114">
            <v>2.49774583966675</v>
          </cell>
        </row>
        <row r="115">
          <cell r="A115">
            <v>42118</v>
          </cell>
          <cell r="B115">
            <v>231.27</v>
          </cell>
          <cell r="C115">
            <v>25</v>
          </cell>
          <cell r="D115">
            <v>47610564513</v>
          </cell>
          <cell r="E115">
            <v>1.0563079758380899E-2</v>
          </cell>
          <cell r="F115">
            <v>2.44292345572075</v>
          </cell>
        </row>
        <row r="116">
          <cell r="A116">
            <v>42119</v>
          </cell>
          <cell r="B116">
            <v>226.39</v>
          </cell>
          <cell r="C116">
            <v>25</v>
          </cell>
          <cell r="D116">
            <v>47610564513</v>
          </cell>
          <cell r="E116">
            <v>1.0563079758380899E-2</v>
          </cell>
          <cell r="F116">
            <v>2.3913756264998498</v>
          </cell>
        </row>
        <row r="117">
          <cell r="A117">
            <v>42120</v>
          </cell>
          <cell r="B117">
            <v>219.43</v>
          </cell>
          <cell r="C117">
            <v>25</v>
          </cell>
          <cell r="D117">
            <v>47610564513</v>
          </cell>
          <cell r="E117">
            <v>1.0563079758380899E-2</v>
          </cell>
          <cell r="F117">
            <v>2.3178565913815201</v>
          </cell>
        </row>
        <row r="118">
          <cell r="A118">
            <v>42121</v>
          </cell>
          <cell r="B118">
            <v>229.29</v>
          </cell>
          <cell r="C118">
            <v>25</v>
          </cell>
          <cell r="D118">
            <v>47610564513</v>
          </cell>
          <cell r="E118">
            <v>1.0563079758380899E-2</v>
          </cell>
          <cell r="F118">
            <v>2.4220085577991601</v>
          </cell>
        </row>
        <row r="119">
          <cell r="A119">
            <v>42122</v>
          </cell>
          <cell r="B119">
            <v>225.85</v>
          </cell>
          <cell r="C119">
            <v>25</v>
          </cell>
          <cell r="D119">
            <v>47610564513</v>
          </cell>
          <cell r="E119">
            <v>1.0563079758380899E-2</v>
          </cell>
          <cell r="F119">
            <v>2.3856715634303298</v>
          </cell>
        </row>
        <row r="120">
          <cell r="A120">
            <v>42123</v>
          </cell>
          <cell r="B120">
            <v>225.81</v>
          </cell>
          <cell r="C120">
            <v>25</v>
          </cell>
          <cell r="D120">
            <v>47610564513</v>
          </cell>
          <cell r="E120">
            <v>1.0563079758380899E-2</v>
          </cell>
          <cell r="F120">
            <v>2.38524904023999</v>
          </cell>
        </row>
        <row r="121">
          <cell r="A121">
            <v>42124</v>
          </cell>
          <cell r="B121">
            <v>236.15</v>
          </cell>
          <cell r="C121">
            <v>25</v>
          </cell>
          <cell r="D121">
            <v>47610564513</v>
          </cell>
          <cell r="E121">
            <v>1.0563079758380899E-2</v>
          </cell>
          <cell r="F121">
            <v>2.4944712849416502</v>
          </cell>
        </row>
        <row r="122">
          <cell r="A122">
            <v>42125</v>
          </cell>
          <cell r="B122">
            <v>232.08</v>
          </cell>
          <cell r="C122">
            <v>25</v>
          </cell>
          <cell r="D122">
            <v>47610564513</v>
          </cell>
          <cell r="E122">
            <v>1.0563079758380899E-2</v>
          </cell>
          <cell r="F122">
            <v>2.4514795503250402</v>
          </cell>
        </row>
        <row r="123">
          <cell r="A123">
            <v>42126</v>
          </cell>
          <cell r="B123">
            <v>234.93</v>
          </cell>
          <cell r="C123">
            <v>25</v>
          </cell>
          <cell r="D123">
            <v>47610564513</v>
          </cell>
          <cell r="E123">
            <v>1.0563079758380899E-2</v>
          </cell>
          <cell r="F123">
            <v>2.4815843276364302</v>
          </cell>
        </row>
        <row r="124">
          <cell r="A124">
            <v>42127</v>
          </cell>
          <cell r="B124">
            <v>240.36</v>
          </cell>
          <cell r="C124">
            <v>25</v>
          </cell>
          <cell r="D124">
            <v>47610564513</v>
          </cell>
          <cell r="E124">
            <v>1.0563079758380899E-2</v>
          </cell>
          <cell r="F124">
            <v>2.5389418507244299</v>
          </cell>
        </row>
        <row r="125">
          <cell r="A125">
            <v>42128</v>
          </cell>
          <cell r="B125">
            <v>239.02</v>
          </cell>
          <cell r="C125">
            <v>25</v>
          </cell>
          <cell r="D125">
            <v>47643398017</v>
          </cell>
          <cell r="E125">
            <v>1.0555800199492701E-2</v>
          </cell>
          <cell r="F125">
            <v>2.52304736368274</v>
          </cell>
        </row>
        <row r="126">
          <cell r="A126">
            <v>42129</v>
          </cell>
          <cell r="B126">
            <v>236.12</v>
          </cell>
          <cell r="C126">
            <v>25</v>
          </cell>
          <cell r="D126">
            <v>47643398017</v>
          </cell>
          <cell r="E126">
            <v>1.0555800199492701E-2</v>
          </cell>
          <cell r="F126">
            <v>2.49243554310421</v>
          </cell>
        </row>
        <row r="127">
          <cell r="A127">
            <v>42130</v>
          </cell>
          <cell r="B127">
            <v>229.78</v>
          </cell>
          <cell r="C127">
            <v>25</v>
          </cell>
          <cell r="D127">
            <v>47643398017</v>
          </cell>
          <cell r="E127">
            <v>1.0555800199492701E-2</v>
          </cell>
          <cell r="F127">
            <v>2.4255117698394302</v>
          </cell>
        </row>
        <row r="128">
          <cell r="A128">
            <v>42131</v>
          </cell>
          <cell r="B128">
            <v>237.33</v>
          </cell>
          <cell r="C128">
            <v>25</v>
          </cell>
          <cell r="D128">
            <v>47643398017</v>
          </cell>
          <cell r="E128">
            <v>1.0555800199492701E-2</v>
          </cell>
          <cell r="F128">
            <v>2.5052080613455998</v>
          </cell>
        </row>
        <row r="129">
          <cell r="A129">
            <v>42132</v>
          </cell>
          <cell r="B129">
            <v>243.86</v>
          </cell>
          <cell r="C129">
            <v>25</v>
          </cell>
          <cell r="D129">
            <v>47643398017</v>
          </cell>
          <cell r="E129">
            <v>1.0555800199492701E-2</v>
          </cell>
          <cell r="F129">
            <v>2.5741374366482899</v>
          </cell>
        </row>
        <row r="130">
          <cell r="A130">
            <v>42133</v>
          </cell>
          <cell r="B130">
            <v>241.83</v>
          </cell>
          <cell r="C130">
            <v>25</v>
          </cell>
          <cell r="D130">
            <v>47643398017</v>
          </cell>
          <cell r="E130">
            <v>1.0555800199492701E-2</v>
          </cell>
          <cell r="F130">
            <v>2.5527091622433198</v>
          </cell>
        </row>
        <row r="131">
          <cell r="A131">
            <v>42134</v>
          </cell>
          <cell r="B131">
            <v>240.3</v>
          </cell>
          <cell r="C131">
            <v>25</v>
          </cell>
          <cell r="D131">
            <v>47643398017</v>
          </cell>
          <cell r="E131">
            <v>1.0555800199492701E-2</v>
          </cell>
          <cell r="F131">
            <v>2.5365587879380902</v>
          </cell>
        </row>
        <row r="132">
          <cell r="A132">
            <v>42135</v>
          </cell>
          <cell r="B132">
            <v>242.16</v>
          </cell>
          <cell r="C132">
            <v>25</v>
          </cell>
          <cell r="D132">
            <v>47643398017</v>
          </cell>
          <cell r="E132">
            <v>1.0555800199492701E-2</v>
          </cell>
          <cell r="F132">
            <v>2.55619257630915</v>
          </cell>
        </row>
        <row r="133">
          <cell r="A133">
            <v>42136</v>
          </cell>
          <cell r="B133">
            <v>241.11</v>
          </cell>
          <cell r="C133">
            <v>25</v>
          </cell>
          <cell r="D133">
            <v>47643398017</v>
          </cell>
          <cell r="E133">
            <v>1.0555800199492701E-2</v>
          </cell>
          <cell r="F133">
            <v>2.5451089860996801</v>
          </cell>
        </row>
        <row r="134">
          <cell r="A134">
            <v>42137</v>
          </cell>
          <cell r="B134">
            <v>236.38</v>
          </cell>
          <cell r="C134">
            <v>25</v>
          </cell>
          <cell r="D134">
            <v>47643398017</v>
          </cell>
          <cell r="E134">
            <v>1.0555800199492701E-2</v>
          </cell>
          <cell r="F134">
            <v>2.4951800511560802</v>
          </cell>
        </row>
        <row r="135">
          <cell r="A135">
            <v>42138</v>
          </cell>
          <cell r="B135">
            <v>236.93</v>
          </cell>
          <cell r="C135">
            <v>25</v>
          </cell>
          <cell r="D135">
            <v>47643398017</v>
          </cell>
          <cell r="E135">
            <v>1.0555800199492701E-2</v>
          </cell>
          <cell r="F135">
            <v>2.5009857412657999</v>
          </cell>
        </row>
        <row r="136">
          <cell r="A136">
            <v>42139</v>
          </cell>
          <cell r="B136">
            <v>237.6</v>
          </cell>
          <cell r="C136">
            <v>25</v>
          </cell>
          <cell r="D136">
            <v>47643398017</v>
          </cell>
          <cell r="E136">
            <v>1.0555800199492701E-2</v>
          </cell>
          <cell r="F136">
            <v>2.50805812739946</v>
          </cell>
        </row>
        <row r="137">
          <cell r="A137">
            <v>42140</v>
          </cell>
          <cell r="B137">
            <v>236.15</v>
          </cell>
          <cell r="C137">
            <v>25</v>
          </cell>
          <cell r="D137">
            <v>47643398017</v>
          </cell>
          <cell r="E137">
            <v>1.0555800199492701E-2</v>
          </cell>
          <cell r="F137">
            <v>2.4927522171101999</v>
          </cell>
        </row>
        <row r="138">
          <cell r="A138">
            <v>42141</v>
          </cell>
          <cell r="B138">
            <v>236.8</v>
          </cell>
          <cell r="C138">
            <v>25</v>
          </cell>
          <cell r="D138">
            <v>48807487244</v>
          </cell>
          <cell r="E138">
            <v>1.0304037734583099E-2</v>
          </cell>
          <cell r="F138">
            <v>2.4399961355492699</v>
          </cell>
        </row>
        <row r="139">
          <cell r="A139">
            <v>42142</v>
          </cell>
          <cell r="B139">
            <v>233.13</v>
          </cell>
          <cell r="C139">
            <v>25</v>
          </cell>
          <cell r="D139">
            <v>48807487244</v>
          </cell>
          <cell r="E139">
            <v>1.0304037734583099E-2</v>
          </cell>
          <cell r="F139">
            <v>2.4021803170633498</v>
          </cell>
        </row>
        <row r="140">
          <cell r="A140">
            <v>42143</v>
          </cell>
          <cell r="B140">
            <v>231.95</v>
          </cell>
          <cell r="C140">
            <v>25</v>
          </cell>
          <cell r="D140">
            <v>48807487244</v>
          </cell>
          <cell r="E140">
            <v>1.0304037734583099E-2</v>
          </cell>
          <cell r="F140">
            <v>2.3900215525365498</v>
          </cell>
        </row>
        <row r="141">
          <cell r="A141">
            <v>42144</v>
          </cell>
          <cell r="B141">
            <v>234.02</v>
          </cell>
          <cell r="C141">
            <v>25</v>
          </cell>
          <cell r="D141">
            <v>48807487244</v>
          </cell>
          <cell r="E141">
            <v>1.0304037734583099E-2</v>
          </cell>
          <cell r="F141">
            <v>2.4113509106471298</v>
          </cell>
        </row>
        <row r="142">
          <cell r="A142">
            <v>42145</v>
          </cell>
          <cell r="B142">
            <v>235.34</v>
          </cell>
          <cell r="C142">
            <v>25</v>
          </cell>
          <cell r="D142">
            <v>48807487244</v>
          </cell>
          <cell r="E142">
            <v>1.0304037734583099E-2</v>
          </cell>
          <cell r="F142">
            <v>2.42495224045678</v>
          </cell>
        </row>
        <row r="143">
          <cell r="A143">
            <v>42146</v>
          </cell>
          <cell r="B143">
            <v>240.35</v>
          </cell>
          <cell r="C143">
            <v>25</v>
          </cell>
          <cell r="D143">
            <v>48807487244</v>
          </cell>
          <cell r="E143">
            <v>1.0304037734583099E-2</v>
          </cell>
          <cell r="F143">
            <v>2.4765754695070399</v>
          </cell>
        </row>
        <row r="144">
          <cell r="A144">
            <v>42147</v>
          </cell>
          <cell r="B144">
            <v>238.87</v>
          </cell>
          <cell r="C144">
            <v>25</v>
          </cell>
          <cell r="D144">
            <v>48807487244</v>
          </cell>
          <cell r="E144">
            <v>1.0304037734583099E-2</v>
          </cell>
          <cell r="F144">
            <v>2.4613254936598601</v>
          </cell>
        </row>
        <row r="145">
          <cell r="A145">
            <v>42148</v>
          </cell>
          <cell r="B145">
            <v>240.95</v>
          </cell>
          <cell r="C145">
            <v>25</v>
          </cell>
          <cell r="D145">
            <v>48807487244</v>
          </cell>
          <cell r="E145">
            <v>1.0304037734583099E-2</v>
          </cell>
          <cell r="F145">
            <v>2.4827578921477902</v>
          </cell>
        </row>
        <row r="146">
          <cell r="A146">
            <v>42149</v>
          </cell>
          <cell r="B146">
            <v>237.11</v>
          </cell>
          <cell r="C146">
            <v>25</v>
          </cell>
          <cell r="D146">
            <v>48807487244</v>
          </cell>
          <cell r="E146">
            <v>1.0304037734583099E-2</v>
          </cell>
          <cell r="F146">
            <v>2.44319038724699</v>
          </cell>
        </row>
        <row r="147">
          <cell r="A147">
            <v>42150</v>
          </cell>
          <cell r="B147">
            <v>237.12</v>
          </cell>
          <cell r="C147">
            <v>25</v>
          </cell>
          <cell r="D147">
            <v>48807487244</v>
          </cell>
          <cell r="E147">
            <v>1.0304037734583099E-2</v>
          </cell>
          <cell r="F147">
            <v>2.4432934276243401</v>
          </cell>
        </row>
        <row r="148">
          <cell r="A148">
            <v>42151</v>
          </cell>
          <cell r="B148">
            <v>237.28</v>
          </cell>
          <cell r="C148">
            <v>25</v>
          </cell>
          <cell r="D148">
            <v>48807487244</v>
          </cell>
          <cell r="E148">
            <v>1.0304037734583099E-2</v>
          </cell>
          <cell r="F148">
            <v>2.4449420736618701</v>
          </cell>
        </row>
        <row r="149">
          <cell r="A149">
            <v>42152</v>
          </cell>
          <cell r="B149">
            <v>237.41</v>
          </cell>
          <cell r="C149">
            <v>25</v>
          </cell>
          <cell r="D149">
            <v>48807487244</v>
          </cell>
          <cell r="E149">
            <v>1.0304037734583099E-2</v>
          </cell>
          <cell r="F149">
            <v>2.4462815985673698</v>
          </cell>
        </row>
        <row r="150">
          <cell r="A150">
            <v>42153</v>
          </cell>
          <cell r="B150">
            <v>237.1</v>
          </cell>
          <cell r="C150">
            <v>25</v>
          </cell>
          <cell r="D150">
            <v>48807487244</v>
          </cell>
          <cell r="E150">
            <v>1.0304037734583099E-2</v>
          </cell>
          <cell r="F150">
            <v>2.4430873468696501</v>
          </cell>
        </row>
        <row r="151">
          <cell r="A151">
            <v>42154</v>
          </cell>
          <cell r="B151">
            <v>233.35</v>
          </cell>
          <cell r="C151">
            <v>25</v>
          </cell>
          <cell r="D151">
            <v>48807487244</v>
          </cell>
          <cell r="E151">
            <v>1.0304037734583099E-2</v>
          </cell>
          <cell r="F151">
            <v>2.4044472053649599</v>
          </cell>
        </row>
        <row r="152">
          <cell r="A152">
            <v>42155</v>
          </cell>
          <cell r="B152">
            <v>230.19</v>
          </cell>
          <cell r="C152">
            <v>25</v>
          </cell>
          <cell r="D152">
            <v>48807487244</v>
          </cell>
          <cell r="E152">
            <v>1.0304037734583099E-2</v>
          </cell>
          <cell r="F152">
            <v>2.3718864461236802</v>
          </cell>
        </row>
        <row r="153">
          <cell r="A153">
            <v>42156</v>
          </cell>
          <cell r="B153">
            <v>222.93</v>
          </cell>
          <cell r="C153">
            <v>25</v>
          </cell>
          <cell r="D153">
            <v>47589591153</v>
          </cell>
          <cell r="E153">
            <v>1.0567735046840301E-2</v>
          </cell>
          <cell r="F153">
            <v>2.3558651739920999</v>
          </cell>
        </row>
        <row r="154">
          <cell r="A154">
            <v>42157</v>
          </cell>
          <cell r="B154">
            <v>225.8</v>
          </cell>
          <cell r="C154">
            <v>25</v>
          </cell>
          <cell r="D154">
            <v>47589591153</v>
          </cell>
          <cell r="E154">
            <v>1.0567735046840301E-2</v>
          </cell>
          <cell r="F154">
            <v>2.3861945735765402</v>
          </cell>
        </row>
        <row r="155">
          <cell r="A155">
            <v>42158</v>
          </cell>
          <cell r="B155">
            <v>225.87</v>
          </cell>
          <cell r="C155">
            <v>25</v>
          </cell>
          <cell r="D155">
            <v>47589591153</v>
          </cell>
          <cell r="E155">
            <v>1.0567735046840301E-2</v>
          </cell>
          <cell r="F155">
            <v>2.3869343150298099</v>
          </cell>
        </row>
        <row r="156">
          <cell r="A156">
            <v>42159</v>
          </cell>
          <cell r="B156">
            <v>224.32</v>
          </cell>
          <cell r="C156">
            <v>25</v>
          </cell>
          <cell r="D156">
            <v>47589591153</v>
          </cell>
          <cell r="E156">
            <v>1.0567735046840301E-2</v>
          </cell>
          <cell r="F156">
            <v>2.3705543257072099</v>
          </cell>
        </row>
        <row r="157">
          <cell r="A157">
            <v>42160</v>
          </cell>
          <cell r="B157">
            <v>224.95</v>
          </cell>
          <cell r="C157">
            <v>25</v>
          </cell>
          <cell r="D157">
            <v>47589591153</v>
          </cell>
          <cell r="E157">
            <v>1.0567735046840301E-2</v>
          </cell>
          <cell r="F157">
            <v>2.37721199878672</v>
          </cell>
        </row>
        <row r="158">
          <cell r="A158">
            <v>42161</v>
          </cell>
          <cell r="B158">
            <v>225.62</v>
          </cell>
          <cell r="C158">
            <v>25</v>
          </cell>
          <cell r="D158">
            <v>47589591153</v>
          </cell>
          <cell r="E158">
            <v>1.0567735046840301E-2</v>
          </cell>
          <cell r="F158">
            <v>2.3842923812681001</v>
          </cell>
        </row>
        <row r="159">
          <cell r="A159">
            <v>42162</v>
          </cell>
          <cell r="B159">
            <v>222.88</v>
          </cell>
          <cell r="C159">
            <v>25</v>
          </cell>
          <cell r="D159">
            <v>47589591153</v>
          </cell>
          <cell r="E159">
            <v>1.0567735046840301E-2</v>
          </cell>
          <cell r="F159">
            <v>2.3553367872397599</v>
          </cell>
        </row>
        <row r="160">
          <cell r="A160">
            <v>42163</v>
          </cell>
          <cell r="B160">
            <v>228.49</v>
          </cell>
          <cell r="C160">
            <v>25</v>
          </cell>
          <cell r="D160">
            <v>47589591153</v>
          </cell>
          <cell r="E160">
            <v>1.0567735046840301E-2</v>
          </cell>
          <cell r="F160">
            <v>2.4146217808525399</v>
          </cell>
        </row>
        <row r="161">
          <cell r="A161">
            <v>42164</v>
          </cell>
          <cell r="B161">
            <v>229.05</v>
          </cell>
          <cell r="C161">
            <v>25</v>
          </cell>
          <cell r="D161">
            <v>47589591153</v>
          </cell>
          <cell r="E161">
            <v>1.0567735046840301E-2</v>
          </cell>
          <cell r="F161">
            <v>2.42053971247877</v>
          </cell>
        </row>
        <row r="162">
          <cell r="A162">
            <v>42165</v>
          </cell>
          <cell r="B162">
            <v>228.8</v>
          </cell>
          <cell r="C162">
            <v>25</v>
          </cell>
          <cell r="D162">
            <v>47589591153</v>
          </cell>
          <cell r="E162">
            <v>1.0567735046840301E-2</v>
          </cell>
          <cell r="F162">
            <v>2.4178977787170601</v>
          </cell>
        </row>
        <row r="163">
          <cell r="A163">
            <v>42166</v>
          </cell>
          <cell r="B163">
            <v>229.71</v>
          </cell>
          <cell r="C163">
            <v>25</v>
          </cell>
          <cell r="D163">
            <v>47589591153</v>
          </cell>
          <cell r="E163">
            <v>1.0567735046840301E-2</v>
          </cell>
          <cell r="F163">
            <v>2.4275144176096801</v>
          </cell>
        </row>
        <row r="164">
          <cell r="A164">
            <v>42167</v>
          </cell>
          <cell r="B164">
            <v>229.98</v>
          </cell>
          <cell r="C164">
            <v>25</v>
          </cell>
          <cell r="D164">
            <v>47589591153</v>
          </cell>
          <cell r="E164">
            <v>1.0567735046840301E-2</v>
          </cell>
          <cell r="F164">
            <v>2.4303677060723299</v>
          </cell>
        </row>
        <row r="165">
          <cell r="A165">
            <v>42168</v>
          </cell>
          <cell r="B165">
            <v>232.4</v>
          </cell>
          <cell r="C165">
            <v>25</v>
          </cell>
          <cell r="D165">
            <v>47589591153</v>
          </cell>
          <cell r="E165">
            <v>1.0567735046840301E-2</v>
          </cell>
          <cell r="F165">
            <v>2.4559416248856798</v>
          </cell>
        </row>
        <row r="166">
          <cell r="A166">
            <v>42169</v>
          </cell>
          <cell r="B166">
            <v>233.54</v>
          </cell>
          <cell r="C166">
            <v>25</v>
          </cell>
          <cell r="D166">
            <v>49692386354</v>
          </cell>
          <cell r="E166">
            <v>1.01205481803527E-2</v>
          </cell>
          <cell r="F166">
            <v>2.3635528220395701</v>
          </cell>
        </row>
        <row r="167">
          <cell r="A167">
            <v>42170</v>
          </cell>
          <cell r="B167">
            <v>236.82</v>
          </cell>
          <cell r="C167">
            <v>25</v>
          </cell>
          <cell r="D167">
            <v>49692386354</v>
          </cell>
          <cell r="E167">
            <v>1.01205481803527E-2</v>
          </cell>
          <cell r="F167">
            <v>2.3967482200711299</v>
          </cell>
        </row>
        <row r="168">
          <cell r="A168">
            <v>42171</v>
          </cell>
          <cell r="B168">
            <v>250.9</v>
          </cell>
          <cell r="C168">
            <v>25</v>
          </cell>
          <cell r="D168">
            <v>49692386354</v>
          </cell>
          <cell r="E168">
            <v>1.01205481803527E-2</v>
          </cell>
          <cell r="F168">
            <v>2.5392455384504902</v>
          </cell>
        </row>
        <row r="169">
          <cell r="A169">
            <v>42172</v>
          </cell>
          <cell r="B169">
            <v>249.28</v>
          </cell>
          <cell r="C169">
            <v>25</v>
          </cell>
          <cell r="D169">
            <v>49692386354</v>
          </cell>
          <cell r="E169">
            <v>1.01205481803527E-2</v>
          </cell>
          <cell r="F169">
            <v>2.5228502503983199</v>
          </cell>
        </row>
        <row r="170">
          <cell r="A170">
            <v>42173</v>
          </cell>
          <cell r="B170">
            <v>249.01</v>
          </cell>
          <cell r="C170">
            <v>25</v>
          </cell>
          <cell r="D170">
            <v>49692386354</v>
          </cell>
          <cell r="E170">
            <v>1.01205481803527E-2</v>
          </cell>
          <cell r="F170">
            <v>2.52011770238963</v>
          </cell>
        </row>
        <row r="171">
          <cell r="A171">
            <v>42174</v>
          </cell>
          <cell r="B171">
            <v>244.61</v>
          </cell>
          <cell r="C171">
            <v>25</v>
          </cell>
          <cell r="D171">
            <v>49692386354</v>
          </cell>
          <cell r="E171">
            <v>1.01205481803527E-2</v>
          </cell>
          <cell r="F171">
            <v>2.4755872903960801</v>
          </cell>
        </row>
        <row r="172">
          <cell r="A172">
            <v>42175</v>
          </cell>
          <cell r="B172">
            <v>245.21</v>
          </cell>
          <cell r="C172">
            <v>25</v>
          </cell>
          <cell r="D172">
            <v>49692386354</v>
          </cell>
          <cell r="E172">
            <v>1.01205481803527E-2</v>
          </cell>
          <cell r="F172">
            <v>2.4816596193042901</v>
          </cell>
        </row>
        <row r="173">
          <cell r="A173">
            <v>42176</v>
          </cell>
          <cell r="B173">
            <v>243.94</v>
          </cell>
          <cell r="C173">
            <v>25</v>
          </cell>
          <cell r="D173">
            <v>49692386354</v>
          </cell>
          <cell r="E173">
            <v>1.01205481803527E-2</v>
          </cell>
          <cell r="F173">
            <v>2.4688065231152398</v>
          </cell>
        </row>
        <row r="174">
          <cell r="A174">
            <v>42177</v>
          </cell>
          <cell r="B174">
            <v>246.99</v>
          </cell>
          <cell r="C174">
            <v>25</v>
          </cell>
          <cell r="D174">
            <v>49692386354</v>
          </cell>
          <cell r="E174">
            <v>1.01205481803527E-2</v>
          </cell>
          <cell r="F174">
            <v>2.4996741950653201</v>
          </cell>
        </row>
        <row r="175">
          <cell r="A175">
            <v>42178</v>
          </cell>
          <cell r="B175">
            <v>244.3</v>
          </cell>
          <cell r="C175">
            <v>25</v>
          </cell>
          <cell r="D175">
            <v>49692386354</v>
          </cell>
          <cell r="E175">
            <v>1.01205481803527E-2</v>
          </cell>
          <cell r="F175">
            <v>2.47244992046017</v>
          </cell>
        </row>
        <row r="176">
          <cell r="A176">
            <v>42179</v>
          </cell>
          <cell r="B176">
            <v>240.51</v>
          </cell>
          <cell r="C176">
            <v>25</v>
          </cell>
          <cell r="D176">
            <v>49692386354</v>
          </cell>
          <cell r="E176">
            <v>1.01205481803527E-2</v>
          </cell>
          <cell r="F176">
            <v>2.4340930428566301</v>
          </cell>
        </row>
        <row r="177">
          <cell r="A177">
            <v>42180</v>
          </cell>
          <cell r="B177">
            <v>242.8</v>
          </cell>
          <cell r="C177">
            <v>25</v>
          </cell>
          <cell r="D177">
            <v>49692386354</v>
          </cell>
          <cell r="E177">
            <v>1.01205481803527E-2</v>
          </cell>
          <cell r="F177">
            <v>2.4572690981896401</v>
          </cell>
        </row>
        <row r="178">
          <cell r="A178">
            <v>42181</v>
          </cell>
          <cell r="B178">
            <v>243.59</v>
          </cell>
          <cell r="C178">
            <v>25</v>
          </cell>
          <cell r="D178">
            <v>49692386354</v>
          </cell>
          <cell r="E178">
            <v>1.01205481803527E-2</v>
          </cell>
          <cell r="F178">
            <v>2.4652643312521199</v>
          </cell>
        </row>
        <row r="179">
          <cell r="A179">
            <v>42182</v>
          </cell>
          <cell r="B179">
            <v>250.99</v>
          </cell>
          <cell r="C179">
            <v>25</v>
          </cell>
          <cell r="D179">
            <v>49692386354</v>
          </cell>
          <cell r="E179">
            <v>1.01205481803527E-2</v>
          </cell>
          <cell r="F179">
            <v>2.5401563877867299</v>
          </cell>
        </row>
        <row r="180">
          <cell r="A180">
            <v>42183</v>
          </cell>
          <cell r="B180">
            <v>249.01</v>
          </cell>
          <cell r="C180">
            <v>25</v>
          </cell>
          <cell r="D180">
            <v>49402014931</v>
          </cell>
          <cell r="E180">
            <v>1.0180033972192901E-2</v>
          </cell>
          <cell r="F180">
            <v>2.5349302594157401</v>
          </cell>
        </row>
        <row r="181">
          <cell r="A181">
            <v>42184</v>
          </cell>
          <cell r="B181">
            <v>257.06</v>
          </cell>
          <cell r="C181">
            <v>25</v>
          </cell>
          <cell r="D181">
            <v>49402014931</v>
          </cell>
          <cell r="E181">
            <v>1.0180033972192901E-2</v>
          </cell>
          <cell r="F181">
            <v>2.6168795328918901</v>
          </cell>
        </row>
        <row r="182">
          <cell r="A182">
            <v>42185</v>
          </cell>
          <cell r="B182">
            <v>263.07</v>
          </cell>
          <cell r="C182">
            <v>25</v>
          </cell>
          <cell r="D182">
            <v>49402014931</v>
          </cell>
          <cell r="E182">
            <v>1.0180033972192901E-2</v>
          </cell>
          <cell r="F182">
            <v>2.67806153706477</v>
          </cell>
        </row>
        <row r="183">
          <cell r="A183">
            <v>42186</v>
          </cell>
          <cell r="B183">
            <v>258.62</v>
          </cell>
          <cell r="C183">
            <v>25</v>
          </cell>
          <cell r="D183">
            <v>49402014931</v>
          </cell>
          <cell r="E183">
            <v>1.0180033972192901E-2</v>
          </cell>
          <cell r="F183">
            <v>2.6327603858885098</v>
          </cell>
        </row>
        <row r="184">
          <cell r="A184">
            <v>42187</v>
          </cell>
          <cell r="B184">
            <v>255.41</v>
          </cell>
          <cell r="C184">
            <v>25</v>
          </cell>
          <cell r="D184">
            <v>49402014931</v>
          </cell>
          <cell r="E184">
            <v>1.0180033972192901E-2</v>
          </cell>
          <cell r="F184">
            <v>2.6000824768377799</v>
          </cell>
        </row>
        <row r="185">
          <cell r="A185">
            <v>42188</v>
          </cell>
          <cell r="B185">
            <v>256.33999999999997</v>
          </cell>
          <cell r="C185">
            <v>25</v>
          </cell>
          <cell r="D185">
            <v>49402014931</v>
          </cell>
          <cell r="E185">
            <v>1.0180033972192901E-2</v>
          </cell>
          <cell r="F185">
            <v>2.60954990843191</v>
          </cell>
        </row>
        <row r="186">
          <cell r="A186">
            <v>42189</v>
          </cell>
          <cell r="B186">
            <v>260.89</v>
          </cell>
          <cell r="C186">
            <v>25</v>
          </cell>
          <cell r="D186">
            <v>49402014931</v>
          </cell>
          <cell r="E186">
            <v>1.0180033972192901E-2</v>
          </cell>
          <cell r="F186">
            <v>2.6558690630053898</v>
          </cell>
        </row>
        <row r="187">
          <cell r="A187">
            <v>42190</v>
          </cell>
          <cell r="B187">
            <v>271.91000000000003</v>
          </cell>
          <cell r="C187">
            <v>25</v>
          </cell>
          <cell r="D187">
            <v>49402014931</v>
          </cell>
          <cell r="E187">
            <v>1.0180033972192901E-2</v>
          </cell>
          <cell r="F187">
            <v>2.76805303737896</v>
          </cell>
        </row>
        <row r="188">
          <cell r="A188">
            <v>42191</v>
          </cell>
          <cell r="B188">
            <v>269.02999999999997</v>
          </cell>
          <cell r="C188">
            <v>25</v>
          </cell>
          <cell r="D188">
            <v>49402014931</v>
          </cell>
          <cell r="E188">
            <v>1.0180033972192901E-2</v>
          </cell>
          <cell r="F188">
            <v>2.7387345395390401</v>
          </cell>
        </row>
        <row r="189">
          <cell r="A189">
            <v>42192</v>
          </cell>
          <cell r="B189">
            <v>266.20999999999998</v>
          </cell>
          <cell r="C189">
            <v>25</v>
          </cell>
          <cell r="D189">
            <v>49402014931</v>
          </cell>
          <cell r="E189">
            <v>1.0180033972192901E-2</v>
          </cell>
          <cell r="F189">
            <v>2.7100268437374599</v>
          </cell>
        </row>
        <row r="190">
          <cell r="A190">
            <v>42193</v>
          </cell>
          <cell r="B190">
            <v>270.79000000000002</v>
          </cell>
          <cell r="C190">
            <v>25</v>
          </cell>
          <cell r="D190">
            <v>49402014931</v>
          </cell>
          <cell r="E190">
            <v>1.0180033972192901E-2</v>
          </cell>
          <cell r="F190">
            <v>2.7566513993300998</v>
          </cell>
        </row>
        <row r="191">
          <cell r="A191">
            <v>42194</v>
          </cell>
          <cell r="B191">
            <v>269.23</v>
          </cell>
          <cell r="C191">
            <v>25</v>
          </cell>
          <cell r="D191">
            <v>49402014931</v>
          </cell>
          <cell r="E191">
            <v>1.0180033972192901E-2</v>
          </cell>
          <cell r="F191">
            <v>2.7407705463334802</v>
          </cell>
        </row>
        <row r="192">
          <cell r="A192">
            <v>42195</v>
          </cell>
          <cell r="B192">
            <v>284.89</v>
          </cell>
          <cell r="C192">
            <v>25</v>
          </cell>
          <cell r="D192">
            <v>49402014931</v>
          </cell>
          <cell r="E192">
            <v>1.0180033972192901E-2</v>
          </cell>
          <cell r="F192">
            <v>2.9001898783380202</v>
          </cell>
        </row>
        <row r="193">
          <cell r="A193">
            <v>42196</v>
          </cell>
          <cell r="B193">
            <v>293.11</v>
          </cell>
          <cell r="C193">
            <v>25</v>
          </cell>
          <cell r="D193">
            <v>49402014931</v>
          </cell>
          <cell r="E193">
            <v>1.0180033972192901E-2</v>
          </cell>
          <cell r="F193">
            <v>2.9838697575894502</v>
          </cell>
        </row>
        <row r="194">
          <cell r="A194">
            <v>42197</v>
          </cell>
          <cell r="B194">
            <v>310.87</v>
          </cell>
          <cell r="C194">
            <v>25</v>
          </cell>
          <cell r="D194">
            <v>51076366303</v>
          </cell>
          <cell r="E194">
            <v>9.8463188886406608E-3</v>
          </cell>
          <cell r="F194">
            <v>3.0609251529117198</v>
          </cell>
        </row>
        <row r="195">
          <cell r="A195">
            <v>42198</v>
          </cell>
          <cell r="B195">
            <v>292.05</v>
          </cell>
          <cell r="C195">
            <v>25</v>
          </cell>
          <cell r="D195">
            <v>51076366303</v>
          </cell>
          <cell r="E195">
            <v>9.8463188886406608E-3</v>
          </cell>
          <cell r="F195">
            <v>2.8756174314275098</v>
          </cell>
        </row>
        <row r="196">
          <cell r="A196">
            <v>42199</v>
          </cell>
          <cell r="B196">
            <v>287.45999999999998</v>
          </cell>
          <cell r="C196">
            <v>25</v>
          </cell>
          <cell r="D196">
            <v>51076366303</v>
          </cell>
          <cell r="E196">
            <v>9.8463188886406608E-3</v>
          </cell>
          <cell r="F196">
            <v>2.8304228277286501</v>
          </cell>
        </row>
        <row r="197">
          <cell r="A197">
            <v>42200</v>
          </cell>
          <cell r="B197">
            <v>285.83</v>
          </cell>
          <cell r="C197">
            <v>25</v>
          </cell>
          <cell r="D197">
            <v>51076366303</v>
          </cell>
          <cell r="E197">
            <v>9.8463188886406608E-3</v>
          </cell>
          <cell r="F197">
            <v>2.8143733279401602</v>
          </cell>
        </row>
        <row r="198">
          <cell r="A198">
            <v>42201</v>
          </cell>
          <cell r="B198">
            <v>278.08999999999997</v>
          </cell>
          <cell r="C198">
            <v>25</v>
          </cell>
          <cell r="D198">
            <v>51076366303</v>
          </cell>
          <cell r="E198">
            <v>9.8463188886406608E-3</v>
          </cell>
          <cell r="F198">
            <v>2.73816281974208</v>
          </cell>
        </row>
        <row r="199">
          <cell r="A199">
            <v>42202</v>
          </cell>
          <cell r="B199">
            <v>279.47000000000003</v>
          </cell>
          <cell r="C199">
            <v>25</v>
          </cell>
          <cell r="D199">
            <v>51076366303</v>
          </cell>
          <cell r="E199">
            <v>9.8463188886406608E-3</v>
          </cell>
          <cell r="F199">
            <v>2.75175073980841</v>
          </cell>
        </row>
        <row r="200">
          <cell r="A200">
            <v>42203</v>
          </cell>
          <cell r="B200">
            <v>274.89999999999998</v>
          </cell>
          <cell r="C200">
            <v>25</v>
          </cell>
          <cell r="D200">
            <v>51076366303</v>
          </cell>
          <cell r="E200">
            <v>9.8463188886406608E-3</v>
          </cell>
          <cell r="F200">
            <v>2.7067530624873202</v>
          </cell>
        </row>
        <row r="201">
          <cell r="A201">
            <v>42204</v>
          </cell>
          <cell r="B201">
            <v>273.61</v>
          </cell>
          <cell r="C201">
            <v>25</v>
          </cell>
          <cell r="D201">
            <v>51076366303</v>
          </cell>
          <cell r="E201">
            <v>9.8463188886406608E-3</v>
          </cell>
          <cell r="F201">
            <v>2.6940513111209698</v>
          </cell>
        </row>
        <row r="202">
          <cell r="A202">
            <v>42205</v>
          </cell>
          <cell r="B202">
            <v>278.98</v>
          </cell>
          <cell r="C202">
            <v>25</v>
          </cell>
          <cell r="D202">
            <v>51076366303</v>
          </cell>
          <cell r="E202">
            <v>9.8463188886406608E-3</v>
          </cell>
          <cell r="F202">
            <v>2.7469260435529699</v>
          </cell>
        </row>
        <row r="203">
          <cell r="A203">
            <v>42206</v>
          </cell>
          <cell r="B203">
            <v>275.83</v>
          </cell>
          <cell r="C203">
            <v>25</v>
          </cell>
          <cell r="D203">
            <v>51076366303</v>
          </cell>
          <cell r="E203">
            <v>9.8463188886406608E-3</v>
          </cell>
          <cell r="F203">
            <v>2.7159101390537499</v>
          </cell>
        </row>
        <row r="204">
          <cell r="A204">
            <v>42207</v>
          </cell>
          <cell r="B204">
            <v>277.22000000000003</v>
          </cell>
          <cell r="C204">
            <v>25</v>
          </cell>
          <cell r="D204">
            <v>51076366303</v>
          </cell>
          <cell r="E204">
            <v>9.8463188886406608E-3</v>
          </cell>
          <cell r="F204">
            <v>2.7295965223089702</v>
          </cell>
        </row>
        <row r="205">
          <cell r="A205">
            <v>42208</v>
          </cell>
          <cell r="B205">
            <v>276.05</v>
          </cell>
          <cell r="C205">
            <v>25</v>
          </cell>
          <cell r="D205">
            <v>51076366303</v>
          </cell>
          <cell r="E205">
            <v>9.8463188886406608E-3</v>
          </cell>
          <cell r="F205">
            <v>2.7180763292092598</v>
          </cell>
        </row>
        <row r="206">
          <cell r="A206">
            <v>42209</v>
          </cell>
          <cell r="B206">
            <v>288.27999999999997</v>
          </cell>
          <cell r="C206">
            <v>25</v>
          </cell>
          <cell r="D206">
            <v>51076366303</v>
          </cell>
          <cell r="E206">
            <v>9.8463188886406608E-3</v>
          </cell>
          <cell r="F206">
            <v>2.8384968092173302</v>
          </cell>
        </row>
        <row r="207">
          <cell r="A207">
            <v>42210</v>
          </cell>
          <cell r="B207">
            <v>288.7</v>
          </cell>
          <cell r="C207">
            <v>25</v>
          </cell>
          <cell r="D207">
            <v>52278304845</v>
          </cell>
          <cell r="E207">
            <v>9.6199406576676309E-3</v>
          </cell>
          <cell r="F207">
            <v>2.7772768678686499</v>
          </cell>
        </row>
        <row r="208">
          <cell r="A208">
            <v>42211</v>
          </cell>
          <cell r="B208">
            <v>292.69</v>
          </cell>
          <cell r="C208">
            <v>25</v>
          </cell>
          <cell r="D208">
            <v>52278304845</v>
          </cell>
          <cell r="E208">
            <v>9.6199406576676309E-3</v>
          </cell>
          <cell r="F208">
            <v>2.81566043109274</v>
          </cell>
        </row>
        <row r="209">
          <cell r="A209">
            <v>42212</v>
          </cell>
          <cell r="B209">
            <v>293.62</v>
          </cell>
          <cell r="C209">
            <v>25</v>
          </cell>
          <cell r="D209">
            <v>52278304845</v>
          </cell>
          <cell r="E209">
            <v>9.6199406576676309E-3</v>
          </cell>
          <cell r="F209">
            <v>2.8246069759043699</v>
          </cell>
        </row>
        <row r="210">
          <cell r="A210">
            <v>42213</v>
          </cell>
          <cell r="B210">
            <v>294.43</v>
          </cell>
          <cell r="C210">
            <v>25</v>
          </cell>
          <cell r="D210">
            <v>52278304845</v>
          </cell>
          <cell r="E210">
            <v>9.6199406576676309E-3</v>
          </cell>
          <cell r="F210">
            <v>2.8323991278370801</v>
          </cell>
        </row>
        <row r="211">
          <cell r="A211">
            <v>42214</v>
          </cell>
          <cell r="B211">
            <v>289.58999999999997</v>
          </cell>
          <cell r="C211">
            <v>25</v>
          </cell>
          <cell r="D211">
            <v>52278304845</v>
          </cell>
          <cell r="E211">
            <v>9.6199406576676309E-3</v>
          </cell>
          <cell r="F211">
            <v>2.78583861505397</v>
          </cell>
        </row>
        <row r="212">
          <cell r="A212">
            <v>42215</v>
          </cell>
          <cell r="B212">
            <v>287.72000000000003</v>
          </cell>
          <cell r="C212">
            <v>25</v>
          </cell>
          <cell r="D212">
            <v>52278304845</v>
          </cell>
          <cell r="E212">
            <v>9.6199406576676309E-3</v>
          </cell>
          <cell r="F212">
            <v>2.7678493260241299</v>
          </cell>
        </row>
        <row r="213">
          <cell r="A213">
            <v>42216</v>
          </cell>
          <cell r="B213">
            <v>284.64999999999998</v>
          </cell>
          <cell r="C213">
            <v>25</v>
          </cell>
          <cell r="D213">
            <v>52278304845</v>
          </cell>
          <cell r="E213">
            <v>9.6199406576676309E-3</v>
          </cell>
          <cell r="F213">
            <v>2.73831610820509</v>
          </cell>
        </row>
        <row r="214">
          <cell r="A214">
            <v>42217</v>
          </cell>
          <cell r="B214">
            <v>281.60000000000002</v>
          </cell>
          <cell r="C214">
            <v>25</v>
          </cell>
          <cell r="D214">
            <v>52278304845</v>
          </cell>
          <cell r="E214">
            <v>9.6199406576676309E-3</v>
          </cell>
          <cell r="F214">
            <v>2.70897528919921</v>
          </cell>
        </row>
        <row r="215">
          <cell r="A215">
            <v>42218</v>
          </cell>
          <cell r="B215">
            <v>282.61</v>
          </cell>
          <cell r="C215">
            <v>25</v>
          </cell>
          <cell r="D215">
            <v>52278304845</v>
          </cell>
          <cell r="E215">
            <v>9.6199406576676309E-3</v>
          </cell>
          <cell r="F215">
            <v>2.7186914292634499</v>
          </cell>
        </row>
        <row r="216">
          <cell r="A216">
            <v>42219</v>
          </cell>
          <cell r="B216">
            <v>281.23</v>
          </cell>
          <cell r="C216">
            <v>25</v>
          </cell>
          <cell r="D216">
            <v>52278304845</v>
          </cell>
          <cell r="E216">
            <v>9.6199406576676309E-3</v>
          </cell>
          <cell r="F216">
            <v>2.7054159111558702</v>
          </cell>
        </row>
        <row r="217">
          <cell r="A217">
            <v>42220</v>
          </cell>
          <cell r="B217">
            <v>285.22000000000003</v>
          </cell>
          <cell r="C217">
            <v>25</v>
          </cell>
          <cell r="D217">
            <v>52278304845</v>
          </cell>
          <cell r="E217">
            <v>9.6199406576676309E-3</v>
          </cell>
          <cell r="F217">
            <v>2.7437994743799599</v>
          </cell>
        </row>
        <row r="218">
          <cell r="A218">
            <v>42221</v>
          </cell>
          <cell r="B218">
            <v>281.88</v>
          </cell>
          <cell r="C218">
            <v>25</v>
          </cell>
          <cell r="D218">
            <v>52278304845</v>
          </cell>
          <cell r="E218">
            <v>9.6199406576676309E-3</v>
          </cell>
          <cell r="F218">
            <v>2.71166887258335</v>
          </cell>
        </row>
        <row r="219">
          <cell r="A219">
            <v>42222</v>
          </cell>
          <cell r="B219">
            <v>278.58</v>
          </cell>
          <cell r="C219">
            <v>25</v>
          </cell>
          <cell r="D219">
            <v>52278304845</v>
          </cell>
          <cell r="E219">
            <v>9.6199406576676309E-3</v>
          </cell>
          <cell r="F219">
            <v>2.6799230684130499</v>
          </cell>
        </row>
        <row r="220">
          <cell r="A220">
            <v>42223</v>
          </cell>
          <cell r="B220">
            <v>279.58</v>
          </cell>
          <cell r="C220">
            <v>25</v>
          </cell>
          <cell r="D220">
            <v>52278304845</v>
          </cell>
          <cell r="E220">
            <v>9.6199406576676309E-3</v>
          </cell>
          <cell r="F220">
            <v>2.6895430090707202</v>
          </cell>
        </row>
        <row r="221">
          <cell r="A221">
            <v>42224</v>
          </cell>
          <cell r="B221">
            <v>261</v>
          </cell>
          <cell r="C221">
            <v>25</v>
          </cell>
          <cell r="D221">
            <v>52699842409</v>
          </cell>
          <cell r="E221">
            <v>9.5429922994697894E-3</v>
          </cell>
          <cell r="F221">
            <v>2.4907209901616101</v>
          </cell>
        </row>
        <row r="222">
          <cell r="A222">
            <v>42225</v>
          </cell>
          <cell r="B222">
            <v>265.08</v>
          </cell>
          <cell r="C222">
            <v>25</v>
          </cell>
          <cell r="D222">
            <v>52699842409</v>
          </cell>
          <cell r="E222">
            <v>9.5429922994697894E-3</v>
          </cell>
          <cell r="F222">
            <v>2.5296563987434499</v>
          </cell>
        </row>
        <row r="223">
          <cell r="A223">
            <v>42226</v>
          </cell>
          <cell r="B223">
            <v>264.47000000000003</v>
          </cell>
          <cell r="C223">
            <v>25</v>
          </cell>
          <cell r="D223">
            <v>52699842409</v>
          </cell>
          <cell r="E223">
            <v>9.5429922994697894E-3</v>
          </cell>
          <cell r="F223">
            <v>2.52383517344078</v>
          </cell>
        </row>
        <row r="224">
          <cell r="A224">
            <v>42227</v>
          </cell>
          <cell r="B224">
            <v>270.39</v>
          </cell>
          <cell r="C224">
            <v>25</v>
          </cell>
          <cell r="D224">
            <v>52699842409</v>
          </cell>
          <cell r="E224">
            <v>9.5429922994697894E-3</v>
          </cell>
          <cell r="F224">
            <v>2.5803296878536401</v>
          </cell>
        </row>
        <row r="225">
          <cell r="A225">
            <v>42228</v>
          </cell>
          <cell r="B225">
            <v>266.38</v>
          </cell>
          <cell r="C225">
            <v>25</v>
          </cell>
          <cell r="D225">
            <v>52699842409</v>
          </cell>
          <cell r="E225">
            <v>9.5429922994697894E-3</v>
          </cell>
          <cell r="F225">
            <v>2.54206228873276</v>
          </cell>
        </row>
        <row r="226">
          <cell r="A226">
            <v>42229</v>
          </cell>
          <cell r="B226">
            <v>264.08</v>
          </cell>
          <cell r="C226">
            <v>25</v>
          </cell>
          <cell r="D226">
            <v>52699842409</v>
          </cell>
          <cell r="E226">
            <v>9.5429922994697894E-3</v>
          </cell>
          <cell r="F226">
            <v>2.5201134064439801</v>
          </cell>
        </row>
        <row r="227">
          <cell r="A227">
            <v>42230</v>
          </cell>
          <cell r="B227">
            <v>265.68</v>
          </cell>
          <cell r="C227">
            <v>25</v>
          </cell>
          <cell r="D227">
            <v>52699842409</v>
          </cell>
          <cell r="E227">
            <v>9.5429922994697894E-3</v>
          </cell>
          <cell r="F227">
            <v>2.5353821941231298</v>
          </cell>
        </row>
        <row r="228">
          <cell r="A228">
            <v>42231</v>
          </cell>
          <cell r="B228">
            <v>261.55</v>
          </cell>
          <cell r="C228">
            <v>25</v>
          </cell>
          <cell r="D228">
            <v>52699842409</v>
          </cell>
          <cell r="E228">
            <v>9.5429922994697894E-3</v>
          </cell>
          <cell r="F228">
            <v>2.4959696359263202</v>
          </cell>
        </row>
        <row r="229">
          <cell r="A229">
            <v>42232</v>
          </cell>
          <cell r="B229">
            <v>258.51</v>
          </cell>
          <cell r="C229">
            <v>25</v>
          </cell>
          <cell r="D229">
            <v>52699842409</v>
          </cell>
          <cell r="E229">
            <v>9.5429922994697894E-3</v>
          </cell>
          <cell r="F229">
            <v>2.4669589393359401</v>
          </cell>
        </row>
        <row r="230">
          <cell r="A230">
            <v>42233</v>
          </cell>
          <cell r="B230">
            <v>257.98</v>
          </cell>
          <cell r="C230">
            <v>25</v>
          </cell>
          <cell r="D230">
            <v>52699842409</v>
          </cell>
          <cell r="E230">
            <v>9.5429922994697894E-3</v>
          </cell>
          <cell r="F230">
            <v>2.4619011534172199</v>
          </cell>
        </row>
        <row r="231">
          <cell r="A231">
            <v>42234</v>
          </cell>
          <cell r="B231">
            <v>211.08</v>
          </cell>
          <cell r="C231">
            <v>25</v>
          </cell>
          <cell r="D231">
            <v>52699842409</v>
          </cell>
          <cell r="E231">
            <v>9.5429922994697894E-3</v>
          </cell>
          <cell r="F231">
            <v>2.0143348145720799</v>
          </cell>
        </row>
        <row r="232">
          <cell r="A232">
            <v>42235</v>
          </cell>
          <cell r="B232">
            <v>226.68</v>
          </cell>
          <cell r="C232">
            <v>25</v>
          </cell>
          <cell r="D232">
            <v>52699842409</v>
          </cell>
          <cell r="E232">
            <v>9.5429922994697894E-3</v>
          </cell>
          <cell r="F232">
            <v>2.1632054944438099</v>
          </cell>
        </row>
        <row r="233">
          <cell r="A233">
            <v>42236</v>
          </cell>
          <cell r="B233">
            <v>235.35</v>
          </cell>
          <cell r="C233">
            <v>25</v>
          </cell>
          <cell r="D233">
            <v>52699842409</v>
          </cell>
          <cell r="E233">
            <v>9.5429922994697894E-3</v>
          </cell>
          <cell r="F233">
            <v>2.2459432376802102</v>
          </cell>
        </row>
        <row r="234">
          <cell r="A234">
            <v>42237</v>
          </cell>
          <cell r="B234">
            <v>232.57</v>
          </cell>
          <cell r="C234">
            <v>25</v>
          </cell>
          <cell r="D234">
            <v>52699842409</v>
          </cell>
          <cell r="E234">
            <v>9.5429922994697894E-3</v>
          </cell>
          <cell r="F234">
            <v>2.2194137190876901</v>
          </cell>
        </row>
        <row r="235">
          <cell r="A235">
            <v>42238</v>
          </cell>
          <cell r="B235">
            <v>230.39</v>
          </cell>
          <cell r="C235">
            <v>25</v>
          </cell>
          <cell r="D235">
            <v>54256630327</v>
          </cell>
          <cell r="E235">
            <v>9.26917479506815E-3</v>
          </cell>
          <cell r="F235">
            <v>2.1355251810357498</v>
          </cell>
        </row>
        <row r="236">
          <cell r="A236">
            <v>42239</v>
          </cell>
          <cell r="B236">
            <v>228.17</v>
          </cell>
          <cell r="C236">
            <v>25</v>
          </cell>
          <cell r="D236">
            <v>54256630327</v>
          </cell>
          <cell r="E236">
            <v>9.26917479506815E-3</v>
          </cell>
          <cell r="F236">
            <v>2.1149476129906999</v>
          </cell>
        </row>
        <row r="237">
          <cell r="A237">
            <v>42240</v>
          </cell>
          <cell r="B237">
            <v>210.49</v>
          </cell>
          <cell r="C237">
            <v>25</v>
          </cell>
          <cell r="D237">
            <v>54256630327</v>
          </cell>
          <cell r="E237">
            <v>9.26917479506815E-3</v>
          </cell>
          <cell r="F237">
            <v>1.9510686026138899</v>
          </cell>
        </row>
        <row r="238">
          <cell r="A238">
            <v>42241</v>
          </cell>
          <cell r="B238">
            <v>221.61</v>
          </cell>
          <cell r="C238">
            <v>25</v>
          </cell>
          <cell r="D238">
            <v>54256630327</v>
          </cell>
          <cell r="E238">
            <v>9.26917479506815E-3</v>
          </cell>
          <cell r="F238">
            <v>2.0541418263350502</v>
          </cell>
        </row>
        <row r="239">
          <cell r="A239">
            <v>42242</v>
          </cell>
          <cell r="B239">
            <v>225.83</v>
          </cell>
          <cell r="C239">
            <v>25</v>
          </cell>
          <cell r="D239">
            <v>54256630327</v>
          </cell>
          <cell r="E239">
            <v>9.26917479506815E-3</v>
          </cell>
          <cell r="F239">
            <v>2.09325774397024</v>
          </cell>
        </row>
        <row r="240">
          <cell r="A240">
            <v>42243</v>
          </cell>
          <cell r="B240">
            <v>224.77</v>
          </cell>
          <cell r="C240">
            <v>25</v>
          </cell>
          <cell r="D240">
            <v>54256630327</v>
          </cell>
          <cell r="E240">
            <v>9.26917479506815E-3</v>
          </cell>
          <cell r="F240">
            <v>2.0834324186874702</v>
          </cell>
        </row>
        <row r="241">
          <cell r="A241">
            <v>42244</v>
          </cell>
          <cell r="B241">
            <v>231.4</v>
          </cell>
          <cell r="C241">
            <v>25</v>
          </cell>
          <cell r="D241">
            <v>54256630327</v>
          </cell>
          <cell r="E241">
            <v>9.26917479506815E-3</v>
          </cell>
          <cell r="F241">
            <v>2.14488704757877</v>
          </cell>
        </row>
        <row r="242">
          <cell r="A242">
            <v>42245</v>
          </cell>
          <cell r="B242">
            <v>229.78</v>
          </cell>
          <cell r="C242">
            <v>25</v>
          </cell>
          <cell r="D242">
            <v>54256630327</v>
          </cell>
          <cell r="E242">
            <v>9.26917479506815E-3</v>
          </cell>
          <cell r="F242">
            <v>2.1298709844107599</v>
          </cell>
        </row>
        <row r="243">
          <cell r="A243">
            <v>42246</v>
          </cell>
          <cell r="B243">
            <v>228.76</v>
          </cell>
          <cell r="C243">
            <v>25</v>
          </cell>
          <cell r="D243">
            <v>54256630327</v>
          </cell>
          <cell r="E243">
            <v>9.26917479506815E-3</v>
          </cell>
          <cell r="F243">
            <v>2.1204164261197902</v>
          </cell>
        </row>
        <row r="244">
          <cell r="A244">
            <v>42247</v>
          </cell>
          <cell r="B244">
            <v>230.06</v>
          </cell>
          <cell r="C244">
            <v>25</v>
          </cell>
          <cell r="D244">
            <v>54256630327</v>
          </cell>
          <cell r="E244">
            <v>9.26917479506815E-3</v>
          </cell>
          <cell r="F244">
            <v>2.1324663533533799</v>
          </cell>
        </row>
        <row r="245">
          <cell r="A245">
            <v>42248</v>
          </cell>
          <cell r="B245">
            <v>228.12</v>
          </cell>
          <cell r="C245">
            <v>25</v>
          </cell>
          <cell r="D245">
            <v>54256630327</v>
          </cell>
          <cell r="E245">
            <v>9.26917479506815E-3</v>
          </cell>
          <cell r="F245">
            <v>2.1144841542509498</v>
          </cell>
        </row>
        <row r="246">
          <cell r="A246">
            <v>42249</v>
          </cell>
          <cell r="B246">
            <v>229.28</v>
          </cell>
          <cell r="C246">
            <v>25</v>
          </cell>
          <cell r="D246">
            <v>54256630327</v>
          </cell>
          <cell r="E246">
            <v>9.26917479506815E-3</v>
          </cell>
          <cell r="F246">
            <v>2.1252363970132202</v>
          </cell>
        </row>
        <row r="247">
          <cell r="A247">
            <v>42250</v>
          </cell>
          <cell r="B247">
            <v>227.18</v>
          </cell>
          <cell r="C247">
            <v>25</v>
          </cell>
          <cell r="D247">
            <v>54256630327</v>
          </cell>
          <cell r="E247">
            <v>9.26917479506815E-3</v>
          </cell>
          <cell r="F247">
            <v>2.1057711299435802</v>
          </cell>
        </row>
        <row r="248">
          <cell r="A248">
            <v>42251</v>
          </cell>
          <cell r="B248">
            <v>230.3</v>
          </cell>
          <cell r="C248">
            <v>25</v>
          </cell>
          <cell r="D248">
            <v>56957648455</v>
          </cell>
          <cell r="E248">
            <v>8.8296164594943109E-3</v>
          </cell>
          <cell r="F248">
            <v>2.0334606706215399</v>
          </cell>
        </row>
        <row r="249">
          <cell r="A249">
            <v>42252</v>
          </cell>
          <cell r="B249">
            <v>235.02</v>
          </cell>
          <cell r="C249">
            <v>25</v>
          </cell>
          <cell r="D249">
            <v>56957648455</v>
          </cell>
          <cell r="E249">
            <v>8.8296164594943109E-3</v>
          </cell>
          <cell r="F249">
            <v>2.0751364603103499</v>
          </cell>
        </row>
        <row r="250">
          <cell r="A250">
            <v>42253</v>
          </cell>
          <cell r="B250">
            <v>239.84</v>
          </cell>
          <cell r="C250">
            <v>25</v>
          </cell>
          <cell r="D250">
            <v>56957648455</v>
          </cell>
          <cell r="E250">
            <v>8.8296164594943109E-3</v>
          </cell>
          <cell r="F250">
            <v>2.1176952116451102</v>
          </cell>
        </row>
        <row r="251">
          <cell r="A251">
            <v>42254</v>
          </cell>
          <cell r="B251">
            <v>239.85</v>
          </cell>
          <cell r="C251">
            <v>25</v>
          </cell>
          <cell r="D251">
            <v>56957648455</v>
          </cell>
          <cell r="E251">
            <v>8.8296164594943109E-3</v>
          </cell>
          <cell r="F251">
            <v>2.11778350780971</v>
          </cell>
        </row>
        <row r="252">
          <cell r="A252">
            <v>42255</v>
          </cell>
          <cell r="B252">
            <v>243.61</v>
          </cell>
          <cell r="C252">
            <v>25</v>
          </cell>
          <cell r="D252">
            <v>56957648455</v>
          </cell>
          <cell r="E252">
            <v>8.8296164594943109E-3</v>
          </cell>
          <cell r="F252">
            <v>2.1509828656974102</v>
          </cell>
        </row>
        <row r="253">
          <cell r="A253">
            <v>42256</v>
          </cell>
          <cell r="B253">
            <v>238.17</v>
          </cell>
          <cell r="C253">
            <v>25</v>
          </cell>
          <cell r="D253">
            <v>56957648455</v>
          </cell>
          <cell r="E253">
            <v>8.8296164594943109E-3</v>
          </cell>
          <cell r="F253">
            <v>2.1029497521577598</v>
          </cell>
        </row>
        <row r="254">
          <cell r="A254">
            <v>42257</v>
          </cell>
          <cell r="B254">
            <v>238.48</v>
          </cell>
          <cell r="C254">
            <v>25</v>
          </cell>
          <cell r="D254">
            <v>56957648455</v>
          </cell>
          <cell r="E254">
            <v>8.8296164594943109E-3</v>
          </cell>
          <cell r="F254">
            <v>2.1056869332602002</v>
          </cell>
        </row>
        <row r="255">
          <cell r="A255">
            <v>42258</v>
          </cell>
          <cell r="B255">
            <v>240.11</v>
          </cell>
          <cell r="C255">
            <v>25</v>
          </cell>
          <cell r="D255">
            <v>56957648455</v>
          </cell>
          <cell r="E255">
            <v>8.8296164594943109E-3</v>
          </cell>
          <cell r="F255">
            <v>2.1200792080891802</v>
          </cell>
        </row>
        <row r="256">
          <cell r="A256">
            <v>42259</v>
          </cell>
          <cell r="B256">
            <v>235.23</v>
          </cell>
          <cell r="C256">
            <v>25</v>
          </cell>
          <cell r="D256">
            <v>56957648455</v>
          </cell>
          <cell r="E256">
            <v>8.8296164594943109E-3</v>
          </cell>
          <cell r="F256">
            <v>2.0769906797668498</v>
          </cell>
        </row>
        <row r="257">
          <cell r="A257">
            <v>42260</v>
          </cell>
          <cell r="B257">
            <v>230.51</v>
          </cell>
          <cell r="C257">
            <v>25</v>
          </cell>
          <cell r="D257">
            <v>56957648455</v>
          </cell>
          <cell r="E257">
            <v>8.8296164594943109E-3</v>
          </cell>
          <cell r="F257">
            <v>2.03531489007803</v>
          </cell>
        </row>
        <row r="258">
          <cell r="A258">
            <v>42261</v>
          </cell>
          <cell r="B258">
            <v>230.64</v>
          </cell>
          <cell r="C258">
            <v>25</v>
          </cell>
          <cell r="D258">
            <v>56957648455</v>
          </cell>
          <cell r="E258">
            <v>8.8296164594943109E-3</v>
          </cell>
          <cell r="F258">
            <v>2.03646274021777</v>
          </cell>
        </row>
        <row r="259">
          <cell r="A259">
            <v>42262</v>
          </cell>
          <cell r="B259">
            <v>230.3</v>
          </cell>
          <cell r="C259">
            <v>25</v>
          </cell>
          <cell r="D259">
            <v>56957648455</v>
          </cell>
          <cell r="E259">
            <v>8.8296164594943109E-3</v>
          </cell>
          <cell r="F259">
            <v>2.0334606706215399</v>
          </cell>
        </row>
        <row r="260">
          <cell r="A260">
            <v>42263</v>
          </cell>
          <cell r="B260">
            <v>229.09</v>
          </cell>
          <cell r="C260">
            <v>25</v>
          </cell>
          <cell r="D260">
            <v>56957648455</v>
          </cell>
          <cell r="E260">
            <v>8.8296164594943109E-3</v>
          </cell>
          <cell r="F260">
            <v>2.0227768347055499</v>
          </cell>
        </row>
        <row r="261">
          <cell r="A261">
            <v>42264</v>
          </cell>
          <cell r="B261">
            <v>229.81</v>
          </cell>
          <cell r="C261">
            <v>25</v>
          </cell>
          <cell r="D261">
            <v>56957648455</v>
          </cell>
          <cell r="E261">
            <v>8.8296164594943109E-3</v>
          </cell>
          <cell r="F261">
            <v>2.0291341585563898</v>
          </cell>
        </row>
        <row r="262">
          <cell r="A262">
            <v>42265</v>
          </cell>
          <cell r="B262">
            <v>232.98</v>
          </cell>
          <cell r="C262">
            <v>25</v>
          </cell>
          <cell r="D262">
            <v>59335351233</v>
          </cell>
          <cell r="E262">
            <v>8.4757936009765694E-3</v>
          </cell>
          <cell r="F262">
            <v>1.97469039315552</v>
          </cell>
        </row>
        <row r="263">
          <cell r="A263">
            <v>42266</v>
          </cell>
          <cell r="B263">
            <v>231.49</v>
          </cell>
          <cell r="C263">
            <v>25</v>
          </cell>
          <cell r="D263">
            <v>59335351233</v>
          </cell>
          <cell r="E263">
            <v>8.4757936009765694E-3</v>
          </cell>
          <cell r="F263">
            <v>1.9620614606900699</v>
          </cell>
        </row>
        <row r="264">
          <cell r="A264">
            <v>42267</v>
          </cell>
          <cell r="B264">
            <v>231.21</v>
          </cell>
          <cell r="C264">
            <v>25</v>
          </cell>
          <cell r="D264">
            <v>59335351233</v>
          </cell>
          <cell r="E264">
            <v>8.4757936009765694E-3</v>
          </cell>
          <cell r="F264">
            <v>1.95968823848179</v>
          </cell>
        </row>
        <row r="265">
          <cell r="A265">
            <v>42268</v>
          </cell>
          <cell r="B265">
            <v>227.09</v>
          </cell>
          <cell r="C265">
            <v>25</v>
          </cell>
          <cell r="D265">
            <v>59335351233</v>
          </cell>
          <cell r="E265">
            <v>8.4757936009765694E-3</v>
          </cell>
          <cell r="F265">
            <v>1.9247679688457699</v>
          </cell>
        </row>
        <row r="266">
          <cell r="A266">
            <v>42269</v>
          </cell>
          <cell r="B266">
            <v>230.62</v>
          </cell>
          <cell r="C266">
            <v>25</v>
          </cell>
          <cell r="D266">
            <v>59335351233</v>
          </cell>
          <cell r="E266">
            <v>8.4757936009765694E-3</v>
          </cell>
          <cell r="F266">
            <v>1.95468752025722</v>
          </cell>
        </row>
        <row r="267">
          <cell r="A267">
            <v>42270</v>
          </cell>
          <cell r="B267">
            <v>230.28</v>
          </cell>
          <cell r="C267">
            <v>25</v>
          </cell>
          <cell r="D267">
            <v>59335351233</v>
          </cell>
          <cell r="E267">
            <v>8.4757936009765694E-3</v>
          </cell>
          <cell r="F267">
            <v>1.9518057504328801</v>
          </cell>
        </row>
        <row r="268">
          <cell r="A268">
            <v>42271</v>
          </cell>
          <cell r="B268">
            <v>234.53</v>
          </cell>
          <cell r="C268">
            <v>25</v>
          </cell>
          <cell r="D268">
            <v>59335351233</v>
          </cell>
          <cell r="E268">
            <v>8.4757936009765694E-3</v>
          </cell>
          <cell r="F268">
            <v>1.98782787323703</v>
          </cell>
        </row>
        <row r="269">
          <cell r="A269">
            <v>42272</v>
          </cell>
          <cell r="B269">
            <v>235.14</v>
          </cell>
          <cell r="C269">
            <v>25</v>
          </cell>
          <cell r="D269">
            <v>59335351233</v>
          </cell>
          <cell r="E269">
            <v>8.4757936009765694E-3</v>
          </cell>
          <cell r="F269">
            <v>1.99299810733363</v>
          </cell>
        </row>
        <row r="270">
          <cell r="A270">
            <v>42273</v>
          </cell>
          <cell r="B270">
            <v>234.34</v>
          </cell>
          <cell r="C270">
            <v>25</v>
          </cell>
          <cell r="D270">
            <v>59335351233</v>
          </cell>
          <cell r="E270">
            <v>8.4757936009765694E-3</v>
          </cell>
          <cell r="F270">
            <v>1.9862174724528501</v>
          </cell>
        </row>
        <row r="271">
          <cell r="A271">
            <v>42274</v>
          </cell>
          <cell r="B271">
            <v>232.76</v>
          </cell>
          <cell r="C271">
            <v>25</v>
          </cell>
          <cell r="D271">
            <v>59335351233</v>
          </cell>
          <cell r="E271">
            <v>8.4757936009765694E-3</v>
          </cell>
          <cell r="F271">
            <v>1.97282571856331</v>
          </cell>
        </row>
        <row r="272">
          <cell r="A272">
            <v>42275</v>
          </cell>
          <cell r="B272">
            <v>239.14</v>
          </cell>
          <cell r="C272">
            <v>25</v>
          </cell>
          <cell r="D272">
            <v>59335351233</v>
          </cell>
          <cell r="E272">
            <v>8.4757936009765694E-3</v>
          </cell>
          <cell r="F272">
            <v>2.02690128173754</v>
          </cell>
        </row>
        <row r="273">
          <cell r="A273">
            <v>42276</v>
          </cell>
          <cell r="B273">
            <v>236.69</v>
          </cell>
          <cell r="C273">
            <v>25</v>
          </cell>
          <cell r="D273">
            <v>59335351233</v>
          </cell>
          <cell r="E273">
            <v>8.4757936009765694E-3</v>
          </cell>
          <cell r="F273">
            <v>2.0061355874151401</v>
          </cell>
        </row>
        <row r="274">
          <cell r="A274">
            <v>42277</v>
          </cell>
          <cell r="B274">
            <v>236.06</v>
          </cell>
          <cell r="C274">
            <v>25</v>
          </cell>
          <cell r="D274">
            <v>59335351233</v>
          </cell>
          <cell r="E274">
            <v>8.4757936009765694E-3</v>
          </cell>
          <cell r="F274">
            <v>2.00079583744653</v>
          </cell>
        </row>
        <row r="275">
          <cell r="A275">
            <v>42278</v>
          </cell>
          <cell r="B275">
            <v>237.55</v>
          </cell>
          <cell r="C275">
            <v>25</v>
          </cell>
          <cell r="D275">
            <v>60813224039</v>
          </cell>
          <cell r="E275">
            <v>8.2698162815679002E-3</v>
          </cell>
          <cell r="F275">
            <v>1.96449485768645</v>
          </cell>
        </row>
        <row r="276">
          <cell r="A276">
            <v>42279</v>
          </cell>
          <cell r="B276">
            <v>237.29</v>
          </cell>
          <cell r="C276">
            <v>25</v>
          </cell>
          <cell r="D276">
            <v>60813224039</v>
          </cell>
          <cell r="E276">
            <v>8.2698162815679002E-3</v>
          </cell>
          <cell r="F276">
            <v>1.9623447054532499</v>
          </cell>
        </row>
        <row r="277">
          <cell r="A277">
            <v>42280</v>
          </cell>
          <cell r="B277">
            <v>238.73</v>
          </cell>
          <cell r="C277">
            <v>25</v>
          </cell>
          <cell r="D277">
            <v>60813224039</v>
          </cell>
          <cell r="E277">
            <v>8.2698162815679002E-3</v>
          </cell>
          <cell r="F277">
            <v>1.9742532408986999</v>
          </cell>
        </row>
        <row r="278">
          <cell r="A278">
            <v>42281</v>
          </cell>
          <cell r="B278">
            <v>238.26</v>
          </cell>
          <cell r="C278">
            <v>25</v>
          </cell>
          <cell r="D278">
            <v>60813224039</v>
          </cell>
          <cell r="E278">
            <v>8.2698162815679002E-3</v>
          </cell>
          <cell r="F278">
            <v>1.9703664272463699</v>
          </cell>
        </row>
        <row r="279">
          <cell r="A279">
            <v>42282</v>
          </cell>
          <cell r="B279">
            <v>240.38</v>
          </cell>
          <cell r="C279">
            <v>25</v>
          </cell>
          <cell r="D279">
            <v>60813224039</v>
          </cell>
          <cell r="E279">
            <v>8.2698162815679002E-3</v>
          </cell>
          <cell r="F279">
            <v>1.98789843776329</v>
          </cell>
        </row>
        <row r="280">
          <cell r="A280">
            <v>42283</v>
          </cell>
          <cell r="B280">
            <v>246.06</v>
          </cell>
          <cell r="C280">
            <v>25</v>
          </cell>
          <cell r="D280">
            <v>60813224039</v>
          </cell>
          <cell r="E280">
            <v>8.2698162815679002E-3</v>
          </cell>
          <cell r="F280">
            <v>2.0348709942426</v>
          </cell>
        </row>
        <row r="281">
          <cell r="A281">
            <v>42284</v>
          </cell>
          <cell r="B281">
            <v>242.97</v>
          </cell>
          <cell r="C281">
            <v>25</v>
          </cell>
          <cell r="D281">
            <v>60813224039</v>
          </cell>
          <cell r="E281">
            <v>8.2698162815679002E-3</v>
          </cell>
          <cell r="F281">
            <v>2.0093172619325501</v>
          </cell>
        </row>
        <row r="282">
          <cell r="A282">
            <v>42285</v>
          </cell>
          <cell r="B282">
            <v>242.3</v>
          </cell>
          <cell r="C282">
            <v>25</v>
          </cell>
          <cell r="D282">
            <v>60813224039</v>
          </cell>
          <cell r="E282">
            <v>8.2698162815679002E-3</v>
          </cell>
          <cell r="F282">
            <v>2.0037764850238999</v>
          </cell>
        </row>
        <row r="283">
          <cell r="A283">
            <v>42286</v>
          </cell>
          <cell r="B283">
            <v>243.93</v>
          </cell>
          <cell r="C283">
            <v>25</v>
          </cell>
          <cell r="D283">
            <v>60813224039</v>
          </cell>
          <cell r="E283">
            <v>8.2698162815679002E-3</v>
          </cell>
          <cell r="F283">
            <v>2.0172562855628602</v>
          </cell>
        </row>
        <row r="284">
          <cell r="A284">
            <v>42287</v>
          </cell>
          <cell r="B284">
            <v>244.94</v>
          </cell>
          <cell r="C284">
            <v>25</v>
          </cell>
          <cell r="D284">
            <v>60813224039</v>
          </cell>
          <cell r="E284">
            <v>8.2698162815679002E-3</v>
          </cell>
          <cell r="F284">
            <v>2.0256088000072401</v>
          </cell>
        </row>
        <row r="285">
          <cell r="A285">
            <v>42288</v>
          </cell>
          <cell r="B285">
            <v>247.05</v>
          </cell>
          <cell r="C285">
            <v>25</v>
          </cell>
          <cell r="D285">
            <v>60813224039</v>
          </cell>
          <cell r="E285">
            <v>8.2698162815679002E-3</v>
          </cell>
          <cell r="F285">
            <v>2.0430581123613498</v>
          </cell>
        </row>
        <row r="286">
          <cell r="A286">
            <v>42289</v>
          </cell>
          <cell r="B286">
            <v>245.31</v>
          </cell>
          <cell r="C286">
            <v>25</v>
          </cell>
          <cell r="D286">
            <v>60813224039</v>
          </cell>
          <cell r="E286">
            <v>8.2698162815679002E-3</v>
          </cell>
          <cell r="F286">
            <v>2.0286686320314198</v>
          </cell>
        </row>
        <row r="287">
          <cell r="A287">
            <v>42290</v>
          </cell>
          <cell r="B287">
            <v>249.51</v>
          </cell>
          <cell r="C287">
            <v>25</v>
          </cell>
          <cell r="D287">
            <v>60813224039</v>
          </cell>
          <cell r="E287">
            <v>8.2698162815679002E-3</v>
          </cell>
          <cell r="F287">
            <v>2.0634018604140101</v>
          </cell>
        </row>
        <row r="288">
          <cell r="A288">
            <v>42291</v>
          </cell>
          <cell r="B288">
            <v>251.99</v>
          </cell>
          <cell r="C288">
            <v>25</v>
          </cell>
          <cell r="D288">
            <v>60813224039</v>
          </cell>
          <cell r="E288">
            <v>8.2698162815679002E-3</v>
          </cell>
          <cell r="F288">
            <v>2.0839110047922902</v>
          </cell>
        </row>
        <row r="289">
          <cell r="A289">
            <v>42292</v>
          </cell>
          <cell r="B289">
            <v>254.32</v>
          </cell>
          <cell r="C289">
            <v>25</v>
          </cell>
          <cell r="D289">
            <v>60883825480</v>
          </cell>
          <cell r="E289">
            <v>8.2602265269543992E-3</v>
          </cell>
          <cell r="F289">
            <v>2.10074081033504</v>
          </cell>
        </row>
        <row r="290">
          <cell r="A290">
            <v>42293</v>
          </cell>
          <cell r="B290">
            <v>262.87</v>
          </cell>
          <cell r="C290">
            <v>25</v>
          </cell>
          <cell r="D290">
            <v>60883825480</v>
          </cell>
          <cell r="E290">
            <v>8.2602265269543992E-3</v>
          </cell>
          <cell r="F290">
            <v>2.1713657471404999</v>
          </cell>
        </row>
        <row r="291">
          <cell r="A291">
            <v>42294</v>
          </cell>
          <cell r="B291">
            <v>270.64</v>
          </cell>
          <cell r="C291">
            <v>25</v>
          </cell>
          <cell r="D291">
            <v>60883825480</v>
          </cell>
          <cell r="E291">
            <v>8.2602265269543992E-3</v>
          </cell>
          <cell r="F291">
            <v>2.2355477072549399</v>
          </cell>
        </row>
        <row r="292">
          <cell r="A292">
            <v>42295</v>
          </cell>
          <cell r="B292">
            <v>261.64</v>
          </cell>
          <cell r="C292">
            <v>25</v>
          </cell>
          <cell r="D292">
            <v>60883825480</v>
          </cell>
          <cell r="E292">
            <v>8.2602265269543992E-3</v>
          </cell>
          <cell r="F292">
            <v>2.1612056685123502</v>
          </cell>
        </row>
        <row r="293">
          <cell r="A293">
            <v>42296</v>
          </cell>
          <cell r="B293">
            <v>263.44</v>
          </cell>
          <cell r="C293">
            <v>25</v>
          </cell>
          <cell r="D293">
            <v>60883825480</v>
          </cell>
          <cell r="E293">
            <v>8.2602265269543992E-3</v>
          </cell>
          <cell r="F293">
            <v>2.1760740762608699</v>
          </cell>
        </row>
        <row r="294">
          <cell r="A294">
            <v>42297</v>
          </cell>
          <cell r="B294">
            <v>269.45999999999998</v>
          </cell>
          <cell r="C294">
            <v>25</v>
          </cell>
          <cell r="D294">
            <v>60883825480</v>
          </cell>
          <cell r="E294">
            <v>8.2602265269543992E-3</v>
          </cell>
          <cell r="F294">
            <v>2.22580063995313</v>
          </cell>
        </row>
        <row r="295">
          <cell r="A295">
            <v>42298</v>
          </cell>
          <cell r="B295">
            <v>266.27</v>
          </cell>
          <cell r="C295">
            <v>25</v>
          </cell>
          <cell r="D295">
            <v>60883825480</v>
          </cell>
          <cell r="E295">
            <v>8.2602265269543992E-3</v>
          </cell>
          <cell r="F295">
            <v>2.1994505173321501</v>
          </cell>
        </row>
        <row r="296">
          <cell r="A296">
            <v>42299</v>
          </cell>
          <cell r="B296">
            <v>274.02</v>
          </cell>
          <cell r="C296">
            <v>25</v>
          </cell>
          <cell r="D296">
            <v>60883825480</v>
          </cell>
          <cell r="E296">
            <v>8.2602265269543992E-3</v>
          </cell>
          <cell r="F296">
            <v>2.2634672729160501</v>
          </cell>
        </row>
        <row r="297">
          <cell r="A297">
            <v>42300</v>
          </cell>
          <cell r="B297">
            <v>276.5</v>
          </cell>
          <cell r="C297">
            <v>25</v>
          </cell>
          <cell r="D297">
            <v>60883825480</v>
          </cell>
          <cell r="E297">
            <v>8.2602265269543992E-3</v>
          </cell>
          <cell r="F297">
            <v>2.28395263470289</v>
          </cell>
        </row>
        <row r="298">
          <cell r="A298">
            <v>42301</v>
          </cell>
          <cell r="B298">
            <v>281.64999999999998</v>
          </cell>
          <cell r="C298">
            <v>25</v>
          </cell>
          <cell r="D298">
            <v>60883825480</v>
          </cell>
          <cell r="E298">
            <v>8.2602265269543992E-3</v>
          </cell>
          <cell r="F298">
            <v>2.3264928013167099</v>
          </cell>
        </row>
        <row r="299">
          <cell r="A299">
            <v>42302</v>
          </cell>
          <cell r="B299">
            <v>283.68</v>
          </cell>
          <cell r="C299">
            <v>25</v>
          </cell>
          <cell r="D299">
            <v>60883825480</v>
          </cell>
          <cell r="E299">
            <v>8.2602265269543992E-3</v>
          </cell>
          <cell r="F299">
            <v>2.34326106116642</v>
          </cell>
        </row>
        <row r="300">
          <cell r="A300">
            <v>42303</v>
          </cell>
          <cell r="B300">
            <v>285.3</v>
          </cell>
          <cell r="C300">
            <v>25</v>
          </cell>
          <cell r="D300">
            <v>60883825480</v>
          </cell>
          <cell r="E300">
            <v>8.2602265269543992E-3</v>
          </cell>
          <cell r="F300">
            <v>2.3566426281400901</v>
          </cell>
        </row>
        <row r="301">
          <cell r="A301">
            <v>42304</v>
          </cell>
          <cell r="B301">
            <v>293.79000000000002</v>
          </cell>
          <cell r="C301">
            <v>25</v>
          </cell>
          <cell r="D301">
            <v>60883825480</v>
          </cell>
          <cell r="E301">
            <v>8.2602265269543992E-3</v>
          </cell>
          <cell r="F301">
            <v>2.4267719513539299</v>
          </cell>
        </row>
        <row r="302">
          <cell r="A302">
            <v>42305</v>
          </cell>
          <cell r="B302">
            <v>304.62</v>
          </cell>
          <cell r="C302">
            <v>25</v>
          </cell>
          <cell r="D302">
            <v>60883825480</v>
          </cell>
          <cell r="E302">
            <v>8.2602265269543992E-3</v>
          </cell>
          <cell r="F302">
            <v>2.5162302046408498</v>
          </cell>
        </row>
        <row r="303">
          <cell r="A303">
            <v>42306</v>
          </cell>
          <cell r="B303">
            <v>313.86</v>
          </cell>
          <cell r="C303">
            <v>25</v>
          </cell>
          <cell r="D303">
            <v>62253982449</v>
          </cell>
          <cell r="E303">
            <v>8.0784259979569707E-3</v>
          </cell>
          <cell r="F303">
            <v>2.5354947837187698</v>
          </cell>
        </row>
        <row r="304">
          <cell r="A304">
            <v>42307</v>
          </cell>
          <cell r="B304">
            <v>328.02</v>
          </cell>
          <cell r="C304">
            <v>25</v>
          </cell>
          <cell r="D304">
            <v>62253982449</v>
          </cell>
          <cell r="E304">
            <v>8.0784259979569707E-3</v>
          </cell>
          <cell r="F304">
            <v>2.64988529584984</v>
          </cell>
        </row>
        <row r="305">
          <cell r="A305">
            <v>42308</v>
          </cell>
          <cell r="B305">
            <v>314.17</v>
          </cell>
          <cell r="C305">
            <v>25</v>
          </cell>
          <cell r="D305">
            <v>62253982449</v>
          </cell>
          <cell r="E305">
            <v>8.0784259979569707E-3</v>
          </cell>
          <cell r="F305">
            <v>2.5379990957781402</v>
          </cell>
        </row>
        <row r="306">
          <cell r="A306">
            <v>42309</v>
          </cell>
          <cell r="B306">
            <v>325.43</v>
          </cell>
          <cell r="C306">
            <v>25</v>
          </cell>
          <cell r="D306">
            <v>62253982449</v>
          </cell>
          <cell r="E306">
            <v>8.0784259979569707E-3</v>
          </cell>
          <cell r="F306">
            <v>2.62896217251514</v>
          </cell>
        </row>
        <row r="307">
          <cell r="A307">
            <v>42310</v>
          </cell>
          <cell r="B307">
            <v>361.19</v>
          </cell>
          <cell r="C307">
            <v>25</v>
          </cell>
          <cell r="D307">
            <v>62253982449</v>
          </cell>
          <cell r="E307">
            <v>8.0784259979569707E-3</v>
          </cell>
          <cell r="F307">
            <v>2.91784668620208</v>
          </cell>
        </row>
        <row r="308">
          <cell r="A308">
            <v>42311</v>
          </cell>
          <cell r="B308">
            <v>403.42</v>
          </cell>
          <cell r="C308">
            <v>25</v>
          </cell>
          <cell r="D308">
            <v>62253982449</v>
          </cell>
          <cell r="E308">
            <v>8.0784259979569707E-3</v>
          </cell>
          <cell r="F308">
            <v>3.2589986160958002</v>
          </cell>
        </row>
        <row r="309">
          <cell r="A309">
            <v>42312</v>
          </cell>
          <cell r="B309">
            <v>411.56</v>
          </cell>
          <cell r="C309">
            <v>25</v>
          </cell>
          <cell r="D309">
            <v>62253982449</v>
          </cell>
          <cell r="E309">
            <v>8.0784259979569707E-3</v>
          </cell>
          <cell r="F309">
            <v>3.3247570037191698</v>
          </cell>
        </row>
        <row r="310">
          <cell r="A310">
            <v>42313</v>
          </cell>
          <cell r="B310">
            <v>386.35</v>
          </cell>
          <cell r="C310">
            <v>25</v>
          </cell>
          <cell r="D310">
            <v>62253982449</v>
          </cell>
          <cell r="E310">
            <v>8.0784259979569707E-3</v>
          </cell>
          <cell r="F310">
            <v>3.1210998843106701</v>
          </cell>
        </row>
        <row r="311">
          <cell r="A311">
            <v>42314</v>
          </cell>
          <cell r="B311">
            <v>374.47</v>
          </cell>
          <cell r="C311">
            <v>25</v>
          </cell>
          <cell r="D311">
            <v>62253982449</v>
          </cell>
          <cell r="E311">
            <v>8.0784259979569707E-3</v>
          </cell>
          <cell r="F311">
            <v>3.0251281834549499</v>
          </cell>
        </row>
        <row r="312">
          <cell r="A312">
            <v>42315</v>
          </cell>
          <cell r="B312">
            <v>386.48</v>
          </cell>
          <cell r="C312">
            <v>25</v>
          </cell>
          <cell r="D312">
            <v>62253982449</v>
          </cell>
          <cell r="E312">
            <v>8.0784259979569707E-3</v>
          </cell>
          <cell r="F312">
            <v>3.1221500796904098</v>
          </cell>
        </row>
        <row r="313">
          <cell r="A313">
            <v>42316</v>
          </cell>
          <cell r="B313">
            <v>373.37</v>
          </cell>
          <cell r="C313">
            <v>25</v>
          </cell>
          <cell r="D313">
            <v>62253982449</v>
          </cell>
          <cell r="E313">
            <v>8.0784259979569707E-3</v>
          </cell>
          <cell r="F313">
            <v>3.01624191485719</v>
          </cell>
        </row>
        <row r="314">
          <cell r="A314">
            <v>42317</v>
          </cell>
          <cell r="B314">
            <v>380.26</v>
          </cell>
          <cell r="C314">
            <v>25</v>
          </cell>
          <cell r="D314">
            <v>62253982449</v>
          </cell>
          <cell r="E314">
            <v>8.0784259979569707E-3</v>
          </cell>
          <cell r="F314">
            <v>3.07190226998312</v>
          </cell>
        </row>
        <row r="315">
          <cell r="A315">
            <v>42318</v>
          </cell>
          <cell r="B315">
            <v>336.82</v>
          </cell>
          <cell r="C315">
            <v>25</v>
          </cell>
          <cell r="D315">
            <v>62253982449</v>
          </cell>
          <cell r="E315">
            <v>8.0784259979569707E-3</v>
          </cell>
          <cell r="F315">
            <v>2.7209754446318701</v>
          </cell>
        </row>
        <row r="316">
          <cell r="A316">
            <v>42319</v>
          </cell>
          <cell r="B316">
            <v>311.08</v>
          </cell>
          <cell r="C316">
            <v>25</v>
          </cell>
          <cell r="D316">
            <v>65848255179</v>
          </cell>
          <cell r="E316">
            <v>7.6374717739331301E-3</v>
          </cell>
          <cell r="F316">
            <v>2.3758647194351199</v>
          </cell>
        </row>
        <row r="317">
          <cell r="A317">
            <v>42320</v>
          </cell>
          <cell r="B317">
            <v>338.15</v>
          </cell>
          <cell r="C317">
            <v>25</v>
          </cell>
          <cell r="D317">
            <v>65848255179</v>
          </cell>
          <cell r="E317">
            <v>7.6374717739331301E-3</v>
          </cell>
          <cell r="F317">
            <v>2.5826110803554898</v>
          </cell>
        </row>
        <row r="318">
          <cell r="A318">
            <v>42321</v>
          </cell>
          <cell r="B318">
            <v>336.75</v>
          </cell>
          <cell r="C318">
            <v>25</v>
          </cell>
          <cell r="D318">
            <v>65848255179</v>
          </cell>
          <cell r="E318">
            <v>7.6374717739331301E-3</v>
          </cell>
          <cell r="F318">
            <v>2.5719186198719801</v>
          </cell>
        </row>
        <row r="319">
          <cell r="A319">
            <v>42322</v>
          </cell>
          <cell r="B319">
            <v>332.91</v>
          </cell>
          <cell r="C319">
            <v>25</v>
          </cell>
          <cell r="D319">
            <v>65848255179</v>
          </cell>
          <cell r="E319">
            <v>7.6374717739331301E-3</v>
          </cell>
          <cell r="F319">
            <v>2.5425907282600799</v>
          </cell>
        </row>
        <row r="320">
          <cell r="A320">
            <v>42323</v>
          </cell>
          <cell r="B320">
            <v>320.17</v>
          </cell>
          <cell r="C320">
            <v>25</v>
          </cell>
          <cell r="D320">
            <v>65848255179</v>
          </cell>
          <cell r="E320">
            <v>7.6374717739331301E-3</v>
          </cell>
          <cell r="F320">
            <v>2.4452893378601699</v>
          </cell>
        </row>
        <row r="321">
          <cell r="A321">
            <v>42324</v>
          </cell>
          <cell r="B321">
            <v>330.75</v>
          </cell>
          <cell r="C321">
            <v>25</v>
          </cell>
          <cell r="D321">
            <v>65848255179</v>
          </cell>
          <cell r="E321">
            <v>7.6374717739331301E-3</v>
          </cell>
          <cell r="F321">
            <v>2.5260937892283799</v>
          </cell>
        </row>
        <row r="322">
          <cell r="A322">
            <v>42325</v>
          </cell>
          <cell r="B322">
            <v>335.09</v>
          </cell>
          <cell r="C322">
            <v>25</v>
          </cell>
          <cell r="D322">
            <v>65848255179</v>
          </cell>
          <cell r="E322">
            <v>7.6374717739331301E-3</v>
          </cell>
          <cell r="F322">
            <v>2.55924041672725</v>
          </cell>
        </row>
        <row r="323">
          <cell r="A323">
            <v>42326</v>
          </cell>
          <cell r="B323">
            <v>334.59</v>
          </cell>
          <cell r="C323">
            <v>25</v>
          </cell>
          <cell r="D323">
            <v>65848255179</v>
          </cell>
          <cell r="E323">
            <v>7.6374717739331301E-3</v>
          </cell>
          <cell r="F323">
            <v>2.5554216808402801</v>
          </cell>
        </row>
        <row r="324">
          <cell r="A324">
            <v>42327</v>
          </cell>
          <cell r="B324">
            <v>326.14999999999998</v>
          </cell>
          <cell r="C324">
            <v>25</v>
          </cell>
          <cell r="D324">
            <v>65848255179</v>
          </cell>
          <cell r="E324">
            <v>7.6374717739331301E-3</v>
          </cell>
          <cell r="F324">
            <v>2.4909614190682898</v>
          </cell>
        </row>
        <row r="325">
          <cell r="A325">
            <v>42328</v>
          </cell>
          <cell r="B325">
            <v>322.02</v>
          </cell>
          <cell r="C325">
            <v>25</v>
          </cell>
          <cell r="D325">
            <v>65848255179</v>
          </cell>
          <cell r="E325">
            <v>7.6374717739331301E-3</v>
          </cell>
          <cell r="F325">
            <v>2.4594186606419499</v>
          </cell>
        </row>
        <row r="326">
          <cell r="A326">
            <v>42329</v>
          </cell>
          <cell r="B326">
            <v>326.93</v>
          </cell>
          <cell r="C326">
            <v>25</v>
          </cell>
          <cell r="D326">
            <v>65848255179</v>
          </cell>
          <cell r="E326">
            <v>7.6374717739331301E-3</v>
          </cell>
          <cell r="F326">
            <v>2.49691864705196</v>
          </cell>
        </row>
        <row r="327">
          <cell r="A327">
            <v>42330</v>
          </cell>
          <cell r="B327">
            <v>324.54000000000002</v>
          </cell>
          <cell r="C327">
            <v>25</v>
          </cell>
          <cell r="D327">
            <v>65848255179</v>
          </cell>
          <cell r="E327">
            <v>7.6374717739331301E-3</v>
          </cell>
          <cell r="F327">
            <v>2.4786650895122602</v>
          </cell>
        </row>
        <row r="328">
          <cell r="A328">
            <v>42331</v>
          </cell>
          <cell r="B328">
            <v>323.05</v>
          </cell>
          <cell r="C328">
            <v>25</v>
          </cell>
          <cell r="D328">
            <v>65848255179</v>
          </cell>
          <cell r="E328">
            <v>7.6374717739331301E-3</v>
          </cell>
          <cell r="F328">
            <v>2.4672852565691001</v>
          </cell>
        </row>
        <row r="329">
          <cell r="A329">
            <v>42332</v>
          </cell>
          <cell r="B329">
            <v>320.05</v>
          </cell>
          <cell r="C329">
            <v>25</v>
          </cell>
          <cell r="D329">
            <v>72722780642</v>
          </cell>
          <cell r="E329">
            <v>6.9154972603166298E-3</v>
          </cell>
          <cell r="F329">
            <v>2.2133048981643402</v>
          </cell>
        </row>
        <row r="330">
          <cell r="A330">
            <v>42333</v>
          </cell>
          <cell r="B330">
            <v>328.21</v>
          </cell>
          <cell r="C330">
            <v>25</v>
          </cell>
          <cell r="D330">
            <v>72722780642</v>
          </cell>
          <cell r="E330">
            <v>6.9154972603166298E-3</v>
          </cell>
          <cell r="F330">
            <v>2.2697353558085198</v>
          </cell>
        </row>
        <row r="331">
          <cell r="A331">
            <v>42334</v>
          </cell>
          <cell r="B331">
            <v>352.68</v>
          </cell>
          <cell r="C331">
            <v>25</v>
          </cell>
          <cell r="D331">
            <v>72722780642</v>
          </cell>
          <cell r="E331">
            <v>6.9154972603166298E-3</v>
          </cell>
          <cell r="F331">
            <v>2.4389575737684699</v>
          </cell>
        </row>
        <row r="332">
          <cell r="A332">
            <v>42335</v>
          </cell>
          <cell r="B332">
            <v>358.04</v>
          </cell>
          <cell r="C332">
            <v>25</v>
          </cell>
          <cell r="D332">
            <v>72722780642</v>
          </cell>
          <cell r="E332">
            <v>6.9154972603166298E-3</v>
          </cell>
          <cell r="F332">
            <v>2.4760246390837701</v>
          </cell>
        </row>
        <row r="333">
          <cell r="A333">
            <v>42336</v>
          </cell>
          <cell r="B333">
            <v>357.38</v>
          </cell>
          <cell r="C333">
            <v>25</v>
          </cell>
          <cell r="D333">
            <v>72722780642</v>
          </cell>
          <cell r="E333">
            <v>6.9154972603166298E-3</v>
          </cell>
          <cell r="F333">
            <v>2.47146041089196</v>
          </cell>
        </row>
        <row r="334">
          <cell r="A334">
            <v>42337</v>
          </cell>
          <cell r="B334">
            <v>371.29</v>
          </cell>
          <cell r="C334">
            <v>25</v>
          </cell>
          <cell r="D334">
            <v>72722780642</v>
          </cell>
          <cell r="E334">
            <v>6.9154972603166298E-3</v>
          </cell>
          <cell r="F334">
            <v>2.56765497778296</v>
          </cell>
        </row>
        <row r="335">
          <cell r="A335">
            <v>42338</v>
          </cell>
          <cell r="B335">
            <v>377.32</v>
          </cell>
          <cell r="C335">
            <v>25</v>
          </cell>
          <cell r="D335">
            <v>72722780642</v>
          </cell>
          <cell r="E335">
            <v>6.9154972603166298E-3</v>
          </cell>
          <cell r="F335">
            <v>2.6093554262626699</v>
          </cell>
        </row>
        <row r="336">
          <cell r="A336">
            <v>42339</v>
          </cell>
          <cell r="B336">
            <v>362.49</v>
          </cell>
          <cell r="C336">
            <v>25</v>
          </cell>
          <cell r="D336">
            <v>72722780642</v>
          </cell>
          <cell r="E336">
            <v>6.9154972603166298E-3</v>
          </cell>
          <cell r="F336">
            <v>2.50679860189218</v>
          </cell>
        </row>
        <row r="337">
          <cell r="A337">
            <v>42340</v>
          </cell>
          <cell r="B337">
            <v>359.19</v>
          </cell>
          <cell r="C337">
            <v>25</v>
          </cell>
          <cell r="D337">
            <v>72722780642</v>
          </cell>
          <cell r="E337">
            <v>6.9154972603166298E-3</v>
          </cell>
          <cell r="F337">
            <v>2.4839774609331302</v>
          </cell>
        </row>
        <row r="338">
          <cell r="A338">
            <v>42341</v>
          </cell>
          <cell r="B338">
            <v>361.05</v>
          </cell>
          <cell r="C338">
            <v>25</v>
          </cell>
          <cell r="D338">
            <v>72722780642</v>
          </cell>
          <cell r="E338">
            <v>6.9154972603166298E-3</v>
          </cell>
          <cell r="F338">
            <v>2.4968402858373202</v>
          </cell>
        </row>
        <row r="339">
          <cell r="A339">
            <v>42342</v>
          </cell>
          <cell r="B339">
            <v>363.18</v>
          </cell>
          <cell r="C339">
            <v>25</v>
          </cell>
          <cell r="D339">
            <v>72722780642</v>
          </cell>
          <cell r="E339">
            <v>6.9154972603166298E-3</v>
          </cell>
          <cell r="F339">
            <v>2.51157029500179</v>
          </cell>
        </row>
        <row r="340">
          <cell r="A340">
            <v>42343</v>
          </cell>
          <cell r="B340">
            <v>388.95</v>
          </cell>
          <cell r="C340">
            <v>25</v>
          </cell>
          <cell r="D340">
            <v>72722780642</v>
          </cell>
          <cell r="E340">
            <v>6.9154972603166298E-3</v>
          </cell>
          <cell r="F340">
            <v>2.6897826594001502</v>
          </cell>
        </row>
        <row r="341">
          <cell r="A341">
            <v>42344</v>
          </cell>
          <cell r="B341">
            <v>388.78</v>
          </cell>
          <cell r="C341">
            <v>25</v>
          </cell>
          <cell r="D341">
            <v>72722780642</v>
          </cell>
          <cell r="E341">
            <v>6.9154972603166298E-3</v>
          </cell>
          <cell r="F341">
            <v>2.6886070248659002</v>
          </cell>
        </row>
        <row r="342">
          <cell r="A342">
            <v>42345</v>
          </cell>
          <cell r="B342">
            <v>395.54</v>
          </cell>
          <cell r="C342">
            <v>25</v>
          </cell>
          <cell r="D342">
            <v>79102380900</v>
          </cell>
          <cell r="E342">
            <v>6.35776299740124E-3</v>
          </cell>
          <cell r="F342">
            <v>2.5147495759920901</v>
          </cell>
        </row>
        <row r="343">
          <cell r="A343">
            <v>42346</v>
          </cell>
          <cell r="B343">
            <v>415.56</v>
          </cell>
          <cell r="C343">
            <v>25</v>
          </cell>
          <cell r="D343">
            <v>79102380900</v>
          </cell>
          <cell r="E343">
            <v>6.35776299740124E-3</v>
          </cell>
          <cell r="F343">
            <v>2.64203199120006</v>
          </cell>
        </row>
        <row r="344">
          <cell r="A344">
            <v>42347</v>
          </cell>
          <cell r="B344">
            <v>417.56</v>
          </cell>
          <cell r="C344">
            <v>25</v>
          </cell>
          <cell r="D344">
            <v>79102380900</v>
          </cell>
          <cell r="E344">
            <v>6.35776299740124E-3</v>
          </cell>
          <cell r="F344">
            <v>2.6547475171948598</v>
          </cell>
        </row>
        <row r="345">
          <cell r="A345">
            <v>42348</v>
          </cell>
          <cell r="B345">
            <v>415.48</v>
          </cell>
          <cell r="C345">
            <v>25</v>
          </cell>
          <cell r="D345">
            <v>79102380900</v>
          </cell>
          <cell r="E345">
            <v>6.35776299740124E-3</v>
          </cell>
          <cell r="F345">
            <v>2.6415233701602698</v>
          </cell>
        </row>
        <row r="346">
          <cell r="A346">
            <v>42349</v>
          </cell>
          <cell r="B346">
            <v>451.94</v>
          </cell>
          <cell r="C346">
            <v>25</v>
          </cell>
          <cell r="D346">
            <v>79102380900</v>
          </cell>
          <cell r="E346">
            <v>6.35776299740124E-3</v>
          </cell>
          <cell r="F346">
            <v>2.8733274090455199</v>
          </cell>
        </row>
        <row r="347">
          <cell r="A347">
            <v>42350</v>
          </cell>
          <cell r="B347">
            <v>435</v>
          </cell>
          <cell r="C347">
            <v>25</v>
          </cell>
          <cell r="D347">
            <v>79102380900</v>
          </cell>
          <cell r="E347">
            <v>6.35776299740124E-3</v>
          </cell>
          <cell r="F347">
            <v>2.7656269038695398</v>
          </cell>
        </row>
        <row r="348">
          <cell r="A348">
            <v>42351</v>
          </cell>
          <cell r="B348">
            <v>433.76</v>
          </cell>
          <cell r="C348">
            <v>25</v>
          </cell>
          <cell r="D348">
            <v>79102380900</v>
          </cell>
          <cell r="E348">
            <v>6.35776299740124E-3</v>
          </cell>
          <cell r="F348">
            <v>2.75774327775276</v>
          </cell>
        </row>
        <row r="349">
          <cell r="A349">
            <v>42352</v>
          </cell>
          <cell r="B349">
            <v>444.18</v>
          </cell>
          <cell r="C349">
            <v>25</v>
          </cell>
          <cell r="D349">
            <v>79102380900</v>
          </cell>
          <cell r="E349">
            <v>6.35776299740124E-3</v>
          </cell>
          <cell r="F349">
            <v>2.82399116818568</v>
          </cell>
        </row>
        <row r="350">
          <cell r="A350">
            <v>42353</v>
          </cell>
          <cell r="B350">
            <v>465.32</v>
          </cell>
          <cell r="C350">
            <v>25</v>
          </cell>
          <cell r="D350">
            <v>79102380900</v>
          </cell>
          <cell r="E350">
            <v>6.35776299740124E-3</v>
          </cell>
          <cell r="F350">
            <v>2.9583942779507399</v>
          </cell>
        </row>
        <row r="351">
          <cell r="A351">
            <v>42354</v>
          </cell>
          <cell r="B351">
            <v>454.93</v>
          </cell>
          <cell r="C351">
            <v>25</v>
          </cell>
          <cell r="D351">
            <v>79102380900</v>
          </cell>
          <cell r="E351">
            <v>6.35776299740124E-3</v>
          </cell>
          <cell r="F351">
            <v>2.8923371204077402</v>
          </cell>
        </row>
        <row r="352">
          <cell r="A352">
            <v>42355</v>
          </cell>
          <cell r="B352">
            <v>456.08</v>
          </cell>
          <cell r="C352">
            <v>25</v>
          </cell>
          <cell r="D352">
            <v>79102380900</v>
          </cell>
          <cell r="E352">
            <v>6.35776299740124E-3</v>
          </cell>
          <cell r="F352">
            <v>2.8996485478547598</v>
          </cell>
        </row>
        <row r="353">
          <cell r="A353">
            <v>42356</v>
          </cell>
          <cell r="B353">
            <v>463.62</v>
          </cell>
          <cell r="C353">
            <v>25</v>
          </cell>
          <cell r="D353">
            <v>79102380900</v>
          </cell>
          <cell r="E353">
            <v>6.35776299740124E-3</v>
          </cell>
          <cell r="F353">
            <v>2.9475860808551602</v>
          </cell>
        </row>
        <row r="354">
          <cell r="A354">
            <v>42357</v>
          </cell>
          <cell r="B354">
            <v>462.32</v>
          </cell>
          <cell r="C354">
            <v>25</v>
          </cell>
          <cell r="D354">
            <v>93448670796</v>
          </cell>
          <cell r="E354">
            <v>5.3817158233339501E-3</v>
          </cell>
          <cell r="F354">
            <v>2.4880748594437501</v>
          </cell>
        </row>
        <row r="355">
          <cell r="A355">
            <v>42358</v>
          </cell>
          <cell r="B355">
            <v>442.68</v>
          </cell>
          <cell r="C355">
            <v>25</v>
          </cell>
          <cell r="D355">
            <v>93448670796</v>
          </cell>
          <cell r="E355">
            <v>5.3817158233339501E-3</v>
          </cell>
          <cell r="F355">
            <v>2.3823779606734701</v>
          </cell>
        </row>
        <row r="356">
          <cell r="A356">
            <v>42359</v>
          </cell>
          <cell r="B356">
            <v>438.64</v>
          </cell>
          <cell r="C356">
            <v>25</v>
          </cell>
          <cell r="D356">
            <v>93448670796</v>
          </cell>
          <cell r="E356">
            <v>5.3817158233339501E-3</v>
          </cell>
          <cell r="F356">
            <v>2.3606358287472</v>
          </cell>
        </row>
        <row r="357">
          <cell r="A357">
            <v>42360</v>
          </cell>
          <cell r="B357">
            <v>436.57</v>
          </cell>
          <cell r="C357">
            <v>25</v>
          </cell>
          <cell r="D357">
            <v>93448670796</v>
          </cell>
          <cell r="E357">
            <v>5.3817158233339501E-3</v>
          </cell>
          <cell r="F357">
            <v>2.3494956769929001</v>
          </cell>
        </row>
        <row r="358">
          <cell r="A358">
            <v>42361</v>
          </cell>
          <cell r="B358">
            <v>442.4</v>
          </cell>
          <cell r="C358">
            <v>25</v>
          </cell>
          <cell r="D358">
            <v>93448670796</v>
          </cell>
          <cell r="E358">
            <v>5.3817158233339501E-3</v>
          </cell>
          <cell r="F358">
            <v>2.3808710802429398</v>
          </cell>
        </row>
        <row r="359">
          <cell r="A359">
            <v>42362</v>
          </cell>
          <cell r="B359">
            <v>454.98</v>
          </cell>
          <cell r="C359">
            <v>25</v>
          </cell>
          <cell r="D359">
            <v>93448670796</v>
          </cell>
          <cell r="E359">
            <v>5.3817158233339501E-3</v>
          </cell>
          <cell r="F359">
            <v>2.4485730653004798</v>
          </cell>
        </row>
        <row r="360">
          <cell r="A360">
            <v>42363</v>
          </cell>
          <cell r="B360">
            <v>455.65</v>
          </cell>
          <cell r="C360">
            <v>25</v>
          </cell>
          <cell r="D360">
            <v>93448670796</v>
          </cell>
          <cell r="E360">
            <v>5.3817158233339501E-3</v>
          </cell>
          <cell r="F360">
            <v>2.4521788149021102</v>
          </cell>
        </row>
        <row r="361">
          <cell r="A361">
            <v>42364</v>
          </cell>
          <cell r="B361">
            <v>417.27</v>
          </cell>
          <cell r="C361">
            <v>25</v>
          </cell>
          <cell r="D361">
            <v>93448670796</v>
          </cell>
          <cell r="E361">
            <v>5.3817158233339501E-3</v>
          </cell>
          <cell r="F361">
            <v>2.24562856160256</v>
          </cell>
        </row>
        <row r="362">
          <cell r="A362">
            <v>42365</v>
          </cell>
          <cell r="B362">
            <v>422.82</v>
          </cell>
          <cell r="C362">
            <v>25</v>
          </cell>
          <cell r="D362">
            <v>93448670796</v>
          </cell>
          <cell r="E362">
            <v>5.3817158233339501E-3</v>
          </cell>
          <cell r="F362">
            <v>2.2754970844220601</v>
          </cell>
        </row>
        <row r="363">
          <cell r="A363">
            <v>42366</v>
          </cell>
          <cell r="B363">
            <v>422.28</v>
          </cell>
          <cell r="C363">
            <v>25</v>
          </cell>
          <cell r="D363">
            <v>93448670796</v>
          </cell>
          <cell r="E363">
            <v>5.3817158233339501E-3</v>
          </cell>
          <cell r="F363">
            <v>2.2725909578774601</v>
          </cell>
        </row>
        <row r="364">
          <cell r="A364">
            <v>42367</v>
          </cell>
          <cell r="B364">
            <v>432.98</v>
          </cell>
          <cell r="C364">
            <v>25</v>
          </cell>
          <cell r="D364">
            <v>93448670796</v>
          </cell>
          <cell r="E364">
            <v>5.3817158233339501E-3</v>
          </cell>
          <cell r="F364">
            <v>2.33017531718713</v>
          </cell>
        </row>
        <row r="365">
          <cell r="A365">
            <v>42368</v>
          </cell>
          <cell r="B365">
            <v>426.62</v>
          </cell>
          <cell r="C365">
            <v>25</v>
          </cell>
          <cell r="D365">
            <v>93448670796</v>
          </cell>
          <cell r="E365">
            <v>5.3817158233339501E-3</v>
          </cell>
          <cell r="F365">
            <v>2.2959476045507299</v>
          </cell>
        </row>
        <row r="366">
          <cell r="A366">
            <v>42369</v>
          </cell>
          <cell r="B366">
            <v>430.57</v>
          </cell>
          <cell r="C366">
            <v>25</v>
          </cell>
          <cell r="D366">
            <v>103880340815</v>
          </cell>
          <cell r="E366">
            <v>4.8412835994444403E-3</v>
          </cell>
          <cell r="F366">
            <v>2.0845114794127899</v>
          </cell>
        </row>
        <row r="367">
          <cell r="A367">
            <v>42370</v>
          </cell>
          <cell r="B367">
            <v>434.33</v>
          </cell>
          <cell r="C367">
            <v>25</v>
          </cell>
          <cell r="D367">
            <v>103880340815</v>
          </cell>
          <cell r="E367">
            <v>4.8412835994444403E-3</v>
          </cell>
          <cell r="F367">
            <v>2.1027147057466999</v>
          </cell>
        </row>
        <row r="368">
          <cell r="A368">
            <v>42371</v>
          </cell>
          <cell r="B368">
            <v>433.44</v>
          </cell>
          <cell r="C368">
            <v>25</v>
          </cell>
          <cell r="D368">
            <v>103880340815</v>
          </cell>
          <cell r="E368">
            <v>4.8412835994444403E-3</v>
          </cell>
          <cell r="F368">
            <v>2.0984059633432</v>
          </cell>
        </row>
        <row r="369">
          <cell r="A369">
            <v>42372</v>
          </cell>
          <cell r="B369">
            <v>430.01</v>
          </cell>
          <cell r="C369">
            <v>25</v>
          </cell>
          <cell r="D369">
            <v>103880340815</v>
          </cell>
          <cell r="E369">
            <v>4.8412835994444403E-3</v>
          </cell>
          <cell r="F369">
            <v>2.0818003605971001</v>
          </cell>
        </row>
        <row r="370">
          <cell r="A370">
            <v>42373</v>
          </cell>
          <cell r="B370">
            <v>433.09</v>
          </cell>
          <cell r="C370">
            <v>25</v>
          </cell>
          <cell r="D370">
            <v>103880340815</v>
          </cell>
          <cell r="E370">
            <v>4.8412835994444403E-3</v>
          </cell>
          <cell r="F370">
            <v>2.0967115140833901</v>
          </cell>
        </row>
        <row r="371">
          <cell r="A371">
            <v>42374</v>
          </cell>
          <cell r="B371">
            <v>431.96</v>
          </cell>
          <cell r="C371">
            <v>25</v>
          </cell>
          <cell r="D371">
            <v>103880340815</v>
          </cell>
          <cell r="E371">
            <v>4.8412835994444403E-3</v>
          </cell>
          <cell r="F371">
            <v>2.09124086361602</v>
          </cell>
        </row>
        <row r="372">
          <cell r="A372">
            <v>42375</v>
          </cell>
          <cell r="B372">
            <v>429.11</v>
          </cell>
          <cell r="C372">
            <v>25</v>
          </cell>
          <cell r="D372">
            <v>103880340815</v>
          </cell>
          <cell r="E372">
            <v>4.8412835994444403E-3</v>
          </cell>
          <cell r="F372">
            <v>2.0774432053576</v>
          </cell>
        </row>
        <row r="373">
          <cell r="A373">
            <v>42376</v>
          </cell>
          <cell r="B373">
            <v>458.05</v>
          </cell>
          <cell r="C373">
            <v>25</v>
          </cell>
          <cell r="D373">
            <v>103880340815</v>
          </cell>
          <cell r="E373">
            <v>4.8412835994444403E-3</v>
          </cell>
          <cell r="F373">
            <v>2.21754995272553</v>
          </cell>
        </row>
        <row r="374">
          <cell r="A374">
            <v>42377</v>
          </cell>
          <cell r="B374">
            <v>453.23</v>
          </cell>
          <cell r="C374">
            <v>25</v>
          </cell>
          <cell r="D374">
            <v>103880340815</v>
          </cell>
          <cell r="E374">
            <v>4.8412835994444403E-3</v>
          </cell>
          <cell r="F374">
            <v>2.1942149657762</v>
          </cell>
        </row>
        <row r="375">
          <cell r="A375">
            <v>42378</v>
          </cell>
          <cell r="B375">
            <v>447.61</v>
          </cell>
          <cell r="C375">
            <v>25</v>
          </cell>
          <cell r="D375">
            <v>103880340815</v>
          </cell>
          <cell r="E375">
            <v>4.8412835994444403E-3</v>
          </cell>
          <cell r="F375">
            <v>2.1670069519473301</v>
          </cell>
        </row>
        <row r="376">
          <cell r="A376">
            <v>42379</v>
          </cell>
          <cell r="B376">
            <v>447.99</v>
          </cell>
          <cell r="C376">
            <v>25</v>
          </cell>
          <cell r="D376">
            <v>103880340815</v>
          </cell>
          <cell r="E376">
            <v>4.8412835994444403E-3</v>
          </cell>
          <cell r="F376">
            <v>2.16884663971511</v>
          </cell>
        </row>
        <row r="377">
          <cell r="A377">
            <v>42380</v>
          </cell>
          <cell r="B377">
            <v>448.43</v>
          </cell>
          <cell r="C377">
            <v>25</v>
          </cell>
          <cell r="D377">
            <v>103880340815</v>
          </cell>
          <cell r="E377">
            <v>4.8412835994444403E-3</v>
          </cell>
          <cell r="F377">
            <v>2.1709768044988702</v>
          </cell>
        </row>
        <row r="378">
          <cell r="A378">
            <v>42381</v>
          </cell>
          <cell r="B378">
            <v>435.69</v>
          </cell>
          <cell r="C378">
            <v>25</v>
          </cell>
          <cell r="D378">
            <v>103880340815</v>
          </cell>
          <cell r="E378">
            <v>4.8412835994444403E-3</v>
          </cell>
          <cell r="F378">
            <v>2.1092988514419502</v>
          </cell>
        </row>
        <row r="379">
          <cell r="A379">
            <v>42382</v>
          </cell>
          <cell r="B379">
            <v>432.37</v>
          </cell>
          <cell r="C379">
            <v>25</v>
          </cell>
          <cell r="D379">
            <v>113354299801</v>
          </cell>
          <cell r="E379">
            <v>4.4366573758141802E-3</v>
          </cell>
          <cell r="F379">
            <v>1.91827754958078</v>
          </cell>
        </row>
        <row r="380">
          <cell r="A380">
            <v>42383</v>
          </cell>
          <cell r="B380">
            <v>430.31</v>
          </cell>
          <cell r="C380">
            <v>25</v>
          </cell>
          <cell r="D380">
            <v>113354299801</v>
          </cell>
          <cell r="E380">
            <v>4.4366573758141802E-3</v>
          </cell>
          <cell r="F380">
            <v>1.9091380353866001</v>
          </cell>
        </row>
        <row r="381">
          <cell r="A381">
            <v>42384</v>
          </cell>
          <cell r="B381">
            <v>364.33</v>
          </cell>
          <cell r="C381">
            <v>25</v>
          </cell>
          <cell r="D381">
            <v>113354299801</v>
          </cell>
          <cell r="E381">
            <v>4.4366573758141802E-3</v>
          </cell>
          <cell r="F381">
            <v>1.6164073817303799</v>
          </cell>
        </row>
        <row r="382">
          <cell r="A382">
            <v>42385</v>
          </cell>
          <cell r="B382">
            <v>387.54</v>
          </cell>
          <cell r="C382">
            <v>25</v>
          </cell>
          <cell r="D382">
            <v>113354299801</v>
          </cell>
          <cell r="E382">
            <v>4.4366573758141802E-3</v>
          </cell>
          <cell r="F382">
            <v>1.7193821994230301</v>
          </cell>
        </row>
        <row r="383">
          <cell r="A383">
            <v>42386</v>
          </cell>
          <cell r="B383">
            <v>382.3</v>
          </cell>
          <cell r="C383">
            <v>25</v>
          </cell>
          <cell r="D383">
            <v>113354299801</v>
          </cell>
          <cell r="E383">
            <v>4.4366573758141802E-3</v>
          </cell>
          <cell r="F383">
            <v>1.6961341147737601</v>
          </cell>
        </row>
        <row r="384">
          <cell r="A384">
            <v>42387</v>
          </cell>
          <cell r="B384">
            <v>387.17</v>
          </cell>
          <cell r="C384">
            <v>25</v>
          </cell>
          <cell r="D384">
            <v>113354299801</v>
          </cell>
          <cell r="E384">
            <v>4.4366573758141802E-3</v>
          </cell>
          <cell r="F384">
            <v>1.71774063619398</v>
          </cell>
        </row>
        <row r="385">
          <cell r="A385">
            <v>42388</v>
          </cell>
          <cell r="B385">
            <v>380.15</v>
          </cell>
          <cell r="C385">
            <v>25</v>
          </cell>
          <cell r="D385">
            <v>113354299801</v>
          </cell>
          <cell r="E385">
            <v>4.4366573758141802E-3</v>
          </cell>
          <cell r="F385">
            <v>1.68659530141576</v>
          </cell>
        </row>
        <row r="386">
          <cell r="A386">
            <v>42389</v>
          </cell>
          <cell r="B386">
            <v>420.23</v>
          </cell>
          <cell r="C386">
            <v>25</v>
          </cell>
          <cell r="D386">
            <v>113354299801</v>
          </cell>
          <cell r="E386">
            <v>4.4366573758141802E-3</v>
          </cell>
          <cell r="F386">
            <v>1.8644165290383901</v>
          </cell>
        </row>
        <row r="387">
          <cell r="A387">
            <v>42390</v>
          </cell>
          <cell r="B387">
            <v>410.26</v>
          </cell>
          <cell r="C387">
            <v>25</v>
          </cell>
          <cell r="D387">
            <v>113354299801</v>
          </cell>
          <cell r="E387">
            <v>4.4366573758141802E-3</v>
          </cell>
          <cell r="F387">
            <v>1.8201830550015301</v>
          </cell>
        </row>
        <row r="388">
          <cell r="A388">
            <v>42391</v>
          </cell>
          <cell r="B388">
            <v>382.49</v>
          </cell>
          <cell r="C388">
            <v>25</v>
          </cell>
          <cell r="D388">
            <v>113354299801</v>
          </cell>
          <cell r="E388">
            <v>4.4366573758141802E-3</v>
          </cell>
          <cell r="F388">
            <v>1.69697707967517</v>
          </cell>
        </row>
        <row r="389">
          <cell r="A389">
            <v>42392</v>
          </cell>
          <cell r="B389">
            <v>387.49</v>
          </cell>
          <cell r="C389">
            <v>25</v>
          </cell>
          <cell r="D389">
            <v>113354299801</v>
          </cell>
          <cell r="E389">
            <v>4.4366573758141802E-3</v>
          </cell>
          <cell r="F389">
            <v>1.7191603665542401</v>
          </cell>
        </row>
        <row r="390">
          <cell r="A390">
            <v>42393</v>
          </cell>
          <cell r="B390">
            <v>402.97</v>
          </cell>
          <cell r="C390">
            <v>25</v>
          </cell>
          <cell r="D390">
            <v>113354299801</v>
          </cell>
          <cell r="E390">
            <v>4.4366573758141802E-3</v>
          </cell>
          <cell r="F390">
            <v>1.7878398227318399</v>
          </cell>
        </row>
        <row r="391">
          <cell r="A391">
            <v>42394</v>
          </cell>
          <cell r="B391">
            <v>391.73</v>
          </cell>
          <cell r="C391">
            <v>25</v>
          </cell>
          <cell r="D391">
            <v>113354299801</v>
          </cell>
          <cell r="E391">
            <v>4.4366573758141802E-3</v>
          </cell>
          <cell r="F391">
            <v>1.73797179382769</v>
          </cell>
        </row>
        <row r="392">
          <cell r="A392">
            <v>42395</v>
          </cell>
          <cell r="B392">
            <v>392.15</v>
          </cell>
          <cell r="C392">
            <v>25</v>
          </cell>
          <cell r="D392">
            <v>120033340651</v>
          </cell>
          <cell r="E392">
            <v>4.18978750041286E-3</v>
          </cell>
          <cell r="F392">
            <v>1.6430251682868999</v>
          </cell>
        </row>
        <row r="393">
          <cell r="A393">
            <v>42396</v>
          </cell>
          <cell r="B393">
            <v>394.97</v>
          </cell>
          <cell r="C393">
            <v>25</v>
          </cell>
          <cell r="D393">
            <v>120033340651</v>
          </cell>
          <cell r="E393">
            <v>4.18978750041286E-3</v>
          </cell>
          <cell r="F393">
            <v>1.65484036903807</v>
          </cell>
        </row>
        <row r="394">
          <cell r="A394">
            <v>42397</v>
          </cell>
          <cell r="B394">
            <v>380.29</v>
          </cell>
          <cell r="C394">
            <v>25</v>
          </cell>
          <cell r="D394">
            <v>120033340651</v>
          </cell>
          <cell r="E394">
            <v>4.18978750041286E-3</v>
          </cell>
          <cell r="F394">
            <v>1.5933342885320101</v>
          </cell>
        </row>
        <row r="395">
          <cell r="A395">
            <v>42398</v>
          </cell>
          <cell r="B395">
            <v>379.47</v>
          </cell>
          <cell r="C395">
            <v>25</v>
          </cell>
          <cell r="D395">
            <v>120033340651</v>
          </cell>
          <cell r="E395">
            <v>4.18978750041286E-3</v>
          </cell>
          <cell r="F395">
            <v>1.58989866278167</v>
          </cell>
        </row>
        <row r="396">
          <cell r="A396">
            <v>42399</v>
          </cell>
          <cell r="B396">
            <v>378.26</v>
          </cell>
          <cell r="C396">
            <v>25</v>
          </cell>
          <cell r="D396">
            <v>120033340651</v>
          </cell>
          <cell r="E396">
            <v>4.18978750041286E-3</v>
          </cell>
          <cell r="F396">
            <v>1.5848290199061701</v>
          </cell>
        </row>
        <row r="397">
          <cell r="A397">
            <v>42400</v>
          </cell>
          <cell r="B397">
            <v>368.77</v>
          </cell>
          <cell r="C397">
            <v>25</v>
          </cell>
          <cell r="D397">
            <v>120033340651</v>
          </cell>
          <cell r="E397">
            <v>4.18978750041286E-3</v>
          </cell>
          <cell r="F397">
            <v>1.5450679365272499</v>
          </cell>
        </row>
        <row r="398">
          <cell r="A398">
            <v>42401</v>
          </cell>
          <cell r="B398">
            <v>373.06</v>
          </cell>
          <cell r="C398">
            <v>25</v>
          </cell>
          <cell r="D398">
            <v>120033340651</v>
          </cell>
          <cell r="E398">
            <v>4.18978750041286E-3</v>
          </cell>
          <cell r="F398">
            <v>1.5630421249040201</v>
          </cell>
        </row>
        <row r="399">
          <cell r="A399">
            <v>42402</v>
          </cell>
          <cell r="B399">
            <v>374.45</v>
          </cell>
          <cell r="C399">
            <v>25</v>
          </cell>
          <cell r="D399">
            <v>120033340651</v>
          </cell>
          <cell r="E399">
            <v>4.18978750041286E-3</v>
          </cell>
          <cell r="F399">
            <v>1.5688659295295899</v>
          </cell>
        </row>
        <row r="400">
          <cell r="A400">
            <v>42403</v>
          </cell>
          <cell r="B400">
            <v>369.95</v>
          </cell>
          <cell r="C400">
            <v>25</v>
          </cell>
          <cell r="D400">
            <v>120033340651</v>
          </cell>
          <cell r="E400">
            <v>4.18978750041286E-3</v>
          </cell>
          <cell r="F400">
            <v>1.5500118857777401</v>
          </cell>
        </row>
        <row r="401">
          <cell r="A401">
            <v>42404</v>
          </cell>
          <cell r="B401">
            <v>389.59</v>
          </cell>
          <cell r="C401">
            <v>25</v>
          </cell>
          <cell r="D401">
            <v>120033340651</v>
          </cell>
          <cell r="E401">
            <v>4.18978750041286E-3</v>
          </cell>
          <cell r="F401">
            <v>1.63229931228585</v>
          </cell>
        </row>
        <row r="402">
          <cell r="A402">
            <v>42405</v>
          </cell>
          <cell r="B402">
            <v>386.55</v>
          </cell>
          <cell r="C402">
            <v>25</v>
          </cell>
          <cell r="D402">
            <v>120033340651</v>
          </cell>
          <cell r="E402">
            <v>4.18978750041286E-3</v>
          </cell>
          <cell r="F402">
            <v>1.6195623582845899</v>
          </cell>
        </row>
        <row r="403">
          <cell r="A403">
            <v>42406</v>
          </cell>
          <cell r="B403">
            <v>376.52</v>
          </cell>
          <cell r="C403">
            <v>25</v>
          </cell>
          <cell r="D403">
            <v>120033340651</v>
          </cell>
          <cell r="E403">
            <v>4.18978750041286E-3</v>
          </cell>
          <cell r="F403">
            <v>1.57753878965545</v>
          </cell>
        </row>
        <row r="404">
          <cell r="A404">
            <v>42407</v>
          </cell>
          <cell r="B404">
            <v>376.62</v>
          </cell>
          <cell r="C404">
            <v>25</v>
          </cell>
          <cell r="D404">
            <v>144116447847</v>
          </cell>
          <cell r="E404">
            <v>3.4896377048251499E-3</v>
          </cell>
          <cell r="F404">
            <v>1.31426735239125</v>
          </cell>
        </row>
        <row r="405">
          <cell r="A405">
            <v>42408</v>
          </cell>
          <cell r="B405">
            <v>373.45</v>
          </cell>
          <cell r="C405">
            <v>25</v>
          </cell>
          <cell r="D405">
            <v>144116447847</v>
          </cell>
          <cell r="E405">
            <v>3.4896377048251499E-3</v>
          </cell>
          <cell r="F405">
            <v>1.3032052008669499</v>
          </cell>
        </row>
        <row r="406">
          <cell r="A406">
            <v>42409</v>
          </cell>
          <cell r="B406">
            <v>376.03</v>
          </cell>
          <cell r="C406">
            <v>25</v>
          </cell>
          <cell r="D406">
            <v>144116447847</v>
          </cell>
          <cell r="E406">
            <v>3.4896377048251499E-3</v>
          </cell>
          <cell r="F406">
            <v>1.3122084661454001</v>
          </cell>
        </row>
        <row r="407">
          <cell r="A407">
            <v>42410</v>
          </cell>
          <cell r="B407">
            <v>381.65</v>
          </cell>
          <cell r="C407">
            <v>25</v>
          </cell>
          <cell r="D407">
            <v>144116447847</v>
          </cell>
          <cell r="E407">
            <v>3.4896377048251499E-3</v>
          </cell>
          <cell r="F407">
            <v>1.3318202300465201</v>
          </cell>
        </row>
        <row r="408">
          <cell r="A408">
            <v>42411</v>
          </cell>
          <cell r="B408">
            <v>379.65</v>
          </cell>
          <cell r="C408">
            <v>25</v>
          </cell>
          <cell r="D408">
            <v>144116447847</v>
          </cell>
          <cell r="E408">
            <v>3.4896377048251499E-3</v>
          </cell>
          <cell r="F408">
            <v>1.32484095463687</v>
          </cell>
        </row>
        <row r="409">
          <cell r="A409">
            <v>42412</v>
          </cell>
          <cell r="B409">
            <v>384.26</v>
          </cell>
          <cell r="C409">
            <v>25</v>
          </cell>
          <cell r="D409">
            <v>144116447847</v>
          </cell>
          <cell r="E409">
            <v>3.4896377048251499E-3</v>
          </cell>
          <cell r="F409">
            <v>1.3409281844561101</v>
          </cell>
        </row>
        <row r="410">
          <cell r="A410">
            <v>42413</v>
          </cell>
          <cell r="B410">
            <v>391.86</v>
          </cell>
          <cell r="C410">
            <v>25</v>
          </cell>
          <cell r="D410">
            <v>144116447847</v>
          </cell>
          <cell r="E410">
            <v>3.4896377048251499E-3</v>
          </cell>
          <cell r="F410">
            <v>1.36744943101278</v>
          </cell>
        </row>
        <row r="411">
          <cell r="A411">
            <v>42414</v>
          </cell>
          <cell r="B411">
            <v>407.23</v>
          </cell>
          <cell r="C411">
            <v>25</v>
          </cell>
          <cell r="D411">
            <v>144116447847</v>
          </cell>
          <cell r="E411">
            <v>3.4896377048251499E-3</v>
          </cell>
          <cell r="F411">
            <v>1.42108516253595</v>
          </cell>
        </row>
        <row r="412">
          <cell r="A412">
            <v>42415</v>
          </cell>
          <cell r="B412">
            <v>400.18</v>
          </cell>
          <cell r="C412">
            <v>25</v>
          </cell>
          <cell r="D412">
            <v>144116447847</v>
          </cell>
          <cell r="E412">
            <v>3.4896377048251499E-3</v>
          </cell>
          <cell r="F412">
            <v>1.3964832167169301</v>
          </cell>
        </row>
        <row r="413">
          <cell r="A413">
            <v>42416</v>
          </cell>
          <cell r="B413">
            <v>407.49</v>
          </cell>
          <cell r="C413">
            <v>25</v>
          </cell>
          <cell r="D413">
            <v>144116447847</v>
          </cell>
          <cell r="E413">
            <v>3.4896377048251499E-3</v>
          </cell>
          <cell r="F413">
            <v>1.4219924683392</v>
          </cell>
        </row>
        <row r="414">
          <cell r="A414">
            <v>42417</v>
          </cell>
          <cell r="B414">
            <v>416.32</v>
          </cell>
          <cell r="C414">
            <v>25</v>
          </cell>
          <cell r="D414">
            <v>144116447847</v>
          </cell>
          <cell r="E414">
            <v>3.4896377048251499E-3</v>
          </cell>
          <cell r="F414">
            <v>1.4528059692728099</v>
          </cell>
        </row>
        <row r="415">
          <cell r="A415">
            <v>42418</v>
          </cell>
          <cell r="B415">
            <v>422.37</v>
          </cell>
          <cell r="C415">
            <v>25</v>
          </cell>
          <cell r="D415">
            <v>144116447847</v>
          </cell>
          <cell r="E415">
            <v>3.4896377048251499E-3</v>
          </cell>
          <cell r="F415">
            <v>1.4739182773870001</v>
          </cell>
        </row>
        <row r="416">
          <cell r="A416">
            <v>42419</v>
          </cell>
          <cell r="B416">
            <v>420.79</v>
          </cell>
          <cell r="C416">
            <v>25</v>
          </cell>
          <cell r="D416">
            <v>163491654908</v>
          </cell>
          <cell r="E416">
            <v>3.0760847737173998E-3</v>
          </cell>
          <cell r="F416">
            <v>1.2943857119325399</v>
          </cell>
        </row>
        <row r="417">
          <cell r="A417">
            <v>42420</v>
          </cell>
          <cell r="B417">
            <v>437.16</v>
          </cell>
          <cell r="C417">
            <v>25</v>
          </cell>
          <cell r="D417">
            <v>163491654908</v>
          </cell>
          <cell r="E417">
            <v>3.0760847737173998E-3</v>
          </cell>
          <cell r="F417">
            <v>1.3447412196783</v>
          </cell>
        </row>
        <row r="418">
          <cell r="A418">
            <v>42421</v>
          </cell>
          <cell r="B418">
            <v>438.8</v>
          </cell>
          <cell r="C418">
            <v>25</v>
          </cell>
          <cell r="D418">
            <v>163491654908</v>
          </cell>
          <cell r="E418">
            <v>3.0760847737173998E-3</v>
          </cell>
          <cell r="F418">
            <v>1.3497859987072001</v>
          </cell>
        </row>
        <row r="419">
          <cell r="A419">
            <v>42422</v>
          </cell>
          <cell r="B419">
            <v>437.75</v>
          </cell>
          <cell r="C419">
            <v>25</v>
          </cell>
          <cell r="D419">
            <v>163491654908</v>
          </cell>
          <cell r="E419">
            <v>3.0760847737173998E-3</v>
          </cell>
          <cell r="F419">
            <v>1.34655610969479</v>
          </cell>
        </row>
        <row r="420">
          <cell r="A420">
            <v>42423</v>
          </cell>
          <cell r="B420">
            <v>420.74</v>
          </cell>
          <cell r="C420">
            <v>25</v>
          </cell>
          <cell r="D420">
            <v>163491654908</v>
          </cell>
          <cell r="E420">
            <v>3.0760847737173998E-3</v>
          </cell>
          <cell r="F420">
            <v>1.29423190769386</v>
          </cell>
        </row>
        <row r="421">
          <cell r="A421">
            <v>42424</v>
          </cell>
          <cell r="B421">
            <v>424.95</v>
          </cell>
          <cell r="C421">
            <v>25</v>
          </cell>
          <cell r="D421">
            <v>163491654908</v>
          </cell>
          <cell r="E421">
            <v>3.0760847737173998E-3</v>
          </cell>
          <cell r="F421">
            <v>1.3071822245912099</v>
          </cell>
        </row>
        <row r="422">
          <cell r="A422">
            <v>42425</v>
          </cell>
          <cell r="B422">
            <v>424.54</v>
          </cell>
          <cell r="C422">
            <v>25</v>
          </cell>
          <cell r="D422">
            <v>163491654908</v>
          </cell>
          <cell r="E422">
            <v>3.0760847737173998E-3</v>
          </cell>
          <cell r="F422">
            <v>1.3059210298339801</v>
          </cell>
        </row>
        <row r="423">
          <cell r="A423">
            <v>42426</v>
          </cell>
          <cell r="B423">
            <v>432.15</v>
          </cell>
          <cell r="C423">
            <v>25</v>
          </cell>
          <cell r="D423">
            <v>163491654908</v>
          </cell>
          <cell r="E423">
            <v>3.0760847737173998E-3</v>
          </cell>
          <cell r="F423">
            <v>1.3293300349619701</v>
          </cell>
        </row>
        <row r="424">
          <cell r="A424">
            <v>42427</v>
          </cell>
          <cell r="B424">
            <v>432.52</v>
          </cell>
          <cell r="C424">
            <v>25</v>
          </cell>
          <cell r="D424">
            <v>163491654908</v>
          </cell>
          <cell r="E424">
            <v>3.0760847737173998E-3</v>
          </cell>
          <cell r="F424">
            <v>1.3304681863282499</v>
          </cell>
        </row>
        <row r="425">
          <cell r="A425">
            <v>42428</v>
          </cell>
          <cell r="B425">
            <v>433.5</v>
          </cell>
          <cell r="C425">
            <v>25</v>
          </cell>
          <cell r="D425">
            <v>163491654908</v>
          </cell>
          <cell r="E425">
            <v>3.0760847737173998E-3</v>
          </cell>
          <cell r="F425">
            <v>1.33348274940649</v>
          </cell>
        </row>
        <row r="426">
          <cell r="A426">
            <v>42429</v>
          </cell>
          <cell r="B426">
            <v>437.7</v>
          </cell>
          <cell r="C426">
            <v>25</v>
          </cell>
          <cell r="D426">
            <v>163491654908</v>
          </cell>
          <cell r="E426">
            <v>3.0760847737173998E-3</v>
          </cell>
          <cell r="F426">
            <v>1.3464023054561101</v>
          </cell>
        </row>
        <row r="427">
          <cell r="A427">
            <v>42430</v>
          </cell>
          <cell r="B427">
            <v>435.12</v>
          </cell>
          <cell r="C427">
            <v>25</v>
          </cell>
          <cell r="D427">
            <v>163491654908</v>
          </cell>
          <cell r="E427">
            <v>3.0760847737173998E-3</v>
          </cell>
          <cell r="F427">
            <v>1.3384660067399199</v>
          </cell>
        </row>
        <row r="428">
          <cell r="A428">
            <v>42431</v>
          </cell>
          <cell r="B428">
            <v>423.99</v>
          </cell>
          <cell r="C428">
            <v>25</v>
          </cell>
          <cell r="D428">
            <v>163491654908</v>
          </cell>
          <cell r="E428">
            <v>3.0760847737173998E-3</v>
          </cell>
          <cell r="F428">
            <v>1.3042291832084401</v>
          </cell>
        </row>
        <row r="429">
          <cell r="A429">
            <v>42432</v>
          </cell>
          <cell r="B429">
            <v>421.65</v>
          </cell>
          <cell r="C429">
            <v>25</v>
          </cell>
          <cell r="D429">
            <v>163491654908</v>
          </cell>
          <cell r="E429">
            <v>3.0760847737173998E-3</v>
          </cell>
          <cell r="F429">
            <v>1.2970311448379399</v>
          </cell>
        </row>
        <row r="430">
          <cell r="A430">
            <v>42433</v>
          </cell>
          <cell r="B430">
            <v>410.94</v>
          </cell>
          <cell r="C430">
            <v>25</v>
          </cell>
          <cell r="D430">
            <v>163491654908</v>
          </cell>
          <cell r="E430">
            <v>3.0760847737173998E-3</v>
          </cell>
          <cell r="F430">
            <v>1.2640862769114301</v>
          </cell>
        </row>
        <row r="431">
          <cell r="A431">
            <v>42434</v>
          </cell>
          <cell r="B431">
            <v>400.57</v>
          </cell>
          <cell r="C431">
            <v>25</v>
          </cell>
          <cell r="D431">
            <v>158427203767</v>
          </cell>
          <cell r="E431">
            <v>3.17441814495443E-3</v>
          </cell>
          <cell r="F431">
            <v>1.2715766763244001</v>
          </cell>
        </row>
        <row r="432">
          <cell r="A432">
            <v>42435</v>
          </cell>
          <cell r="B432">
            <v>407.71</v>
          </cell>
          <cell r="C432">
            <v>25</v>
          </cell>
          <cell r="D432">
            <v>158427203767</v>
          </cell>
          <cell r="E432">
            <v>3.17441814495443E-3</v>
          </cell>
          <cell r="F432">
            <v>1.29424202187937</v>
          </cell>
        </row>
        <row r="433">
          <cell r="A433">
            <v>42436</v>
          </cell>
          <cell r="B433">
            <v>414.32</v>
          </cell>
          <cell r="C433">
            <v>25</v>
          </cell>
          <cell r="D433">
            <v>158427203767</v>
          </cell>
          <cell r="E433">
            <v>3.17441814495443E-3</v>
          </cell>
          <cell r="F433">
            <v>1.3152249258175199</v>
          </cell>
        </row>
        <row r="434">
          <cell r="A434">
            <v>42437</v>
          </cell>
          <cell r="B434">
            <v>413.97</v>
          </cell>
          <cell r="C434">
            <v>25</v>
          </cell>
          <cell r="D434">
            <v>158427203767</v>
          </cell>
          <cell r="E434">
            <v>3.17441814495443E-3</v>
          </cell>
          <cell r="F434">
            <v>1.3141138794667899</v>
          </cell>
        </row>
        <row r="435">
          <cell r="A435">
            <v>42438</v>
          </cell>
          <cell r="B435">
            <v>414.86</v>
          </cell>
          <cell r="C435">
            <v>25</v>
          </cell>
          <cell r="D435">
            <v>158427203767</v>
          </cell>
          <cell r="E435">
            <v>3.17441814495443E-3</v>
          </cell>
          <cell r="F435">
            <v>1.3169391116158</v>
          </cell>
        </row>
        <row r="436">
          <cell r="A436">
            <v>42439</v>
          </cell>
          <cell r="B436">
            <v>417.13</v>
          </cell>
          <cell r="C436">
            <v>25</v>
          </cell>
          <cell r="D436">
            <v>158427203767</v>
          </cell>
          <cell r="E436">
            <v>3.17441814495443E-3</v>
          </cell>
          <cell r="F436">
            <v>1.3241450408048401</v>
          </cell>
        </row>
        <row r="437">
          <cell r="A437">
            <v>42440</v>
          </cell>
          <cell r="B437">
            <v>421.69</v>
          </cell>
          <cell r="C437">
            <v>25</v>
          </cell>
          <cell r="D437">
            <v>158427203767</v>
          </cell>
          <cell r="E437">
            <v>3.17441814495443E-3</v>
          </cell>
          <cell r="F437">
            <v>1.33862038754584</v>
          </cell>
        </row>
        <row r="438">
          <cell r="A438">
            <v>42441</v>
          </cell>
          <cell r="B438">
            <v>411.62</v>
          </cell>
          <cell r="C438">
            <v>25</v>
          </cell>
          <cell r="D438">
            <v>158427203767</v>
          </cell>
          <cell r="E438">
            <v>3.17441814495443E-3</v>
          </cell>
          <cell r="F438">
            <v>1.3066539968261399</v>
          </cell>
        </row>
        <row r="439">
          <cell r="A439">
            <v>42442</v>
          </cell>
          <cell r="B439">
            <v>414.07</v>
          </cell>
          <cell r="C439">
            <v>25</v>
          </cell>
          <cell r="D439">
            <v>158427203767</v>
          </cell>
          <cell r="E439">
            <v>3.17441814495443E-3</v>
          </cell>
          <cell r="F439">
            <v>1.3144313212812799</v>
          </cell>
        </row>
        <row r="440">
          <cell r="A440">
            <v>42443</v>
          </cell>
          <cell r="B440">
            <v>416.44</v>
          </cell>
          <cell r="C440">
            <v>25</v>
          </cell>
          <cell r="D440">
            <v>158427203767</v>
          </cell>
          <cell r="E440">
            <v>3.17441814495443E-3</v>
          </cell>
          <cell r="F440">
            <v>1.32195469228482</v>
          </cell>
        </row>
        <row r="441">
          <cell r="A441">
            <v>42444</v>
          </cell>
          <cell r="B441">
            <v>416.83</v>
          </cell>
          <cell r="C441">
            <v>25</v>
          </cell>
          <cell r="D441">
            <v>158427203767</v>
          </cell>
          <cell r="E441">
            <v>3.17441814495443E-3</v>
          </cell>
          <cell r="F441">
            <v>1.3231927153613601</v>
          </cell>
        </row>
        <row r="442">
          <cell r="A442">
            <v>42445</v>
          </cell>
          <cell r="B442">
            <v>417.01</v>
          </cell>
          <cell r="C442">
            <v>25</v>
          </cell>
          <cell r="D442">
            <v>158427203767</v>
          </cell>
          <cell r="E442">
            <v>3.17441814495443E-3</v>
          </cell>
          <cell r="F442">
            <v>1.32376411062745</v>
          </cell>
        </row>
        <row r="443">
          <cell r="A443">
            <v>42446</v>
          </cell>
          <cell r="B443">
            <v>420.62</v>
          </cell>
          <cell r="C443">
            <v>25</v>
          </cell>
          <cell r="D443">
            <v>158427203767</v>
          </cell>
          <cell r="E443">
            <v>3.17441814495443E-3</v>
          </cell>
          <cell r="F443">
            <v>1.33522376013073</v>
          </cell>
        </row>
        <row r="444">
          <cell r="A444">
            <v>42447</v>
          </cell>
          <cell r="B444">
            <v>409.55</v>
          </cell>
          <cell r="C444">
            <v>25</v>
          </cell>
          <cell r="D444">
            <v>165496835118</v>
          </cell>
          <cell r="E444">
            <v>3.0388145485306601E-3</v>
          </cell>
          <cell r="F444">
            <v>1.2445464983507299</v>
          </cell>
        </row>
        <row r="445">
          <cell r="A445">
            <v>42448</v>
          </cell>
          <cell r="B445">
            <v>410.44</v>
          </cell>
          <cell r="C445">
            <v>25</v>
          </cell>
          <cell r="D445">
            <v>165496835118</v>
          </cell>
          <cell r="E445">
            <v>3.0388145485306601E-3</v>
          </cell>
          <cell r="F445">
            <v>1.2472510432989199</v>
          </cell>
        </row>
        <row r="446">
          <cell r="A446">
            <v>42449</v>
          </cell>
          <cell r="B446">
            <v>413.76</v>
          </cell>
          <cell r="C446">
            <v>25</v>
          </cell>
          <cell r="D446">
            <v>165496835118</v>
          </cell>
          <cell r="E446">
            <v>3.0388145485306601E-3</v>
          </cell>
          <cell r="F446">
            <v>1.25733990760005</v>
          </cell>
        </row>
        <row r="447">
          <cell r="A447">
            <v>42450</v>
          </cell>
          <cell r="B447">
            <v>413.31</v>
          </cell>
          <cell r="C447">
            <v>25</v>
          </cell>
          <cell r="D447">
            <v>165496835118</v>
          </cell>
          <cell r="E447">
            <v>3.0388145485306601E-3</v>
          </cell>
          <cell r="F447">
            <v>1.25597244105321</v>
          </cell>
        </row>
        <row r="448">
          <cell r="A448">
            <v>42451</v>
          </cell>
          <cell r="B448">
            <v>418.09</v>
          </cell>
          <cell r="C448">
            <v>25</v>
          </cell>
          <cell r="D448">
            <v>165496835118</v>
          </cell>
          <cell r="E448">
            <v>3.0388145485306601E-3</v>
          </cell>
          <cell r="F448">
            <v>1.2704979745951801</v>
          </cell>
        </row>
        <row r="449">
          <cell r="A449">
            <v>42452</v>
          </cell>
          <cell r="B449">
            <v>418.04</v>
          </cell>
          <cell r="C449">
            <v>25</v>
          </cell>
          <cell r="D449">
            <v>165496835118</v>
          </cell>
          <cell r="E449">
            <v>3.0388145485306601E-3</v>
          </cell>
          <cell r="F449">
            <v>1.2703460338677599</v>
          </cell>
        </row>
        <row r="450">
          <cell r="A450">
            <v>42453</v>
          </cell>
          <cell r="B450">
            <v>416.39</v>
          </cell>
          <cell r="C450">
            <v>25</v>
          </cell>
          <cell r="D450">
            <v>165496835118</v>
          </cell>
          <cell r="E450">
            <v>3.0388145485306601E-3</v>
          </cell>
          <cell r="F450">
            <v>1.26533198986268</v>
          </cell>
        </row>
        <row r="451">
          <cell r="A451">
            <v>42454</v>
          </cell>
          <cell r="B451">
            <v>417.18</v>
          </cell>
          <cell r="C451">
            <v>25</v>
          </cell>
          <cell r="D451">
            <v>165496835118</v>
          </cell>
          <cell r="E451">
            <v>3.0388145485306601E-3</v>
          </cell>
          <cell r="F451">
            <v>1.26773265335602</v>
          </cell>
        </row>
        <row r="452">
          <cell r="A452">
            <v>42455</v>
          </cell>
          <cell r="B452">
            <v>417.95</v>
          </cell>
          <cell r="C452">
            <v>25</v>
          </cell>
          <cell r="D452">
            <v>165496835118</v>
          </cell>
          <cell r="E452">
            <v>3.0388145485306601E-3</v>
          </cell>
          <cell r="F452">
            <v>1.2700725405583899</v>
          </cell>
        </row>
        <row r="453">
          <cell r="A453">
            <v>42456</v>
          </cell>
          <cell r="B453">
            <v>426.77</v>
          </cell>
          <cell r="C453">
            <v>25</v>
          </cell>
          <cell r="D453">
            <v>165496835118</v>
          </cell>
          <cell r="E453">
            <v>3.0388145485306601E-3</v>
          </cell>
          <cell r="F453">
            <v>1.29687488487643</v>
          </cell>
        </row>
        <row r="454">
          <cell r="A454">
            <v>42457</v>
          </cell>
          <cell r="B454">
            <v>424.23</v>
          </cell>
          <cell r="C454">
            <v>25</v>
          </cell>
          <cell r="D454">
            <v>165496835118</v>
          </cell>
          <cell r="E454">
            <v>3.0388145485306601E-3</v>
          </cell>
          <cell r="F454">
            <v>1.2891562959231599</v>
          </cell>
        </row>
        <row r="455">
          <cell r="A455">
            <v>42458</v>
          </cell>
          <cell r="B455">
            <v>416.52</v>
          </cell>
          <cell r="C455">
            <v>25</v>
          </cell>
          <cell r="D455">
            <v>165496835118</v>
          </cell>
          <cell r="E455">
            <v>3.0388145485306601E-3</v>
          </cell>
          <cell r="F455">
            <v>1.26572703575399</v>
          </cell>
        </row>
        <row r="456">
          <cell r="A456">
            <v>42459</v>
          </cell>
          <cell r="B456">
            <v>414.82</v>
          </cell>
          <cell r="C456">
            <v>25</v>
          </cell>
          <cell r="D456">
            <v>165496835118</v>
          </cell>
          <cell r="E456">
            <v>3.0388145485306601E-3</v>
          </cell>
          <cell r="F456">
            <v>1.26056105102149</v>
          </cell>
        </row>
        <row r="457">
          <cell r="A457">
            <v>42460</v>
          </cell>
          <cell r="B457">
            <v>416.73</v>
          </cell>
          <cell r="C457">
            <v>25</v>
          </cell>
          <cell r="D457">
            <v>165496835118</v>
          </cell>
          <cell r="E457">
            <v>3.0388145485306601E-3</v>
          </cell>
          <cell r="F457">
            <v>1.2663651868091801</v>
          </cell>
        </row>
        <row r="458">
          <cell r="A458">
            <v>42461</v>
          </cell>
          <cell r="B458">
            <v>417.96</v>
          </cell>
          <cell r="C458">
            <v>25</v>
          </cell>
          <cell r="D458">
            <v>166851513282</v>
          </cell>
          <cell r="E458">
            <v>3.0141422178315501E-3</v>
          </cell>
          <cell r="F458">
            <v>1.2597908813648799</v>
          </cell>
        </row>
        <row r="459">
          <cell r="A459">
            <v>42462</v>
          </cell>
          <cell r="B459">
            <v>420.87</v>
          </cell>
          <cell r="C459">
            <v>25</v>
          </cell>
          <cell r="D459">
            <v>166851513282</v>
          </cell>
          <cell r="E459">
            <v>3.0141422178315501E-3</v>
          </cell>
          <cell r="F459">
            <v>1.2685620352187701</v>
          </cell>
        </row>
        <row r="460">
          <cell r="A460">
            <v>42463</v>
          </cell>
          <cell r="B460">
            <v>420.9</v>
          </cell>
          <cell r="C460">
            <v>25</v>
          </cell>
          <cell r="D460">
            <v>166851513282</v>
          </cell>
          <cell r="E460">
            <v>3.0141422178315501E-3</v>
          </cell>
          <cell r="F460">
            <v>1.2686524594852999</v>
          </cell>
        </row>
        <row r="461">
          <cell r="A461">
            <v>42464</v>
          </cell>
          <cell r="B461">
            <v>421.44</v>
          </cell>
          <cell r="C461">
            <v>25</v>
          </cell>
          <cell r="D461">
            <v>166851513282</v>
          </cell>
          <cell r="E461">
            <v>3.0141422178315501E-3</v>
          </cell>
          <cell r="F461">
            <v>1.2702800962829299</v>
          </cell>
        </row>
        <row r="462">
          <cell r="A462">
            <v>42465</v>
          </cell>
          <cell r="B462">
            <v>424.03</v>
          </cell>
          <cell r="C462">
            <v>25</v>
          </cell>
          <cell r="D462">
            <v>166851513282</v>
          </cell>
          <cell r="E462">
            <v>3.0141422178315501E-3</v>
          </cell>
          <cell r="F462">
            <v>1.2780867246271099</v>
          </cell>
        </row>
        <row r="463">
          <cell r="A463">
            <v>42466</v>
          </cell>
          <cell r="B463">
            <v>423.41</v>
          </cell>
          <cell r="C463">
            <v>25</v>
          </cell>
          <cell r="D463">
            <v>166851513282</v>
          </cell>
          <cell r="E463">
            <v>3.0141422178315501E-3</v>
          </cell>
          <cell r="F463">
            <v>1.2762179564520599</v>
          </cell>
        </row>
        <row r="464">
          <cell r="A464">
            <v>42467</v>
          </cell>
          <cell r="B464">
            <v>422.74</v>
          </cell>
          <cell r="C464">
            <v>25</v>
          </cell>
          <cell r="D464">
            <v>166851513282</v>
          </cell>
          <cell r="E464">
            <v>3.0141422178315501E-3</v>
          </cell>
          <cell r="F464">
            <v>1.27419848116611</v>
          </cell>
        </row>
        <row r="465">
          <cell r="A465">
            <v>42468</v>
          </cell>
          <cell r="B465">
            <v>420.35</v>
          </cell>
          <cell r="C465">
            <v>25</v>
          </cell>
          <cell r="D465">
            <v>166851513282</v>
          </cell>
          <cell r="E465">
            <v>3.0141422178315501E-3</v>
          </cell>
          <cell r="F465">
            <v>1.26699468126549</v>
          </cell>
        </row>
        <row r="466">
          <cell r="A466">
            <v>42469</v>
          </cell>
          <cell r="B466">
            <v>419.41</v>
          </cell>
          <cell r="C466">
            <v>25</v>
          </cell>
          <cell r="D466">
            <v>166851513282</v>
          </cell>
          <cell r="E466">
            <v>3.0141422178315501E-3</v>
          </cell>
          <cell r="F466">
            <v>1.26416138758073</v>
          </cell>
        </row>
        <row r="467">
          <cell r="A467">
            <v>42470</v>
          </cell>
          <cell r="B467">
            <v>421.56</v>
          </cell>
          <cell r="C467">
            <v>25</v>
          </cell>
          <cell r="D467">
            <v>166851513282</v>
          </cell>
          <cell r="E467">
            <v>3.0141422178315501E-3</v>
          </cell>
          <cell r="F467">
            <v>1.2706417933490699</v>
          </cell>
        </row>
        <row r="468">
          <cell r="A468">
            <v>42471</v>
          </cell>
          <cell r="B468">
            <v>422.48</v>
          </cell>
          <cell r="C468">
            <v>25</v>
          </cell>
          <cell r="D468">
            <v>166851513282</v>
          </cell>
          <cell r="E468">
            <v>3.0141422178315501E-3</v>
          </cell>
          <cell r="F468">
            <v>1.27341480418947</v>
          </cell>
        </row>
        <row r="469">
          <cell r="A469">
            <v>42472</v>
          </cell>
          <cell r="B469">
            <v>425.19</v>
          </cell>
          <cell r="C469">
            <v>25</v>
          </cell>
          <cell r="D469">
            <v>166851513282</v>
          </cell>
          <cell r="E469">
            <v>3.0141422178315501E-3</v>
          </cell>
          <cell r="F469">
            <v>1.2815831295997999</v>
          </cell>
        </row>
        <row r="470">
          <cell r="A470">
            <v>42473</v>
          </cell>
          <cell r="B470">
            <v>423.73</v>
          </cell>
          <cell r="C470">
            <v>25</v>
          </cell>
          <cell r="D470">
            <v>166851513282</v>
          </cell>
          <cell r="E470">
            <v>3.0141422178315501E-3</v>
          </cell>
          <cell r="F470">
            <v>1.2771824819617601</v>
          </cell>
        </row>
        <row r="471">
          <cell r="A471">
            <v>42474</v>
          </cell>
          <cell r="B471">
            <v>424.28</v>
          </cell>
          <cell r="C471">
            <v>25</v>
          </cell>
          <cell r="D471">
            <v>178678307671</v>
          </cell>
          <cell r="E471">
            <v>2.8146348420669699E-3</v>
          </cell>
          <cell r="F471">
            <v>1.1941932707921701</v>
          </cell>
        </row>
        <row r="472">
          <cell r="A472">
            <v>42475</v>
          </cell>
          <cell r="B472">
            <v>429.71</v>
          </cell>
          <cell r="C472">
            <v>25</v>
          </cell>
          <cell r="D472">
            <v>178678307671</v>
          </cell>
          <cell r="E472">
            <v>2.8146348420669699E-3</v>
          </cell>
          <cell r="F472">
            <v>1.2094767379846001</v>
          </cell>
        </row>
        <row r="473">
          <cell r="A473">
            <v>42476</v>
          </cell>
          <cell r="B473">
            <v>430.57</v>
          </cell>
          <cell r="C473">
            <v>25</v>
          </cell>
          <cell r="D473">
            <v>178678307671</v>
          </cell>
          <cell r="E473">
            <v>2.8146348420669699E-3</v>
          </cell>
          <cell r="F473">
            <v>1.21189732394877</v>
          </cell>
        </row>
        <row r="474">
          <cell r="A474">
            <v>42477</v>
          </cell>
          <cell r="B474">
            <v>427.4</v>
          </cell>
          <cell r="C474">
            <v>25</v>
          </cell>
          <cell r="D474">
            <v>178678307671</v>
          </cell>
          <cell r="E474">
            <v>2.8146348420669699E-3</v>
          </cell>
          <cell r="F474">
            <v>1.20297493149942</v>
          </cell>
        </row>
        <row r="475">
          <cell r="A475">
            <v>42478</v>
          </cell>
          <cell r="B475">
            <v>428.59</v>
          </cell>
          <cell r="C475">
            <v>25</v>
          </cell>
          <cell r="D475">
            <v>178678307671</v>
          </cell>
          <cell r="E475">
            <v>2.8146348420669699E-3</v>
          </cell>
          <cell r="F475">
            <v>1.2063243469614799</v>
          </cell>
        </row>
        <row r="476">
          <cell r="A476">
            <v>42479</v>
          </cell>
          <cell r="B476">
            <v>435.51</v>
          </cell>
          <cell r="C476">
            <v>25</v>
          </cell>
          <cell r="D476">
            <v>178678307671</v>
          </cell>
          <cell r="E476">
            <v>2.8146348420669699E-3</v>
          </cell>
          <cell r="F476">
            <v>1.2258016200685899</v>
          </cell>
        </row>
        <row r="477">
          <cell r="A477">
            <v>42480</v>
          </cell>
          <cell r="B477">
            <v>441.39</v>
          </cell>
          <cell r="C477">
            <v>25</v>
          </cell>
          <cell r="D477">
            <v>178678307671</v>
          </cell>
          <cell r="E477">
            <v>2.8146348420669699E-3</v>
          </cell>
          <cell r="F477">
            <v>1.24235167293994</v>
          </cell>
        </row>
        <row r="478">
          <cell r="A478">
            <v>42481</v>
          </cell>
          <cell r="B478">
            <v>449.42</v>
          </cell>
          <cell r="C478">
            <v>25</v>
          </cell>
          <cell r="D478">
            <v>178678307671</v>
          </cell>
          <cell r="E478">
            <v>2.8146348420669699E-3</v>
          </cell>
          <cell r="F478">
            <v>1.26495319072174</v>
          </cell>
        </row>
        <row r="479">
          <cell r="A479">
            <v>42482</v>
          </cell>
          <cell r="B479">
            <v>445.74</v>
          </cell>
          <cell r="C479">
            <v>25</v>
          </cell>
          <cell r="D479">
            <v>178678307671</v>
          </cell>
          <cell r="E479">
            <v>2.8146348420669699E-3</v>
          </cell>
          <cell r="F479">
            <v>1.2545953345029299</v>
          </cell>
        </row>
        <row r="480">
          <cell r="A480">
            <v>42483</v>
          </cell>
          <cell r="B480">
            <v>450.28</v>
          </cell>
          <cell r="C480">
            <v>25</v>
          </cell>
          <cell r="D480">
            <v>178678307671</v>
          </cell>
          <cell r="E480">
            <v>2.8146348420669699E-3</v>
          </cell>
          <cell r="F480">
            <v>1.2673737766859099</v>
          </cell>
        </row>
        <row r="481">
          <cell r="A481">
            <v>42484</v>
          </cell>
          <cell r="B481">
            <v>458.55</v>
          </cell>
          <cell r="C481">
            <v>25</v>
          </cell>
          <cell r="D481">
            <v>178678307671</v>
          </cell>
          <cell r="E481">
            <v>2.8146348420669699E-3</v>
          </cell>
          <cell r="F481">
            <v>1.2906508068298099</v>
          </cell>
        </row>
        <row r="482">
          <cell r="A482">
            <v>42485</v>
          </cell>
          <cell r="B482">
            <v>461.43</v>
          </cell>
          <cell r="C482">
            <v>25</v>
          </cell>
          <cell r="D482">
            <v>178678307671</v>
          </cell>
          <cell r="E482">
            <v>2.8146348420669699E-3</v>
          </cell>
          <cell r="F482">
            <v>1.29875695517496</v>
          </cell>
        </row>
        <row r="483">
          <cell r="A483">
            <v>42486</v>
          </cell>
          <cell r="B483">
            <v>466.09</v>
          </cell>
          <cell r="C483">
            <v>25</v>
          </cell>
          <cell r="D483">
            <v>178678307671</v>
          </cell>
          <cell r="E483">
            <v>2.8146348420669699E-3</v>
          </cell>
          <cell r="F483">
            <v>1.31187315353899</v>
          </cell>
        </row>
        <row r="484">
          <cell r="A484">
            <v>42487</v>
          </cell>
          <cell r="B484">
            <v>444.69</v>
          </cell>
          <cell r="C484">
            <v>25</v>
          </cell>
          <cell r="D484">
            <v>178678307671</v>
          </cell>
          <cell r="E484">
            <v>2.8146348420669699E-3</v>
          </cell>
          <cell r="F484">
            <v>1.25163996791876</v>
          </cell>
        </row>
        <row r="485">
          <cell r="A485">
            <v>42488</v>
          </cell>
          <cell r="B485">
            <v>449.01</v>
          </cell>
          <cell r="C485">
            <v>25</v>
          </cell>
          <cell r="D485">
            <v>178659257772</v>
          </cell>
          <cell r="E485">
            <v>2.81493495810983E-3</v>
          </cell>
          <cell r="F485">
            <v>1.2639339455409</v>
          </cell>
        </row>
        <row r="486">
          <cell r="A486">
            <v>42489</v>
          </cell>
          <cell r="B486">
            <v>455.1</v>
          </cell>
          <cell r="C486">
            <v>25</v>
          </cell>
          <cell r="D486">
            <v>178659257772</v>
          </cell>
          <cell r="E486">
            <v>2.81493495810983E-3</v>
          </cell>
          <cell r="F486">
            <v>1.28107689943578</v>
          </cell>
        </row>
        <row r="487">
          <cell r="A487">
            <v>42490</v>
          </cell>
          <cell r="B487">
            <v>448.32</v>
          </cell>
          <cell r="C487">
            <v>25</v>
          </cell>
          <cell r="D487">
            <v>178659257772</v>
          </cell>
          <cell r="E487">
            <v>2.81493495810983E-3</v>
          </cell>
          <cell r="F487">
            <v>1.2619916404197999</v>
          </cell>
        </row>
        <row r="488">
          <cell r="A488">
            <v>42491</v>
          </cell>
          <cell r="B488">
            <v>451.88</v>
          </cell>
          <cell r="C488">
            <v>25</v>
          </cell>
          <cell r="D488">
            <v>178659257772</v>
          </cell>
          <cell r="E488">
            <v>2.81493495810983E-3</v>
          </cell>
          <cell r="F488">
            <v>1.2720128088706699</v>
          </cell>
        </row>
        <row r="489">
          <cell r="A489">
            <v>42492</v>
          </cell>
          <cell r="B489">
            <v>444.67</v>
          </cell>
          <cell r="C489">
            <v>25</v>
          </cell>
          <cell r="D489">
            <v>178659257772</v>
          </cell>
          <cell r="E489">
            <v>2.81493495810983E-3</v>
          </cell>
          <cell r="F489">
            <v>1.2517171278226999</v>
          </cell>
        </row>
        <row r="490">
          <cell r="A490">
            <v>42493</v>
          </cell>
          <cell r="B490">
            <v>450.3</v>
          </cell>
          <cell r="C490">
            <v>25</v>
          </cell>
          <cell r="D490">
            <v>178659257772</v>
          </cell>
          <cell r="E490">
            <v>2.81493495810983E-3</v>
          </cell>
          <cell r="F490">
            <v>1.2675652116368601</v>
          </cell>
        </row>
        <row r="491">
          <cell r="A491">
            <v>42494</v>
          </cell>
          <cell r="B491">
            <v>446.72</v>
          </cell>
          <cell r="C491">
            <v>25</v>
          </cell>
          <cell r="D491">
            <v>178659257772</v>
          </cell>
          <cell r="E491">
            <v>2.81493495810983E-3</v>
          </cell>
          <cell r="F491">
            <v>1.25748774448682</v>
          </cell>
        </row>
        <row r="492">
          <cell r="A492">
            <v>42495</v>
          </cell>
          <cell r="B492">
            <v>447.98</v>
          </cell>
          <cell r="C492">
            <v>25</v>
          </cell>
          <cell r="D492">
            <v>178659257772</v>
          </cell>
          <cell r="E492">
            <v>2.81493495810983E-3</v>
          </cell>
          <cell r="F492">
            <v>1.26103456253404</v>
          </cell>
        </row>
        <row r="493">
          <cell r="A493">
            <v>42496</v>
          </cell>
          <cell r="B493">
            <v>459.6</v>
          </cell>
          <cell r="C493">
            <v>25</v>
          </cell>
          <cell r="D493">
            <v>178659257772</v>
          </cell>
          <cell r="E493">
            <v>2.81493495810983E-3</v>
          </cell>
          <cell r="F493">
            <v>1.2937441067472799</v>
          </cell>
        </row>
        <row r="494">
          <cell r="A494">
            <v>42497</v>
          </cell>
          <cell r="B494">
            <v>458.54</v>
          </cell>
          <cell r="C494">
            <v>25</v>
          </cell>
          <cell r="D494">
            <v>178659257772</v>
          </cell>
          <cell r="E494">
            <v>2.81493495810983E-3</v>
          </cell>
          <cell r="F494">
            <v>1.2907602756916801</v>
          </cell>
        </row>
        <row r="495">
          <cell r="A495">
            <v>42498</v>
          </cell>
          <cell r="B495">
            <v>458.55</v>
          </cell>
          <cell r="C495">
            <v>25</v>
          </cell>
          <cell r="D495">
            <v>178659257772</v>
          </cell>
          <cell r="E495">
            <v>2.81493495810983E-3</v>
          </cell>
          <cell r="F495">
            <v>1.29078842504126</v>
          </cell>
        </row>
        <row r="496">
          <cell r="A496">
            <v>42499</v>
          </cell>
          <cell r="B496">
            <v>460.48</v>
          </cell>
          <cell r="C496">
            <v>25</v>
          </cell>
          <cell r="D496">
            <v>178659257772</v>
          </cell>
          <cell r="E496">
            <v>2.81493495810983E-3</v>
          </cell>
          <cell r="F496">
            <v>1.2962212495104199</v>
          </cell>
        </row>
        <row r="497">
          <cell r="A497">
            <v>42500</v>
          </cell>
          <cell r="B497">
            <v>450.89</v>
          </cell>
          <cell r="C497">
            <v>25</v>
          </cell>
          <cell r="D497">
            <v>178659257772</v>
          </cell>
          <cell r="E497">
            <v>2.81493495810983E-3</v>
          </cell>
          <cell r="F497">
            <v>1.26922602326214</v>
          </cell>
        </row>
        <row r="498">
          <cell r="A498">
            <v>42501</v>
          </cell>
          <cell r="B498">
            <v>452.73</v>
          </cell>
          <cell r="C498">
            <v>25</v>
          </cell>
          <cell r="D498">
            <v>194254820283</v>
          </cell>
          <cell r="E498">
            <v>2.5889405964788299E-3</v>
          </cell>
          <cell r="F498">
            <v>1.1720910762438601</v>
          </cell>
        </row>
        <row r="499">
          <cell r="A499">
            <v>42502</v>
          </cell>
          <cell r="B499">
            <v>454.77</v>
          </cell>
          <cell r="C499">
            <v>25</v>
          </cell>
          <cell r="D499">
            <v>194254820283</v>
          </cell>
          <cell r="E499">
            <v>2.5889405964788299E-3</v>
          </cell>
          <cell r="F499">
            <v>1.17737251506068</v>
          </cell>
        </row>
        <row r="500">
          <cell r="A500">
            <v>42503</v>
          </cell>
          <cell r="B500">
            <v>455.67</v>
          </cell>
          <cell r="C500">
            <v>25</v>
          </cell>
          <cell r="D500">
            <v>194254820283</v>
          </cell>
          <cell r="E500">
            <v>2.5889405964788299E-3</v>
          </cell>
          <cell r="F500">
            <v>1.1797025615975101</v>
          </cell>
        </row>
        <row r="501">
          <cell r="A501">
            <v>42504</v>
          </cell>
          <cell r="B501">
            <v>455.67</v>
          </cell>
          <cell r="C501">
            <v>25</v>
          </cell>
          <cell r="D501">
            <v>194254820283</v>
          </cell>
          <cell r="E501">
            <v>2.5889405964788299E-3</v>
          </cell>
          <cell r="F501">
            <v>1.1797025615975101</v>
          </cell>
        </row>
        <row r="502">
          <cell r="A502">
            <v>42505</v>
          </cell>
          <cell r="B502">
            <v>457.57</v>
          </cell>
          <cell r="C502">
            <v>25</v>
          </cell>
          <cell r="D502">
            <v>194254820283</v>
          </cell>
          <cell r="E502">
            <v>2.5889405964788299E-3</v>
          </cell>
          <cell r="F502">
            <v>1.18462154873082</v>
          </cell>
        </row>
        <row r="503">
          <cell r="A503">
            <v>42506</v>
          </cell>
          <cell r="B503">
            <v>454.16</v>
          </cell>
          <cell r="C503">
            <v>25</v>
          </cell>
          <cell r="D503">
            <v>194254820283</v>
          </cell>
          <cell r="E503">
            <v>2.5889405964788299E-3</v>
          </cell>
          <cell r="F503">
            <v>1.17579326129683</v>
          </cell>
        </row>
        <row r="504">
          <cell r="A504">
            <v>42507</v>
          </cell>
          <cell r="B504">
            <v>453.78</v>
          </cell>
          <cell r="C504">
            <v>25</v>
          </cell>
          <cell r="D504">
            <v>194254820283</v>
          </cell>
          <cell r="E504">
            <v>2.5889405964788299E-3</v>
          </cell>
          <cell r="F504">
            <v>1.1748094638701601</v>
          </cell>
        </row>
        <row r="505">
          <cell r="A505">
            <v>42508</v>
          </cell>
          <cell r="B505">
            <v>454.62</v>
          </cell>
          <cell r="C505">
            <v>25</v>
          </cell>
          <cell r="D505">
            <v>194254820283</v>
          </cell>
          <cell r="E505">
            <v>2.5889405964788299E-3</v>
          </cell>
          <cell r="F505">
            <v>1.1769841739712099</v>
          </cell>
        </row>
        <row r="506">
          <cell r="A506">
            <v>42509</v>
          </cell>
          <cell r="B506">
            <v>438.71</v>
          </cell>
          <cell r="C506">
            <v>25</v>
          </cell>
          <cell r="D506">
            <v>194254820283</v>
          </cell>
          <cell r="E506">
            <v>2.5889405964788299E-3</v>
          </cell>
          <cell r="F506">
            <v>1.1357941290812299</v>
          </cell>
        </row>
        <row r="507">
          <cell r="A507">
            <v>42510</v>
          </cell>
          <cell r="B507">
            <v>442.68</v>
          </cell>
          <cell r="C507">
            <v>25</v>
          </cell>
          <cell r="D507">
            <v>194254820283</v>
          </cell>
          <cell r="E507">
            <v>2.5889405964788299E-3</v>
          </cell>
          <cell r="F507">
            <v>1.14607222324925</v>
          </cell>
        </row>
        <row r="508">
          <cell r="A508">
            <v>42511</v>
          </cell>
          <cell r="B508">
            <v>443.19</v>
          </cell>
          <cell r="C508">
            <v>25</v>
          </cell>
          <cell r="D508">
            <v>194254820283</v>
          </cell>
          <cell r="E508">
            <v>2.5889405964788299E-3</v>
          </cell>
          <cell r="F508">
            <v>1.1473925829534499</v>
          </cell>
        </row>
        <row r="509">
          <cell r="A509">
            <v>42512</v>
          </cell>
          <cell r="B509">
            <v>439.32</v>
          </cell>
          <cell r="C509">
            <v>25</v>
          </cell>
          <cell r="D509">
            <v>194254820283</v>
          </cell>
          <cell r="E509">
            <v>2.5889405964788299E-3</v>
          </cell>
          <cell r="F509">
            <v>1.13737338284508</v>
          </cell>
        </row>
        <row r="510">
          <cell r="A510">
            <v>42513</v>
          </cell>
          <cell r="B510">
            <v>444.15</v>
          </cell>
          <cell r="C510">
            <v>25</v>
          </cell>
          <cell r="D510">
            <v>194254820283</v>
          </cell>
          <cell r="E510">
            <v>2.5889405964788299E-3</v>
          </cell>
          <cell r="F510">
            <v>1.1498779659260701</v>
          </cell>
        </row>
        <row r="511">
          <cell r="A511">
            <v>42514</v>
          </cell>
          <cell r="B511">
            <v>445.98</v>
          </cell>
          <cell r="C511">
            <v>25</v>
          </cell>
          <cell r="D511">
            <v>194254820283</v>
          </cell>
          <cell r="E511">
            <v>2.5889405964788299E-3</v>
          </cell>
          <cell r="F511">
            <v>1.1546157272176301</v>
          </cell>
        </row>
        <row r="512">
          <cell r="A512">
            <v>42515</v>
          </cell>
          <cell r="B512">
            <v>449.6</v>
          </cell>
          <cell r="C512">
            <v>25</v>
          </cell>
          <cell r="D512">
            <v>199312067531</v>
          </cell>
          <cell r="E512">
            <v>2.5232500797481199E-3</v>
          </cell>
          <cell r="F512">
            <v>1.1344532358547501</v>
          </cell>
        </row>
        <row r="513">
          <cell r="A513">
            <v>42516</v>
          </cell>
          <cell r="B513">
            <v>453.38</v>
          </cell>
          <cell r="C513">
            <v>25</v>
          </cell>
          <cell r="D513">
            <v>199312067531</v>
          </cell>
          <cell r="E513">
            <v>2.5232500797481199E-3</v>
          </cell>
          <cell r="F513">
            <v>1.1439911211561999</v>
          </cell>
        </row>
        <row r="514">
          <cell r="A514">
            <v>42517</v>
          </cell>
          <cell r="B514">
            <v>473.46</v>
          </cell>
          <cell r="C514">
            <v>25</v>
          </cell>
          <cell r="D514">
            <v>199312067531</v>
          </cell>
          <cell r="E514">
            <v>2.5232500797481199E-3</v>
          </cell>
          <cell r="F514">
            <v>1.1946579827575401</v>
          </cell>
        </row>
        <row r="515">
          <cell r="A515">
            <v>42518</v>
          </cell>
          <cell r="B515">
            <v>530.04</v>
          </cell>
          <cell r="C515">
            <v>25</v>
          </cell>
          <cell r="D515">
            <v>199312067531</v>
          </cell>
          <cell r="E515">
            <v>2.5232500797481199E-3</v>
          </cell>
          <cell r="F515">
            <v>1.3374234722696901</v>
          </cell>
        </row>
        <row r="516">
          <cell r="A516">
            <v>42519</v>
          </cell>
          <cell r="B516">
            <v>526.23</v>
          </cell>
          <cell r="C516">
            <v>25</v>
          </cell>
          <cell r="D516">
            <v>199312067531</v>
          </cell>
          <cell r="E516">
            <v>2.5232500797481199E-3</v>
          </cell>
          <cell r="F516">
            <v>1.3278098894658501</v>
          </cell>
        </row>
        <row r="517">
          <cell r="A517">
            <v>42520</v>
          </cell>
          <cell r="B517">
            <v>533.86</v>
          </cell>
          <cell r="C517">
            <v>25</v>
          </cell>
          <cell r="D517">
            <v>199312067531</v>
          </cell>
          <cell r="E517">
            <v>2.5232500797481199E-3</v>
          </cell>
          <cell r="F517">
            <v>1.3470622875743301</v>
          </cell>
        </row>
        <row r="518">
          <cell r="A518">
            <v>42521</v>
          </cell>
          <cell r="B518">
            <v>531.39</v>
          </cell>
          <cell r="C518">
            <v>25</v>
          </cell>
          <cell r="D518">
            <v>199312067531</v>
          </cell>
          <cell r="E518">
            <v>2.5232500797481199E-3</v>
          </cell>
          <cell r="F518">
            <v>1.34082985987735</v>
          </cell>
        </row>
        <row r="519">
          <cell r="A519">
            <v>42522</v>
          </cell>
          <cell r="B519">
            <v>536.91999999999996</v>
          </cell>
          <cell r="C519">
            <v>25</v>
          </cell>
          <cell r="D519">
            <v>199312067531</v>
          </cell>
          <cell r="E519">
            <v>2.5232500797481199E-3</v>
          </cell>
          <cell r="F519">
            <v>1.3547834328183599</v>
          </cell>
        </row>
        <row r="520">
          <cell r="A520">
            <v>42523</v>
          </cell>
          <cell r="B520">
            <v>537.97</v>
          </cell>
          <cell r="C520">
            <v>25</v>
          </cell>
          <cell r="D520">
            <v>199312067531</v>
          </cell>
          <cell r="E520">
            <v>2.5232500797481199E-3</v>
          </cell>
          <cell r="F520">
            <v>1.3574328454021001</v>
          </cell>
        </row>
        <row r="521">
          <cell r="A521">
            <v>42524</v>
          </cell>
          <cell r="B521">
            <v>569.19000000000005</v>
          </cell>
          <cell r="C521">
            <v>25</v>
          </cell>
          <cell r="D521">
            <v>199312067531</v>
          </cell>
          <cell r="E521">
            <v>2.5232500797481199E-3</v>
          </cell>
          <cell r="F521">
            <v>1.4362087128918299</v>
          </cell>
        </row>
        <row r="522">
          <cell r="A522">
            <v>42525</v>
          </cell>
          <cell r="B522">
            <v>572.73</v>
          </cell>
          <cell r="C522">
            <v>25</v>
          </cell>
          <cell r="D522">
            <v>199312067531</v>
          </cell>
          <cell r="E522">
            <v>2.5232500797481199E-3</v>
          </cell>
          <cell r="F522">
            <v>1.44514101817414</v>
          </cell>
        </row>
        <row r="523">
          <cell r="A523">
            <v>42526</v>
          </cell>
          <cell r="B523">
            <v>574.98</v>
          </cell>
          <cell r="C523">
            <v>25</v>
          </cell>
          <cell r="D523">
            <v>199312067531</v>
          </cell>
          <cell r="E523">
            <v>2.5232500797481199E-3</v>
          </cell>
          <cell r="F523">
            <v>1.45081833085357</v>
          </cell>
        </row>
        <row r="524">
          <cell r="A524">
            <v>42527</v>
          </cell>
          <cell r="B524">
            <v>585.54</v>
          </cell>
          <cell r="C524">
            <v>25</v>
          </cell>
          <cell r="D524">
            <v>199312067531</v>
          </cell>
          <cell r="E524">
            <v>2.5232500797481199E-3</v>
          </cell>
          <cell r="F524">
            <v>1.4774638516957099</v>
          </cell>
        </row>
        <row r="525">
          <cell r="A525">
            <v>42528</v>
          </cell>
          <cell r="B525">
            <v>576.6</v>
          </cell>
          <cell r="C525">
            <v>25</v>
          </cell>
          <cell r="D525">
            <v>199312067531</v>
          </cell>
          <cell r="E525">
            <v>2.5232500797481199E-3</v>
          </cell>
          <cell r="F525">
            <v>1.4549059959827699</v>
          </cell>
        </row>
        <row r="526">
          <cell r="A526">
            <v>42529</v>
          </cell>
          <cell r="B526">
            <v>581.65</v>
          </cell>
          <cell r="C526">
            <v>25</v>
          </cell>
          <cell r="D526">
            <v>196061423939</v>
          </cell>
          <cell r="E526">
            <v>2.5650848605936298E-3</v>
          </cell>
          <cell r="F526">
            <v>1.4919816091642799</v>
          </cell>
        </row>
        <row r="527">
          <cell r="A527">
            <v>42530</v>
          </cell>
          <cell r="B527">
            <v>574.63</v>
          </cell>
          <cell r="C527">
            <v>25</v>
          </cell>
          <cell r="D527">
            <v>196061423939</v>
          </cell>
          <cell r="E527">
            <v>2.5650848605936298E-3</v>
          </cell>
          <cell r="F527">
            <v>1.47397471344292</v>
          </cell>
        </row>
        <row r="528">
          <cell r="A528">
            <v>42531</v>
          </cell>
          <cell r="B528">
            <v>577.47</v>
          </cell>
          <cell r="C528">
            <v>25</v>
          </cell>
          <cell r="D528">
            <v>196061423939</v>
          </cell>
          <cell r="E528">
            <v>2.5650848605936298E-3</v>
          </cell>
          <cell r="F528">
            <v>1.481259554447</v>
          </cell>
        </row>
        <row r="529">
          <cell r="A529">
            <v>42532</v>
          </cell>
          <cell r="B529">
            <v>606.73</v>
          </cell>
          <cell r="C529">
            <v>25</v>
          </cell>
          <cell r="D529">
            <v>196061423939</v>
          </cell>
          <cell r="E529">
            <v>2.5650848605936298E-3</v>
          </cell>
          <cell r="F529">
            <v>1.55631393746797</v>
          </cell>
        </row>
        <row r="530">
          <cell r="A530">
            <v>42533</v>
          </cell>
          <cell r="B530">
            <v>672.78</v>
          </cell>
          <cell r="C530">
            <v>25</v>
          </cell>
          <cell r="D530">
            <v>196061423939</v>
          </cell>
          <cell r="E530">
            <v>2.5650848605936298E-3</v>
          </cell>
          <cell r="F530">
            <v>1.72573779251018</v>
          </cell>
        </row>
        <row r="531">
          <cell r="A531">
            <v>42534</v>
          </cell>
          <cell r="B531">
            <v>704.38</v>
          </cell>
          <cell r="C531">
            <v>25</v>
          </cell>
          <cell r="D531">
            <v>196061423939</v>
          </cell>
          <cell r="E531">
            <v>2.5650848605936298E-3</v>
          </cell>
          <cell r="F531">
            <v>1.80679447410494</v>
          </cell>
        </row>
        <row r="532">
          <cell r="A532">
            <v>42535</v>
          </cell>
          <cell r="B532">
            <v>685.56</v>
          </cell>
          <cell r="C532">
            <v>25</v>
          </cell>
          <cell r="D532">
            <v>196061423939</v>
          </cell>
          <cell r="E532">
            <v>2.5650848605936298E-3</v>
          </cell>
          <cell r="F532">
            <v>1.75851957702857</v>
          </cell>
        </row>
        <row r="533">
          <cell r="A533">
            <v>42536</v>
          </cell>
          <cell r="B533">
            <v>694.47</v>
          </cell>
          <cell r="C533">
            <v>25</v>
          </cell>
          <cell r="D533">
            <v>196061423939</v>
          </cell>
          <cell r="E533">
            <v>2.5650848605936298E-3</v>
          </cell>
          <cell r="F533">
            <v>1.78137448313646</v>
          </cell>
        </row>
        <row r="534">
          <cell r="A534">
            <v>42537</v>
          </cell>
          <cell r="B534">
            <v>766.31</v>
          </cell>
          <cell r="C534">
            <v>25</v>
          </cell>
          <cell r="D534">
            <v>196061423939</v>
          </cell>
          <cell r="E534">
            <v>2.5650848605936298E-3</v>
          </cell>
          <cell r="F534">
            <v>1.9656501795215</v>
          </cell>
        </row>
        <row r="535">
          <cell r="A535">
            <v>42538</v>
          </cell>
          <cell r="B535">
            <v>748.91</v>
          </cell>
          <cell r="C535">
            <v>25</v>
          </cell>
          <cell r="D535">
            <v>196061423939</v>
          </cell>
          <cell r="E535">
            <v>2.5650848605936298E-3</v>
          </cell>
          <cell r="F535">
            <v>1.92101770294718</v>
          </cell>
        </row>
        <row r="536">
          <cell r="A536">
            <v>42539</v>
          </cell>
          <cell r="B536">
            <v>756.23</v>
          </cell>
          <cell r="C536">
            <v>25</v>
          </cell>
          <cell r="D536">
            <v>196061423939</v>
          </cell>
          <cell r="E536">
            <v>2.5650848605936298E-3</v>
          </cell>
          <cell r="F536">
            <v>1.93979412412672</v>
          </cell>
        </row>
        <row r="537">
          <cell r="A537">
            <v>42540</v>
          </cell>
          <cell r="B537">
            <v>763.78</v>
          </cell>
          <cell r="C537">
            <v>25</v>
          </cell>
          <cell r="D537">
            <v>196061423939</v>
          </cell>
          <cell r="E537">
            <v>2.5650848605936298E-3</v>
          </cell>
          <cell r="F537">
            <v>1.9591605148242</v>
          </cell>
        </row>
        <row r="538">
          <cell r="A538">
            <v>42541</v>
          </cell>
          <cell r="B538">
            <v>737.23</v>
          </cell>
          <cell r="C538">
            <v>25</v>
          </cell>
          <cell r="D538">
            <v>196061423939</v>
          </cell>
          <cell r="E538">
            <v>2.5650848605936298E-3</v>
          </cell>
          <cell r="F538">
            <v>1.89105751177544</v>
          </cell>
        </row>
        <row r="539">
          <cell r="A539">
            <v>42542</v>
          </cell>
          <cell r="B539">
            <v>666.65</v>
          </cell>
          <cell r="C539">
            <v>25</v>
          </cell>
          <cell r="D539">
            <v>209453158595</v>
          </cell>
          <cell r="E539">
            <v>2.4010819109431402E-3</v>
          </cell>
          <cell r="F539">
            <v>1.6006812559302399</v>
          </cell>
        </row>
        <row r="540">
          <cell r="A540">
            <v>42543</v>
          </cell>
          <cell r="B540">
            <v>596.12</v>
          </cell>
          <cell r="C540">
            <v>25</v>
          </cell>
          <cell r="D540">
            <v>209453158595</v>
          </cell>
          <cell r="E540">
            <v>2.4010819109431402E-3</v>
          </cell>
          <cell r="F540">
            <v>1.4313329487514199</v>
          </cell>
        </row>
        <row r="541">
          <cell r="A541">
            <v>42544</v>
          </cell>
          <cell r="B541">
            <v>623.98</v>
          </cell>
          <cell r="C541">
            <v>25</v>
          </cell>
          <cell r="D541">
            <v>209453158595</v>
          </cell>
          <cell r="E541">
            <v>2.4010819109431402E-3</v>
          </cell>
          <cell r="F541">
            <v>1.4982270907902999</v>
          </cell>
        </row>
        <row r="542">
          <cell r="A542">
            <v>42545</v>
          </cell>
          <cell r="B542">
            <v>665.3</v>
          </cell>
          <cell r="C542">
            <v>25</v>
          </cell>
          <cell r="D542">
            <v>209453158595</v>
          </cell>
          <cell r="E542">
            <v>2.4010819109431402E-3</v>
          </cell>
          <cell r="F542">
            <v>1.59743979535047</v>
          </cell>
        </row>
        <row r="543">
          <cell r="A543">
            <v>42546</v>
          </cell>
          <cell r="B543">
            <v>665.12</v>
          </cell>
          <cell r="C543">
            <v>25</v>
          </cell>
          <cell r="D543">
            <v>209453158595</v>
          </cell>
          <cell r="E543">
            <v>2.4010819109431402E-3</v>
          </cell>
          <cell r="F543">
            <v>1.5970076006064999</v>
          </cell>
        </row>
        <row r="544">
          <cell r="A544">
            <v>42547</v>
          </cell>
          <cell r="B544">
            <v>629.37</v>
          </cell>
          <cell r="C544">
            <v>25</v>
          </cell>
          <cell r="D544">
            <v>209453158595</v>
          </cell>
          <cell r="E544">
            <v>2.4010819109431402E-3</v>
          </cell>
          <cell r="F544">
            <v>1.51116892229028</v>
          </cell>
        </row>
        <row r="545">
          <cell r="A545">
            <v>42548</v>
          </cell>
          <cell r="B545">
            <v>655.28</v>
          </cell>
          <cell r="C545">
            <v>25</v>
          </cell>
          <cell r="D545">
            <v>209453158595</v>
          </cell>
          <cell r="E545">
            <v>2.4010819109431402E-3</v>
          </cell>
          <cell r="F545">
            <v>1.5733809546028199</v>
          </cell>
        </row>
        <row r="546">
          <cell r="A546">
            <v>42549</v>
          </cell>
          <cell r="B546">
            <v>647</v>
          </cell>
          <cell r="C546">
            <v>25</v>
          </cell>
          <cell r="D546">
            <v>209453158595</v>
          </cell>
          <cell r="E546">
            <v>2.4010819109431402E-3</v>
          </cell>
          <cell r="F546">
            <v>1.5534999963802101</v>
          </cell>
        </row>
        <row r="547">
          <cell r="A547">
            <v>42550</v>
          </cell>
          <cell r="B547">
            <v>639.89</v>
          </cell>
          <cell r="C547">
            <v>25</v>
          </cell>
          <cell r="D547">
            <v>209453158595</v>
          </cell>
          <cell r="E547">
            <v>2.4010819109431402E-3</v>
          </cell>
          <cell r="F547">
            <v>1.5364283039933999</v>
          </cell>
        </row>
        <row r="548">
          <cell r="A548">
            <v>42551</v>
          </cell>
          <cell r="B548">
            <v>673.34</v>
          </cell>
          <cell r="C548">
            <v>25</v>
          </cell>
          <cell r="D548">
            <v>209453158595</v>
          </cell>
          <cell r="E548">
            <v>2.4010819109431402E-3</v>
          </cell>
          <cell r="F548">
            <v>1.61674449391445</v>
          </cell>
        </row>
        <row r="549">
          <cell r="A549">
            <v>42552</v>
          </cell>
          <cell r="B549">
            <v>676.3</v>
          </cell>
          <cell r="C549">
            <v>25</v>
          </cell>
          <cell r="D549">
            <v>209453158595</v>
          </cell>
          <cell r="E549">
            <v>2.4010819109431402E-3</v>
          </cell>
          <cell r="F549">
            <v>1.62385169637084</v>
          </cell>
        </row>
        <row r="550">
          <cell r="A550">
            <v>42553</v>
          </cell>
          <cell r="B550">
            <v>703.7</v>
          </cell>
          <cell r="C550">
            <v>25</v>
          </cell>
          <cell r="D550">
            <v>209453158595</v>
          </cell>
          <cell r="E550">
            <v>2.4010819109431402E-3</v>
          </cell>
          <cell r="F550">
            <v>1.6896413407306901</v>
          </cell>
        </row>
        <row r="551">
          <cell r="A551">
            <v>42554</v>
          </cell>
          <cell r="B551">
            <v>658.66</v>
          </cell>
          <cell r="C551">
            <v>25</v>
          </cell>
          <cell r="D551">
            <v>209453158595</v>
          </cell>
          <cell r="E551">
            <v>2.4010819109431402E-3</v>
          </cell>
          <cell r="F551">
            <v>1.5814966114618101</v>
          </cell>
        </row>
        <row r="552">
          <cell r="A552">
            <v>42555</v>
          </cell>
          <cell r="B552">
            <v>683.66</v>
          </cell>
          <cell r="C552">
            <v>25</v>
          </cell>
          <cell r="D552">
            <v>209453158595</v>
          </cell>
          <cell r="E552">
            <v>2.4010819109431402E-3</v>
          </cell>
          <cell r="F552">
            <v>1.6415236592353799</v>
          </cell>
        </row>
        <row r="553">
          <cell r="A553">
            <v>42556</v>
          </cell>
          <cell r="B553">
            <v>670.63</v>
          </cell>
          <cell r="C553">
            <v>25</v>
          </cell>
          <cell r="D553">
            <v>213398925331</v>
          </cell>
          <cell r="E553">
            <v>2.3566856745519901E-3</v>
          </cell>
          <cell r="F553">
            <v>1.5804641139247999</v>
          </cell>
        </row>
        <row r="554">
          <cell r="A554">
            <v>42557</v>
          </cell>
          <cell r="B554">
            <v>677.33</v>
          </cell>
          <cell r="C554">
            <v>25</v>
          </cell>
          <cell r="D554">
            <v>213398925331</v>
          </cell>
          <cell r="E554">
            <v>2.3566856745519901E-3</v>
          </cell>
          <cell r="F554">
            <v>1.5962539079443001</v>
          </cell>
        </row>
        <row r="555">
          <cell r="A555">
            <v>42558</v>
          </cell>
          <cell r="B555">
            <v>640.55999999999995</v>
          </cell>
          <cell r="C555">
            <v>25</v>
          </cell>
          <cell r="D555">
            <v>213398925331</v>
          </cell>
          <cell r="E555">
            <v>2.3566856745519901E-3</v>
          </cell>
          <cell r="F555">
            <v>1.50959857569103</v>
          </cell>
        </row>
        <row r="556">
          <cell r="A556">
            <v>42559</v>
          </cell>
          <cell r="B556">
            <v>666.52</v>
          </cell>
          <cell r="C556">
            <v>25</v>
          </cell>
          <cell r="D556">
            <v>213398925331</v>
          </cell>
          <cell r="E556">
            <v>2.3566856745519901E-3</v>
          </cell>
          <cell r="F556">
            <v>1.5707781358024</v>
          </cell>
        </row>
        <row r="557">
          <cell r="A557">
            <v>42560</v>
          </cell>
          <cell r="B557">
            <v>650.96</v>
          </cell>
          <cell r="C557">
            <v>25</v>
          </cell>
          <cell r="D557">
            <v>213398925331</v>
          </cell>
          <cell r="E557">
            <v>2.3566856745519901E-3</v>
          </cell>
          <cell r="F557">
            <v>1.53410810670637</v>
          </cell>
        </row>
        <row r="558">
          <cell r="A558">
            <v>42561</v>
          </cell>
          <cell r="B558">
            <v>649.36</v>
          </cell>
          <cell r="C558">
            <v>12.5</v>
          </cell>
          <cell r="D558">
            <v>213398925331</v>
          </cell>
          <cell r="E558">
            <v>1.178342837276E-3</v>
          </cell>
          <cell r="F558">
            <v>0.76516870481354204</v>
          </cell>
        </row>
        <row r="559">
          <cell r="A559">
            <v>42562</v>
          </cell>
          <cell r="B559">
            <v>647.66</v>
          </cell>
          <cell r="C559">
            <v>12.5</v>
          </cell>
          <cell r="D559">
            <v>213398925331</v>
          </cell>
          <cell r="E559">
            <v>1.178342837276E-3</v>
          </cell>
          <cell r="F559">
            <v>0.76316552199017196</v>
          </cell>
        </row>
        <row r="560">
          <cell r="A560">
            <v>42563</v>
          </cell>
          <cell r="B560">
            <v>664.55</v>
          </cell>
          <cell r="C560">
            <v>12.5</v>
          </cell>
          <cell r="D560">
            <v>213398925331</v>
          </cell>
          <cell r="E560">
            <v>1.178342837276E-3</v>
          </cell>
          <cell r="F560">
            <v>0.78306773251176398</v>
          </cell>
        </row>
        <row r="561">
          <cell r="A561">
            <v>42564</v>
          </cell>
          <cell r="B561">
            <v>654.47</v>
          </cell>
          <cell r="C561">
            <v>12.5</v>
          </cell>
          <cell r="D561">
            <v>213398925331</v>
          </cell>
          <cell r="E561">
            <v>1.178342837276E-3</v>
          </cell>
          <cell r="F561">
            <v>0.77119003671202202</v>
          </cell>
        </row>
        <row r="562">
          <cell r="A562">
            <v>42565</v>
          </cell>
          <cell r="B562">
            <v>658.08</v>
          </cell>
          <cell r="C562">
            <v>12.5</v>
          </cell>
          <cell r="D562">
            <v>213398925331</v>
          </cell>
          <cell r="E562">
            <v>1.178342837276E-3</v>
          </cell>
          <cell r="F562">
            <v>0.77544385435458796</v>
          </cell>
        </row>
        <row r="563">
          <cell r="A563">
            <v>42566</v>
          </cell>
          <cell r="B563">
            <v>663.26</v>
          </cell>
          <cell r="C563">
            <v>12.5</v>
          </cell>
          <cell r="D563">
            <v>213398925331</v>
          </cell>
          <cell r="E563">
            <v>1.178342837276E-3</v>
          </cell>
          <cell r="F563">
            <v>0.78154767025167804</v>
          </cell>
        </row>
        <row r="564">
          <cell r="A564">
            <v>42567</v>
          </cell>
          <cell r="B564">
            <v>660.77</v>
          </cell>
          <cell r="C564">
            <v>12.5</v>
          </cell>
          <cell r="D564">
            <v>213398925331</v>
          </cell>
          <cell r="E564">
            <v>1.178342837276E-3</v>
          </cell>
          <cell r="F564">
            <v>0.77861359658686102</v>
          </cell>
        </row>
        <row r="565">
          <cell r="A565">
            <v>42568</v>
          </cell>
          <cell r="B565">
            <v>679.46</v>
          </cell>
          <cell r="C565">
            <v>12.5</v>
          </cell>
          <cell r="D565">
            <v>213398925331</v>
          </cell>
          <cell r="E565">
            <v>1.178342837276E-3</v>
          </cell>
          <cell r="F565">
            <v>0.80063682421554905</v>
          </cell>
        </row>
        <row r="566">
          <cell r="A566">
            <v>42569</v>
          </cell>
          <cell r="B566">
            <v>673.11</v>
          </cell>
          <cell r="C566">
            <v>12.5</v>
          </cell>
          <cell r="D566">
            <v>213398925331</v>
          </cell>
          <cell r="E566">
            <v>1.178342837276E-3</v>
          </cell>
          <cell r="F566">
            <v>0.79315434719884603</v>
          </cell>
        </row>
        <row r="567">
          <cell r="A567">
            <v>42570</v>
          </cell>
          <cell r="B567">
            <v>672.86</v>
          </cell>
          <cell r="C567">
            <v>12.5</v>
          </cell>
          <cell r="D567">
            <v>213492501107</v>
          </cell>
          <cell r="E567">
            <v>1.1778263585012401E-3</v>
          </cell>
          <cell r="F567">
            <v>0.79251224358114303</v>
          </cell>
        </row>
        <row r="568">
          <cell r="A568">
            <v>42571</v>
          </cell>
          <cell r="B568">
            <v>665.68</v>
          </cell>
          <cell r="C568">
            <v>12.5</v>
          </cell>
          <cell r="D568">
            <v>213492501107</v>
          </cell>
          <cell r="E568">
            <v>1.1778263585012401E-3</v>
          </cell>
          <cell r="F568">
            <v>0.784055450327104</v>
          </cell>
        </row>
        <row r="569">
          <cell r="A569">
            <v>42572</v>
          </cell>
          <cell r="B569">
            <v>665.01</v>
          </cell>
          <cell r="C569">
            <v>12.5</v>
          </cell>
          <cell r="D569">
            <v>213492501107</v>
          </cell>
          <cell r="E569">
            <v>1.1778263585012401E-3</v>
          </cell>
          <cell r="F569">
            <v>0.783266306666908</v>
          </cell>
        </row>
        <row r="570">
          <cell r="A570">
            <v>42573</v>
          </cell>
          <cell r="B570">
            <v>650.62</v>
          </cell>
          <cell r="C570">
            <v>12.5</v>
          </cell>
          <cell r="D570">
            <v>213492501107</v>
          </cell>
          <cell r="E570">
            <v>1.1778263585012401E-3</v>
          </cell>
          <cell r="F570">
            <v>0.76631738536807503</v>
          </cell>
        </row>
        <row r="571">
          <cell r="A571">
            <v>42574</v>
          </cell>
          <cell r="B571">
            <v>655.56</v>
          </cell>
          <cell r="C571">
            <v>12.5</v>
          </cell>
          <cell r="D571">
            <v>213492501107</v>
          </cell>
          <cell r="E571">
            <v>1.1778263585012401E-3</v>
          </cell>
          <cell r="F571">
            <v>0.77213584757907106</v>
          </cell>
        </row>
        <row r="572">
          <cell r="A572">
            <v>42575</v>
          </cell>
          <cell r="B572">
            <v>661.28</v>
          </cell>
          <cell r="C572">
            <v>12.5</v>
          </cell>
          <cell r="D572">
            <v>213492501107</v>
          </cell>
          <cell r="E572">
            <v>1.1778263585012401E-3</v>
          </cell>
          <cell r="F572">
            <v>0.77887301434969802</v>
          </cell>
        </row>
        <row r="573">
          <cell r="A573">
            <v>42576</v>
          </cell>
          <cell r="B573">
            <v>654.1</v>
          </cell>
          <cell r="C573">
            <v>12.5</v>
          </cell>
          <cell r="D573">
            <v>213492501107</v>
          </cell>
          <cell r="E573">
            <v>1.1778263585012401E-3</v>
          </cell>
          <cell r="F573">
            <v>0.77041622109565899</v>
          </cell>
        </row>
        <row r="574">
          <cell r="A574">
            <v>42577</v>
          </cell>
          <cell r="B574">
            <v>651.78</v>
          </cell>
          <cell r="C574">
            <v>12.5</v>
          </cell>
          <cell r="D574">
            <v>213492501107</v>
          </cell>
          <cell r="E574">
            <v>1.1778263585012401E-3</v>
          </cell>
          <cell r="F574">
            <v>0.76768366394393694</v>
          </cell>
        </row>
        <row r="575">
          <cell r="A575">
            <v>42578</v>
          </cell>
          <cell r="B575">
            <v>654.35</v>
          </cell>
          <cell r="C575">
            <v>12.5</v>
          </cell>
          <cell r="D575">
            <v>213492501107</v>
          </cell>
          <cell r="E575">
            <v>1.1778263585012401E-3</v>
          </cell>
          <cell r="F575">
            <v>0.77071067768528501</v>
          </cell>
        </row>
        <row r="576">
          <cell r="A576">
            <v>42579</v>
          </cell>
          <cell r="B576">
            <v>655.03</v>
          </cell>
          <cell r="C576">
            <v>12.5</v>
          </cell>
          <cell r="D576">
            <v>213492501107</v>
          </cell>
          <cell r="E576">
            <v>1.1778263585012401E-3</v>
          </cell>
          <cell r="F576">
            <v>0.77151159960906601</v>
          </cell>
        </row>
        <row r="577">
          <cell r="A577">
            <v>42580</v>
          </cell>
          <cell r="B577">
            <v>656.99</v>
          </cell>
          <cell r="C577">
            <v>12.5</v>
          </cell>
          <cell r="D577">
            <v>213492501107</v>
          </cell>
          <cell r="E577">
            <v>1.1778263585012401E-3</v>
          </cell>
          <cell r="F577">
            <v>0.77382013927172799</v>
          </cell>
        </row>
        <row r="578">
          <cell r="A578">
            <v>42581</v>
          </cell>
          <cell r="B578">
            <v>655.04999999999995</v>
          </cell>
          <cell r="C578">
            <v>12.5</v>
          </cell>
          <cell r="D578">
            <v>213492501107</v>
          </cell>
          <cell r="E578">
            <v>1.1778263585012401E-3</v>
          </cell>
          <cell r="F578">
            <v>0.77153515613623602</v>
          </cell>
        </row>
        <row r="579">
          <cell r="A579">
            <v>42582</v>
          </cell>
          <cell r="B579">
            <v>624.67999999999995</v>
          </cell>
          <cell r="C579">
            <v>12.5</v>
          </cell>
          <cell r="D579">
            <v>213492501107</v>
          </cell>
          <cell r="E579">
            <v>1.1778263585012401E-3</v>
          </cell>
          <cell r="F579">
            <v>0.73576456962855297</v>
          </cell>
        </row>
        <row r="580">
          <cell r="A580">
            <v>42583</v>
          </cell>
          <cell r="B580">
            <v>606.27</v>
          </cell>
          <cell r="C580">
            <v>12.5</v>
          </cell>
          <cell r="D580">
            <v>213492501107</v>
          </cell>
          <cell r="E580">
            <v>1.1778263585012401E-3</v>
          </cell>
          <cell r="F580">
            <v>0.714080786368545</v>
          </cell>
        </row>
        <row r="581">
          <cell r="A581">
            <v>42584</v>
          </cell>
          <cell r="B581">
            <v>547.47</v>
          </cell>
          <cell r="C581">
            <v>12.5</v>
          </cell>
          <cell r="D581">
            <v>213492501107</v>
          </cell>
          <cell r="E581">
            <v>1.1778263585012401E-3</v>
          </cell>
          <cell r="F581">
            <v>0.64482459648867296</v>
          </cell>
        </row>
        <row r="582">
          <cell r="A582">
            <v>42585</v>
          </cell>
          <cell r="B582">
            <v>566.35</v>
          </cell>
          <cell r="C582">
            <v>12.5</v>
          </cell>
          <cell r="D582">
            <v>201893210853</v>
          </cell>
          <cell r="E582">
            <v>1.2454955472933999E-3</v>
          </cell>
          <cell r="F582">
            <v>0.70538640320961798</v>
          </cell>
        </row>
        <row r="583">
          <cell r="A583">
            <v>42586</v>
          </cell>
          <cell r="B583">
            <v>578.29</v>
          </cell>
          <cell r="C583">
            <v>12.5</v>
          </cell>
          <cell r="D583">
            <v>201893210853</v>
          </cell>
          <cell r="E583">
            <v>1.2454955472933999E-3</v>
          </cell>
          <cell r="F583">
            <v>0.72025762004430105</v>
          </cell>
        </row>
        <row r="584">
          <cell r="A584">
            <v>42587</v>
          </cell>
          <cell r="B584">
            <v>575.04</v>
          </cell>
          <cell r="C584">
            <v>12.5</v>
          </cell>
          <cell r="D584">
            <v>201893210853</v>
          </cell>
          <cell r="E584">
            <v>1.2454955472933999E-3</v>
          </cell>
          <cell r="F584">
            <v>0.71620975951559696</v>
          </cell>
        </row>
        <row r="585">
          <cell r="A585">
            <v>42588</v>
          </cell>
          <cell r="B585">
            <v>587.78</v>
          </cell>
          <cell r="C585">
            <v>12.5</v>
          </cell>
          <cell r="D585">
            <v>201893210853</v>
          </cell>
          <cell r="E585">
            <v>1.2454955472933999E-3</v>
          </cell>
          <cell r="F585">
            <v>0.73207737278811502</v>
          </cell>
        </row>
        <row r="586">
          <cell r="A586">
            <v>42589</v>
          </cell>
          <cell r="B586">
            <v>592.69000000000005</v>
          </cell>
          <cell r="C586">
            <v>12.5</v>
          </cell>
          <cell r="D586">
            <v>201893210853</v>
          </cell>
          <cell r="E586">
            <v>1.2454955472933999E-3</v>
          </cell>
          <cell r="F586">
            <v>0.73819275592532596</v>
          </cell>
        </row>
        <row r="587">
          <cell r="A587">
            <v>42590</v>
          </cell>
          <cell r="B587">
            <v>591.04999999999995</v>
          </cell>
          <cell r="C587">
            <v>12.5</v>
          </cell>
          <cell r="D587">
            <v>201893210853</v>
          </cell>
          <cell r="E587">
            <v>1.2454955472933999E-3</v>
          </cell>
          <cell r="F587">
            <v>0.73615014322776495</v>
          </cell>
        </row>
        <row r="588">
          <cell r="A588">
            <v>42591</v>
          </cell>
          <cell r="B588">
            <v>587.79999999999995</v>
          </cell>
          <cell r="C588">
            <v>12.5</v>
          </cell>
          <cell r="D588">
            <v>201893210853</v>
          </cell>
          <cell r="E588">
            <v>1.2454955472933999E-3</v>
          </cell>
          <cell r="F588">
            <v>0.73210228269906097</v>
          </cell>
        </row>
        <row r="589">
          <cell r="A589">
            <v>42592</v>
          </cell>
          <cell r="B589">
            <v>592.1</v>
          </cell>
          <cell r="C589">
            <v>12.5</v>
          </cell>
          <cell r="D589">
            <v>201893210853</v>
          </cell>
          <cell r="E589">
            <v>1.2454955472933999E-3</v>
          </cell>
          <cell r="F589">
            <v>0.73745791355242296</v>
          </cell>
        </row>
        <row r="590">
          <cell r="A590">
            <v>42593</v>
          </cell>
          <cell r="B590">
            <v>589.12</v>
          </cell>
          <cell r="C590">
            <v>12.5</v>
          </cell>
          <cell r="D590">
            <v>201893210853</v>
          </cell>
          <cell r="E590">
            <v>1.2454955472933999E-3</v>
          </cell>
          <cell r="F590">
            <v>0.73374633682148804</v>
          </cell>
        </row>
        <row r="591">
          <cell r="A591">
            <v>42594</v>
          </cell>
          <cell r="B591">
            <v>587.55999999999995</v>
          </cell>
          <cell r="C591">
            <v>12.5</v>
          </cell>
          <cell r="D591">
            <v>201893210853</v>
          </cell>
          <cell r="E591">
            <v>1.2454955472933999E-3</v>
          </cell>
          <cell r="F591">
            <v>0.73180336376771005</v>
          </cell>
        </row>
        <row r="592">
          <cell r="A592">
            <v>42595</v>
          </cell>
          <cell r="B592">
            <v>585.59</v>
          </cell>
          <cell r="C592">
            <v>12.5</v>
          </cell>
          <cell r="D592">
            <v>201893210853</v>
          </cell>
          <cell r="E592">
            <v>1.2454955472933999E-3</v>
          </cell>
          <cell r="F592">
            <v>0.72934973753954302</v>
          </cell>
        </row>
        <row r="593">
          <cell r="A593">
            <v>42596</v>
          </cell>
          <cell r="B593">
            <v>570.47</v>
          </cell>
          <cell r="C593">
            <v>12.5</v>
          </cell>
          <cell r="D593">
            <v>201893210853</v>
          </cell>
          <cell r="E593">
            <v>1.2454955472933999E-3</v>
          </cell>
          <cell r="F593">
            <v>0.71051784486446601</v>
          </cell>
        </row>
        <row r="594">
          <cell r="A594">
            <v>42597</v>
          </cell>
          <cell r="B594">
            <v>567.24</v>
          </cell>
          <cell r="C594">
            <v>12.5</v>
          </cell>
          <cell r="D594">
            <v>201893210853</v>
          </cell>
          <cell r="E594">
            <v>1.2454955472933999E-3</v>
          </cell>
          <cell r="F594">
            <v>0.70649489424670897</v>
          </cell>
        </row>
        <row r="595">
          <cell r="A595">
            <v>42598</v>
          </cell>
          <cell r="B595">
            <v>577.44000000000005</v>
          </cell>
          <cell r="C595">
            <v>12.5</v>
          </cell>
          <cell r="D595">
            <v>217375482757</v>
          </cell>
          <cell r="E595">
            <v>1.1567868278285901E-3</v>
          </cell>
          <cell r="F595">
            <v>0.66797498586134296</v>
          </cell>
        </row>
        <row r="596">
          <cell r="A596">
            <v>42599</v>
          </cell>
          <cell r="B596">
            <v>573.22</v>
          </cell>
          <cell r="C596">
            <v>12.5</v>
          </cell>
          <cell r="D596">
            <v>217375482757</v>
          </cell>
          <cell r="E596">
            <v>1.1567868278285901E-3</v>
          </cell>
          <cell r="F596">
            <v>0.66309334544790699</v>
          </cell>
        </row>
        <row r="597">
          <cell r="A597">
            <v>42600</v>
          </cell>
          <cell r="B597">
            <v>574.32000000000005</v>
          </cell>
          <cell r="C597">
            <v>12.5</v>
          </cell>
          <cell r="D597">
            <v>217375482757</v>
          </cell>
          <cell r="E597">
            <v>1.1567868278285901E-3</v>
          </cell>
          <cell r="F597">
            <v>0.66436581095851799</v>
          </cell>
        </row>
        <row r="598">
          <cell r="A598">
            <v>42601</v>
          </cell>
          <cell r="B598">
            <v>575.63</v>
          </cell>
          <cell r="C598">
            <v>12.5</v>
          </cell>
          <cell r="D598">
            <v>217375482757</v>
          </cell>
          <cell r="E598">
            <v>1.1567868278285901E-3</v>
          </cell>
          <cell r="F598">
            <v>0.66588120170297305</v>
          </cell>
        </row>
        <row r="599">
          <cell r="A599">
            <v>42602</v>
          </cell>
          <cell r="B599">
            <v>581.70000000000005</v>
          </cell>
          <cell r="C599">
            <v>12.5</v>
          </cell>
          <cell r="D599">
            <v>217375482757</v>
          </cell>
          <cell r="E599">
            <v>1.1567868278285901E-3</v>
          </cell>
          <cell r="F599">
            <v>0.67290289774789303</v>
          </cell>
        </row>
        <row r="600">
          <cell r="A600">
            <v>42603</v>
          </cell>
          <cell r="B600">
            <v>581.30999999999995</v>
          </cell>
          <cell r="C600">
            <v>12.5</v>
          </cell>
          <cell r="D600">
            <v>217375482757</v>
          </cell>
          <cell r="E600">
            <v>1.1567868278285901E-3</v>
          </cell>
          <cell r="F600">
            <v>0.67245175088503994</v>
          </cell>
        </row>
        <row r="601">
          <cell r="A601">
            <v>42604</v>
          </cell>
          <cell r="B601">
            <v>586.75</v>
          </cell>
          <cell r="C601">
            <v>12.5</v>
          </cell>
          <cell r="D601">
            <v>217375482757</v>
          </cell>
          <cell r="E601">
            <v>1.1567868278285901E-3</v>
          </cell>
          <cell r="F601">
            <v>0.67874467122842697</v>
          </cell>
        </row>
        <row r="602">
          <cell r="A602">
            <v>42605</v>
          </cell>
          <cell r="B602">
            <v>583.41</v>
          </cell>
          <cell r="C602">
            <v>12.5</v>
          </cell>
          <cell r="D602">
            <v>217375482757</v>
          </cell>
          <cell r="E602">
            <v>1.1567868278285901E-3</v>
          </cell>
          <cell r="F602">
            <v>0.67488100322347999</v>
          </cell>
        </row>
        <row r="603">
          <cell r="A603">
            <v>42606</v>
          </cell>
          <cell r="B603">
            <v>580.17999999999995</v>
          </cell>
          <cell r="C603">
            <v>12.5</v>
          </cell>
          <cell r="D603">
            <v>217375482757</v>
          </cell>
          <cell r="E603">
            <v>1.1567868278285901E-3</v>
          </cell>
          <cell r="F603">
            <v>0.67114458176959302</v>
          </cell>
        </row>
        <row r="604">
          <cell r="A604">
            <v>42607</v>
          </cell>
          <cell r="B604">
            <v>577.76</v>
          </cell>
          <cell r="C604">
            <v>12.5</v>
          </cell>
          <cell r="D604">
            <v>217375482757</v>
          </cell>
          <cell r="E604">
            <v>1.1567868278285901E-3</v>
          </cell>
          <cell r="F604">
            <v>0.66834515764624802</v>
          </cell>
        </row>
        <row r="605">
          <cell r="A605">
            <v>42608</v>
          </cell>
          <cell r="B605">
            <v>579.65</v>
          </cell>
          <cell r="C605">
            <v>12.5</v>
          </cell>
          <cell r="D605">
            <v>217375482757</v>
          </cell>
          <cell r="E605">
            <v>1.1567868278285901E-3</v>
          </cell>
          <cell r="F605">
            <v>0.67053148475084401</v>
          </cell>
        </row>
        <row r="606">
          <cell r="A606">
            <v>42609</v>
          </cell>
          <cell r="B606">
            <v>569.95000000000005</v>
          </cell>
          <cell r="C606">
            <v>12.5</v>
          </cell>
          <cell r="D606">
            <v>217375482757</v>
          </cell>
          <cell r="E606">
            <v>1.1567868278285901E-3</v>
          </cell>
          <cell r="F606">
            <v>0.65931065252090704</v>
          </cell>
        </row>
        <row r="607">
          <cell r="A607">
            <v>42610</v>
          </cell>
          <cell r="B607">
            <v>573.91</v>
          </cell>
          <cell r="C607">
            <v>12.5</v>
          </cell>
          <cell r="D607">
            <v>217375482757</v>
          </cell>
          <cell r="E607">
            <v>1.1567868278285901E-3</v>
          </cell>
          <cell r="F607">
            <v>0.66389152835910803</v>
          </cell>
        </row>
        <row r="608">
          <cell r="A608">
            <v>42611</v>
          </cell>
          <cell r="B608">
            <v>574.11</v>
          </cell>
          <cell r="C608">
            <v>12.5</v>
          </cell>
          <cell r="D608">
            <v>220755908330</v>
          </cell>
          <cell r="E608">
            <v>1.13907300170777E-3</v>
          </cell>
          <cell r="F608">
            <v>0.65395320101044996</v>
          </cell>
        </row>
        <row r="609">
          <cell r="A609">
            <v>42612</v>
          </cell>
          <cell r="B609">
            <v>577.5</v>
          </cell>
          <cell r="C609">
            <v>12.5</v>
          </cell>
          <cell r="D609">
            <v>220755908330</v>
          </cell>
          <cell r="E609">
            <v>1.13907300170777E-3</v>
          </cell>
          <cell r="F609">
            <v>0.65781465848623899</v>
          </cell>
        </row>
        <row r="610">
          <cell r="A610">
            <v>42613</v>
          </cell>
          <cell r="B610">
            <v>575.47</v>
          </cell>
          <cell r="C610">
            <v>12.5</v>
          </cell>
          <cell r="D610">
            <v>220755908330</v>
          </cell>
          <cell r="E610">
            <v>1.13907300170777E-3</v>
          </cell>
          <cell r="F610">
            <v>0.65550234029277299</v>
          </cell>
        </row>
        <row r="611">
          <cell r="A611">
            <v>42614</v>
          </cell>
          <cell r="B611">
            <v>572.29999999999995</v>
          </cell>
          <cell r="C611">
            <v>12.5</v>
          </cell>
          <cell r="D611">
            <v>220755908330</v>
          </cell>
          <cell r="E611">
            <v>1.13907300170777E-3</v>
          </cell>
          <cell r="F611">
            <v>0.65189147887735899</v>
          </cell>
        </row>
        <row r="612">
          <cell r="A612">
            <v>42615</v>
          </cell>
          <cell r="B612">
            <v>575.54</v>
          </cell>
          <cell r="C612">
            <v>12.5</v>
          </cell>
          <cell r="D612">
            <v>220755908330</v>
          </cell>
          <cell r="E612">
            <v>1.13907300170777E-3</v>
          </cell>
          <cell r="F612">
            <v>0.65558207540289204</v>
          </cell>
        </row>
        <row r="613">
          <cell r="A613">
            <v>42616</v>
          </cell>
          <cell r="B613">
            <v>598.21</v>
          </cell>
          <cell r="C613">
            <v>12.5</v>
          </cell>
          <cell r="D613">
            <v>220755908330</v>
          </cell>
          <cell r="E613">
            <v>1.13907300170777E-3</v>
          </cell>
          <cell r="F613">
            <v>0.68140486035160697</v>
          </cell>
        </row>
        <row r="614">
          <cell r="A614">
            <v>42617</v>
          </cell>
          <cell r="B614">
            <v>608.63</v>
          </cell>
          <cell r="C614">
            <v>12.5</v>
          </cell>
          <cell r="D614">
            <v>220755908330</v>
          </cell>
          <cell r="E614">
            <v>1.13907300170777E-3</v>
          </cell>
          <cell r="F614">
            <v>0.69327400102940195</v>
          </cell>
        </row>
        <row r="615">
          <cell r="A615">
            <v>42618</v>
          </cell>
          <cell r="B615">
            <v>606.59</v>
          </cell>
          <cell r="C615">
            <v>12.5</v>
          </cell>
          <cell r="D615">
            <v>220755908330</v>
          </cell>
          <cell r="E615">
            <v>1.13907300170777E-3</v>
          </cell>
          <cell r="F615">
            <v>0.69095029210591896</v>
          </cell>
        </row>
        <row r="616">
          <cell r="A616">
            <v>42619</v>
          </cell>
          <cell r="B616">
            <v>610.44000000000005</v>
          </cell>
          <cell r="C616">
            <v>12.5</v>
          </cell>
          <cell r="D616">
            <v>220755908330</v>
          </cell>
          <cell r="E616">
            <v>1.13907300170777E-3</v>
          </cell>
          <cell r="F616">
            <v>0.69533572316249304</v>
          </cell>
        </row>
        <row r="617">
          <cell r="A617">
            <v>42620</v>
          </cell>
          <cell r="B617">
            <v>614.54</v>
          </cell>
          <cell r="C617">
            <v>12.5</v>
          </cell>
          <cell r="D617">
            <v>220755908330</v>
          </cell>
          <cell r="E617">
            <v>1.13907300170777E-3</v>
          </cell>
          <cell r="F617">
            <v>0.700005922469495</v>
          </cell>
        </row>
        <row r="618">
          <cell r="A618">
            <v>42621</v>
          </cell>
          <cell r="B618">
            <v>626.32000000000005</v>
          </cell>
          <cell r="C618">
            <v>12.5</v>
          </cell>
          <cell r="D618">
            <v>220755908330</v>
          </cell>
          <cell r="E618">
            <v>1.13907300170777E-3</v>
          </cell>
          <cell r="F618">
            <v>0.71342420242961302</v>
          </cell>
        </row>
        <row r="619">
          <cell r="A619">
            <v>42622</v>
          </cell>
          <cell r="B619">
            <v>622.86</v>
          </cell>
          <cell r="C619">
            <v>12.5</v>
          </cell>
          <cell r="D619">
            <v>220755908330</v>
          </cell>
          <cell r="E619">
            <v>1.13907300170777E-3</v>
          </cell>
          <cell r="F619">
            <v>0.70948300984370405</v>
          </cell>
        </row>
        <row r="620">
          <cell r="A620">
            <v>42623</v>
          </cell>
          <cell r="B620">
            <v>623.51</v>
          </cell>
          <cell r="C620">
            <v>12.5</v>
          </cell>
          <cell r="D620">
            <v>220755908330</v>
          </cell>
          <cell r="E620">
            <v>1.13907300170777E-3</v>
          </cell>
          <cell r="F620">
            <v>0.71022340729481404</v>
          </cell>
        </row>
        <row r="621">
          <cell r="A621">
            <v>42624</v>
          </cell>
          <cell r="B621">
            <v>606.72</v>
          </cell>
          <cell r="C621">
            <v>12.5</v>
          </cell>
          <cell r="D621">
            <v>220755908330</v>
          </cell>
          <cell r="E621">
            <v>1.13907300170777E-3</v>
          </cell>
          <cell r="F621">
            <v>0.69109837159614096</v>
          </cell>
        </row>
        <row r="622">
          <cell r="A622">
            <v>42625</v>
          </cell>
          <cell r="B622">
            <v>608.24</v>
          </cell>
          <cell r="C622">
            <v>12.5</v>
          </cell>
          <cell r="D622">
            <v>225832872179</v>
          </cell>
          <cell r="E622">
            <v>1.11346542564835E-3</v>
          </cell>
          <cell r="F622">
            <v>0.67725421049635104</v>
          </cell>
        </row>
        <row r="623">
          <cell r="A623">
            <v>42626</v>
          </cell>
          <cell r="B623">
            <v>609.24</v>
          </cell>
          <cell r="C623">
            <v>12.5</v>
          </cell>
          <cell r="D623">
            <v>225832872179</v>
          </cell>
          <cell r="E623">
            <v>1.11346542564835E-3</v>
          </cell>
          <cell r="F623">
            <v>0.67836767592199998</v>
          </cell>
        </row>
        <row r="624">
          <cell r="A624">
            <v>42627</v>
          </cell>
          <cell r="B624">
            <v>610.67999999999995</v>
          </cell>
          <cell r="C624">
            <v>12.5</v>
          </cell>
          <cell r="D624">
            <v>225832872179</v>
          </cell>
          <cell r="E624">
            <v>1.11346542564835E-3</v>
          </cell>
          <cell r="F624">
            <v>0.67997106613493297</v>
          </cell>
        </row>
        <row r="625">
          <cell r="A625">
            <v>42628</v>
          </cell>
          <cell r="B625">
            <v>607.16</v>
          </cell>
          <cell r="C625">
            <v>12.5</v>
          </cell>
          <cell r="D625">
            <v>225832872179</v>
          </cell>
          <cell r="E625">
            <v>1.11346542564835E-3</v>
          </cell>
          <cell r="F625">
            <v>0.67605166783665105</v>
          </cell>
        </row>
        <row r="626">
          <cell r="A626">
            <v>42629</v>
          </cell>
          <cell r="B626">
            <v>606.97</v>
          </cell>
          <cell r="C626">
            <v>12.5</v>
          </cell>
          <cell r="D626">
            <v>225832872179</v>
          </cell>
          <cell r="E626">
            <v>1.11346542564835E-3</v>
          </cell>
          <cell r="F626">
            <v>0.67584010940577799</v>
          </cell>
        </row>
        <row r="627">
          <cell r="A627">
            <v>42630</v>
          </cell>
          <cell r="B627">
            <v>605.98</v>
          </cell>
          <cell r="C627">
            <v>12.5</v>
          </cell>
          <cell r="D627">
            <v>225832872179</v>
          </cell>
          <cell r="E627">
            <v>1.11346542564835E-3</v>
          </cell>
          <cell r="F627">
            <v>0.674737778634386</v>
          </cell>
        </row>
        <row r="628">
          <cell r="A628">
            <v>42631</v>
          </cell>
          <cell r="B628">
            <v>609.87</v>
          </cell>
          <cell r="C628">
            <v>12.5</v>
          </cell>
          <cell r="D628">
            <v>225832872179</v>
          </cell>
          <cell r="E628">
            <v>1.11346542564835E-3</v>
          </cell>
          <cell r="F628">
            <v>0.67906915914015797</v>
          </cell>
        </row>
        <row r="629">
          <cell r="A629">
            <v>42632</v>
          </cell>
          <cell r="B629">
            <v>609.23</v>
          </cell>
          <cell r="C629">
            <v>12.5</v>
          </cell>
          <cell r="D629">
            <v>225832872179</v>
          </cell>
          <cell r="E629">
            <v>1.11346542564835E-3</v>
          </cell>
          <cell r="F629">
            <v>0.67835654126774303</v>
          </cell>
        </row>
        <row r="630">
          <cell r="A630">
            <v>42633</v>
          </cell>
          <cell r="B630">
            <v>608.30999999999995</v>
          </cell>
          <cell r="C630">
            <v>12.5</v>
          </cell>
          <cell r="D630">
            <v>225832872179</v>
          </cell>
          <cell r="E630">
            <v>1.11346542564835E-3</v>
          </cell>
          <cell r="F630">
            <v>0.67733215307614703</v>
          </cell>
        </row>
        <row r="631">
          <cell r="A631">
            <v>42634</v>
          </cell>
          <cell r="B631">
            <v>597.15</v>
          </cell>
          <cell r="C631">
            <v>12.5</v>
          </cell>
          <cell r="D631">
            <v>225832872179</v>
          </cell>
          <cell r="E631">
            <v>1.11346542564835E-3</v>
          </cell>
          <cell r="F631">
            <v>0.66490587892591102</v>
          </cell>
        </row>
        <row r="632">
          <cell r="A632">
            <v>42635</v>
          </cell>
          <cell r="B632">
            <v>596.29999999999995</v>
          </cell>
          <cell r="C632">
            <v>12.5</v>
          </cell>
          <cell r="D632">
            <v>225832872179</v>
          </cell>
          <cell r="E632">
            <v>1.11346542564835E-3</v>
          </cell>
          <cell r="F632">
            <v>0.66395943331411</v>
          </cell>
        </row>
        <row r="633">
          <cell r="A633">
            <v>42636</v>
          </cell>
          <cell r="B633">
            <v>602.84</v>
          </cell>
          <cell r="C633">
            <v>12.5</v>
          </cell>
          <cell r="D633">
            <v>225832872179</v>
          </cell>
          <cell r="E633">
            <v>1.11346542564835E-3</v>
          </cell>
          <cell r="F633">
            <v>0.67124149719784998</v>
          </cell>
        </row>
        <row r="634">
          <cell r="A634">
            <v>42637</v>
          </cell>
          <cell r="B634">
            <v>602.63</v>
          </cell>
          <cell r="C634">
            <v>12.5</v>
          </cell>
          <cell r="D634">
            <v>225832872179</v>
          </cell>
          <cell r="E634">
            <v>1.11346542564835E-3</v>
          </cell>
          <cell r="F634">
            <v>0.67100766945846402</v>
          </cell>
        </row>
        <row r="635">
          <cell r="A635">
            <v>42638</v>
          </cell>
          <cell r="B635">
            <v>600.83000000000004</v>
          </cell>
          <cell r="C635">
            <v>12.5</v>
          </cell>
          <cell r="D635">
            <v>241227200229</v>
          </cell>
          <cell r="E635">
            <v>1.0424077173198901E-3</v>
          </cell>
          <cell r="F635">
            <v>0.62630982879730801</v>
          </cell>
        </row>
        <row r="636">
          <cell r="A636">
            <v>42639</v>
          </cell>
          <cell r="B636">
            <v>608.04</v>
          </cell>
          <cell r="C636">
            <v>12.5</v>
          </cell>
          <cell r="D636">
            <v>241227200229</v>
          </cell>
          <cell r="E636">
            <v>1.0424077173198901E-3</v>
          </cell>
          <cell r="F636">
            <v>0.63382558843918402</v>
          </cell>
        </row>
        <row r="637">
          <cell r="A637">
            <v>42640</v>
          </cell>
          <cell r="B637">
            <v>606.16999999999996</v>
          </cell>
          <cell r="C637">
            <v>12.5</v>
          </cell>
          <cell r="D637">
            <v>241227200229</v>
          </cell>
          <cell r="E637">
            <v>1.0424077173198901E-3</v>
          </cell>
          <cell r="F637">
            <v>0.631876286007796</v>
          </cell>
        </row>
        <row r="638">
          <cell r="A638">
            <v>42641</v>
          </cell>
          <cell r="B638">
            <v>604.73</v>
          </cell>
          <cell r="C638">
            <v>12.5</v>
          </cell>
          <cell r="D638">
            <v>241227200229</v>
          </cell>
          <cell r="E638">
            <v>1.0424077173198901E-3</v>
          </cell>
          <cell r="F638">
            <v>0.63037521889485504</v>
          </cell>
        </row>
        <row r="639">
          <cell r="A639">
            <v>42642</v>
          </cell>
          <cell r="B639">
            <v>605.69000000000005</v>
          </cell>
          <cell r="C639">
            <v>12.5</v>
          </cell>
          <cell r="D639">
            <v>241227200229</v>
          </cell>
          <cell r="E639">
            <v>1.0424077173198901E-3</v>
          </cell>
          <cell r="F639">
            <v>0.63137593030348205</v>
          </cell>
        </row>
        <row r="640">
          <cell r="A640">
            <v>42643</v>
          </cell>
          <cell r="B640">
            <v>609.73</v>
          </cell>
          <cell r="C640">
            <v>12.5</v>
          </cell>
          <cell r="D640">
            <v>241227200229</v>
          </cell>
          <cell r="E640">
            <v>1.0424077173198901E-3</v>
          </cell>
          <cell r="F640">
            <v>0.63558725748145495</v>
          </cell>
        </row>
        <row r="641">
          <cell r="A641">
            <v>42644</v>
          </cell>
          <cell r="B641">
            <v>613.98</v>
          </cell>
          <cell r="C641">
            <v>12.5</v>
          </cell>
          <cell r="D641">
            <v>241227200229</v>
          </cell>
          <cell r="E641">
            <v>1.0424077173198901E-3</v>
          </cell>
          <cell r="F641">
            <v>0.64001749028006405</v>
          </cell>
        </row>
        <row r="642">
          <cell r="A642">
            <v>42645</v>
          </cell>
          <cell r="B642">
            <v>610.89</v>
          </cell>
          <cell r="C642">
            <v>12.5</v>
          </cell>
          <cell r="D642">
            <v>241227200229</v>
          </cell>
          <cell r="E642">
            <v>1.0424077173198901E-3</v>
          </cell>
          <cell r="F642">
            <v>0.63679645043354605</v>
          </cell>
        </row>
        <row r="643">
          <cell r="A643">
            <v>42646</v>
          </cell>
          <cell r="B643">
            <v>612.13</v>
          </cell>
          <cell r="C643">
            <v>12.5</v>
          </cell>
          <cell r="D643">
            <v>241227200229</v>
          </cell>
          <cell r="E643">
            <v>1.0424077173198901E-3</v>
          </cell>
          <cell r="F643">
            <v>0.63808903600302203</v>
          </cell>
        </row>
        <row r="644">
          <cell r="A644">
            <v>42647</v>
          </cell>
          <cell r="B644">
            <v>610.20000000000005</v>
          </cell>
          <cell r="C644">
            <v>12.5</v>
          </cell>
          <cell r="D644">
            <v>241227200229</v>
          </cell>
          <cell r="E644">
            <v>1.0424077173198901E-3</v>
          </cell>
          <cell r="F644">
            <v>0.63607718910859501</v>
          </cell>
        </row>
        <row r="645">
          <cell r="A645">
            <v>42648</v>
          </cell>
          <cell r="B645">
            <v>612.51</v>
          </cell>
          <cell r="C645">
            <v>12.5</v>
          </cell>
          <cell r="D645">
            <v>241227200229</v>
          </cell>
          <cell r="E645">
            <v>1.0424077173198901E-3</v>
          </cell>
          <cell r="F645">
            <v>0.63848515093560398</v>
          </cell>
        </row>
        <row r="646">
          <cell r="A646">
            <v>42649</v>
          </cell>
          <cell r="B646">
            <v>613.02</v>
          </cell>
          <cell r="C646">
            <v>12.5</v>
          </cell>
          <cell r="D646">
            <v>241227200229</v>
          </cell>
          <cell r="E646">
            <v>1.0424077173198901E-3</v>
          </cell>
          <cell r="F646">
            <v>0.63901677887143704</v>
          </cell>
        </row>
        <row r="647">
          <cell r="A647">
            <v>42650</v>
          </cell>
          <cell r="B647">
            <v>617.12</v>
          </cell>
          <cell r="C647">
            <v>12.5</v>
          </cell>
          <cell r="D647">
            <v>241227200229</v>
          </cell>
          <cell r="E647">
            <v>1.0424077173198901E-3</v>
          </cell>
          <cell r="F647">
            <v>0.64329065051244905</v>
          </cell>
        </row>
        <row r="648">
          <cell r="A648">
            <v>42651</v>
          </cell>
          <cell r="B648">
            <v>619.11</v>
          </cell>
          <cell r="C648">
            <v>12.5</v>
          </cell>
          <cell r="D648">
            <v>258522748404</v>
          </cell>
          <cell r="E648">
            <v>9.7266912369824003E-4</v>
          </cell>
          <cell r="F648">
            <v>0.60218918117281695</v>
          </cell>
        </row>
        <row r="649">
          <cell r="A649">
            <v>42652</v>
          </cell>
          <cell r="B649">
            <v>616.75</v>
          </cell>
          <cell r="C649">
            <v>12.5</v>
          </cell>
          <cell r="D649">
            <v>258522748404</v>
          </cell>
          <cell r="E649">
            <v>9.7266912369824003E-4</v>
          </cell>
          <cell r="F649">
            <v>0.599893682040889</v>
          </cell>
        </row>
        <row r="650">
          <cell r="A650">
            <v>42653</v>
          </cell>
          <cell r="B650">
            <v>618.99</v>
          </cell>
          <cell r="C650">
            <v>12.5</v>
          </cell>
          <cell r="D650">
            <v>258522748404</v>
          </cell>
          <cell r="E650">
            <v>9.7266912369824003E-4</v>
          </cell>
          <cell r="F650">
            <v>0.60207246087797395</v>
          </cell>
        </row>
        <row r="651">
          <cell r="A651">
            <v>42654</v>
          </cell>
          <cell r="B651">
            <v>641.07000000000005</v>
          </cell>
          <cell r="C651">
            <v>12.5</v>
          </cell>
          <cell r="D651">
            <v>258522748404</v>
          </cell>
          <cell r="E651">
            <v>9.7266912369824003E-4</v>
          </cell>
          <cell r="F651">
            <v>0.62354899512923101</v>
          </cell>
        </row>
        <row r="652">
          <cell r="A652">
            <v>42655</v>
          </cell>
          <cell r="B652">
            <v>636.19000000000005</v>
          </cell>
          <cell r="C652">
            <v>12.5</v>
          </cell>
          <cell r="D652">
            <v>258522748404</v>
          </cell>
          <cell r="E652">
            <v>9.7266912369824003E-4</v>
          </cell>
          <cell r="F652">
            <v>0.61880236980558301</v>
          </cell>
        </row>
        <row r="653">
          <cell r="A653">
            <v>42656</v>
          </cell>
          <cell r="B653">
            <v>636.79</v>
          </cell>
          <cell r="C653">
            <v>12.5</v>
          </cell>
          <cell r="D653">
            <v>258522748404</v>
          </cell>
          <cell r="E653">
            <v>9.7266912369824003E-4</v>
          </cell>
          <cell r="F653">
            <v>0.61938597127980199</v>
          </cell>
        </row>
        <row r="654">
          <cell r="A654">
            <v>42657</v>
          </cell>
          <cell r="B654">
            <v>640.38</v>
          </cell>
          <cell r="C654">
            <v>12.5</v>
          </cell>
          <cell r="D654">
            <v>258522748404</v>
          </cell>
          <cell r="E654">
            <v>9.7266912369824003E-4</v>
          </cell>
          <cell r="F654">
            <v>0.62287785343387903</v>
          </cell>
        </row>
        <row r="655">
          <cell r="A655">
            <v>42658</v>
          </cell>
          <cell r="B655">
            <v>638.65</v>
          </cell>
          <cell r="C655">
            <v>12.5</v>
          </cell>
          <cell r="D655">
            <v>258522748404</v>
          </cell>
          <cell r="E655">
            <v>9.7266912369824003E-4</v>
          </cell>
          <cell r="F655">
            <v>0.62119513584988095</v>
          </cell>
        </row>
        <row r="656">
          <cell r="A656">
            <v>42659</v>
          </cell>
          <cell r="B656">
            <v>641.63</v>
          </cell>
          <cell r="C656">
            <v>12.5</v>
          </cell>
          <cell r="D656">
            <v>258522748404</v>
          </cell>
          <cell r="E656">
            <v>9.7266912369824003E-4</v>
          </cell>
          <cell r="F656">
            <v>0.624093689838502</v>
          </cell>
        </row>
        <row r="657">
          <cell r="A657">
            <v>42660</v>
          </cell>
          <cell r="B657">
            <v>639.19000000000005</v>
          </cell>
          <cell r="C657">
            <v>12.5</v>
          </cell>
          <cell r="D657">
            <v>258522748404</v>
          </cell>
          <cell r="E657">
            <v>9.7266912369824003E-4</v>
          </cell>
          <cell r="F657">
            <v>0.62172037717667805</v>
          </cell>
        </row>
        <row r="658">
          <cell r="A658">
            <v>42661</v>
          </cell>
          <cell r="B658">
            <v>637.96</v>
          </cell>
          <cell r="C658">
            <v>12.5</v>
          </cell>
          <cell r="D658">
            <v>258522748404</v>
          </cell>
          <cell r="E658">
            <v>9.7266912369824003E-4</v>
          </cell>
          <cell r="F658">
            <v>0.62052399415452897</v>
          </cell>
        </row>
        <row r="659">
          <cell r="A659">
            <v>42662</v>
          </cell>
          <cell r="B659">
            <v>630.52</v>
          </cell>
          <cell r="C659">
            <v>12.5</v>
          </cell>
          <cell r="D659">
            <v>258522748404</v>
          </cell>
          <cell r="E659">
            <v>9.7266912369824003E-4</v>
          </cell>
          <cell r="F659">
            <v>0.61328733587421402</v>
          </cell>
        </row>
        <row r="660">
          <cell r="A660">
            <v>42663</v>
          </cell>
          <cell r="B660">
            <v>630.86</v>
          </cell>
          <cell r="C660">
            <v>12.5</v>
          </cell>
          <cell r="D660">
            <v>258522748404</v>
          </cell>
          <cell r="E660">
            <v>9.7266912369824003E-4</v>
          </cell>
          <cell r="F660">
            <v>0.61361804337627202</v>
          </cell>
        </row>
        <row r="661">
          <cell r="A661">
            <v>42664</v>
          </cell>
          <cell r="B661">
            <v>632.83000000000004</v>
          </cell>
          <cell r="C661">
            <v>12.5</v>
          </cell>
          <cell r="D661">
            <v>258522748404</v>
          </cell>
          <cell r="E661">
            <v>9.7266912369824003E-4</v>
          </cell>
          <cell r="F661">
            <v>0.61553420154995697</v>
          </cell>
        </row>
        <row r="662">
          <cell r="A662">
            <v>42665</v>
          </cell>
          <cell r="B662">
            <v>657.29</v>
          </cell>
          <cell r="C662">
            <v>12.5</v>
          </cell>
          <cell r="D662">
            <v>258522748404</v>
          </cell>
          <cell r="E662">
            <v>9.7266912369824003E-4</v>
          </cell>
          <cell r="F662">
            <v>0.63932568831561598</v>
          </cell>
        </row>
        <row r="663">
          <cell r="A663">
            <v>42666</v>
          </cell>
          <cell r="B663">
            <v>657.07</v>
          </cell>
          <cell r="C663">
            <v>12.5</v>
          </cell>
          <cell r="D663">
            <v>253618246641</v>
          </cell>
          <cell r="E663">
            <v>9.9147872235754407E-4</v>
          </cell>
          <cell r="F663">
            <v>0.65147092409947105</v>
          </cell>
        </row>
        <row r="664">
          <cell r="A664">
            <v>42667</v>
          </cell>
          <cell r="B664">
            <v>653.76</v>
          </cell>
          <cell r="C664">
            <v>12.5</v>
          </cell>
          <cell r="D664">
            <v>253618246641</v>
          </cell>
          <cell r="E664">
            <v>9.9147872235754407E-4</v>
          </cell>
          <cell r="F664">
            <v>0.64818912952846797</v>
          </cell>
        </row>
        <row r="665">
          <cell r="A665">
            <v>42668</v>
          </cell>
          <cell r="B665">
            <v>657.59</v>
          </cell>
          <cell r="C665">
            <v>12.5</v>
          </cell>
          <cell r="D665">
            <v>253618246641</v>
          </cell>
          <cell r="E665">
            <v>9.9147872235754407E-4</v>
          </cell>
          <cell r="F665">
            <v>0.65198649303509704</v>
          </cell>
        </row>
        <row r="666">
          <cell r="A666">
            <v>42669</v>
          </cell>
          <cell r="B666">
            <v>678.3</v>
          </cell>
          <cell r="C666">
            <v>12.5</v>
          </cell>
          <cell r="D666">
            <v>253618246641</v>
          </cell>
          <cell r="E666">
            <v>9.9147872235754407E-4</v>
          </cell>
          <cell r="F666">
            <v>0.67252001737512201</v>
          </cell>
        </row>
        <row r="667">
          <cell r="A667">
            <v>42670</v>
          </cell>
          <cell r="B667">
            <v>688.31</v>
          </cell>
          <cell r="C667">
            <v>12.5</v>
          </cell>
          <cell r="D667">
            <v>253618246641</v>
          </cell>
          <cell r="E667">
            <v>9.9147872235754407E-4</v>
          </cell>
          <cell r="F667">
            <v>0.68244471938592099</v>
          </cell>
        </row>
        <row r="668">
          <cell r="A668">
            <v>42671</v>
          </cell>
          <cell r="B668">
            <v>689.65</v>
          </cell>
          <cell r="C668">
            <v>12.5</v>
          </cell>
          <cell r="D668">
            <v>253618246641</v>
          </cell>
          <cell r="E668">
            <v>9.9147872235754407E-4</v>
          </cell>
          <cell r="F668">
            <v>0.68377330087388</v>
          </cell>
        </row>
        <row r="669">
          <cell r="A669">
            <v>42672</v>
          </cell>
          <cell r="B669">
            <v>714.48</v>
          </cell>
          <cell r="C669">
            <v>12.5</v>
          </cell>
          <cell r="D669">
            <v>253618246641</v>
          </cell>
          <cell r="E669">
            <v>9.9147872235754407E-4</v>
          </cell>
          <cell r="F669">
            <v>0.70839171755001795</v>
          </cell>
        </row>
        <row r="670">
          <cell r="A670">
            <v>42673</v>
          </cell>
          <cell r="B670">
            <v>701.86</v>
          </cell>
          <cell r="C670">
            <v>12.5</v>
          </cell>
          <cell r="D670">
            <v>253618246641</v>
          </cell>
          <cell r="E670">
            <v>9.9147872235754407E-4</v>
          </cell>
          <cell r="F670">
            <v>0.69587925607386603</v>
          </cell>
        </row>
        <row r="671">
          <cell r="A671">
            <v>42674</v>
          </cell>
          <cell r="B671">
            <v>700.97</v>
          </cell>
          <cell r="C671">
            <v>12.5</v>
          </cell>
          <cell r="D671">
            <v>253618246641</v>
          </cell>
          <cell r="E671">
            <v>9.9147872235754407E-4</v>
          </cell>
          <cell r="F671">
            <v>0.69499684001096795</v>
          </cell>
        </row>
        <row r="672">
          <cell r="A672">
            <v>42675</v>
          </cell>
          <cell r="B672">
            <v>729.79</v>
          </cell>
          <cell r="C672">
            <v>12.5</v>
          </cell>
          <cell r="D672">
            <v>253618246641</v>
          </cell>
          <cell r="E672">
            <v>9.9147872235754407E-4</v>
          </cell>
          <cell r="F672">
            <v>0.723571256789312</v>
          </cell>
        </row>
        <row r="673">
          <cell r="A673">
            <v>42676</v>
          </cell>
          <cell r="B673">
            <v>740.83</v>
          </cell>
          <cell r="C673">
            <v>12.5</v>
          </cell>
          <cell r="D673">
            <v>253618246641</v>
          </cell>
          <cell r="E673">
            <v>9.9147872235754407E-4</v>
          </cell>
          <cell r="F673">
            <v>0.73451718188413895</v>
          </cell>
        </row>
        <row r="674">
          <cell r="A674">
            <v>42677</v>
          </cell>
          <cell r="B674">
            <v>688.7</v>
          </cell>
          <cell r="C674">
            <v>12.5</v>
          </cell>
          <cell r="D674">
            <v>253618246641</v>
          </cell>
          <cell r="E674">
            <v>9.9147872235754407E-4</v>
          </cell>
          <cell r="F674">
            <v>0.68283139608764098</v>
          </cell>
        </row>
        <row r="675">
          <cell r="A675">
            <v>42678</v>
          </cell>
          <cell r="B675">
            <v>703.23</v>
          </cell>
          <cell r="C675">
            <v>12.5</v>
          </cell>
          <cell r="D675">
            <v>253618246641</v>
          </cell>
          <cell r="E675">
            <v>9.9147872235754407E-4</v>
          </cell>
          <cell r="F675">
            <v>0.69723758192349605</v>
          </cell>
        </row>
        <row r="676">
          <cell r="A676">
            <v>42679</v>
          </cell>
          <cell r="B676">
            <v>703.42</v>
          </cell>
          <cell r="C676">
            <v>12.5</v>
          </cell>
          <cell r="D676">
            <v>253618246641</v>
          </cell>
          <cell r="E676">
            <v>9.9147872235754407E-4</v>
          </cell>
          <cell r="F676">
            <v>0.69742596288074399</v>
          </cell>
        </row>
        <row r="677">
          <cell r="A677">
            <v>42680</v>
          </cell>
          <cell r="B677">
            <v>711.52</v>
          </cell>
          <cell r="C677">
            <v>12.5</v>
          </cell>
          <cell r="D677">
            <v>254620187304</v>
          </cell>
          <cell r="E677">
            <v>9.8757721376567693E-4</v>
          </cell>
          <cell r="F677">
            <v>0.70268093913855501</v>
          </cell>
        </row>
        <row r="678">
          <cell r="A678">
            <v>42681</v>
          </cell>
          <cell r="B678">
            <v>703.13</v>
          </cell>
          <cell r="C678">
            <v>12.5</v>
          </cell>
          <cell r="D678">
            <v>254620187304</v>
          </cell>
          <cell r="E678">
            <v>9.8757721376567693E-4</v>
          </cell>
          <cell r="F678">
            <v>0.69439516631506104</v>
          </cell>
        </row>
        <row r="679">
          <cell r="A679">
            <v>42682</v>
          </cell>
          <cell r="B679">
            <v>709.85</v>
          </cell>
          <cell r="C679">
            <v>12.5</v>
          </cell>
          <cell r="D679">
            <v>254620187304</v>
          </cell>
          <cell r="E679">
            <v>9.8757721376567693E-4</v>
          </cell>
          <cell r="F679">
            <v>0.701031685191566</v>
          </cell>
        </row>
        <row r="680">
          <cell r="A680">
            <v>42683</v>
          </cell>
          <cell r="B680">
            <v>723.27</v>
          </cell>
          <cell r="C680">
            <v>12.5</v>
          </cell>
          <cell r="D680">
            <v>254620187304</v>
          </cell>
          <cell r="E680">
            <v>9.8757721376567693E-4</v>
          </cell>
          <cell r="F680">
            <v>0.71428497140030101</v>
          </cell>
        </row>
        <row r="681">
          <cell r="A681">
            <v>42684</v>
          </cell>
          <cell r="B681">
            <v>715.53</v>
          </cell>
          <cell r="C681">
            <v>12.5</v>
          </cell>
          <cell r="D681">
            <v>254620187304</v>
          </cell>
          <cell r="E681">
            <v>9.8757721376567693E-4</v>
          </cell>
          <cell r="F681">
            <v>0.70664112376575505</v>
          </cell>
        </row>
        <row r="682">
          <cell r="A682">
            <v>42685</v>
          </cell>
          <cell r="B682">
            <v>716.41</v>
          </cell>
          <cell r="C682">
            <v>12.5</v>
          </cell>
          <cell r="D682">
            <v>254620187304</v>
          </cell>
          <cell r="E682">
            <v>9.8757721376567693E-4</v>
          </cell>
          <cell r="F682">
            <v>0.70751019171386897</v>
          </cell>
        </row>
        <row r="683">
          <cell r="A683">
            <v>42686</v>
          </cell>
          <cell r="B683">
            <v>705.05</v>
          </cell>
          <cell r="C683">
            <v>12.5</v>
          </cell>
          <cell r="D683">
            <v>254620187304</v>
          </cell>
          <cell r="E683">
            <v>9.8757721376567693E-4</v>
          </cell>
          <cell r="F683">
            <v>0.69629131456549098</v>
          </cell>
        </row>
        <row r="684">
          <cell r="A684">
            <v>42687</v>
          </cell>
          <cell r="B684">
            <v>702.03</v>
          </cell>
          <cell r="C684">
            <v>12.5</v>
          </cell>
          <cell r="D684">
            <v>254620187304</v>
          </cell>
          <cell r="E684">
            <v>9.8757721376567693E-4</v>
          </cell>
          <cell r="F684">
            <v>0.69330883137991794</v>
          </cell>
        </row>
        <row r="685">
          <cell r="A685">
            <v>42688</v>
          </cell>
          <cell r="B685">
            <v>705.02</v>
          </cell>
          <cell r="C685">
            <v>12.5</v>
          </cell>
          <cell r="D685">
            <v>254620187304</v>
          </cell>
          <cell r="E685">
            <v>9.8757721376567693E-4</v>
          </cell>
          <cell r="F685">
            <v>0.696261687249078</v>
          </cell>
        </row>
        <row r="686">
          <cell r="A686">
            <v>42689</v>
          </cell>
          <cell r="B686">
            <v>711.62</v>
          </cell>
          <cell r="C686">
            <v>12.5</v>
          </cell>
          <cell r="D686">
            <v>254620187304</v>
          </cell>
          <cell r="E686">
            <v>9.8757721376567693E-4</v>
          </cell>
          <cell r="F686">
            <v>0.70277969685993102</v>
          </cell>
        </row>
        <row r="687">
          <cell r="A687">
            <v>42690</v>
          </cell>
          <cell r="B687">
            <v>744.2</v>
          </cell>
          <cell r="C687">
            <v>12.5</v>
          </cell>
          <cell r="D687">
            <v>254620187304</v>
          </cell>
          <cell r="E687">
            <v>9.8757721376567693E-4</v>
          </cell>
          <cell r="F687">
            <v>0.73495496248441705</v>
          </cell>
        </row>
        <row r="688">
          <cell r="A688">
            <v>42691</v>
          </cell>
          <cell r="B688">
            <v>740.98</v>
          </cell>
          <cell r="C688">
            <v>12.5</v>
          </cell>
          <cell r="D688">
            <v>254620187304</v>
          </cell>
          <cell r="E688">
            <v>9.8757721376567693E-4</v>
          </cell>
          <cell r="F688">
            <v>0.73177496385609198</v>
          </cell>
        </row>
        <row r="689">
          <cell r="A689">
            <v>42692</v>
          </cell>
          <cell r="B689">
            <v>751.59</v>
          </cell>
          <cell r="C689">
            <v>12.5</v>
          </cell>
          <cell r="D689">
            <v>281800917193</v>
          </cell>
          <cell r="E689">
            <v>8.9232177684489598E-4</v>
          </cell>
          <cell r="F689">
            <v>0.67066012425885502</v>
          </cell>
        </row>
        <row r="690">
          <cell r="A690">
            <v>42693</v>
          </cell>
          <cell r="B690">
            <v>751.62</v>
          </cell>
          <cell r="C690">
            <v>12.5</v>
          </cell>
          <cell r="D690">
            <v>281800917193</v>
          </cell>
          <cell r="E690">
            <v>8.9232177684489598E-4</v>
          </cell>
          <cell r="F690">
            <v>0.67068689391216096</v>
          </cell>
        </row>
        <row r="691">
          <cell r="A691">
            <v>42694</v>
          </cell>
          <cell r="B691">
            <v>731.03</v>
          </cell>
          <cell r="C691">
            <v>12.5</v>
          </cell>
          <cell r="D691">
            <v>281800917193</v>
          </cell>
          <cell r="E691">
            <v>8.9232177684489598E-4</v>
          </cell>
          <cell r="F691">
            <v>0.65231398852692402</v>
          </cell>
        </row>
        <row r="692">
          <cell r="A692">
            <v>42695</v>
          </cell>
          <cell r="B692">
            <v>739.25</v>
          </cell>
          <cell r="C692">
            <v>12.5</v>
          </cell>
          <cell r="D692">
            <v>281800917193</v>
          </cell>
          <cell r="E692">
            <v>8.9232177684489598E-4</v>
          </cell>
          <cell r="F692">
            <v>0.65964887353258905</v>
          </cell>
        </row>
        <row r="693">
          <cell r="A693">
            <v>42696</v>
          </cell>
          <cell r="B693">
            <v>751.35</v>
          </cell>
          <cell r="C693">
            <v>12.5</v>
          </cell>
          <cell r="D693">
            <v>281800917193</v>
          </cell>
          <cell r="E693">
            <v>8.9232177684489598E-4</v>
          </cell>
          <cell r="F693">
            <v>0.67044596703241299</v>
          </cell>
        </row>
        <row r="694">
          <cell r="A694">
            <v>42697</v>
          </cell>
          <cell r="B694">
            <v>744.59</v>
          </cell>
          <cell r="C694">
            <v>12.5</v>
          </cell>
          <cell r="D694">
            <v>281800917193</v>
          </cell>
          <cell r="E694">
            <v>8.9232177684489598E-4</v>
          </cell>
          <cell r="F694">
            <v>0.66441387182094103</v>
          </cell>
        </row>
        <row r="695">
          <cell r="A695">
            <v>42698</v>
          </cell>
          <cell r="B695">
            <v>740.29</v>
          </cell>
          <cell r="C695">
            <v>12.5</v>
          </cell>
          <cell r="D695">
            <v>281800917193</v>
          </cell>
          <cell r="E695">
            <v>8.9232177684489598E-4</v>
          </cell>
          <cell r="F695">
            <v>0.66057688818050797</v>
          </cell>
        </row>
        <row r="696">
          <cell r="A696">
            <v>42699</v>
          </cell>
          <cell r="B696">
            <v>741.65</v>
          </cell>
          <cell r="C696">
            <v>12.5</v>
          </cell>
          <cell r="D696">
            <v>281800917193</v>
          </cell>
          <cell r="E696">
            <v>8.9232177684489598E-4</v>
          </cell>
          <cell r="F696">
            <v>0.66179044579701696</v>
          </cell>
        </row>
        <row r="697">
          <cell r="A697">
            <v>42700</v>
          </cell>
          <cell r="B697">
            <v>735.38</v>
          </cell>
          <cell r="C697">
            <v>12.5</v>
          </cell>
          <cell r="D697">
            <v>281800917193</v>
          </cell>
          <cell r="E697">
            <v>8.9232177684489598E-4</v>
          </cell>
          <cell r="F697">
            <v>0.65619558825619995</v>
          </cell>
        </row>
        <row r="698">
          <cell r="A698">
            <v>42701</v>
          </cell>
          <cell r="B698">
            <v>732.03</v>
          </cell>
          <cell r="C698">
            <v>12.5</v>
          </cell>
          <cell r="D698">
            <v>281800917193</v>
          </cell>
          <cell r="E698">
            <v>8.9232177684489598E-4</v>
          </cell>
          <cell r="F698">
            <v>0.65320631030376897</v>
          </cell>
        </row>
        <row r="699">
          <cell r="A699">
            <v>42702</v>
          </cell>
          <cell r="B699">
            <v>735.81</v>
          </cell>
          <cell r="C699">
            <v>12.5</v>
          </cell>
          <cell r="D699">
            <v>281800917193</v>
          </cell>
          <cell r="E699">
            <v>8.9232177684489598E-4</v>
          </cell>
          <cell r="F699">
            <v>0.65657928662024301</v>
          </cell>
        </row>
        <row r="700">
          <cell r="A700">
            <v>42703</v>
          </cell>
          <cell r="B700">
            <v>735.6</v>
          </cell>
          <cell r="C700">
            <v>12.5</v>
          </cell>
          <cell r="D700">
            <v>281800917193</v>
          </cell>
          <cell r="E700">
            <v>8.9232177684489598E-4</v>
          </cell>
          <cell r="F700">
            <v>0.65639189904710604</v>
          </cell>
        </row>
        <row r="701">
          <cell r="A701">
            <v>42704</v>
          </cell>
          <cell r="B701">
            <v>745.69</v>
          </cell>
          <cell r="C701">
            <v>12.5</v>
          </cell>
          <cell r="D701">
            <v>281800917193</v>
          </cell>
          <cell r="E701">
            <v>8.9232177684489598E-4</v>
          </cell>
          <cell r="F701">
            <v>0.66539542577547095</v>
          </cell>
        </row>
        <row r="702">
          <cell r="A702">
            <v>42705</v>
          </cell>
          <cell r="B702">
            <v>756.77</v>
          </cell>
          <cell r="C702">
            <v>12.5</v>
          </cell>
          <cell r="D702">
            <v>281800917193</v>
          </cell>
          <cell r="E702">
            <v>8.9232177684489598E-4</v>
          </cell>
          <cell r="F702">
            <v>0.67528235106291201</v>
          </cell>
        </row>
        <row r="703">
          <cell r="A703">
            <v>42706</v>
          </cell>
          <cell r="B703">
            <v>777.94</v>
          </cell>
          <cell r="C703">
            <v>12.5</v>
          </cell>
          <cell r="D703">
            <v>286765766820</v>
          </cell>
          <cell r="E703">
            <v>8.7687277995080999E-4</v>
          </cell>
          <cell r="F703">
            <v>0.68215441043493297</v>
          </cell>
        </row>
        <row r="704">
          <cell r="A704">
            <v>42707</v>
          </cell>
          <cell r="B704">
            <v>771.16</v>
          </cell>
          <cell r="C704">
            <v>12.5</v>
          </cell>
          <cell r="D704">
            <v>286765766820</v>
          </cell>
          <cell r="E704">
            <v>8.7687277995080999E-4</v>
          </cell>
          <cell r="F704">
            <v>0.67620921298686698</v>
          </cell>
        </row>
        <row r="705">
          <cell r="A705">
            <v>42708</v>
          </cell>
          <cell r="B705">
            <v>773.87</v>
          </cell>
          <cell r="C705">
            <v>12.5</v>
          </cell>
          <cell r="D705">
            <v>286765766820</v>
          </cell>
          <cell r="E705">
            <v>8.7687277995080999E-4</v>
          </cell>
          <cell r="F705">
            <v>0.67858553822053302</v>
          </cell>
        </row>
        <row r="706">
          <cell r="A706">
            <v>42709</v>
          </cell>
          <cell r="B706">
            <v>758.7</v>
          </cell>
          <cell r="C706">
            <v>12.5</v>
          </cell>
          <cell r="D706">
            <v>286765766820</v>
          </cell>
          <cell r="E706">
            <v>8.7687277995080999E-4</v>
          </cell>
          <cell r="F706">
            <v>0.66528337814867999</v>
          </cell>
        </row>
        <row r="707">
          <cell r="A707">
            <v>42710</v>
          </cell>
          <cell r="B707">
            <v>764.22</v>
          </cell>
          <cell r="C707">
            <v>12.5</v>
          </cell>
          <cell r="D707">
            <v>286765766820</v>
          </cell>
          <cell r="E707">
            <v>8.7687277995080999E-4</v>
          </cell>
          <cell r="F707">
            <v>0.67012371589400799</v>
          </cell>
        </row>
        <row r="708">
          <cell r="A708">
            <v>42711</v>
          </cell>
          <cell r="B708">
            <v>768.13</v>
          </cell>
          <cell r="C708">
            <v>12.5</v>
          </cell>
          <cell r="D708">
            <v>286765766820</v>
          </cell>
          <cell r="E708">
            <v>8.7687277995080999E-4</v>
          </cell>
          <cell r="F708">
            <v>0.67355228846361603</v>
          </cell>
        </row>
        <row r="709">
          <cell r="A709">
            <v>42712</v>
          </cell>
          <cell r="B709">
            <v>770.81</v>
          </cell>
          <cell r="C709">
            <v>12.5</v>
          </cell>
          <cell r="D709">
            <v>286765766820</v>
          </cell>
          <cell r="E709">
            <v>8.7687277995080999E-4</v>
          </cell>
          <cell r="F709">
            <v>0.67590230751388403</v>
          </cell>
        </row>
        <row r="710">
          <cell r="A710">
            <v>42713</v>
          </cell>
          <cell r="B710">
            <v>772.79</v>
          </cell>
          <cell r="C710">
            <v>12.5</v>
          </cell>
          <cell r="D710">
            <v>286765766820</v>
          </cell>
          <cell r="E710">
            <v>8.7687277995080999E-4</v>
          </cell>
          <cell r="F710">
            <v>0.677638515618187</v>
          </cell>
        </row>
        <row r="711">
          <cell r="A711">
            <v>42714</v>
          </cell>
          <cell r="B711">
            <v>774.65</v>
          </cell>
          <cell r="C711">
            <v>12.5</v>
          </cell>
          <cell r="D711">
            <v>286765766820</v>
          </cell>
          <cell r="E711">
            <v>8.7687277995080999E-4</v>
          </cell>
          <cell r="F711">
            <v>0.67926949898889499</v>
          </cell>
        </row>
        <row r="712">
          <cell r="A712">
            <v>42715</v>
          </cell>
          <cell r="B712">
            <v>769.73</v>
          </cell>
          <cell r="C712">
            <v>12.5</v>
          </cell>
          <cell r="D712">
            <v>286765766820</v>
          </cell>
          <cell r="E712">
            <v>8.7687277995080999E-4</v>
          </cell>
          <cell r="F712">
            <v>0.674955284911537</v>
          </cell>
        </row>
        <row r="713">
          <cell r="A713">
            <v>42716</v>
          </cell>
          <cell r="B713">
            <v>780.09</v>
          </cell>
          <cell r="C713">
            <v>12.5</v>
          </cell>
          <cell r="D713">
            <v>286765766820</v>
          </cell>
          <cell r="E713">
            <v>8.7687277995080999E-4</v>
          </cell>
          <cell r="F713">
            <v>0.68403968691182804</v>
          </cell>
        </row>
        <row r="714">
          <cell r="A714">
            <v>42717</v>
          </cell>
          <cell r="B714">
            <v>780.56</v>
          </cell>
          <cell r="C714">
            <v>12.5</v>
          </cell>
          <cell r="D714">
            <v>286765766820</v>
          </cell>
          <cell r="E714">
            <v>8.7687277995080999E-4</v>
          </cell>
          <cell r="F714">
            <v>0.68445181711840397</v>
          </cell>
        </row>
        <row r="715">
          <cell r="A715">
            <v>42718</v>
          </cell>
          <cell r="B715">
            <v>781.48</v>
          </cell>
          <cell r="C715">
            <v>12.5</v>
          </cell>
          <cell r="D715">
            <v>286765766820</v>
          </cell>
          <cell r="E715">
            <v>8.7687277995080999E-4</v>
          </cell>
          <cell r="F715">
            <v>0.68525854007595899</v>
          </cell>
        </row>
        <row r="716">
          <cell r="A716">
            <v>42719</v>
          </cell>
          <cell r="B716">
            <v>778.09</v>
          </cell>
          <cell r="C716">
            <v>12.5</v>
          </cell>
          <cell r="D716">
            <v>310153855703</v>
          </cell>
          <cell r="E716">
            <v>8.1074953776158097E-4</v>
          </cell>
          <cell r="F716">
            <v>0.63083610783690802</v>
          </cell>
        </row>
        <row r="717">
          <cell r="A717">
            <v>42720</v>
          </cell>
          <cell r="B717">
            <v>784.91</v>
          </cell>
          <cell r="C717">
            <v>12.5</v>
          </cell>
          <cell r="D717">
            <v>310153855703</v>
          </cell>
          <cell r="E717">
            <v>8.1074953776158097E-4</v>
          </cell>
          <cell r="F717">
            <v>0.63636541968444205</v>
          </cell>
        </row>
        <row r="718">
          <cell r="A718">
            <v>42721</v>
          </cell>
          <cell r="B718">
            <v>790.83</v>
          </cell>
          <cell r="C718">
            <v>12.5</v>
          </cell>
          <cell r="D718">
            <v>310153855703</v>
          </cell>
          <cell r="E718">
            <v>8.1074953776158097E-4</v>
          </cell>
          <cell r="F718">
            <v>0.64116505694799097</v>
          </cell>
        </row>
        <row r="719">
          <cell r="A719">
            <v>42722</v>
          </cell>
          <cell r="B719">
            <v>790.53</v>
          </cell>
          <cell r="C719">
            <v>12.5</v>
          </cell>
          <cell r="D719">
            <v>310153855703</v>
          </cell>
          <cell r="E719">
            <v>8.1074953776158097E-4</v>
          </cell>
          <cell r="F719">
            <v>0.64092183208666198</v>
          </cell>
        </row>
        <row r="720">
          <cell r="A720">
            <v>42723</v>
          </cell>
          <cell r="B720">
            <v>792.71</v>
          </cell>
          <cell r="C720">
            <v>12.5</v>
          </cell>
          <cell r="D720">
            <v>310153855703</v>
          </cell>
          <cell r="E720">
            <v>8.1074953776158097E-4</v>
          </cell>
          <cell r="F720">
            <v>0.64268926607898302</v>
          </cell>
        </row>
        <row r="721">
          <cell r="A721">
            <v>42724</v>
          </cell>
          <cell r="B721">
            <v>800.88</v>
          </cell>
          <cell r="C721">
            <v>12.5</v>
          </cell>
          <cell r="D721">
            <v>310153855703</v>
          </cell>
          <cell r="E721">
            <v>8.1074953776158097E-4</v>
          </cell>
          <cell r="F721">
            <v>0.64931308980249502</v>
          </cell>
        </row>
        <row r="722">
          <cell r="A722">
            <v>42725</v>
          </cell>
          <cell r="B722">
            <v>834.28</v>
          </cell>
          <cell r="C722">
            <v>12.5</v>
          </cell>
          <cell r="D722">
            <v>310153855703</v>
          </cell>
          <cell r="E722">
            <v>8.1074953776158097E-4</v>
          </cell>
          <cell r="F722">
            <v>0.67639212436373097</v>
          </cell>
        </row>
        <row r="723">
          <cell r="A723">
            <v>42726</v>
          </cell>
          <cell r="B723">
            <v>864.54</v>
          </cell>
          <cell r="C723">
            <v>12.5</v>
          </cell>
          <cell r="D723">
            <v>310153855703</v>
          </cell>
          <cell r="E723">
            <v>8.1074953776158097E-4</v>
          </cell>
          <cell r="F723">
            <v>0.70092540537639703</v>
          </cell>
        </row>
        <row r="724">
          <cell r="A724">
            <v>42727</v>
          </cell>
          <cell r="B724">
            <v>921.98</v>
          </cell>
          <cell r="C724">
            <v>12.5</v>
          </cell>
          <cell r="D724">
            <v>310153855703</v>
          </cell>
          <cell r="E724">
            <v>8.1074953776158097E-4</v>
          </cell>
          <cell r="F724">
            <v>0.74749485882542199</v>
          </cell>
        </row>
        <row r="725">
          <cell r="A725">
            <v>42728</v>
          </cell>
          <cell r="B725">
            <v>898.82</v>
          </cell>
          <cell r="C725">
            <v>12.5</v>
          </cell>
          <cell r="D725">
            <v>310153855703</v>
          </cell>
          <cell r="E725">
            <v>8.1074953776158097E-4</v>
          </cell>
          <cell r="F725">
            <v>0.72871789953086397</v>
          </cell>
        </row>
        <row r="726">
          <cell r="A726">
            <v>42729</v>
          </cell>
          <cell r="B726">
            <v>896.18</v>
          </cell>
          <cell r="C726">
            <v>12.5</v>
          </cell>
          <cell r="D726">
            <v>310153855703</v>
          </cell>
          <cell r="E726">
            <v>8.1074953776158097E-4</v>
          </cell>
          <cell r="F726">
            <v>0.72657752075117299</v>
          </cell>
        </row>
        <row r="727">
          <cell r="A727">
            <v>42730</v>
          </cell>
          <cell r="B727">
            <v>907.61</v>
          </cell>
          <cell r="C727">
            <v>12.5</v>
          </cell>
          <cell r="D727">
            <v>310153855703</v>
          </cell>
          <cell r="E727">
            <v>8.1074953776158097E-4</v>
          </cell>
          <cell r="F727">
            <v>0.73584438796778795</v>
          </cell>
        </row>
        <row r="728">
          <cell r="A728">
            <v>42731</v>
          </cell>
          <cell r="B728">
            <v>933.2</v>
          </cell>
          <cell r="C728">
            <v>12.5</v>
          </cell>
          <cell r="D728">
            <v>310153855703</v>
          </cell>
          <cell r="E728">
            <v>8.1074953776158097E-4</v>
          </cell>
          <cell r="F728">
            <v>0.75659146863910698</v>
          </cell>
        </row>
        <row r="729">
          <cell r="A729">
            <v>42732</v>
          </cell>
          <cell r="B729">
            <v>975.92</v>
          </cell>
          <cell r="C729">
            <v>12.5</v>
          </cell>
          <cell r="D729">
            <v>310153855703</v>
          </cell>
          <cell r="E729">
            <v>8.1074953776158097E-4</v>
          </cell>
          <cell r="F729">
            <v>0.79122668889228198</v>
          </cell>
        </row>
        <row r="730">
          <cell r="A730">
            <v>42733</v>
          </cell>
          <cell r="B730">
            <v>973.5</v>
          </cell>
          <cell r="C730">
            <v>12.5</v>
          </cell>
          <cell r="D730">
            <v>317688400354</v>
          </cell>
          <cell r="E730">
            <v>7.9152117252622605E-4</v>
          </cell>
          <cell r="F730">
            <v>0.77054586145428094</v>
          </cell>
        </row>
        <row r="731">
          <cell r="A731">
            <v>42734</v>
          </cell>
          <cell r="B731">
            <v>961.24</v>
          </cell>
          <cell r="C731">
            <v>12.5</v>
          </cell>
          <cell r="D731">
            <v>317688400354</v>
          </cell>
          <cell r="E731">
            <v>7.9152117252622605E-4</v>
          </cell>
          <cell r="F731">
            <v>0.76084181187910904</v>
          </cell>
        </row>
        <row r="732">
          <cell r="A732">
            <v>42735</v>
          </cell>
          <cell r="B732">
            <v>963.74</v>
          </cell>
          <cell r="C732">
            <v>12.5</v>
          </cell>
          <cell r="D732">
            <v>317688400354</v>
          </cell>
          <cell r="E732">
            <v>7.9152117252622605E-4</v>
          </cell>
          <cell r="F732">
            <v>0.76282061481042496</v>
          </cell>
        </row>
        <row r="733">
          <cell r="A733">
            <v>42736</v>
          </cell>
          <cell r="B733">
            <v>998.33</v>
          </cell>
          <cell r="C733">
            <v>12.5</v>
          </cell>
          <cell r="D733">
            <v>317688400354</v>
          </cell>
          <cell r="E733">
            <v>7.9152117252622605E-4</v>
          </cell>
          <cell r="F733">
            <v>0.790199332168107</v>
          </cell>
        </row>
        <row r="734">
          <cell r="A734">
            <v>42737</v>
          </cell>
          <cell r="B734">
            <v>1021.75</v>
          </cell>
          <cell r="C734">
            <v>12.5</v>
          </cell>
          <cell r="D734">
            <v>317688400354</v>
          </cell>
          <cell r="E734">
            <v>7.9152117252622605E-4</v>
          </cell>
          <cell r="F734">
            <v>0.80873675802867195</v>
          </cell>
        </row>
        <row r="735">
          <cell r="A735">
            <v>42738</v>
          </cell>
          <cell r="B735">
            <v>1043.8399999999999</v>
          </cell>
          <cell r="C735">
            <v>12.5</v>
          </cell>
          <cell r="D735">
            <v>317688400354</v>
          </cell>
          <cell r="E735">
            <v>7.9152117252622605E-4</v>
          </cell>
          <cell r="F735">
            <v>0.82622146072977598</v>
          </cell>
        </row>
        <row r="736">
          <cell r="A736">
            <v>42739</v>
          </cell>
          <cell r="B736">
            <v>1154.73</v>
          </cell>
          <cell r="C736">
            <v>12.5</v>
          </cell>
          <cell r="D736">
            <v>317688400354</v>
          </cell>
          <cell r="E736">
            <v>7.9152117252622605E-4</v>
          </cell>
          <cell r="F736">
            <v>0.91399324355120903</v>
          </cell>
        </row>
        <row r="737">
          <cell r="A737">
            <v>42740</v>
          </cell>
          <cell r="B737">
            <v>1013.38</v>
          </cell>
          <cell r="C737">
            <v>12.5</v>
          </cell>
          <cell r="D737">
            <v>317688400354</v>
          </cell>
          <cell r="E737">
            <v>7.9152117252622605E-4</v>
          </cell>
          <cell r="F737">
            <v>0.80211172581462697</v>
          </cell>
        </row>
        <row r="738">
          <cell r="A738">
            <v>42741</v>
          </cell>
          <cell r="B738">
            <v>902.2</v>
          </cell>
          <cell r="C738">
            <v>12.5</v>
          </cell>
          <cell r="D738">
            <v>317688400354</v>
          </cell>
          <cell r="E738">
            <v>7.9152117252622605E-4</v>
          </cell>
          <cell r="F738">
            <v>0.71411040185316099</v>
          </cell>
        </row>
        <row r="739">
          <cell r="A739">
            <v>42742</v>
          </cell>
          <cell r="B739">
            <v>908.59</v>
          </cell>
          <cell r="C739">
            <v>12.5</v>
          </cell>
          <cell r="D739">
            <v>317688400354</v>
          </cell>
          <cell r="E739">
            <v>7.9152117252622605E-4</v>
          </cell>
          <cell r="F739">
            <v>0.71916822214560405</v>
          </cell>
        </row>
        <row r="740">
          <cell r="A740">
            <v>42743</v>
          </cell>
          <cell r="B740">
            <v>911.2</v>
          </cell>
          <cell r="C740">
            <v>12.5</v>
          </cell>
          <cell r="D740">
            <v>317688400354</v>
          </cell>
          <cell r="E740">
            <v>7.9152117252622605E-4</v>
          </cell>
          <cell r="F740">
            <v>0.72123409240589698</v>
          </cell>
        </row>
        <row r="741">
          <cell r="A741">
            <v>42744</v>
          </cell>
          <cell r="B741">
            <v>902.83</v>
          </cell>
          <cell r="C741">
            <v>12.5</v>
          </cell>
          <cell r="D741">
            <v>317688400354</v>
          </cell>
          <cell r="E741">
            <v>7.9152117252622605E-4</v>
          </cell>
          <cell r="F741">
            <v>0.714609060191853</v>
          </cell>
        </row>
        <row r="742">
          <cell r="A742">
            <v>42745</v>
          </cell>
          <cell r="B742">
            <v>907.68</v>
          </cell>
          <cell r="C742">
            <v>12.5</v>
          </cell>
          <cell r="D742">
            <v>317688400354</v>
          </cell>
          <cell r="E742">
            <v>7.9152117252622605E-4</v>
          </cell>
          <cell r="F742">
            <v>0.71844793787860495</v>
          </cell>
        </row>
        <row r="743">
          <cell r="A743">
            <v>42746</v>
          </cell>
          <cell r="B743">
            <v>777.76</v>
          </cell>
          <cell r="C743">
            <v>12.5</v>
          </cell>
          <cell r="D743">
            <v>336899932795</v>
          </cell>
          <cell r="E743">
            <v>7.4638511518845601E-4</v>
          </cell>
          <cell r="F743">
            <v>0.58050848718897397</v>
          </cell>
        </row>
        <row r="744">
          <cell r="A744">
            <v>42747</v>
          </cell>
          <cell r="B744">
            <v>804.83</v>
          </cell>
          <cell r="C744">
            <v>12.5</v>
          </cell>
          <cell r="D744">
            <v>336899932795</v>
          </cell>
          <cell r="E744">
            <v>7.4638511518845601E-4</v>
          </cell>
          <cell r="F744">
            <v>0.60071313225712497</v>
          </cell>
        </row>
        <row r="745">
          <cell r="A745">
            <v>42748</v>
          </cell>
          <cell r="B745">
            <v>823.98</v>
          </cell>
          <cell r="C745">
            <v>12.5</v>
          </cell>
          <cell r="D745">
            <v>336899932795</v>
          </cell>
          <cell r="E745">
            <v>7.4638511518845601E-4</v>
          </cell>
          <cell r="F745">
            <v>0.61500640721298405</v>
          </cell>
        </row>
        <row r="746">
          <cell r="A746">
            <v>42749</v>
          </cell>
          <cell r="B746">
            <v>818.41</v>
          </cell>
          <cell r="C746">
            <v>12.5</v>
          </cell>
          <cell r="D746">
            <v>336899932795</v>
          </cell>
          <cell r="E746">
            <v>7.4638511518845601E-4</v>
          </cell>
          <cell r="F746">
            <v>0.61084904212138402</v>
          </cell>
        </row>
        <row r="747">
          <cell r="A747">
            <v>42750</v>
          </cell>
          <cell r="B747">
            <v>821.8</v>
          </cell>
          <cell r="C747">
            <v>12.5</v>
          </cell>
          <cell r="D747">
            <v>336899932795</v>
          </cell>
          <cell r="E747">
            <v>7.4638511518845601E-4</v>
          </cell>
          <cell r="F747">
            <v>0.613379287661873</v>
          </cell>
        </row>
        <row r="748">
          <cell r="A748">
            <v>42751</v>
          </cell>
          <cell r="B748">
            <v>831.53</v>
          </cell>
          <cell r="C748">
            <v>12.5</v>
          </cell>
          <cell r="D748">
            <v>336899932795</v>
          </cell>
          <cell r="E748">
            <v>7.4638511518845601E-4</v>
          </cell>
          <cell r="F748">
            <v>0.62064161483265701</v>
          </cell>
        </row>
        <row r="749">
          <cell r="A749">
            <v>42752</v>
          </cell>
          <cell r="B749">
            <v>907.94</v>
          </cell>
          <cell r="C749">
            <v>12.5</v>
          </cell>
          <cell r="D749">
            <v>336899932795</v>
          </cell>
          <cell r="E749">
            <v>7.4638511518845601E-4</v>
          </cell>
          <cell r="F749">
            <v>0.677672901484207</v>
          </cell>
        </row>
        <row r="750">
          <cell r="A750">
            <v>42753</v>
          </cell>
          <cell r="B750">
            <v>886.62</v>
          </cell>
          <cell r="C750">
            <v>12.5</v>
          </cell>
          <cell r="D750">
            <v>336899932795</v>
          </cell>
          <cell r="E750">
            <v>7.4638511518845601E-4</v>
          </cell>
          <cell r="F750">
            <v>0.661759970828389</v>
          </cell>
        </row>
        <row r="751">
          <cell r="A751">
            <v>42754</v>
          </cell>
          <cell r="B751">
            <v>899.07</v>
          </cell>
          <cell r="C751">
            <v>12.5</v>
          </cell>
          <cell r="D751">
            <v>336899932795</v>
          </cell>
          <cell r="E751">
            <v>7.4638511518845601E-4</v>
          </cell>
          <cell r="F751">
            <v>0.67105246551248499</v>
          </cell>
        </row>
        <row r="752">
          <cell r="A752">
            <v>42755</v>
          </cell>
          <cell r="B752">
            <v>895.03</v>
          </cell>
          <cell r="C752">
            <v>12.5</v>
          </cell>
          <cell r="D752">
            <v>336899932795</v>
          </cell>
          <cell r="E752">
            <v>7.4638511518845601E-4</v>
          </cell>
          <cell r="F752">
            <v>0.66803706964712395</v>
          </cell>
        </row>
        <row r="753">
          <cell r="A753">
            <v>42756</v>
          </cell>
          <cell r="B753">
            <v>921.79</v>
          </cell>
          <cell r="C753">
            <v>12.5</v>
          </cell>
          <cell r="D753">
            <v>336899932795</v>
          </cell>
          <cell r="E753">
            <v>7.4638511518845601E-4</v>
          </cell>
          <cell r="F753">
            <v>0.68801033532956701</v>
          </cell>
        </row>
        <row r="754">
          <cell r="A754">
            <v>42757</v>
          </cell>
          <cell r="B754">
            <v>924.67</v>
          </cell>
          <cell r="C754">
            <v>12.5</v>
          </cell>
          <cell r="D754">
            <v>336899932795</v>
          </cell>
          <cell r="E754">
            <v>7.4638511518845601E-4</v>
          </cell>
          <cell r="F754">
            <v>0.69015992446131003</v>
          </cell>
        </row>
        <row r="755">
          <cell r="A755">
            <v>42758</v>
          </cell>
          <cell r="B755">
            <v>921.01</v>
          </cell>
          <cell r="C755">
            <v>12.5</v>
          </cell>
          <cell r="D755">
            <v>392963262344</v>
          </cell>
          <cell r="E755">
            <v>6.3989975461383895E-4</v>
          </cell>
          <cell r="F755">
            <v>0.58935407299689202</v>
          </cell>
        </row>
        <row r="756">
          <cell r="A756">
            <v>42759</v>
          </cell>
          <cell r="B756">
            <v>892.69</v>
          </cell>
          <cell r="C756">
            <v>12.5</v>
          </cell>
          <cell r="D756">
            <v>392963262344</v>
          </cell>
          <cell r="E756">
            <v>6.3989975461383895E-4</v>
          </cell>
          <cell r="F756">
            <v>0.57123211194622803</v>
          </cell>
        </row>
        <row r="757">
          <cell r="A757">
            <v>42760</v>
          </cell>
          <cell r="B757">
            <v>901.54</v>
          </cell>
          <cell r="C757">
            <v>12.5</v>
          </cell>
          <cell r="D757">
            <v>392963262344</v>
          </cell>
          <cell r="E757">
            <v>6.3989975461383895E-4</v>
          </cell>
          <cell r="F757">
            <v>0.57689522477456001</v>
          </cell>
        </row>
        <row r="758">
          <cell r="A758">
            <v>42761</v>
          </cell>
          <cell r="B758">
            <v>917.59</v>
          </cell>
          <cell r="C758">
            <v>12.5</v>
          </cell>
          <cell r="D758">
            <v>392963262344</v>
          </cell>
          <cell r="E758">
            <v>6.3989975461383895E-4</v>
          </cell>
          <cell r="F758">
            <v>0.58716561583611204</v>
          </cell>
        </row>
        <row r="759">
          <cell r="A759">
            <v>42762</v>
          </cell>
          <cell r="B759">
            <v>919.75</v>
          </cell>
          <cell r="C759">
            <v>12.5</v>
          </cell>
          <cell r="D759">
            <v>392963262344</v>
          </cell>
          <cell r="E759">
            <v>6.3989975461383895E-4</v>
          </cell>
          <cell r="F759">
            <v>0.58854779930607803</v>
          </cell>
        </row>
        <row r="760">
          <cell r="A760">
            <v>42763</v>
          </cell>
          <cell r="B760">
            <v>921.59</v>
          </cell>
          <cell r="C760">
            <v>12.5</v>
          </cell>
          <cell r="D760">
            <v>392963262344</v>
          </cell>
          <cell r="E760">
            <v>6.3989975461383895E-4</v>
          </cell>
          <cell r="F760">
            <v>0.58972521485456797</v>
          </cell>
        </row>
        <row r="761">
          <cell r="A761">
            <v>42764</v>
          </cell>
          <cell r="B761">
            <v>919.5</v>
          </cell>
          <cell r="C761">
            <v>12.5</v>
          </cell>
          <cell r="D761">
            <v>392963262344</v>
          </cell>
          <cell r="E761">
            <v>6.3989975461383895E-4</v>
          </cell>
          <cell r="F761">
            <v>0.58838782436742498</v>
          </cell>
        </row>
        <row r="762">
          <cell r="A762">
            <v>42765</v>
          </cell>
          <cell r="B762">
            <v>920.38</v>
          </cell>
          <cell r="C762">
            <v>12.5</v>
          </cell>
          <cell r="D762">
            <v>392963262344</v>
          </cell>
          <cell r="E762">
            <v>6.3989975461383895E-4</v>
          </cell>
          <cell r="F762">
            <v>0.58895093615148497</v>
          </cell>
        </row>
        <row r="763">
          <cell r="A763">
            <v>42766</v>
          </cell>
          <cell r="B763">
            <v>970.4</v>
          </cell>
          <cell r="C763">
            <v>12.5</v>
          </cell>
          <cell r="D763">
            <v>392963262344</v>
          </cell>
          <cell r="E763">
            <v>6.3989975461383895E-4</v>
          </cell>
          <cell r="F763">
            <v>0.62095872187726897</v>
          </cell>
        </row>
        <row r="764">
          <cell r="A764">
            <v>42767</v>
          </cell>
          <cell r="B764">
            <v>989.02</v>
          </cell>
          <cell r="C764">
            <v>12.5</v>
          </cell>
          <cell r="D764">
            <v>392963262344</v>
          </cell>
          <cell r="E764">
            <v>6.3989975461383895E-4</v>
          </cell>
          <cell r="F764">
            <v>0.63287365530817896</v>
          </cell>
        </row>
        <row r="765">
          <cell r="A765">
            <v>42768</v>
          </cell>
          <cell r="B765">
            <v>1011.8</v>
          </cell>
          <cell r="C765">
            <v>12.5</v>
          </cell>
          <cell r="D765">
            <v>392963262344</v>
          </cell>
          <cell r="E765">
            <v>6.3989975461383895E-4</v>
          </cell>
          <cell r="F765">
            <v>0.64745057171828202</v>
          </cell>
        </row>
        <row r="766">
          <cell r="A766">
            <v>42769</v>
          </cell>
          <cell r="B766">
            <v>1029.9100000000001</v>
          </cell>
          <cell r="C766">
            <v>12.5</v>
          </cell>
          <cell r="D766">
            <v>392963262344</v>
          </cell>
          <cell r="E766">
            <v>6.3989975461383895E-4</v>
          </cell>
          <cell r="F766">
            <v>0.65903915627433896</v>
          </cell>
        </row>
        <row r="767">
          <cell r="A767">
            <v>42770</v>
          </cell>
          <cell r="B767">
            <v>1042.9000000000001</v>
          </cell>
          <cell r="C767">
            <v>12.5</v>
          </cell>
          <cell r="D767">
            <v>392963262344</v>
          </cell>
          <cell r="E767">
            <v>6.3989975461383895E-4</v>
          </cell>
          <cell r="F767">
            <v>0.66735145408677299</v>
          </cell>
        </row>
        <row r="768">
          <cell r="A768">
            <v>42771</v>
          </cell>
          <cell r="B768">
            <v>1027.3399999999999</v>
          </cell>
          <cell r="C768">
            <v>12.5</v>
          </cell>
          <cell r="D768">
            <v>422170566883</v>
          </cell>
          <cell r="E768">
            <v>5.9562914819655797E-4</v>
          </cell>
          <cell r="F768">
            <v>0.61191364910825197</v>
          </cell>
        </row>
        <row r="769">
          <cell r="A769">
            <v>42772</v>
          </cell>
          <cell r="B769">
            <v>1038.1500000000001</v>
          </cell>
          <cell r="C769">
            <v>12.5</v>
          </cell>
          <cell r="D769">
            <v>422170566883</v>
          </cell>
          <cell r="E769">
            <v>5.9562914819655797E-4</v>
          </cell>
          <cell r="F769">
            <v>0.61835240020025695</v>
          </cell>
        </row>
        <row r="770">
          <cell r="A770">
            <v>42773</v>
          </cell>
          <cell r="B770">
            <v>1061.3499999999999</v>
          </cell>
          <cell r="C770">
            <v>12.5</v>
          </cell>
          <cell r="D770">
            <v>422170566883</v>
          </cell>
          <cell r="E770">
            <v>5.9562914819655797E-4</v>
          </cell>
          <cell r="F770">
            <v>0.63217099643841701</v>
          </cell>
        </row>
        <row r="771">
          <cell r="A771">
            <v>42774</v>
          </cell>
          <cell r="B771">
            <v>1063.07</v>
          </cell>
          <cell r="C771">
            <v>12.5</v>
          </cell>
          <cell r="D771">
            <v>422170566883</v>
          </cell>
          <cell r="E771">
            <v>5.9562914819655797E-4</v>
          </cell>
          <cell r="F771">
            <v>0.63319547857331504</v>
          </cell>
        </row>
        <row r="772">
          <cell r="A772">
            <v>42775</v>
          </cell>
          <cell r="B772">
            <v>994.38</v>
          </cell>
          <cell r="C772">
            <v>12.5</v>
          </cell>
          <cell r="D772">
            <v>422170566883</v>
          </cell>
          <cell r="E772">
            <v>5.9562914819655797E-4</v>
          </cell>
          <cell r="F772">
            <v>0.59228171238369298</v>
          </cell>
        </row>
        <row r="773">
          <cell r="A773">
            <v>42776</v>
          </cell>
          <cell r="B773">
            <v>988.67</v>
          </cell>
          <cell r="C773">
            <v>12.5</v>
          </cell>
          <cell r="D773">
            <v>422170566883</v>
          </cell>
          <cell r="E773">
            <v>5.9562914819655797E-4</v>
          </cell>
          <cell r="F773">
            <v>0.588880669947491</v>
          </cell>
        </row>
        <row r="774">
          <cell r="A774">
            <v>42777</v>
          </cell>
          <cell r="B774">
            <v>1004.45</v>
          </cell>
          <cell r="C774">
            <v>12.5</v>
          </cell>
          <cell r="D774">
            <v>422170566883</v>
          </cell>
          <cell r="E774">
            <v>5.9562914819655797E-4</v>
          </cell>
          <cell r="F774">
            <v>0.59827969790603197</v>
          </cell>
        </row>
        <row r="775">
          <cell r="A775">
            <v>42778</v>
          </cell>
          <cell r="B775">
            <v>999.18</v>
          </cell>
          <cell r="C775">
            <v>12.5</v>
          </cell>
          <cell r="D775">
            <v>422170566883</v>
          </cell>
          <cell r="E775">
            <v>5.9562914819655797E-4</v>
          </cell>
          <cell r="F775">
            <v>0.59514073229503694</v>
          </cell>
        </row>
        <row r="776">
          <cell r="A776">
            <v>42779</v>
          </cell>
          <cell r="B776">
            <v>990.64</v>
          </cell>
          <cell r="C776">
            <v>12.5</v>
          </cell>
          <cell r="D776">
            <v>422170566883</v>
          </cell>
          <cell r="E776">
            <v>5.9562914819655797E-4</v>
          </cell>
          <cell r="F776">
            <v>0.590054059369438</v>
          </cell>
        </row>
        <row r="777">
          <cell r="A777">
            <v>42780</v>
          </cell>
          <cell r="B777">
            <v>1004.55</v>
          </cell>
          <cell r="C777">
            <v>12.5</v>
          </cell>
          <cell r="D777">
            <v>422170566883</v>
          </cell>
          <cell r="E777">
            <v>5.9562914819655797E-4</v>
          </cell>
          <cell r="F777">
            <v>0.59833926082085198</v>
          </cell>
        </row>
        <row r="778">
          <cell r="A778">
            <v>42781</v>
          </cell>
          <cell r="B778">
            <v>1007.48</v>
          </cell>
          <cell r="C778">
            <v>12.5</v>
          </cell>
          <cell r="D778">
            <v>422170566883</v>
          </cell>
          <cell r="E778">
            <v>5.9562914819655797E-4</v>
          </cell>
          <cell r="F778">
            <v>0.60008445422506795</v>
          </cell>
        </row>
        <row r="779">
          <cell r="A779">
            <v>42782</v>
          </cell>
          <cell r="B779">
            <v>1027.44</v>
          </cell>
          <cell r="C779">
            <v>12.5</v>
          </cell>
          <cell r="D779">
            <v>422170566883</v>
          </cell>
          <cell r="E779">
            <v>5.9562914819655797E-4</v>
          </cell>
          <cell r="F779">
            <v>0.61197321202307098</v>
          </cell>
        </row>
        <row r="780">
          <cell r="A780">
            <v>42783</v>
          </cell>
          <cell r="B780">
            <v>1046.21</v>
          </cell>
          <cell r="C780">
            <v>12.5</v>
          </cell>
          <cell r="D780">
            <v>422170566883</v>
          </cell>
          <cell r="E780">
            <v>5.9562914819655797E-4</v>
          </cell>
          <cell r="F780">
            <v>0.62315317113472102</v>
          </cell>
        </row>
        <row r="781">
          <cell r="A781">
            <v>42784</v>
          </cell>
          <cell r="B781">
            <v>1054.42</v>
          </cell>
          <cell r="C781">
            <v>12.5</v>
          </cell>
          <cell r="D781">
            <v>440779902286</v>
          </cell>
          <cell r="E781">
            <v>5.7048221536884296E-4</v>
          </cell>
          <cell r="F781">
            <v>0.601527857529215</v>
          </cell>
        </row>
        <row r="782">
          <cell r="A782">
            <v>42785</v>
          </cell>
          <cell r="B782">
            <v>1047.8699999999999</v>
          </cell>
          <cell r="C782">
            <v>12.5</v>
          </cell>
          <cell r="D782">
            <v>440779902286</v>
          </cell>
          <cell r="E782">
            <v>5.7048221536884296E-4</v>
          </cell>
          <cell r="F782">
            <v>0.59779119901854905</v>
          </cell>
        </row>
        <row r="783">
          <cell r="A783">
            <v>42786</v>
          </cell>
          <cell r="B783">
            <v>1079.98</v>
          </cell>
          <cell r="C783">
            <v>12.5</v>
          </cell>
          <cell r="D783">
            <v>440779902286</v>
          </cell>
          <cell r="E783">
            <v>5.7048221536884296E-4</v>
          </cell>
          <cell r="F783">
            <v>0.61610938295404305</v>
          </cell>
        </row>
        <row r="784">
          <cell r="A784">
            <v>42787</v>
          </cell>
          <cell r="B784">
            <v>1115.3</v>
          </cell>
          <cell r="C784">
            <v>12.5</v>
          </cell>
          <cell r="D784">
            <v>440779902286</v>
          </cell>
          <cell r="E784">
            <v>5.7048221536884296E-4</v>
          </cell>
          <cell r="F784">
            <v>0.63625881480086999</v>
          </cell>
        </row>
        <row r="785">
          <cell r="A785">
            <v>42788</v>
          </cell>
          <cell r="B785">
            <v>1117.44</v>
          </cell>
          <cell r="C785">
            <v>12.5</v>
          </cell>
          <cell r="D785">
            <v>440779902286</v>
          </cell>
          <cell r="E785">
            <v>5.7048221536884296E-4</v>
          </cell>
          <cell r="F785">
            <v>0.63747964674175905</v>
          </cell>
        </row>
        <row r="786">
          <cell r="A786">
            <v>42789</v>
          </cell>
          <cell r="B786">
            <v>1166.72</v>
          </cell>
          <cell r="C786">
            <v>12.5</v>
          </cell>
          <cell r="D786">
            <v>440779902286</v>
          </cell>
          <cell r="E786">
            <v>5.7048221536884296E-4</v>
          </cell>
          <cell r="F786">
            <v>0.66559301031513596</v>
          </cell>
        </row>
        <row r="787">
          <cell r="A787">
            <v>42790</v>
          </cell>
          <cell r="B787">
            <v>1173.68</v>
          </cell>
          <cell r="C787">
            <v>12.5</v>
          </cell>
          <cell r="D787">
            <v>440779902286</v>
          </cell>
          <cell r="E787">
            <v>5.7048221536884296E-4</v>
          </cell>
          <cell r="F787">
            <v>0.66956356653410298</v>
          </cell>
        </row>
        <row r="788">
          <cell r="A788">
            <v>42791</v>
          </cell>
          <cell r="B788">
            <v>1143.8399999999999</v>
          </cell>
          <cell r="C788">
            <v>12.5</v>
          </cell>
          <cell r="D788">
            <v>440779902286</v>
          </cell>
          <cell r="E788">
            <v>5.7048221536884296E-4</v>
          </cell>
          <cell r="F788">
            <v>0.65254037722749703</v>
          </cell>
        </row>
        <row r="789">
          <cell r="A789">
            <v>42792</v>
          </cell>
          <cell r="B789">
            <v>1165.2</v>
          </cell>
          <cell r="C789">
            <v>12.5</v>
          </cell>
          <cell r="D789">
            <v>440779902286</v>
          </cell>
          <cell r="E789">
            <v>5.7048221536884296E-4</v>
          </cell>
          <cell r="F789">
            <v>0.664725877347775</v>
          </cell>
        </row>
        <row r="790">
          <cell r="A790">
            <v>42793</v>
          </cell>
          <cell r="B790">
            <v>1179.97</v>
          </cell>
          <cell r="C790">
            <v>12.5</v>
          </cell>
          <cell r="D790">
            <v>440779902286</v>
          </cell>
          <cell r="E790">
            <v>5.7048221536884296E-4</v>
          </cell>
          <cell r="F790">
            <v>0.67315189966877298</v>
          </cell>
        </row>
        <row r="791">
          <cell r="A791">
            <v>42794</v>
          </cell>
          <cell r="B791">
            <v>1179.97</v>
          </cell>
          <cell r="C791">
            <v>12.5</v>
          </cell>
          <cell r="D791">
            <v>440779902286</v>
          </cell>
          <cell r="E791">
            <v>5.7048221536884296E-4</v>
          </cell>
          <cell r="F791">
            <v>0.67315189966877298</v>
          </cell>
        </row>
        <row r="792">
          <cell r="A792">
            <v>42795</v>
          </cell>
          <cell r="B792">
            <v>1222.5</v>
          </cell>
          <cell r="C792">
            <v>12.5</v>
          </cell>
          <cell r="D792">
            <v>440779902286</v>
          </cell>
          <cell r="E792">
            <v>5.7048221536884296E-4</v>
          </cell>
          <cell r="F792">
            <v>0.69741450828841001</v>
          </cell>
        </row>
        <row r="793">
          <cell r="A793">
            <v>42796</v>
          </cell>
          <cell r="B793">
            <v>1251.01</v>
          </cell>
          <cell r="C793">
            <v>12.5</v>
          </cell>
          <cell r="D793">
            <v>440779902286</v>
          </cell>
          <cell r="E793">
            <v>5.7048221536884296E-4</v>
          </cell>
          <cell r="F793">
            <v>0.71367895624857602</v>
          </cell>
        </row>
        <row r="794">
          <cell r="A794">
            <v>42797</v>
          </cell>
          <cell r="B794">
            <v>1274.99</v>
          </cell>
          <cell r="C794">
            <v>12.5</v>
          </cell>
          <cell r="D794">
            <v>440779902286</v>
          </cell>
          <cell r="E794">
            <v>5.7048221536884296E-4</v>
          </cell>
          <cell r="F794">
            <v>0.72735911977312095</v>
          </cell>
        </row>
        <row r="795">
          <cell r="A795">
            <v>42798</v>
          </cell>
          <cell r="B795">
            <v>1255.1500000000001</v>
          </cell>
          <cell r="C795">
            <v>12.5</v>
          </cell>
          <cell r="D795">
            <v>460769358090</v>
          </cell>
          <cell r="E795">
            <v>5.4573311078785595E-4</v>
          </cell>
          <cell r="F795">
            <v>0.68497691400537697</v>
          </cell>
        </row>
        <row r="796">
          <cell r="A796">
            <v>42799</v>
          </cell>
          <cell r="B796">
            <v>1267.1199999999999</v>
          </cell>
          <cell r="C796">
            <v>12.5</v>
          </cell>
          <cell r="D796">
            <v>460769358090</v>
          </cell>
          <cell r="E796">
            <v>5.4573311078785595E-4</v>
          </cell>
          <cell r="F796">
            <v>0.69150933934150804</v>
          </cell>
        </row>
        <row r="797">
          <cell r="A797">
            <v>42800</v>
          </cell>
          <cell r="B797">
            <v>1272.83</v>
          </cell>
          <cell r="C797">
            <v>12.5</v>
          </cell>
          <cell r="D797">
            <v>460769358090</v>
          </cell>
          <cell r="E797">
            <v>5.4573311078785595E-4</v>
          </cell>
          <cell r="F797">
            <v>0.69462547540410602</v>
          </cell>
        </row>
        <row r="798">
          <cell r="A798">
            <v>42801</v>
          </cell>
          <cell r="B798">
            <v>1223.54</v>
          </cell>
          <cell r="C798">
            <v>12.5</v>
          </cell>
          <cell r="D798">
            <v>460769358090</v>
          </cell>
          <cell r="E798">
            <v>5.4573311078785595E-4</v>
          </cell>
          <cell r="F798">
            <v>0.66772629037337305</v>
          </cell>
        </row>
        <row r="799">
          <cell r="A799">
            <v>42802</v>
          </cell>
          <cell r="B799">
            <v>1150</v>
          </cell>
          <cell r="C799">
            <v>12.5</v>
          </cell>
          <cell r="D799">
            <v>460769358090</v>
          </cell>
          <cell r="E799">
            <v>5.4573311078785595E-4</v>
          </cell>
          <cell r="F799">
            <v>0.62759307740603398</v>
          </cell>
        </row>
        <row r="800">
          <cell r="A800">
            <v>42803</v>
          </cell>
          <cell r="B800">
            <v>1188.49</v>
          </cell>
          <cell r="C800">
            <v>12.5</v>
          </cell>
          <cell r="D800">
            <v>460769358090</v>
          </cell>
          <cell r="E800">
            <v>5.4573311078785595E-4</v>
          </cell>
          <cell r="F800">
            <v>0.64859834484025902</v>
          </cell>
        </row>
        <row r="801">
          <cell r="A801">
            <v>42804</v>
          </cell>
          <cell r="B801">
            <v>1116.72</v>
          </cell>
          <cell r="C801">
            <v>12.5</v>
          </cell>
          <cell r="D801">
            <v>460769358090</v>
          </cell>
          <cell r="E801">
            <v>5.4573311078785595E-4</v>
          </cell>
          <cell r="F801">
            <v>0.60943107947901398</v>
          </cell>
        </row>
        <row r="802">
          <cell r="A802">
            <v>42805</v>
          </cell>
          <cell r="B802">
            <v>1175.83</v>
          </cell>
          <cell r="C802">
            <v>12.5</v>
          </cell>
          <cell r="D802">
            <v>460769358090</v>
          </cell>
          <cell r="E802">
            <v>5.4573311078785595E-4</v>
          </cell>
          <cell r="F802">
            <v>0.64168936365768403</v>
          </cell>
        </row>
        <row r="803">
          <cell r="A803">
            <v>42806</v>
          </cell>
          <cell r="B803">
            <v>1221.3800000000001</v>
          </cell>
          <cell r="C803">
            <v>12.5</v>
          </cell>
          <cell r="D803">
            <v>460769358090</v>
          </cell>
          <cell r="E803">
            <v>5.4573311078785595E-4</v>
          </cell>
          <cell r="F803">
            <v>0.66654750685407105</v>
          </cell>
        </row>
        <row r="804">
          <cell r="A804">
            <v>42807</v>
          </cell>
          <cell r="B804">
            <v>1231.92</v>
          </cell>
          <cell r="C804">
            <v>12.5</v>
          </cell>
          <cell r="D804">
            <v>460769358090</v>
          </cell>
          <cell r="E804">
            <v>5.4573311078785595E-4</v>
          </cell>
          <cell r="F804">
            <v>0.67229953384177499</v>
          </cell>
        </row>
        <row r="805">
          <cell r="A805">
            <v>42808</v>
          </cell>
          <cell r="B805">
            <v>1240</v>
          </cell>
          <cell r="C805">
            <v>12.5</v>
          </cell>
          <cell r="D805">
            <v>460769358090</v>
          </cell>
          <cell r="E805">
            <v>5.4573311078785595E-4</v>
          </cell>
          <cell r="F805">
            <v>0.67670905737694098</v>
          </cell>
        </row>
        <row r="806">
          <cell r="A806">
            <v>42809</v>
          </cell>
          <cell r="B806">
            <v>1249.6099999999999</v>
          </cell>
          <cell r="C806">
            <v>12.5</v>
          </cell>
          <cell r="D806">
            <v>460769358090</v>
          </cell>
          <cell r="E806">
            <v>5.4573311078785595E-4</v>
          </cell>
          <cell r="F806">
            <v>0.68195355257161205</v>
          </cell>
        </row>
        <row r="807">
          <cell r="A807">
            <v>42810</v>
          </cell>
          <cell r="B807">
            <v>1187.81</v>
          </cell>
          <cell r="C807">
            <v>12.5</v>
          </cell>
          <cell r="D807">
            <v>460769358090</v>
          </cell>
          <cell r="E807">
            <v>5.4573311078785595E-4</v>
          </cell>
          <cell r="F807">
            <v>0.64822724632492301</v>
          </cell>
        </row>
        <row r="808">
          <cell r="A808">
            <v>42811</v>
          </cell>
          <cell r="B808">
            <v>1100.23</v>
          </cell>
          <cell r="C808">
            <v>12.5</v>
          </cell>
          <cell r="D808">
            <v>475705205061</v>
          </cell>
          <cell r="E808">
            <v>5.2859857842828305E-4</v>
          </cell>
          <cell r="F808">
            <v>0.58158001394414904</v>
          </cell>
        </row>
        <row r="809">
          <cell r="A809">
            <v>42812</v>
          </cell>
          <cell r="B809">
            <v>973.82</v>
          </cell>
          <cell r="C809">
            <v>12.5</v>
          </cell>
          <cell r="D809">
            <v>475705205061</v>
          </cell>
          <cell r="E809">
            <v>5.2859857842828305E-4</v>
          </cell>
          <cell r="F809">
            <v>0.51475986764503001</v>
          </cell>
        </row>
        <row r="810">
          <cell r="A810">
            <v>42813</v>
          </cell>
          <cell r="B810">
            <v>1036.74</v>
          </cell>
          <cell r="C810">
            <v>12.5</v>
          </cell>
          <cell r="D810">
            <v>475705205061</v>
          </cell>
          <cell r="E810">
            <v>5.2859857842828305E-4</v>
          </cell>
          <cell r="F810">
            <v>0.54801929019973805</v>
          </cell>
        </row>
        <row r="811">
          <cell r="A811">
            <v>42814</v>
          </cell>
          <cell r="B811">
            <v>1054.23</v>
          </cell>
          <cell r="C811">
            <v>12.5</v>
          </cell>
          <cell r="D811">
            <v>475705205061</v>
          </cell>
          <cell r="E811">
            <v>5.2859857842828305E-4</v>
          </cell>
          <cell r="F811">
            <v>0.55726447933644796</v>
          </cell>
        </row>
        <row r="812">
          <cell r="A812">
            <v>42815</v>
          </cell>
          <cell r="B812">
            <v>1120.54</v>
          </cell>
          <cell r="C812">
            <v>12.5</v>
          </cell>
          <cell r="D812">
            <v>475705205061</v>
          </cell>
          <cell r="E812">
            <v>5.2859857842828305E-4</v>
          </cell>
          <cell r="F812">
            <v>0.592315851072028</v>
          </cell>
        </row>
        <row r="813">
          <cell r="A813">
            <v>42816</v>
          </cell>
          <cell r="B813">
            <v>1049.1400000000001</v>
          </cell>
          <cell r="C813">
            <v>12.5</v>
          </cell>
          <cell r="D813">
            <v>475705205061</v>
          </cell>
          <cell r="E813">
            <v>5.2859857842828305E-4</v>
          </cell>
          <cell r="F813">
            <v>0.55457391257224797</v>
          </cell>
        </row>
        <row r="814">
          <cell r="A814">
            <v>42817</v>
          </cell>
          <cell r="B814">
            <v>1038.5899999999999</v>
          </cell>
          <cell r="C814">
            <v>12.5</v>
          </cell>
          <cell r="D814">
            <v>475705205061</v>
          </cell>
          <cell r="E814">
            <v>5.2859857842828305E-4</v>
          </cell>
          <cell r="F814">
            <v>0.54899719756983001</v>
          </cell>
        </row>
        <row r="815">
          <cell r="A815">
            <v>42818</v>
          </cell>
          <cell r="B815">
            <v>937.52</v>
          </cell>
          <cell r="C815">
            <v>12.5</v>
          </cell>
          <cell r="D815">
            <v>475705205061</v>
          </cell>
          <cell r="E815">
            <v>5.2859857842828305E-4</v>
          </cell>
          <cell r="F815">
            <v>0.49557173924808301</v>
          </cell>
        </row>
        <row r="816">
          <cell r="A816">
            <v>42819</v>
          </cell>
          <cell r="B816">
            <v>972.78</v>
          </cell>
          <cell r="C816">
            <v>12.5</v>
          </cell>
          <cell r="D816">
            <v>475705205061</v>
          </cell>
          <cell r="E816">
            <v>5.2859857842828305E-4</v>
          </cell>
          <cell r="F816">
            <v>0.51421012512346498</v>
          </cell>
        </row>
        <row r="817">
          <cell r="A817">
            <v>42820</v>
          </cell>
          <cell r="B817">
            <v>966.72</v>
          </cell>
          <cell r="C817">
            <v>12.5</v>
          </cell>
          <cell r="D817">
            <v>475705205061</v>
          </cell>
          <cell r="E817">
            <v>5.2859857842828305E-4</v>
          </cell>
          <cell r="F817">
            <v>0.51100681773818901</v>
          </cell>
        </row>
        <row r="818">
          <cell r="A818">
            <v>42821</v>
          </cell>
          <cell r="B818">
            <v>1045.77</v>
          </cell>
          <cell r="C818">
            <v>12.5</v>
          </cell>
          <cell r="D818">
            <v>475705205061</v>
          </cell>
          <cell r="E818">
            <v>5.2859857842828305E-4</v>
          </cell>
          <cell r="F818">
            <v>0.55279253536294504</v>
          </cell>
        </row>
        <row r="819">
          <cell r="A819">
            <v>42822</v>
          </cell>
          <cell r="B819">
            <v>1047.1500000000001</v>
          </cell>
          <cell r="C819">
            <v>12.5</v>
          </cell>
          <cell r="D819">
            <v>475705205061</v>
          </cell>
          <cell r="E819">
            <v>5.2859857842828305E-4</v>
          </cell>
          <cell r="F819">
            <v>0.55352200140117602</v>
          </cell>
        </row>
        <row r="820">
          <cell r="A820">
            <v>42823</v>
          </cell>
          <cell r="B820">
            <v>1039.97</v>
          </cell>
          <cell r="C820">
            <v>12.5</v>
          </cell>
          <cell r="D820">
            <v>475705205061</v>
          </cell>
          <cell r="E820">
            <v>5.2859857842828305E-4</v>
          </cell>
          <cell r="F820">
            <v>0.54972666360806099</v>
          </cell>
        </row>
        <row r="821">
          <cell r="A821">
            <v>42824</v>
          </cell>
          <cell r="B821">
            <v>1026.43</v>
          </cell>
          <cell r="C821">
            <v>12.5</v>
          </cell>
          <cell r="D821">
            <v>475705205061</v>
          </cell>
          <cell r="E821">
            <v>5.2859857842828305E-4</v>
          </cell>
          <cell r="F821">
            <v>0.54256943885614195</v>
          </cell>
        </row>
        <row r="822">
          <cell r="A822">
            <v>42825</v>
          </cell>
          <cell r="B822">
            <v>1071.79</v>
          </cell>
          <cell r="C822">
            <v>12.5</v>
          </cell>
          <cell r="D822">
            <v>499635929816</v>
          </cell>
          <cell r="E822">
            <v>5.0328064924951E-4</v>
          </cell>
          <cell r="F822">
            <v>0.53941116705913295</v>
          </cell>
        </row>
        <row r="823">
          <cell r="A823">
            <v>42826</v>
          </cell>
          <cell r="B823">
            <v>1080.5</v>
          </cell>
          <cell r="C823">
            <v>12.5</v>
          </cell>
          <cell r="D823">
            <v>499635929816</v>
          </cell>
          <cell r="E823">
            <v>5.0328064924951E-4</v>
          </cell>
          <cell r="F823">
            <v>0.54379474151409601</v>
          </cell>
        </row>
        <row r="824">
          <cell r="A824">
            <v>42827</v>
          </cell>
          <cell r="B824">
            <v>1102.17</v>
          </cell>
          <cell r="C824">
            <v>12.5</v>
          </cell>
          <cell r="D824">
            <v>499635929816</v>
          </cell>
          <cell r="E824">
            <v>5.0328064924951E-4</v>
          </cell>
          <cell r="F824">
            <v>0.55470083318333296</v>
          </cell>
        </row>
        <row r="825">
          <cell r="A825">
            <v>42828</v>
          </cell>
          <cell r="B825">
            <v>1143.81</v>
          </cell>
          <cell r="C825">
            <v>12.5</v>
          </cell>
          <cell r="D825">
            <v>499635929816</v>
          </cell>
          <cell r="E825">
            <v>5.0328064924951E-4</v>
          </cell>
          <cell r="F825">
            <v>0.57565743941808201</v>
          </cell>
        </row>
        <row r="826">
          <cell r="A826">
            <v>42829</v>
          </cell>
          <cell r="B826">
            <v>1133.25</v>
          </cell>
          <cell r="C826">
            <v>12.5</v>
          </cell>
          <cell r="D826">
            <v>499635929816</v>
          </cell>
          <cell r="E826">
            <v>5.0328064924951E-4</v>
          </cell>
          <cell r="F826">
            <v>0.57034279576200697</v>
          </cell>
        </row>
        <row r="827">
          <cell r="A827">
            <v>42830</v>
          </cell>
          <cell r="B827">
            <v>1124.78</v>
          </cell>
          <cell r="C827">
            <v>12.5</v>
          </cell>
          <cell r="D827">
            <v>499635929816</v>
          </cell>
          <cell r="E827">
            <v>5.0328064924951E-4</v>
          </cell>
          <cell r="F827">
            <v>0.56608000866286401</v>
          </cell>
        </row>
        <row r="828">
          <cell r="A828">
            <v>42831</v>
          </cell>
          <cell r="B828">
            <v>1182.68</v>
          </cell>
          <cell r="C828">
            <v>12.5</v>
          </cell>
          <cell r="D828">
            <v>499635929816</v>
          </cell>
          <cell r="E828">
            <v>5.0328064924951E-4</v>
          </cell>
          <cell r="F828">
            <v>0.59521995825441099</v>
          </cell>
        </row>
        <row r="829">
          <cell r="A829">
            <v>42832</v>
          </cell>
          <cell r="B829">
            <v>1176.9000000000001</v>
          </cell>
          <cell r="C829">
            <v>12.5</v>
          </cell>
          <cell r="D829">
            <v>499635929816</v>
          </cell>
          <cell r="E829">
            <v>5.0328064924951E-4</v>
          </cell>
          <cell r="F829">
            <v>0.59231099610174898</v>
          </cell>
        </row>
        <row r="830">
          <cell r="A830">
            <v>42833</v>
          </cell>
          <cell r="B830">
            <v>1175.95</v>
          </cell>
          <cell r="C830">
            <v>12.5</v>
          </cell>
          <cell r="D830">
            <v>499635929816</v>
          </cell>
          <cell r="E830">
            <v>5.0328064924951E-4</v>
          </cell>
          <cell r="F830">
            <v>0.59183287948496199</v>
          </cell>
        </row>
        <row r="831">
          <cell r="A831">
            <v>42834</v>
          </cell>
          <cell r="B831">
            <v>1187.8699999999999</v>
          </cell>
          <cell r="C831">
            <v>12.5</v>
          </cell>
          <cell r="D831">
            <v>499635929816</v>
          </cell>
          <cell r="E831">
            <v>5.0328064924951E-4</v>
          </cell>
          <cell r="F831">
            <v>0.59783198482401601</v>
          </cell>
        </row>
        <row r="832">
          <cell r="A832">
            <v>42835</v>
          </cell>
          <cell r="B832">
            <v>1187.1300000000001</v>
          </cell>
          <cell r="C832">
            <v>12.5</v>
          </cell>
          <cell r="D832">
            <v>499635929816</v>
          </cell>
          <cell r="E832">
            <v>5.0328064924951E-4</v>
          </cell>
          <cell r="F832">
            <v>0.59745955714357102</v>
          </cell>
        </row>
        <row r="833">
          <cell r="A833">
            <v>42836</v>
          </cell>
          <cell r="B833">
            <v>1205.01</v>
          </cell>
          <cell r="C833">
            <v>12.5</v>
          </cell>
          <cell r="D833">
            <v>499635929816</v>
          </cell>
          <cell r="E833">
            <v>5.0328064924951E-4</v>
          </cell>
          <cell r="F833">
            <v>0.60645821515215204</v>
          </cell>
        </row>
        <row r="834">
          <cell r="A834">
            <v>42837</v>
          </cell>
          <cell r="B834">
            <v>1200.3699999999999</v>
          </cell>
          <cell r="C834">
            <v>12.5</v>
          </cell>
          <cell r="D834">
            <v>499635929816</v>
          </cell>
          <cell r="E834">
            <v>5.0328064924951E-4</v>
          </cell>
          <cell r="F834">
            <v>0.60412299293963501</v>
          </cell>
        </row>
        <row r="835">
          <cell r="A835">
            <v>42838</v>
          </cell>
          <cell r="B835">
            <v>1169.28</v>
          </cell>
          <cell r="C835">
            <v>12.5</v>
          </cell>
          <cell r="D835">
            <v>520808749422</v>
          </cell>
          <cell r="E835">
            <v>4.8282041233994102E-4</v>
          </cell>
          <cell r="F835">
            <v>0.564552251740847</v>
          </cell>
        </row>
        <row r="836">
          <cell r="A836">
            <v>42839</v>
          </cell>
          <cell r="B836">
            <v>1167.54</v>
          </cell>
          <cell r="C836">
            <v>12.5</v>
          </cell>
          <cell r="D836">
            <v>520808749422</v>
          </cell>
          <cell r="E836">
            <v>4.8282041233994102E-4</v>
          </cell>
          <cell r="F836">
            <v>0.56371214422337501</v>
          </cell>
        </row>
        <row r="837">
          <cell r="A837">
            <v>42840</v>
          </cell>
          <cell r="B837">
            <v>1172.52</v>
          </cell>
          <cell r="C837">
            <v>12.5</v>
          </cell>
          <cell r="D837">
            <v>520808749422</v>
          </cell>
          <cell r="E837">
            <v>4.8282041233994102E-4</v>
          </cell>
          <cell r="F837">
            <v>0.566116589876828</v>
          </cell>
        </row>
        <row r="838">
          <cell r="A838">
            <v>42841</v>
          </cell>
          <cell r="B838">
            <v>1182.94</v>
          </cell>
          <cell r="C838">
            <v>12.5</v>
          </cell>
          <cell r="D838">
            <v>520808749422</v>
          </cell>
          <cell r="E838">
            <v>4.8282041233994102E-4</v>
          </cell>
          <cell r="F838">
            <v>0.57114757857341003</v>
          </cell>
        </row>
        <row r="839">
          <cell r="A839">
            <v>42842</v>
          </cell>
          <cell r="B839">
            <v>1193.9100000000001</v>
          </cell>
          <cell r="C839">
            <v>12.5</v>
          </cell>
          <cell r="D839">
            <v>520808749422</v>
          </cell>
          <cell r="E839">
            <v>4.8282041233994102E-4</v>
          </cell>
          <cell r="F839">
            <v>0.57644411849677901</v>
          </cell>
        </row>
        <row r="840">
          <cell r="A840">
            <v>42843</v>
          </cell>
          <cell r="B840">
            <v>1211.67</v>
          </cell>
          <cell r="C840">
            <v>12.5</v>
          </cell>
          <cell r="D840">
            <v>520808749422</v>
          </cell>
          <cell r="E840">
            <v>4.8282041233994102E-4</v>
          </cell>
          <cell r="F840">
            <v>0.58501900901993698</v>
          </cell>
        </row>
        <row r="841">
          <cell r="A841">
            <v>42844</v>
          </cell>
          <cell r="B841">
            <v>1210.29</v>
          </cell>
          <cell r="C841">
            <v>12.5</v>
          </cell>
          <cell r="D841">
            <v>520808749422</v>
          </cell>
          <cell r="E841">
            <v>4.8282041233994102E-4</v>
          </cell>
          <cell r="F841">
            <v>0.58435271685090795</v>
          </cell>
        </row>
        <row r="842">
          <cell r="A842">
            <v>42845</v>
          </cell>
          <cell r="B842">
            <v>1229.08</v>
          </cell>
          <cell r="C842">
            <v>12.5</v>
          </cell>
          <cell r="D842">
            <v>520808749422</v>
          </cell>
          <cell r="E842">
            <v>4.8282041233994102E-4</v>
          </cell>
          <cell r="F842">
            <v>0.59342491239877504</v>
          </cell>
        </row>
        <row r="843">
          <cell r="A843">
            <v>42846</v>
          </cell>
          <cell r="B843">
            <v>1222.05</v>
          </cell>
          <cell r="C843">
            <v>12.5</v>
          </cell>
          <cell r="D843">
            <v>520808749422</v>
          </cell>
          <cell r="E843">
            <v>4.8282041233994102E-4</v>
          </cell>
          <cell r="F843">
            <v>0.59003068490002497</v>
          </cell>
        </row>
        <row r="844">
          <cell r="A844">
            <v>42847</v>
          </cell>
          <cell r="B844">
            <v>1231.71</v>
          </cell>
          <cell r="C844">
            <v>12.5</v>
          </cell>
          <cell r="D844">
            <v>520808749422</v>
          </cell>
          <cell r="E844">
            <v>4.8282041233994102E-4</v>
          </cell>
          <cell r="F844">
            <v>0.59469473008322904</v>
          </cell>
        </row>
        <row r="845">
          <cell r="A845">
            <v>42848</v>
          </cell>
          <cell r="B845">
            <v>1207.21</v>
          </cell>
          <cell r="C845">
            <v>12.5</v>
          </cell>
          <cell r="D845">
            <v>520808749422</v>
          </cell>
          <cell r="E845">
            <v>4.8282041233994102E-4</v>
          </cell>
          <cell r="F845">
            <v>0.58286562998090097</v>
          </cell>
        </row>
        <row r="846">
          <cell r="A846">
            <v>42849</v>
          </cell>
          <cell r="B846">
            <v>1250.1500000000001</v>
          </cell>
          <cell r="C846">
            <v>12.5</v>
          </cell>
          <cell r="D846">
            <v>520808749422</v>
          </cell>
          <cell r="E846">
            <v>4.8282041233994102E-4</v>
          </cell>
          <cell r="F846">
            <v>0.60359793848677801</v>
          </cell>
        </row>
        <row r="847">
          <cell r="A847">
            <v>42850</v>
          </cell>
          <cell r="B847">
            <v>1265.49</v>
          </cell>
          <cell r="C847">
            <v>12.5</v>
          </cell>
          <cell r="D847">
            <v>520808749422</v>
          </cell>
          <cell r="E847">
            <v>4.8282041233994102E-4</v>
          </cell>
          <cell r="F847">
            <v>0.61100440361207198</v>
          </cell>
        </row>
        <row r="848">
          <cell r="A848">
            <v>42851</v>
          </cell>
          <cell r="B848">
            <v>1281.08</v>
          </cell>
          <cell r="C848">
            <v>12.5</v>
          </cell>
          <cell r="D848">
            <v>520808749422</v>
          </cell>
          <cell r="E848">
            <v>4.8282041233994102E-4</v>
          </cell>
          <cell r="F848">
            <v>0.61853157384045199</v>
          </cell>
        </row>
        <row r="849">
          <cell r="A849">
            <v>42852</v>
          </cell>
          <cell r="B849">
            <v>1317.73</v>
          </cell>
          <cell r="C849">
            <v>12.5</v>
          </cell>
          <cell r="D849">
            <v>521974519553</v>
          </cell>
          <cell r="E849">
            <v>4.81742088409829E-4</v>
          </cell>
          <cell r="F849">
            <v>0.63480600216028404</v>
          </cell>
        </row>
        <row r="850">
          <cell r="A850">
            <v>42853</v>
          </cell>
          <cell r="B850">
            <v>1316.48</v>
          </cell>
          <cell r="C850">
            <v>12.5</v>
          </cell>
          <cell r="D850">
            <v>521974519553</v>
          </cell>
          <cell r="E850">
            <v>4.81742088409829E-4</v>
          </cell>
          <cell r="F850">
            <v>0.63420382454977098</v>
          </cell>
        </row>
        <row r="851">
          <cell r="A851">
            <v>42854</v>
          </cell>
          <cell r="B851">
            <v>1321.79</v>
          </cell>
          <cell r="C851">
            <v>12.5</v>
          </cell>
          <cell r="D851">
            <v>521974519553</v>
          </cell>
          <cell r="E851">
            <v>4.81742088409829E-4</v>
          </cell>
          <cell r="F851">
            <v>0.63676187503922799</v>
          </cell>
        </row>
        <row r="852">
          <cell r="A852">
            <v>42855</v>
          </cell>
          <cell r="B852">
            <v>1347.89</v>
          </cell>
          <cell r="C852">
            <v>12.5</v>
          </cell>
          <cell r="D852">
            <v>521974519553</v>
          </cell>
          <cell r="E852">
            <v>4.81742088409829E-4</v>
          </cell>
          <cell r="F852">
            <v>0.64933534354672395</v>
          </cell>
        </row>
        <row r="853">
          <cell r="A853">
            <v>42856</v>
          </cell>
          <cell r="B853">
            <v>1421.6</v>
          </cell>
          <cell r="C853">
            <v>12.5</v>
          </cell>
          <cell r="D853">
            <v>521974519553</v>
          </cell>
          <cell r="E853">
            <v>4.81742088409829E-4</v>
          </cell>
          <cell r="F853">
            <v>0.68484455288341295</v>
          </cell>
        </row>
        <row r="854">
          <cell r="A854">
            <v>42857</v>
          </cell>
          <cell r="B854">
            <v>1452.82</v>
          </cell>
          <cell r="C854">
            <v>12.5</v>
          </cell>
          <cell r="D854">
            <v>521974519553</v>
          </cell>
          <cell r="E854">
            <v>4.81742088409829E-4</v>
          </cell>
          <cell r="F854">
            <v>0.699884540883567</v>
          </cell>
        </row>
        <row r="855">
          <cell r="A855">
            <v>42858</v>
          </cell>
          <cell r="B855">
            <v>1490.09</v>
          </cell>
          <cell r="C855">
            <v>12.5</v>
          </cell>
          <cell r="D855">
            <v>521974519553</v>
          </cell>
          <cell r="E855">
            <v>4.81742088409829E-4</v>
          </cell>
          <cell r="F855">
            <v>0.71783906851860202</v>
          </cell>
        </row>
        <row r="856">
          <cell r="A856">
            <v>42859</v>
          </cell>
          <cell r="B856">
            <v>1537.67</v>
          </cell>
          <cell r="C856">
            <v>12.5</v>
          </cell>
          <cell r="D856">
            <v>521974519553</v>
          </cell>
          <cell r="E856">
            <v>4.81742088409829E-4</v>
          </cell>
          <cell r="F856">
            <v>0.74076035708514099</v>
          </cell>
        </row>
        <row r="857">
          <cell r="A857">
            <v>42860</v>
          </cell>
          <cell r="B857">
            <v>1555.45</v>
          </cell>
          <cell r="C857">
            <v>12.5</v>
          </cell>
          <cell r="D857">
            <v>521974519553</v>
          </cell>
          <cell r="E857">
            <v>4.81742088409829E-4</v>
          </cell>
          <cell r="F857">
            <v>0.74932573141706804</v>
          </cell>
        </row>
        <row r="858">
          <cell r="A858">
            <v>42861</v>
          </cell>
          <cell r="B858">
            <v>1578.8</v>
          </cell>
          <cell r="C858">
            <v>12.5</v>
          </cell>
          <cell r="D858">
            <v>521974519553</v>
          </cell>
          <cell r="E858">
            <v>4.81742088409829E-4</v>
          </cell>
          <cell r="F858">
            <v>0.76057440918143804</v>
          </cell>
        </row>
        <row r="859">
          <cell r="A859">
            <v>42862</v>
          </cell>
          <cell r="B859">
            <v>1596.71</v>
          </cell>
          <cell r="C859">
            <v>12.5</v>
          </cell>
          <cell r="D859">
            <v>521974519553</v>
          </cell>
          <cell r="E859">
            <v>4.81742088409829E-4</v>
          </cell>
          <cell r="F859">
            <v>0.769202409984858</v>
          </cell>
        </row>
        <row r="860">
          <cell r="A860">
            <v>42863</v>
          </cell>
          <cell r="B860">
            <v>1723.35</v>
          </cell>
          <cell r="C860">
            <v>12.5</v>
          </cell>
          <cell r="D860">
            <v>521974519553</v>
          </cell>
          <cell r="E860">
            <v>4.81742088409829E-4</v>
          </cell>
          <cell r="F860">
            <v>0.83021022806107803</v>
          </cell>
        </row>
        <row r="861">
          <cell r="A861">
            <v>42864</v>
          </cell>
          <cell r="B861">
            <v>1755.36</v>
          </cell>
          <cell r="C861">
            <v>12.5</v>
          </cell>
          <cell r="D861">
            <v>521974519553</v>
          </cell>
          <cell r="E861">
            <v>4.81742088409829E-4</v>
          </cell>
          <cell r="F861">
            <v>0.84563079231107696</v>
          </cell>
        </row>
        <row r="862">
          <cell r="A862">
            <v>42865</v>
          </cell>
          <cell r="B862">
            <v>1787.13</v>
          </cell>
          <cell r="C862">
            <v>12.5</v>
          </cell>
          <cell r="D862">
            <v>559970892890</v>
          </cell>
          <cell r="E862">
            <v>4.4905386751160101E-4</v>
          </cell>
          <cell r="F862">
            <v>0.80251763824600797</v>
          </cell>
        </row>
        <row r="863">
          <cell r="A863">
            <v>42866</v>
          </cell>
          <cell r="B863">
            <v>1848.57</v>
          </cell>
          <cell r="C863">
            <v>12.5</v>
          </cell>
          <cell r="D863">
            <v>559970892890</v>
          </cell>
          <cell r="E863">
            <v>4.4905386751160101E-4</v>
          </cell>
          <cell r="F863">
            <v>0.83010750786592102</v>
          </cell>
        </row>
        <row r="864">
          <cell r="A864">
            <v>42867</v>
          </cell>
          <cell r="B864">
            <v>1724.24</v>
          </cell>
          <cell r="C864">
            <v>12.5</v>
          </cell>
          <cell r="D864">
            <v>559970892890</v>
          </cell>
          <cell r="E864">
            <v>4.4905386751160101E-4</v>
          </cell>
          <cell r="F864">
            <v>0.774276640518204</v>
          </cell>
        </row>
        <row r="865">
          <cell r="A865">
            <v>42868</v>
          </cell>
          <cell r="B865">
            <v>1804.91</v>
          </cell>
          <cell r="C865">
            <v>12.5</v>
          </cell>
          <cell r="D865">
            <v>559970892890</v>
          </cell>
          <cell r="E865">
            <v>4.4905386751160101E-4</v>
          </cell>
          <cell r="F865">
            <v>0.81050181601036497</v>
          </cell>
        </row>
        <row r="866">
          <cell r="A866">
            <v>42869</v>
          </cell>
          <cell r="B866">
            <v>1808.91</v>
          </cell>
          <cell r="C866">
            <v>12.5</v>
          </cell>
          <cell r="D866">
            <v>559970892890</v>
          </cell>
          <cell r="E866">
            <v>4.4905386751160101E-4</v>
          </cell>
          <cell r="F866">
            <v>0.81229803148041102</v>
          </cell>
        </row>
        <row r="867">
          <cell r="A867">
            <v>42870</v>
          </cell>
          <cell r="B867">
            <v>1738.43</v>
          </cell>
          <cell r="C867">
            <v>12.5</v>
          </cell>
          <cell r="D867">
            <v>559970892890</v>
          </cell>
          <cell r="E867">
            <v>4.4905386751160101E-4</v>
          </cell>
          <cell r="F867">
            <v>0.78064871489819299</v>
          </cell>
        </row>
        <row r="868">
          <cell r="A868">
            <v>42871</v>
          </cell>
          <cell r="B868">
            <v>1734.45</v>
          </cell>
          <cell r="C868">
            <v>12.5</v>
          </cell>
          <cell r="D868">
            <v>559970892890</v>
          </cell>
          <cell r="E868">
            <v>4.4905386751160101E-4</v>
          </cell>
          <cell r="F868">
            <v>0.77886148050549697</v>
          </cell>
        </row>
        <row r="869">
          <cell r="A869">
            <v>42872</v>
          </cell>
          <cell r="B869">
            <v>1839.09</v>
          </cell>
          <cell r="C869">
            <v>12.5</v>
          </cell>
          <cell r="D869">
            <v>559970892890</v>
          </cell>
          <cell r="E869">
            <v>4.4905386751160101E-4</v>
          </cell>
          <cell r="F869">
            <v>0.82585047720191096</v>
          </cell>
        </row>
        <row r="870">
          <cell r="A870">
            <v>42873</v>
          </cell>
          <cell r="B870">
            <v>1888.65</v>
          </cell>
          <cell r="C870">
            <v>12.5</v>
          </cell>
          <cell r="D870">
            <v>559970892890</v>
          </cell>
          <cell r="E870">
            <v>4.4905386751160101E-4</v>
          </cell>
          <cell r="F870">
            <v>0.84810558687578597</v>
          </cell>
        </row>
        <row r="871">
          <cell r="A871">
            <v>42874</v>
          </cell>
          <cell r="B871">
            <v>1987.71</v>
          </cell>
          <cell r="C871">
            <v>12.5</v>
          </cell>
          <cell r="D871">
            <v>559970892890</v>
          </cell>
          <cell r="E871">
            <v>4.4905386751160101E-4</v>
          </cell>
          <cell r="F871">
            <v>0.89258886299148499</v>
          </cell>
        </row>
        <row r="872">
          <cell r="A872">
            <v>42875</v>
          </cell>
          <cell r="B872">
            <v>2084.73</v>
          </cell>
          <cell r="C872">
            <v>12.5</v>
          </cell>
          <cell r="D872">
            <v>559970892890</v>
          </cell>
          <cell r="E872">
            <v>4.4905386751160101E-4</v>
          </cell>
          <cell r="F872">
            <v>0.93615606921746097</v>
          </cell>
        </row>
        <row r="873">
          <cell r="A873">
            <v>42876</v>
          </cell>
          <cell r="B873">
            <v>2041.2</v>
          </cell>
          <cell r="C873">
            <v>12.5</v>
          </cell>
          <cell r="D873">
            <v>559970892890</v>
          </cell>
          <cell r="E873">
            <v>4.4905386751160101E-4</v>
          </cell>
          <cell r="F873">
            <v>0.91660875436468103</v>
          </cell>
        </row>
        <row r="874">
          <cell r="A874">
            <v>42877</v>
          </cell>
          <cell r="B874">
            <v>2173.4</v>
          </cell>
          <cell r="C874">
            <v>12.5</v>
          </cell>
          <cell r="D874">
            <v>559970892890</v>
          </cell>
          <cell r="E874">
            <v>4.4905386751160101E-4</v>
          </cell>
          <cell r="F874">
            <v>0.97597367564971405</v>
          </cell>
        </row>
        <row r="875">
          <cell r="A875">
            <v>42878</v>
          </cell>
          <cell r="B875">
            <v>2320.42</v>
          </cell>
          <cell r="C875">
            <v>12.5</v>
          </cell>
          <cell r="D875">
            <v>595921917085</v>
          </cell>
          <cell r="E875">
            <v>4.2196315983174698E-4</v>
          </cell>
          <cell r="F875">
            <v>0.97913175533678298</v>
          </cell>
        </row>
        <row r="876">
          <cell r="A876">
            <v>42879</v>
          </cell>
          <cell r="B876">
            <v>2443.64</v>
          </cell>
          <cell r="C876">
            <v>12.5</v>
          </cell>
          <cell r="D876">
            <v>595921917085</v>
          </cell>
          <cell r="E876">
            <v>4.2196315983174698E-4</v>
          </cell>
          <cell r="F876">
            <v>1.0311260558912501</v>
          </cell>
        </row>
        <row r="877">
          <cell r="A877">
            <v>42880</v>
          </cell>
          <cell r="B877">
            <v>2304.98</v>
          </cell>
          <cell r="C877">
            <v>12.5</v>
          </cell>
          <cell r="D877">
            <v>595921917085</v>
          </cell>
          <cell r="E877">
            <v>4.2196315983174698E-4</v>
          </cell>
          <cell r="F877">
            <v>0.97261664414898097</v>
          </cell>
        </row>
        <row r="878">
          <cell r="A878">
            <v>42881</v>
          </cell>
          <cell r="B878">
            <v>2202.42</v>
          </cell>
          <cell r="C878">
            <v>12.5</v>
          </cell>
          <cell r="D878">
            <v>595921917085</v>
          </cell>
          <cell r="E878">
            <v>4.2196315983174698E-4</v>
          </cell>
          <cell r="F878">
            <v>0.92934010247663701</v>
          </cell>
        </row>
        <row r="879">
          <cell r="A879">
            <v>42882</v>
          </cell>
          <cell r="B879">
            <v>2038.87</v>
          </cell>
          <cell r="C879">
            <v>12.5</v>
          </cell>
          <cell r="D879">
            <v>595921917085</v>
          </cell>
          <cell r="E879">
            <v>4.2196315983174698E-4</v>
          </cell>
          <cell r="F879">
            <v>0.86032802768615502</v>
          </cell>
        </row>
        <row r="880">
          <cell r="A880">
            <v>42883</v>
          </cell>
          <cell r="B880">
            <v>2155.8000000000002</v>
          </cell>
          <cell r="C880">
            <v>12.5</v>
          </cell>
          <cell r="D880">
            <v>595921917085</v>
          </cell>
          <cell r="E880">
            <v>4.2196315983174698E-4</v>
          </cell>
          <cell r="F880">
            <v>0.90966817996528104</v>
          </cell>
        </row>
        <row r="881">
          <cell r="A881">
            <v>42884</v>
          </cell>
          <cell r="B881">
            <v>2255.61</v>
          </cell>
          <cell r="C881">
            <v>12.5</v>
          </cell>
          <cell r="D881">
            <v>595921917085</v>
          </cell>
          <cell r="E881">
            <v>4.2196315983174698E-4</v>
          </cell>
          <cell r="F881">
            <v>0.95178432294808801</v>
          </cell>
        </row>
        <row r="882">
          <cell r="A882">
            <v>42885</v>
          </cell>
          <cell r="B882">
            <v>2175.4699999999998</v>
          </cell>
          <cell r="C882">
            <v>12.5</v>
          </cell>
          <cell r="D882">
            <v>595921917085</v>
          </cell>
          <cell r="E882">
            <v>4.2196315983174698E-4</v>
          </cell>
          <cell r="F882">
            <v>0.91796819531917195</v>
          </cell>
        </row>
        <row r="883">
          <cell r="A883">
            <v>42886</v>
          </cell>
          <cell r="B883">
            <v>2286.41</v>
          </cell>
          <cell r="C883">
            <v>12.5</v>
          </cell>
          <cell r="D883">
            <v>595921917085</v>
          </cell>
          <cell r="E883">
            <v>4.2196315983174698E-4</v>
          </cell>
          <cell r="F883">
            <v>0.96478078827090596</v>
          </cell>
        </row>
        <row r="884">
          <cell r="A884">
            <v>42887</v>
          </cell>
          <cell r="B884">
            <v>2407.88</v>
          </cell>
          <cell r="C884">
            <v>12.5</v>
          </cell>
          <cell r="D884">
            <v>595921917085</v>
          </cell>
          <cell r="E884">
            <v>4.2196315983174698E-4</v>
          </cell>
          <cell r="F884">
            <v>1.0160366532956699</v>
          </cell>
        </row>
        <row r="885">
          <cell r="A885">
            <v>42888</v>
          </cell>
          <cell r="B885">
            <v>2488.5500000000002</v>
          </cell>
          <cell r="C885">
            <v>12.5</v>
          </cell>
          <cell r="D885">
            <v>595921917085</v>
          </cell>
          <cell r="E885">
            <v>4.2196315983174698E-4</v>
          </cell>
          <cell r="F885">
            <v>1.0500764213992999</v>
          </cell>
        </row>
        <row r="886">
          <cell r="A886">
            <v>42889</v>
          </cell>
          <cell r="B886">
            <v>2515.35</v>
          </cell>
          <cell r="C886">
            <v>12.5</v>
          </cell>
          <cell r="D886">
            <v>595921917085</v>
          </cell>
          <cell r="E886">
            <v>4.2196315983174698E-4</v>
          </cell>
          <cell r="F886">
            <v>1.0613850340827899</v>
          </cell>
        </row>
        <row r="887">
          <cell r="A887">
            <v>42890</v>
          </cell>
          <cell r="B887">
            <v>2511.81</v>
          </cell>
          <cell r="C887">
            <v>12.5</v>
          </cell>
          <cell r="D887">
            <v>678760110082</v>
          </cell>
          <cell r="E887">
            <v>3.7046534027434402E-4</v>
          </cell>
          <cell r="F887">
            <v>0.93053854635449995</v>
          </cell>
        </row>
        <row r="888">
          <cell r="A888">
            <v>42891</v>
          </cell>
          <cell r="B888">
            <v>2686.81</v>
          </cell>
          <cell r="C888">
            <v>12.5</v>
          </cell>
          <cell r="D888">
            <v>678760110082</v>
          </cell>
          <cell r="E888">
            <v>3.7046534027434402E-4</v>
          </cell>
          <cell r="F888">
            <v>0.99536998090251005</v>
          </cell>
        </row>
        <row r="889">
          <cell r="A889">
            <v>42892</v>
          </cell>
          <cell r="B889">
            <v>2863.2</v>
          </cell>
          <cell r="C889">
            <v>12.5</v>
          </cell>
          <cell r="D889">
            <v>678760110082</v>
          </cell>
          <cell r="E889">
            <v>3.7046534027434402E-4</v>
          </cell>
          <cell r="F889">
            <v>1.0607163622735001</v>
          </cell>
        </row>
        <row r="890">
          <cell r="A890">
            <v>42893</v>
          </cell>
          <cell r="B890">
            <v>2732.16</v>
          </cell>
          <cell r="C890">
            <v>12.5</v>
          </cell>
          <cell r="D890">
            <v>678760110082</v>
          </cell>
          <cell r="E890">
            <v>3.7046534027434402E-4</v>
          </cell>
          <cell r="F890">
            <v>1.0121705840839501</v>
          </cell>
        </row>
        <row r="891">
          <cell r="A891">
            <v>42894</v>
          </cell>
          <cell r="B891">
            <v>2805.62</v>
          </cell>
          <cell r="C891">
            <v>12.5</v>
          </cell>
          <cell r="D891">
            <v>678760110082</v>
          </cell>
          <cell r="E891">
            <v>3.7046534027434402E-4</v>
          </cell>
          <cell r="F891">
            <v>1.0393849679805001</v>
          </cell>
        </row>
        <row r="892">
          <cell r="A892">
            <v>42895</v>
          </cell>
          <cell r="B892">
            <v>2823.81</v>
          </cell>
          <cell r="C892">
            <v>12.5</v>
          </cell>
          <cell r="D892">
            <v>678760110082</v>
          </cell>
          <cell r="E892">
            <v>3.7046534027434402E-4</v>
          </cell>
          <cell r="F892">
            <v>1.0461237325200901</v>
          </cell>
        </row>
        <row r="893">
          <cell r="A893">
            <v>42896</v>
          </cell>
          <cell r="B893">
            <v>2947.71</v>
          </cell>
          <cell r="C893">
            <v>12.5</v>
          </cell>
          <cell r="D893">
            <v>678760110082</v>
          </cell>
          <cell r="E893">
            <v>3.7046534027434402E-4</v>
          </cell>
          <cell r="F893">
            <v>1.09202438818009</v>
          </cell>
        </row>
        <row r="894">
          <cell r="A894">
            <v>42897</v>
          </cell>
          <cell r="B894">
            <v>2958.11</v>
          </cell>
          <cell r="C894">
            <v>12.5</v>
          </cell>
          <cell r="D894">
            <v>678760110082</v>
          </cell>
          <cell r="E894">
            <v>3.7046534027434402E-4</v>
          </cell>
          <cell r="F894">
            <v>1.0958772277189399</v>
          </cell>
        </row>
        <row r="895">
          <cell r="A895">
            <v>42898</v>
          </cell>
          <cell r="B895">
            <v>2659.63</v>
          </cell>
          <cell r="C895">
            <v>12.5</v>
          </cell>
          <cell r="D895">
            <v>678760110082</v>
          </cell>
          <cell r="E895">
            <v>3.7046534027434402E-4</v>
          </cell>
          <cell r="F895">
            <v>0.98530073295385301</v>
          </cell>
        </row>
        <row r="896">
          <cell r="A896">
            <v>42899</v>
          </cell>
          <cell r="B896">
            <v>2717.02</v>
          </cell>
          <cell r="C896">
            <v>12.5</v>
          </cell>
          <cell r="D896">
            <v>678760110082</v>
          </cell>
          <cell r="E896">
            <v>3.7046534027434402E-4</v>
          </cell>
          <cell r="F896">
            <v>1.0065617388321999</v>
          </cell>
        </row>
        <row r="897">
          <cell r="A897">
            <v>42900</v>
          </cell>
          <cell r="B897">
            <v>2506.37</v>
          </cell>
          <cell r="C897">
            <v>12.5</v>
          </cell>
          <cell r="D897">
            <v>678760110082</v>
          </cell>
          <cell r="E897">
            <v>3.7046534027434402E-4</v>
          </cell>
          <cell r="F897">
            <v>0.92852321490340695</v>
          </cell>
        </row>
        <row r="898">
          <cell r="A898">
            <v>42901</v>
          </cell>
          <cell r="B898">
            <v>2464.58</v>
          </cell>
          <cell r="C898">
            <v>12.5</v>
          </cell>
          <cell r="D898">
            <v>678760110082</v>
          </cell>
          <cell r="E898">
            <v>3.7046534027434402E-4</v>
          </cell>
          <cell r="F898">
            <v>0.91304146833334199</v>
          </cell>
        </row>
        <row r="899">
          <cell r="A899">
            <v>42902</v>
          </cell>
          <cell r="B899">
            <v>2518.56</v>
          </cell>
          <cell r="C899">
            <v>12.5</v>
          </cell>
          <cell r="D899">
            <v>678760110082</v>
          </cell>
          <cell r="E899">
            <v>3.7046534027434402E-4</v>
          </cell>
          <cell r="F899">
            <v>0.93303918740135094</v>
          </cell>
        </row>
        <row r="900">
          <cell r="A900">
            <v>42903</v>
          </cell>
          <cell r="B900">
            <v>2655.88</v>
          </cell>
          <cell r="C900">
            <v>12.5</v>
          </cell>
          <cell r="D900">
            <v>678760110082</v>
          </cell>
          <cell r="E900">
            <v>3.7046534027434402E-4</v>
          </cell>
          <cell r="F900">
            <v>0.98391148792782401</v>
          </cell>
        </row>
        <row r="901">
          <cell r="A901">
            <v>42904</v>
          </cell>
          <cell r="B901">
            <v>2548.29</v>
          </cell>
          <cell r="C901">
            <v>12.5</v>
          </cell>
          <cell r="D901">
            <v>711697198173</v>
          </cell>
          <cell r="E901">
            <v>3.5332033875037802E-4</v>
          </cell>
          <cell r="F901">
            <v>0.900362686034201</v>
          </cell>
        </row>
        <row r="902">
          <cell r="A902">
            <v>42905</v>
          </cell>
          <cell r="B902">
            <v>2589.6</v>
          </cell>
          <cell r="C902">
            <v>12.5</v>
          </cell>
          <cell r="D902">
            <v>711697198173</v>
          </cell>
          <cell r="E902">
            <v>3.5332033875037802E-4</v>
          </cell>
          <cell r="F902">
            <v>0.91495834922797903</v>
          </cell>
        </row>
        <row r="903">
          <cell r="A903">
            <v>42906</v>
          </cell>
          <cell r="B903">
            <v>2721.79</v>
          </cell>
          <cell r="C903">
            <v>12.5</v>
          </cell>
          <cell r="D903">
            <v>711697198173</v>
          </cell>
          <cell r="E903">
            <v>3.5332033875037802E-4</v>
          </cell>
          <cell r="F903">
            <v>0.96166376480739102</v>
          </cell>
        </row>
        <row r="904">
          <cell r="A904">
            <v>42907</v>
          </cell>
          <cell r="B904">
            <v>2689.1</v>
          </cell>
          <cell r="C904">
            <v>12.5</v>
          </cell>
          <cell r="D904">
            <v>711697198173</v>
          </cell>
          <cell r="E904">
            <v>3.5332033875037802E-4</v>
          </cell>
          <cell r="F904">
            <v>0.95011372293364105</v>
          </cell>
        </row>
        <row r="905">
          <cell r="A905">
            <v>42908</v>
          </cell>
          <cell r="B905">
            <v>2705.41</v>
          </cell>
          <cell r="C905">
            <v>12.5</v>
          </cell>
          <cell r="D905">
            <v>711697198173</v>
          </cell>
          <cell r="E905">
            <v>3.5332033875037802E-4</v>
          </cell>
          <cell r="F905">
            <v>0.95587637765865996</v>
          </cell>
        </row>
        <row r="906">
          <cell r="A906">
            <v>42909</v>
          </cell>
          <cell r="B906">
            <v>2744.91</v>
          </cell>
          <cell r="C906">
            <v>12.5</v>
          </cell>
          <cell r="D906">
            <v>711697198173</v>
          </cell>
          <cell r="E906">
            <v>3.5332033875037802E-4</v>
          </cell>
          <cell r="F906">
            <v>0.96983253103930001</v>
          </cell>
        </row>
        <row r="907">
          <cell r="A907">
            <v>42910</v>
          </cell>
          <cell r="B907">
            <v>2608.7199999999998</v>
          </cell>
          <cell r="C907">
            <v>12.5</v>
          </cell>
          <cell r="D907">
            <v>711697198173</v>
          </cell>
          <cell r="E907">
            <v>3.5332033875037802E-4</v>
          </cell>
          <cell r="F907">
            <v>0.92171383410488605</v>
          </cell>
        </row>
        <row r="908">
          <cell r="A908">
            <v>42911</v>
          </cell>
          <cell r="B908">
            <v>2589.41</v>
          </cell>
          <cell r="C908">
            <v>12.5</v>
          </cell>
          <cell r="D908">
            <v>711697198173</v>
          </cell>
          <cell r="E908">
            <v>3.5332033875037802E-4</v>
          </cell>
          <cell r="F908">
            <v>0.91489121836361598</v>
          </cell>
        </row>
        <row r="909">
          <cell r="A909">
            <v>42912</v>
          </cell>
          <cell r="B909">
            <v>2478.4499999999998</v>
          </cell>
          <cell r="C909">
            <v>12.5</v>
          </cell>
          <cell r="D909">
            <v>711697198173</v>
          </cell>
          <cell r="E909">
            <v>3.5332033875037802E-4</v>
          </cell>
          <cell r="F909">
            <v>0.87568679357587398</v>
          </cell>
        </row>
        <row r="910">
          <cell r="A910">
            <v>42913</v>
          </cell>
          <cell r="B910">
            <v>2552.4499999999998</v>
          </cell>
          <cell r="C910">
            <v>12.5</v>
          </cell>
          <cell r="D910">
            <v>711697198173</v>
          </cell>
          <cell r="E910">
            <v>3.5332033875037802E-4</v>
          </cell>
          <cell r="F910">
            <v>0.90183249864340198</v>
          </cell>
        </row>
        <row r="911">
          <cell r="A911">
            <v>42914</v>
          </cell>
          <cell r="B911">
            <v>2574.79</v>
          </cell>
          <cell r="C911">
            <v>12.5</v>
          </cell>
          <cell r="D911">
            <v>711697198173</v>
          </cell>
          <cell r="E911">
            <v>3.5332033875037802E-4</v>
          </cell>
          <cell r="F911">
            <v>0.90972567501108503</v>
          </cell>
        </row>
        <row r="912">
          <cell r="A912">
            <v>42915</v>
          </cell>
          <cell r="B912">
            <v>2539.3200000000002</v>
          </cell>
          <cell r="C912">
            <v>12.5</v>
          </cell>
          <cell r="D912">
            <v>711697198173</v>
          </cell>
          <cell r="E912">
            <v>3.5332033875037802E-4</v>
          </cell>
          <cell r="F912">
            <v>0.89719340259560998</v>
          </cell>
        </row>
        <row r="913">
          <cell r="A913">
            <v>42916</v>
          </cell>
          <cell r="B913">
            <v>2480.84</v>
          </cell>
          <cell r="C913">
            <v>12.5</v>
          </cell>
          <cell r="D913">
            <v>711697198173</v>
          </cell>
          <cell r="E913">
            <v>3.5332033875037802E-4</v>
          </cell>
          <cell r="F913">
            <v>0.87653122918548798</v>
          </cell>
        </row>
        <row r="914">
          <cell r="A914">
            <v>42917</v>
          </cell>
          <cell r="B914">
            <v>2434.5500000000002</v>
          </cell>
          <cell r="C914">
            <v>12.5</v>
          </cell>
          <cell r="D914">
            <v>711697198173</v>
          </cell>
          <cell r="E914">
            <v>3.5332033875037802E-4</v>
          </cell>
          <cell r="F914">
            <v>0.86017603070473303</v>
          </cell>
        </row>
        <row r="915">
          <cell r="A915">
            <v>42918</v>
          </cell>
          <cell r="B915">
            <v>2506.4699999999998</v>
          </cell>
          <cell r="C915">
            <v>12.5</v>
          </cell>
          <cell r="D915">
            <v>708659466230</v>
          </cell>
          <cell r="E915">
            <v>3.54834877862998E-4</v>
          </cell>
          <cell r="F915">
            <v>0.88938297631726804</v>
          </cell>
        </row>
        <row r="916">
          <cell r="A916">
            <v>42919</v>
          </cell>
          <cell r="B916">
            <v>2564.06</v>
          </cell>
          <cell r="C916">
            <v>12.5</v>
          </cell>
          <cell r="D916">
            <v>708659466230</v>
          </cell>
          <cell r="E916">
            <v>3.54834877862998E-4</v>
          </cell>
          <cell r="F916">
            <v>0.90981791693339797</v>
          </cell>
        </row>
        <row r="917">
          <cell r="A917">
            <v>42920</v>
          </cell>
          <cell r="B917">
            <v>2601.64</v>
          </cell>
          <cell r="C917">
            <v>12.5</v>
          </cell>
          <cell r="D917">
            <v>708659466230</v>
          </cell>
          <cell r="E917">
            <v>3.54834877862998E-4</v>
          </cell>
          <cell r="F917">
            <v>0.92315261164348905</v>
          </cell>
        </row>
        <row r="918">
          <cell r="A918">
            <v>42921</v>
          </cell>
          <cell r="B918">
            <v>2601.9899999999998</v>
          </cell>
          <cell r="C918">
            <v>12.5</v>
          </cell>
          <cell r="D918">
            <v>708659466230</v>
          </cell>
          <cell r="E918">
            <v>3.54834877862998E-4</v>
          </cell>
          <cell r="F918">
            <v>0.92327680385074096</v>
          </cell>
        </row>
        <row r="919">
          <cell r="A919">
            <v>42922</v>
          </cell>
          <cell r="B919">
            <v>2608.56</v>
          </cell>
          <cell r="C919">
            <v>12.5</v>
          </cell>
          <cell r="D919">
            <v>708659466230</v>
          </cell>
          <cell r="E919">
            <v>3.54834877862998E-4</v>
          </cell>
          <cell r="F919">
            <v>0.92560806899830095</v>
          </cell>
        </row>
        <row r="920">
          <cell r="A920">
            <v>42923</v>
          </cell>
          <cell r="B920">
            <v>2518.66</v>
          </cell>
          <cell r="C920">
            <v>12.5</v>
          </cell>
          <cell r="D920">
            <v>708659466230</v>
          </cell>
          <cell r="E920">
            <v>3.54834877862998E-4</v>
          </cell>
          <cell r="F920">
            <v>0.89370841347841801</v>
          </cell>
        </row>
        <row r="921">
          <cell r="A921">
            <v>42924</v>
          </cell>
          <cell r="B921">
            <v>2571.34</v>
          </cell>
          <cell r="C921">
            <v>12.5</v>
          </cell>
          <cell r="D921">
            <v>708659466230</v>
          </cell>
          <cell r="E921">
            <v>3.54834877862998E-4</v>
          </cell>
          <cell r="F921">
            <v>0.91240111484424102</v>
          </cell>
        </row>
        <row r="922">
          <cell r="A922">
            <v>42925</v>
          </cell>
          <cell r="B922">
            <v>2518.44</v>
          </cell>
          <cell r="C922">
            <v>12.5</v>
          </cell>
          <cell r="D922">
            <v>708659466230</v>
          </cell>
          <cell r="E922">
            <v>3.54834877862998E-4</v>
          </cell>
          <cell r="F922">
            <v>0.89363034980528799</v>
          </cell>
        </row>
        <row r="923">
          <cell r="A923">
            <v>42926</v>
          </cell>
          <cell r="B923">
            <v>2372.56</v>
          </cell>
          <cell r="C923">
            <v>12.5</v>
          </cell>
          <cell r="D923">
            <v>708659466230</v>
          </cell>
          <cell r="E923">
            <v>3.54834877862998E-4</v>
          </cell>
          <cell r="F923">
            <v>0.84186703782263395</v>
          </cell>
        </row>
        <row r="924">
          <cell r="A924">
            <v>42927</v>
          </cell>
          <cell r="B924">
            <v>2337.79</v>
          </cell>
          <cell r="C924">
            <v>12.5</v>
          </cell>
          <cell r="D924">
            <v>708659466230</v>
          </cell>
          <cell r="E924">
            <v>3.54834877862998E-4</v>
          </cell>
          <cell r="F924">
            <v>0.82952942911933703</v>
          </cell>
        </row>
        <row r="925">
          <cell r="A925">
            <v>42928</v>
          </cell>
          <cell r="B925">
            <v>2398.84</v>
          </cell>
          <cell r="C925">
            <v>12.5</v>
          </cell>
          <cell r="D925">
            <v>708659466230</v>
          </cell>
          <cell r="E925">
            <v>3.54834877862998E-4</v>
          </cell>
          <cell r="F925">
            <v>0.85119209841287402</v>
          </cell>
        </row>
        <row r="926">
          <cell r="A926">
            <v>42929</v>
          </cell>
          <cell r="B926">
            <v>2357.9</v>
          </cell>
          <cell r="C926">
            <v>12.5</v>
          </cell>
          <cell r="D926">
            <v>708659466230</v>
          </cell>
          <cell r="E926">
            <v>3.54834877862998E-4</v>
          </cell>
          <cell r="F926">
            <v>0.83666515851316203</v>
          </cell>
        </row>
        <row r="927">
          <cell r="A927">
            <v>42930</v>
          </cell>
          <cell r="B927">
            <v>2233.34</v>
          </cell>
          <cell r="C927">
            <v>12.5</v>
          </cell>
          <cell r="D927">
            <v>804525194568</v>
          </cell>
          <cell r="E927">
            <v>3.1255341267615901E-4</v>
          </cell>
          <cell r="F927">
            <v>0.69803803866617298</v>
          </cell>
        </row>
        <row r="928">
          <cell r="A928">
            <v>42931</v>
          </cell>
          <cell r="B928">
            <v>1998.86</v>
          </cell>
          <cell r="C928">
            <v>12.5</v>
          </cell>
          <cell r="D928">
            <v>804525194568</v>
          </cell>
          <cell r="E928">
            <v>3.1255341267615901E-4</v>
          </cell>
          <cell r="F928">
            <v>0.62475051446186702</v>
          </cell>
        </row>
        <row r="929">
          <cell r="A929">
            <v>42932</v>
          </cell>
          <cell r="B929">
            <v>1929.82</v>
          </cell>
          <cell r="C929">
            <v>12.5</v>
          </cell>
          <cell r="D929">
            <v>804525194568</v>
          </cell>
          <cell r="E929">
            <v>3.1255341267615901E-4</v>
          </cell>
          <cell r="F929">
            <v>0.60317182685070503</v>
          </cell>
        </row>
        <row r="930">
          <cell r="A930">
            <v>42933</v>
          </cell>
          <cell r="B930">
            <v>2228.41</v>
          </cell>
          <cell r="C930">
            <v>12.5</v>
          </cell>
          <cell r="D930">
            <v>804525194568</v>
          </cell>
          <cell r="E930">
            <v>3.1255341267615901E-4</v>
          </cell>
          <cell r="F930">
            <v>0.69649715034167903</v>
          </cell>
        </row>
        <row r="931">
          <cell r="A931">
            <v>42934</v>
          </cell>
          <cell r="B931">
            <v>2318.88</v>
          </cell>
          <cell r="C931">
            <v>12.5</v>
          </cell>
          <cell r="D931">
            <v>804525194568</v>
          </cell>
          <cell r="E931">
            <v>3.1255341267615901E-4</v>
          </cell>
          <cell r="F931">
            <v>0.72477385758649104</v>
          </cell>
        </row>
        <row r="932">
          <cell r="A932">
            <v>42935</v>
          </cell>
          <cell r="B932">
            <v>2273.4299999999998</v>
          </cell>
          <cell r="C932">
            <v>12.5</v>
          </cell>
          <cell r="D932">
            <v>804525194568</v>
          </cell>
          <cell r="E932">
            <v>3.1255341267615901E-4</v>
          </cell>
          <cell r="F932">
            <v>0.71056830498036005</v>
          </cell>
        </row>
        <row r="933">
          <cell r="A933">
            <v>42936</v>
          </cell>
          <cell r="B933">
            <v>2817.6</v>
          </cell>
          <cell r="C933">
            <v>12.5</v>
          </cell>
          <cell r="D933">
            <v>804525194568</v>
          </cell>
          <cell r="E933">
            <v>3.1255341267615901E-4</v>
          </cell>
          <cell r="F933">
            <v>0.880650495556345</v>
          </cell>
        </row>
        <row r="934">
          <cell r="A934">
            <v>42937</v>
          </cell>
          <cell r="B934">
            <v>2667.76</v>
          </cell>
          <cell r="C934">
            <v>12.5</v>
          </cell>
          <cell r="D934">
            <v>804525194568</v>
          </cell>
          <cell r="E934">
            <v>3.1255341267615901E-4</v>
          </cell>
          <cell r="F934">
            <v>0.83381749220095003</v>
          </cell>
        </row>
        <row r="935">
          <cell r="A935">
            <v>42938</v>
          </cell>
          <cell r="B935">
            <v>2810.12</v>
          </cell>
          <cell r="C935">
            <v>12.5</v>
          </cell>
          <cell r="D935">
            <v>804525194568</v>
          </cell>
          <cell r="E935">
            <v>3.1255341267615901E-4</v>
          </cell>
          <cell r="F935">
            <v>0.87831259602952805</v>
          </cell>
        </row>
        <row r="936">
          <cell r="A936">
            <v>42939</v>
          </cell>
          <cell r="B936">
            <v>2730.4</v>
          </cell>
          <cell r="C936">
            <v>12.5</v>
          </cell>
          <cell r="D936">
            <v>804525194568</v>
          </cell>
          <cell r="E936">
            <v>3.1255341267615901E-4</v>
          </cell>
          <cell r="F936">
            <v>0.85339583797098395</v>
          </cell>
        </row>
        <row r="937">
          <cell r="A937">
            <v>42940</v>
          </cell>
          <cell r="B937">
            <v>2754.86</v>
          </cell>
          <cell r="C937">
            <v>12.5</v>
          </cell>
          <cell r="D937">
            <v>804525194568</v>
          </cell>
          <cell r="E937">
            <v>3.1255341267615901E-4</v>
          </cell>
          <cell r="F937">
            <v>0.86104089444504295</v>
          </cell>
        </row>
        <row r="938">
          <cell r="A938">
            <v>42941</v>
          </cell>
          <cell r="B938">
            <v>2576.48</v>
          </cell>
          <cell r="C938">
            <v>12.5</v>
          </cell>
          <cell r="D938">
            <v>804525194568</v>
          </cell>
          <cell r="E938">
            <v>3.1255341267615901E-4</v>
          </cell>
          <cell r="F938">
            <v>0.80528761669186999</v>
          </cell>
        </row>
        <row r="939">
          <cell r="A939">
            <v>42942</v>
          </cell>
          <cell r="B939">
            <v>2529.4499999999998</v>
          </cell>
          <cell r="C939">
            <v>12.5</v>
          </cell>
          <cell r="D939">
            <v>804525194568</v>
          </cell>
          <cell r="E939">
            <v>3.1255341267615901E-4</v>
          </cell>
          <cell r="F939">
            <v>0.79058822969371001</v>
          </cell>
        </row>
        <row r="940">
          <cell r="A940">
            <v>42943</v>
          </cell>
          <cell r="B940">
            <v>2671.78</v>
          </cell>
          <cell r="C940">
            <v>12.5</v>
          </cell>
          <cell r="D940">
            <v>860221984436</v>
          </cell>
          <cell r="E940">
            <v>2.9231651794047798E-4</v>
          </cell>
          <cell r="F940">
            <v>0.78100542630300895</v>
          </cell>
        </row>
        <row r="941">
          <cell r="A941">
            <v>42944</v>
          </cell>
          <cell r="B941">
            <v>2809.01</v>
          </cell>
          <cell r="C941">
            <v>12.5</v>
          </cell>
          <cell r="D941">
            <v>860221984436</v>
          </cell>
          <cell r="E941">
            <v>2.9231651794047798E-4</v>
          </cell>
          <cell r="F941">
            <v>0.82112002205998103</v>
          </cell>
        </row>
        <row r="942">
          <cell r="A942">
            <v>42945</v>
          </cell>
          <cell r="B942">
            <v>2726.45</v>
          </cell>
          <cell r="C942">
            <v>12.5</v>
          </cell>
          <cell r="D942">
            <v>860221984436</v>
          </cell>
          <cell r="E942">
            <v>2.9231651794047798E-4</v>
          </cell>
          <cell r="F942">
            <v>0.79698637033881503</v>
          </cell>
        </row>
        <row r="943">
          <cell r="A943">
            <v>42946</v>
          </cell>
          <cell r="B943">
            <v>2757.18</v>
          </cell>
          <cell r="C943">
            <v>12.5</v>
          </cell>
          <cell r="D943">
            <v>860221984436</v>
          </cell>
          <cell r="E943">
            <v>2.9231651794047798E-4</v>
          </cell>
          <cell r="F943">
            <v>0.805969256935126</v>
          </cell>
        </row>
        <row r="944">
          <cell r="A944">
            <v>42947</v>
          </cell>
          <cell r="B944">
            <v>2875.34</v>
          </cell>
          <cell r="C944">
            <v>12.5</v>
          </cell>
          <cell r="D944">
            <v>860221984436</v>
          </cell>
          <cell r="E944">
            <v>2.9231651794047798E-4</v>
          </cell>
          <cell r="F944">
            <v>0.84050937669497305</v>
          </cell>
        </row>
        <row r="945">
          <cell r="A945">
            <v>42948</v>
          </cell>
          <cell r="B945">
            <v>2718.26</v>
          </cell>
          <cell r="C945">
            <v>12.5</v>
          </cell>
          <cell r="D945">
            <v>860221984436</v>
          </cell>
          <cell r="E945">
            <v>2.9231651794047798E-4</v>
          </cell>
          <cell r="F945">
            <v>0.79459229805688303</v>
          </cell>
        </row>
        <row r="946">
          <cell r="A946">
            <v>42949</v>
          </cell>
          <cell r="B946">
            <v>2710.67</v>
          </cell>
          <cell r="C946">
            <v>12.5</v>
          </cell>
          <cell r="D946">
            <v>860221984436</v>
          </cell>
          <cell r="E946">
            <v>2.9231651794047798E-4</v>
          </cell>
          <cell r="F946">
            <v>0.79237361568571396</v>
          </cell>
        </row>
        <row r="947">
          <cell r="A947">
            <v>42950</v>
          </cell>
          <cell r="B947">
            <v>2804.73</v>
          </cell>
          <cell r="C947">
            <v>12.5</v>
          </cell>
          <cell r="D947">
            <v>860221984436</v>
          </cell>
          <cell r="E947">
            <v>2.9231651794047798E-4</v>
          </cell>
          <cell r="F947">
            <v>0.81986890736319595</v>
          </cell>
        </row>
        <row r="948">
          <cell r="A948">
            <v>42951</v>
          </cell>
          <cell r="B948">
            <v>2895.89</v>
          </cell>
          <cell r="C948">
            <v>12.5</v>
          </cell>
          <cell r="D948">
            <v>860221984436</v>
          </cell>
          <cell r="E948">
            <v>2.9231651794047798E-4</v>
          </cell>
          <cell r="F948">
            <v>0.84651648113864997</v>
          </cell>
        </row>
        <row r="949">
          <cell r="A949">
            <v>42952</v>
          </cell>
          <cell r="B949">
            <v>3252.91</v>
          </cell>
          <cell r="C949">
            <v>12.5</v>
          </cell>
          <cell r="D949">
            <v>860221984436</v>
          </cell>
          <cell r="E949">
            <v>2.9231651794047798E-4</v>
          </cell>
          <cell r="F949">
            <v>0.95087932437375899</v>
          </cell>
        </row>
        <row r="950">
          <cell r="A950">
            <v>42953</v>
          </cell>
          <cell r="B950">
            <v>3213.94</v>
          </cell>
          <cell r="C950">
            <v>12.5</v>
          </cell>
          <cell r="D950">
            <v>860221984436</v>
          </cell>
          <cell r="E950">
            <v>2.9231651794047798E-4</v>
          </cell>
          <cell r="F950">
            <v>0.93948774966961801</v>
          </cell>
        </row>
        <row r="951">
          <cell r="A951">
            <v>42954</v>
          </cell>
          <cell r="B951">
            <v>3378.94</v>
          </cell>
          <cell r="C951">
            <v>12.5</v>
          </cell>
          <cell r="D951">
            <v>860221984436</v>
          </cell>
          <cell r="E951">
            <v>2.9231651794047798E-4</v>
          </cell>
          <cell r="F951">
            <v>0.98771997512979703</v>
          </cell>
        </row>
        <row r="952">
          <cell r="A952">
            <v>42955</v>
          </cell>
          <cell r="B952">
            <v>3419.94</v>
          </cell>
          <cell r="C952">
            <v>12.5</v>
          </cell>
          <cell r="D952">
            <v>860221984436</v>
          </cell>
          <cell r="E952">
            <v>2.9231651794047798E-4</v>
          </cell>
          <cell r="F952">
            <v>0.99970495236535695</v>
          </cell>
        </row>
        <row r="953">
          <cell r="A953">
            <v>42956</v>
          </cell>
          <cell r="B953">
            <v>3342.47</v>
          </cell>
          <cell r="C953">
            <v>12.5</v>
          </cell>
          <cell r="D953">
            <v>923233068448</v>
          </cell>
          <cell r="E953">
            <v>2.7236578036452999E-4</v>
          </cell>
          <cell r="F953">
            <v>0.91037444989503102</v>
          </cell>
        </row>
        <row r="954">
          <cell r="A954">
            <v>42957</v>
          </cell>
          <cell r="B954">
            <v>3381.28</v>
          </cell>
          <cell r="C954">
            <v>12.5</v>
          </cell>
          <cell r="D954">
            <v>923233068448</v>
          </cell>
          <cell r="E954">
            <v>2.7236578036452999E-4</v>
          </cell>
          <cell r="F954">
            <v>0.92094496583097896</v>
          </cell>
        </row>
        <row r="955">
          <cell r="A955">
            <v>42958</v>
          </cell>
          <cell r="B955">
            <v>3650.62</v>
          </cell>
          <cell r="C955">
            <v>12.5</v>
          </cell>
          <cell r="D955">
            <v>923233068448</v>
          </cell>
          <cell r="E955">
            <v>2.7236578036452999E-4</v>
          </cell>
          <cell r="F955">
            <v>0.99430396511436103</v>
          </cell>
        </row>
        <row r="956">
          <cell r="A956">
            <v>42959</v>
          </cell>
          <cell r="B956">
            <v>3884.71</v>
          </cell>
          <cell r="C956">
            <v>12.5</v>
          </cell>
          <cell r="D956">
            <v>923233068448</v>
          </cell>
          <cell r="E956">
            <v>2.7236578036452999E-4</v>
          </cell>
          <cell r="F956">
            <v>1.05806207063989</v>
          </cell>
        </row>
        <row r="957">
          <cell r="A957">
            <v>42960</v>
          </cell>
          <cell r="B957">
            <v>4073.26</v>
          </cell>
          <cell r="C957">
            <v>12.5</v>
          </cell>
          <cell r="D957">
            <v>923233068448</v>
          </cell>
          <cell r="E957">
            <v>2.7236578036452999E-4</v>
          </cell>
          <cell r="F957">
            <v>1.1094166385276301</v>
          </cell>
        </row>
        <row r="958">
          <cell r="A958">
            <v>42961</v>
          </cell>
          <cell r="B958">
            <v>4325.13</v>
          </cell>
          <cell r="C958">
            <v>12.5</v>
          </cell>
          <cell r="D958">
            <v>923233068448</v>
          </cell>
          <cell r="E958">
            <v>2.7236578036452999E-4</v>
          </cell>
          <cell r="F958">
            <v>1.1780174076280401</v>
          </cell>
        </row>
        <row r="959">
          <cell r="A959">
            <v>42962</v>
          </cell>
          <cell r="B959">
            <v>4181.93</v>
          </cell>
          <cell r="C959">
            <v>12.5</v>
          </cell>
          <cell r="D959">
            <v>923233068448</v>
          </cell>
          <cell r="E959">
            <v>2.7236578036452999E-4</v>
          </cell>
          <cell r="F959">
            <v>1.1390146278798401</v>
          </cell>
        </row>
        <row r="960">
          <cell r="A960">
            <v>42963</v>
          </cell>
          <cell r="B960">
            <v>4376.63</v>
          </cell>
          <cell r="C960">
            <v>12.5</v>
          </cell>
          <cell r="D960">
            <v>923233068448</v>
          </cell>
          <cell r="E960">
            <v>2.7236578036452999E-4</v>
          </cell>
          <cell r="F960">
            <v>1.1920442453168101</v>
          </cell>
        </row>
        <row r="961">
          <cell r="A961">
            <v>42964</v>
          </cell>
          <cell r="B961">
            <v>4331.6899999999996</v>
          </cell>
          <cell r="C961">
            <v>12.5</v>
          </cell>
          <cell r="D961">
            <v>923233068448</v>
          </cell>
          <cell r="E961">
            <v>2.7236578036452999E-4</v>
          </cell>
          <cell r="F961">
            <v>1.1798041271472299</v>
          </cell>
        </row>
        <row r="962">
          <cell r="A962">
            <v>42965</v>
          </cell>
          <cell r="B962">
            <v>4160.62</v>
          </cell>
          <cell r="C962">
            <v>12.5</v>
          </cell>
          <cell r="D962">
            <v>923233068448</v>
          </cell>
          <cell r="E962">
            <v>2.7236578036452999E-4</v>
          </cell>
          <cell r="F962">
            <v>1.1332105131002701</v>
          </cell>
        </row>
        <row r="963">
          <cell r="A963">
            <v>42966</v>
          </cell>
          <cell r="B963">
            <v>4193.7</v>
          </cell>
          <cell r="C963">
            <v>12.5</v>
          </cell>
          <cell r="D963">
            <v>923233068448</v>
          </cell>
          <cell r="E963">
            <v>2.7236578036452999E-4</v>
          </cell>
          <cell r="F963">
            <v>1.14222037311473</v>
          </cell>
        </row>
        <row r="964">
          <cell r="A964">
            <v>42967</v>
          </cell>
          <cell r="B964">
            <v>4087.66</v>
          </cell>
          <cell r="C964">
            <v>12.5</v>
          </cell>
          <cell r="D964">
            <v>923233068448</v>
          </cell>
          <cell r="E964">
            <v>2.7236578036452999E-4</v>
          </cell>
          <cell r="F964">
            <v>1.11333870576488</v>
          </cell>
        </row>
        <row r="965">
          <cell r="A965">
            <v>42968</v>
          </cell>
          <cell r="B965">
            <v>4001.74</v>
          </cell>
          <cell r="C965">
            <v>12.5</v>
          </cell>
          <cell r="D965">
            <v>923233068448</v>
          </cell>
          <cell r="E965">
            <v>2.7236578036452999E-4</v>
          </cell>
          <cell r="F965">
            <v>1.0899370379159501</v>
          </cell>
        </row>
        <row r="966">
          <cell r="A966">
            <v>42969</v>
          </cell>
          <cell r="B966">
            <v>4100.5200000000004</v>
          </cell>
          <cell r="C966">
            <v>12.5</v>
          </cell>
          <cell r="D966">
            <v>923233068448</v>
          </cell>
          <cell r="E966">
            <v>2.7236578036452999E-4</v>
          </cell>
          <cell r="F966">
            <v>1.1168413297003601</v>
          </cell>
        </row>
        <row r="967">
          <cell r="A967">
            <v>42970</v>
          </cell>
          <cell r="B967">
            <v>4151.5200000000004</v>
          </cell>
          <cell r="C967">
            <v>12.5</v>
          </cell>
          <cell r="D967">
            <v>923233068448</v>
          </cell>
          <cell r="E967">
            <v>2.7236578036452999E-4</v>
          </cell>
          <cell r="F967">
            <v>1.1307319844989501</v>
          </cell>
        </row>
        <row r="968">
          <cell r="A968">
            <v>42971</v>
          </cell>
          <cell r="B968">
            <v>4334.68</v>
          </cell>
          <cell r="C968">
            <v>12.5</v>
          </cell>
          <cell r="D968">
            <v>888171856257</v>
          </cell>
          <cell r="E968">
            <v>2.8311761217686898E-4</v>
          </cell>
          <cell r="F968">
            <v>1.22722425115083</v>
          </cell>
        </row>
        <row r="969">
          <cell r="A969">
            <v>42972</v>
          </cell>
          <cell r="B969">
            <v>4371.6000000000004</v>
          </cell>
          <cell r="C969">
            <v>12.5</v>
          </cell>
          <cell r="D969">
            <v>888171856257</v>
          </cell>
          <cell r="E969">
            <v>2.8311761217686898E-4</v>
          </cell>
          <cell r="F969">
            <v>1.2376769533923999</v>
          </cell>
        </row>
        <row r="970">
          <cell r="A970">
            <v>42973</v>
          </cell>
          <cell r="B970">
            <v>4352.3999999999996</v>
          </cell>
          <cell r="C970">
            <v>12.5</v>
          </cell>
          <cell r="D970">
            <v>888171856257</v>
          </cell>
          <cell r="E970">
            <v>2.8311761217686898E-4</v>
          </cell>
          <cell r="F970">
            <v>1.2322410952386</v>
          </cell>
        </row>
        <row r="971">
          <cell r="A971">
            <v>42974</v>
          </cell>
          <cell r="B971">
            <v>4382.88</v>
          </cell>
          <cell r="C971">
            <v>12.5</v>
          </cell>
          <cell r="D971">
            <v>888171856257</v>
          </cell>
          <cell r="E971">
            <v>2.8311761217686898E-4</v>
          </cell>
          <cell r="F971">
            <v>1.2408705200577601</v>
          </cell>
        </row>
        <row r="972">
          <cell r="A972">
            <v>42975</v>
          </cell>
          <cell r="B972">
            <v>4382.66</v>
          </cell>
          <cell r="C972">
            <v>12.5</v>
          </cell>
          <cell r="D972">
            <v>888171856257</v>
          </cell>
          <cell r="E972">
            <v>2.8311761217686898E-4</v>
          </cell>
          <cell r="F972">
            <v>1.2408082341830799</v>
          </cell>
        </row>
        <row r="973">
          <cell r="A973">
            <v>42976</v>
          </cell>
          <cell r="B973">
            <v>4579.0200000000004</v>
          </cell>
          <cell r="C973">
            <v>12.5</v>
          </cell>
          <cell r="D973">
            <v>888171856257</v>
          </cell>
          <cell r="E973">
            <v>2.8311761217686898E-4</v>
          </cell>
          <cell r="F973">
            <v>1.29640120851013</v>
          </cell>
        </row>
        <row r="974">
          <cell r="A974">
            <v>42977</v>
          </cell>
          <cell r="B974">
            <v>4565.3</v>
          </cell>
          <cell r="C974">
            <v>12.5</v>
          </cell>
          <cell r="D974">
            <v>888171856257</v>
          </cell>
          <cell r="E974">
            <v>2.8311761217686898E-4</v>
          </cell>
          <cell r="F974">
            <v>1.2925168348710601</v>
          </cell>
        </row>
        <row r="975">
          <cell r="A975">
            <v>42978</v>
          </cell>
          <cell r="B975">
            <v>4703.3900000000003</v>
          </cell>
          <cell r="C975">
            <v>12.5</v>
          </cell>
          <cell r="D975">
            <v>888171856257</v>
          </cell>
          <cell r="E975">
            <v>2.8311761217686898E-4</v>
          </cell>
          <cell r="F975">
            <v>1.33161254593656</v>
          </cell>
        </row>
        <row r="976">
          <cell r="A976">
            <v>42979</v>
          </cell>
          <cell r="B976">
            <v>4892.01</v>
          </cell>
          <cell r="C976">
            <v>12.5</v>
          </cell>
          <cell r="D976">
            <v>888171856257</v>
          </cell>
          <cell r="E976">
            <v>2.8311761217686898E-4</v>
          </cell>
          <cell r="F976">
            <v>1.3850141899453701</v>
          </cell>
        </row>
        <row r="977">
          <cell r="A977">
            <v>42980</v>
          </cell>
          <cell r="B977">
            <v>4578.7700000000004</v>
          </cell>
          <cell r="C977">
            <v>12.5</v>
          </cell>
          <cell r="D977">
            <v>888171856257</v>
          </cell>
          <cell r="E977">
            <v>2.8311761217686898E-4</v>
          </cell>
          <cell r="F977">
            <v>1.2963304291070801</v>
          </cell>
        </row>
        <row r="978">
          <cell r="A978">
            <v>42981</v>
          </cell>
          <cell r="B978">
            <v>4582.96</v>
          </cell>
          <cell r="C978">
            <v>12.5</v>
          </cell>
          <cell r="D978">
            <v>888171856257</v>
          </cell>
          <cell r="E978">
            <v>2.8311761217686898E-4</v>
          </cell>
          <cell r="F978">
            <v>1.2975166919021</v>
          </cell>
        </row>
        <row r="979">
          <cell r="A979">
            <v>42982</v>
          </cell>
          <cell r="B979">
            <v>4236.3100000000004</v>
          </cell>
          <cell r="C979">
            <v>12.5</v>
          </cell>
          <cell r="D979">
            <v>888171856257</v>
          </cell>
          <cell r="E979">
            <v>2.8311761217686898E-4</v>
          </cell>
          <cell r="F979">
            <v>1.1993739716409899</v>
          </cell>
        </row>
        <row r="980">
          <cell r="A980">
            <v>42983</v>
          </cell>
          <cell r="B980">
            <v>4376.53</v>
          </cell>
          <cell r="C980">
            <v>12.5</v>
          </cell>
          <cell r="D980">
            <v>888171856257</v>
          </cell>
          <cell r="E980">
            <v>2.8311761217686898E-4</v>
          </cell>
          <cell r="F980">
            <v>1.2390727232204299</v>
          </cell>
        </row>
        <row r="981">
          <cell r="A981">
            <v>42984</v>
          </cell>
          <cell r="B981">
            <v>4597.12</v>
          </cell>
          <cell r="C981">
            <v>12.5</v>
          </cell>
          <cell r="D981">
            <v>922724699725</v>
          </cell>
          <cell r="E981">
            <v>2.7251583838724703E-4</v>
          </cell>
          <cell r="F981">
            <v>1.2527880109667799</v>
          </cell>
        </row>
        <row r="982">
          <cell r="A982">
            <v>42985</v>
          </cell>
          <cell r="B982">
            <v>4599.88</v>
          </cell>
          <cell r="C982">
            <v>12.5</v>
          </cell>
          <cell r="D982">
            <v>922724699725</v>
          </cell>
          <cell r="E982">
            <v>2.7251583838724703E-4</v>
          </cell>
          <cell r="F982">
            <v>1.2535401546807301</v>
          </cell>
        </row>
        <row r="983">
          <cell r="A983">
            <v>42986</v>
          </cell>
          <cell r="B983">
            <v>4228.75</v>
          </cell>
          <cell r="C983">
            <v>12.5</v>
          </cell>
          <cell r="D983">
            <v>922724699725</v>
          </cell>
          <cell r="E983">
            <v>2.7251583838724703E-4</v>
          </cell>
          <cell r="F983">
            <v>1.15240135158007</v>
          </cell>
        </row>
        <row r="984">
          <cell r="A984">
            <v>42987</v>
          </cell>
          <cell r="B984">
            <v>4226.0600000000004</v>
          </cell>
          <cell r="C984">
            <v>12.5</v>
          </cell>
          <cell r="D984">
            <v>922724699725</v>
          </cell>
          <cell r="E984">
            <v>2.7251583838724703E-4</v>
          </cell>
          <cell r="F984">
            <v>1.15166828397481</v>
          </cell>
        </row>
        <row r="985">
          <cell r="A985">
            <v>42988</v>
          </cell>
          <cell r="B985">
            <v>4122.9399999999996</v>
          </cell>
          <cell r="C985">
            <v>12.5</v>
          </cell>
          <cell r="D985">
            <v>922724699725</v>
          </cell>
          <cell r="E985">
            <v>2.7251583838724703E-4</v>
          </cell>
          <cell r="F985">
            <v>1.12356645072032</v>
          </cell>
        </row>
        <row r="986">
          <cell r="A986">
            <v>42989</v>
          </cell>
          <cell r="B986">
            <v>4161.2700000000004</v>
          </cell>
          <cell r="C986">
            <v>12.5</v>
          </cell>
          <cell r="D986">
            <v>922724699725</v>
          </cell>
          <cell r="E986">
            <v>2.7251583838724703E-4</v>
          </cell>
          <cell r="F986">
            <v>1.1340119828057</v>
          </cell>
        </row>
        <row r="987">
          <cell r="A987">
            <v>42990</v>
          </cell>
          <cell r="B987">
            <v>4130.8100000000004</v>
          </cell>
          <cell r="C987">
            <v>12.5</v>
          </cell>
          <cell r="D987">
            <v>922724699725</v>
          </cell>
          <cell r="E987">
            <v>2.7251583838724703E-4</v>
          </cell>
          <cell r="F987">
            <v>1.1257111503684201</v>
          </cell>
        </row>
        <row r="988">
          <cell r="A988">
            <v>42991</v>
          </cell>
          <cell r="B988">
            <v>3882.59</v>
          </cell>
          <cell r="C988">
            <v>12.5</v>
          </cell>
          <cell r="D988">
            <v>922724699725</v>
          </cell>
          <cell r="E988">
            <v>2.7251583838724703E-4</v>
          </cell>
          <cell r="F988">
            <v>1.0580672689639401</v>
          </cell>
        </row>
        <row r="989">
          <cell r="A989">
            <v>42992</v>
          </cell>
          <cell r="B989">
            <v>3154.95</v>
          </cell>
          <cell r="C989">
            <v>12.5</v>
          </cell>
          <cell r="D989">
            <v>922724699725</v>
          </cell>
          <cell r="E989">
            <v>2.7251583838724703E-4</v>
          </cell>
          <cell r="F989">
            <v>0.85977384431984505</v>
          </cell>
        </row>
        <row r="990">
          <cell r="A990">
            <v>42993</v>
          </cell>
          <cell r="B990">
            <v>3637.52</v>
          </cell>
          <cell r="C990">
            <v>12.5</v>
          </cell>
          <cell r="D990">
            <v>922724699725</v>
          </cell>
          <cell r="E990">
            <v>2.7251583838724703E-4</v>
          </cell>
          <cell r="F990">
            <v>0.99128181245037905</v>
          </cell>
        </row>
        <row r="991">
          <cell r="A991">
            <v>42994</v>
          </cell>
          <cell r="B991">
            <v>3625.04</v>
          </cell>
          <cell r="C991">
            <v>12.5</v>
          </cell>
          <cell r="D991">
            <v>922724699725</v>
          </cell>
          <cell r="E991">
            <v>2.7251583838724703E-4</v>
          </cell>
          <cell r="F991">
            <v>0.98788081478730605</v>
          </cell>
        </row>
        <row r="992">
          <cell r="A992">
            <v>42995</v>
          </cell>
          <cell r="B992">
            <v>3582.88</v>
          </cell>
          <cell r="C992">
            <v>12.5</v>
          </cell>
          <cell r="D992">
            <v>922724699725</v>
          </cell>
          <cell r="E992">
            <v>2.7251583838724703E-4</v>
          </cell>
          <cell r="F992">
            <v>0.97639154704090003</v>
          </cell>
        </row>
        <row r="993">
          <cell r="A993">
            <v>42996</v>
          </cell>
          <cell r="B993">
            <v>4065.2</v>
          </cell>
          <cell r="C993">
            <v>12.5</v>
          </cell>
          <cell r="D993">
            <v>1103400932964</v>
          </cell>
          <cell r="E993">
            <v>2.27892770101893E-4</v>
          </cell>
          <cell r="F993">
            <v>0.92642968901821598</v>
          </cell>
        </row>
        <row r="994">
          <cell r="A994">
            <v>42997</v>
          </cell>
          <cell r="B994">
            <v>3924.97</v>
          </cell>
          <cell r="C994">
            <v>12.5</v>
          </cell>
          <cell r="D994">
            <v>1103400932964</v>
          </cell>
          <cell r="E994">
            <v>2.27892770101893E-4</v>
          </cell>
          <cell r="F994">
            <v>0.89447228586682703</v>
          </cell>
        </row>
        <row r="995">
          <cell r="A995">
            <v>42998</v>
          </cell>
          <cell r="B995">
            <v>3905.95</v>
          </cell>
          <cell r="C995">
            <v>12.5</v>
          </cell>
          <cell r="D995">
            <v>1103400932964</v>
          </cell>
          <cell r="E995">
            <v>2.27892770101893E-4</v>
          </cell>
          <cell r="F995">
            <v>0.89013776537948897</v>
          </cell>
        </row>
        <row r="996">
          <cell r="A996">
            <v>42999</v>
          </cell>
          <cell r="B996">
            <v>3631.04</v>
          </cell>
          <cell r="C996">
            <v>12.5</v>
          </cell>
          <cell r="D996">
            <v>1103400932964</v>
          </cell>
          <cell r="E996">
            <v>2.27892770101893E-4</v>
          </cell>
          <cell r="F996">
            <v>0.82748776395077805</v>
          </cell>
        </row>
        <row r="997">
          <cell r="A997">
            <v>43000</v>
          </cell>
          <cell r="B997">
            <v>3630.7</v>
          </cell>
          <cell r="C997">
            <v>12.5</v>
          </cell>
          <cell r="D997">
            <v>1103400932964</v>
          </cell>
          <cell r="E997">
            <v>2.27892770101893E-4</v>
          </cell>
          <cell r="F997">
            <v>0.82741028040894304</v>
          </cell>
        </row>
        <row r="998">
          <cell r="A998">
            <v>43001</v>
          </cell>
          <cell r="B998">
            <v>3792.4</v>
          </cell>
          <cell r="C998">
            <v>12.5</v>
          </cell>
          <cell r="D998">
            <v>1103400932964</v>
          </cell>
          <cell r="E998">
            <v>2.27892770101893E-4</v>
          </cell>
          <cell r="F998">
            <v>0.86426054133441899</v>
          </cell>
        </row>
        <row r="999">
          <cell r="A999">
            <v>43002</v>
          </cell>
          <cell r="B999">
            <v>3682.84</v>
          </cell>
          <cell r="C999">
            <v>12.5</v>
          </cell>
          <cell r="D999">
            <v>1103400932964</v>
          </cell>
          <cell r="E999">
            <v>2.27892770101893E-4</v>
          </cell>
          <cell r="F999">
            <v>0.83929260944205597</v>
          </cell>
        </row>
        <row r="1000">
          <cell r="A1000">
            <v>43003</v>
          </cell>
          <cell r="B1000">
            <v>3926.07</v>
          </cell>
          <cell r="C1000">
            <v>12.5</v>
          </cell>
          <cell r="D1000">
            <v>1103400932964</v>
          </cell>
          <cell r="E1000">
            <v>2.27892770101893E-4</v>
          </cell>
          <cell r="F1000">
            <v>0.89472296791393902</v>
          </cell>
        </row>
        <row r="1001">
          <cell r="A1001">
            <v>43004</v>
          </cell>
          <cell r="B1001">
            <v>3892.35</v>
          </cell>
          <cell r="C1001">
            <v>12.5</v>
          </cell>
          <cell r="D1001">
            <v>1103400932964</v>
          </cell>
          <cell r="E1001">
            <v>2.27892770101893E-4</v>
          </cell>
          <cell r="F1001">
            <v>0.88703842370610397</v>
          </cell>
        </row>
        <row r="1002">
          <cell r="A1002">
            <v>43005</v>
          </cell>
          <cell r="B1002">
            <v>4200.67</v>
          </cell>
          <cell r="C1002">
            <v>12.5</v>
          </cell>
          <cell r="D1002">
            <v>1103400932964</v>
          </cell>
          <cell r="E1002">
            <v>2.27892770101893E-4</v>
          </cell>
          <cell r="F1002">
            <v>0.95730232258391901</v>
          </cell>
        </row>
        <row r="1003">
          <cell r="A1003">
            <v>43006</v>
          </cell>
          <cell r="B1003">
            <v>4174.7299999999996</v>
          </cell>
          <cell r="C1003">
            <v>12.5</v>
          </cell>
          <cell r="D1003">
            <v>1103400932964</v>
          </cell>
          <cell r="E1003">
            <v>2.27892770101893E-4</v>
          </cell>
          <cell r="F1003">
            <v>0.95139078412747602</v>
          </cell>
        </row>
        <row r="1004">
          <cell r="A1004">
            <v>43007</v>
          </cell>
          <cell r="B1004">
            <v>4163.07</v>
          </cell>
          <cell r="C1004">
            <v>12.5</v>
          </cell>
          <cell r="D1004">
            <v>1103400932964</v>
          </cell>
          <cell r="E1004">
            <v>2.27892770101893E-4</v>
          </cell>
          <cell r="F1004">
            <v>0.94873355442808804</v>
          </cell>
        </row>
        <row r="1005">
          <cell r="A1005">
            <v>43008</v>
          </cell>
          <cell r="B1005">
            <v>4338.71</v>
          </cell>
          <cell r="C1005">
            <v>12.5</v>
          </cell>
          <cell r="D1005">
            <v>1103400932964</v>
          </cell>
          <cell r="E1005">
            <v>2.27892770101893E-4</v>
          </cell>
          <cell r="F1005">
            <v>0.98876064056878499</v>
          </cell>
        </row>
        <row r="1006">
          <cell r="A1006">
            <v>43009</v>
          </cell>
          <cell r="B1006">
            <v>4403.74</v>
          </cell>
          <cell r="C1006">
            <v>12.5</v>
          </cell>
          <cell r="D1006">
            <v>1103400932964</v>
          </cell>
          <cell r="E1006">
            <v>2.27892770101893E-4</v>
          </cell>
          <cell r="F1006">
            <v>1.00358050740851</v>
          </cell>
        </row>
        <row r="1007">
          <cell r="A1007">
            <v>43010</v>
          </cell>
          <cell r="B1007">
            <v>4409.32</v>
          </cell>
          <cell r="C1007">
            <v>12.5</v>
          </cell>
          <cell r="D1007">
            <v>1123863285132</v>
          </cell>
          <cell r="E1007">
            <v>2.2374349128830701E-4</v>
          </cell>
          <cell r="F1007">
            <v>0.98655665100735601</v>
          </cell>
        </row>
        <row r="1008">
          <cell r="A1008">
            <v>43011</v>
          </cell>
          <cell r="B1008">
            <v>4317.4799999999996</v>
          </cell>
          <cell r="C1008">
            <v>12.5</v>
          </cell>
          <cell r="D1008">
            <v>1123863285132</v>
          </cell>
          <cell r="E1008">
            <v>2.2374349128830701E-4</v>
          </cell>
          <cell r="F1008">
            <v>0.96600804876743795</v>
          </cell>
        </row>
        <row r="1009">
          <cell r="A1009">
            <v>43012</v>
          </cell>
          <cell r="B1009">
            <v>4229.3599999999997</v>
          </cell>
          <cell r="C1009">
            <v>12.5</v>
          </cell>
          <cell r="D1009">
            <v>1123863285132</v>
          </cell>
          <cell r="E1009">
            <v>2.2374349128830701E-4</v>
          </cell>
          <cell r="F1009">
            <v>0.94629177231511197</v>
          </cell>
        </row>
        <row r="1010">
          <cell r="A1010">
            <v>43013</v>
          </cell>
          <cell r="B1010">
            <v>4328.41</v>
          </cell>
          <cell r="C1010">
            <v>12.5</v>
          </cell>
          <cell r="D1010">
            <v>1123863285132</v>
          </cell>
          <cell r="E1010">
            <v>2.2374349128830701E-4</v>
          </cell>
          <cell r="F1010">
            <v>0.96845356512721903</v>
          </cell>
        </row>
        <row r="1011">
          <cell r="A1011">
            <v>43014</v>
          </cell>
          <cell r="B1011">
            <v>4370.8100000000004</v>
          </cell>
          <cell r="C1011">
            <v>12.5</v>
          </cell>
          <cell r="D1011">
            <v>1123863285132</v>
          </cell>
          <cell r="E1011">
            <v>2.2374349128830701E-4</v>
          </cell>
          <cell r="F1011">
            <v>0.97794028915784303</v>
          </cell>
        </row>
        <row r="1012">
          <cell r="A1012">
            <v>43015</v>
          </cell>
          <cell r="B1012">
            <v>4426.8900000000003</v>
          </cell>
          <cell r="C1012">
            <v>12.5</v>
          </cell>
          <cell r="D1012">
            <v>1123863285132</v>
          </cell>
          <cell r="E1012">
            <v>2.2374349128830701E-4</v>
          </cell>
          <cell r="F1012">
            <v>0.99048782414929104</v>
          </cell>
        </row>
        <row r="1013">
          <cell r="A1013">
            <v>43016</v>
          </cell>
          <cell r="B1013">
            <v>4610.4799999999996</v>
          </cell>
          <cell r="C1013">
            <v>12.5</v>
          </cell>
          <cell r="D1013">
            <v>1123863285132</v>
          </cell>
          <cell r="E1013">
            <v>2.2374349128830701E-4</v>
          </cell>
          <cell r="F1013">
            <v>1.0315648917149101</v>
          </cell>
        </row>
        <row r="1014">
          <cell r="A1014">
            <v>43017</v>
          </cell>
          <cell r="B1014">
            <v>4772.0200000000004</v>
          </cell>
          <cell r="C1014">
            <v>12.5</v>
          </cell>
          <cell r="D1014">
            <v>1123863285132</v>
          </cell>
          <cell r="E1014">
            <v>2.2374349128830701E-4</v>
          </cell>
          <cell r="F1014">
            <v>1.06770841529762</v>
          </cell>
        </row>
        <row r="1015">
          <cell r="A1015">
            <v>43018</v>
          </cell>
          <cell r="B1015">
            <v>4781.99</v>
          </cell>
          <cell r="C1015">
            <v>12.5</v>
          </cell>
          <cell r="D1015">
            <v>1123863285132</v>
          </cell>
          <cell r="E1015">
            <v>2.2374349128830701E-4</v>
          </cell>
          <cell r="F1015">
            <v>1.0699391379057701</v>
          </cell>
        </row>
        <row r="1016">
          <cell r="A1016">
            <v>43019</v>
          </cell>
          <cell r="B1016">
            <v>4826.4799999999996</v>
          </cell>
          <cell r="C1016">
            <v>12.5</v>
          </cell>
          <cell r="D1016">
            <v>1123863285132</v>
          </cell>
          <cell r="E1016">
            <v>2.2374349128830701E-4</v>
          </cell>
          <cell r="F1016">
            <v>1.0798934858331899</v>
          </cell>
        </row>
        <row r="1017">
          <cell r="A1017">
            <v>43020</v>
          </cell>
          <cell r="B1017">
            <v>5446.91</v>
          </cell>
          <cell r="C1017">
            <v>12.5</v>
          </cell>
          <cell r="D1017">
            <v>1123863285132</v>
          </cell>
          <cell r="E1017">
            <v>2.2374349128830701E-4</v>
          </cell>
          <cell r="F1017">
            <v>1.2187106601331901</v>
          </cell>
        </row>
        <row r="1018">
          <cell r="A1018">
            <v>43021</v>
          </cell>
          <cell r="B1018">
            <v>5647.21</v>
          </cell>
          <cell r="C1018">
            <v>12.5</v>
          </cell>
          <cell r="D1018">
            <v>1123863285132</v>
          </cell>
          <cell r="E1018">
            <v>2.2374349128830701E-4</v>
          </cell>
          <cell r="F1018">
            <v>1.2635264814382401</v>
          </cell>
        </row>
        <row r="1019">
          <cell r="A1019">
            <v>43022</v>
          </cell>
          <cell r="B1019">
            <v>5831.79</v>
          </cell>
          <cell r="C1019">
            <v>12.5</v>
          </cell>
          <cell r="D1019">
            <v>1123863285132</v>
          </cell>
          <cell r="E1019">
            <v>2.2374349128830701E-4</v>
          </cell>
          <cell r="F1019">
            <v>1.3048250550602301</v>
          </cell>
        </row>
        <row r="1020">
          <cell r="A1020">
            <v>43023</v>
          </cell>
          <cell r="B1020">
            <v>5678.19</v>
          </cell>
          <cell r="C1020">
            <v>12.5</v>
          </cell>
          <cell r="D1020">
            <v>1196792694098</v>
          </cell>
          <cell r="E1020">
            <v>2.10109149551333E-4</v>
          </cell>
          <cell r="F1020">
            <v>1.19303967189088</v>
          </cell>
        </row>
        <row r="1021">
          <cell r="A1021">
            <v>43024</v>
          </cell>
          <cell r="B1021">
            <v>5725.59</v>
          </cell>
          <cell r="C1021">
            <v>12.5</v>
          </cell>
          <cell r="D1021">
            <v>1196792694098</v>
          </cell>
          <cell r="E1021">
            <v>2.10109149551333E-4</v>
          </cell>
          <cell r="F1021">
            <v>1.2029988455796199</v>
          </cell>
        </row>
        <row r="1022">
          <cell r="A1022">
            <v>43025</v>
          </cell>
          <cell r="B1022">
            <v>5605.51</v>
          </cell>
          <cell r="C1022">
            <v>12.5</v>
          </cell>
          <cell r="D1022">
            <v>1196792694098</v>
          </cell>
          <cell r="E1022">
            <v>2.10109149551333E-4</v>
          </cell>
          <cell r="F1022">
            <v>1.17776893890149</v>
          </cell>
        </row>
        <row r="1023">
          <cell r="A1023">
            <v>43026</v>
          </cell>
          <cell r="B1023">
            <v>5590.69</v>
          </cell>
          <cell r="C1023">
            <v>12.5</v>
          </cell>
          <cell r="D1023">
            <v>1196792694098</v>
          </cell>
          <cell r="E1023">
            <v>2.10109149551333E-4</v>
          </cell>
          <cell r="F1023">
            <v>1.1746551213051399</v>
          </cell>
        </row>
        <row r="1024">
          <cell r="A1024">
            <v>43027</v>
          </cell>
          <cell r="B1024">
            <v>5708.52</v>
          </cell>
          <cell r="C1024">
            <v>12.5</v>
          </cell>
          <cell r="D1024">
            <v>1196792694098</v>
          </cell>
          <cell r="E1024">
            <v>2.10109149551333E-4</v>
          </cell>
          <cell r="F1024">
            <v>1.1994122823967699</v>
          </cell>
        </row>
        <row r="1025">
          <cell r="A1025">
            <v>43028</v>
          </cell>
          <cell r="B1025">
            <v>6011.45</v>
          </cell>
          <cell r="C1025">
            <v>12.5</v>
          </cell>
          <cell r="D1025">
            <v>1196792694098</v>
          </cell>
          <cell r="E1025">
            <v>2.10109149551333E-4</v>
          </cell>
          <cell r="F1025">
            <v>1.26306064707036</v>
          </cell>
        </row>
        <row r="1026">
          <cell r="A1026">
            <v>43029</v>
          </cell>
          <cell r="B1026">
            <v>6031.6</v>
          </cell>
          <cell r="C1026">
            <v>12.5</v>
          </cell>
          <cell r="D1026">
            <v>1196792694098</v>
          </cell>
          <cell r="E1026">
            <v>2.10109149551333E-4</v>
          </cell>
          <cell r="F1026">
            <v>1.26729434643382</v>
          </cell>
        </row>
        <row r="1027">
          <cell r="A1027">
            <v>43030</v>
          </cell>
          <cell r="B1027">
            <v>6008.42</v>
          </cell>
          <cell r="C1027">
            <v>12.5</v>
          </cell>
          <cell r="D1027">
            <v>1196792694098</v>
          </cell>
          <cell r="E1027">
            <v>2.10109149551333E-4</v>
          </cell>
          <cell r="F1027">
            <v>1.26242401634722</v>
          </cell>
        </row>
        <row r="1028">
          <cell r="A1028">
            <v>43031</v>
          </cell>
          <cell r="B1028">
            <v>5930.32</v>
          </cell>
          <cell r="C1028">
            <v>12.5</v>
          </cell>
          <cell r="D1028">
            <v>1196792694098</v>
          </cell>
          <cell r="E1028">
            <v>2.10109149551333E-4</v>
          </cell>
          <cell r="F1028">
            <v>1.24601449176726</v>
          </cell>
        </row>
        <row r="1029">
          <cell r="A1029">
            <v>43032</v>
          </cell>
          <cell r="B1029">
            <v>5526.64</v>
          </cell>
          <cell r="C1029">
            <v>12.5</v>
          </cell>
          <cell r="D1029">
            <v>1196792694098</v>
          </cell>
          <cell r="E1029">
            <v>2.10109149551333E-4</v>
          </cell>
          <cell r="F1029">
            <v>1.16119763027638</v>
          </cell>
        </row>
        <row r="1030">
          <cell r="A1030">
            <v>43033</v>
          </cell>
          <cell r="B1030">
            <v>5750.8</v>
          </cell>
          <cell r="C1030">
            <v>12.5</v>
          </cell>
          <cell r="D1030">
            <v>1196792694098</v>
          </cell>
          <cell r="E1030">
            <v>2.10109149551333E-4</v>
          </cell>
          <cell r="F1030">
            <v>1.2082956972398</v>
          </cell>
        </row>
        <row r="1031">
          <cell r="A1031">
            <v>43034</v>
          </cell>
          <cell r="B1031">
            <v>5904.83</v>
          </cell>
          <cell r="C1031">
            <v>12.5</v>
          </cell>
          <cell r="D1031">
            <v>1196792694098</v>
          </cell>
          <cell r="E1031">
            <v>2.10109149551333E-4</v>
          </cell>
          <cell r="F1031">
            <v>1.2406588095452</v>
          </cell>
        </row>
        <row r="1032">
          <cell r="A1032">
            <v>43035</v>
          </cell>
          <cell r="B1032">
            <v>5780.9</v>
          </cell>
          <cell r="C1032">
            <v>12.5</v>
          </cell>
          <cell r="D1032">
            <v>1452839779145</v>
          </cell>
          <cell r="E1032">
            <v>1.7307971515906801E-4</v>
          </cell>
          <cell r="F1032">
            <v>1.00055652536305</v>
          </cell>
        </row>
        <row r="1033">
          <cell r="A1033">
            <v>43036</v>
          </cell>
          <cell r="B1033">
            <v>5753.09</v>
          </cell>
          <cell r="C1033">
            <v>12.5</v>
          </cell>
          <cell r="D1033">
            <v>1452839779145</v>
          </cell>
          <cell r="E1033">
            <v>1.7307971515906801E-4</v>
          </cell>
          <cell r="F1033">
            <v>0.99574317848448002</v>
          </cell>
        </row>
        <row r="1034">
          <cell r="A1034">
            <v>43037</v>
          </cell>
          <cell r="B1034">
            <v>6153.85</v>
          </cell>
          <cell r="C1034">
            <v>12.5</v>
          </cell>
          <cell r="D1034">
            <v>1452839779145</v>
          </cell>
          <cell r="E1034">
            <v>1.7307971515906801E-4</v>
          </cell>
          <cell r="F1034">
            <v>1.06510660513163</v>
          </cell>
        </row>
        <row r="1035">
          <cell r="A1035">
            <v>43038</v>
          </cell>
          <cell r="B1035">
            <v>6130.53</v>
          </cell>
          <cell r="C1035">
            <v>12.5</v>
          </cell>
          <cell r="D1035">
            <v>1452839779145</v>
          </cell>
          <cell r="E1035">
            <v>1.7307971515906801E-4</v>
          </cell>
          <cell r="F1035">
            <v>1.06107038617412</v>
          </cell>
        </row>
        <row r="1036">
          <cell r="A1036">
            <v>43039</v>
          </cell>
          <cell r="B1036">
            <v>6468.4</v>
          </cell>
          <cell r="C1036">
            <v>12.5</v>
          </cell>
          <cell r="D1036">
            <v>1452839779145</v>
          </cell>
          <cell r="E1036">
            <v>1.7307971515906801E-4</v>
          </cell>
          <cell r="F1036">
            <v>1.1195488295349101</v>
          </cell>
        </row>
        <row r="1037">
          <cell r="A1037">
            <v>43040</v>
          </cell>
          <cell r="B1037">
            <v>6767.31</v>
          </cell>
          <cell r="C1037">
            <v>12.5</v>
          </cell>
          <cell r="D1037">
            <v>1452839779145</v>
          </cell>
          <cell r="E1037">
            <v>1.7307971515906801E-4</v>
          </cell>
          <cell r="F1037">
            <v>1.1712840871931101</v>
          </cell>
        </row>
        <row r="1038">
          <cell r="A1038">
            <v>43041</v>
          </cell>
          <cell r="B1038">
            <v>7078.5</v>
          </cell>
          <cell r="C1038">
            <v>12.5</v>
          </cell>
          <cell r="D1038">
            <v>1452839779145</v>
          </cell>
          <cell r="E1038">
            <v>1.7307971515906801E-4</v>
          </cell>
          <cell r="F1038">
            <v>1.22514476375346</v>
          </cell>
        </row>
        <row r="1039">
          <cell r="A1039">
            <v>43042</v>
          </cell>
          <cell r="B1039">
            <v>7207.76</v>
          </cell>
          <cell r="C1039">
            <v>12.5</v>
          </cell>
          <cell r="D1039">
            <v>1452839779145</v>
          </cell>
          <cell r="E1039">
            <v>1.7307971515906801E-4</v>
          </cell>
          <cell r="F1039">
            <v>1.24751704773492</v>
          </cell>
        </row>
        <row r="1040">
          <cell r="A1040">
            <v>43043</v>
          </cell>
          <cell r="B1040">
            <v>7379.95</v>
          </cell>
          <cell r="C1040">
            <v>12.5</v>
          </cell>
          <cell r="D1040">
            <v>1452839779145</v>
          </cell>
          <cell r="E1040">
            <v>1.7307971515906801E-4</v>
          </cell>
          <cell r="F1040">
            <v>1.27731964388816</v>
          </cell>
        </row>
        <row r="1041">
          <cell r="A1041">
            <v>43044</v>
          </cell>
          <cell r="B1041">
            <v>7407.41</v>
          </cell>
          <cell r="C1041">
            <v>12.5</v>
          </cell>
          <cell r="D1041">
            <v>1452839779145</v>
          </cell>
          <cell r="E1041">
            <v>1.7307971515906801E-4</v>
          </cell>
          <cell r="F1041">
            <v>1.28207241286643</v>
          </cell>
        </row>
        <row r="1042">
          <cell r="A1042">
            <v>43045</v>
          </cell>
          <cell r="B1042">
            <v>7022.76</v>
          </cell>
          <cell r="C1042">
            <v>12.5</v>
          </cell>
          <cell r="D1042">
            <v>1452839779145</v>
          </cell>
          <cell r="E1042">
            <v>1.7307971515906801E-4</v>
          </cell>
          <cell r="F1042">
            <v>1.2154973004304901</v>
          </cell>
        </row>
        <row r="1043">
          <cell r="A1043">
            <v>43046</v>
          </cell>
          <cell r="B1043">
            <v>7144.38</v>
          </cell>
          <cell r="C1043">
            <v>12.5</v>
          </cell>
          <cell r="D1043">
            <v>1452839779145</v>
          </cell>
          <cell r="E1043">
            <v>1.7307971515906801E-4</v>
          </cell>
          <cell r="F1043">
            <v>1.23654725538814</v>
          </cell>
        </row>
        <row r="1044">
          <cell r="A1044">
            <v>43047</v>
          </cell>
          <cell r="B1044">
            <v>7459.69</v>
          </cell>
          <cell r="C1044">
            <v>12.5</v>
          </cell>
          <cell r="D1044">
            <v>1452839779145</v>
          </cell>
          <cell r="E1044">
            <v>1.7307971515906801E-4</v>
          </cell>
          <cell r="F1044">
            <v>1.2911210203749399</v>
          </cell>
        </row>
        <row r="1045">
          <cell r="A1045">
            <v>43048</v>
          </cell>
          <cell r="B1045">
            <v>7143.58</v>
          </cell>
          <cell r="C1045">
            <v>12.5</v>
          </cell>
          <cell r="D1045">
            <v>1452839779145</v>
          </cell>
          <cell r="E1045">
            <v>1.7307971515906801E-4</v>
          </cell>
          <cell r="F1045">
            <v>1.23640879161601</v>
          </cell>
        </row>
        <row r="1046">
          <cell r="A1046">
            <v>43049</v>
          </cell>
          <cell r="B1046">
            <v>6618.14</v>
          </cell>
          <cell r="C1046">
            <v>12.5</v>
          </cell>
          <cell r="D1046">
            <v>1364422081125</v>
          </cell>
          <cell r="E1046">
            <v>1.8429567992541299E-4</v>
          </cell>
          <cell r="F1046">
            <v>1.2196946111415701</v>
          </cell>
        </row>
        <row r="1047">
          <cell r="A1047">
            <v>43050</v>
          </cell>
          <cell r="B1047">
            <v>6357.6</v>
          </cell>
          <cell r="C1047">
            <v>12.5</v>
          </cell>
          <cell r="D1047">
            <v>1364422081125</v>
          </cell>
          <cell r="E1047">
            <v>1.8429567992541299E-4</v>
          </cell>
          <cell r="F1047">
            <v>1.1716782146938101</v>
          </cell>
        </row>
        <row r="1048">
          <cell r="A1048">
            <v>43051</v>
          </cell>
          <cell r="B1048">
            <v>5950.07</v>
          </cell>
          <cell r="C1048">
            <v>12.5</v>
          </cell>
          <cell r="D1048">
            <v>1364422081125</v>
          </cell>
          <cell r="E1048">
            <v>1.8429567992541299E-4</v>
          </cell>
          <cell r="F1048">
            <v>1.0965721962538</v>
          </cell>
        </row>
        <row r="1049">
          <cell r="A1049">
            <v>43052</v>
          </cell>
          <cell r="B1049">
            <v>6559.49</v>
          </cell>
          <cell r="C1049">
            <v>12.5</v>
          </cell>
          <cell r="D1049">
            <v>1364422081125</v>
          </cell>
          <cell r="E1049">
            <v>1.8429567992541299E-4</v>
          </cell>
          <cell r="F1049">
            <v>1.20888566951395</v>
          </cell>
        </row>
        <row r="1050">
          <cell r="A1050">
            <v>43053</v>
          </cell>
          <cell r="B1050">
            <v>6635.75</v>
          </cell>
          <cell r="C1050">
            <v>12.5</v>
          </cell>
          <cell r="D1050">
            <v>1364422081125</v>
          </cell>
          <cell r="E1050">
            <v>1.8429567992541299E-4</v>
          </cell>
          <cell r="F1050">
            <v>1.22294005806506</v>
          </cell>
        </row>
        <row r="1051">
          <cell r="A1051">
            <v>43054</v>
          </cell>
          <cell r="B1051">
            <v>7315.54</v>
          </cell>
          <cell r="C1051">
            <v>12.5</v>
          </cell>
          <cell r="D1051">
            <v>1364422081125</v>
          </cell>
          <cell r="E1051">
            <v>1.8429567992541299E-4</v>
          </cell>
          <cell r="F1051">
            <v>1.3482224183215601</v>
          </cell>
        </row>
        <row r="1052">
          <cell r="A1052">
            <v>43055</v>
          </cell>
          <cell r="B1052">
            <v>7871.69</v>
          </cell>
          <cell r="C1052">
            <v>12.5</v>
          </cell>
          <cell r="D1052">
            <v>1364422081125</v>
          </cell>
          <cell r="E1052">
            <v>1.8429567992541299E-4</v>
          </cell>
          <cell r="F1052">
            <v>1.45071846071208</v>
          </cell>
        </row>
        <row r="1053">
          <cell r="A1053">
            <v>43056</v>
          </cell>
          <cell r="B1053">
            <v>7708.99</v>
          </cell>
          <cell r="C1053">
            <v>12.5</v>
          </cell>
          <cell r="D1053">
            <v>1364422081125</v>
          </cell>
          <cell r="E1053">
            <v>1.8429567992541299E-4</v>
          </cell>
          <cell r="F1053">
            <v>1.42073355358821</v>
          </cell>
        </row>
        <row r="1054">
          <cell r="A1054">
            <v>43057</v>
          </cell>
          <cell r="B1054">
            <v>7790.15</v>
          </cell>
          <cell r="C1054">
            <v>12.5</v>
          </cell>
          <cell r="D1054">
            <v>1364422081125</v>
          </cell>
          <cell r="E1054">
            <v>1.8429567992541299E-4</v>
          </cell>
          <cell r="F1054">
            <v>1.4356909909709601</v>
          </cell>
        </row>
        <row r="1055">
          <cell r="A1055">
            <v>43058</v>
          </cell>
          <cell r="B1055">
            <v>8036.49</v>
          </cell>
          <cell r="C1055">
            <v>12.5</v>
          </cell>
          <cell r="D1055">
            <v>1364422081125</v>
          </cell>
          <cell r="E1055">
            <v>1.8429567992541299E-4</v>
          </cell>
          <cell r="F1055">
            <v>1.4810903887637801</v>
          </cell>
        </row>
        <row r="1056">
          <cell r="A1056">
            <v>43059</v>
          </cell>
          <cell r="B1056">
            <v>8200.64</v>
          </cell>
          <cell r="C1056">
            <v>12.5</v>
          </cell>
          <cell r="D1056">
            <v>1364422081125</v>
          </cell>
          <cell r="E1056">
            <v>1.8429567992541299E-4</v>
          </cell>
          <cell r="F1056">
            <v>1.5113425246235399</v>
          </cell>
        </row>
        <row r="1057">
          <cell r="A1057">
            <v>43060</v>
          </cell>
          <cell r="B1057">
            <v>8071.26</v>
          </cell>
          <cell r="C1057">
            <v>12.5</v>
          </cell>
          <cell r="D1057">
            <v>1364422081125</v>
          </cell>
          <cell r="E1057">
            <v>1.8429567992541299E-4</v>
          </cell>
          <cell r="F1057">
            <v>1.48749834955479</v>
          </cell>
        </row>
        <row r="1058">
          <cell r="A1058">
            <v>43061</v>
          </cell>
          <cell r="B1058">
            <v>8253.5499999999993</v>
          </cell>
          <cell r="C1058">
            <v>12.5</v>
          </cell>
          <cell r="D1058">
            <v>1364422081125</v>
          </cell>
          <cell r="E1058">
            <v>1.8429567992541299E-4</v>
          </cell>
          <cell r="F1058">
            <v>1.52109360904839</v>
          </cell>
        </row>
        <row r="1059">
          <cell r="A1059">
            <v>43062</v>
          </cell>
          <cell r="B1059">
            <v>8038.77</v>
          </cell>
          <cell r="C1059">
            <v>12.5</v>
          </cell>
          <cell r="D1059">
            <v>1364422081125</v>
          </cell>
          <cell r="E1059">
            <v>1.8429567992541299E-4</v>
          </cell>
          <cell r="F1059">
            <v>1.4815105829140101</v>
          </cell>
        </row>
        <row r="1060">
          <cell r="A1060">
            <v>43063</v>
          </cell>
          <cell r="B1060">
            <v>8253.69</v>
          </cell>
          <cell r="C1060">
            <v>12.5</v>
          </cell>
          <cell r="D1060">
            <v>1364422081125</v>
          </cell>
          <cell r="E1060">
            <v>1.8429567992541299E-4</v>
          </cell>
          <cell r="F1060">
            <v>1.5211194104435799</v>
          </cell>
        </row>
        <row r="1061">
          <cell r="A1061">
            <v>43064</v>
          </cell>
          <cell r="B1061">
            <v>8790.92</v>
          </cell>
          <cell r="C1061">
            <v>12.5</v>
          </cell>
          <cell r="D1061">
            <v>1347001430558</v>
          </cell>
          <cell r="E1061">
            <v>1.8667915968137601E-4</v>
          </cell>
          <cell r="F1061">
            <v>1.6410815584262</v>
          </cell>
        </row>
        <row r="1062">
          <cell r="A1062">
            <v>43065</v>
          </cell>
          <cell r="B1062">
            <v>9330.5499999999993</v>
          </cell>
          <cell r="C1062">
            <v>12.5</v>
          </cell>
          <cell r="D1062">
            <v>1347001430558</v>
          </cell>
          <cell r="E1062">
            <v>1.8667915968137601E-4</v>
          </cell>
          <cell r="F1062">
            <v>1.7418192333650699</v>
          </cell>
        </row>
        <row r="1063">
          <cell r="A1063">
            <v>43066</v>
          </cell>
          <cell r="B1063">
            <v>9818.35</v>
          </cell>
          <cell r="C1063">
            <v>12.5</v>
          </cell>
          <cell r="D1063">
            <v>1347001430558</v>
          </cell>
          <cell r="E1063">
            <v>1.8667915968137601E-4</v>
          </cell>
          <cell r="F1063">
            <v>1.8328813274576401</v>
          </cell>
        </row>
        <row r="1064">
          <cell r="A1064">
            <v>43067</v>
          </cell>
          <cell r="B1064">
            <v>10058.799999999999</v>
          </cell>
          <cell r="C1064">
            <v>12.5</v>
          </cell>
          <cell r="D1064">
            <v>1347001430558</v>
          </cell>
          <cell r="E1064">
            <v>1.8667915968137601E-4</v>
          </cell>
          <cell r="F1064">
            <v>1.87776833140303</v>
          </cell>
        </row>
        <row r="1065">
          <cell r="A1065">
            <v>43068</v>
          </cell>
          <cell r="B1065">
            <v>9888.61</v>
          </cell>
          <cell r="C1065">
            <v>12.5</v>
          </cell>
          <cell r="D1065">
            <v>1347001430558</v>
          </cell>
          <cell r="E1065">
            <v>1.8667915968137601E-4</v>
          </cell>
          <cell r="F1065">
            <v>1.84599740521685</v>
          </cell>
        </row>
        <row r="1066">
          <cell r="A1066">
            <v>43069</v>
          </cell>
          <cell r="B1066">
            <v>10233.6</v>
          </cell>
          <cell r="C1066">
            <v>12.5</v>
          </cell>
          <cell r="D1066">
            <v>1347001430558</v>
          </cell>
          <cell r="E1066">
            <v>1.8667915968137601E-4</v>
          </cell>
          <cell r="F1066">
            <v>1.91039984851533</v>
          </cell>
        </row>
        <row r="1067">
          <cell r="A1067">
            <v>43070</v>
          </cell>
          <cell r="B1067">
            <v>10975.6</v>
          </cell>
          <cell r="C1067">
            <v>12.5</v>
          </cell>
          <cell r="D1067">
            <v>1347001430558</v>
          </cell>
          <cell r="E1067">
            <v>1.8667915968137601E-4</v>
          </cell>
          <cell r="F1067">
            <v>2.0489157849989099</v>
          </cell>
        </row>
        <row r="1068">
          <cell r="A1068">
            <v>43071</v>
          </cell>
          <cell r="B1068">
            <v>11074.6</v>
          </cell>
          <cell r="C1068">
            <v>12.5</v>
          </cell>
          <cell r="D1068">
            <v>1347001430558</v>
          </cell>
          <cell r="E1068">
            <v>1.8667915968137601E-4</v>
          </cell>
          <cell r="F1068">
            <v>2.0673970218073698</v>
          </cell>
        </row>
        <row r="1069">
          <cell r="A1069">
            <v>43072</v>
          </cell>
          <cell r="B1069">
            <v>11323.2</v>
          </cell>
          <cell r="C1069">
            <v>12.5</v>
          </cell>
          <cell r="D1069">
            <v>1347001430558</v>
          </cell>
          <cell r="E1069">
            <v>1.8667915968137601E-4</v>
          </cell>
          <cell r="F1069">
            <v>2.1138054609041599</v>
          </cell>
        </row>
        <row r="1070">
          <cell r="A1070">
            <v>43073</v>
          </cell>
          <cell r="B1070">
            <v>11657.2</v>
          </cell>
          <cell r="C1070">
            <v>12.5</v>
          </cell>
          <cell r="D1070">
            <v>1347001430558</v>
          </cell>
          <cell r="E1070">
            <v>1.8667915968137601E-4</v>
          </cell>
          <cell r="F1070">
            <v>2.1761563002377402</v>
          </cell>
        </row>
        <row r="1071">
          <cell r="A1071">
            <v>43074</v>
          </cell>
          <cell r="B1071">
            <v>11916.7</v>
          </cell>
          <cell r="C1071">
            <v>12.5</v>
          </cell>
          <cell r="D1071">
            <v>1347001430558</v>
          </cell>
          <cell r="E1071">
            <v>1.8667915968137601E-4</v>
          </cell>
          <cell r="F1071">
            <v>2.22459954217506</v>
          </cell>
        </row>
        <row r="1072">
          <cell r="A1072">
            <v>43075</v>
          </cell>
          <cell r="B1072">
            <v>14291.5</v>
          </cell>
          <cell r="C1072">
            <v>12.5</v>
          </cell>
          <cell r="D1072">
            <v>1347001430558</v>
          </cell>
          <cell r="E1072">
            <v>1.8667915968137601E-4</v>
          </cell>
          <cell r="F1072">
            <v>2.66792521058639</v>
          </cell>
        </row>
        <row r="1073">
          <cell r="A1073">
            <v>43076</v>
          </cell>
          <cell r="B1073">
            <v>17899.7</v>
          </cell>
          <cell r="C1073">
            <v>12.5</v>
          </cell>
          <cell r="D1073">
            <v>1590896927258</v>
          </cell>
          <cell r="E1073">
            <v>1.5805995400316699E-4</v>
          </cell>
          <cell r="F1073">
            <v>2.8292257586704901</v>
          </cell>
        </row>
        <row r="1074">
          <cell r="A1074">
            <v>43077</v>
          </cell>
          <cell r="B1074">
            <v>16569.400000000001</v>
          </cell>
          <cell r="C1074">
            <v>12.5</v>
          </cell>
          <cell r="D1074">
            <v>1590896927258</v>
          </cell>
          <cell r="E1074">
            <v>1.5805995400316699E-4</v>
          </cell>
          <cell r="F1074">
            <v>2.6189586018600801</v>
          </cell>
        </row>
        <row r="1075">
          <cell r="A1075">
            <v>43078</v>
          </cell>
          <cell r="B1075">
            <v>15178.2</v>
          </cell>
          <cell r="C1075">
            <v>12.5</v>
          </cell>
          <cell r="D1075">
            <v>1590896927258</v>
          </cell>
          <cell r="E1075">
            <v>1.5805995400316699E-4</v>
          </cell>
          <cell r="F1075">
            <v>2.39906559385087</v>
          </cell>
        </row>
        <row r="1076">
          <cell r="A1076">
            <v>43079</v>
          </cell>
          <cell r="B1076">
            <v>15455.4</v>
          </cell>
          <cell r="C1076">
            <v>12.5</v>
          </cell>
          <cell r="D1076">
            <v>1590896927258</v>
          </cell>
          <cell r="E1076">
            <v>1.5805995400316699E-4</v>
          </cell>
          <cell r="F1076">
            <v>2.44287981310055</v>
          </cell>
        </row>
        <row r="1077">
          <cell r="A1077">
            <v>43080</v>
          </cell>
          <cell r="B1077">
            <v>16936.8</v>
          </cell>
          <cell r="C1077">
            <v>12.5</v>
          </cell>
          <cell r="D1077">
            <v>1590896927258</v>
          </cell>
          <cell r="E1077">
            <v>1.5805995400316699E-4</v>
          </cell>
          <cell r="F1077">
            <v>2.6770298289608401</v>
          </cell>
        </row>
        <row r="1078">
          <cell r="A1078">
            <v>43081</v>
          </cell>
          <cell r="B1078">
            <v>17415.400000000001</v>
          </cell>
          <cell r="C1078">
            <v>12.5</v>
          </cell>
          <cell r="D1078">
            <v>1590896927258</v>
          </cell>
          <cell r="E1078">
            <v>1.5805995400316699E-4</v>
          </cell>
          <cell r="F1078">
            <v>2.75267732294675</v>
          </cell>
        </row>
        <row r="1079">
          <cell r="A1079">
            <v>43082</v>
          </cell>
          <cell r="B1079">
            <v>16408.2</v>
          </cell>
          <cell r="C1079">
            <v>12.5</v>
          </cell>
          <cell r="D1079">
            <v>1590896927258</v>
          </cell>
          <cell r="E1079">
            <v>1.5805995400316699E-4</v>
          </cell>
          <cell r="F1079">
            <v>2.59347933727476</v>
          </cell>
        </row>
        <row r="1080">
          <cell r="A1080">
            <v>43083</v>
          </cell>
          <cell r="B1080">
            <v>16564</v>
          </cell>
          <cell r="C1080">
            <v>12.5</v>
          </cell>
          <cell r="D1080">
            <v>1590896927258</v>
          </cell>
          <cell r="E1080">
            <v>1.5805995400316699E-4</v>
          </cell>
          <cell r="F1080">
            <v>2.61810507810846</v>
          </cell>
        </row>
        <row r="1081">
          <cell r="A1081">
            <v>43084</v>
          </cell>
          <cell r="B1081">
            <v>17706.900000000001</v>
          </cell>
          <cell r="C1081">
            <v>12.5</v>
          </cell>
          <cell r="D1081">
            <v>1590896927258</v>
          </cell>
          <cell r="E1081">
            <v>1.5805995400316699E-4</v>
          </cell>
          <cell r="F1081">
            <v>2.7987517995386799</v>
          </cell>
        </row>
        <row r="1082">
          <cell r="A1082">
            <v>43085</v>
          </cell>
          <cell r="B1082">
            <v>19497.400000000001</v>
          </cell>
          <cell r="C1082">
            <v>12.5</v>
          </cell>
          <cell r="D1082">
            <v>1590896927258</v>
          </cell>
          <cell r="E1082">
            <v>1.5805995400316699E-4</v>
          </cell>
          <cell r="F1082">
            <v>3.08175814718135</v>
          </cell>
        </row>
        <row r="1083">
          <cell r="A1083">
            <v>43086</v>
          </cell>
          <cell r="B1083">
            <v>19140.8</v>
          </cell>
          <cell r="C1083">
            <v>12.5</v>
          </cell>
          <cell r="D1083">
            <v>1590896927258</v>
          </cell>
          <cell r="E1083">
            <v>1.5805995400316699E-4</v>
          </cell>
          <cell r="F1083">
            <v>3.02539396758382</v>
          </cell>
        </row>
        <row r="1084">
          <cell r="A1084">
            <v>43087</v>
          </cell>
          <cell r="B1084">
            <v>19114.2</v>
          </cell>
          <cell r="C1084">
            <v>12.5</v>
          </cell>
          <cell r="D1084">
            <v>1873105475221</v>
          </cell>
          <cell r="E1084">
            <v>1.3424609477291201E-4</v>
          </cell>
          <cell r="F1084">
            <v>2.5660067047083999</v>
          </cell>
        </row>
        <row r="1085">
          <cell r="A1085">
            <v>43088</v>
          </cell>
          <cell r="B1085">
            <v>17776.7</v>
          </cell>
          <cell r="C1085">
            <v>12.5</v>
          </cell>
          <cell r="D1085">
            <v>1873105475221</v>
          </cell>
          <cell r="E1085">
            <v>1.3424609477291201E-4</v>
          </cell>
          <cell r="F1085">
            <v>2.3864525529496299</v>
          </cell>
        </row>
        <row r="1086">
          <cell r="A1086">
            <v>43089</v>
          </cell>
          <cell r="B1086">
            <v>16624.599999999999</v>
          </cell>
          <cell r="C1086">
            <v>12.5</v>
          </cell>
          <cell r="D1086">
            <v>1873105475221</v>
          </cell>
          <cell r="E1086">
            <v>1.3424609477291201E-4</v>
          </cell>
          <cell r="F1086">
            <v>2.23178762716176</v>
          </cell>
        </row>
        <row r="1087">
          <cell r="A1087">
            <v>43090</v>
          </cell>
          <cell r="B1087">
            <v>15802.9</v>
          </cell>
          <cell r="C1087">
            <v>12.5</v>
          </cell>
          <cell r="D1087">
            <v>1873105475221</v>
          </cell>
          <cell r="E1087">
            <v>1.3424609477291201E-4</v>
          </cell>
          <cell r="F1087">
            <v>2.1214776110868501</v>
          </cell>
        </row>
        <row r="1088">
          <cell r="A1088">
            <v>43091</v>
          </cell>
          <cell r="B1088">
            <v>13831.8</v>
          </cell>
          <cell r="C1088">
            <v>12.5</v>
          </cell>
          <cell r="D1088">
            <v>1873105475221</v>
          </cell>
          <cell r="E1088">
            <v>1.3424609477291201E-4</v>
          </cell>
          <cell r="F1088">
            <v>1.85686513367997</v>
          </cell>
        </row>
        <row r="1089">
          <cell r="A1089">
            <v>43092</v>
          </cell>
          <cell r="B1089">
            <v>14699.2</v>
          </cell>
          <cell r="C1089">
            <v>12.5</v>
          </cell>
          <cell r="D1089">
            <v>1873105475221</v>
          </cell>
          <cell r="E1089">
            <v>1.3424609477291201E-4</v>
          </cell>
          <cell r="F1089">
            <v>1.97331019628599</v>
          </cell>
        </row>
        <row r="1090">
          <cell r="A1090">
            <v>43093</v>
          </cell>
          <cell r="B1090">
            <v>13925.8</v>
          </cell>
          <cell r="C1090">
            <v>12.5</v>
          </cell>
          <cell r="D1090">
            <v>1873105475221</v>
          </cell>
          <cell r="E1090">
            <v>1.3424609477291201E-4</v>
          </cell>
          <cell r="F1090">
            <v>1.86948426658862</v>
          </cell>
        </row>
        <row r="1091">
          <cell r="A1091">
            <v>43094</v>
          </cell>
          <cell r="B1091">
            <v>14026.6</v>
          </cell>
          <cell r="C1091">
            <v>12.5</v>
          </cell>
          <cell r="D1091">
            <v>1873105475221</v>
          </cell>
          <cell r="E1091">
            <v>1.3424609477291201E-4</v>
          </cell>
          <cell r="F1091">
            <v>1.8830162729417299</v>
          </cell>
        </row>
        <row r="1092">
          <cell r="A1092">
            <v>43095</v>
          </cell>
          <cell r="B1092">
            <v>16099.8</v>
          </cell>
          <cell r="C1092">
            <v>12.5</v>
          </cell>
          <cell r="D1092">
            <v>1873105475221</v>
          </cell>
          <cell r="E1092">
            <v>1.3424609477291201E-4</v>
          </cell>
          <cell r="F1092">
            <v>2.1613352766249299</v>
          </cell>
        </row>
        <row r="1093">
          <cell r="A1093">
            <v>43096</v>
          </cell>
          <cell r="B1093">
            <v>15838.5</v>
          </cell>
          <cell r="C1093">
            <v>12.5</v>
          </cell>
          <cell r="D1093">
            <v>1873105475221</v>
          </cell>
          <cell r="E1093">
            <v>1.3424609477291201E-4</v>
          </cell>
          <cell r="F1093">
            <v>2.1262567720607701</v>
          </cell>
        </row>
        <row r="1094">
          <cell r="A1094">
            <v>43097</v>
          </cell>
          <cell r="B1094">
            <v>14606.5</v>
          </cell>
          <cell r="C1094">
            <v>12.5</v>
          </cell>
          <cell r="D1094">
            <v>1873105475221</v>
          </cell>
          <cell r="E1094">
            <v>1.3424609477291201E-4</v>
          </cell>
          <cell r="F1094">
            <v>1.9608655833005399</v>
          </cell>
        </row>
        <row r="1095">
          <cell r="A1095">
            <v>43098</v>
          </cell>
          <cell r="B1095">
            <v>14656.2</v>
          </cell>
          <cell r="C1095">
            <v>12.5</v>
          </cell>
          <cell r="D1095">
            <v>1873105475221</v>
          </cell>
          <cell r="E1095">
            <v>1.3424609477291201E-4</v>
          </cell>
          <cell r="F1095">
            <v>1.9675376142107599</v>
          </cell>
        </row>
        <row r="1096">
          <cell r="A1096">
            <v>43099</v>
          </cell>
          <cell r="B1096">
            <v>12952.2</v>
          </cell>
          <cell r="C1096">
            <v>12.5</v>
          </cell>
          <cell r="D1096">
            <v>1873105475221</v>
          </cell>
          <cell r="E1096">
            <v>1.3424609477291201E-4</v>
          </cell>
          <cell r="F1096">
            <v>1.7387822687177099</v>
          </cell>
        </row>
        <row r="1097">
          <cell r="A1097">
            <v>43100</v>
          </cell>
          <cell r="B1097">
            <v>14156.4</v>
          </cell>
          <cell r="C1097">
            <v>12.5</v>
          </cell>
          <cell r="D1097">
            <v>1873105475221</v>
          </cell>
          <cell r="E1097">
            <v>1.3424609477291201E-4</v>
          </cell>
          <cell r="F1097">
            <v>1.9004414160432599</v>
          </cell>
        </row>
        <row r="1098">
          <cell r="A1098">
            <v>43101</v>
          </cell>
          <cell r="B1098">
            <v>13657.2</v>
          </cell>
          <cell r="C1098">
            <v>12.5</v>
          </cell>
          <cell r="D1098">
            <v>1931136454487</v>
          </cell>
          <cell r="E1098">
            <v>1.3021197676731699E-4</v>
          </cell>
          <cell r="F1098">
            <v>1.77833100910659</v>
          </cell>
        </row>
        <row r="1099">
          <cell r="A1099">
            <v>43102</v>
          </cell>
          <cell r="B1099">
            <v>14982.1</v>
          </cell>
          <cell r="C1099">
            <v>12.5</v>
          </cell>
          <cell r="D1099">
            <v>1931136454487</v>
          </cell>
          <cell r="E1099">
            <v>1.3021197676731699E-4</v>
          </cell>
          <cell r="F1099">
            <v>1.95084885712561</v>
          </cell>
        </row>
        <row r="1100">
          <cell r="A1100">
            <v>43103</v>
          </cell>
          <cell r="B1100">
            <v>15201</v>
          </cell>
          <cell r="C1100">
            <v>12.5</v>
          </cell>
          <cell r="D1100">
            <v>1931136454487</v>
          </cell>
          <cell r="E1100">
            <v>1.3021197676731699E-4</v>
          </cell>
          <cell r="F1100">
            <v>1.9793522588399799</v>
          </cell>
        </row>
        <row r="1101">
          <cell r="A1101">
            <v>43104</v>
          </cell>
          <cell r="B1101">
            <v>15599.2</v>
          </cell>
          <cell r="C1101">
            <v>12.5</v>
          </cell>
          <cell r="D1101">
            <v>1931136454487</v>
          </cell>
          <cell r="E1101">
            <v>1.3021197676731699E-4</v>
          </cell>
          <cell r="F1101">
            <v>2.0312026679887198</v>
          </cell>
        </row>
        <row r="1102">
          <cell r="A1102">
            <v>43105</v>
          </cell>
          <cell r="B1102">
            <v>17429.5</v>
          </cell>
          <cell r="C1102">
            <v>12.5</v>
          </cell>
          <cell r="D1102">
            <v>1931136454487</v>
          </cell>
          <cell r="E1102">
            <v>1.3021197676731699E-4</v>
          </cell>
          <cell r="F1102">
            <v>2.26952964906594</v>
          </cell>
        </row>
        <row r="1103">
          <cell r="A1103">
            <v>43106</v>
          </cell>
          <cell r="B1103">
            <v>17527</v>
          </cell>
          <cell r="C1103">
            <v>12.5</v>
          </cell>
          <cell r="D1103">
            <v>1931136454487</v>
          </cell>
          <cell r="E1103">
            <v>1.3021197676731699E-4</v>
          </cell>
          <cell r="F1103">
            <v>2.2822253168007598</v>
          </cell>
        </row>
        <row r="1104">
          <cell r="A1104">
            <v>43107</v>
          </cell>
          <cell r="B1104">
            <v>16477.599999999999</v>
          </cell>
          <cell r="C1104">
            <v>12.5</v>
          </cell>
          <cell r="D1104">
            <v>1931136454487</v>
          </cell>
          <cell r="E1104">
            <v>1.3021197676731699E-4</v>
          </cell>
          <cell r="F1104">
            <v>2.1455808683811299</v>
          </cell>
        </row>
        <row r="1105">
          <cell r="A1105">
            <v>43108</v>
          </cell>
          <cell r="B1105">
            <v>15170.1</v>
          </cell>
          <cell r="C1105">
            <v>12.5</v>
          </cell>
          <cell r="D1105">
            <v>1931136454487</v>
          </cell>
          <cell r="E1105">
            <v>1.3021197676731699E-4</v>
          </cell>
          <cell r="F1105">
            <v>1.9753287087578699</v>
          </cell>
        </row>
        <row r="1106">
          <cell r="A1106">
            <v>43109</v>
          </cell>
          <cell r="B1106">
            <v>14595.4</v>
          </cell>
          <cell r="C1106">
            <v>12.5</v>
          </cell>
          <cell r="D1106">
            <v>1931136454487</v>
          </cell>
          <cell r="E1106">
            <v>1.3021197676731699E-4</v>
          </cell>
          <cell r="F1106">
            <v>1.9004958857096901</v>
          </cell>
        </row>
        <row r="1107">
          <cell r="A1107">
            <v>43110</v>
          </cell>
          <cell r="B1107">
            <v>14973.3</v>
          </cell>
          <cell r="C1107">
            <v>12.5</v>
          </cell>
          <cell r="D1107">
            <v>1931136454487</v>
          </cell>
          <cell r="E1107">
            <v>1.3021197676731699E-4</v>
          </cell>
          <cell r="F1107">
            <v>1.9497029917300599</v>
          </cell>
        </row>
        <row r="1108">
          <cell r="A1108">
            <v>43111</v>
          </cell>
          <cell r="B1108">
            <v>13405.8</v>
          </cell>
          <cell r="C1108">
            <v>12.5</v>
          </cell>
          <cell r="D1108">
            <v>1931136454487</v>
          </cell>
          <cell r="E1108">
            <v>1.3021197676731699E-4</v>
          </cell>
          <cell r="F1108">
            <v>1.7455957181472901</v>
          </cell>
        </row>
        <row r="1109">
          <cell r="A1109">
            <v>43112</v>
          </cell>
          <cell r="B1109">
            <v>13980.6</v>
          </cell>
          <cell r="C1109">
            <v>12.5</v>
          </cell>
          <cell r="D1109">
            <v>1931136454487</v>
          </cell>
          <cell r="E1109">
            <v>1.3021197676731699E-4</v>
          </cell>
          <cell r="F1109">
            <v>1.82044156239315</v>
          </cell>
        </row>
        <row r="1110">
          <cell r="A1110">
            <v>43113</v>
          </cell>
          <cell r="B1110">
            <v>14360.2</v>
          </cell>
          <cell r="C1110">
            <v>12.5</v>
          </cell>
          <cell r="D1110">
            <v>2227847638503</v>
          </cell>
          <cell r="E1110">
            <v>1.12869969561808E-4</v>
          </cell>
          <cell r="F1110">
            <v>1.6208353369014701</v>
          </cell>
        </row>
        <row r="1111">
          <cell r="A1111">
            <v>43114</v>
          </cell>
          <cell r="B1111">
            <v>13772</v>
          </cell>
          <cell r="C1111">
            <v>12.5</v>
          </cell>
          <cell r="D1111">
            <v>2227847638503</v>
          </cell>
          <cell r="E1111">
            <v>1.12869969561808E-4</v>
          </cell>
          <cell r="F1111">
            <v>1.55444522080522</v>
          </cell>
        </row>
        <row r="1112">
          <cell r="A1112">
            <v>43115</v>
          </cell>
          <cell r="B1112">
            <v>13819.8</v>
          </cell>
          <cell r="C1112">
            <v>12.5</v>
          </cell>
          <cell r="D1112">
            <v>2227847638503</v>
          </cell>
          <cell r="E1112">
            <v>1.12869969561808E-4</v>
          </cell>
          <cell r="F1112">
            <v>1.5598404053502699</v>
          </cell>
        </row>
        <row r="1113">
          <cell r="A1113">
            <v>43116</v>
          </cell>
          <cell r="B1113">
            <v>11490.5</v>
          </cell>
          <cell r="C1113">
            <v>12.5</v>
          </cell>
          <cell r="D1113">
            <v>2227847638503</v>
          </cell>
          <cell r="E1113">
            <v>1.12869969561808E-4</v>
          </cell>
          <cell r="F1113">
            <v>1.2969323852499499</v>
          </cell>
        </row>
        <row r="1114">
          <cell r="A1114">
            <v>43117</v>
          </cell>
          <cell r="B1114">
            <v>11188.6</v>
          </cell>
          <cell r="C1114">
            <v>12.5</v>
          </cell>
          <cell r="D1114">
            <v>2227847638503</v>
          </cell>
          <cell r="E1114">
            <v>1.12869969561808E-4</v>
          </cell>
          <cell r="F1114">
            <v>1.2628569414392401</v>
          </cell>
        </row>
        <row r="1115">
          <cell r="A1115">
            <v>43118</v>
          </cell>
          <cell r="B1115">
            <v>11474.9</v>
          </cell>
          <cell r="C1115">
            <v>12.5</v>
          </cell>
          <cell r="D1115">
            <v>2227847638503</v>
          </cell>
          <cell r="E1115">
            <v>1.12869969561808E-4</v>
          </cell>
          <cell r="F1115">
            <v>1.2951716137247899</v>
          </cell>
        </row>
        <row r="1116">
          <cell r="A1116">
            <v>43119</v>
          </cell>
          <cell r="B1116">
            <v>11607.4</v>
          </cell>
          <cell r="C1116">
            <v>12.5</v>
          </cell>
          <cell r="D1116">
            <v>2227847638503</v>
          </cell>
          <cell r="E1116">
            <v>1.12869969561808E-4</v>
          </cell>
          <cell r="F1116">
            <v>1.31012688469173</v>
          </cell>
        </row>
        <row r="1117">
          <cell r="A1117">
            <v>43120</v>
          </cell>
          <cell r="B1117">
            <v>12899.2</v>
          </cell>
          <cell r="C1117">
            <v>12.5</v>
          </cell>
          <cell r="D1117">
            <v>2227847638503</v>
          </cell>
          <cell r="E1117">
            <v>1.12869969561808E-4</v>
          </cell>
          <cell r="F1117">
            <v>1.45593231137167</v>
          </cell>
        </row>
        <row r="1118">
          <cell r="A1118">
            <v>43121</v>
          </cell>
          <cell r="B1118">
            <v>11600.1</v>
          </cell>
          <cell r="C1118">
            <v>12.5</v>
          </cell>
          <cell r="D1118">
            <v>2227847638503</v>
          </cell>
          <cell r="E1118">
            <v>1.12869969561808E-4</v>
          </cell>
          <cell r="F1118">
            <v>1.3093029339139299</v>
          </cell>
        </row>
        <row r="1119">
          <cell r="A1119">
            <v>43122</v>
          </cell>
          <cell r="B1119">
            <v>10931.4</v>
          </cell>
          <cell r="C1119">
            <v>12.5</v>
          </cell>
          <cell r="D1119">
            <v>2227847638503</v>
          </cell>
          <cell r="E1119">
            <v>1.12869969561808E-4</v>
          </cell>
          <cell r="F1119">
            <v>1.2338267852679501</v>
          </cell>
        </row>
        <row r="1120">
          <cell r="A1120">
            <v>43123</v>
          </cell>
          <cell r="B1120">
            <v>10868.4</v>
          </cell>
          <cell r="C1120">
            <v>12.5</v>
          </cell>
          <cell r="D1120">
            <v>2227847638503</v>
          </cell>
          <cell r="E1120">
            <v>1.12869969561808E-4</v>
          </cell>
          <cell r="F1120">
            <v>1.22671597718555</v>
          </cell>
        </row>
        <row r="1121">
          <cell r="A1121">
            <v>43124</v>
          </cell>
          <cell r="B1121">
            <v>11359.4</v>
          </cell>
          <cell r="C1121">
            <v>12.5</v>
          </cell>
          <cell r="D1121">
            <v>2227847638503</v>
          </cell>
          <cell r="E1121">
            <v>1.12869969561808E-4</v>
          </cell>
          <cell r="F1121">
            <v>1.2821351322404</v>
          </cell>
        </row>
        <row r="1122">
          <cell r="A1122">
            <v>43125</v>
          </cell>
          <cell r="B1122">
            <v>11259.4</v>
          </cell>
          <cell r="C1122">
            <v>12.5</v>
          </cell>
          <cell r="D1122">
            <v>2603077300218</v>
          </cell>
          <cell r="E1122">
            <v>9.6599933903276897E-5</v>
          </cell>
          <cell r="F1122">
            <v>1.0876572957905599</v>
          </cell>
        </row>
        <row r="1123">
          <cell r="A1123">
            <v>43126</v>
          </cell>
          <cell r="B1123">
            <v>11171.4</v>
          </cell>
          <cell r="C1123">
            <v>12.5</v>
          </cell>
          <cell r="D1123">
            <v>2603077300218</v>
          </cell>
          <cell r="E1123">
            <v>9.6599933903276897E-5</v>
          </cell>
          <cell r="F1123">
            <v>1.0791565016070701</v>
          </cell>
        </row>
        <row r="1124">
          <cell r="A1124">
            <v>43127</v>
          </cell>
          <cell r="B1124">
            <v>11440.7</v>
          </cell>
          <cell r="C1124">
            <v>12.5</v>
          </cell>
          <cell r="D1124">
            <v>2603077300218</v>
          </cell>
          <cell r="E1124">
            <v>9.6599933903276897E-5</v>
          </cell>
          <cell r="F1124">
            <v>1.10517086380722</v>
          </cell>
        </row>
        <row r="1125">
          <cell r="A1125">
            <v>43128</v>
          </cell>
          <cell r="B1125">
            <v>11786.3</v>
          </cell>
          <cell r="C1125">
            <v>12.5</v>
          </cell>
          <cell r="D1125">
            <v>2603077300218</v>
          </cell>
          <cell r="E1125">
            <v>9.6599933903276897E-5</v>
          </cell>
          <cell r="F1125">
            <v>1.1385558009641901</v>
          </cell>
        </row>
        <row r="1126">
          <cell r="A1126">
            <v>43129</v>
          </cell>
          <cell r="B1126">
            <v>11296.4</v>
          </cell>
          <cell r="C1126">
            <v>12.5</v>
          </cell>
          <cell r="D1126">
            <v>2603077300218</v>
          </cell>
          <cell r="E1126">
            <v>9.6599933903276897E-5</v>
          </cell>
          <cell r="F1126">
            <v>1.09123149334498</v>
          </cell>
        </row>
        <row r="1127">
          <cell r="A1127">
            <v>43130</v>
          </cell>
          <cell r="B1127">
            <v>10106.299999999999</v>
          </cell>
          <cell r="C1127">
            <v>12.5</v>
          </cell>
          <cell r="D1127">
            <v>2603077300218</v>
          </cell>
          <cell r="E1127">
            <v>9.6599933903276897E-5</v>
          </cell>
          <cell r="F1127">
            <v>0.97626791200668706</v>
          </cell>
        </row>
        <row r="1128">
          <cell r="A1128">
            <v>43131</v>
          </cell>
          <cell r="B1128">
            <v>10221.1</v>
          </cell>
          <cell r="C1128">
            <v>12.5</v>
          </cell>
          <cell r="D1128">
            <v>2603077300218</v>
          </cell>
          <cell r="E1128">
            <v>9.6599933903276897E-5</v>
          </cell>
          <cell r="F1128">
            <v>0.98735758441878296</v>
          </cell>
        </row>
        <row r="1129">
          <cell r="A1129">
            <v>43132</v>
          </cell>
          <cell r="B1129">
            <v>9170.5400000000009</v>
          </cell>
          <cell r="C1129">
            <v>12.5</v>
          </cell>
          <cell r="D1129">
            <v>2603077300218</v>
          </cell>
          <cell r="E1129">
            <v>9.6599933903276897E-5</v>
          </cell>
          <cell r="F1129">
            <v>0.885873557857357</v>
          </cell>
        </row>
        <row r="1130">
          <cell r="A1130">
            <v>43133</v>
          </cell>
          <cell r="B1130">
            <v>8830.75</v>
          </cell>
          <cell r="C1130">
            <v>12.5</v>
          </cell>
          <cell r="D1130">
            <v>2603077300218</v>
          </cell>
          <cell r="E1130">
            <v>9.6599933903276897E-5</v>
          </cell>
          <cell r="F1130">
            <v>0.85304986631636204</v>
          </cell>
        </row>
        <row r="1131">
          <cell r="A1131">
            <v>43134</v>
          </cell>
          <cell r="B1131">
            <v>9174.91</v>
          </cell>
          <cell r="C1131">
            <v>12.5</v>
          </cell>
          <cell r="D1131">
            <v>2603077300218</v>
          </cell>
          <cell r="E1131">
            <v>9.6599933903276897E-5</v>
          </cell>
          <cell r="F1131">
            <v>0.88629569956851395</v>
          </cell>
        </row>
        <row r="1132">
          <cell r="A1132">
            <v>43135</v>
          </cell>
          <cell r="B1132">
            <v>8277.01</v>
          </cell>
          <cell r="C1132">
            <v>12.5</v>
          </cell>
          <cell r="D1132">
            <v>2603077300218</v>
          </cell>
          <cell r="E1132">
            <v>9.6599933903276897E-5</v>
          </cell>
          <cell r="F1132">
            <v>0.79955861891676205</v>
          </cell>
        </row>
        <row r="1133">
          <cell r="A1133">
            <v>43136</v>
          </cell>
          <cell r="B1133">
            <v>6955.27</v>
          </cell>
          <cell r="C1133">
            <v>12.5</v>
          </cell>
          <cell r="D1133">
            <v>2603077300218</v>
          </cell>
          <cell r="E1133">
            <v>9.6599933903276897E-5</v>
          </cell>
          <cell r="F1133">
            <v>0.67187862227944495</v>
          </cell>
        </row>
        <row r="1134">
          <cell r="A1134">
            <v>43137</v>
          </cell>
          <cell r="B1134">
            <v>7754</v>
          </cell>
          <cell r="C1134">
            <v>12.5</v>
          </cell>
          <cell r="D1134">
            <v>2603077300218</v>
          </cell>
          <cell r="E1134">
            <v>9.6599933903276897E-5</v>
          </cell>
          <cell r="F1134">
            <v>0.74903588748600902</v>
          </cell>
        </row>
        <row r="1135">
          <cell r="A1135">
            <v>43138</v>
          </cell>
          <cell r="B1135">
            <v>7621.3</v>
          </cell>
          <cell r="C1135">
            <v>12.5</v>
          </cell>
          <cell r="D1135">
            <v>2874674234415</v>
          </cell>
          <cell r="E1135">
            <v>8.7473249015762296E-5</v>
          </cell>
          <cell r="F1135">
            <v>0.66665987272382898</v>
          </cell>
        </row>
        <row r="1136">
          <cell r="A1136">
            <v>43139</v>
          </cell>
          <cell r="B1136">
            <v>8265.59</v>
          </cell>
          <cell r="C1136">
            <v>12.5</v>
          </cell>
          <cell r="D1136">
            <v>2874674234415</v>
          </cell>
          <cell r="E1136">
            <v>8.7473249015762296E-5</v>
          </cell>
          <cell r="F1136">
            <v>0.72301801233219498</v>
          </cell>
        </row>
        <row r="1137">
          <cell r="A1137">
            <v>43140</v>
          </cell>
          <cell r="B1137">
            <v>8736.98</v>
          </cell>
          <cell r="C1137">
            <v>12.5</v>
          </cell>
          <cell r="D1137">
            <v>2874674234415</v>
          </cell>
          <cell r="E1137">
            <v>8.7473249015762296E-5</v>
          </cell>
          <cell r="F1137">
            <v>0.76425202718573504</v>
          </cell>
        </row>
        <row r="1138">
          <cell r="A1138">
            <v>43141</v>
          </cell>
          <cell r="B1138">
            <v>8621.9</v>
          </cell>
          <cell r="C1138">
            <v>12.5</v>
          </cell>
          <cell r="D1138">
            <v>2874674234415</v>
          </cell>
          <cell r="E1138">
            <v>8.7473249015762296E-5</v>
          </cell>
          <cell r="F1138">
            <v>0.75418560568900095</v>
          </cell>
        </row>
        <row r="1139">
          <cell r="A1139">
            <v>43142</v>
          </cell>
          <cell r="B1139">
            <v>8129.97</v>
          </cell>
          <cell r="C1139">
            <v>12.5</v>
          </cell>
          <cell r="D1139">
            <v>2874674234415</v>
          </cell>
          <cell r="E1139">
            <v>8.7473249015762296E-5</v>
          </cell>
          <cell r="F1139">
            <v>0.71115489030067702</v>
          </cell>
        </row>
        <row r="1140">
          <cell r="A1140">
            <v>43143</v>
          </cell>
          <cell r="B1140">
            <v>8926.57</v>
          </cell>
          <cell r="C1140">
            <v>12.5</v>
          </cell>
          <cell r="D1140">
            <v>2874674234415</v>
          </cell>
          <cell r="E1140">
            <v>8.7473249015762296E-5</v>
          </cell>
          <cell r="F1140">
            <v>0.780836080466633</v>
          </cell>
        </row>
        <row r="1141">
          <cell r="A1141">
            <v>43144</v>
          </cell>
          <cell r="B1141">
            <v>8598.31</v>
          </cell>
          <cell r="C1141">
            <v>12.5</v>
          </cell>
          <cell r="D1141">
            <v>2874674234415</v>
          </cell>
          <cell r="E1141">
            <v>8.7473249015762296E-5</v>
          </cell>
          <cell r="F1141">
            <v>0.75212211174471899</v>
          </cell>
        </row>
        <row r="1142">
          <cell r="A1142">
            <v>43145</v>
          </cell>
          <cell r="B1142">
            <v>9494.6299999999992</v>
          </cell>
          <cell r="C1142">
            <v>12.5</v>
          </cell>
          <cell r="D1142">
            <v>2874674234415</v>
          </cell>
          <cell r="E1142">
            <v>8.7473249015762296E-5</v>
          </cell>
          <cell r="F1142">
            <v>0.83052613430252697</v>
          </cell>
        </row>
        <row r="1143">
          <cell r="A1143">
            <v>43146</v>
          </cell>
          <cell r="B1143">
            <v>10166.4</v>
          </cell>
          <cell r="C1143">
            <v>12.5</v>
          </cell>
          <cell r="D1143">
            <v>2874674234415</v>
          </cell>
          <cell r="E1143">
            <v>8.7473249015762296E-5</v>
          </cell>
          <cell r="F1143">
            <v>0.88928803879384599</v>
          </cell>
        </row>
        <row r="1144">
          <cell r="A1144">
            <v>43147</v>
          </cell>
          <cell r="B1144">
            <v>10233.9</v>
          </cell>
          <cell r="C1144">
            <v>12.5</v>
          </cell>
          <cell r="D1144">
            <v>2874674234415</v>
          </cell>
          <cell r="E1144">
            <v>8.7473249015762296E-5</v>
          </cell>
          <cell r="F1144">
            <v>0.89519248310240995</v>
          </cell>
        </row>
        <row r="1145">
          <cell r="A1145">
            <v>43148</v>
          </cell>
          <cell r="B1145">
            <v>11112.7</v>
          </cell>
          <cell r="C1145">
            <v>12.5</v>
          </cell>
          <cell r="D1145">
            <v>2874674234415</v>
          </cell>
          <cell r="E1145">
            <v>8.7473249015762296E-5</v>
          </cell>
          <cell r="F1145">
            <v>0.97206397433746194</v>
          </cell>
        </row>
        <row r="1146">
          <cell r="A1146">
            <v>43149</v>
          </cell>
          <cell r="B1146">
            <v>10551.8</v>
          </cell>
          <cell r="C1146">
            <v>12.5</v>
          </cell>
          <cell r="D1146">
            <v>2874674234415</v>
          </cell>
          <cell r="E1146">
            <v>8.7473249015762296E-5</v>
          </cell>
          <cell r="F1146">
            <v>0.92300022896452105</v>
          </cell>
        </row>
        <row r="1147">
          <cell r="A1147">
            <v>43150</v>
          </cell>
          <cell r="B1147">
            <v>11225.3</v>
          </cell>
          <cell r="C1147">
            <v>12.5</v>
          </cell>
          <cell r="D1147">
            <v>2874674234415</v>
          </cell>
          <cell r="E1147">
            <v>8.7473249015762296E-5</v>
          </cell>
          <cell r="F1147">
            <v>0.981913462176637</v>
          </cell>
        </row>
        <row r="1148">
          <cell r="A1148">
            <v>43151</v>
          </cell>
          <cell r="B1148">
            <v>11403.7</v>
          </cell>
          <cell r="C1148">
            <v>12.5</v>
          </cell>
          <cell r="D1148">
            <v>3007383866429</v>
          </cell>
          <cell r="E1148">
            <v>8.3613235394775897E-5</v>
          </cell>
          <cell r="F1148">
            <v>0.95350025247140602</v>
          </cell>
        </row>
        <row r="1149">
          <cell r="A1149">
            <v>43152</v>
          </cell>
          <cell r="B1149">
            <v>10690.4</v>
          </cell>
          <cell r="C1149">
            <v>12.5</v>
          </cell>
          <cell r="D1149">
            <v>3007383866429</v>
          </cell>
          <cell r="E1149">
            <v>8.3613235394775897E-5</v>
          </cell>
          <cell r="F1149">
            <v>0.89385893166431196</v>
          </cell>
        </row>
        <row r="1150">
          <cell r="A1150">
            <v>43153</v>
          </cell>
          <cell r="B1150">
            <v>10005</v>
          </cell>
          <cell r="C1150">
            <v>12.5</v>
          </cell>
          <cell r="D1150">
            <v>3007383866429</v>
          </cell>
          <cell r="E1150">
            <v>8.3613235394775897E-5</v>
          </cell>
          <cell r="F1150">
            <v>0.83655042012473302</v>
          </cell>
        </row>
        <row r="1151">
          <cell r="A1151">
            <v>43154</v>
          </cell>
          <cell r="B1151">
            <v>10301.1</v>
          </cell>
          <cell r="C1151">
            <v>12.5</v>
          </cell>
          <cell r="D1151">
            <v>3007383866429</v>
          </cell>
          <cell r="E1151">
            <v>8.3613235394775897E-5</v>
          </cell>
          <cell r="F1151">
            <v>0.86130829912512596</v>
          </cell>
        </row>
        <row r="1152">
          <cell r="A1152">
            <v>43155</v>
          </cell>
          <cell r="B1152">
            <v>9813.07</v>
          </cell>
          <cell r="C1152">
            <v>12.5</v>
          </cell>
          <cell r="D1152">
            <v>3007383866429</v>
          </cell>
          <cell r="E1152">
            <v>8.3613235394775897E-5</v>
          </cell>
          <cell r="F1152">
            <v>0.820502531855413</v>
          </cell>
        </row>
        <row r="1153">
          <cell r="A1153">
            <v>43156</v>
          </cell>
          <cell r="B1153">
            <v>9664.73</v>
          </cell>
          <cell r="C1153">
            <v>12.5</v>
          </cell>
          <cell r="D1153">
            <v>3007383866429</v>
          </cell>
          <cell r="E1153">
            <v>8.3613235394775897E-5</v>
          </cell>
          <cell r="F1153">
            <v>0.80809934451695198</v>
          </cell>
        </row>
        <row r="1154">
          <cell r="A1154">
            <v>43157</v>
          </cell>
          <cell r="B1154">
            <v>10366.700000000001</v>
          </cell>
          <cell r="C1154">
            <v>12.5</v>
          </cell>
          <cell r="D1154">
            <v>3007383866429</v>
          </cell>
          <cell r="E1154">
            <v>8.3613235394775897E-5</v>
          </cell>
          <cell r="F1154">
            <v>0.86679332736702297</v>
          </cell>
        </row>
        <row r="1155">
          <cell r="A1155">
            <v>43158</v>
          </cell>
          <cell r="B1155">
            <v>10725.6</v>
          </cell>
          <cell r="C1155">
            <v>12.5</v>
          </cell>
          <cell r="D1155">
            <v>3007383866429</v>
          </cell>
          <cell r="E1155">
            <v>8.3613235394775897E-5</v>
          </cell>
          <cell r="F1155">
            <v>0.896802117550208</v>
          </cell>
        </row>
        <row r="1156">
          <cell r="A1156">
            <v>43159</v>
          </cell>
          <cell r="B1156">
            <v>10397.9</v>
          </cell>
          <cell r="C1156">
            <v>12.5</v>
          </cell>
          <cell r="D1156">
            <v>3007383866429</v>
          </cell>
          <cell r="E1156">
            <v>8.3613235394775897E-5</v>
          </cell>
          <cell r="F1156">
            <v>0.86940206031134004</v>
          </cell>
        </row>
        <row r="1157">
          <cell r="A1157">
            <v>43160</v>
          </cell>
          <cell r="B1157">
            <v>10951</v>
          </cell>
          <cell r="C1157">
            <v>12.5</v>
          </cell>
          <cell r="D1157">
            <v>3007383866429</v>
          </cell>
          <cell r="E1157">
            <v>8.3613235394775897E-5</v>
          </cell>
          <cell r="F1157">
            <v>0.91564854080819102</v>
          </cell>
        </row>
        <row r="1158">
          <cell r="A1158">
            <v>43161</v>
          </cell>
          <cell r="B1158">
            <v>11086.4</v>
          </cell>
          <cell r="C1158">
            <v>12.5</v>
          </cell>
          <cell r="D1158">
            <v>3007383866429</v>
          </cell>
          <cell r="E1158">
            <v>8.3613235394775897E-5</v>
          </cell>
          <cell r="F1158">
            <v>0.92696977288064297</v>
          </cell>
        </row>
        <row r="1159">
          <cell r="A1159">
            <v>43162</v>
          </cell>
          <cell r="B1159">
            <v>11489.7</v>
          </cell>
          <cell r="C1159">
            <v>12.5</v>
          </cell>
          <cell r="D1159">
            <v>3007383866429</v>
          </cell>
          <cell r="E1159">
            <v>8.3613235394775897E-5</v>
          </cell>
          <cell r="F1159">
            <v>0.96069099071535702</v>
          </cell>
        </row>
        <row r="1160">
          <cell r="A1160">
            <v>43163</v>
          </cell>
          <cell r="B1160">
            <v>11512.6</v>
          </cell>
          <cell r="C1160">
            <v>12.5</v>
          </cell>
          <cell r="D1160">
            <v>3007383866429</v>
          </cell>
          <cell r="E1160">
            <v>8.3613235394775897E-5</v>
          </cell>
          <cell r="F1160">
            <v>0.96260573380589698</v>
          </cell>
        </row>
        <row r="1161">
          <cell r="A1161">
            <v>43164</v>
          </cell>
          <cell r="B1161">
            <v>11573.3</v>
          </cell>
          <cell r="C1161">
            <v>12.5</v>
          </cell>
          <cell r="D1161">
            <v>3290605988755</v>
          </cell>
          <cell r="E1161">
            <v>7.6416652739794597E-5</v>
          </cell>
          <cell r="F1161">
            <v>0.884392847153464</v>
          </cell>
        </row>
        <row r="1162">
          <cell r="A1162">
            <v>43165</v>
          </cell>
          <cell r="B1162">
            <v>10779.9</v>
          </cell>
          <cell r="C1162">
            <v>12.5</v>
          </cell>
          <cell r="D1162">
            <v>3290605988755</v>
          </cell>
          <cell r="E1162">
            <v>7.6416652739794597E-5</v>
          </cell>
          <cell r="F1162">
            <v>0.82376387486971103</v>
          </cell>
        </row>
        <row r="1163">
          <cell r="A1163">
            <v>43166</v>
          </cell>
          <cell r="B1163">
            <v>9965.57</v>
          </cell>
          <cell r="C1163">
            <v>12.5</v>
          </cell>
          <cell r="D1163">
            <v>3290605988755</v>
          </cell>
          <cell r="E1163">
            <v>7.6416652739794597E-5</v>
          </cell>
          <cell r="F1163">
            <v>0.76153550204411502</v>
          </cell>
        </row>
        <row r="1164">
          <cell r="A1164">
            <v>43167</v>
          </cell>
          <cell r="B1164">
            <v>9395.01</v>
          </cell>
          <cell r="C1164">
            <v>12.5</v>
          </cell>
          <cell r="D1164">
            <v>3290605988755</v>
          </cell>
          <cell r="E1164">
            <v>7.6416652739794597E-5</v>
          </cell>
          <cell r="F1164">
            <v>0.71793521665689697</v>
          </cell>
        </row>
        <row r="1165">
          <cell r="A1165">
            <v>43168</v>
          </cell>
          <cell r="B1165">
            <v>9337.5499999999993</v>
          </cell>
          <cell r="C1165">
            <v>12.5</v>
          </cell>
          <cell r="D1165">
            <v>3290605988755</v>
          </cell>
          <cell r="E1165">
            <v>7.6416652739794597E-5</v>
          </cell>
          <cell r="F1165">
            <v>0.71354431579046895</v>
          </cell>
        </row>
        <row r="1166">
          <cell r="A1166">
            <v>43169</v>
          </cell>
          <cell r="B1166">
            <v>8866</v>
          </cell>
          <cell r="C1166">
            <v>12.5</v>
          </cell>
          <cell r="D1166">
            <v>3290605988755</v>
          </cell>
          <cell r="E1166">
            <v>7.6416652739794597E-5</v>
          </cell>
          <cell r="F1166">
            <v>0.67751004319101904</v>
          </cell>
        </row>
        <row r="1167">
          <cell r="A1167">
            <v>43170</v>
          </cell>
          <cell r="B1167">
            <v>9578.6299999999992</v>
          </cell>
          <cell r="C1167">
            <v>12.5</v>
          </cell>
          <cell r="D1167">
            <v>3290605988755</v>
          </cell>
          <cell r="E1167">
            <v>7.6416652739794597E-5</v>
          </cell>
          <cell r="F1167">
            <v>0.73196684243297805</v>
          </cell>
        </row>
        <row r="1168">
          <cell r="A1168">
            <v>43171</v>
          </cell>
          <cell r="B1168">
            <v>9205.1200000000008</v>
          </cell>
          <cell r="C1168">
            <v>12.5</v>
          </cell>
          <cell r="D1168">
            <v>3290605988755</v>
          </cell>
          <cell r="E1168">
            <v>7.6416652739794597E-5</v>
          </cell>
          <cell r="F1168">
            <v>0.70342445846813795</v>
          </cell>
        </row>
        <row r="1169">
          <cell r="A1169">
            <v>43172</v>
          </cell>
          <cell r="B1169">
            <v>9194.85</v>
          </cell>
          <cell r="C1169">
            <v>12.5</v>
          </cell>
          <cell r="D1169">
            <v>3290605988755</v>
          </cell>
          <cell r="E1169">
            <v>7.6416652739794597E-5</v>
          </cell>
          <cell r="F1169">
            <v>0.70263965944450002</v>
          </cell>
        </row>
        <row r="1170">
          <cell r="A1170">
            <v>43173</v>
          </cell>
          <cell r="B1170">
            <v>8269.81</v>
          </cell>
          <cell r="C1170">
            <v>12.5</v>
          </cell>
          <cell r="D1170">
            <v>3290605988755</v>
          </cell>
          <cell r="E1170">
            <v>7.6416652739794597E-5</v>
          </cell>
          <cell r="F1170">
            <v>0.63195119899408003</v>
          </cell>
        </row>
        <row r="1171">
          <cell r="A1171">
            <v>43174</v>
          </cell>
          <cell r="B1171">
            <v>8300.86</v>
          </cell>
          <cell r="C1171">
            <v>12.5</v>
          </cell>
          <cell r="D1171">
            <v>3290605988755</v>
          </cell>
          <cell r="E1171">
            <v>7.6416652739794597E-5</v>
          </cell>
          <cell r="F1171">
            <v>0.63432393606165105</v>
          </cell>
        </row>
        <row r="1172">
          <cell r="A1172">
            <v>43175</v>
          </cell>
          <cell r="B1172">
            <v>8338.35</v>
          </cell>
          <cell r="C1172">
            <v>12.5</v>
          </cell>
          <cell r="D1172">
            <v>3290605988755</v>
          </cell>
          <cell r="E1172">
            <v>7.6416652739794597E-5</v>
          </cell>
          <cell r="F1172">
            <v>0.63718879637286596</v>
          </cell>
        </row>
        <row r="1173">
          <cell r="A1173">
            <v>43176</v>
          </cell>
          <cell r="B1173">
            <v>7916.88</v>
          </cell>
          <cell r="C1173">
            <v>12.5</v>
          </cell>
          <cell r="D1173">
            <v>3290605988755</v>
          </cell>
          <cell r="E1173">
            <v>7.6416652739794597E-5</v>
          </cell>
          <cell r="F1173">
            <v>0.60498146974262501</v>
          </cell>
        </row>
        <row r="1174">
          <cell r="A1174">
            <v>43177</v>
          </cell>
          <cell r="B1174">
            <v>8223.68</v>
          </cell>
          <cell r="C1174">
            <v>12.5</v>
          </cell>
          <cell r="D1174">
            <v>3462542391191</v>
          </cell>
          <cell r="E1174">
            <v>7.2622098659617094E-5</v>
          </cell>
          <cell r="F1174">
            <v>0.59722090030511998</v>
          </cell>
        </row>
        <row r="1175">
          <cell r="A1175">
            <v>43178</v>
          </cell>
          <cell r="B1175">
            <v>8630.65</v>
          </cell>
          <cell r="C1175">
            <v>12.5</v>
          </cell>
          <cell r="D1175">
            <v>3462542391191</v>
          </cell>
          <cell r="E1175">
            <v>7.2622098659617094E-5</v>
          </cell>
          <cell r="F1175">
            <v>0.62677591579662395</v>
          </cell>
        </row>
        <row r="1176">
          <cell r="A1176">
            <v>43179</v>
          </cell>
          <cell r="B1176">
            <v>8913.4699999999993</v>
          </cell>
          <cell r="C1176">
            <v>12.5</v>
          </cell>
          <cell r="D1176">
            <v>3462542391191</v>
          </cell>
          <cell r="E1176">
            <v>7.2622098659617094E-5</v>
          </cell>
          <cell r="F1176">
            <v>0.64731489773953699</v>
          </cell>
        </row>
        <row r="1177">
          <cell r="A1177">
            <v>43180</v>
          </cell>
          <cell r="B1177">
            <v>8929.2800000000007</v>
          </cell>
          <cell r="C1177">
            <v>12.5</v>
          </cell>
          <cell r="D1177">
            <v>3462542391191</v>
          </cell>
          <cell r="E1177">
            <v>7.2622098659617094E-5</v>
          </cell>
          <cell r="F1177">
            <v>0.64846305311934505</v>
          </cell>
        </row>
        <row r="1178">
          <cell r="A1178">
            <v>43181</v>
          </cell>
          <cell r="B1178">
            <v>8728.4699999999993</v>
          </cell>
          <cell r="C1178">
            <v>12.5</v>
          </cell>
          <cell r="D1178">
            <v>3462542391191</v>
          </cell>
          <cell r="E1178">
            <v>7.2622098659617094E-5</v>
          </cell>
          <cell r="F1178">
            <v>0.63387980948750799</v>
          </cell>
        </row>
        <row r="1179">
          <cell r="A1179">
            <v>43182</v>
          </cell>
          <cell r="B1179">
            <v>8879.6200000000008</v>
          </cell>
          <cell r="C1179">
            <v>12.5</v>
          </cell>
          <cell r="D1179">
            <v>3462542391191</v>
          </cell>
          <cell r="E1179">
            <v>7.2622098659617094E-5</v>
          </cell>
          <cell r="F1179">
            <v>0.64485663969990903</v>
          </cell>
        </row>
        <row r="1180">
          <cell r="A1180">
            <v>43183</v>
          </cell>
          <cell r="B1180">
            <v>8668.1200000000008</v>
          </cell>
          <cell r="C1180">
            <v>12.5</v>
          </cell>
          <cell r="D1180">
            <v>3462542391191</v>
          </cell>
          <cell r="E1180">
            <v>7.2622098659617094E-5</v>
          </cell>
          <cell r="F1180">
            <v>0.62949706583340004</v>
          </cell>
        </row>
        <row r="1181">
          <cell r="A1181">
            <v>43184</v>
          </cell>
          <cell r="B1181">
            <v>8495.7800000000007</v>
          </cell>
          <cell r="C1181">
            <v>12.5</v>
          </cell>
          <cell r="D1181">
            <v>3462542391191</v>
          </cell>
          <cell r="E1181">
            <v>7.2622098659617094E-5</v>
          </cell>
          <cell r="F1181">
            <v>0.61698137335040104</v>
          </cell>
        </row>
        <row r="1182">
          <cell r="A1182">
            <v>43185</v>
          </cell>
          <cell r="B1182">
            <v>8209.4</v>
          </cell>
          <cell r="C1182">
            <v>12.5</v>
          </cell>
          <cell r="D1182">
            <v>3462542391191</v>
          </cell>
          <cell r="E1182">
            <v>7.2622098659617094E-5</v>
          </cell>
          <cell r="F1182">
            <v>0.59618385673625995</v>
          </cell>
        </row>
        <row r="1183">
          <cell r="A1183">
            <v>43186</v>
          </cell>
          <cell r="B1183">
            <v>7833.04</v>
          </cell>
          <cell r="C1183">
            <v>12.5</v>
          </cell>
          <cell r="D1183">
            <v>3462542391191</v>
          </cell>
          <cell r="E1183">
            <v>7.2622098659617094E-5</v>
          </cell>
          <cell r="F1183">
            <v>0.56885180368472699</v>
          </cell>
        </row>
        <row r="1184">
          <cell r="A1184">
            <v>43187</v>
          </cell>
          <cell r="B1184">
            <v>7954.48</v>
          </cell>
          <cell r="C1184">
            <v>12.5</v>
          </cell>
          <cell r="D1184">
            <v>3462542391191</v>
          </cell>
          <cell r="E1184">
            <v>7.2622098659617094E-5</v>
          </cell>
          <cell r="F1184">
            <v>0.57767103134595099</v>
          </cell>
        </row>
        <row r="1185">
          <cell r="A1185">
            <v>43188</v>
          </cell>
          <cell r="B1185">
            <v>7165.7</v>
          </cell>
          <cell r="C1185">
            <v>12.5</v>
          </cell>
          <cell r="D1185">
            <v>3462542391191</v>
          </cell>
          <cell r="E1185">
            <v>7.2622098659617094E-5</v>
          </cell>
          <cell r="F1185">
            <v>0.52038817236521795</v>
          </cell>
        </row>
        <row r="1186">
          <cell r="A1186">
            <v>43189</v>
          </cell>
          <cell r="B1186">
            <v>6890.52</v>
          </cell>
          <cell r="C1186">
            <v>12.5</v>
          </cell>
          <cell r="D1186">
            <v>3462542391191</v>
          </cell>
          <cell r="E1186">
            <v>7.2622098659617094E-5</v>
          </cell>
          <cell r="F1186">
            <v>0.50040402325606503</v>
          </cell>
        </row>
        <row r="1187">
          <cell r="A1187">
            <v>43190</v>
          </cell>
          <cell r="B1187">
            <v>6973.53</v>
          </cell>
          <cell r="C1187">
            <v>12.5</v>
          </cell>
          <cell r="D1187">
            <v>3462542391191</v>
          </cell>
          <cell r="E1187">
            <v>7.2622098659617094E-5</v>
          </cell>
          <cell r="F1187">
            <v>0.50643238366579901</v>
          </cell>
        </row>
        <row r="1188">
          <cell r="A1188">
            <v>43191</v>
          </cell>
          <cell r="B1188">
            <v>6844.23</v>
          </cell>
          <cell r="C1188">
            <v>12.5</v>
          </cell>
          <cell r="D1188">
            <v>3511060552899</v>
          </cell>
          <cell r="E1188">
            <v>7.1618558369367105E-5</v>
          </cell>
          <cell r="F1188">
            <v>0.49017388574837301</v>
          </cell>
        </row>
        <row r="1189">
          <cell r="A1189">
            <v>43192</v>
          </cell>
          <cell r="B1189">
            <v>7083.8</v>
          </cell>
          <cell r="C1189">
            <v>12.5</v>
          </cell>
          <cell r="D1189">
            <v>3511060552899</v>
          </cell>
          <cell r="E1189">
            <v>7.1618558369367105E-5</v>
          </cell>
          <cell r="F1189">
            <v>0.50733154377692202</v>
          </cell>
        </row>
        <row r="1190">
          <cell r="A1190">
            <v>43193</v>
          </cell>
          <cell r="B1190">
            <v>7456.11</v>
          </cell>
          <cell r="C1190">
            <v>12.5</v>
          </cell>
          <cell r="D1190">
            <v>3511060552899</v>
          </cell>
          <cell r="E1190">
            <v>7.1618558369367105E-5</v>
          </cell>
          <cell r="F1190">
            <v>0.53399584924342103</v>
          </cell>
        </row>
        <row r="1191">
          <cell r="A1191">
            <v>43194</v>
          </cell>
          <cell r="B1191">
            <v>6853.84</v>
          </cell>
          <cell r="C1191">
            <v>12.5</v>
          </cell>
          <cell r="D1191">
            <v>3511060552899</v>
          </cell>
          <cell r="E1191">
            <v>7.1618558369367105E-5</v>
          </cell>
          <cell r="F1191">
            <v>0.49086214009430301</v>
          </cell>
        </row>
        <row r="1192">
          <cell r="A1192">
            <v>43195</v>
          </cell>
          <cell r="B1192">
            <v>6811.47</v>
          </cell>
          <cell r="C1192">
            <v>12.5</v>
          </cell>
          <cell r="D1192">
            <v>3511060552899</v>
          </cell>
          <cell r="E1192">
            <v>7.1618558369367105E-5</v>
          </cell>
          <cell r="F1192">
            <v>0.48782766177619302</v>
          </cell>
        </row>
        <row r="1193">
          <cell r="A1193">
            <v>43196</v>
          </cell>
          <cell r="B1193">
            <v>6636.32</v>
          </cell>
          <cell r="C1193">
            <v>12.5</v>
          </cell>
          <cell r="D1193">
            <v>3511060552899</v>
          </cell>
          <cell r="E1193">
            <v>7.1618558369367105E-5</v>
          </cell>
          <cell r="F1193">
            <v>0.47528367127779803</v>
          </cell>
        </row>
        <row r="1194">
          <cell r="A1194">
            <v>43197</v>
          </cell>
          <cell r="B1194">
            <v>6911.09</v>
          </cell>
          <cell r="C1194">
            <v>12.5</v>
          </cell>
          <cell r="D1194">
            <v>3511060552899</v>
          </cell>
          <cell r="E1194">
            <v>7.1618558369367105E-5</v>
          </cell>
          <cell r="F1194">
            <v>0.49496230256094897</v>
          </cell>
        </row>
        <row r="1195">
          <cell r="A1195">
            <v>43198</v>
          </cell>
          <cell r="B1195">
            <v>7023.52</v>
          </cell>
          <cell r="C1195">
            <v>12.5</v>
          </cell>
          <cell r="D1195">
            <v>3511060552899</v>
          </cell>
          <cell r="E1195">
            <v>7.1618558369367105E-5</v>
          </cell>
          <cell r="F1195">
            <v>0.50301437707841701</v>
          </cell>
        </row>
        <row r="1196">
          <cell r="A1196">
            <v>43199</v>
          </cell>
          <cell r="B1196">
            <v>6770.73</v>
          </cell>
          <cell r="C1196">
            <v>12.5</v>
          </cell>
          <cell r="D1196">
            <v>3511060552899</v>
          </cell>
          <cell r="E1196">
            <v>7.1618558369367105E-5</v>
          </cell>
          <cell r="F1196">
            <v>0.484909921708225</v>
          </cell>
        </row>
        <row r="1197">
          <cell r="A1197">
            <v>43200</v>
          </cell>
          <cell r="B1197">
            <v>6834.76</v>
          </cell>
          <cell r="C1197">
            <v>12.5</v>
          </cell>
          <cell r="D1197">
            <v>3511060552899</v>
          </cell>
          <cell r="E1197">
            <v>7.1618558369367105E-5</v>
          </cell>
          <cell r="F1197">
            <v>0.48949565800061501</v>
          </cell>
        </row>
        <row r="1198">
          <cell r="A1198">
            <v>43201</v>
          </cell>
          <cell r="B1198">
            <v>6968.32</v>
          </cell>
          <cell r="C1198">
            <v>12.5</v>
          </cell>
          <cell r="D1198">
            <v>3511060552899</v>
          </cell>
          <cell r="E1198">
            <v>7.1618558369367105E-5</v>
          </cell>
          <cell r="F1198">
            <v>0.49906103265642798</v>
          </cell>
        </row>
        <row r="1199">
          <cell r="A1199">
            <v>43202</v>
          </cell>
          <cell r="B1199">
            <v>7889.25</v>
          </cell>
          <cell r="C1199">
            <v>12.5</v>
          </cell>
          <cell r="D1199">
            <v>3511060552899</v>
          </cell>
          <cell r="E1199">
            <v>7.1618558369367105E-5</v>
          </cell>
          <cell r="F1199">
            <v>0.56501671161552902</v>
          </cell>
        </row>
        <row r="1200">
          <cell r="A1200">
            <v>43203</v>
          </cell>
          <cell r="B1200">
            <v>7895.96</v>
          </cell>
          <cell r="C1200">
            <v>12.5</v>
          </cell>
          <cell r="D1200">
            <v>3511060552899</v>
          </cell>
          <cell r="E1200">
            <v>7.1618558369367105E-5</v>
          </cell>
          <cell r="F1200">
            <v>0.56549727214218704</v>
          </cell>
        </row>
        <row r="1201">
          <cell r="A1201">
            <v>43204</v>
          </cell>
          <cell r="B1201">
            <v>7986.24</v>
          </cell>
          <cell r="C1201">
            <v>12.5</v>
          </cell>
          <cell r="D1201">
            <v>3839316899029</v>
          </cell>
          <cell r="E1201">
            <v>6.5495269538644993E-5</v>
          </cell>
          <cell r="F1201">
            <v>0.52306094140030801</v>
          </cell>
        </row>
        <row r="1202">
          <cell r="A1202">
            <v>43205</v>
          </cell>
          <cell r="B1202">
            <v>8329.11</v>
          </cell>
          <cell r="C1202">
            <v>12.5</v>
          </cell>
          <cell r="D1202">
            <v>3839316899029</v>
          </cell>
          <cell r="E1202">
            <v>6.5495269538644993E-5</v>
          </cell>
          <cell r="F1202">
            <v>0.54551730446702396</v>
          </cell>
        </row>
        <row r="1203">
          <cell r="A1203">
            <v>43206</v>
          </cell>
          <cell r="B1203">
            <v>8058.67</v>
          </cell>
          <cell r="C1203">
            <v>12.5</v>
          </cell>
          <cell r="D1203">
            <v>3839316899029</v>
          </cell>
          <cell r="E1203">
            <v>6.5495269538644993E-5</v>
          </cell>
          <cell r="F1203">
            <v>0.52780476377299301</v>
          </cell>
        </row>
        <row r="1204">
          <cell r="A1204">
            <v>43207</v>
          </cell>
          <cell r="B1204">
            <v>7902.09</v>
          </cell>
          <cell r="C1204">
            <v>12.5</v>
          </cell>
          <cell r="D1204">
            <v>3839316899029</v>
          </cell>
          <cell r="E1204">
            <v>6.5495269538644993E-5</v>
          </cell>
          <cell r="F1204">
            <v>0.51754951446863195</v>
          </cell>
        </row>
        <row r="1205">
          <cell r="A1205">
            <v>43208</v>
          </cell>
          <cell r="B1205">
            <v>8163.42</v>
          </cell>
          <cell r="C1205">
            <v>12.5</v>
          </cell>
          <cell r="D1205">
            <v>3839316899029</v>
          </cell>
          <cell r="E1205">
            <v>6.5495269538644993E-5</v>
          </cell>
          <cell r="F1205">
            <v>0.534665393257166</v>
          </cell>
        </row>
        <row r="1206">
          <cell r="A1206">
            <v>43209</v>
          </cell>
          <cell r="B1206">
            <v>8294.31</v>
          </cell>
          <cell r="C1206">
            <v>12.5</v>
          </cell>
          <cell r="D1206">
            <v>3839316899029</v>
          </cell>
          <cell r="E1206">
            <v>6.5495269538644993E-5</v>
          </cell>
          <cell r="F1206">
            <v>0.54323806908707895</v>
          </cell>
        </row>
        <row r="1207">
          <cell r="A1207">
            <v>43210</v>
          </cell>
          <cell r="B1207">
            <v>8845.83</v>
          </cell>
          <cell r="C1207">
            <v>12.5</v>
          </cell>
          <cell r="D1207">
            <v>3839316899029</v>
          </cell>
          <cell r="E1207">
            <v>6.5495269538644993E-5</v>
          </cell>
          <cell r="F1207">
            <v>0.57936002014303201</v>
          </cell>
        </row>
        <row r="1208">
          <cell r="A1208">
            <v>43211</v>
          </cell>
          <cell r="B1208">
            <v>8895.58</v>
          </cell>
          <cell r="C1208">
            <v>12.5</v>
          </cell>
          <cell r="D1208">
            <v>3839316899029</v>
          </cell>
          <cell r="E1208">
            <v>6.5495269538644993E-5</v>
          </cell>
          <cell r="F1208">
            <v>0.58261840980257995</v>
          </cell>
        </row>
        <row r="1209">
          <cell r="A1209">
            <v>43212</v>
          </cell>
          <cell r="B1209">
            <v>8802.4599999999991</v>
          </cell>
          <cell r="C1209">
            <v>12.5</v>
          </cell>
          <cell r="D1209">
            <v>3839316899029</v>
          </cell>
          <cell r="E1209">
            <v>6.5495269538644993E-5</v>
          </cell>
          <cell r="F1209">
            <v>0.57651949030314098</v>
          </cell>
        </row>
        <row r="1210">
          <cell r="A1210">
            <v>43213</v>
          </cell>
          <cell r="B1210">
            <v>8930.8799999999992</v>
          </cell>
          <cell r="C1210">
            <v>12.5</v>
          </cell>
          <cell r="D1210">
            <v>3839316899029</v>
          </cell>
          <cell r="E1210">
            <v>6.5495269538644993E-5</v>
          </cell>
          <cell r="F1210">
            <v>0.58493039281729398</v>
          </cell>
        </row>
        <row r="1211">
          <cell r="A1211">
            <v>43214</v>
          </cell>
          <cell r="B1211">
            <v>9697.5</v>
          </cell>
          <cell r="C1211">
            <v>12.5</v>
          </cell>
          <cell r="D1211">
            <v>3839316899029</v>
          </cell>
          <cell r="E1211">
            <v>6.5495269538644993E-5</v>
          </cell>
          <cell r="F1211">
            <v>0.63514037635100995</v>
          </cell>
        </row>
        <row r="1212">
          <cell r="A1212">
            <v>43215</v>
          </cell>
          <cell r="B1212">
            <v>8845.74</v>
          </cell>
          <cell r="C1212">
            <v>12.5</v>
          </cell>
          <cell r="D1212">
            <v>3839316899029</v>
          </cell>
          <cell r="E1212">
            <v>6.5495269538644993E-5</v>
          </cell>
          <cell r="F1212">
            <v>0.57935412556877397</v>
          </cell>
        </row>
        <row r="1213">
          <cell r="A1213">
            <v>43216</v>
          </cell>
          <cell r="B1213">
            <v>9281.51</v>
          </cell>
          <cell r="C1213">
            <v>12.5</v>
          </cell>
          <cell r="D1213">
            <v>3839316899029</v>
          </cell>
          <cell r="E1213">
            <v>6.5495269538644993E-5</v>
          </cell>
          <cell r="F1213">
            <v>0.60789499917562895</v>
          </cell>
        </row>
        <row r="1214">
          <cell r="A1214">
            <v>43217</v>
          </cell>
          <cell r="B1214">
            <v>8987.0499999999993</v>
          </cell>
          <cell r="C1214">
            <v>12.5</v>
          </cell>
          <cell r="D1214">
            <v>4022059196164</v>
          </cell>
          <cell r="E1214">
            <v>6.2519491355573297E-5</v>
          </cell>
          <cell r="F1214">
            <v>0.56186579478710497</v>
          </cell>
        </row>
        <row r="1215">
          <cell r="A1215">
            <v>43218</v>
          </cell>
          <cell r="B1215">
            <v>9348.48</v>
          </cell>
          <cell r="C1215">
            <v>12.5</v>
          </cell>
          <cell r="D1215">
            <v>4022059196164</v>
          </cell>
          <cell r="E1215">
            <v>6.2519491355573297E-5</v>
          </cell>
          <cell r="F1215">
            <v>0.58446221454775005</v>
          </cell>
        </row>
        <row r="1216">
          <cell r="A1216">
            <v>43219</v>
          </cell>
          <cell r="B1216">
            <v>9419.08</v>
          </cell>
          <cell r="C1216">
            <v>12.5</v>
          </cell>
          <cell r="D1216">
            <v>4022059196164</v>
          </cell>
          <cell r="E1216">
            <v>6.2519491355573297E-5</v>
          </cell>
          <cell r="F1216">
            <v>0.58887609063745305</v>
          </cell>
        </row>
        <row r="1217">
          <cell r="A1217">
            <v>43220</v>
          </cell>
          <cell r="B1217">
            <v>9240.5499999999993</v>
          </cell>
          <cell r="C1217">
            <v>12.5</v>
          </cell>
          <cell r="D1217">
            <v>4022059196164</v>
          </cell>
          <cell r="E1217">
            <v>6.2519491355573297E-5</v>
          </cell>
          <cell r="F1217">
            <v>0.57771448584574303</v>
          </cell>
        </row>
        <row r="1218">
          <cell r="A1218">
            <v>43221</v>
          </cell>
          <cell r="B1218">
            <v>9119.01</v>
          </cell>
          <cell r="C1218">
            <v>12.5</v>
          </cell>
          <cell r="D1218">
            <v>4022059196164</v>
          </cell>
          <cell r="E1218">
            <v>6.2519491355573297E-5</v>
          </cell>
          <cell r="F1218">
            <v>0.57011586686638605</v>
          </cell>
        </row>
        <row r="1219">
          <cell r="A1219">
            <v>43222</v>
          </cell>
          <cell r="B1219">
            <v>9235.92</v>
          </cell>
          <cell r="C1219">
            <v>12.5</v>
          </cell>
          <cell r="D1219">
            <v>4022059196164</v>
          </cell>
          <cell r="E1219">
            <v>6.2519491355573297E-5</v>
          </cell>
          <cell r="F1219">
            <v>0.57742502060076595</v>
          </cell>
        </row>
        <row r="1220">
          <cell r="A1220">
            <v>43223</v>
          </cell>
          <cell r="B1220">
            <v>9743.86</v>
          </cell>
          <cell r="C1220">
            <v>12.5</v>
          </cell>
          <cell r="D1220">
            <v>4022059196164</v>
          </cell>
          <cell r="E1220">
            <v>6.2519491355573297E-5</v>
          </cell>
          <cell r="F1220">
            <v>0.60918117103991598</v>
          </cell>
        </row>
        <row r="1221">
          <cell r="A1221">
            <v>43224</v>
          </cell>
          <cell r="B1221">
            <v>9700.76</v>
          </cell>
          <cell r="C1221">
            <v>12.5</v>
          </cell>
          <cell r="D1221">
            <v>4022059196164</v>
          </cell>
          <cell r="E1221">
            <v>6.2519491355573297E-5</v>
          </cell>
          <cell r="F1221">
            <v>0.60648658096249097</v>
          </cell>
        </row>
        <row r="1222">
          <cell r="A1222">
            <v>43225</v>
          </cell>
          <cell r="B1222">
            <v>9858.15</v>
          </cell>
          <cell r="C1222">
            <v>12.5</v>
          </cell>
          <cell r="D1222">
            <v>4022059196164</v>
          </cell>
          <cell r="E1222">
            <v>6.2519491355573297E-5</v>
          </cell>
          <cell r="F1222">
            <v>0.61632652370694496</v>
          </cell>
        </row>
        <row r="1223">
          <cell r="A1223">
            <v>43226</v>
          </cell>
          <cell r="B1223">
            <v>9654.7999999999993</v>
          </cell>
          <cell r="C1223">
            <v>12.5</v>
          </cell>
          <cell r="D1223">
            <v>4022059196164</v>
          </cell>
          <cell r="E1223">
            <v>6.2519491355573297E-5</v>
          </cell>
          <cell r="F1223">
            <v>0.60361318513978901</v>
          </cell>
        </row>
        <row r="1224">
          <cell r="A1224">
            <v>43227</v>
          </cell>
          <cell r="B1224">
            <v>9373.01</v>
          </cell>
          <cell r="C1224">
            <v>12.5</v>
          </cell>
          <cell r="D1224">
            <v>4022059196164</v>
          </cell>
          <cell r="E1224">
            <v>6.2519491355573297E-5</v>
          </cell>
          <cell r="F1224">
            <v>0.58599581767070197</v>
          </cell>
        </row>
        <row r="1225">
          <cell r="A1225">
            <v>43228</v>
          </cell>
          <cell r="B1225">
            <v>9234.82</v>
          </cell>
          <cell r="C1225">
            <v>12.5</v>
          </cell>
          <cell r="D1225">
            <v>4022059196164</v>
          </cell>
          <cell r="E1225">
            <v>6.2519491355573297E-5</v>
          </cell>
          <cell r="F1225">
            <v>0.57735624916027495</v>
          </cell>
        </row>
        <row r="1226">
          <cell r="A1226">
            <v>43229</v>
          </cell>
          <cell r="B1226">
            <v>9325.18</v>
          </cell>
          <cell r="C1226">
            <v>12.5</v>
          </cell>
          <cell r="D1226">
            <v>4022059196164</v>
          </cell>
          <cell r="E1226">
            <v>6.2519491355573297E-5</v>
          </cell>
          <cell r="F1226">
            <v>0.58300551039916504</v>
          </cell>
        </row>
        <row r="1227">
          <cell r="A1227">
            <v>43230</v>
          </cell>
          <cell r="B1227">
            <v>9043.94</v>
          </cell>
          <cell r="C1227">
            <v>12.5</v>
          </cell>
          <cell r="D1227">
            <v>4022059196164</v>
          </cell>
          <cell r="E1227">
            <v>6.2519491355573297E-5</v>
          </cell>
          <cell r="F1227">
            <v>0.56542252865032305</v>
          </cell>
        </row>
        <row r="1228">
          <cell r="A1228">
            <v>43231</v>
          </cell>
          <cell r="B1228">
            <v>8441.49</v>
          </cell>
          <cell r="C1228">
            <v>12.5</v>
          </cell>
          <cell r="D1228">
            <v>4143878474754</v>
          </cell>
          <cell r="E1228">
            <v>6.0681580475428098E-5</v>
          </cell>
          <cell r="F1228">
            <v>0.51224295476752202</v>
          </cell>
        </row>
        <row r="1229">
          <cell r="A1229">
            <v>43232</v>
          </cell>
          <cell r="B1229">
            <v>8504.89</v>
          </cell>
          <cell r="C1229">
            <v>12.5</v>
          </cell>
          <cell r="D1229">
            <v>4143878474754</v>
          </cell>
          <cell r="E1229">
            <v>6.0681580475428098E-5</v>
          </cell>
          <cell r="F1229">
            <v>0.51609016696966403</v>
          </cell>
        </row>
        <row r="1230">
          <cell r="A1230">
            <v>43233</v>
          </cell>
          <cell r="B1230">
            <v>8723.94</v>
          </cell>
          <cell r="C1230">
            <v>12.5</v>
          </cell>
          <cell r="D1230">
            <v>4143878474754</v>
          </cell>
          <cell r="E1230">
            <v>6.0681580475428098E-5</v>
          </cell>
          <cell r="F1230">
            <v>0.52938246717280601</v>
          </cell>
        </row>
        <row r="1231">
          <cell r="A1231">
            <v>43234</v>
          </cell>
          <cell r="B1231">
            <v>8716.7900000000009</v>
          </cell>
          <cell r="C1231">
            <v>12.5</v>
          </cell>
          <cell r="D1231">
            <v>4143878474754</v>
          </cell>
          <cell r="E1231">
            <v>6.0681580475428098E-5</v>
          </cell>
          <cell r="F1231">
            <v>0.528948593872407</v>
          </cell>
        </row>
        <row r="1232">
          <cell r="A1232">
            <v>43235</v>
          </cell>
          <cell r="B1232">
            <v>8510.3799999999992</v>
          </cell>
          <cell r="C1232">
            <v>12.5</v>
          </cell>
          <cell r="D1232">
            <v>4143878474754</v>
          </cell>
          <cell r="E1232">
            <v>6.0681580475428098E-5</v>
          </cell>
          <cell r="F1232">
            <v>0.51642330884647403</v>
          </cell>
        </row>
        <row r="1233">
          <cell r="A1233">
            <v>43236</v>
          </cell>
          <cell r="B1233">
            <v>8368.83</v>
          </cell>
          <cell r="C1233">
            <v>12.5</v>
          </cell>
          <cell r="D1233">
            <v>4143878474754</v>
          </cell>
          <cell r="E1233">
            <v>6.0681580475428098E-5</v>
          </cell>
          <cell r="F1233">
            <v>0.50783383113017699</v>
          </cell>
        </row>
        <row r="1234">
          <cell r="A1234">
            <v>43237</v>
          </cell>
          <cell r="B1234">
            <v>8094.32</v>
          </cell>
          <cell r="C1234">
            <v>12.5</v>
          </cell>
          <cell r="D1234">
            <v>4143878474754</v>
          </cell>
          <cell r="E1234">
            <v>6.0681580475428098E-5</v>
          </cell>
          <cell r="F1234">
            <v>0.49117613047386699</v>
          </cell>
        </row>
        <row r="1235">
          <cell r="A1235">
            <v>43238</v>
          </cell>
          <cell r="B1235">
            <v>8250.9699999999993</v>
          </cell>
          <cell r="C1235">
            <v>12.5</v>
          </cell>
          <cell r="D1235">
            <v>4143878474754</v>
          </cell>
          <cell r="E1235">
            <v>6.0681580475428098E-5</v>
          </cell>
          <cell r="F1235">
            <v>0.50068190005534297</v>
          </cell>
        </row>
        <row r="1236">
          <cell r="A1236">
            <v>43239</v>
          </cell>
          <cell r="B1236">
            <v>8247.18</v>
          </cell>
          <cell r="C1236">
            <v>12.5</v>
          </cell>
          <cell r="D1236">
            <v>4143878474754</v>
          </cell>
          <cell r="E1236">
            <v>6.0681580475428098E-5</v>
          </cell>
          <cell r="F1236">
            <v>0.50045191686534096</v>
          </cell>
        </row>
        <row r="1237">
          <cell r="A1237">
            <v>43240</v>
          </cell>
          <cell r="B1237">
            <v>8513.25</v>
          </cell>
          <cell r="C1237">
            <v>12.5</v>
          </cell>
          <cell r="D1237">
            <v>4143878474754</v>
          </cell>
          <cell r="E1237">
            <v>6.0681580475428098E-5</v>
          </cell>
          <cell r="F1237">
            <v>0.51659746498243897</v>
          </cell>
        </row>
        <row r="1238">
          <cell r="A1238">
            <v>43241</v>
          </cell>
          <cell r="B1238">
            <v>8418.99</v>
          </cell>
          <cell r="C1238">
            <v>12.5</v>
          </cell>
          <cell r="D1238">
            <v>4143878474754</v>
          </cell>
          <cell r="E1238">
            <v>6.0681580475428098E-5</v>
          </cell>
          <cell r="F1238">
            <v>0.51087761920682495</v>
          </cell>
        </row>
        <row r="1239">
          <cell r="A1239">
            <v>43242</v>
          </cell>
          <cell r="B1239">
            <v>8041.78</v>
          </cell>
          <cell r="C1239">
            <v>12.5</v>
          </cell>
          <cell r="D1239">
            <v>4143878474754</v>
          </cell>
          <cell r="E1239">
            <v>6.0681580475428098E-5</v>
          </cell>
          <cell r="F1239">
            <v>0.48798792023568799</v>
          </cell>
        </row>
        <row r="1240">
          <cell r="A1240">
            <v>43243</v>
          </cell>
          <cell r="B1240">
            <v>7557.82</v>
          </cell>
          <cell r="C1240">
            <v>12.5</v>
          </cell>
          <cell r="D1240">
            <v>4143878474754</v>
          </cell>
          <cell r="E1240">
            <v>6.0681580475428098E-5</v>
          </cell>
          <cell r="F1240">
            <v>0.45862046254880001</v>
          </cell>
        </row>
        <row r="1241">
          <cell r="A1241">
            <v>43244</v>
          </cell>
          <cell r="B1241">
            <v>7587.34</v>
          </cell>
          <cell r="C1241">
            <v>12.5</v>
          </cell>
          <cell r="D1241">
            <v>4306949573981</v>
          </cell>
          <cell r="E1241">
            <v>5.83840351104349E-5</v>
          </cell>
          <cell r="F1241">
            <v>0.44297952495480702</v>
          </cell>
        </row>
        <row r="1242">
          <cell r="A1242">
            <v>43245</v>
          </cell>
          <cell r="B1242">
            <v>7480.14</v>
          </cell>
          <cell r="C1242">
            <v>12.5</v>
          </cell>
          <cell r="D1242">
            <v>4306949573981</v>
          </cell>
          <cell r="E1242">
            <v>5.83840351104349E-5</v>
          </cell>
          <cell r="F1242">
            <v>0.43672075639096802</v>
          </cell>
        </row>
        <row r="1243">
          <cell r="A1243">
            <v>43246</v>
          </cell>
          <cell r="B1243">
            <v>7355.88</v>
          </cell>
          <cell r="C1243">
            <v>12.5</v>
          </cell>
          <cell r="D1243">
            <v>4306949573981</v>
          </cell>
          <cell r="E1243">
            <v>5.83840351104349E-5</v>
          </cell>
          <cell r="F1243">
            <v>0.42946595618814598</v>
          </cell>
        </row>
        <row r="1244">
          <cell r="A1244">
            <v>43247</v>
          </cell>
          <cell r="B1244">
            <v>7368.22</v>
          </cell>
          <cell r="C1244">
            <v>12.5</v>
          </cell>
          <cell r="D1244">
            <v>4306949573981</v>
          </cell>
          <cell r="E1244">
            <v>5.83840351104349E-5</v>
          </cell>
          <cell r="F1244">
            <v>0.43018641518140799</v>
          </cell>
        </row>
        <row r="1245">
          <cell r="A1245">
            <v>43248</v>
          </cell>
          <cell r="B1245">
            <v>7135.99</v>
          </cell>
          <cell r="C1245">
            <v>12.5</v>
          </cell>
          <cell r="D1245">
            <v>4306949573981</v>
          </cell>
          <cell r="E1245">
            <v>5.83840351104349E-5</v>
          </cell>
          <cell r="F1245">
            <v>0.416627890707712</v>
          </cell>
        </row>
        <row r="1246">
          <cell r="A1246">
            <v>43249</v>
          </cell>
          <cell r="B1246">
            <v>7472.59</v>
          </cell>
          <cell r="C1246">
            <v>12.5</v>
          </cell>
          <cell r="D1246">
            <v>4306949573981</v>
          </cell>
          <cell r="E1246">
            <v>5.83840351104349E-5</v>
          </cell>
          <cell r="F1246">
            <v>0.436279956925885</v>
          </cell>
        </row>
        <row r="1247">
          <cell r="A1247">
            <v>43250</v>
          </cell>
          <cell r="B1247">
            <v>7406.52</v>
          </cell>
          <cell r="C1247">
            <v>12.5</v>
          </cell>
          <cell r="D1247">
            <v>4306949573981</v>
          </cell>
          <cell r="E1247">
            <v>5.83840351104349E-5</v>
          </cell>
          <cell r="F1247">
            <v>0.43242252372613799</v>
          </cell>
        </row>
        <row r="1248">
          <cell r="A1248">
            <v>43251</v>
          </cell>
          <cell r="B1248">
            <v>7494.17</v>
          </cell>
          <cell r="C1248">
            <v>12.5</v>
          </cell>
          <cell r="D1248">
            <v>4306949573981</v>
          </cell>
          <cell r="E1248">
            <v>5.83840351104349E-5</v>
          </cell>
          <cell r="F1248">
            <v>0.437539884403568</v>
          </cell>
        </row>
        <row r="1249">
          <cell r="A1249">
            <v>43252</v>
          </cell>
          <cell r="B1249">
            <v>7541.45</v>
          </cell>
          <cell r="C1249">
            <v>12.5</v>
          </cell>
          <cell r="D1249">
            <v>4306949573981</v>
          </cell>
          <cell r="E1249">
            <v>5.83840351104349E-5</v>
          </cell>
          <cell r="F1249">
            <v>0.44030028158358903</v>
          </cell>
        </row>
        <row r="1250">
          <cell r="A1250">
            <v>43253</v>
          </cell>
          <cell r="B1250">
            <v>7643.45</v>
          </cell>
          <cell r="C1250">
            <v>12.5</v>
          </cell>
          <cell r="D1250">
            <v>4306949573981</v>
          </cell>
          <cell r="E1250">
            <v>5.83840351104349E-5</v>
          </cell>
          <cell r="F1250">
            <v>0.44625545316485299</v>
          </cell>
        </row>
        <row r="1251">
          <cell r="A1251">
            <v>43254</v>
          </cell>
          <cell r="B1251">
            <v>7720.25</v>
          </cell>
          <cell r="C1251">
            <v>12.5</v>
          </cell>
          <cell r="D1251">
            <v>4306949573981</v>
          </cell>
          <cell r="E1251">
            <v>5.83840351104349E-5</v>
          </cell>
          <cell r="F1251">
            <v>0.45073934706133501</v>
          </cell>
        </row>
        <row r="1252">
          <cell r="A1252">
            <v>43255</v>
          </cell>
          <cell r="B1252">
            <v>7514.47</v>
          </cell>
          <cell r="C1252">
            <v>12.5</v>
          </cell>
          <cell r="D1252">
            <v>4306949573981</v>
          </cell>
          <cell r="E1252">
            <v>5.83840351104349E-5</v>
          </cell>
          <cell r="F1252">
            <v>0.43872508031631002</v>
          </cell>
        </row>
        <row r="1253">
          <cell r="A1253">
            <v>43256</v>
          </cell>
          <cell r="B1253">
            <v>7633.76</v>
          </cell>
          <cell r="C1253">
            <v>12.5</v>
          </cell>
          <cell r="D1253">
            <v>4306949573981</v>
          </cell>
          <cell r="E1253">
            <v>5.83840351104349E-5</v>
          </cell>
          <cell r="F1253">
            <v>0.44568971186463302</v>
          </cell>
        </row>
        <row r="1254">
          <cell r="A1254">
            <v>43257</v>
          </cell>
          <cell r="B1254">
            <v>7653.98</v>
          </cell>
          <cell r="C1254">
            <v>12.5</v>
          </cell>
          <cell r="D1254">
            <v>4940704885521</v>
          </cell>
          <cell r="E1254">
            <v>5.0894983807490203E-5</v>
          </cell>
          <cell r="F1254">
            <v>0.389549188162854</v>
          </cell>
        </row>
        <row r="1255">
          <cell r="A1255">
            <v>43258</v>
          </cell>
          <cell r="B1255">
            <v>7678.24</v>
          </cell>
          <cell r="C1255">
            <v>12.5</v>
          </cell>
          <cell r="D1255">
            <v>4940704885521</v>
          </cell>
          <cell r="E1255">
            <v>5.0894983807490203E-5</v>
          </cell>
          <cell r="F1255">
            <v>0.39078390047002398</v>
          </cell>
        </row>
        <row r="1256">
          <cell r="A1256">
            <v>43259</v>
          </cell>
          <cell r="B1256">
            <v>7624.92</v>
          </cell>
          <cell r="C1256">
            <v>12.5</v>
          </cell>
          <cell r="D1256">
            <v>4940704885521</v>
          </cell>
          <cell r="E1256">
            <v>5.0894983807490203E-5</v>
          </cell>
          <cell r="F1256">
            <v>0.38807017993340798</v>
          </cell>
        </row>
        <row r="1257">
          <cell r="A1257">
            <v>43260</v>
          </cell>
          <cell r="B1257">
            <v>7531.98</v>
          </cell>
          <cell r="C1257">
            <v>12.5</v>
          </cell>
          <cell r="D1257">
            <v>4940704885521</v>
          </cell>
          <cell r="E1257">
            <v>5.0894983807490203E-5</v>
          </cell>
          <cell r="F1257">
            <v>0.38334000013834002</v>
          </cell>
        </row>
        <row r="1258">
          <cell r="A1258">
            <v>43261</v>
          </cell>
          <cell r="B1258">
            <v>6786.02</v>
          </cell>
          <cell r="C1258">
            <v>12.5</v>
          </cell>
          <cell r="D1258">
            <v>4940704885521</v>
          </cell>
          <cell r="E1258">
            <v>5.0894983807490203E-5</v>
          </cell>
          <cell r="F1258">
            <v>0.34537437801730497</v>
          </cell>
        </row>
        <row r="1259">
          <cell r="A1259">
            <v>43262</v>
          </cell>
          <cell r="B1259">
            <v>6906.92</v>
          </cell>
          <cell r="C1259">
            <v>12.5</v>
          </cell>
          <cell r="D1259">
            <v>4940704885521</v>
          </cell>
          <cell r="E1259">
            <v>5.0894983807490203E-5</v>
          </cell>
          <cell r="F1259">
            <v>0.35152758155962999</v>
          </cell>
        </row>
        <row r="1260">
          <cell r="A1260">
            <v>43263</v>
          </cell>
          <cell r="B1260">
            <v>6582.36</v>
          </cell>
          <cell r="C1260">
            <v>12.5</v>
          </cell>
          <cell r="D1260">
            <v>4940704885521</v>
          </cell>
          <cell r="E1260">
            <v>5.0894983807490203E-5</v>
          </cell>
          <cell r="F1260">
            <v>0.33500910561507102</v>
          </cell>
        </row>
        <row r="1261">
          <cell r="A1261">
            <v>43264</v>
          </cell>
          <cell r="B1261">
            <v>6349.9</v>
          </cell>
          <cell r="C1261">
            <v>12.5</v>
          </cell>
          <cell r="D1261">
            <v>4940704885521</v>
          </cell>
          <cell r="E1261">
            <v>5.0894983807490203E-5</v>
          </cell>
          <cell r="F1261">
            <v>0.32317805767918201</v>
          </cell>
        </row>
        <row r="1262">
          <cell r="A1262">
            <v>43265</v>
          </cell>
          <cell r="B1262">
            <v>6675.35</v>
          </cell>
          <cell r="C1262">
            <v>12.5</v>
          </cell>
          <cell r="D1262">
            <v>4940704885521</v>
          </cell>
          <cell r="E1262">
            <v>5.0894983807490203E-5</v>
          </cell>
          <cell r="F1262">
            <v>0.33974183015933002</v>
          </cell>
        </row>
        <row r="1263">
          <cell r="A1263">
            <v>43266</v>
          </cell>
          <cell r="B1263">
            <v>6456.58</v>
          </cell>
          <cell r="C1263">
            <v>12.5</v>
          </cell>
          <cell r="D1263">
            <v>4940704885521</v>
          </cell>
          <cell r="E1263">
            <v>5.0894983807490203E-5</v>
          </cell>
          <cell r="F1263">
            <v>0.328607534551765</v>
          </cell>
        </row>
        <row r="1264">
          <cell r="A1264">
            <v>43267</v>
          </cell>
          <cell r="B1264">
            <v>6550.16</v>
          </cell>
          <cell r="C1264">
            <v>12.5</v>
          </cell>
          <cell r="D1264">
            <v>4940704885521</v>
          </cell>
          <cell r="E1264">
            <v>5.0894983807490203E-5</v>
          </cell>
          <cell r="F1264">
            <v>0.33337028713646999</v>
          </cell>
        </row>
        <row r="1265">
          <cell r="A1265">
            <v>43268</v>
          </cell>
          <cell r="B1265">
            <v>6499.27</v>
          </cell>
          <cell r="C1265">
            <v>12.5</v>
          </cell>
          <cell r="D1265">
            <v>4940704885521</v>
          </cell>
          <cell r="E1265">
            <v>5.0894983807490203E-5</v>
          </cell>
          <cell r="F1265">
            <v>0.33078024141050699</v>
          </cell>
        </row>
        <row r="1266">
          <cell r="A1266">
            <v>43269</v>
          </cell>
          <cell r="B1266">
            <v>6734.82</v>
          </cell>
          <cell r="C1266">
            <v>12.5</v>
          </cell>
          <cell r="D1266">
            <v>4940704885521</v>
          </cell>
          <cell r="E1266">
            <v>5.0894983807490203E-5</v>
          </cell>
          <cell r="F1266">
            <v>0.34276855484636098</v>
          </cell>
        </row>
        <row r="1267">
          <cell r="A1267">
            <v>43270</v>
          </cell>
          <cell r="B1267">
            <v>6769.94</v>
          </cell>
          <cell r="C1267">
            <v>12.5</v>
          </cell>
          <cell r="D1267">
            <v>5077499034879</v>
          </cell>
          <cell r="E1267">
            <v>4.9523809540649502E-5</v>
          </cell>
          <cell r="F1267">
            <v>0.335273219161625</v>
          </cell>
        </row>
        <row r="1268">
          <cell r="A1268">
            <v>43271</v>
          </cell>
          <cell r="B1268">
            <v>6776.55</v>
          </cell>
          <cell r="C1268">
            <v>12.5</v>
          </cell>
          <cell r="D1268">
            <v>5077499034879</v>
          </cell>
          <cell r="E1268">
            <v>4.9523809540649502E-5</v>
          </cell>
          <cell r="F1268">
            <v>0.33560057154268802</v>
          </cell>
        </row>
        <row r="1269">
          <cell r="A1269">
            <v>43272</v>
          </cell>
          <cell r="B1269">
            <v>6729.74</v>
          </cell>
          <cell r="C1269">
            <v>12.5</v>
          </cell>
          <cell r="D1269">
            <v>5077499034879</v>
          </cell>
          <cell r="E1269">
            <v>4.9523809540649502E-5</v>
          </cell>
          <cell r="F1269">
            <v>0.33328236201808997</v>
          </cell>
        </row>
        <row r="1270">
          <cell r="A1270">
            <v>43273</v>
          </cell>
          <cell r="B1270">
            <v>6083.69</v>
          </cell>
          <cell r="C1270">
            <v>12.5</v>
          </cell>
          <cell r="D1270">
            <v>5077499034879</v>
          </cell>
          <cell r="E1270">
            <v>4.9523809540649502E-5</v>
          </cell>
          <cell r="F1270">
            <v>0.30128750486435402</v>
          </cell>
        </row>
        <row r="1271">
          <cell r="A1271">
            <v>43274</v>
          </cell>
          <cell r="B1271">
            <v>6162.48</v>
          </cell>
          <cell r="C1271">
            <v>12.5</v>
          </cell>
          <cell r="D1271">
            <v>5077499034879</v>
          </cell>
          <cell r="E1271">
            <v>4.9523809540649502E-5</v>
          </cell>
          <cell r="F1271">
            <v>0.30518948581806199</v>
          </cell>
        </row>
        <row r="1272">
          <cell r="A1272">
            <v>43275</v>
          </cell>
          <cell r="B1272">
            <v>6173.23</v>
          </cell>
          <cell r="C1272">
            <v>12.5</v>
          </cell>
          <cell r="D1272">
            <v>5077499034879</v>
          </cell>
          <cell r="E1272">
            <v>4.9523809540649502E-5</v>
          </cell>
          <cell r="F1272">
            <v>0.30572186677062402</v>
          </cell>
        </row>
        <row r="1273">
          <cell r="A1273">
            <v>43276</v>
          </cell>
          <cell r="B1273">
            <v>6249.18</v>
          </cell>
          <cell r="C1273">
            <v>12.5</v>
          </cell>
          <cell r="D1273">
            <v>5077499034879</v>
          </cell>
          <cell r="E1273">
            <v>4.9523809540649502E-5</v>
          </cell>
          <cell r="F1273">
            <v>0.309483200105236</v>
          </cell>
        </row>
        <row r="1274">
          <cell r="A1274">
            <v>43277</v>
          </cell>
          <cell r="B1274">
            <v>6093.67</v>
          </cell>
          <cell r="C1274">
            <v>12.5</v>
          </cell>
          <cell r="D1274">
            <v>5077499034879</v>
          </cell>
          <cell r="E1274">
            <v>4.9523809540649502E-5</v>
          </cell>
          <cell r="F1274">
            <v>0.30178175248356998</v>
          </cell>
        </row>
        <row r="1275">
          <cell r="A1275">
            <v>43278</v>
          </cell>
          <cell r="B1275">
            <v>6157.13</v>
          </cell>
          <cell r="C1275">
            <v>12.5</v>
          </cell>
          <cell r="D1275">
            <v>5077499034879</v>
          </cell>
          <cell r="E1275">
            <v>4.9523809540649502E-5</v>
          </cell>
          <cell r="F1275">
            <v>0.30492453343701897</v>
          </cell>
        </row>
        <row r="1276">
          <cell r="A1276">
            <v>43279</v>
          </cell>
          <cell r="B1276">
            <v>5903.44</v>
          </cell>
          <cell r="C1276">
            <v>12.5</v>
          </cell>
          <cell r="D1276">
            <v>5077499034879</v>
          </cell>
          <cell r="E1276">
            <v>4.9523809540649502E-5</v>
          </cell>
          <cell r="F1276">
            <v>0.29236083819465197</v>
          </cell>
        </row>
        <row r="1277">
          <cell r="A1277">
            <v>43280</v>
          </cell>
          <cell r="B1277">
            <v>6218.3</v>
          </cell>
          <cell r="C1277">
            <v>12.5</v>
          </cell>
          <cell r="D1277">
            <v>5077499034879</v>
          </cell>
          <cell r="E1277">
            <v>4.9523809540649502E-5</v>
          </cell>
          <cell r="F1277">
            <v>0.307953904866621</v>
          </cell>
        </row>
        <row r="1278">
          <cell r="A1278">
            <v>43281</v>
          </cell>
          <cell r="B1278">
            <v>6404</v>
          </cell>
          <cell r="C1278">
            <v>12.5</v>
          </cell>
          <cell r="D1278">
            <v>5077499034879</v>
          </cell>
          <cell r="E1278">
            <v>4.9523809540649502E-5</v>
          </cell>
          <cell r="F1278">
            <v>0.317150476298319</v>
          </cell>
        </row>
        <row r="1279">
          <cell r="A1279">
            <v>43282</v>
          </cell>
          <cell r="B1279">
            <v>6385.82</v>
          </cell>
          <cell r="C1279">
            <v>12.5</v>
          </cell>
          <cell r="D1279">
            <v>5077499034879</v>
          </cell>
          <cell r="E1279">
            <v>4.9523809540649502E-5</v>
          </cell>
          <cell r="F1279">
            <v>0.31625013344087</v>
          </cell>
        </row>
        <row r="1280">
          <cell r="A1280">
            <v>43283</v>
          </cell>
          <cell r="B1280">
            <v>6614.18</v>
          </cell>
          <cell r="C1280">
            <v>12.5</v>
          </cell>
          <cell r="D1280">
            <v>5363678461481</v>
          </cell>
          <cell r="E1280">
            <v>4.6881463337522199E-5</v>
          </cell>
          <cell r="F1280">
            <v>0.31008243717777301</v>
          </cell>
        </row>
        <row r="1281">
          <cell r="A1281">
            <v>43284</v>
          </cell>
          <cell r="B1281">
            <v>6529.59</v>
          </cell>
          <cell r="C1281">
            <v>12.5</v>
          </cell>
          <cell r="D1281">
            <v>5363678461481</v>
          </cell>
          <cell r="E1281">
            <v>4.6881463337522199E-5</v>
          </cell>
          <cell r="F1281">
            <v>0.306116734194052</v>
          </cell>
        </row>
        <row r="1282">
          <cell r="A1282">
            <v>43285</v>
          </cell>
          <cell r="B1282">
            <v>6597.55</v>
          </cell>
          <cell r="C1282">
            <v>12.5</v>
          </cell>
          <cell r="D1282">
            <v>5363678461481</v>
          </cell>
          <cell r="E1282">
            <v>4.6881463337522199E-5</v>
          </cell>
          <cell r="F1282">
            <v>0.30930279844246999</v>
          </cell>
        </row>
        <row r="1283">
          <cell r="A1283">
            <v>43286</v>
          </cell>
          <cell r="B1283">
            <v>6639.14</v>
          </cell>
          <cell r="C1283">
            <v>12.5</v>
          </cell>
          <cell r="D1283">
            <v>5363678461481</v>
          </cell>
          <cell r="E1283">
            <v>4.6881463337522199E-5</v>
          </cell>
          <cell r="F1283">
            <v>0.311252598502677</v>
          </cell>
        </row>
        <row r="1284">
          <cell r="A1284">
            <v>43287</v>
          </cell>
          <cell r="B1284">
            <v>6673.5</v>
          </cell>
          <cell r="C1284">
            <v>12.5</v>
          </cell>
          <cell r="D1284">
            <v>5363678461481</v>
          </cell>
          <cell r="E1284">
            <v>4.6881463337522199E-5</v>
          </cell>
          <cell r="F1284">
            <v>0.31286344558295498</v>
          </cell>
        </row>
        <row r="1285">
          <cell r="A1285">
            <v>43288</v>
          </cell>
          <cell r="B1285">
            <v>6856.93</v>
          </cell>
          <cell r="C1285">
            <v>12.5</v>
          </cell>
          <cell r="D1285">
            <v>5363678461481</v>
          </cell>
          <cell r="E1285">
            <v>4.6881463337522199E-5</v>
          </cell>
          <cell r="F1285">
            <v>0.32146291240295599</v>
          </cell>
        </row>
        <row r="1286">
          <cell r="A1286">
            <v>43289</v>
          </cell>
          <cell r="B1286">
            <v>6773.88</v>
          </cell>
          <cell r="C1286">
            <v>12.5</v>
          </cell>
          <cell r="D1286">
            <v>5363678461481</v>
          </cell>
          <cell r="E1286">
            <v>4.6881463337522199E-5</v>
          </cell>
          <cell r="F1286">
            <v>0.31756940687277502</v>
          </cell>
        </row>
        <row r="1287">
          <cell r="A1287">
            <v>43290</v>
          </cell>
          <cell r="B1287">
            <v>6741.75</v>
          </cell>
          <cell r="C1287">
            <v>12.5</v>
          </cell>
          <cell r="D1287">
            <v>5363678461481</v>
          </cell>
          <cell r="E1287">
            <v>4.6881463337522199E-5</v>
          </cell>
          <cell r="F1287">
            <v>0.31606310545574101</v>
          </cell>
        </row>
        <row r="1288">
          <cell r="A1288">
            <v>43291</v>
          </cell>
          <cell r="B1288">
            <v>6329.95</v>
          </cell>
          <cell r="C1288">
            <v>12.5</v>
          </cell>
          <cell r="D1288">
            <v>5363678461481</v>
          </cell>
          <cell r="E1288">
            <v>4.6881463337522199E-5</v>
          </cell>
          <cell r="F1288">
            <v>0.29675731885334899</v>
          </cell>
        </row>
        <row r="1289">
          <cell r="A1289">
            <v>43292</v>
          </cell>
          <cell r="B1289">
            <v>6394.71</v>
          </cell>
          <cell r="C1289">
            <v>12.5</v>
          </cell>
          <cell r="D1289">
            <v>5363678461481</v>
          </cell>
          <cell r="E1289">
            <v>4.6881463337522199E-5</v>
          </cell>
          <cell r="F1289">
            <v>0.299793362419087</v>
          </cell>
        </row>
        <row r="1290">
          <cell r="A1290">
            <v>43293</v>
          </cell>
          <cell r="B1290">
            <v>6228.81</v>
          </cell>
          <cell r="C1290">
            <v>12.5</v>
          </cell>
          <cell r="D1290">
            <v>5363678461481</v>
          </cell>
          <cell r="E1290">
            <v>4.6881463337522199E-5</v>
          </cell>
          <cell r="F1290">
            <v>0.292015727651392</v>
          </cell>
        </row>
        <row r="1291">
          <cell r="A1291">
            <v>43294</v>
          </cell>
          <cell r="B1291">
            <v>6238.05</v>
          </cell>
          <cell r="C1291">
            <v>12.5</v>
          </cell>
          <cell r="D1291">
            <v>5363678461481</v>
          </cell>
          <cell r="E1291">
            <v>4.6881463337522199E-5</v>
          </cell>
          <cell r="F1291">
            <v>0.29244891237263099</v>
          </cell>
        </row>
        <row r="1292">
          <cell r="A1292">
            <v>43295</v>
          </cell>
          <cell r="B1292">
            <v>6276.12</v>
          </cell>
          <cell r="C1292">
            <v>12.5</v>
          </cell>
          <cell r="D1292">
            <v>5363678461481</v>
          </cell>
          <cell r="E1292">
            <v>4.6881463337522199E-5</v>
          </cell>
          <cell r="F1292">
            <v>0.29423368968189001</v>
          </cell>
        </row>
        <row r="1293">
          <cell r="A1293">
            <v>43296</v>
          </cell>
          <cell r="B1293">
            <v>6359.64</v>
          </cell>
          <cell r="C1293">
            <v>12.5</v>
          </cell>
          <cell r="D1293">
            <v>5363678461481</v>
          </cell>
          <cell r="E1293">
            <v>4.6881463337522199E-5</v>
          </cell>
          <cell r="F1293">
            <v>0.29814922949984002</v>
          </cell>
        </row>
        <row r="1294">
          <cell r="A1294">
            <v>43297</v>
          </cell>
          <cell r="B1294">
            <v>6741.75</v>
          </cell>
          <cell r="C1294">
            <v>12.5</v>
          </cell>
          <cell r="D1294">
            <v>5363678461481</v>
          </cell>
          <cell r="E1294">
            <v>4.6881463337522199E-5</v>
          </cell>
          <cell r="F1294">
            <v>0.31606310545574101</v>
          </cell>
        </row>
        <row r="1295">
          <cell r="A1295">
            <v>43298</v>
          </cell>
          <cell r="B1295">
            <v>7321.04</v>
          </cell>
          <cell r="C1295">
            <v>12.5</v>
          </cell>
          <cell r="D1295">
            <v>5178671069072</v>
          </cell>
          <cell r="E1295">
            <v>4.8556297898109101E-5</v>
          </cell>
          <cell r="F1295">
            <v>0.35548259916397301</v>
          </cell>
        </row>
        <row r="1296">
          <cell r="A1296">
            <v>43299</v>
          </cell>
          <cell r="B1296">
            <v>7370.78</v>
          </cell>
          <cell r="C1296">
            <v>12.5</v>
          </cell>
          <cell r="D1296">
            <v>5178671069072</v>
          </cell>
          <cell r="E1296">
            <v>4.8556297898109101E-5</v>
          </cell>
          <cell r="F1296">
            <v>0.35789778942142503</v>
          </cell>
        </row>
        <row r="1297">
          <cell r="A1297">
            <v>43300</v>
          </cell>
          <cell r="B1297">
            <v>7466.86</v>
          </cell>
          <cell r="C1297">
            <v>12.5</v>
          </cell>
          <cell r="D1297">
            <v>5178671069072</v>
          </cell>
          <cell r="E1297">
            <v>4.8556297898109101E-5</v>
          </cell>
          <cell r="F1297">
            <v>0.36256307852347502</v>
          </cell>
        </row>
        <row r="1298">
          <cell r="A1298">
            <v>43301</v>
          </cell>
          <cell r="B1298">
            <v>7354.13</v>
          </cell>
          <cell r="C1298">
            <v>12.5</v>
          </cell>
          <cell r="D1298">
            <v>5178671069072</v>
          </cell>
          <cell r="E1298">
            <v>4.8556297898109101E-5</v>
          </cell>
          <cell r="F1298">
            <v>0.35708932706142099</v>
          </cell>
        </row>
        <row r="1299">
          <cell r="A1299">
            <v>43302</v>
          </cell>
          <cell r="B1299">
            <v>7419.29</v>
          </cell>
          <cell r="C1299">
            <v>12.5</v>
          </cell>
          <cell r="D1299">
            <v>5178671069072</v>
          </cell>
          <cell r="E1299">
            <v>4.8556297898109101E-5</v>
          </cell>
          <cell r="F1299">
            <v>0.36025325543246201</v>
          </cell>
        </row>
        <row r="1300">
          <cell r="A1300">
            <v>43303</v>
          </cell>
          <cell r="B1300">
            <v>7418.49</v>
          </cell>
          <cell r="C1300">
            <v>12.5</v>
          </cell>
          <cell r="D1300">
            <v>5178671069072</v>
          </cell>
          <cell r="E1300">
            <v>4.8556297898109101E-5</v>
          </cell>
          <cell r="F1300">
            <v>0.36021441039414298</v>
          </cell>
        </row>
        <row r="1301">
          <cell r="A1301">
            <v>43304</v>
          </cell>
          <cell r="B1301">
            <v>7711.11</v>
          </cell>
          <cell r="C1301">
            <v>12.5</v>
          </cell>
          <cell r="D1301">
            <v>5178671069072</v>
          </cell>
          <cell r="E1301">
            <v>4.8556297898109101E-5</v>
          </cell>
          <cell r="F1301">
            <v>0.37442295428508798</v>
          </cell>
        </row>
        <row r="1302">
          <cell r="A1302">
            <v>43305</v>
          </cell>
          <cell r="B1302">
            <v>8424.27</v>
          </cell>
          <cell r="C1302">
            <v>12.5</v>
          </cell>
          <cell r="D1302">
            <v>5178671069072</v>
          </cell>
          <cell r="E1302">
            <v>4.8556297898109101E-5</v>
          </cell>
          <cell r="F1302">
            <v>0.409051363694104</v>
          </cell>
        </row>
        <row r="1303">
          <cell r="A1303">
            <v>43306</v>
          </cell>
          <cell r="B1303">
            <v>8181.39</v>
          </cell>
          <cell r="C1303">
            <v>12.5</v>
          </cell>
          <cell r="D1303">
            <v>5178671069072</v>
          </cell>
          <cell r="E1303">
            <v>4.8556297898109101E-5</v>
          </cell>
          <cell r="F1303">
            <v>0.39725801006061101</v>
          </cell>
        </row>
        <row r="1304">
          <cell r="A1304">
            <v>43307</v>
          </cell>
          <cell r="B1304">
            <v>7951.58</v>
          </cell>
          <cell r="C1304">
            <v>12.5</v>
          </cell>
          <cell r="D1304">
            <v>5178671069072</v>
          </cell>
          <cell r="E1304">
            <v>4.8556297898109101E-5</v>
          </cell>
          <cell r="F1304">
            <v>0.38609928724064602</v>
          </cell>
        </row>
        <row r="1305">
          <cell r="A1305">
            <v>43308</v>
          </cell>
          <cell r="B1305">
            <v>8165.01</v>
          </cell>
          <cell r="C1305">
            <v>12.5</v>
          </cell>
          <cell r="D1305">
            <v>5178671069072</v>
          </cell>
          <cell r="E1305">
            <v>4.8556297898109101E-5</v>
          </cell>
          <cell r="F1305">
            <v>0.39646265790104002</v>
          </cell>
        </row>
        <row r="1306">
          <cell r="A1306">
            <v>43309</v>
          </cell>
          <cell r="B1306">
            <v>8192.15</v>
          </cell>
          <cell r="C1306">
            <v>12.5</v>
          </cell>
          <cell r="D1306">
            <v>5178671069072</v>
          </cell>
          <cell r="E1306">
            <v>4.8556297898109101E-5</v>
          </cell>
          <cell r="F1306">
            <v>0.39778047582599502</v>
          </cell>
        </row>
        <row r="1307">
          <cell r="A1307">
            <v>43310</v>
          </cell>
          <cell r="B1307">
            <v>8218.4599999999991</v>
          </cell>
          <cell r="C1307">
            <v>12.5</v>
          </cell>
          <cell r="D1307">
            <v>5949437371609</v>
          </cell>
          <cell r="E1307">
            <v>4.2265693281543599E-5</v>
          </cell>
          <cell r="F1307">
            <v>0.34735890960663501</v>
          </cell>
        </row>
        <row r="1308">
          <cell r="A1308">
            <v>43311</v>
          </cell>
          <cell r="B1308">
            <v>8180.48</v>
          </cell>
          <cell r="C1308">
            <v>12.5</v>
          </cell>
          <cell r="D1308">
            <v>5949437371609</v>
          </cell>
          <cell r="E1308">
            <v>4.2265693281543599E-5</v>
          </cell>
          <cell r="F1308">
            <v>0.34575365857580198</v>
          </cell>
        </row>
        <row r="1309">
          <cell r="A1309">
            <v>43312</v>
          </cell>
          <cell r="B1309">
            <v>7780.44</v>
          </cell>
          <cell r="C1309">
            <v>12.5</v>
          </cell>
          <cell r="D1309">
            <v>5949437371609</v>
          </cell>
          <cell r="E1309">
            <v>4.2265693281543599E-5</v>
          </cell>
          <cell r="F1309">
            <v>0.32884569063545299</v>
          </cell>
        </row>
        <row r="1310">
          <cell r="A1310">
            <v>43313</v>
          </cell>
          <cell r="B1310">
            <v>7624.91</v>
          </cell>
          <cell r="C1310">
            <v>12.5</v>
          </cell>
          <cell r="D1310">
            <v>5949437371609</v>
          </cell>
          <cell r="E1310">
            <v>4.2265693281543599E-5</v>
          </cell>
          <cell r="F1310">
            <v>0.322272107359375</v>
          </cell>
        </row>
        <row r="1311">
          <cell r="A1311">
            <v>43314</v>
          </cell>
          <cell r="B1311">
            <v>7567.15</v>
          </cell>
          <cell r="C1311">
            <v>12.5</v>
          </cell>
          <cell r="D1311">
            <v>5949437371609</v>
          </cell>
          <cell r="E1311">
            <v>4.2265693281543599E-5</v>
          </cell>
          <cell r="F1311">
            <v>0.31983084091543301</v>
          </cell>
        </row>
        <row r="1312">
          <cell r="A1312">
            <v>43315</v>
          </cell>
          <cell r="B1312">
            <v>7434.39</v>
          </cell>
          <cell r="C1312">
            <v>12.5</v>
          </cell>
          <cell r="D1312">
            <v>5949437371609</v>
          </cell>
          <cell r="E1312">
            <v>4.2265693281543599E-5</v>
          </cell>
          <cell r="F1312">
            <v>0.31421964747537501</v>
          </cell>
        </row>
        <row r="1313">
          <cell r="A1313">
            <v>43316</v>
          </cell>
          <cell r="B1313">
            <v>7032.85</v>
          </cell>
          <cell r="C1313">
            <v>12.5</v>
          </cell>
          <cell r="D1313">
            <v>5949437371609</v>
          </cell>
          <cell r="E1313">
            <v>4.2265693281543599E-5</v>
          </cell>
          <cell r="F1313">
            <v>0.29724828099510398</v>
          </cell>
        </row>
        <row r="1314">
          <cell r="A1314">
            <v>43317</v>
          </cell>
          <cell r="B1314">
            <v>7068.48</v>
          </cell>
          <cell r="C1314">
            <v>12.5</v>
          </cell>
          <cell r="D1314">
            <v>5949437371609</v>
          </cell>
          <cell r="E1314">
            <v>4.2265693281543599E-5</v>
          </cell>
          <cell r="F1314">
            <v>0.298754207646726</v>
          </cell>
        </row>
        <row r="1315">
          <cell r="A1315">
            <v>43318</v>
          </cell>
          <cell r="B1315">
            <v>6951.8</v>
          </cell>
          <cell r="C1315">
            <v>12.5</v>
          </cell>
          <cell r="D1315">
            <v>5949437371609</v>
          </cell>
          <cell r="E1315">
            <v>4.2265693281543599E-5</v>
          </cell>
          <cell r="F1315">
            <v>0.29382264655463503</v>
          </cell>
        </row>
        <row r="1316">
          <cell r="A1316">
            <v>43319</v>
          </cell>
          <cell r="B1316">
            <v>6753.12</v>
          </cell>
          <cell r="C1316">
            <v>12.5</v>
          </cell>
          <cell r="D1316">
            <v>5949437371609</v>
          </cell>
          <cell r="E1316">
            <v>4.2265693281543599E-5</v>
          </cell>
          <cell r="F1316">
            <v>0.285425298613458</v>
          </cell>
        </row>
        <row r="1317">
          <cell r="A1317">
            <v>43320</v>
          </cell>
          <cell r="B1317">
            <v>6305.8</v>
          </cell>
          <cell r="C1317">
            <v>12.5</v>
          </cell>
          <cell r="D1317">
            <v>5949437371609</v>
          </cell>
          <cell r="E1317">
            <v>4.2265693281543599E-5</v>
          </cell>
          <cell r="F1317">
            <v>0.26651900869475798</v>
          </cell>
        </row>
        <row r="1318">
          <cell r="A1318">
            <v>43321</v>
          </cell>
          <cell r="B1318">
            <v>6568.23</v>
          </cell>
          <cell r="C1318">
            <v>12.5</v>
          </cell>
          <cell r="D1318">
            <v>5949437371609</v>
          </cell>
          <cell r="E1318">
            <v>4.2265693281543599E-5</v>
          </cell>
          <cell r="F1318">
            <v>0.27761079458263299</v>
          </cell>
        </row>
        <row r="1319">
          <cell r="A1319">
            <v>43322</v>
          </cell>
          <cell r="B1319">
            <v>6184.71</v>
          </cell>
          <cell r="C1319">
            <v>12.5</v>
          </cell>
          <cell r="D1319">
            <v>5949437371609</v>
          </cell>
          <cell r="E1319">
            <v>4.2265693281543599E-5</v>
          </cell>
          <cell r="F1319">
            <v>0.261401055895296</v>
          </cell>
        </row>
        <row r="1320">
          <cell r="A1320">
            <v>43323</v>
          </cell>
          <cell r="B1320">
            <v>6295.73</v>
          </cell>
          <cell r="C1320">
            <v>12.5</v>
          </cell>
          <cell r="D1320">
            <v>6389316883511</v>
          </cell>
          <cell r="E1320">
            <v>3.9355865381339598E-5</v>
          </cell>
          <cell r="F1320">
            <v>0.24777390235726099</v>
          </cell>
        </row>
        <row r="1321">
          <cell r="A1321">
            <v>43324</v>
          </cell>
          <cell r="B1321">
            <v>6322.69</v>
          </cell>
          <cell r="C1321">
            <v>12.5</v>
          </cell>
          <cell r="D1321">
            <v>6389316883511</v>
          </cell>
          <cell r="E1321">
            <v>3.9355865381339598E-5</v>
          </cell>
          <cell r="F1321">
            <v>0.248834936487942</v>
          </cell>
        </row>
        <row r="1322">
          <cell r="A1322">
            <v>43325</v>
          </cell>
          <cell r="B1322">
            <v>6297.57</v>
          </cell>
          <cell r="C1322">
            <v>12.5</v>
          </cell>
          <cell r="D1322">
            <v>6389316883511</v>
          </cell>
          <cell r="E1322">
            <v>3.9355865381339598E-5</v>
          </cell>
          <cell r="F1322">
            <v>0.24784631714956301</v>
          </cell>
        </row>
        <row r="1323">
          <cell r="A1323">
            <v>43326</v>
          </cell>
          <cell r="B1323">
            <v>6199.71</v>
          </cell>
          <cell r="C1323">
            <v>12.5</v>
          </cell>
          <cell r="D1323">
            <v>6389316883511</v>
          </cell>
          <cell r="E1323">
            <v>3.9355865381339598E-5</v>
          </cell>
          <cell r="F1323">
            <v>0.24399495216334499</v>
          </cell>
        </row>
        <row r="1324">
          <cell r="A1324">
            <v>43327</v>
          </cell>
          <cell r="B1324">
            <v>6308.52</v>
          </cell>
          <cell r="C1324">
            <v>12.5</v>
          </cell>
          <cell r="D1324">
            <v>6389316883511</v>
          </cell>
          <cell r="E1324">
            <v>3.9355865381339598E-5</v>
          </cell>
          <cell r="F1324">
            <v>0.24827726387548901</v>
          </cell>
        </row>
        <row r="1325">
          <cell r="A1325">
            <v>43328</v>
          </cell>
          <cell r="B1325">
            <v>6334.73</v>
          </cell>
          <cell r="C1325">
            <v>12.5</v>
          </cell>
          <cell r="D1325">
            <v>6389316883511</v>
          </cell>
          <cell r="E1325">
            <v>3.9355865381339598E-5</v>
          </cell>
          <cell r="F1325">
            <v>0.249308781107133</v>
          </cell>
        </row>
        <row r="1326">
          <cell r="A1326">
            <v>43329</v>
          </cell>
          <cell r="B1326">
            <v>6580.63</v>
          </cell>
          <cell r="C1326">
            <v>12.5</v>
          </cell>
          <cell r="D1326">
            <v>6389316883511</v>
          </cell>
          <cell r="E1326">
            <v>3.9355865381339598E-5</v>
          </cell>
          <cell r="F1326">
            <v>0.25898638840440502</v>
          </cell>
        </row>
        <row r="1327">
          <cell r="A1327">
            <v>43330</v>
          </cell>
          <cell r="B1327">
            <v>6423.76</v>
          </cell>
          <cell r="C1327">
            <v>12.5</v>
          </cell>
          <cell r="D1327">
            <v>6389316883511</v>
          </cell>
          <cell r="E1327">
            <v>3.9355865381339598E-5</v>
          </cell>
          <cell r="F1327">
            <v>0.252812633802034</v>
          </cell>
        </row>
        <row r="1328">
          <cell r="A1328">
            <v>43331</v>
          </cell>
          <cell r="B1328">
            <v>6506.07</v>
          </cell>
          <cell r="C1328">
            <v>12.5</v>
          </cell>
          <cell r="D1328">
            <v>6389316883511</v>
          </cell>
          <cell r="E1328">
            <v>3.9355865381339598E-5</v>
          </cell>
          <cell r="F1328">
            <v>0.25605201508157199</v>
          </cell>
        </row>
        <row r="1329">
          <cell r="A1329">
            <v>43332</v>
          </cell>
          <cell r="B1329">
            <v>6308.53</v>
          </cell>
          <cell r="C1329">
            <v>12.5</v>
          </cell>
          <cell r="D1329">
            <v>6389316883511</v>
          </cell>
          <cell r="E1329">
            <v>3.9355865381339598E-5</v>
          </cell>
          <cell r="F1329">
            <v>0.24827765743414201</v>
          </cell>
        </row>
        <row r="1330">
          <cell r="A1330">
            <v>43333</v>
          </cell>
          <cell r="B1330">
            <v>6488.76</v>
          </cell>
          <cell r="C1330">
            <v>12.5</v>
          </cell>
          <cell r="D1330">
            <v>6389316883511</v>
          </cell>
          <cell r="E1330">
            <v>3.9355865381339598E-5</v>
          </cell>
          <cell r="F1330">
            <v>0.25537076505182099</v>
          </cell>
        </row>
        <row r="1331">
          <cell r="A1331">
            <v>43334</v>
          </cell>
          <cell r="B1331">
            <v>6376.71</v>
          </cell>
          <cell r="C1331">
            <v>12.5</v>
          </cell>
          <cell r="D1331">
            <v>6389316883511</v>
          </cell>
          <cell r="E1331">
            <v>3.9355865381339598E-5</v>
          </cell>
          <cell r="F1331">
            <v>0.25096094033584199</v>
          </cell>
        </row>
        <row r="1332">
          <cell r="A1332">
            <v>43335</v>
          </cell>
          <cell r="B1332">
            <v>6534.88</v>
          </cell>
          <cell r="C1332">
            <v>12.5</v>
          </cell>
          <cell r="D1332">
            <v>6389316883511</v>
          </cell>
          <cell r="E1332">
            <v>3.9355865381339598E-5</v>
          </cell>
          <cell r="F1332">
            <v>0.257185857563209</v>
          </cell>
        </row>
        <row r="1333">
          <cell r="A1333">
            <v>43336</v>
          </cell>
          <cell r="B1333">
            <v>6719.96</v>
          </cell>
          <cell r="C1333">
            <v>12.5</v>
          </cell>
          <cell r="D1333">
            <v>6389316883511</v>
          </cell>
          <cell r="E1333">
            <v>3.9355865381339598E-5</v>
          </cell>
          <cell r="F1333">
            <v>0.26446984112798699</v>
          </cell>
        </row>
        <row r="1334">
          <cell r="A1334">
            <v>43337</v>
          </cell>
          <cell r="B1334">
            <v>6763.19</v>
          </cell>
          <cell r="C1334">
            <v>12.5</v>
          </cell>
          <cell r="D1334">
            <v>6727225469722</v>
          </cell>
          <cell r="E1334">
            <v>3.73790199656517E-5</v>
          </cell>
          <cell r="F1334">
            <v>0.25280141404149598</v>
          </cell>
        </row>
        <row r="1335">
          <cell r="A1335">
            <v>43338</v>
          </cell>
          <cell r="B1335">
            <v>6707.26</v>
          </cell>
          <cell r="C1335">
            <v>12.5</v>
          </cell>
          <cell r="D1335">
            <v>6727225469722</v>
          </cell>
          <cell r="E1335">
            <v>3.73790199656517E-5</v>
          </cell>
          <cell r="F1335">
            <v>0.250710805454817</v>
          </cell>
        </row>
        <row r="1336">
          <cell r="A1336">
            <v>43339</v>
          </cell>
          <cell r="B1336">
            <v>6884.64</v>
          </cell>
          <cell r="C1336">
            <v>12.5</v>
          </cell>
          <cell r="D1336">
            <v>6727225469722</v>
          </cell>
          <cell r="E1336">
            <v>3.73790199656517E-5</v>
          </cell>
          <cell r="F1336">
            <v>0.25734109601632399</v>
          </cell>
        </row>
        <row r="1337">
          <cell r="A1337">
            <v>43340</v>
          </cell>
          <cell r="B1337">
            <v>7096.28</v>
          </cell>
          <cell r="C1337">
            <v>12.5</v>
          </cell>
          <cell r="D1337">
            <v>6727225469722</v>
          </cell>
          <cell r="E1337">
            <v>3.73790199656517E-5</v>
          </cell>
          <cell r="F1337">
            <v>0.26525199180185499</v>
          </cell>
        </row>
        <row r="1338">
          <cell r="A1338">
            <v>43341</v>
          </cell>
          <cell r="B1338">
            <v>7047.16</v>
          </cell>
          <cell r="C1338">
            <v>12.5</v>
          </cell>
          <cell r="D1338">
            <v>6727225469722</v>
          </cell>
          <cell r="E1338">
            <v>3.73790199656517E-5</v>
          </cell>
          <cell r="F1338">
            <v>0.26341593434114202</v>
          </cell>
        </row>
        <row r="1339">
          <cell r="A1339">
            <v>43342</v>
          </cell>
          <cell r="B1339">
            <v>6978.23</v>
          </cell>
          <cell r="C1339">
            <v>12.5</v>
          </cell>
          <cell r="D1339">
            <v>6727225469722</v>
          </cell>
          <cell r="E1339">
            <v>3.73790199656517E-5</v>
          </cell>
          <cell r="F1339">
            <v>0.26083939849491</v>
          </cell>
        </row>
        <row r="1340">
          <cell r="A1340">
            <v>43343</v>
          </cell>
          <cell r="B1340">
            <v>7037.58</v>
          </cell>
          <cell r="C1340">
            <v>12.5</v>
          </cell>
          <cell r="D1340">
            <v>6727225469722</v>
          </cell>
          <cell r="E1340">
            <v>3.73790199656517E-5</v>
          </cell>
          <cell r="F1340">
            <v>0.26305784332987098</v>
          </cell>
        </row>
        <row r="1341">
          <cell r="A1341">
            <v>43344</v>
          </cell>
          <cell r="B1341">
            <v>7193.25</v>
          </cell>
          <cell r="C1341">
            <v>12.5</v>
          </cell>
          <cell r="D1341">
            <v>6727225469722</v>
          </cell>
          <cell r="E1341">
            <v>3.73790199656517E-5</v>
          </cell>
          <cell r="F1341">
            <v>0.268876635367924</v>
          </cell>
        </row>
        <row r="1342">
          <cell r="A1342">
            <v>43345</v>
          </cell>
          <cell r="B1342">
            <v>7272.72</v>
          </cell>
          <cell r="C1342">
            <v>12.5</v>
          </cell>
          <cell r="D1342">
            <v>6727225469722</v>
          </cell>
          <cell r="E1342">
            <v>3.73790199656517E-5</v>
          </cell>
          <cell r="F1342">
            <v>0.27184714608459398</v>
          </cell>
        </row>
        <row r="1343">
          <cell r="A1343">
            <v>43346</v>
          </cell>
          <cell r="B1343">
            <v>7260.06</v>
          </cell>
          <cell r="C1343">
            <v>12.5</v>
          </cell>
          <cell r="D1343">
            <v>6727225469722</v>
          </cell>
          <cell r="E1343">
            <v>3.73790199656517E-5</v>
          </cell>
          <cell r="F1343">
            <v>0.271373927691829</v>
          </cell>
        </row>
        <row r="1344">
          <cell r="A1344">
            <v>43347</v>
          </cell>
          <cell r="B1344">
            <v>7361.66</v>
          </cell>
          <cell r="C1344">
            <v>12.5</v>
          </cell>
          <cell r="D1344">
            <v>6727225469722</v>
          </cell>
          <cell r="E1344">
            <v>3.73790199656517E-5</v>
          </cell>
          <cell r="F1344">
            <v>0.27517163612033901</v>
          </cell>
        </row>
        <row r="1345">
          <cell r="A1345">
            <v>43348</v>
          </cell>
          <cell r="B1345">
            <v>6792.83</v>
          </cell>
          <cell r="C1345">
            <v>12.5</v>
          </cell>
          <cell r="D1345">
            <v>6727225469722</v>
          </cell>
          <cell r="E1345">
            <v>3.73790199656517E-5</v>
          </cell>
          <cell r="F1345">
            <v>0.25390932819327799</v>
          </cell>
        </row>
        <row r="1346">
          <cell r="A1346">
            <v>43349</v>
          </cell>
          <cell r="B1346">
            <v>6529.17</v>
          </cell>
          <cell r="C1346">
            <v>12.5</v>
          </cell>
          <cell r="D1346">
            <v>6727225469722</v>
          </cell>
          <cell r="E1346">
            <v>3.73790199656517E-5</v>
          </cell>
          <cell r="F1346">
            <v>0.24405397578913399</v>
          </cell>
        </row>
        <row r="1347">
          <cell r="A1347">
            <v>43350</v>
          </cell>
          <cell r="B1347">
            <v>6467.07</v>
          </cell>
          <cell r="C1347">
            <v>12.5</v>
          </cell>
          <cell r="D1347">
            <v>7019199231177</v>
          </cell>
          <cell r="E1347">
            <v>3.5824185475358597E-5</v>
          </cell>
          <cell r="F1347">
            <v>0.23167751516212701</v>
          </cell>
        </row>
        <row r="1348">
          <cell r="A1348">
            <v>43351</v>
          </cell>
          <cell r="B1348">
            <v>6225.98</v>
          </cell>
          <cell r="C1348">
            <v>12.5</v>
          </cell>
          <cell r="D1348">
            <v>7019199231177</v>
          </cell>
          <cell r="E1348">
            <v>3.5824185475358597E-5</v>
          </cell>
          <cell r="F1348">
            <v>0.22304066228587299</v>
          </cell>
        </row>
        <row r="1349">
          <cell r="A1349">
            <v>43352</v>
          </cell>
          <cell r="B1349">
            <v>6300.86</v>
          </cell>
          <cell r="C1349">
            <v>12.5</v>
          </cell>
          <cell r="D1349">
            <v>7019199231177</v>
          </cell>
          <cell r="E1349">
            <v>3.5824185475358597E-5</v>
          </cell>
          <cell r="F1349">
            <v>0.225723177294268</v>
          </cell>
        </row>
        <row r="1350">
          <cell r="A1350">
            <v>43353</v>
          </cell>
          <cell r="B1350">
            <v>6329.7</v>
          </cell>
          <cell r="C1350">
            <v>12.5</v>
          </cell>
          <cell r="D1350">
            <v>7019199231177</v>
          </cell>
          <cell r="E1350">
            <v>3.5824185475358597E-5</v>
          </cell>
          <cell r="F1350">
            <v>0.226756346803377</v>
          </cell>
        </row>
        <row r="1351">
          <cell r="A1351">
            <v>43354</v>
          </cell>
          <cell r="B1351">
            <v>6321.2</v>
          </cell>
          <cell r="C1351">
            <v>12.5</v>
          </cell>
          <cell r="D1351">
            <v>7019199231177</v>
          </cell>
          <cell r="E1351">
            <v>3.5824185475358597E-5</v>
          </cell>
          <cell r="F1351">
            <v>0.22645184122683701</v>
          </cell>
        </row>
        <row r="1352">
          <cell r="A1352">
            <v>43355</v>
          </cell>
          <cell r="B1352">
            <v>6351.8</v>
          </cell>
          <cell r="C1352">
            <v>12.5</v>
          </cell>
          <cell r="D1352">
            <v>7019199231177</v>
          </cell>
          <cell r="E1352">
            <v>3.5824185475358597E-5</v>
          </cell>
          <cell r="F1352">
            <v>0.227548061302383</v>
          </cell>
        </row>
        <row r="1353">
          <cell r="A1353">
            <v>43356</v>
          </cell>
          <cell r="B1353">
            <v>6517.31</v>
          </cell>
          <cell r="C1353">
            <v>12.5</v>
          </cell>
          <cell r="D1353">
            <v>7019199231177</v>
          </cell>
          <cell r="E1353">
            <v>3.5824185475358597E-5</v>
          </cell>
          <cell r="F1353">
            <v>0.23347732224040901</v>
          </cell>
        </row>
        <row r="1354">
          <cell r="A1354">
            <v>43357</v>
          </cell>
          <cell r="B1354">
            <v>6512.71</v>
          </cell>
          <cell r="C1354">
            <v>12.5</v>
          </cell>
          <cell r="D1354">
            <v>7019199231177</v>
          </cell>
          <cell r="E1354">
            <v>3.5824185475358597E-5</v>
          </cell>
          <cell r="F1354">
            <v>0.23331253098722299</v>
          </cell>
        </row>
        <row r="1355">
          <cell r="A1355">
            <v>43358</v>
          </cell>
          <cell r="B1355">
            <v>6543.2</v>
          </cell>
          <cell r="C1355">
            <v>12.5</v>
          </cell>
          <cell r="D1355">
            <v>7019199231177</v>
          </cell>
          <cell r="E1355">
            <v>3.5824185475358597E-5</v>
          </cell>
          <cell r="F1355">
            <v>0.23440481040236599</v>
          </cell>
        </row>
        <row r="1356">
          <cell r="A1356">
            <v>43359</v>
          </cell>
          <cell r="B1356">
            <v>6517.18</v>
          </cell>
          <cell r="C1356">
            <v>12.5</v>
          </cell>
          <cell r="D1356">
            <v>7019199231177</v>
          </cell>
          <cell r="E1356">
            <v>3.5824185475358597E-5</v>
          </cell>
          <cell r="F1356">
            <v>0.23347266509629699</v>
          </cell>
        </row>
        <row r="1357">
          <cell r="A1357">
            <v>43360</v>
          </cell>
          <cell r="B1357">
            <v>6281.2</v>
          </cell>
          <cell r="C1357">
            <v>12.5</v>
          </cell>
          <cell r="D1357">
            <v>7019199231177</v>
          </cell>
          <cell r="E1357">
            <v>3.5824185475358597E-5</v>
          </cell>
          <cell r="F1357">
            <v>0.22501887380782201</v>
          </cell>
        </row>
        <row r="1358">
          <cell r="A1358">
            <v>43361</v>
          </cell>
          <cell r="B1358">
            <v>6371.3</v>
          </cell>
          <cell r="C1358">
            <v>12.5</v>
          </cell>
          <cell r="D1358">
            <v>7019199231177</v>
          </cell>
          <cell r="E1358">
            <v>3.5824185475358597E-5</v>
          </cell>
          <cell r="F1358">
            <v>0.22824663291915201</v>
          </cell>
        </row>
        <row r="1359">
          <cell r="A1359">
            <v>43362</v>
          </cell>
          <cell r="B1359">
            <v>6398.54</v>
          </cell>
          <cell r="C1359">
            <v>12.5</v>
          </cell>
          <cell r="D1359">
            <v>7019199231177</v>
          </cell>
          <cell r="E1359">
            <v>3.5824185475358597E-5</v>
          </cell>
          <cell r="F1359">
            <v>0.229222483731501</v>
          </cell>
        </row>
        <row r="1360">
          <cell r="A1360">
            <v>43363</v>
          </cell>
          <cell r="B1360">
            <v>6519.67</v>
          </cell>
          <cell r="C1360">
            <v>12.5</v>
          </cell>
          <cell r="D1360">
            <v>7019199231177</v>
          </cell>
          <cell r="E1360">
            <v>3.5824185475358597E-5</v>
          </cell>
          <cell r="F1360">
            <v>0.233561867318131</v>
          </cell>
        </row>
        <row r="1361">
          <cell r="A1361">
            <v>43364</v>
          </cell>
          <cell r="B1361">
            <v>6734.95</v>
          </cell>
          <cell r="C1361">
            <v>12.5</v>
          </cell>
          <cell r="D1361">
            <v>7152633351906</v>
          </cell>
          <cell r="E1361">
            <v>3.5155876552678598E-5</v>
          </cell>
          <cell r="F1361">
            <v>0.23677307078846299</v>
          </cell>
        </row>
        <row r="1362">
          <cell r="A1362">
            <v>43365</v>
          </cell>
          <cell r="B1362">
            <v>6721.98</v>
          </cell>
          <cell r="C1362">
            <v>12.5</v>
          </cell>
          <cell r="D1362">
            <v>7152633351906</v>
          </cell>
          <cell r="E1362">
            <v>3.5155876552678598E-5</v>
          </cell>
          <cell r="F1362">
            <v>0.23631709906957499</v>
          </cell>
        </row>
        <row r="1363">
          <cell r="A1363">
            <v>43366</v>
          </cell>
          <cell r="B1363">
            <v>6710.63</v>
          </cell>
          <cell r="C1363">
            <v>12.5</v>
          </cell>
          <cell r="D1363">
            <v>7152633351906</v>
          </cell>
          <cell r="E1363">
            <v>3.5155876552678598E-5</v>
          </cell>
          <cell r="F1363">
            <v>0.23591807987070201</v>
          </cell>
        </row>
        <row r="1364">
          <cell r="A1364">
            <v>43367</v>
          </cell>
          <cell r="B1364">
            <v>6595.41</v>
          </cell>
          <cell r="C1364">
            <v>12.5</v>
          </cell>
          <cell r="D1364">
            <v>7152633351906</v>
          </cell>
          <cell r="E1364">
            <v>3.5155876552678598E-5</v>
          </cell>
          <cell r="F1364">
            <v>0.231867419774302</v>
          </cell>
        </row>
        <row r="1365">
          <cell r="A1365">
            <v>43368</v>
          </cell>
          <cell r="B1365">
            <v>6446.47</v>
          </cell>
          <cell r="C1365">
            <v>12.5</v>
          </cell>
          <cell r="D1365">
            <v>7152633351906</v>
          </cell>
          <cell r="E1365">
            <v>3.5155876552678598E-5</v>
          </cell>
          <cell r="F1365">
            <v>0.226631303520546</v>
          </cell>
        </row>
        <row r="1366">
          <cell r="A1366">
            <v>43369</v>
          </cell>
          <cell r="B1366">
            <v>6495</v>
          </cell>
          <cell r="C1366">
            <v>12.5</v>
          </cell>
          <cell r="D1366">
            <v>7152633351906</v>
          </cell>
          <cell r="E1366">
            <v>3.5155876552678598E-5</v>
          </cell>
          <cell r="F1366">
            <v>0.22833741820964801</v>
          </cell>
        </row>
        <row r="1367">
          <cell r="A1367">
            <v>43370</v>
          </cell>
          <cell r="B1367">
            <v>6676.75</v>
          </cell>
          <cell r="C1367">
            <v>12.5</v>
          </cell>
          <cell r="D1367">
            <v>7152633351906</v>
          </cell>
          <cell r="E1367">
            <v>3.5155876552678598E-5</v>
          </cell>
          <cell r="F1367">
            <v>0.234726998773097</v>
          </cell>
        </row>
        <row r="1368">
          <cell r="A1368">
            <v>43371</v>
          </cell>
          <cell r="B1368">
            <v>6644.13</v>
          </cell>
          <cell r="C1368">
            <v>12.5</v>
          </cell>
          <cell r="D1368">
            <v>7152633351906</v>
          </cell>
          <cell r="E1368">
            <v>3.5155876552678598E-5</v>
          </cell>
          <cell r="F1368">
            <v>0.233580214079949</v>
          </cell>
        </row>
        <row r="1369">
          <cell r="A1369">
            <v>43372</v>
          </cell>
          <cell r="B1369">
            <v>6601.96</v>
          </cell>
          <cell r="C1369">
            <v>12.5</v>
          </cell>
          <cell r="D1369">
            <v>7152633351906</v>
          </cell>
          <cell r="E1369">
            <v>3.5155876552678598E-5</v>
          </cell>
          <cell r="F1369">
            <v>0.23209769076572201</v>
          </cell>
        </row>
        <row r="1370">
          <cell r="A1370">
            <v>43373</v>
          </cell>
          <cell r="B1370">
            <v>6625.56</v>
          </cell>
          <cell r="C1370">
            <v>12.5</v>
          </cell>
          <cell r="D1370">
            <v>7152633351906</v>
          </cell>
          <cell r="E1370">
            <v>3.5155876552678598E-5</v>
          </cell>
          <cell r="F1370">
            <v>0.232927369452365</v>
          </cell>
        </row>
        <row r="1371">
          <cell r="A1371">
            <v>43374</v>
          </cell>
          <cell r="B1371">
            <v>6589.62</v>
          </cell>
          <cell r="C1371">
            <v>12.5</v>
          </cell>
          <cell r="D1371">
            <v>7152633351906</v>
          </cell>
          <cell r="E1371">
            <v>3.5155876552678598E-5</v>
          </cell>
          <cell r="F1371">
            <v>0.23166386724906199</v>
          </cell>
        </row>
        <row r="1372">
          <cell r="A1372">
            <v>43375</v>
          </cell>
          <cell r="B1372">
            <v>6556.1</v>
          </cell>
          <cell r="C1372">
            <v>12.5</v>
          </cell>
          <cell r="D1372">
            <v>7152633351906</v>
          </cell>
          <cell r="E1372">
            <v>3.5155876552678598E-5</v>
          </cell>
          <cell r="F1372">
            <v>0.23048544226701601</v>
          </cell>
        </row>
        <row r="1373">
          <cell r="A1373">
            <v>43376</v>
          </cell>
          <cell r="B1373">
            <v>6502.59</v>
          </cell>
          <cell r="C1373">
            <v>12.5</v>
          </cell>
          <cell r="D1373">
            <v>7152633351906</v>
          </cell>
          <cell r="E1373">
            <v>3.5155876552678598E-5</v>
          </cell>
          <cell r="F1373">
            <v>0.228604251312682</v>
          </cell>
        </row>
        <row r="1374">
          <cell r="A1374">
            <v>43377</v>
          </cell>
          <cell r="B1374">
            <v>6576.69</v>
          </cell>
          <cell r="C1374">
            <v>12.5</v>
          </cell>
          <cell r="D1374">
            <v>7454968648263</v>
          </cell>
          <cell r="E1374">
            <v>3.3730134492888598E-5</v>
          </cell>
          <cell r="F1374">
            <v>0.221832638218036</v>
          </cell>
        </row>
        <row r="1375">
          <cell r="A1375">
            <v>43378</v>
          </cell>
          <cell r="B1375">
            <v>6622.48</v>
          </cell>
          <cell r="C1375">
            <v>12.5</v>
          </cell>
          <cell r="D1375">
            <v>7454968648263</v>
          </cell>
          <cell r="E1375">
            <v>3.3730134492888598E-5</v>
          </cell>
          <cell r="F1375">
            <v>0.223377141076465</v>
          </cell>
        </row>
        <row r="1376">
          <cell r="A1376">
            <v>43379</v>
          </cell>
          <cell r="B1376">
            <v>6588.31</v>
          </cell>
          <cell r="C1376">
            <v>12.5</v>
          </cell>
          <cell r="D1376">
            <v>7454968648263</v>
          </cell>
          <cell r="E1376">
            <v>3.3730134492888598E-5</v>
          </cell>
          <cell r="F1376">
            <v>0.222224582380843</v>
          </cell>
        </row>
        <row r="1377">
          <cell r="A1377">
            <v>43380</v>
          </cell>
          <cell r="B1377">
            <v>6602.95</v>
          </cell>
          <cell r="C1377">
            <v>12.5</v>
          </cell>
          <cell r="D1377">
            <v>7454968648263</v>
          </cell>
          <cell r="E1377">
            <v>3.3730134492888598E-5</v>
          </cell>
          <cell r="F1377">
            <v>0.22271839154981901</v>
          </cell>
        </row>
        <row r="1378">
          <cell r="A1378">
            <v>43381</v>
          </cell>
          <cell r="B1378">
            <v>6652.23</v>
          </cell>
          <cell r="C1378">
            <v>12.5</v>
          </cell>
          <cell r="D1378">
            <v>7454968648263</v>
          </cell>
          <cell r="E1378">
            <v>3.3730134492888598E-5</v>
          </cell>
          <cell r="F1378">
            <v>0.22438061257762901</v>
          </cell>
        </row>
        <row r="1379">
          <cell r="A1379">
            <v>43382</v>
          </cell>
          <cell r="B1379">
            <v>6642.64</v>
          </cell>
          <cell r="C1379">
            <v>12.5</v>
          </cell>
          <cell r="D1379">
            <v>7454968648263</v>
          </cell>
          <cell r="E1379">
            <v>3.3730134492888598E-5</v>
          </cell>
          <cell r="F1379">
            <v>0.22405714058784201</v>
          </cell>
        </row>
        <row r="1380">
          <cell r="A1380">
            <v>43383</v>
          </cell>
          <cell r="B1380">
            <v>6585.53</v>
          </cell>
          <cell r="C1380">
            <v>12.5</v>
          </cell>
          <cell r="D1380">
            <v>7454968648263</v>
          </cell>
          <cell r="E1380">
            <v>3.3730134492888598E-5</v>
          </cell>
          <cell r="F1380">
            <v>0.222130812606953</v>
          </cell>
        </row>
        <row r="1381">
          <cell r="A1381">
            <v>43384</v>
          </cell>
          <cell r="B1381">
            <v>6256.24</v>
          </cell>
          <cell r="C1381">
            <v>12.5</v>
          </cell>
          <cell r="D1381">
            <v>7454968648263</v>
          </cell>
          <cell r="E1381">
            <v>3.3730134492888598E-5</v>
          </cell>
          <cell r="F1381">
            <v>0.21102381661979</v>
          </cell>
        </row>
        <row r="1382">
          <cell r="A1382">
            <v>43385</v>
          </cell>
          <cell r="B1382">
            <v>6274.58</v>
          </cell>
          <cell r="C1382">
            <v>12.5</v>
          </cell>
          <cell r="D1382">
            <v>7454968648263</v>
          </cell>
          <cell r="E1382">
            <v>3.3730134492888598E-5</v>
          </cell>
          <cell r="F1382">
            <v>0.21164242728638899</v>
          </cell>
        </row>
        <row r="1383">
          <cell r="A1383">
            <v>43386</v>
          </cell>
          <cell r="B1383">
            <v>6285.99</v>
          </cell>
          <cell r="C1383">
            <v>12.5</v>
          </cell>
          <cell r="D1383">
            <v>7454968648263</v>
          </cell>
          <cell r="E1383">
            <v>3.3730134492888598E-5</v>
          </cell>
          <cell r="F1383">
            <v>0.21202728812095301</v>
          </cell>
        </row>
        <row r="1384">
          <cell r="A1384">
            <v>43387</v>
          </cell>
          <cell r="B1384">
            <v>6290.93</v>
          </cell>
          <cell r="C1384">
            <v>12.5</v>
          </cell>
          <cell r="D1384">
            <v>7454968648263</v>
          </cell>
          <cell r="E1384">
            <v>3.3730134492888598E-5</v>
          </cell>
          <cell r="F1384">
            <v>0.21219391498534801</v>
          </cell>
        </row>
        <row r="1385">
          <cell r="A1385">
            <v>43388</v>
          </cell>
          <cell r="B1385">
            <v>6596.54</v>
          </cell>
          <cell r="C1385">
            <v>12.5</v>
          </cell>
          <cell r="D1385">
            <v>7454968648263</v>
          </cell>
          <cell r="E1385">
            <v>3.3730134492888598E-5</v>
          </cell>
          <cell r="F1385">
            <v>0.22250218138771999</v>
          </cell>
        </row>
        <row r="1386">
          <cell r="A1386">
            <v>43389</v>
          </cell>
          <cell r="B1386">
            <v>6596.11</v>
          </cell>
          <cell r="C1386">
            <v>12.5</v>
          </cell>
          <cell r="D1386">
            <v>7454968648263</v>
          </cell>
          <cell r="E1386">
            <v>3.3730134492888598E-5</v>
          </cell>
          <cell r="F1386">
            <v>0.22248767742988801</v>
          </cell>
        </row>
        <row r="1387">
          <cell r="A1387">
            <v>43390</v>
          </cell>
          <cell r="B1387">
            <v>6544.43</v>
          </cell>
          <cell r="C1387">
            <v>12.5</v>
          </cell>
          <cell r="D1387">
            <v>7454968648263</v>
          </cell>
          <cell r="E1387">
            <v>3.3730134492888598E-5</v>
          </cell>
          <cell r="F1387">
            <v>0.220744504079295</v>
          </cell>
        </row>
        <row r="1388">
          <cell r="A1388">
            <v>43391</v>
          </cell>
          <cell r="B1388">
            <v>6476.71</v>
          </cell>
          <cell r="C1388">
            <v>12.5</v>
          </cell>
          <cell r="D1388">
            <v>7454968648263</v>
          </cell>
          <cell r="E1388">
            <v>3.3730134492888598E-5</v>
          </cell>
          <cell r="F1388">
            <v>0.21846029937143699</v>
          </cell>
        </row>
        <row r="1389">
          <cell r="A1389">
            <v>43392</v>
          </cell>
          <cell r="B1389">
            <v>6465.41</v>
          </cell>
          <cell r="C1389">
            <v>12.5</v>
          </cell>
          <cell r="D1389">
            <v>7182852313938</v>
          </cell>
          <cell r="E1389">
            <v>3.5007972342440897E-5</v>
          </cell>
          <cell r="F1389">
            <v>0.22634089446254099</v>
          </cell>
        </row>
        <row r="1390">
          <cell r="A1390">
            <v>43393</v>
          </cell>
          <cell r="B1390">
            <v>6489.19</v>
          </cell>
          <cell r="C1390">
            <v>12.5</v>
          </cell>
          <cell r="D1390">
            <v>7182852313938</v>
          </cell>
          <cell r="E1390">
            <v>3.5007972342440897E-5</v>
          </cell>
          <cell r="F1390">
            <v>0.227173384044844</v>
          </cell>
        </row>
        <row r="1391">
          <cell r="A1391">
            <v>43394</v>
          </cell>
          <cell r="B1391">
            <v>6482.35</v>
          </cell>
          <cell r="C1391">
            <v>12.5</v>
          </cell>
          <cell r="D1391">
            <v>7182852313938</v>
          </cell>
          <cell r="E1391">
            <v>3.5007972342440897E-5</v>
          </cell>
          <cell r="F1391">
            <v>0.226933929514022</v>
          </cell>
        </row>
        <row r="1392">
          <cell r="A1392">
            <v>43395</v>
          </cell>
          <cell r="B1392">
            <v>6487.16</v>
          </cell>
          <cell r="C1392">
            <v>12.5</v>
          </cell>
          <cell r="D1392">
            <v>7182852313938</v>
          </cell>
          <cell r="E1392">
            <v>3.5007972342440897E-5</v>
          </cell>
          <cell r="F1392">
            <v>0.227102317860989</v>
          </cell>
        </row>
        <row r="1393">
          <cell r="A1393">
            <v>43396</v>
          </cell>
          <cell r="B1393">
            <v>6475.74</v>
          </cell>
          <cell r="C1393">
            <v>12.5</v>
          </cell>
          <cell r="D1393">
            <v>7182852313938</v>
          </cell>
          <cell r="E1393">
            <v>3.5007972342440897E-5</v>
          </cell>
          <cell r="F1393">
            <v>0.226702526816838</v>
          </cell>
        </row>
        <row r="1394">
          <cell r="A1394">
            <v>43397</v>
          </cell>
          <cell r="B1394">
            <v>6495.84</v>
          </cell>
          <cell r="C1394">
            <v>12.5</v>
          </cell>
          <cell r="D1394">
            <v>7182852313938</v>
          </cell>
          <cell r="E1394">
            <v>3.5007972342440897E-5</v>
          </cell>
          <cell r="F1394">
            <v>0.227406187060921</v>
          </cell>
        </row>
        <row r="1395">
          <cell r="A1395">
            <v>43398</v>
          </cell>
          <cell r="B1395">
            <v>6476.29</v>
          </cell>
          <cell r="C1395">
            <v>12.5</v>
          </cell>
          <cell r="D1395">
            <v>7182852313938</v>
          </cell>
          <cell r="E1395">
            <v>3.5007972342440897E-5</v>
          </cell>
          <cell r="F1395">
            <v>0.226721781201627</v>
          </cell>
        </row>
        <row r="1396">
          <cell r="A1396">
            <v>43399</v>
          </cell>
          <cell r="B1396">
            <v>6474.75</v>
          </cell>
          <cell r="C1396">
            <v>12.5</v>
          </cell>
          <cell r="D1396">
            <v>7182852313938</v>
          </cell>
          <cell r="E1396">
            <v>3.5007972342440897E-5</v>
          </cell>
          <cell r="F1396">
            <v>0.226667868924219</v>
          </cell>
        </row>
        <row r="1397">
          <cell r="A1397">
            <v>43400</v>
          </cell>
          <cell r="B1397">
            <v>6480.38</v>
          </cell>
          <cell r="C1397">
            <v>12.5</v>
          </cell>
          <cell r="D1397">
            <v>7182852313938</v>
          </cell>
          <cell r="E1397">
            <v>3.5007972342440897E-5</v>
          </cell>
          <cell r="F1397">
            <v>0.22686496380850699</v>
          </cell>
        </row>
        <row r="1398">
          <cell r="A1398">
            <v>43401</v>
          </cell>
          <cell r="B1398">
            <v>6486.39</v>
          </cell>
          <cell r="C1398">
            <v>12.5</v>
          </cell>
          <cell r="D1398">
            <v>7182852313938</v>
          </cell>
          <cell r="E1398">
            <v>3.5007972342440897E-5</v>
          </cell>
          <cell r="F1398">
            <v>0.22707536172228501</v>
          </cell>
        </row>
        <row r="1399">
          <cell r="A1399">
            <v>43402</v>
          </cell>
          <cell r="B1399">
            <v>6332.63</v>
          </cell>
          <cell r="C1399">
            <v>12.5</v>
          </cell>
          <cell r="D1399">
            <v>7182852313938</v>
          </cell>
          <cell r="E1399">
            <v>3.5007972342440897E-5</v>
          </cell>
          <cell r="F1399">
            <v>0.221692535894912</v>
          </cell>
        </row>
        <row r="1400">
          <cell r="A1400">
            <v>43403</v>
          </cell>
          <cell r="B1400">
            <v>6334.27</v>
          </cell>
          <cell r="C1400">
            <v>12.5</v>
          </cell>
          <cell r="D1400">
            <v>7182852313938</v>
          </cell>
          <cell r="E1400">
            <v>3.5007972342440897E-5</v>
          </cell>
          <cell r="F1400">
            <v>0.221749948969553</v>
          </cell>
        </row>
        <row r="1401">
          <cell r="A1401">
            <v>43404</v>
          </cell>
          <cell r="B1401">
            <v>6317.61</v>
          </cell>
          <cell r="C1401">
            <v>12.5</v>
          </cell>
          <cell r="D1401">
            <v>7182852313938</v>
          </cell>
          <cell r="E1401">
            <v>3.5007972342440897E-5</v>
          </cell>
          <cell r="F1401">
            <v>0.22116671615032801</v>
          </cell>
        </row>
        <row r="1402">
          <cell r="A1402">
            <v>43405</v>
          </cell>
          <cell r="B1402">
            <v>6377.78</v>
          </cell>
          <cell r="C1402">
            <v>12.5</v>
          </cell>
          <cell r="D1402">
            <v>7182852313938</v>
          </cell>
          <cell r="E1402">
            <v>3.5007972342440897E-5</v>
          </cell>
          <cell r="F1402">
            <v>0.223273145846173</v>
          </cell>
        </row>
        <row r="1403">
          <cell r="A1403">
            <v>43406</v>
          </cell>
          <cell r="B1403">
            <v>6388.44</v>
          </cell>
          <cell r="C1403">
            <v>12.5</v>
          </cell>
          <cell r="D1403">
            <v>7184404942701</v>
          </cell>
          <cell r="E1403">
            <v>3.5000406735375798E-5</v>
          </cell>
          <cell r="F1403">
            <v>0.223597998404544</v>
          </cell>
        </row>
        <row r="1404">
          <cell r="A1404">
            <v>43407</v>
          </cell>
          <cell r="B1404">
            <v>6361.26</v>
          </cell>
          <cell r="C1404">
            <v>12.5</v>
          </cell>
          <cell r="D1404">
            <v>7184404942701</v>
          </cell>
          <cell r="E1404">
            <v>3.5000406735375798E-5</v>
          </cell>
          <cell r="F1404">
            <v>0.22264668734947701</v>
          </cell>
        </row>
        <row r="1405">
          <cell r="A1405">
            <v>43408</v>
          </cell>
          <cell r="B1405">
            <v>6376.13</v>
          </cell>
          <cell r="C1405">
            <v>12.5</v>
          </cell>
          <cell r="D1405">
            <v>7184404942701</v>
          </cell>
          <cell r="E1405">
            <v>3.5000406735375798E-5</v>
          </cell>
          <cell r="F1405">
            <v>0.223167143397632</v>
          </cell>
        </row>
        <row r="1406">
          <cell r="A1406">
            <v>43409</v>
          </cell>
          <cell r="B1406">
            <v>6419.66</v>
          </cell>
          <cell r="C1406">
            <v>12.5</v>
          </cell>
          <cell r="D1406">
            <v>7184404942701</v>
          </cell>
          <cell r="E1406">
            <v>3.5000406735375798E-5</v>
          </cell>
          <cell r="F1406">
            <v>0.22469071110282299</v>
          </cell>
        </row>
        <row r="1407">
          <cell r="A1407">
            <v>43410</v>
          </cell>
          <cell r="B1407">
            <v>6461.01</v>
          </cell>
          <cell r="C1407">
            <v>12.5</v>
          </cell>
          <cell r="D1407">
            <v>7184404942701</v>
          </cell>
          <cell r="E1407">
            <v>3.5000406735375798E-5</v>
          </cell>
          <cell r="F1407">
            <v>0.22613797792133</v>
          </cell>
        </row>
        <row r="1408">
          <cell r="A1408">
            <v>43411</v>
          </cell>
          <cell r="B1408">
            <v>6530.14</v>
          </cell>
          <cell r="C1408">
            <v>12.5</v>
          </cell>
          <cell r="D1408">
            <v>7184404942701</v>
          </cell>
          <cell r="E1408">
            <v>3.5000406735375798E-5</v>
          </cell>
          <cell r="F1408">
            <v>0.22855755603894701</v>
          </cell>
        </row>
        <row r="1409">
          <cell r="A1409">
            <v>43412</v>
          </cell>
          <cell r="B1409">
            <v>6453.72</v>
          </cell>
          <cell r="C1409">
            <v>12.5</v>
          </cell>
          <cell r="D1409">
            <v>7184404942701</v>
          </cell>
          <cell r="E1409">
            <v>3.5000406735375798E-5</v>
          </cell>
          <cell r="F1409">
            <v>0.22588282495622899</v>
          </cell>
        </row>
        <row r="1410">
          <cell r="A1410">
            <v>43413</v>
          </cell>
          <cell r="B1410">
            <v>6385.62</v>
          </cell>
          <cell r="C1410">
            <v>12.5</v>
          </cell>
          <cell r="D1410">
            <v>7184404942701</v>
          </cell>
          <cell r="E1410">
            <v>3.5000406735375798E-5</v>
          </cell>
          <cell r="F1410">
            <v>0.22349929725754999</v>
          </cell>
        </row>
        <row r="1411">
          <cell r="A1411">
            <v>43414</v>
          </cell>
          <cell r="B1411">
            <v>6409.22</v>
          </cell>
          <cell r="C1411">
            <v>12.5</v>
          </cell>
          <cell r="D1411">
            <v>7184404942701</v>
          </cell>
          <cell r="E1411">
            <v>3.5000406735375798E-5</v>
          </cell>
          <cell r="F1411">
            <v>0.22432530685650501</v>
          </cell>
        </row>
        <row r="1412">
          <cell r="A1412">
            <v>43415</v>
          </cell>
          <cell r="B1412">
            <v>6411.27</v>
          </cell>
          <cell r="C1412">
            <v>12.5</v>
          </cell>
          <cell r="D1412">
            <v>7184404942701</v>
          </cell>
          <cell r="E1412">
            <v>3.5000406735375798E-5</v>
          </cell>
          <cell r="F1412">
            <v>0.22439705769031301</v>
          </cell>
        </row>
        <row r="1413">
          <cell r="A1413">
            <v>43416</v>
          </cell>
          <cell r="B1413">
            <v>6371.27</v>
          </cell>
          <cell r="C1413">
            <v>12.5</v>
          </cell>
          <cell r="D1413">
            <v>7184404942701</v>
          </cell>
          <cell r="E1413">
            <v>3.5000406735375798E-5</v>
          </cell>
          <cell r="F1413">
            <v>0.22299704142089799</v>
          </cell>
        </row>
        <row r="1414">
          <cell r="A1414">
            <v>43417</v>
          </cell>
          <cell r="B1414">
            <v>6359.49</v>
          </cell>
          <cell r="C1414">
            <v>12.5</v>
          </cell>
          <cell r="D1414">
            <v>7184404942701</v>
          </cell>
          <cell r="E1414">
            <v>3.5000406735375798E-5</v>
          </cell>
          <cell r="F1414">
            <v>0.222584736629555</v>
          </cell>
        </row>
        <row r="1415">
          <cell r="A1415">
            <v>43418</v>
          </cell>
          <cell r="B1415">
            <v>5738.35</v>
          </cell>
          <cell r="C1415">
            <v>12.5</v>
          </cell>
          <cell r="D1415">
            <v>7184404942701</v>
          </cell>
          <cell r="E1415">
            <v>3.5000406735375798E-5</v>
          </cell>
          <cell r="F1415">
            <v>0.20084458398994401</v>
          </cell>
        </row>
        <row r="1416">
          <cell r="A1416">
            <v>43419</v>
          </cell>
          <cell r="B1416">
            <v>5648.03</v>
          </cell>
          <cell r="C1416">
            <v>12.5</v>
          </cell>
          <cell r="D1416">
            <v>7184404942701</v>
          </cell>
          <cell r="E1416">
            <v>3.5000406735375798E-5</v>
          </cell>
          <cell r="F1416">
            <v>0.19768334725360501</v>
          </cell>
        </row>
        <row r="1417">
          <cell r="A1417">
            <v>43420</v>
          </cell>
          <cell r="B1417">
            <v>5575.55</v>
          </cell>
          <cell r="C1417">
            <v>12.5</v>
          </cell>
          <cell r="D1417">
            <v>7184404942701</v>
          </cell>
          <cell r="E1417">
            <v>3.5000406735375798E-5</v>
          </cell>
          <cell r="F1417">
            <v>0.19514651777342501</v>
          </cell>
        </row>
        <row r="1418">
          <cell r="A1418">
            <v>43421</v>
          </cell>
          <cell r="B1418">
            <v>5554.33</v>
          </cell>
          <cell r="C1418">
            <v>12.5</v>
          </cell>
          <cell r="D1418">
            <v>6653303141405</v>
          </cell>
          <cell r="E1418">
            <v>3.7794324082620702E-5</v>
          </cell>
          <cell r="F1418">
            <v>0.209922148081823</v>
          </cell>
        </row>
        <row r="1419">
          <cell r="A1419">
            <v>43422</v>
          </cell>
          <cell r="B1419">
            <v>5623.54</v>
          </cell>
          <cell r="C1419">
            <v>12.5</v>
          </cell>
          <cell r="D1419">
            <v>6653303141405</v>
          </cell>
          <cell r="E1419">
            <v>3.7794324082620702E-5</v>
          </cell>
          <cell r="F1419">
            <v>0.21253789325158101</v>
          </cell>
        </row>
        <row r="1420">
          <cell r="A1420">
            <v>43423</v>
          </cell>
          <cell r="B1420">
            <v>4871.49</v>
          </cell>
          <cell r="C1420">
            <v>12.5</v>
          </cell>
          <cell r="D1420">
            <v>6653303141405</v>
          </cell>
          <cell r="E1420">
            <v>3.7794324082620702E-5</v>
          </cell>
          <cell r="F1420">
            <v>0.18411467182524599</v>
          </cell>
        </row>
        <row r="1421">
          <cell r="A1421">
            <v>43424</v>
          </cell>
          <cell r="B1421">
            <v>4451.87</v>
          </cell>
          <cell r="C1421">
            <v>12.5</v>
          </cell>
          <cell r="D1421">
            <v>6653303141405</v>
          </cell>
          <cell r="E1421">
            <v>3.7794324082620702E-5</v>
          </cell>
          <cell r="F1421">
            <v>0.168255417553697</v>
          </cell>
        </row>
        <row r="1422">
          <cell r="A1422">
            <v>43425</v>
          </cell>
          <cell r="B1422">
            <v>4602.17</v>
          </cell>
          <cell r="C1422">
            <v>12.5</v>
          </cell>
          <cell r="D1422">
            <v>6653303141405</v>
          </cell>
          <cell r="E1422">
            <v>3.7794324082620702E-5</v>
          </cell>
          <cell r="F1422">
            <v>0.173935904463315</v>
          </cell>
        </row>
        <row r="1423">
          <cell r="A1423">
            <v>43426</v>
          </cell>
          <cell r="B1423">
            <v>4365.9399999999996</v>
          </cell>
          <cell r="C1423">
            <v>12.5</v>
          </cell>
          <cell r="D1423">
            <v>6653303141405</v>
          </cell>
          <cell r="E1423">
            <v>3.7794324082620702E-5</v>
          </cell>
          <cell r="F1423">
            <v>0.165007751285277</v>
          </cell>
        </row>
        <row r="1424">
          <cell r="A1424">
            <v>43427</v>
          </cell>
          <cell r="B1424">
            <v>4347.1099999999997</v>
          </cell>
          <cell r="C1424">
            <v>12.5</v>
          </cell>
          <cell r="D1424">
            <v>6653303141405</v>
          </cell>
          <cell r="E1424">
            <v>3.7794324082620702E-5</v>
          </cell>
          <cell r="F1424">
            <v>0.164296084162801</v>
          </cell>
        </row>
        <row r="1425">
          <cell r="A1425">
            <v>43428</v>
          </cell>
          <cell r="B1425">
            <v>3880.76</v>
          </cell>
          <cell r="C1425">
            <v>12.5</v>
          </cell>
          <cell r="D1425">
            <v>6653303141405</v>
          </cell>
          <cell r="E1425">
            <v>3.7794324082620702E-5</v>
          </cell>
          <cell r="F1425">
            <v>0.146670701126871</v>
          </cell>
        </row>
        <row r="1426">
          <cell r="A1426">
            <v>43429</v>
          </cell>
          <cell r="B1426">
            <v>4009.97</v>
          </cell>
          <cell r="C1426">
            <v>12.5</v>
          </cell>
          <cell r="D1426">
            <v>6653303141405</v>
          </cell>
          <cell r="E1426">
            <v>3.7794324082620702E-5</v>
          </cell>
          <cell r="F1426">
            <v>0.15155410574158701</v>
          </cell>
        </row>
        <row r="1427">
          <cell r="A1427">
            <v>43430</v>
          </cell>
          <cell r="B1427">
            <v>3779.13</v>
          </cell>
          <cell r="C1427">
            <v>12.5</v>
          </cell>
          <cell r="D1427">
            <v>6653303141405</v>
          </cell>
          <cell r="E1427">
            <v>3.7794324082620702E-5</v>
          </cell>
          <cell r="F1427">
            <v>0.14282966397035499</v>
          </cell>
        </row>
        <row r="1428">
          <cell r="A1428">
            <v>43431</v>
          </cell>
          <cell r="B1428">
            <v>3820.72</v>
          </cell>
          <cell r="C1428">
            <v>12.5</v>
          </cell>
          <cell r="D1428">
            <v>6653303141405</v>
          </cell>
          <cell r="E1428">
            <v>3.7794324082620702E-5</v>
          </cell>
          <cell r="F1428">
            <v>0.144401529908951</v>
          </cell>
        </row>
        <row r="1429">
          <cell r="A1429">
            <v>43432</v>
          </cell>
          <cell r="B1429">
            <v>4257.42</v>
          </cell>
          <cell r="C1429">
            <v>12.5</v>
          </cell>
          <cell r="D1429">
            <v>6653303141405</v>
          </cell>
          <cell r="E1429">
            <v>3.7794324082620702E-5</v>
          </cell>
          <cell r="F1429">
            <v>0.16090631123583099</v>
          </cell>
        </row>
        <row r="1430">
          <cell r="A1430">
            <v>43433</v>
          </cell>
          <cell r="B1430">
            <v>4278.8500000000004</v>
          </cell>
          <cell r="C1430">
            <v>12.5</v>
          </cell>
          <cell r="D1430">
            <v>6653303141405</v>
          </cell>
          <cell r="E1430">
            <v>3.7794324082620702E-5</v>
          </cell>
          <cell r="F1430">
            <v>0.16171624360092199</v>
          </cell>
        </row>
        <row r="1431">
          <cell r="A1431">
            <v>43434</v>
          </cell>
          <cell r="B1431">
            <v>4017.27</v>
          </cell>
          <cell r="C1431">
            <v>12.5</v>
          </cell>
          <cell r="D1431">
            <v>6653303141405</v>
          </cell>
          <cell r="E1431">
            <v>3.7794324082620702E-5</v>
          </cell>
          <cell r="F1431">
            <v>0.15183000430738999</v>
          </cell>
        </row>
        <row r="1432">
          <cell r="A1432">
            <v>43435</v>
          </cell>
          <cell r="B1432">
            <v>4214.67</v>
          </cell>
          <cell r="C1432">
            <v>12.5</v>
          </cell>
          <cell r="D1432">
            <v>6653303141405</v>
          </cell>
          <cell r="E1432">
            <v>3.7794324082620702E-5</v>
          </cell>
          <cell r="F1432">
            <v>0.15929060388129901</v>
          </cell>
        </row>
        <row r="1433">
          <cell r="A1433">
            <v>43436</v>
          </cell>
          <cell r="B1433">
            <v>4139.88</v>
          </cell>
          <cell r="C1433">
            <v>12.5</v>
          </cell>
          <cell r="D1433">
            <v>6653303141405</v>
          </cell>
          <cell r="E1433">
            <v>3.7794324082620702E-5</v>
          </cell>
          <cell r="F1433">
            <v>0.15646396638316001</v>
          </cell>
        </row>
        <row r="1434">
          <cell r="A1434">
            <v>43437</v>
          </cell>
          <cell r="B1434">
            <v>3894.13</v>
          </cell>
          <cell r="C1434">
            <v>12.5</v>
          </cell>
          <cell r="D1434">
            <v>5646403851534</v>
          </cell>
          <cell r="E1434">
            <v>4.4534025861055597E-5</v>
          </cell>
          <cell r="F1434">
            <v>0.173421286126313</v>
          </cell>
        </row>
        <row r="1435">
          <cell r="A1435">
            <v>43438</v>
          </cell>
          <cell r="B1435">
            <v>3956.89</v>
          </cell>
          <cell r="C1435">
            <v>12.5</v>
          </cell>
          <cell r="D1435">
            <v>5646403851534</v>
          </cell>
          <cell r="E1435">
            <v>4.4534025861055597E-5</v>
          </cell>
          <cell r="F1435">
            <v>0.17621624158935201</v>
          </cell>
        </row>
        <row r="1436">
          <cell r="A1436">
            <v>43439</v>
          </cell>
          <cell r="B1436">
            <v>3753.99</v>
          </cell>
          <cell r="C1436">
            <v>12.5</v>
          </cell>
          <cell r="D1436">
            <v>5646403851534</v>
          </cell>
          <cell r="E1436">
            <v>4.4534025861055597E-5</v>
          </cell>
          <cell r="F1436">
            <v>0.167180287742144</v>
          </cell>
        </row>
        <row r="1437">
          <cell r="A1437">
            <v>43440</v>
          </cell>
          <cell r="B1437">
            <v>3521.1</v>
          </cell>
          <cell r="C1437">
            <v>12.5</v>
          </cell>
          <cell r="D1437">
            <v>5646403851534</v>
          </cell>
          <cell r="E1437">
            <v>4.4534025861055597E-5</v>
          </cell>
          <cell r="F1437">
            <v>0.15680875845936301</v>
          </cell>
        </row>
        <row r="1438">
          <cell r="A1438">
            <v>43441</v>
          </cell>
          <cell r="B1438">
            <v>3419.94</v>
          </cell>
          <cell r="C1438">
            <v>12.5</v>
          </cell>
          <cell r="D1438">
            <v>5646403851534</v>
          </cell>
          <cell r="E1438">
            <v>4.4534025861055597E-5</v>
          </cell>
          <cell r="F1438">
            <v>0.152303696403259</v>
          </cell>
        </row>
        <row r="1439">
          <cell r="A1439">
            <v>43442</v>
          </cell>
          <cell r="B1439">
            <v>3476.11</v>
          </cell>
          <cell r="C1439">
            <v>12.5</v>
          </cell>
          <cell r="D1439">
            <v>5646403851534</v>
          </cell>
          <cell r="E1439">
            <v>4.4534025861055597E-5</v>
          </cell>
          <cell r="F1439">
            <v>0.15480517263587401</v>
          </cell>
        </row>
        <row r="1440">
          <cell r="A1440">
            <v>43443</v>
          </cell>
          <cell r="B1440">
            <v>3614.23</v>
          </cell>
          <cell r="C1440">
            <v>12.5</v>
          </cell>
          <cell r="D1440">
            <v>5646403851534</v>
          </cell>
          <cell r="E1440">
            <v>4.4534025861055597E-5</v>
          </cell>
          <cell r="F1440">
            <v>0.16095621228780299</v>
          </cell>
        </row>
        <row r="1441">
          <cell r="A1441">
            <v>43444</v>
          </cell>
          <cell r="B1441">
            <v>3502.66</v>
          </cell>
          <cell r="C1441">
            <v>12.5</v>
          </cell>
          <cell r="D1441">
            <v>5646403851534</v>
          </cell>
          <cell r="E1441">
            <v>4.4534025861055597E-5</v>
          </cell>
          <cell r="F1441">
            <v>0.15598755102248499</v>
          </cell>
        </row>
        <row r="1442">
          <cell r="A1442">
            <v>43445</v>
          </cell>
          <cell r="B1442">
            <v>3424.59</v>
          </cell>
          <cell r="C1442">
            <v>12.5</v>
          </cell>
          <cell r="D1442">
            <v>5646403851534</v>
          </cell>
          <cell r="E1442">
            <v>4.4534025861055597E-5</v>
          </cell>
          <cell r="F1442">
            <v>0.15251077962351201</v>
          </cell>
        </row>
        <row r="1443">
          <cell r="A1443">
            <v>43446</v>
          </cell>
          <cell r="B1443">
            <v>3486.95</v>
          </cell>
          <cell r="C1443">
            <v>12.5</v>
          </cell>
          <cell r="D1443">
            <v>5646403851534</v>
          </cell>
          <cell r="E1443">
            <v>4.4534025861055597E-5</v>
          </cell>
          <cell r="F1443">
            <v>0.15528792147620801</v>
          </cell>
        </row>
        <row r="1444">
          <cell r="A1444">
            <v>43447</v>
          </cell>
          <cell r="B1444">
            <v>3313.68</v>
          </cell>
          <cell r="C1444">
            <v>12.5</v>
          </cell>
          <cell r="D1444">
            <v>5646403851534</v>
          </cell>
          <cell r="E1444">
            <v>4.4534025861055597E-5</v>
          </cell>
          <cell r="F1444">
            <v>0.14757151081526301</v>
          </cell>
        </row>
        <row r="1445">
          <cell r="A1445">
            <v>43448</v>
          </cell>
          <cell r="B1445">
            <v>3242.48</v>
          </cell>
          <cell r="C1445">
            <v>12.5</v>
          </cell>
          <cell r="D1445">
            <v>5646403851534</v>
          </cell>
          <cell r="E1445">
            <v>4.4534025861055597E-5</v>
          </cell>
          <cell r="F1445">
            <v>0.14440068817395599</v>
          </cell>
        </row>
        <row r="1446">
          <cell r="A1446">
            <v>43449</v>
          </cell>
          <cell r="B1446">
            <v>3236.76</v>
          </cell>
          <cell r="C1446">
            <v>12.5</v>
          </cell>
          <cell r="D1446">
            <v>5646403851534</v>
          </cell>
          <cell r="E1446">
            <v>4.4534025861055597E-5</v>
          </cell>
          <cell r="F1446">
            <v>0.14414595354602999</v>
          </cell>
        </row>
        <row r="1447">
          <cell r="A1447">
            <v>43450</v>
          </cell>
          <cell r="B1447">
            <v>3252.84</v>
          </cell>
          <cell r="C1447">
            <v>12.5</v>
          </cell>
          <cell r="D1447">
            <v>5646403851534</v>
          </cell>
          <cell r="E1447">
            <v>4.4534025861055597E-5</v>
          </cell>
          <cell r="F1447">
            <v>0.14486206068187599</v>
          </cell>
        </row>
        <row r="1448">
          <cell r="A1448">
            <v>43451</v>
          </cell>
          <cell r="B1448">
            <v>3545.86</v>
          </cell>
          <cell r="C1448">
            <v>12.5</v>
          </cell>
          <cell r="D1448">
            <v>5646403851534</v>
          </cell>
          <cell r="E1448">
            <v>4.4534025861055597E-5</v>
          </cell>
          <cell r="F1448">
            <v>0.15791142093968299</v>
          </cell>
        </row>
        <row r="1449">
          <cell r="A1449">
            <v>43452</v>
          </cell>
          <cell r="B1449">
            <v>3696.06</v>
          </cell>
          <cell r="C1449">
            <v>12.5</v>
          </cell>
          <cell r="D1449">
            <v>5646403851534</v>
          </cell>
          <cell r="E1449">
            <v>4.4534025861055597E-5</v>
          </cell>
          <cell r="F1449">
            <v>0.164600431624013</v>
          </cell>
        </row>
        <row r="1450">
          <cell r="A1450">
            <v>43453</v>
          </cell>
          <cell r="B1450">
            <v>3745.95</v>
          </cell>
          <cell r="C1450">
            <v>12.5</v>
          </cell>
          <cell r="D1450">
            <v>5106422924659</v>
          </cell>
          <cell r="E1450">
            <v>4.9243295915010997E-5</v>
          </cell>
          <cell r="F1450">
            <v>0.18446292433283601</v>
          </cell>
        </row>
        <row r="1451">
          <cell r="A1451">
            <v>43454</v>
          </cell>
          <cell r="B1451">
            <v>4134.4399999999996</v>
          </cell>
          <cell r="C1451">
            <v>12.5</v>
          </cell>
          <cell r="D1451">
            <v>5106422924659</v>
          </cell>
          <cell r="E1451">
            <v>4.9243295915010997E-5</v>
          </cell>
          <cell r="F1451">
            <v>0.203593452362858</v>
          </cell>
        </row>
        <row r="1452">
          <cell r="A1452">
            <v>43455</v>
          </cell>
          <cell r="B1452">
            <v>3896.54</v>
          </cell>
          <cell r="C1452">
            <v>12.5</v>
          </cell>
          <cell r="D1452">
            <v>5106422924659</v>
          </cell>
          <cell r="E1452">
            <v>4.9243295915010997E-5</v>
          </cell>
          <cell r="F1452">
            <v>0.191878472264677</v>
          </cell>
        </row>
        <row r="1453">
          <cell r="A1453">
            <v>43456</v>
          </cell>
          <cell r="B1453">
            <v>4014.18</v>
          </cell>
          <cell r="C1453">
            <v>12.5</v>
          </cell>
          <cell r="D1453">
            <v>5106422924659</v>
          </cell>
          <cell r="E1453">
            <v>4.9243295915010997E-5</v>
          </cell>
          <cell r="F1453">
            <v>0.19767145359611901</v>
          </cell>
        </row>
        <row r="1454">
          <cell r="A1454">
            <v>43457</v>
          </cell>
          <cell r="B1454">
            <v>3998.98</v>
          </cell>
          <cell r="C1454">
            <v>12.5</v>
          </cell>
          <cell r="D1454">
            <v>5106422924659</v>
          </cell>
          <cell r="E1454">
            <v>4.9243295915010997E-5</v>
          </cell>
          <cell r="F1454">
            <v>0.19692295549821101</v>
          </cell>
        </row>
        <row r="1455">
          <cell r="A1455">
            <v>43458</v>
          </cell>
          <cell r="B1455">
            <v>4078.6</v>
          </cell>
          <cell r="C1455">
            <v>12.5</v>
          </cell>
          <cell r="D1455">
            <v>5106422924659</v>
          </cell>
          <cell r="E1455">
            <v>4.9243295915010997E-5</v>
          </cell>
          <cell r="F1455">
            <v>0.20084370671896401</v>
          </cell>
        </row>
        <row r="1456">
          <cell r="A1456">
            <v>43459</v>
          </cell>
          <cell r="B1456">
            <v>3815.49</v>
          </cell>
          <cell r="C1456">
            <v>12.5</v>
          </cell>
          <cell r="D1456">
            <v>5106422924659</v>
          </cell>
          <cell r="E1456">
            <v>4.9243295915010997E-5</v>
          </cell>
          <cell r="F1456">
            <v>0.18788730313076499</v>
          </cell>
        </row>
        <row r="1457">
          <cell r="A1457">
            <v>43460</v>
          </cell>
          <cell r="B1457">
            <v>3857.3</v>
          </cell>
          <cell r="C1457">
            <v>12.5</v>
          </cell>
          <cell r="D1457">
            <v>5106422924659</v>
          </cell>
          <cell r="E1457">
            <v>4.9243295915010997E-5</v>
          </cell>
          <cell r="F1457">
            <v>0.18994616533297201</v>
          </cell>
        </row>
        <row r="1458">
          <cell r="A1458">
            <v>43461</v>
          </cell>
          <cell r="B1458">
            <v>3654.83</v>
          </cell>
          <cell r="C1458">
            <v>12.5</v>
          </cell>
          <cell r="D1458">
            <v>5106422924659</v>
          </cell>
          <cell r="E1458">
            <v>4.9243295915010997E-5</v>
          </cell>
          <cell r="F1458">
            <v>0.17997587520906</v>
          </cell>
        </row>
        <row r="1459">
          <cell r="A1459">
            <v>43462</v>
          </cell>
          <cell r="B1459">
            <v>3923.92</v>
          </cell>
          <cell r="C1459">
            <v>12.5</v>
          </cell>
          <cell r="D1459">
            <v>5106422924659</v>
          </cell>
          <cell r="E1459">
            <v>4.9243295915010997E-5</v>
          </cell>
          <cell r="F1459">
            <v>0.19322675370683001</v>
          </cell>
        </row>
        <row r="1460">
          <cell r="A1460">
            <v>43463</v>
          </cell>
          <cell r="B1460">
            <v>3820.41</v>
          </cell>
          <cell r="C1460">
            <v>12.5</v>
          </cell>
          <cell r="D1460">
            <v>5106422924659</v>
          </cell>
          <cell r="E1460">
            <v>4.9243295915010997E-5</v>
          </cell>
          <cell r="F1460">
            <v>0.188129580146667</v>
          </cell>
        </row>
        <row r="1461">
          <cell r="A1461">
            <v>43464</v>
          </cell>
          <cell r="B1461">
            <v>3865.95</v>
          </cell>
          <cell r="C1461">
            <v>12.5</v>
          </cell>
          <cell r="D1461">
            <v>5106422924659</v>
          </cell>
          <cell r="E1461">
            <v>4.9243295915010997E-5</v>
          </cell>
          <cell r="F1461">
            <v>0.19037211984263699</v>
          </cell>
        </row>
        <row r="1462">
          <cell r="A1462">
            <v>43465</v>
          </cell>
          <cell r="B1462">
            <v>3742.7</v>
          </cell>
          <cell r="C1462">
            <v>12.5</v>
          </cell>
          <cell r="D1462">
            <v>5106422924659</v>
          </cell>
          <cell r="E1462">
            <v>4.9243295915010997E-5</v>
          </cell>
          <cell r="F1462">
            <v>0.184302883621112</v>
          </cell>
        </row>
        <row r="1463">
          <cell r="A1463">
            <v>43466</v>
          </cell>
          <cell r="B1463">
            <v>3843.52</v>
          </cell>
          <cell r="C1463">
            <v>12.5</v>
          </cell>
          <cell r="D1463">
            <v>5618595848853</v>
          </cell>
          <cell r="E1463">
            <v>4.4754437213616703E-5</v>
          </cell>
          <cell r="F1463">
            <v>0.17201457451928001</v>
          </cell>
        </row>
        <row r="1464">
          <cell r="A1464">
            <v>43467</v>
          </cell>
          <cell r="B1464">
            <v>3943.41</v>
          </cell>
          <cell r="C1464">
            <v>12.5</v>
          </cell>
          <cell r="D1464">
            <v>5618595848853</v>
          </cell>
          <cell r="E1464">
            <v>4.4754437213616703E-5</v>
          </cell>
          <cell r="F1464">
            <v>0.17648509525254799</v>
          </cell>
        </row>
        <row r="1465">
          <cell r="A1465">
            <v>43468</v>
          </cell>
          <cell r="B1465">
            <v>3836.74</v>
          </cell>
          <cell r="C1465">
            <v>12.5</v>
          </cell>
          <cell r="D1465">
            <v>5618595848853</v>
          </cell>
          <cell r="E1465">
            <v>4.4754437213616703E-5</v>
          </cell>
          <cell r="F1465">
            <v>0.17171113943497199</v>
          </cell>
        </row>
        <row r="1466">
          <cell r="A1466">
            <v>43469</v>
          </cell>
          <cell r="B1466">
            <v>3857.72</v>
          </cell>
          <cell r="C1466">
            <v>12.5</v>
          </cell>
          <cell r="D1466">
            <v>5618595848853</v>
          </cell>
          <cell r="E1466">
            <v>4.4754437213616703E-5</v>
          </cell>
          <cell r="F1466">
            <v>0.17265008752771399</v>
          </cell>
        </row>
        <row r="1467">
          <cell r="A1467">
            <v>43470</v>
          </cell>
          <cell r="B1467">
            <v>3845.19</v>
          </cell>
          <cell r="C1467">
            <v>12.5</v>
          </cell>
          <cell r="D1467">
            <v>5618595848853</v>
          </cell>
          <cell r="E1467">
            <v>4.4754437213616703E-5</v>
          </cell>
          <cell r="F1467">
            <v>0.17208931442942699</v>
          </cell>
        </row>
        <row r="1468">
          <cell r="A1468">
            <v>43471</v>
          </cell>
          <cell r="B1468">
            <v>4076.63</v>
          </cell>
          <cell r="C1468">
            <v>12.5</v>
          </cell>
          <cell r="D1468">
            <v>5618595848853</v>
          </cell>
          <cell r="E1468">
            <v>4.4754437213616703E-5</v>
          </cell>
          <cell r="F1468">
            <v>0.182447281378146</v>
          </cell>
        </row>
        <row r="1469">
          <cell r="A1469">
            <v>43472</v>
          </cell>
          <cell r="B1469">
            <v>4025.25</v>
          </cell>
          <cell r="C1469">
            <v>12.5</v>
          </cell>
          <cell r="D1469">
            <v>5618595848853</v>
          </cell>
          <cell r="E1469">
            <v>4.4754437213616703E-5</v>
          </cell>
          <cell r="F1469">
            <v>0.18014779839411099</v>
          </cell>
        </row>
        <row r="1470">
          <cell r="A1470">
            <v>43473</v>
          </cell>
          <cell r="B1470">
            <v>4030.85</v>
          </cell>
          <cell r="C1470">
            <v>12.5</v>
          </cell>
          <cell r="D1470">
            <v>5618595848853</v>
          </cell>
          <cell r="E1470">
            <v>4.4754437213616703E-5</v>
          </cell>
          <cell r="F1470">
            <v>0.18039842324250699</v>
          </cell>
        </row>
        <row r="1471">
          <cell r="A1471">
            <v>43474</v>
          </cell>
          <cell r="B1471">
            <v>4035.3</v>
          </cell>
          <cell r="C1471">
            <v>12.5</v>
          </cell>
          <cell r="D1471">
            <v>5618595848853</v>
          </cell>
          <cell r="E1471">
            <v>4.4754437213616703E-5</v>
          </cell>
          <cell r="F1471">
            <v>0.18059758048810801</v>
          </cell>
        </row>
        <row r="1472">
          <cell r="A1472">
            <v>43475</v>
          </cell>
          <cell r="B1472">
            <v>3678.92</v>
          </cell>
          <cell r="C1472">
            <v>12.5</v>
          </cell>
          <cell r="D1472">
            <v>5618595848853</v>
          </cell>
          <cell r="E1472">
            <v>4.4754437213616703E-5</v>
          </cell>
          <cell r="F1472">
            <v>0.16464799415391901</v>
          </cell>
        </row>
        <row r="1473">
          <cell r="A1473">
            <v>43476</v>
          </cell>
          <cell r="B1473">
            <v>3687.37</v>
          </cell>
          <cell r="C1473">
            <v>12.5</v>
          </cell>
          <cell r="D1473">
            <v>5618595848853</v>
          </cell>
          <cell r="E1473">
            <v>4.4754437213616703E-5</v>
          </cell>
          <cell r="F1473">
            <v>0.16502616914837401</v>
          </cell>
        </row>
        <row r="1474">
          <cell r="A1474">
            <v>43477</v>
          </cell>
          <cell r="B1474">
            <v>3661.3</v>
          </cell>
          <cell r="C1474">
            <v>12.5</v>
          </cell>
          <cell r="D1474">
            <v>5618595848853</v>
          </cell>
          <cell r="E1474">
            <v>4.4754437213616703E-5</v>
          </cell>
          <cell r="F1474">
            <v>0.163859420970215</v>
          </cell>
        </row>
        <row r="1475">
          <cell r="A1475">
            <v>43478</v>
          </cell>
          <cell r="B1475">
            <v>3552.95</v>
          </cell>
          <cell r="C1475">
            <v>12.5</v>
          </cell>
          <cell r="D1475">
            <v>5618595848853</v>
          </cell>
          <cell r="E1475">
            <v>4.4754437213616703E-5</v>
          </cell>
          <cell r="F1475">
            <v>0.15901027769812001</v>
          </cell>
        </row>
        <row r="1476">
          <cell r="A1476">
            <v>43479</v>
          </cell>
          <cell r="B1476">
            <v>3706.05</v>
          </cell>
          <cell r="C1476">
            <v>12.5</v>
          </cell>
          <cell r="D1476">
            <v>5883988430955</v>
          </cell>
          <cell r="E1476">
            <v>4.27358241942305E-5</v>
          </cell>
          <cell r="F1476">
            <v>0.158381101255028</v>
          </cell>
        </row>
        <row r="1477">
          <cell r="A1477">
            <v>43480</v>
          </cell>
          <cell r="B1477">
            <v>3630.68</v>
          </cell>
          <cell r="C1477">
            <v>12.5</v>
          </cell>
          <cell r="D1477">
            <v>5883988430955</v>
          </cell>
          <cell r="E1477">
            <v>4.27358241942305E-5</v>
          </cell>
          <cell r="F1477">
            <v>0.15516010218550899</v>
          </cell>
        </row>
        <row r="1478">
          <cell r="A1478">
            <v>43481</v>
          </cell>
          <cell r="B1478">
            <v>3655.01</v>
          </cell>
          <cell r="C1478">
            <v>12.5</v>
          </cell>
          <cell r="D1478">
            <v>5883988430955</v>
          </cell>
          <cell r="E1478">
            <v>4.27358241942305E-5</v>
          </cell>
          <cell r="F1478">
            <v>0.15619986478815501</v>
          </cell>
        </row>
        <row r="1479">
          <cell r="A1479">
            <v>43482</v>
          </cell>
          <cell r="B1479">
            <v>3678.56</v>
          </cell>
          <cell r="C1479">
            <v>12.5</v>
          </cell>
          <cell r="D1479">
            <v>5883988430955</v>
          </cell>
          <cell r="E1479">
            <v>4.27358241942305E-5</v>
          </cell>
          <cell r="F1479">
            <v>0.157206293447929</v>
          </cell>
        </row>
        <row r="1480">
          <cell r="A1480">
            <v>43483</v>
          </cell>
          <cell r="B1480">
            <v>3657.84</v>
          </cell>
          <cell r="C1480">
            <v>12.5</v>
          </cell>
          <cell r="D1480">
            <v>5883988430955</v>
          </cell>
          <cell r="E1480">
            <v>4.27358241942305E-5</v>
          </cell>
          <cell r="F1480">
            <v>0.15632080717062399</v>
          </cell>
        </row>
        <row r="1481">
          <cell r="A1481">
            <v>43484</v>
          </cell>
          <cell r="B1481">
            <v>3728.57</v>
          </cell>
          <cell r="C1481">
            <v>12.5</v>
          </cell>
          <cell r="D1481">
            <v>5883988430955</v>
          </cell>
          <cell r="E1481">
            <v>4.27358241942305E-5</v>
          </cell>
          <cell r="F1481">
            <v>0.15934351201588201</v>
          </cell>
        </row>
        <row r="1482">
          <cell r="A1482">
            <v>43485</v>
          </cell>
          <cell r="B1482">
            <v>3601.01</v>
          </cell>
          <cell r="C1482">
            <v>12.5</v>
          </cell>
          <cell r="D1482">
            <v>5883988430955</v>
          </cell>
          <cell r="E1482">
            <v>4.27358241942305E-5</v>
          </cell>
          <cell r="F1482">
            <v>0.15389213028166601</v>
          </cell>
        </row>
        <row r="1483">
          <cell r="A1483">
            <v>43486</v>
          </cell>
          <cell r="B1483">
            <v>3576.03</v>
          </cell>
          <cell r="C1483">
            <v>12.5</v>
          </cell>
          <cell r="D1483">
            <v>5883988430955</v>
          </cell>
          <cell r="E1483">
            <v>4.27358241942305E-5</v>
          </cell>
          <cell r="F1483">
            <v>0.15282458939329399</v>
          </cell>
        </row>
        <row r="1484">
          <cell r="A1484">
            <v>43487</v>
          </cell>
          <cell r="B1484">
            <v>3604.58</v>
          </cell>
          <cell r="C1484">
            <v>12.5</v>
          </cell>
          <cell r="D1484">
            <v>5883988430955</v>
          </cell>
          <cell r="E1484">
            <v>4.27358241942305E-5</v>
          </cell>
          <cell r="F1484">
            <v>0.15404469717403901</v>
          </cell>
        </row>
        <row r="1485">
          <cell r="A1485">
            <v>43488</v>
          </cell>
          <cell r="B1485">
            <v>3585.12</v>
          </cell>
          <cell r="C1485">
            <v>12.5</v>
          </cell>
          <cell r="D1485">
            <v>5883988430955</v>
          </cell>
          <cell r="E1485">
            <v>4.27358241942305E-5</v>
          </cell>
          <cell r="F1485">
            <v>0.15321305803522001</v>
          </cell>
        </row>
        <row r="1486">
          <cell r="A1486">
            <v>43489</v>
          </cell>
          <cell r="B1486">
            <v>3600.87</v>
          </cell>
          <cell r="C1486">
            <v>12.5</v>
          </cell>
          <cell r="D1486">
            <v>5883988430955</v>
          </cell>
          <cell r="E1486">
            <v>4.27358241942305E-5</v>
          </cell>
          <cell r="F1486">
            <v>0.153886147266279</v>
          </cell>
        </row>
        <row r="1487">
          <cell r="A1487">
            <v>43490</v>
          </cell>
          <cell r="B1487">
            <v>3599.77</v>
          </cell>
          <cell r="C1487">
            <v>12.5</v>
          </cell>
          <cell r="D1487">
            <v>5883988430955</v>
          </cell>
          <cell r="E1487">
            <v>4.27358241942305E-5</v>
          </cell>
          <cell r="F1487">
            <v>0.15383913785966499</v>
          </cell>
        </row>
        <row r="1488">
          <cell r="A1488">
            <v>43491</v>
          </cell>
          <cell r="B1488">
            <v>3602.46</v>
          </cell>
          <cell r="C1488">
            <v>12.5</v>
          </cell>
          <cell r="D1488">
            <v>5883988430955</v>
          </cell>
          <cell r="E1488">
            <v>4.27358241942305E-5</v>
          </cell>
          <cell r="F1488">
            <v>0.15395409722674799</v>
          </cell>
        </row>
        <row r="1489">
          <cell r="A1489">
            <v>43492</v>
          </cell>
          <cell r="B1489">
            <v>3583.97</v>
          </cell>
          <cell r="C1489">
            <v>12.5</v>
          </cell>
          <cell r="D1489">
            <v>5883988430955</v>
          </cell>
          <cell r="E1489">
            <v>4.27358241942305E-5</v>
          </cell>
          <cell r="F1489">
            <v>0.153163911837396</v>
          </cell>
        </row>
        <row r="1490">
          <cell r="A1490">
            <v>43493</v>
          </cell>
          <cell r="B1490">
            <v>3470.45</v>
          </cell>
          <cell r="C1490">
            <v>12.5</v>
          </cell>
          <cell r="D1490">
            <v>5814661935891</v>
          </cell>
          <cell r="E1490">
            <v>4.3245350790569698E-5</v>
          </cell>
          <cell r="F1490">
            <v>0.15008082765113201</v>
          </cell>
        </row>
        <row r="1491">
          <cell r="A1491">
            <v>43494</v>
          </cell>
          <cell r="B1491">
            <v>3448.12</v>
          </cell>
          <cell r="C1491">
            <v>12.5</v>
          </cell>
          <cell r="D1491">
            <v>5814661935891</v>
          </cell>
          <cell r="E1491">
            <v>4.3245350790569698E-5</v>
          </cell>
          <cell r="F1491">
            <v>0.149115158967979</v>
          </cell>
        </row>
        <row r="1492">
          <cell r="A1492">
            <v>43495</v>
          </cell>
          <cell r="B1492">
            <v>3486.18</v>
          </cell>
          <cell r="C1492">
            <v>12.5</v>
          </cell>
          <cell r="D1492">
            <v>5814661935891</v>
          </cell>
          <cell r="E1492">
            <v>4.3245350790569698E-5</v>
          </cell>
          <cell r="F1492">
            <v>0.15076107701906799</v>
          </cell>
        </row>
        <row r="1493">
          <cell r="A1493">
            <v>43496</v>
          </cell>
          <cell r="B1493">
            <v>3457.79</v>
          </cell>
          <cell r="C1493">
            <v>12.5</v>
          </cell>
          <cell r="D1493">
            <v>5814661935891</v>
          </cell>
          <cell r="E1493">
            <v>4.3245350790569698E-5</v>
          </cell>
          <cell r="F1493">
            <v>0.14953334151012401</v>
          </cell>
        </row>
        <row r="1494">
          <cell r="A1494">
            <v>43497</v>
          </cell>
          <cell r="B1494">
            <v>3487.95</v>
          </cell>
          <cell r="C1494">
            <v>12.5</v>
          </cell>
          <cell r="D1494">
            <v>5814661935891</v>
          </cell>
          <cell r="E1494">
            <v>4.3245350790569698E-5</v>
          </cell>
          <cell r="F1494">
            <v>0.150837621289967</v>
          </cell>
        </row>
        <row r="1495">
          <cell r="A1495">
            <v>43498</v>
          </cell>
          <cell r="B1495">
            <v>3521.06</v>
          </cell>
          <cell r="C1495">
            <v>12.5</v>
          </cell>
          <cell r="D1495">
            <v>5814661935891</v>
          </cell>
          <cell r="E1495">
            <v>4.3245350790569698E-5</v>
          </cell>
          <cell r="F1495">
            <v>0.15226947485464301</v>
          </cell>
        </row>
        <row r="1496">
          <cell r="A1496">
            <v>43499</v>
          </cell>
          <cell r="B1496">
            <v>3464.01</v>
          </cell>
          <cell r="C1496">
            <v>12.5</v>
          </cell>
          <cell r="D1496">
            <v>5814661935891</v>
          </cell>
          <cell r="E1496">
            <v>4.3245350790569698E-5</v>
          </cell>
          <cell r="F1496">
            <v>0.14980232759204101</v>
          </cell>
        </row>
        <row r="1497">
          <cell r="A1497">
            <v>43500</v>
          </cell>
          <cell r="B1497">
            <v>3459.15</v>
          </cell>
          <cell r="C1497">
            <v>12.5</v>
          </cell>
          <cell r="D1497">
            <v>5814661935891</v>
          </cell>
          <cell r="E1497">
            <v>4.3245350790569698E-5</v>
          </cell>
          <cell r="F1497">
            <v>0.14959215518719901</v>
          </cell>
        </row>
        <row r="1498">
          <cell r="A1498">
            <v>43501</v>
          </cell>
          <cell r="B1498">
            <v>3466.36</v>
          </cell>
          <cell r="C1498">
            <v>12.5</v>
          </cell>
          <cell r="D1498">
            <v>5814661935891</v>
          </cell>
          <cell r="E1498">
            <v>4.3245350790569698E-5</v>
          </cell>
          <cell r="F1498">
            <v>0.14990395416639901</v>
          </cell>
        </row>
        <row r="1499">
          <cell r="A1499">
            <v>43502</v>
          </cell>
          <cell r="B1499">
            <v>3413.77</v>
          </cell>
          <cell r="C1499">
            <v>12.5</v>
          </cell>
          <cell r="D1499">
            <v>5814661935891</v>
          </cell>
          <cell r="E1499">
            <v>4.3245350790569698E-5</v>
          </cell>
          <cell r="F1499">
            <v>0.14762968116832301</v>
          </cell>
        </row>
        <row r="1500">
          <cell r="A1500">
            <v>43503</v>
          </cell>
          <cell r="B1500">
            <v>3399.47</v>
          </cell>
          <cell r="C1500">
            <v>12.5</v>
          </cell>
          <cell r="D1500">
            <v>5814661935891</v>
          </cell>
          <cell r="E1500">
            <v>4.3245350790569698E-5</v>
          </cell>
          <cell r="F1500">
            <v>0.14701127265201799</v>
          </cell>
        </row>
        <row r="1501">
          <cell r="A1501">
            <v>43504</v>
          </cell>
          <cell r="B1501">
            <v>3666.78</v>
          </cell>
          <cell r="C1501">
            <v>12.5</v>
          </cell>
          <cell r="D1501">
            <v>5814661935891</v>
          </cell>
          <cell r="E1501">
            <v>4.3245350790569698E-5</v>
          </cell>
          <cell r="F1501">
            <v>0.158571187371845</v>
          </cell>
        </row>
        <row r="1502">
          <cell r="A1502">
            <v>43505</v>
          </cell>
          <cell r="B1502">
            <v>3671.2</v>
          </cell>
          <cell r="C1502">
            <v>12.5</v>
          </cell>
          <cell r="D1502">
            <v>5814661935891</v>
          </cell>
          <cell r="E1502">
            <v>4.3245350790569698E-5</v>
          </cell>
          <cell r="F1502">
            <v>0.15876233182233901</v>
          </cell>
        </row>
        <row r="1503">
          <cell r="A1503">
            <v>43506</v>
          </cell>
          <cell r="B1503">
            <v>3690.19</v>
          </cell>
          <cell r="C1503">
            <v>12.5</v>
          </cell>
          <cell r="D1503">
            <v>5814661935891</v>
          </cell>
          <cell r="E1503">
            <v>4.3245350790569698E-5</v>
          </cell>
          <cell r="F1503">
            <v>0.15958356103385199</v>
          </cell>
        </row>
        <row r="1504">
          <cell r="A1504">
            <v>43507</v>
          </cell>
          <cell r="B1504">
            <v>3648.43</v>
          </cell>
          <cell r="C1504">
            <v>12.5</v>
          </cell>
          <cell r="D1504">
            <v>6061518831027</v>
          </cell>
          <cell r="E1504">
            <v>4.1484172887338002E-5</v>
          </cell>
          <cell r="F1504">
            <v>0.15135210088735099</v>
          </cell>
        </row>
        <row r="1505">
          <cell r="A1505">
            <v>43508</v>
          </cell>
          <cell r="B1505">
            <v>3653.53</v>
          </cell>
          <cell r="C1505">
            <v>12.5</v>
          </cell>
          <cell r="D1505">
            <v>6061518831027</v>
          </cell>
          <cell r="E1505">
            <v>4.1484172887338002E-5</v>
          </cell>
          <cell r="F1505">
            <v>0.15156367016907599</v>
          </cell>
        </row>
        <row r="1506">
          <cell r="A1506">
            <v>43509</v>
          </cell>
          <cell r="B1506">
            <v>3632.07</v>
          </cell>
          <cell r="C1506">
            <v>12.5</v>
          </cell>
          <cell r="D1506">
            <v>6061518831027</v>
          </cell>
          <cell r="E1506">
            <v>4.1484172887338002E-5</v>
          </cell>
          <cell r="F1506">
            <v>0.150673419818914</v>
          </cell>
        </row>
        <row r="1507">
          <cell r="A1507">
            <v>43510</v>
          </cell>
          <cell r="B1507">
            <v>3616.88</v>
          </cell>
          <cell r="C1507">
            <v>12.5</v>
          </cell>
          <cell r="D1507">
            <v>6061518831027</v>
          </cell>
          <cell r="E1507">
            <v>4.1484172887338002E-5</v>
          </cell>
          <cell r="F1507">
            <v>0.15004327523275501</v>
          </cell>
        </row>
        <row r="1508">
          <cell r="A1508">
            <v>43511</v>
          </cell>
          <cell r="B1508">
            <v>3620.81</v>
          </cell>
          <cell r="C1508">
            <v>12.5</v>
          </cell>
          <cell r="D1508">
            <v>6061518831027</v>
          </cell>
          <cell r="E1508">
            <v>4.1484172887338002E-5</v>
          </cell>
          <cell r="F1508">
            <v>0.150206308032202</v>
          </cell>
        </row>
        <row r="1509">
          <cell r="A1509">
            <v>43512</v>
          </cell>
          <cell r="B1509">
            <v>3629.79</v>
          </cell>
          <cell r="C1509">
            <v>12.5</v>
          </cell>
          <cell r="D1509">
            <v>6061518831027</v>
          </cell>
          <cell r="E1509">
            <v>4.1484172887338002E-5</v>
          </cell>
          <cell r="F1509">
            <v>0.15057883590473101</v>
          </cell>
        </row>
        <row r="1510">
          <cell r="A1510">
            <v>43513</v>
          </cell>
          <cell r="B1510">
            <v>3673.84</v>
          </cell>
          <cell r="C1510">
            <v>12.5</v>
          </cell>
          <cell r="D1510">
            <v>6061518831027</v>
          </cell>
          <cell r="E1510">
            <v>4.1484172887338002E-5</v>
          </cell>
          <cell r="F1510">
            <v>0.15240621372041799</v>
          </cell>
        </row>
        <row r="1511">
          <cell r="A1511">
            <v>43514</v>
          </cell>
          <cell r="B1511">
            <v>3915.71</v>
          </cell>
          <cell r="C1511">
            <v>12.5</v>
          </cell>
          <cell r="D1511">
            <v>6061518831027</v>
          </cell>
          <cell r="E1511">
            <v>4.1484172887338002E-5</v>
          </cell>
          <cell r="F1511">
            <v>0.16243999061667799</v>
          </cell>
        </row>
        <row r="1512">
          <cell r="A1512">
            <v>43515</v>
          </cell>
          <cell r="B1512">
            <v>3947.09</v>
          </cell>
          <cell r="C1512">
            <v>12.5</v>
          </cell>
          <cell r="D1512">
            <v>6061518831027</v>
          </cell>
          <cell r="E1512">
            <v>4.1484172887338002E-5</v>
          </cell>
          <cell r="F1512">
            <v>0.163741763961883</v>
          </cell>
        </row>
        <row r="1513">
          <cell r="A1513">
            <v>43516</v>
          </cell>
          <cell r="B1513">
            <v>3999.82</v>
          </cell>
          <cell r="C1513">
            <v>12.5</v>
          </cell>
          <cell r="D1513">
            <v>6061518831027</v>
          </cell>
          <cell r="E1513">
            <v>4.1484172887338002E-5</v>
          </cell>
          <cell r="F1513">
            <v>0.16592922439823199</v>
          </cell>
        </row>
        <row r="1514">
          <cell r="A1514">
            <v>43517</v>
          </cell>
          <cell r="B1514">
            <v>3954.12</v>
          </cell>
          <cell r="C1514">
            <v>12.5</v>
          </cell>
          <cell r="D1514">
            <v>6061518831027</v>
          </cell>
          <cell r="E1514">
            <v>4.1484172887338002E-5</v>
          </cell>
          <cell r="F1514">
            <v>0.16403339769728101</v>
          </cell>
        </row>
        <row r="1515">
          <cell r="A1515">
            <v>43518</v>
          </cell>
          <cell r="B1515">
            <v>4005.53</v>
          </cell>
          <cell r="C1515">
            <v>12.5</v>
          </cell>
          <cell r="D1515">
            <v>6061518831027</v>
          </cell>
          <cell r="E1515">
            <v>4.1484172887338002E-5</v>
          </cell>
          <cell r="F1515">
            <v>0.16616609902541901</v>
          </cell>
        </row>
        <row r="1516">
          <cell r="A1516">
            <v>43519</v>
          </cell>
          <cell r="B1516">
            <v>4142.53</v>
          </cell>
          <cell r="C1516">
            <v>12.5</v>
          </cell>
          <cell r="D1516">
            <v>6061518831027</v>
          </cell>
          <cell r="E1516">
            <v>4.1484172887338002E-5</v>
          </cell>
          <cell r="F1516">
            <v>0.17184943071098399</v>
          </cell>
        </row>
        <row r="1517">
          <cell r="A1517">
            <v>43520</v>
          </cell>
          <cell r="B1517">
            <v>3810.43</v>
          </cell>
          <cell r="C1517">
            <v>12.5</v>
          </cell>
          <cell r="D1517">
            <v>6061518831027</v>
          </cell>
          <cell r="E1517">
            <v>4.1484172887338002E-5</v>
          </cell>
          <cell r="F1517">
            <v>0.15807253689509901</v>
          </cell>
        </row>
        <row r="1518">
          <cell r="A1518">
            <v>43521</v>
          </cell>
          <cell r="B1518">
            <v>3882.7</v>
          </cell>
          <cell r="C1518">
            <v>12.5</v>
          </cell>
          <cell r="D1518">
            <v>6071846049920</v>
          </cell>
          <cell r="E1518">
            <v>4.14136150816097E-5</v>
          </cell>
          <cell r="F1518">
            <v>0.16079664327736601</v>
          </cell>
        </row>
        <row r="1519">
          <cell r="A1519">
            <v>43522</v>
          </cell>
          <cell r="B1519">
            <v>3854.36</v>
          </cell>
          <cell r="C1519">
            <v>12.5</v>
          </cell>
          <cell r="D1519">
            <v>6071846049920</v>
          </cell>
          <cell r="E1519">
            <v>4.14136150816097E-5</v>
          </cell>
          <cell r="F1519">
            <v>0.15962298142595299</v>
          </cell>
        </row>
        <row r="1520">
          <cell r="A1520">
            <v>43523</v>
          </cell>
          <cell r="B1520">
            <v>3851.05</v>
          </cell>
          <cell r="C1520">
            <v>12.5</v>
          </cell>
          <cell r="D1520">
            <v>6071846049920</v>
          </cell>
          <cell r="E1520">
            <v>4.14136150816097E-5</v>
          </cell>
          <cell r="F1520">
            <v>0.15948590236003299</v>
          </cell>
        </row>
        <row r="1521">
          <cell r="A1521">
            <v>43524</v>
          </cell>
          <cell r="B1521">
            <v>3854.79</v>
          </cell>
          <cell r="C1521">
            <v>12.5</v>
          </cell>
          <cell r="D1521">
            <v>6071846049920</v>
          </cell>
          <cell r="E1521">
            <v>4.14136150816097E-5</v>
          </cell>
          <cell r="F1521">
            <v>0.15964078928043801</v>
          </cell>
        </row>
        <row r="1522">
          <cell r="A1522">
            <v>43525</v>
          </cell>
          <cell r="B1522">
            <v>3859.58</v>
          </cell>
          <cell r="C1522">
            <v>12.5</v>
          </cell>
          <cell r="D1522">
            <v>6071846049920</v>
          </cell>
          <cell r="E1522">
            <v>4.14136150816097E-5</v>
          </cell>
          <cell r="F1522">
            <v>0.15983916049667901</v>
          </cell>
        </row>
        <row r="1523">
          <cell r="A1523">
            <v>43526</v>
          </cell>
          <cell r="B1523">
            <v>3864.42</v>
          </cell>
          <cell r="C1523">
            <v>12.5</v>
          </cell>
          <cell r="D1523">
            <v>6071846049920</v>
          </cell>
          <cell r="E1523">
            <v>4.14136150816097E-5</v>
          </cell>
          <cell r="F1523">
            <v>0.16003960239367401</v>
          </cell>
        </row>
        <row r="1524">
          <cell r="A1524">
            <v>43527</v>
          </cell>
          <cell r="B1524">
            <v>3847.18</v>
          </cell>
          <cell r="C1524">
            <v>12.5</v>
          </cell>
          <cell r="D1524">
            <v>6071846049920</v>
          </cell>
          <cell r="E1524">
            <v>4.14136150816097E-5</v>
          </cell>
          <cell r="F1524">
            <v>0.15932563166966701</v>
          </cell>
        </row>
        <row r="1525">
          <cell r="A1525">
            <v>43528</v>
          </cell>
          <cell r="B1525">
            <v>3761.56</v>
          </cell>
          <cell r="C1525">
            <v>12.5</v>
          </cell>
          <cell r="D1525">
            <v>6071846049920</v>
          </cell>
          <cell r="E1525">
            <v>4.14136150816097E-5</v>
          </cell>
          <cell r="F1525">
            <v>0.15577979794638</v>
          </cell>
        </row>
        <row r="1526">
          <cell r="A1526">
            <v>43529</v>
          </cell>
          <cell r="B1526">
            <v>3896.38</v>
          </cell>
          <cell r="C1526">
            <v>12.5</v>
          </cell>
          <cell r="D1526">
            <v>6071846049920</v>
          </cell>
          <cell r="E1526">
            <v>4.14136150816097E-5</v>
          </cell>
          <cell r="F1526">
            <v>0.161363181531682</v>
          </cell>
        </row>
        <row r="1527">
          <cell r="A1527">
            <v>43530</v>
          </cell>
          <cell r="B1527">
            <v>3903.94</v>
          </cell>
          <cell r="C1527">
            <v>12.5</v>
          </cell>
          <cell r="D1527">
            <v>6071846049920</v>
          </cell>
          <cell r="E1527">
            <v>4.14136150816097E-5</v>
          </cell>
          <cell r="F1527">
            <v>0.161676268461699</v>
          </cell>
        </row>
        <row r="1528">
          <cell r="A1528">
            <v>43531</v>
          </cell>
          <cell r="B1528">
            <v>3911.48</v>
          </cell>
          <cell r="C1528">
            <v>12.5</v>
          </cell>
          <cell r="D1528">
            <v>6071846049920</v>
          </cell>
          <cell r="E1528">
            <v>4.14136150816097E-5</v>
          </cell>
          <cell r="F1528">
            <v>0.161988527119415</v>
          </cell>
        </row>
        <row r="1529">
          <cell r="A1529">
            <v>43532</v>
          </cell>
          <cell r="B1529">
            <v>3901.13</v>
          </cell>
          <cell r="C1529">
            <v>12.5</v>
          </cell>
          <cell r="D1529">
            <v>6071846049920</v>
          </cell>
          <cell r="E1529">
            <v>4.14136150816097E-5</v>
          </cell>
          <cell r="F1529">
            <v>0.16155989620332001</v>
          </cell>
        </row>
        <row r="1530">
          <cell r="A1530">
            <v>43533</v>
          </cell>
          <cell r="B1530">
            <v>3963.31</v>
          </cell>
          <cell r="C1530">
            <v>12.5</v>
          </cell>
          <cell r="D1530">
            <v>6071846049920</v>
          </cell>
          <cell r="E1530">
            <v>4.14136150816097E-5</v>
          </cell>
          <cell r="F1530">
            <v>0.16413499478909499</v>
          </cell>
        </row>
        <row r="1531">
          <cell r="A1531">
            <v>43534</v>
          </cell>
          <cell r="B1531">
            <v>3951.6</v>
          </cell>
          <cell r="C1531">
            <v>12.5</v>
          </cell>
          <cell r="D1531">
            <v>6071846049920</v>
          </cell>
          <cell r="E1531">
            <v>4.14136150816097E-5</v>
          </cell>
          <cell r="F1531">
            <v>0.163650041356489</v>
          </cell>
        </row>
        <row r="1532">
          <cell r="A1532">
            <v>43535</v>
          </cell>
          <cell r="B1532">
            <v>3905.23</v>
          </cell>
          <cell r="C1532">
            <v>12.5</v>
          </cell>
          <cell r="D1532">
            <v>6068891541676</v>
          </cell>
          <cell r="E1532">
            <v>4.1433776402063701E-5</v>
          </cell>
          <cell r="F1532">
            <v>0.16180842661863101</v>
          </cell>
        </row>
        <row r="1533">
          <cell r="A1533">
            <v>43536</v>
          </cell>
          <cell r="B1533">
            <v>3909.16</v>
          </cell>
          <cell r="C1533">
            <v>12.5</v>
          </cell>
          <cell r="D1533">
            <v>6068891541676</v>
          </cell>
          <cell r="E1533">
            <v>4.1433776402063701E-5</v>
          </cell>
          <cell r="F1533">
            <v>0.16197126135989101</v>
          </cell>
        </row>
        <row r="1534">
          <cell r="A1534">
            <v>43537</v>
          </cell>
          <cell r="B1534">
            <v>3906.72</v>
          </cell>
          <cell r="C1534">
            <v>12.5</v>
          </cell>
          <cell r="D1534">
            <v>6068891541676</v>
          </cell>
          <cell r="E1534">
            <v>4.1433776402063701E-5</v>
          </cell>
          <cell r="F1534">
            <v>0.16187016294546999</v>
          </cell>
        </row>
        <row r="1535">
          <cell r="A1535">
            <v>43538</v>
          </cell>
          <cell r="B1535">
            <v>3924.37</v>
          </cell>
          <cell r="C1535">
            <v>12.5</v>
          </cell>
          <cell r="D1535">
            <v>6068891541676</v>
          </cell>
          <cell r="E1535">
            <v>4.1433776402063701E-5</v>
          </cell>
          <cell r="F1535">
            <v>0.162601469098967</v>
          </cell>
        </row>
        <row r="1536">
          <cell r="A1536">
            <v>43539</v>
          </cell>
          <cell r="B1536">
            <v>3960.91</v>
          </cell>
          <cell r="C1536">
            <v>12.5</v>
          </cell>
          <cell r="D1536">
            <v>6068891541676</v>
          </cell>
          <cell r="E1536">
            <v>4.1433776402063701E-5</v>
          </cell>
          <cell r="F1536">
            <v>0.164115459288698</v>
          </cell>
        </row>
        <row r="1537">
          <cell r="A1537">
            <v>43540</v>
          </cell>
          <cell r="B1537">
            <v>4048.73</v>
          </cell>
          <cell r="C1537">
            <v>12.5</v>
          </cell>
          <cell r="D1537">
            <v>6068891541676</v>
          </cell>
          <cell r="E1537">
            <v>4.1433776402063701E-5</v>
          </cell>
          <cell r="F1537">
            <v>0.16775417353232699</v>
          </cell>
        </row>
        <row r="1538">
          <cell r="A1538">
            <v>43541</v>
          </cell>
          <cell r="B1538">
            <v>4025.23</v>
          </cell>
          <cell r="C1538">
            <v>12.5</v>
          </cell>
          <cell r="D1538">
            <v>6068891541676</v>
          </cell>
          <cell r="E1538">
            <v>4.1433776402063701E-5</v>
          </cell>
          <cell r="F1538">
            <v>0.16678047978687899</v>
          </cell>
        </row>
        <row r="1539">
          <cell r="A1539">
            <v>43542</v>
          </cell>
          <cell r="B1539">
            <v>4032.51</v>
          </cell>
          <cell r="C1539">
            <v>12.5</v>
          </cell>
          <cell r="D1539">
            <v>6068891541676</v>
          </cell>
          <cell r="E1539">
            <v>4.1433776402063701E-5</v>
          </cell>
          <cell r="F1539">
            <v>0.16708211767908601</v>
          </cell>
        </row>
        <row r="1540">
          <cell r="A1540">
            <v>43543</v>
          </cell>
          <cell r="B1540">
            <v>4071.19</v>
          </cell>
          <cell r="C1540">
            <v>12.5</v>
          </cell>
          <cell r="D1540">
            <v>6068891541676</v>
          </cell>
          <cell r="E1540">
            <v>4.1433776402063701E-5</v>
          </cell>
          <cell r="F1540">
            <v>0.16868477615031799</v>
          </cell>
        </row>
        <row r="1541">
          <cell r="A1541">
            <v>43544</v>
          </cell>
          <cell r="B1541">
            <v>4087.48</v>
          </cell>
          <cell r="C1541">
            <v>12.5</v>
          </cell>
          <cell r="D1541">
            <v>6068891541676</v>
          </cell>
          <cell r="E1541">
            <v>4.1433776402063701E-5</v>
          </cell>
          <cell r="F1541">
            <v>0.169359732367907</v>
          </cell>
        </row>
        <row r="1542">
          <cell r="A1542">
            <v>43545</v>
          </cell>
          <cell r="B1542">
            <v>4029.33</v>
          </cell>
          <cell r="C1542">
            <v>12.5</v>
          </cell>
          <cell r="D1542">
            <v>6068891541676</v>
          </cell>
          <cell r="E1542">
            <v>4.1433776402063701E-5</v>
          </cell>
          <cell r="F1542">
            <v>0.166950358270127</v>
          </cell>
        </row>
        <row r="1543">
          <cell r="A1543">
            <v>43546</v>
          </cell>
          <cell r="B1543">
            <v>4023.97</v>
          </cell>
          <cell r="C1543">
            <v>12.5</v>
          </cell>
          <cell r="D1543">
            <v>6068891541676</v>
          </cell>
          <cell r="E1543">
            <v>4.1433776402063701E-5</v>
          </cell>
          <cell r="F1543">
            <v>0.166728273228612</v>
          </cell>
        </row>
        <row r="1544">
          <cell r="A1544">
            <v>43547</v>
          </cell>
          <cell r="B1544">
            <v>4035.83</v>
          </cell>
          <cell r="C1544">
            <v>12.5</v>
          </cell>
          <cell r="D1544">
            <v>6068891541676</v>
          </cell>
          <cell r="E1544">
            <v>4.1433776402063701E-5</v>
          </cell>
          <cell r="F1544">
            <v>0.16721967781674099</v>
          </cell>
        </row>
        <row r="1545">
          <cell r="A1545">
            <v>43548</v>
          </cell>
          <cell r="B1545">
            <v>4022.17</v>
          </cell>
          <cell r="C1545">
            <v>12.5</v>
          </cell>
          <cell r="D1545">
            <v>6379265451411</v>
          </cell>
          <cell r="E1545">
            <v>3.94178760958381E-5</v>
          </cell>
          <cell r="F1545">
            <v>0.158545398696397</v>
          </cell>
        </row>
        <row r="1546">
          <cell r="A1546">
            <v>43549</v>
          </cell>
          <cell r="B1546">
            <v>3963.07</v>
          </cell>
          <cell r="C1546">
            <v>12.5</v>
          </cell>
          <cell r="D1546">
            <v>6379265451411</v>
          </cell>
          <cell r="E1546">
            <v>3.94178760958381E-5</v>
          </cell>
          <cell r="F1546">
            <v>0.156215802219133</v>
          </cell>
        </row>
        <row r="1547">
          <cell r="A1547">
            <v>43550</v>
          </cell>
          <cell r="B1547">
            <v>3985.08</v>
          </cell>
          <cell r="C1547">
            <v>12.5</v>
          </cell>
          <cell r="D1547">
            <v>6379265451411</v>
          </cell>
          <cell r="E1547">
            <v>3.94178760958381E-5</v>
          </cell>
          <cell r="F1547">
            <v>0.157083389672002</v>
          </cell>
        </row>
        <row r="1548">
          <cell r="A1548">
            <v>43551</v>
          </cell>
          <cell r="B1548">
            <v>4087.07</v>
          </cell>
          <cell r="C1548">
            <v>12.5</v>
          </cell>
          <cell r="D1548">
            <v>6379265451411</v>
          </cell>
          <cell r="E1548">
            <v>3.94178760958381E-5</v>
          </cell>
          <cell r="F1548">
            <v>0.16110361885501701</v>
          </cell>
        </row>
        <row r="1549">
          <cell r="A1549">
            <v>43552</v>
          </cell>
          <cell r="B1549">
            <v>4069.11</v>
          </cell>
          <cell r="C1549">
            <v>12.5</v>
          </cell>
          <cell r="D1549">
            <v>6379265451411</v>
          </cell>
          <cell r="E1549">
            <v>3.94178760958381E-5</v>
          </cell>
          <cell r="F1549">
            <v>0.16039567380033601</v>
          </cell>
        </row>
        <row r="1550">
          <cell r="A1550">
            <v>43553</v>
          </cell>
          <cell r="B1550">
            <v>4098.37</v>
          </cell>
          <cell r="C1550">
            <v>12.5</v>
          </cell>
          <cell r="D1550">
            <v>6379265451411</v>
          </cell>
          <cell r="E1550">
            <v>3.94178760958381E-5</v>
          </cell>
          <cell r="F1550">
            <v>0.16154904085489999</v>
          </cell>
        </row>
        <row r="1551">
          <cell r="A1551">
            <v>43554</v>
          </cell>
          <cell r="B1551">
            <v>4106.66</v>
          </cell>
          <cell r="C1551">
            <v>12.5</v>
          </cell>
          <cell r="D1551">
            <v>6379265451411</v>
          </cell>
          <cell r="E1551">
            <v>3.94178760958381E-5</v>
          </cell>
          <cell r="F1551">
            <v>0.16187581504773399</v>
          </cell>
        </row>
        <row r="1552">
          <cell r="A1552">
            <v>43555</v>
          </cell>
          <cell r="B1552">
            <v>4105.3999999999996</v>
          </cell>
          <cell r="C1552">
            <v>12.5</v>
          </cell>
          <cell r="D1552">
            <v>6379265451411</v>
          </cell>
          <cell r="E1552">
            <v>3.94178760958381E-5</v>
          </cell>
          <cell r="F1552">
            <v>0.16182614852385399</v>
          </cell>
        </row>
        <row r="1553">
          <cell r="A1553">
            <v>43556</v>
          </cell>
          <cell r="B1553">
            <v>4158.18</v>
          </cell>
          <cell r="C1553">
            <v>12.5</v>
          </cell>
          <cell r="D1553">
            <v>6379265451411</v>
          </cell>
          <cell r="E1553">
            <v>3.94178760958381E-5</v>
          </cell>
          <cell r="F1553">
            <v>0.16390662402419201</v>
          </cell>
        </row>
        <row r="1554">
          <cell r="A1554">
            <v>43557</v>
          </cell>
          <cell r="B1554">
            <v>4879.88</v>
          </cell>
          <cell r="C1554">
            <v>12.5</v>
          </cell>
          <cell r="D1554">
            <v>6379265451411</v>
          </cell>
          <cell r="E1554">
            <v>3.94178760958381E-5</v>
          </cell>
          <cell r="F1554">
            <v>0.19235450520255801</v>
          </cell>
        </row>
        <row r="1555">
          <cell r="A1555">
            <v>43558</v>
          </cell>
          <cell r="B1555">
            <v>4973.0200000000004</v>
          </cell>
          <cell r="C1555">
            <v>12.5</v>
          </cell>
          <cell r="D1555">
            <v>6379265451411</v>
          </cell>
          <cell r="E1555">
            <v>3.94178760958381E-5</v>
          </cell>
          <cell r="F1555">
            <v>0.19602588618212499</v>
          </cell>
        </row>
        <row r="1556">
          <cell r="A1556">
            <v>43559</v>
          </cell>
          <cell r="B1556">
            <v>4922.8</v>
          </cell>
          <cell r="C1556">
            <v>12.5</v>
          </cell>
          <cell r="D1556">
            <v>6379265451411</v>
          </cell>
          <cell r="E1556">
            <v>3.94178760958381E-5</v>
          </cell>
          <cell r="F1556">
            <v>0.194046320444592</v>
          </cell>
        </row>
        <row r="1557">
          <cell r="A1557">
            <v>43560</v>
          </cell>
          <cell r="B1557">
            <v>5036.68</v>
          </cell>
          <cell r="C1557">
            <v>12.5</v>
          </cell>
          <cell r="D1557">
            <v>6379265451411</v>
          </cell>
          <cell r="E1557">
            <v>3.94178760958381E-5</v>
          </cell>
          <cell r="F1557">
            <v>0.19853522817438601</v>
          </cell>
        </row>
        <row r="1558">
          <cell r="A1558">
            <v>43561</v>
          </cell>
          <cell r="B1558">
            <v>5059.82</v>
          </cell>
          <cell r="C1558">
            <v>12.5</v>
          </cell>
          <cell r="D1558">
            <v>6379265451411</v>
          </cell>
          <cell r="E1558">
            <v>3.94178760958381E-5</v>
          </cell>
          <cell r="F1558">
            <v>0.19944735782724299</v>
          </cell>
        </row>
        <row r="1559">
          <cell r="A1559">
            <v>43562</v>
          </cell>
          <cell r="B1559">
            <v>5198.8999999999996</v>
          </cell>
          <cell r="C1559">
            <v>12.5</v>
          </cell>
          <cell r="D1559">
            <v>6393023717201</v>
          </cell>
          <cell r="E1559">
            <v>3.9333045874616698E-5</v>
          </cell>
          <cell r="F1559">
            <v>0.20448857219754399</v>
          </cell>
        </row>
        <row r="1560">
          <cell r="A1560">
            <v>43563</v>
          </cell>
          <cell r="B1560">
            <v>5289.77</v>
          </cell>
          <cell r="C1560">
            <v>12.5</v>
          </cell>
          <cell r="D1560">
            <v>6393023717201</v>
          </cell>
          <cell r="E1560">
            <v>3.9333045874616698E-5</v>
          </cell>
          <cell r="F1560">
            <v>0.208062766076171</v>
          </cell>
        </row>
        <row r="1561">
          <cell r="A1561">
            <v>43564</v>
          </cell>
          <cell r="B1561">
            <v>5204.96</v>
          </cell>
          <cell r="C1561">
            <v>12.5</v>
          </cell>
          <cell r="D1561">
            <v>6393023717201</v>
          </cell>
          <cell r="E1561">
            <v>3.9333045874616698E-5</v>
          </cell>
          <cell r="F1561">
            <v>0.20472693045554499</v>
          </cell>
        </row>
        <row r="1562">
          <cell r="A1562">
            <v>43565</v>
          </cell>
          <cell r="B1562">
            <v>5324.55</v>
          </cell>
          <cell r="C1562">
            <v>12.5</v>
          </cell>
          <cell r="D1562">
            <v>6393023717201</v>
          </cell>
          <cell r="E1562">
            <v>3.9333045874616698E-5</v>
          </cell>
          <cell r="F1562">
            <v>0.20943076941169</v>
          </cell>
        </row>
        <row r="1563">
          <cell r="A1563">
            <v>43566</v>
          </cell>
          <cell r="B1563">
            <v>5064.49</v>
          </cell>
          <cell r="C1563">
            <v>12.5</v>
          </cell>
          <cell r="D1563">
            <v>6393023717201</v>
          </cell>
          <cell r="E1563">
            <v>3.9333045874616698E-5</v>
          </cell>
          <cell r="F1563">
            <v>0.19920181750153701</v>
          </cell>
        </row>
        <row r="1564">
          <cell r="A1564">
            <v>43567</v>
          </cell>
          <cell r="B1564">
            <v>5089.54</v>
          </cell>
          <cell r="C1564">
            <v>12.5</v>
          </cell>
          <cell r="D1564">
            <v>6393023717201</v>
          </cell>
          <cell r="E1564">
            <v>3.9333045874616698E-5</v>
          </cell>
          <cell r="F1564">
            <v>0.200187110300696</v>
          </cell>
        </row>
        <row r="1565">
          <cell r="A1565">
            <v>43568</v>
          </cell>
          <cell r="B1565">
            <v>5096.59</v>
          </cell>
          <cell r="C1565">
            <v>12.5</v>
          </cell>
          <cell r="D1565">
            <v>6393023717201</v>
          </cell>
          <cell r="E1565">
            <v>3.9333045874616698E-5</v>
          </cell>
          <cell r="F1565">
            <v>0.20046440827411199</v>
          </cell>
        </row>
        <row r="1566">
          <cell r="A1566">
            <v>43569</v>
          </cell>
          <cell r="B1566">
            <v>5167.72</v>
          </cell>
          <cell r="C1566">
            <v>12.5</v>
          </cell>
          <cell r="D1566">
            <v>6393023717201</v>
          </cell>
          <cell r="E1566">
            <v>3.9333045874616698E-5</v>
          </cell>
          <cell r="F1566">
            <v>0.20326216782717399</v>
          </cell>
        </row>
        <row r="1567">
          <cell r="A1567">
            <v>43570</v>
          </cell>
          <cell r="B1567">
            <v>5067.1099999999997</v>
          </cell>
          <cell r="C1567">
            <v>12.5</v>
          </cell>
          <cell r="D1567">
            <v>6393023717201</v>
          </cell>
          <cell r="E1567">
            <v>3.9333045874616698E-5</v>
          </cell>
          <cell r="F1567">
            <v>0.19930487008172901</v>
          </cell>
        </row>
        <row r="1568">
          <cell r="A1568">
            <v>43571</v>
          </cell>
          <cell r="B1568">
            <v>5235.5600000000004</v>
          </cell>
          <cell r="C1568">
            <v>12.5</v>
          </cell>
          <cell r="D1568">
            <v>6393023717201</v>
          </cell>
          <cell r="E1568">
            <v>3.9333045874616698E-5</v>
          </cell>
          <cell r="F1568">
            <v>0.205930521659308</v>
          </cell>
        </row>
        <row r="1569">
          <cell r="A1569">
            <v>43572</v>
          </cell>
          <cell r="B1569">
            <v>5251.94</v>
          </cell>
          <cell r="C1569">
            <v>12.5</v>
          </cell>
          <cell r="D1569">
            <v>6393023717201</v>
          </cell>
          <cell r="E1569">
            <v>3.9333045874616698E-5</v>
          </cell>
          <cell r="F1569">
            <v>0.206574796950734</v>
          </cell>
        </row>
        <row r="1570">
          <cell r="A1570">
            <v>43573</v>
          </cell>
          <cell r="B1570">
            <v>5298.39</v>
          </cell>
          <cell r="C1570">
            <v>12.5</v>
          </cell>
          <cell r="D1570">
            <v>6393023717201</v>
          </cell>
          <cell r="E1570">
            <v>3.9333045874616698E-5</v>
          </cell>
          <cell r="F1570">
            <v>0.20840181693161</v>
          </cell>
        </row>
        <row r="1571">
          <cell r="A1571">
            <v>43574</v>
          </cell>
          <cell r="B1571">
            <v>5303.81</v>
          </cell>
          <cell r="C1571">
            <v>12.5</v>
          </cell>
          <cell r="D1571">
            <v>6393023717201</v>
          </cell>
          <cell r="E1571">
            <v>3.9333045874616698E-5</v>
          </cell>
          <cell r="F1571">
            <v>0.20861500204025099</v>
          </cell>
        </row>
        <row r="1572">
          <cell r="A1572">
            <v>43575</v>
          </cell>
          <cell r="B1572">
            <v>5337.89</v>
          </cell>
          <cell r="C1572">
            <v>12.5</v>
          </cell>
          <cell r="D1572">
            <v>6393023717201</v>
          </cell>
          <cell r="E1572">
            <v>3.9333045874616698E-5</v>
          </cell>
          <cell r="F1572">
            <v>0.20995547224365699</v>
          </cell>
        </row>
        <row r="1573">
          <cell r="A1573">
            <v>43576</v>
          </cell>
          <cell r="B1573">
            <v>5314.53</v>
          </cell>
          <cell r="C1573">
            <v>12.5</v>
          </cell>
          <cell r="D1573">
            <v>6353030562983</v>
          </cell>
          <cell r="E1573">
            <v>3.95806525174515E-5</v>
          </cell>
          <cell r="F1573">
            <v>0.21035256522357099</v>
          </cell>
        </row>
        <row r="1574">
          <cell r="A1574">
            <v>43577</v>
          </cell>
          <cell r="B1574">
            <v>5399.37</v>
          </cell>
          <cell r="C1574">
            <v>12.5</v>
          </cell>
          <cell r="D1574">
            <v>6353030562983</v>
          </cell>
          <cell r="E1574">
            <v>3.95806525174515E-5</v>
          </cell>
          <cell r="F1574">
            <v>0.213710587783152</v>
          </cell>
        </row>
        <row r="1575">
          <cell r="A1575">
            <v>43578</v>
          </cell>
          <cell r="B1575">
            <v>5572.36</v>
          </cell>
          <cell r="C1575">
            <v>12.5</v>
          </cell>
          <cell r="D1575">
            <v>6353030562983</v>
          </cell>
          <cell r="E1575">
            <v>3.95806525174515E-5</v>
          </cell>
          <cell r="F1575">
            <v>0.22055764486214599</v>
          </cell>
        </row>
        <row r="1576">
          <cell r="A1576">
            <v>43579</v>
          </cell>
          <cell r="B1576">
            <v>5464.87</v>
          </cell>
          <cell r="C1576">
            <v>12.5</v>
          </cell>
          <cell r="D1576">
            <v>6353030562983</v>
          </cell>
          <cell r="E1576">
            <v>3.95806525174515E-5</v>
          </cell>
          <cell r="F1576">
            <v>0.21630312052304501</v>
          </cell>
        </row>
        <row r="1577">
          <cell r="A1577">
            <v>43580</v>
          </cell>
          <cell r="B1577">
            <v>5210.5200000000004</v>
          </cell>
          <cell r="C1577">
            <v>12.5</v>
          </cell>
          <cell r="D1577">
            <v>6353030562983</v>
          </cell>
          <cell r="E1577">
            <v>3.95806525174515E-5</v>
          </cell>
          <cell r="F1577">
            <v>0.20623578155523101</v>
          </cell>
        </row>
        <row r="1578">
          <cell r="A1578">
            <v>43581</v>
          </cell>
          <cell r="B1578">
            <v>5279.35</v>
          </cell>
          <cell r="C1578">
            <v>12.5</v>
          </cell>
          <cell r="D1578">
            <v>6353030562983</v>
          </cell>
          <cell r="E1578">
            <v>3.95806525174515E-5</v>
          </cell>
          <cell r="F1578">
            <v>0.208960117868007</v>
          </cell>
        </row>
        <row r="1579">
          <cell r="A1579">
            <v>43582</v>
          </cell>
          <cell r="B1579">
            <v>5268.29</v>
          </cell>
          <cell r="C1579">
            <v>12.5</v>
          </cell>
          <cell r="D1579">
            <v>6353030562983</v>
          </cell>
          <cell r="E1579">
            <v>3.95806525174515E-5</v>
          </cell>
          <cell r="F1579">
            <v>0.20852235585116399</v>
          </cell>
        </row>
        <row r="1580">
          <cell r="A1580">
            <v>43583</v>
          </cell>
          <cell r="B1580">
            <v>5285.14</v>
          </cell>
          <cell r="C1580">
            <v>12.5</v>
          </cell>
          <cell r="D1580">
            <v>6353030562983</v>
          </cell>
          <cell r="E1580">
            <v>3.95806525174515E-5</v>
          </cell>
          <cell r="F1580">
            <v>0.20918928984608301</v>
          </cell>
        </row>
        <row r="1581">
          <cell r="A1581">
            <v>43584</v>
          </cell>
          <cell r="B1581">
            <v>5247.35</v>
          </cell>
          <cell r="C1581">
            <v>12.5</v>
          </cell>
          <cell r="D1581">
            <v>6353030562983</v>
          </cell>
          <cell r="E1581">
            <v>3.95806525174515E-5</v>
          </cell>
          <cell r="F1581">
            <v>0.207693536987449</v>
          </cell>
        </row>
        <row r="1582">
          <cell r="A1582">
            <v>43585</v>
          </cell>
          <cell r="B1582">
            <v>5350.73</v>
          </cell>
          <cell r="C1582">
            <v>12.5</v>
          </cell>
          <cell r="D1582">
            <v>6353030562983</v>
          </cell>
          <cell r="E1582">
            <v>3.95806525174515E-5</v>
          </cell>
          <cell r="F1582">
            <v>0.211785384844703</v>
          </cell>
        </row>
        <row r="1583">
          <cell r="A1583">
            <v>43586</v>
          </cell>
          <cell r="B1583">
            <v>5402.7</v>
          </cell>
          <cell r="C1583">
            <v>12.5</v>
          </cell>
          <cell r="D1583">
            <v>6353030562983</v>
          </cell>
          <cell r="E1583">
            <v>3.95806525174515E-5</v>
          </cell>
          <cell r="F1583">
            <v>0.213842391356035</v>
          </cell>
        </row>
        <row r="1584">
          <cell r="A1584">
            <v>43587</v>
          </cell>
          <cell r="B1584">
            <v>5505.28</v>
          </cell>
          <cell r="C1584">
            <v>12.5</v>
          </cell>
          <cell r="D1584">
            <v>6353030562983</v>
          </cell>
          <cell r="E1584">
            <v>3.95806525174515E-5</v>
          </cell>
          <cell r="F1584">
            <v>0.217902574691275</v>
          </cell>
        </row>
        <row r="1585">
          <cell r="A1585">
            <v>43588</v>
          </cell>
          <cell r="B1585">
            <v>5768.29</v>
          </cell>
          <cell r="C1585">
            <v>12.5</v>
          </cell>
          <cell r="D1585">
            <v>6353030562983</v>
          </cell>
          <cell r="E1585">
            <v>3.95806525174515E-5</v>
          </cell>
          <cell r="F1585">
            <v>0.22831268210989</v>
          </cell>
        </row>
        <row r="1586">
          <cell r="A1586">
            <v>43589</v>
          </cell>
          <cell r="B1586">
            <v>5831.17</v>
          </cell>
          <cell r="C1586">
            <v>12.5</v>
          </cell>
          <cell r="D1586">
            <v>6702169884349</v>
          </cell>
          <cell r="E1586">
            <v>3.7518758772943899E-5</v>
          </cell>
          <cell r="F1586">
            <v>0.218778260594027</v>
          </cell>
        </row>
        <row r="1587">
          <cell r="A1587">
            <v>43590</v>
          </cell>
          <cell r="B1587">
            <v>5795.71</v>
          </cell>
          <cell r="C1587">
            <v>12.5</v>
          </cell>
          <cell r="D1587">
            <v>6702169884349</v>
          </cell>
          <cell r="E1587">
            <v>3.7518758772943899E-5</v>
          </cell>
          <cell r="F1587">
            <v>0.21744784540793799</v>
          </cell>
        </row>
        <row r="1588">
          <cell r="A1588">
            <v>43591</v>
          </cell>
          <cell r="B1588">
            <v>5746.81</v>
          </cell>
          <cell r="C1588">
            <v>12.5</v>
          </cell>
          <cell r="D1588">
            <v>6702169884349</v>
          </cell>
          <cell r="E1588">
            <v>3.7518758772943899E-5</v>
          </cell>
          <cell r="F1588">
            <v>0.21561317810394201</v>
          </cell>
        </row>
        <row r="1589">
          <cell r="A1589">
            <v>43592</v>
          </cell>
          <cell r="B1589">
            <v>5829.5</v>
          </cell>
          <cell r="C1589">
            <v>12.5</v>
          </cell>
          <cell r="D1589">
            <v>6702169884349</v>
          </cell>
          <cell r="E1589">
            <v>3.7518758772943899E-5</v>
          </cell>
          <cell r="F1589">
            <v>0.218715604266876</v>
          </cell>
        </row>
        <row r="1590">
          <cell r="A1590">
            <v>43593</v>
          </cell>
          <cell r="B1590">
            <v>5982.46</v>
          </cell>
          <cell r="C1590">
            <v>12.5</v>
          </cell>
          <cell r="D1590">
            <v>6702169884349</v>
          </cell>
          <cell r="E1590">
            <v>3.7518758772943899E-5</v>
          </cell>
          <cell r="F1590">
            <v>0.22445447360878601</v>
          </cell>
        </row>
        <row r="1591">
          <cell r="A1591">
            <v>43594</v>
          </cell>
          <cell r="B1591">
            <v>6174.53</v>
          </cell>
          <cell r="C1591">
            <v>12.5</v>
          </cell>
          <cell r="D1591">
            <v>6702169884349</v>
          </cell>
          <cell r="E1591">
            <v>3.7518758772943899E-5</v>
          </cell>
          <cell r="F1591">
            <v>0.231660701606305</v>
          </cell>
        </row>
        <row r="1592">
          <cell r="A1592">
            <v>43595</v>
          </cell>
          <cell r="B1592">
            <v>6378.85</v>
          </cell>
          <cell r="C1592">
            <v>12.5</v>
          </cell>
          <cell r="D1592">
            <v>6702169884349</v>
          </cell>
          <cell r="E1592">
            <v>3.7518758772943899E-5</v>
          </cell>
          <cell r="F1592">
            <v>0.23932653439879301</v>
          </cell>
        </row>
        <row r="1593">
          <cell r="A1593">
            <v>43596</v>
          </cell>
          <cell r="B1593">
            <v>7204.77</v>
          </cell>
          <cell r="C1593">
            <v>12.5</v>
          </cell>
          <cell r="D1593">
            <v>6702169884349</v>
          </cell>
          <cell r="E1593">
            <v>3.7518758772943899E-5</v>
          </cell>
          <cell r="F1593">
            <v>0.27031402764454299</v>
          </cell>
        </row>
        <row r="1594">
          <cell r="A1594">
            <v>43597</v>
          </cell>
          <cell r="B1594">
            <v>6972.37</v>
          </cell>
          <cell r="C1594">
            <v>12.5</v>
          </cell>
          <cell r="D1594">
            <v>6702169884349</v>
          </cell>
          <cell r="E1594">
            <v>3.7518758772943899E-5</v>
          </cell>
          <cell r="F1594">
            <v>0.26159466810571103</v>
          </cell>
        </row>
        <row r="1595">
          <cell r="A1595">
            <v>43598</v>
          </cell>
          <cell r="B1595">
            <v>7814.92</v>
          </cell>
          <cell r="C1595">
            <v>12.5</v>
          </cell>
          <cell r="D1595">
            <v>6702169884349</v>
          </cell>
          <cell r="E1595">
            <v>3.7518758772943899E-5</v>
          </cell>
          <cell r="F1595">
            <v>0.293206098309855</v>
          </cell>
        </row>
        <row r="1596">
          <cell r="A1596">
            <v>43599</v>
          </cell>
          <cell r="B1596">
            <v>7994.42</v>
          </cell>
          <cell r="C1596">
            <v>12.5</v>
          </cell>
          <cell r="D1596">
            <v>6702169884349</v>
          </cell>
          <cell r="E1596">
            <v>3.7518758772943899E-5</v>
          </cell>
          <cell r="F1596">
            <v>0.299940715509598</v>
          </cell>
        </row>
        <row r="1597">
          <cell r="A1597">
            <v>43600</v>
          </cell>
          <cell r="B1597">
            <v>8205.17</v>
          </cell>
          <cell r="C1597">
            <v>12.5</v>
          </cell>
          <cell r="D1597">
            <v>6702169884349</v>
          </cell>
          <cell r="E1597">
            <v>3.7518758772943899E-5</v>
          </cell>
          <cell r="F1597">
            <v>0.30784779392099598</v>
          </cell>
        </row>
        <row r="1598">
          <cell r="A1598">
            <v>43601</v>
          </cell>
          <cell r="B1598">
            <v>7884.91</v>
          </cell>
          <cell r="C1598">
            <v>12.5</v>
          </cell>
          <cell r="D1598">
            <v>6702169884349</v>
          </cell>
          <cell r="E1598">
            <v>3.7518758772943899E-5</v>
          </cell>
          <cell r="F1598">
            <v>0.295832036236373</v>
          </cell>
        </row>
        <row r="1599">
          <cell r="A1599">
            <v>43602</v>
          </cell>
          <cell r="B1599">
            <v>7343.9</v>
          </cell>
          <cell r="C1599">
            <v>12.5</v>
          </cell>
          <cell r="D1599">
            <v>6702169884349</v>
          </cell>
          <cell r="E1599">
            <v>3.7518758772943899E-5</v>
          </cell>
          <cell r="F1599">
            <v>0.275534012552622</v>
          </cell>
        </row>
        <row r="1600">
          <cell r="A1600">
            <v>43603</v>
          </cell>
          <cell r="B1600">
            <v>7271.21</v>
          </cell>
          <cell r="C1600">
            <v>12.5</v>
          </cell>
          <cell r="D1600">
            <v>6704632680587</v>
          </cell>
          <cell r="E1600">
            <v>3.7504977099530503E-5</v>
          </cell>
          <cell r="F1600">
            <v>0.27270656453587699</v>
          </cell>
        </row>
        <row r="1601">
          <cell r="A1601">
            <v>43604</v>
          </cell>
          <cell r="B1601">
            <v>8197.69</v>
          </cell>
          <cell r="C1601">
            <v>12.5</v>
          </cell>
          <cell r="D1601">
            <v>6704632680587</v>
          </cell>
          <cell r="E1601">
            <v>3.7504977099530503E-5</v>
          </cell>
          <cell r="F1601">
            <v>0.30745417571904998</v>
          </cell>
        </row>
        <row r="1602">
          <cell r="A1602">
            <v>43605</v>
          </cell>
          <cell r="B1602">
            <v>7978.31</v>
          </cell>
          <cell r="C1602">
            <v>12.5</v>
          </cell>
          <cell r="D1602">
            <v>6704632680587</v>
          </cell>
          <cell r="E1602">
            <v>3.7504977099530503E-5</v>
          </cell>
          <cell r="F1602">
            <v>0.29922633384295499</v>
          </cell>
        </row>
        <row r="1603">
          <cell r="A1603">
            <v>43606</v>
          </cell>
          <cell r="B1603">
            <v>7963.33</v>
          </cell>
          <cell r="C1603">
            <v>12.5</v>
          </cell>
          <cell r="D1603">
            <v>6704632680587</v>
          </cell>
          <cell r="E1603">
            <v>3.7504977099530503E-5</v>
          </cell>
          <cell r="F1603">
            <v>0.29866450928600402</v>
          </cell>
        </row>
        <row r="1604">
          <cell r="A1604">
            <v>43607</v>
          </cell>
          <cell r="B1604">
            <v>7680.07</v>
          </cell>
          <cell r="C1604">
            <v>12.5</v>
          </cell>
          <cell r="D1604">
            <v>6704632680587</v>
          </cell>
          <cell r="E1604">
            <v>3.7504977099530503E-5</v>
          </cell>
          <cell r="F1604">
            <v>0.28804084947279102</v>
          </cell>
        </row>
        <row r="1605">
          <cell r="A1605">
            <v>43608</v>
          </cell>
          <cell r="B1605">
            <v>7881.85</v>
          </cell>
          <cell r="C1605">
            <v>12.5</v>
          </cell>
          <cell r="D1605">
            <v>6704632680587</v>
          </cell>
          <cell r="E1605">
            <v>3.7504977099530503E-5</v>
          </cell>
          <cell r="F1605">
            <v>0.29560860375193398</v>
          </cell>
        </row>
        <row r="1606">
          <cell r="A1606">
            <v>43609</v>
          </cell>
          <cell r="B1606">
            <v>7987.37</v>
          </cell>
          <cell r="C1606">
            <v>12.5</v>
          </cell>
          <cell r="D1606">
            <v>6704632680587</v>
          </cell>
          <cell r="E1606">
            <v>3.7504977099530503E-5</v>
          </cell>
          <cell r="F1606">
            <v>0.29956612893547702</v>
          </cell>
        </row>
        <row r="1607">
          <cell r="A1607">
            <v>43610</v>
          </cell>
          <cell r="B1607">
            <v>8052.54</v>
          </cell>
          <cell r="C1607">
            <v>12.5</v>
          </cell>
          <cell r="D1607">
            <v>6704632680587</v>
          </cell>
          <cell r="E1607">
            <v>3.7504977099530503E-5</v>
          </cell>
          <cell r="F1607">
            <v>0.30201032829305302</v>
          </cell>
        </row>
        <row r="1608">
          <cell r="A1608">
            <v>43611</v>
          </cell>
          <cell r="B1608">
            <v>8673.2199999999993</v>
          </cell>
          <cell r="C1608">
            <v>12.5</v>
          </cell>
          <cell r="D1608">
            <v>6704632680587</v>
          </cell>
          <cell r="E1608">
            <v>3.7504977099530503E-5</v>
          </cell>
          <cell r="F1608">
            <v>0.32528891747918998</v>
          </cell>
        </row>
        <row r="1609">
          <cell r="A1609">
            <v>43612</v>
          </cell>
          <cell r="B1609">
            <v>8805.7800000000007</v>
          </cell>
          <cell r="C1609">
            <v>12.5</v>
          </cell>
          <cell r="D1609">
            <v>6704632680587</v>
          </cell>
          <cell r="E1609">
            <v>3.7504977099530503E-5</v>
          </cell>
          <cell r="F1609">
            <v>0.33026057724350399</v>
          </cell>
        </row>
        <row r="1610">
          <cell r="A1610">
            <v>43613</v>
          </cell>
          <cell r="B1610">
            <v>8719.9599999999991</v>
          </cell>
          <cell r="C1610">
            <v>12.5</v>
          </cell>
          <cell r="D1610">
            <v>6704632680587</v>
          </cell>
          <cell r="E1610">
            <v>3.7504977099530503E-5</v>
          </cell>
          <cell r="F1610">
            <v>0.327041900108822</v>
          </cell>
        </row>
        <row r="1611">
          <cell r="A1611">
            <v>43614</v>
          </cell>
          <cell r="B1611">
            <v>8659.49</v>
          </cell>
          <cell r="C1611">
            <v>12.5</v>
          </cell>
          <cell r="D1611">
            <v>6704632680587</v>
          </cell>
          <cell r="E1611">
            <v>3.7504977099530503E-5</v>
          </cell>
          <cell r="F1611">
            <v>0.32477397414361298</v>
          </cell>
        </row>
        <row r="1612">
          <cell r="A1612">
            <v>43615</v>
          </cell>
          <cell r="B1612">
            <v>8319.4699999999993</v>
          </cell>
          <cell r="C1612">
            <v>12.5</v>
          </cell>
          <cell r="D1612">
            <v>6704632680587</v>
          </cell>
          <cell r="E1612">
            <v>3.7504977099530503E-5</v>
          </cell>
          <cell r="F1612">
            <v>0.31202153183023101</v>
          </cell>
        </row>
        <row r="1613">
          <cell r="A1613">
            <v>43616</v>
          </cell>
          <cell r="B1613">
            <v>8574.5</v>
          </cell>
          <cell r="C1613">
            <v>12.5</v>
          </cell>
          <cell r="D1613">
            <v>7459680720542</v>
          </cell>
          <cell r="E1613">
            <v>3.3708828107580098E-5</v>
          </cell>
          <cell r="F1613">
            <v>0.28903634660844502</v>
          </cell>
        </row>
        <row r="1614">
          <cell r="A1614">
            <v>43617</v>
          </cell>
          <cell r="B1614">
            <v>8564.02</v>
          </cell>
          <cell r="C1614">
            <v>12.5</v>
          </cell>
          <cell r="D1614">
            <v>7459680720542</v>
          </cell>
          <cell r="E1614">
            <v>3.3708828107580098E-5</v>
          </cell>
          <cell r="F1614">
            <v>0.28868307808987798</v>
          </cell>
        </row>
        <row r="1615">
          <cell r="A1615">
            <v>43618</v>
          </cell>
          <cell r="B1615">
            <v>8742.9599999999991</v>
          </cell>
          <cell r="C1615">
            <v>12.5</v>
          </cell>
          <cell r="D1615">
            <v>7459680720542</v>
          </cell>
          <cell r="E1615">
            <v>3.3708828107580098E-5</v>
          </cell>
          <cell r="F1615">
            <v>0.29471493579144797</v>
          </cell>
        </row>
        <row r="1616">
          <cell r="A1616">
            <v>43619</v>
          </cell>
          <cell r="B1616">
            <v>8208.99</v>
          </cell>
          <cell r="C1616">
            <v>12.5</v>
          </cell>
          <cell r="D1616">
            <v>7459680720542</v>
          </cell>
          <cell r="E1616">
            <v>3.3708828107580098E-5</v>
          </cell>
          <cell r="F1616">
            <v>0.27671543284684402</v>
          </cell>
        </row>
        <row r="1617">
          <cell r="A1617">
            <v>43620</v>
          </cell>
          <cell r="B1617">
            <v>7707.77</v>
          </cell>
          <cell r="C1617">
            <v>12.5</v>
          </cell>
          <cell r="D1617">
            <v>7459680720542</v>
          </cell>
          <cell r="E1617">
            <v>3.3708828107580098E-5</v>
          </cell>
          <cell r="F1617">
            <v>0.25981989402276201</v>
          </cell>
        </row>
        <row r="1618">
          <cell r="A1618">
            <v>43621</v>
          </cell>
          <cell r="B1618">
            <v>7824.23</v>
          </cell>
          <cell r="C1618">
            <v>12.5</v>
          </cell>
          <cell r="D1618">
            <v>7459680720542</v>
          </cell>
          <cell r="E1618">
            <v>3.3708828107580098E-5</v>
          </cell>
          <cell r="F1618">
            <v>0.26374562414417102</v>
          </cell>
        </row>
        <row r="1619">
          <cell r="A1619">
            <v>43622</v>
          </cell>
          <cell r="B1619">
            <v>7822.02</v>
          </cell>
          <cell r="C1619">
            <v>12.5</v>
          </cell>
          <cell r="D1619">
            <v>7459680720542</v>
          </cell>
          <cell r="E1619">
            <v>3.3708828107580098E-5</v>
          </cell>
          <cell r="F1619">
            <v>0.26367112763405298</v>
          </cell>
        </row>
        <row r="1620">
          <cell r="A1620">
            <v>43623</v>
          </cell>
          <cell r="B1620">
            <v>8043.95</v>
          </cell>
          <cell r="C1620">
            <v>12.5</v>
          </cell>
          <cell r="D1620">
            <v>7459680720542</v>
          </cell>
          <cell r="E1620">
            <v>3.3708828107580098E-5</v>
          </cell>
          <cell r="F1620">
            <v>0.27115212785596898</v>
          </cell>
        </row>
        <row r="1621">
          <cell r="A1621">
            <v>43624</v>
          </cell>
          <cell r="B1621">
            <v>7954.13</v>
          </cell>
          <cell r="C1621">
            <v>12.5</v>
          </cell>
          <cell r="D1621">
            <v>7459680720542</v>
          </cell>
          <cell r="E1621">
            <v>3.3708828107580098E-5</v>
          </cell>
          <cell r="F1621">
            <v>0.26812440091534601</v>
          </cell>
        </row>
        <row r="1622">
          <cell r="A1622">
            <v>43625</v>
          </cell>
          <cell r="B1622">
            <v>7688.08</v>
          </cell>
          <cell r="C1622">
            <v>12.5</v>
          </cell>
          <cell r="D1622">
            <v>7459680720542</v>
          </cell>
          <cell r="E1622">
            <v>3.3708828107580098E-5</v>
          </cell>
          <cell r="F1622">
            <v>0.25915616719732398</v>
          </cell>
        </row>
        <row r="1623">
          <cell r="A1623">
            <v>43626</v>
          </cell>
          <cell r="B1623">
            <v>8000.33</v>
          </cell>
          <cell r="C1623">
            <v>12.5</v>
          </cell>
          <cell r="D1623">
            <v>7459680720542</v>
          </cell>
          <cell r="E1623">
            <v>3.3708828107580098E-5</v>
          </cell>
          <cell r="F1623">
            <v>0.26968174877391599</v>
          </cell>
        </row>
        <row r="1624">
          <cell r="A1624">
            <v>43627</v>
          </cell>
          <cell r="B1624">
            <v>7927.71</v>
          </cell>
          <cell r="C1624">
            <v>12.5</v>
          </cell>
          <cell r="D1624">
            <v>7459680720542</v>
          </cell>
          <cell r="E1624">
            <v>3.3708828107580098E-5</v>
          </cell>
          <cell r="F1624">
            <v>0.26723381367674298</v>
          </cell>
        </row>
        <row r="1625">
          <cell r="A1625">
            <v>43628</v>
          </cell>
          <cell r="B1625">
            <v>8145.86</v>
          </cell>
          <cell r="C1625">
            <v>12.5</v>
          </cell>
          <cell r="D1625">
            <v>7459680720542</v>
          </cell>
          <cell r="E1625">
            <v>3.3708828107580098E-5</v>
          </cell>
          <cell r="F1625">
            <v>0.27458739452841202</v>
          </cell>
        </row>
        <row r="1626">
          <cell r="A1626">
            <v>43629</v>
          </cell>
          <cell r="B1626">
            <v>8230.92</v>
          </cell>
          <cell r="C1626">
            <v>12.5</v>
          </cell>
          <cell r="D1626">
            <v>7459680720542</v>
          </cell>
          <cell r="E1626">
            <v>3.3708828107580098E-5</v>
          </cell>
          <cell r="F1626">
            <v>0.27745466744724301</v>
          </cell>
        </row>
        <row r="1627">
          <cell r="A1627">
            <v>43630</v>
          </cell>
          <cell r="B1627">
            <v>8693.83</v>
          </cell>
          <cell r="C1627">
            <v>12.5</v>
          </cell>
          <cell r="D1627">
            <v>7409399249090</v>
          </cell>
          <cell r="E1627">
            <v>3.3937582075505299E-5</v>
          </cell>
          <cell r="F1627">
            <v>0.29504756917549002</v>
          </cell>
        </row>
        <row r="1628">
          <cell r="A1628">
            <v>43631</v>
          </cell>
          <cell r="B1628">
            <v>8838.3799999999992</v>
          </cell>
          <cell r="C1628">
            <v>12.5</v>
          </cell>
          <cell r="D1628">
            <v>7409399249090</v>
          </cell>
          <cell r="E1628">
            <v>3.3937582075505299E-5</v>
          </cell>
          <cell r="F1628">
            <v>0.29995324666450501</v>
          </cell>
        </row>
        <row r="1629">
          <cell r="A1629">
            <v>43632</v>
          </cell>
          <cell r="B1629">
            <v>8994.49</v>
          </cell>
          <cell r="C1629">
            <v>12.5</v>
          </cell>
          <cell r="D1629">
            <v>7409399249090</v>
          </cell>
          <cell r="E1629">
            <v>3.3937582075505299E-5</v>
          </cell>
          <cell r="F1629">
            <v>0.30525124260231201</v>
          </cell>
        </row>
        <row r="1630">
          <cell r="A1630">
            <v>43633</v>
          </cell>
          <cell r="B1630">
            <v>9320.35</v>
          </cell>
          <cell r="C1630">
            <v>12.5</v>
          </cell>
          <cell r="D1630">
            <v>7409399249090</v>
          </cell>
          <cell r="E1630">
            <v>3.3937582075505299E-5</v>
          </cell>
          <cell r="F1630">
            <v>0.31631014309743599</v>
          </cell>
        </row>
        <row r="1631">
          <cell r="A1631">
            <v>43634</v>
          </cell>
          <cell r="B1631">
            <v>9081.76</v>
          </cell>
          <cell r="C1631">
            <v>12.5</v>
          </cell>
          <cell r="D1631">
            <v>7409399249090</v>
          </cell>
          <cell r="E1631">
            <v>3.3937582075505299E-5</v>
          </cell>
          <cell r="F1631">
            <v>0.308212975390041</v>
          </cell>
        </row>
        <row r="1632">
          <cell r="A1632">
            <v>43635</v>
          </cell>
          <cell r="B1632">
            <v>9273.52</v>
          </cell>
          <cell r="C1632">
            <v>12.5</v>
          </cell>
          <cell r="D1632">
            <v>7409399249090</v>
          </cell>
          <cell r="E1632">
            <v>3.3937582075505299E-5</v>
          </cell>
          <cell r="F1632">
            <v>0.31472084612883999</v>
          </cell>
        </row>
        <row r="1633">
          <cell r="A1633">
            <v>43636</v>
          </cell>
          <cell r="B1633">
            <v>9527.16</v>
          </cell>
          <cell r="C1633">
            <v>12.5</v>
          </cell>
          <cell r="D1633">
            <v>7409399249090</v>
          </cell>
          <cell r="E1633">
            <v>3.3937582075505299E-5</v>
          </cell>
          <cell r="F1633">
            <v>0.32332877444647101</v>
          </cell>
        </row>
        <row r="1634">
          <cell r="A1634">
            <v>43637</v>
          </cell>
          <cell r="B1634">
            <v>10144.56</v>
          </cell>
          <cell r="C1634">
            <v>12.5</v>
          </cell>
          <cell r="D1634">
            <v>7409399249090</v>
          </cell>
          <cell r="E1634">
            <v>3.3937582075505299E-5</v>
          </cell>
          <cell r="F1634">
            <v>0.34428183761988801</v>
          </cell>
        </row>
        <row r="1635">
          <cell r="A1635">
            <v>43638</v>
          </cell>
          <cell r="B1635">
            <v>10701.69</v>
          </cell>
          <cell r="C1635">
            <v>12.5</v>
          </cell>
          <cell r="D1635">
            <v>7409399249090</v>
          </cell>
          <cell r="E1635">
            <v>3.3937582075505299E-5</v>
          </cell>
          <cell r="F1635">
            <v>0.363189482721614</v>
          </cell>
        </row>
        <row r="1636">
          <cell r="A1636">
            <v>43639</v>
          </cell>
          <cell r="B1636">
            <v>10855.37</v>
          </cell>
          <cell r="C1636">
            <v>12.5</v>
          </cell>
          <cell r="D1636">
            <v>7409399249090</v>
          </cell>
          <cell r="E1636">
            <v>3.3937582075505299E-5</v>
          </cell>
          <cell r="F1636">
            <v>0.36840501033497802</v>
          </cell>
        </row>
        <row r="1637">
          <cell r="A1637">
            <v>43640</v>
          </cell>
          <cell r="B1637">
            <v>11011.1</v>
          </cell>
          <cell r="C1637">
            <v>12.5</v>
          </cell>
          <cell r="D1637">
            <v>7409399249090</v>
          </cell>
          <cell r="E1637">
            <v>3.3937582075505299E-5</v>
          </cell>
          <cell r="F1637">
            <v>0.37369010999159602</v>
          </cell>
        </row>
        <row r="1638">
          <cell r="A1638">
            <v>43641</v>
          </cell>
          <cell r="B1638">
            <v>11790.92</v>
          </cell>
          <cell r="C1638">
            <v>12.5</v>
          </cell>
          <cell r="D1638">
            <v>7409399249090</v>
          </cell>
          <cell r="E1638">
            <v>3.3937582075505299E-5</v>
          </cell>
          <cell r="F1638">
            <v>0.40015531524571701</v>
          </cell>
        </row>
        <row r="1639">
          <cell r="A1639">
            <v>43642</v>
          </cell>
          <cell r="B1639">
            <v>13016.23</v>
          </cell>
          <cell r="C1639">
            <v>12.5</v>
          </cell>
          <cell r="D1639">
            <v>7409399249090</v>
          </cell>
          <cell r="E1639">
            <v>3.3937582075505299E-5</v>
          </cell>
          <cell r="F1639">
            <v>0.44173937393865398</v>
          </cell>
        </row>
        <row r="1640">
          <cell r="A1640">
            <v>43643</v>
          </cell>
          <cell r="B1640">
            <v>11182.81</v>
          </cell>
          <cell r="C1640">
            <v>12.5</v>
          </cell>
          <cell r="D1640">
            <v>7934713219630</v>
          </cell>
          <cell r="E1640">
            <v>3.1690760357171997E-5</v>
          </cell>
          <cell r="F1640">
            <v>0.35439175182978699</v>
          </cell>
        </row>
        <row r="1641">
          <cell r="A1641">
            <v>43644</v>
          </cell>
          <cell r="B1641">
            <v>12407.33</v>
          </cell>
          <cell r="C1641">
            <v>12.5</v>
          </cell>
          <cell r="D1641">
            <v>7934713219630</v>
          </cell>
          <cell r="E1641">
            <v>3.1690760357171997E-5</v>
          </cell>
          <cell r="F1641">
            <v>0.39319772170235101</v>
          </cell>
        </row>
        <row r="1642">
          <cell r="A1642">
            <v>43645</v>
          </cell>
          <cell r="B1642">
            <v>11959.37</v>
          </cell>
          <cell r="C1642">
            <v>12.5</v>
          </cell>
          <cell r="D1642">
            <v>7934713219630</v>
          </cell>
          <cell r="E1642">
            <v>3.1690760357171997E-5</v>
          </cell>
          <cell r="F1642">
            <v>0.379001528692752</v>
          </cell>
        </row>
        <row r="1643">
          <cell r="A1643">
            <v>43646</v>
          </cell>
          <cell r="B1643">
            <v>10817.16</v>
          </cell>
          <cell r="C1643">
            <v>12.5</v>
          </cell>
          <cell r="D1643">
            <v>7934713219630</v>
          </cell>
          <cell r="E1643">
            <v>3.1690760357171997E-5</v>
          </cell>
          <cell r="F1643">
            <v>0.342804025305187</v>
          </cell>
        </row>
        <row r="1644">
          <cell r="A1644">
            <v>43647</v>
          </cell>
          <cell r="B1644">
            <v>10583.13</v>
          </cell>
          <cell r="C1644">
            <v>12.5</v>
          </cell>
          <cell r="D1644">
            <v>7934713219630</v>
          </cell>
          <cell r="E1644">
            <v>3.1690760357171997E-5</v>
          </cell>
          <cell r="F1644">
            <v>0.335387436658798</v>
          </cell>
        </row>
        <row r="1645">
          <cell r="A1645">
            <v>43648</v>
          </cell>
          <cell r="B1645">
            <v>10801.68</v>
          </cell>
          <cell r="C1645">
            <v>12.5</v>
          </cell>
          <cell r="D1645">
            <v>7934713219630</v>
          </cell>
          <cell r="E1645">
            <v>3.1690760357171997E-5</v>
          </cell>
          <cell r="F1645">
            <v>0.34231345233485799</v>
          </cell>
        </row>
        <row r="1646">
          <cell r="A1646">
            <v>43649</v>
          </cell>
          <cell r="B1646">
            <v>11961.27</v>
          </cell>
          <cell r="C1646">
            <v>12.5</v>
          </cell>
          <cell r="D1646">
            <v>7934713219630</v>
          </cell>
          <cell r="E1646">
            <v>3.1690760357171997E-5</v>
          </cell>
          <cell r="F1646">
            <v>0.37906174113743102</v>
          </cell>
        </row>
        <row r="1647">
          <cell r="A1647">
            <v>43650</v>
          </cell>
          <cell r="B1647">
            <v>11215.44</v>
          </cell>
          <cell r="C1647">
            <v>12.5</v>
          </cell>
          <cell r="D1647">
            <v>7934713219630</v>
          </cell>
          <cell r="E1647">
            <v>3.1690760357171997E-5</v>
          </cell>
          <cell r="F1647">
            <v>0.35542582134024098</v>
          </cell>
        </row>
        <row r="1648">
          <cell r="A1648">
            <v>43651</v>
          </cell>
          <cell r="B1648">
            <v>10978.46</v>
          </cell>
          <cell r="C1648">
            <v>12.5</v>
          </cell>
          <cell r="D1648">
            <v>7934713219630</v>
          </cell>
          <cell r="E1648">
            <v>3.1690760357171997E-5</v>
          </cell>
          <cell r="F1648">
            <v>0.34791574495079902</v>
          </cell>
        </row>
        <row r="1649">
          <cell r="A1649">
            <v>43652</v>
          </cell>
          <cell r="B1649">
            <v>11208.55</v>
          </cell>
          <cell r="C1649">
            <v>12.5</v>
          </cell>
          <cell r="D1649">
            <v>7934713219630</v>
          </cell>
          <cell r="E1649">
            <v>3.1690760357171997E-5</v>
          </cell>
          <cell r="F1649">
            <v>0.35520747200137998</v>
          </cell>
        </row>
        <row r="1650">
          <cell r="A1650">
            <v>43653</v>
          </cell>
          <cell r="B1650">
            <v>11450.85</v>
          </cell>
          <cell r="C1650">
            <v>12.5</v>
          </cell>
          <cell r="D1650">
            <v>7934713219630</v>
          </cell>
          <cell r="E1650">
            <v>3.1690760357171997E-5</v>
          </cell>
          <cell r="F1650">
            <v>0.362886143235923</v>
          </cell>
        </row>
        <row r="1651">
          <cell r="A1651">
            <v>43654</v>
          </cell>
          <cell r="B1651">
            <v>12285.96</v>
          </cell>
          <cell r="C1651">
            <v>12.5</v>
          </cell>
          <cell r="D1651">
            <v>7934713219630</v>
          </cell>
          <cell r="E1651">
            <v>3.1690760357171997E-5</v>
          </cell>
          <cell r="F1651">
            <v>0.389351414117801</v>
          </cell>
        </row>
        <row r="1652">
          <cell r="A1652">
            <v>43655</v>
          </cell>
          <cell r="B1652">
            <v>12573.81</v>
          </cell>
          <cell r="C1652">
            <v>12.5</v>
          </cell>
          <cell r="D1652">
            <v>9064159826491</v>
          </cell>
          <cell r="E1652">
            <v>2.7741908787979299E-5</v>
          </cell>
          <cell r="F1652">
            <v>0.34882149013738101</v>
          </cell>
        </row>
        <row r="1653">
          <cell r="A1653">
            <v>43656</v>
          </cell>
          <cell r="B1653">
            <v>12156.51</v>
          </cell>
          <cell r="C1653">
            <v>12.5</v>
          </cell>
          <cell r="D1653">
            <v>9064159826491</v>
          </cell>
          <cell r="E1653">
            <v>2.7741908787979299E-5</v>
          </cell>
          <cell r="F1653">
            <v>0.33724479160015802</v>
          </cell>
        </row>
        <row r="1654">
          <cell r="A1654">
            <v>43657</v>
          </cell>
          <cell r="B1654">
            <v>11358.66</v>
          </cell>
          <cell r="C1654">
            <v>12.5</v>
          </cell>
          <cell r="D1654">
            <v>9064159826491</v>
          </cell>
          <cell r="E1654">
            <v>2.7741908787979299E-5</v>
          </cell>
          <cell r="F1654">
            <v>0.315110909673668</v>
          </cell>
        </row>
        <row r="1655">
          <cell r="A1655">
            <v>43658</v>
          </cell>
          <cell r="B1655">
            <v>11815.99</v>
          </cell>
          <cell r="C1655">
            <v>12.5</v>
          </cell>
          <cell r="D1655">
            <v>9064159826491</v>
          </cell>
          <cell r="E1655">
            <v>2.7741908787979299E-5</v>
          </cell>
          <cell r="F1655">
            <v>0.32779811681967502</v>
          </cell>
        </row>
        <row r="1656">
          <cell r="A1656">
            <v>43659</v>
          </cell>
          <cell r="B1656">
            <v>11392.38</v>
          </cell>
          <cell r="C1656">
            <v>12.5</v>
          </cell>
          <cell r="D1656">
            <v>9064159826491</v>
          </cell>
          <cell r="E1656">
            <v>2.7741908787979299E-5</v>
          </cell>
          <cell r="F1656">
            <v>0.31604636683799903</v>
          </cell>
        </row>
        <row r="1657">
          <cell r="A1657">
            <v>43660</v>
          </cell>
          <cell r="B1657">
            <v>10256.06</v>
          </cell>
          <cell r="C1657">
            <v>12.5</v>
          </cell>
          <cell r="D1657">
            <v>9064159826491</v>
          </cell>
          <cell r="E1657">
            <v>2.7741908787979299E-5</v>
          </cell>
          <cell r="F1657">
            <v>0.28452268104404199</v>
          </cell>
        </row>
        <row r="1658">
          <cell r="A1658">
            <v>43661</v>
          </cell>
          <cell r="B1658">
            <v>10895.09</v>
          </cell>
          <cell r="C1658">
            <v>12.5</v>
          </cell>
          <cell r="D1658">
            <v>9064159826491</v>
          </cell>
          <cell r="E1658">
            <v>2.7741908787979299E-5</v>
          </cell>
          <cell r="F1658">
            <v>0.302250593016825</v>
          </cell>
        </row>
        <row r="1659">
          <cell r="A1659">
            <v>43662</v>
          </cell>
          <cell r="B1659">
            <v>9477.64</v>
          </cell>
          <cell r="C1659">
            <v>12.5</v>
          </cell>
          <cell r="D1659">
            <v>9064159826491</v>
          </cell>
          <cell r="E1659">
            <v>2.7741908787979299E-5</v>
          </cell>
          <cell r="F1659">
            <v>0.26292782440530399</v>
          </cell>
        </row>
        <row r="1660">
          <cell r="A1660">
            <v>43663</v>
          </cell>
          <cell r="B1660">
            <v>9693.7999999999993</v>
          </cell>
          <cell r="C1660">
            <v>12.5</v>
          </cell>
          <cell r="D1660">
            <v>9064159826491</v>
          </cell>
          <cell r="E1660">
            <v>2.7741908787979299E-5</v>
          </cell>
          <cell r="F1660">
            <v>0.26892451540891299</v>
          </cell>
        </row>
        <row r="1661">
          <cell r="A1661">
            <v>43664</v>
          </cell>
          <cell r="B1661">
            <v>10666.48</v>
          </cell>
          <cell r="C1661">
            <v>12.5</v>
          </cell>
          <cell r="D1661">
            <v>9064159826491</v>
          </cell>
          <cell r="E1661">
            <v>2.7741908787979299E-5</v>
          </cell>
          <cell r="F1661">
            <v>0.29590851524880502</v>
          </cell>
        </row>
        <row r="1662">
          <cell r="A1662">
            <v>43665</v>
          </cell>
          <cell r="B1662">
            <v>10530.73</v>
          </cell>
          <cell r="C1662">
            <v>12.5</v>
          </cell>
          <cell r="D1662">
            <v>9064159826491</v>
          </cell>
          <cell r="E1662">
            <v>2.7741908787979299E-5</v>
          </cell>
          <cell r="F1662">
            <v>0.29214255113083698</v>
          </cell>
        </row>
        <row r="1663">
          <cell r="A1663">
            <v>43666</v>
          </cell>
          <cell r="B1663">
            <v>10767.14</v>
          </cell>
          <cell r="C1663">
            <v>12.5</v>
          </cell>
          <cell r="D1663">
            <v>9064159826491</v>
          </cell>
          <cell r="E1663">
            <v>2.7741908787979299E-5</v>
          </cell>
          <cell r="F1663">
            <v>0.29870101578740299</v>
          </cell>
        </row>
        <row r="1664">
          <cell r="A1664">
            <v>43667</v>
          </cell>
          <cell r="B1664">
            <v>10599.11</v>
          </cell>
          <cell r="C1664">
            <v>12.5</v>
          </cell>
          <cell r="D1664">
            <v>9064159826491</v>
          </cell>
          <cell r="E1664">
            <v>2.7741908787979299E-5</v>
          </cell>
          <cell r="F1664">
            <v>0.294039542853759</v>
          </cell>
        </row>
        <row r="1665">
          <cell r="A1665">
            <v>43668</v>
          </cell>
          <cell r="B1665">
            <v>10343.11</v>
          </cell>
          <cell r="C1665">
            <v>12.5</v>
          </cell>
          <cell r="D1665">
            <v>9064159826491</v>
          </cell>
          <cell r="E1665">
            <v>2.7741908787979299E-5</v>
          </cell>
          <cell r="F1665">
            <v>0.28693761420403602</v>
          </cell>
        </row>
        <row r="1666">
          <cell r="A1666">
            <v>43669</v>
          </cell>
          <cell r="B1666">
            <v>9900.77</v>
          </cell>
          <cell r="C1666">
            <v>12.5</v>
          </cell>
          <cell r="D1666">
            <v>9013786945891</v>
          </cell>
          <cell r="E1666">
            <v>2.78969423901025E-5</v>
          </cell>
          <cell r="F1666">
            <v>0.27620121030765499</v>
          </cell>
        </row>
        <row r="1667">
          <cell r="A1667">
            <v>43670</v>
          </cell>
          <cell r="B1667">
            <v>9811.93</v>
          </cell>
          <cell r="C1667">
            <v>12.5</v>
          </cell>
          <cell r="D1667">
            <v>9013786945891</v>
          </cell>
          <cell r="E1667">
            <v>2.78969423901025E-5</v>
          </cell>
          <cell r="F1667">
            <v>0.273722845945718</v>
          </cell>
        </row>
        <row r="1668">
          <cell r="A1668">
            <v>43671</v>
          </cell>
          <cell r="B1668">
            <v>9911.84</v>
          </cell>
          <cell r="C1668">
            <v>12.5</v>
          </cell>
          <cell r="D1668">
            <v>9013786945891</v>
          </cell>
          <cell r="E1668">
            <v>2.78969423901025E-5</v>
          </cell>
          <cell r="F1668">
            <v>0.27651002945991399</v>
          </cell>
        </row>
        <row r="1669">
          <cell r="A1669">
            <v>43672</v>
          </cell>
          <cell r="B1669">
            <v>9870.2999999999993</v>
          </cell>
          <cell r="C1669">
            <v>12.5</v>
          </cell>
          <cell r="D1669">
            <v>9013786945891</v>
          </cell>
          <cell r="E1669">
            <v>2.78969423901025E-5</v>
          </cell>
          <cell r="F1669">
            <v>0.27535119047302897</v>
          </cell>
        </row>
        <row r="1670">
          <cell r="A1670">
            <v>43673</v>
          </cell>
          <cell r="B1670">
            <v>9477.68</v>
          </cell>
          <cell r="C1670">
            <v>12.5</v>
          </cell>
          <cell r="D1670">
            <v>9013786945891</v>
          </cell>
          <cell r="E1670">
            <v>2.78969423901025E-5</v>
          </cell>
          <cell r="F1670">
            <v>0.26439829295182699</v>
          </cell>
        </row>
        <row r="1671">
          <cell r="A1671">
            <v>43674</v>
          </cell>
          <cell r="B1671">
            <v>9552.86</v>
          </cell>
          <cell r="C1671">
            <v>12.5</v>
          </cell>
          <cell r="D1671">
            <v>9013786945891</v>
          </cell>
          <cell r="E1671">
            <v>2.78969423901025E-5</v>
          </cell>
          <cell r="F1671">
            <v>0.26649558508071503</v>
          </cell>
        </row>
        <row r="1672">
          <cell r="A1672">
            <v>43675</v>
          </cell>
          <cell r="B1672">
            <v>9519.15</v>
          </cell>
          <cell r="C1672">
            <v>12.5</v>
          </cell>
          <cell r="D1672">
            <v>9013786945891</v>
          </cell>
          <cell r="E1672">
            <v>2.78969423901025E-5</v>
          </cell>
          <cell r="F1672">
            <v>0.26555517915274401</v>
          </cell>
        </row>
        <row r="1673">
          <cell r="A1673">
            <v>43676</v>
          </cell>
          <cell r="B1673">
            <v>9607.42</v>
          </cell>
          <cell r="C1673">
            <v>12.5</v>
          </cell>
          <cell r="D1673">
            <v>9013786945891</v>
          </cell>
          <cell r="E1673">
            <v>2.78969423901025E-5</v>
          </cell>
          <cell r="F1673">
            <v>0.26801764225751901</v>
          </cell>
        </row>
        <row r="1674">
          <cell r="A1674">
            <v>43677</v>
          </cell>
          <cell r="B1674">
            <v>10085.629999999999</v>
          </cell>
          <cell r="C1674">
            <v>12.5</v>
          </cell>
          <cell r="D1674">
            <v>9013786945891</v>
          </cell>
          <cell r="E1674">
            <v>2.78969423901025E-5</v>
          </cell>
          <cell r="F1674">
            <v>0.28135823907788898</v>
          </cell>
        </row>
        <row r="1675">
          <cell r="A1675">
            <v>43678</v>
          </cell>
          <cell r="B1675">
            <v>10399.67</v>
          </cell>
          <cell r="C1675">
            <v>12.5</v>
          </cell>
          <cell r="D1675">
            <v>9013786945891</v>
          </cell>
          <cell r="E1675">
            <v>2.78969423901025E-5</v>
          </cell>
          <cell r="F1675">
            <v>0.29011899486607701</v>
          </cell>
        </row>
        <row r="1676">
          <cell r="A1676">
            <v>43679</v>
          </cell>
          <cell r="B1676">
            <v>10518.17</v>
          </cell>
          <cell r="C1676">
            <v>12.5</v>
          </cell>
          <cell r="D1676">
            <v>9013786945891</v>
          </cell>
          <cell r="E1676">
            <v>2.78969423901025E-5</v>
          </cell>
          <cell r="F1676">
            <v>0.29342478253930399</v>
          </cell>
        </row>
        <row r="1677">
          <cell r="A1677">
            <v>43680</v>
          </cell>
          <cell r="B1677">
            <v>10821.73</v>
          </cell>
          <cell r="C1677">
            <v>12.5</v>
          </cell>
          <cell r="D1677">
            <v>9013786945891</v>
          </cell>
          <cell r="E1677">
            <v>2.78969423901025E-5</v>
          </cell>
          <cell r="F1677">
            <v>0.30189317837124402</v>
          </cell>
        </row>
        <row r="1678">
          <cell r="A1678">
            <v>43681</v>
          </cell>
          <cell r="B1678">
            <v>10970.18</v>
          </cell>
          <cell r="C1678">
            <v>12.5</v>
          </cell>
          <cell r="D1678">
            <v>9013786945891</v>
          </cell>
          <cell r="E1678">
            <v>2.78969423901025E-5</v>
          </cell>
          <cell r="F1678">
            <v>0.30603447946905499</v>
          </cell>
        </row>
        <row r="1679">
          <cell r="A1679">
            <v>43682</v>
          </cell>
          <cell r="B1679">
            <v>11805.65</v>
          </cell>
          <cell r="C1679">
            <v>12.5</v>
          </cell>
          <cell r="D1679">
            <v>9985348008059</v>
          </cell>
          <cell r="E1679">
            <v>2.5182607050173201E-5</v>
          </cell>
          <cell r="F1679">
            <v>0.29729704492187697</v>
          </cell>
        </row>
        <row r="1680">
          <cell r="A1680">
            <v>43683</v>
          </cell>
          <cell r="B1680">
            <v>11478.17</v>
          </cell>
          <cell r="C1680">
            <v>12.5</v>
          </cell>
          <cell r="D1680">
            <v>9985348008059</v>
          </cell>
          <cell r="E1680">
            <v>2.5182607050173201E-5</v>
          </cell>
          <cell r="F1680">
            <v>0.28905024476508601</v>
          </cell>
        </row>
        <row r="1681">
          <cell r="A1681">
            <v>43684</v>
          </cell>
          <cell r="B1681">
            <v>11941.97</v>
          </cell>
          <cell r="C1681">
            <v>12.5</v>
          </cell>
          <cell r="D1681">
            <v>9985348008059</v>
          </cell>
          <cell r="E1681">
            <v>2.5182607050173201E-5</v>
          </cell>
          <cell r="F1681">
            <v>0.300729937914957</v>
          </cell>
        </row>
        <row r="1682">
          <cell r="A1682">
            <v>43685</v>
          </cell>
          <cell r="B1682">
            <v>11966.41</v>
          </cell>
          <cell r="C1682">
            <v>12.5</v>
          </cell>
          <cell r="D1682">
            <v>9985348008059</v>
          </cell>
          <cell r="E1682">
            <v>2.5182607050173201E-5</v>
          </cell>
          <cell r="F1682">
            <v>0.30134540083126299</v>
          </cell>
        </row>
        <row r="1683">
          <cell r="A1683">
            <v>43686</v>
          </cell>
          <cell r="B1683">
            <v>11862.94</v>
          </cell>
          <cell r="C1683">
            <v>12.5</v>
          </cell>
          <cell r="D1683">
            <v>9985348008059</v>
          </cell>
          <cell r="E1683">
            <v>2.5182607050173201E-5</v>
          </cell>
          <cell r="F1683">
            <v>0.29873975647978102</v>
          </cell>
        </row>
        <row r="1684">
          <cell r="A1684">
            <v>43687</v>
          </cell>
          <cell r="B1684">
            <v>11354.02</v>
          </cell>
          <cell r="C1684">
            <v>12.5</v>
          </cell>
          <cell r="D1684">
            <v>9985348008059</v>
          </cell>
          <cell r="E1684">
            <v>2.5182607050173201E-5</v>
          </cell>
          <cell r="F1684">
            <v>0.28592382409980699</v>
          </cell>
        </row>
        <row r="1685">
          <cell r="A1685">
            <v>43688</v>
          </cell>
          <cell r="B1685">
            <v>11523.58</v>
          </cell>
          <cell r="C1685">
            <v>12.5</v>
          </cell>
          <cell r="D1685">
            <v>9985348008059</v>
          </cell>
          <cell r="E1685">
            <v>2.5182607050173201E-5</v>
          </cell>
          <cell r="F1685">
            <v>0.29019378695123499</v>
          </cell>
        </row>
        <row r="1686">
          <cell r="A1686">
            <v>43689</v>
          </cell>
          <cell r="B1686">
            <v>11382.62</v>
          </cell>
          <cell r="C1686">
            <v>12.5</v>
          </cell>
          <cell r="D1686">
            <v>9985348008059</v>
          </cell>
          <cell r="E1686">
            <v>2.5182607050173201E-5</v>
          </cell>
          <cell r="F1686">
            <v>0.286644046661442</v>
          </cell>
        </row>
        <row r="1687">
          <cell r="A1687">
            <v>43690</v>
          </cell>
          <cell r="B1687">
            <v>10895.83</v>
          </cell>
          <cell r="C1687">
            <v>12.5</v>
          </cell>
          <cell r="D1687">
            <v>9985348008059</v>
          </cell>
          <cell r="E1687">
            <v>2.5182607050173201E-5</v>
          </cell>
          <cell r="F1687">
            <v>0.274385405375488</v>
          </cell>
        </row>
        <row r="1688">
          <cell r="A1688">
            <v>43691</v>
          </cell>
          <cell r="B1688">
            <v>10051.700000000001</v>
          </cell>
          <cell r="C1688">
            <v>12.5</v>
          </cell>
          <cell r="D1688">
            <v>9985348008059</v>
          </cell>
          <cell r="E1688">
            <v>2.5182607050173201E-5</v>
          </cell>
          <cell r="F1688">
            <v>0.25312801128622597</v>
          </cell>
        </row>
        <row r="1689">
          <cell r="A1689">
            <v>43692</v>
          </cell>
          <cell r="B1689">
            <v>10311.549999999999</v>
          </cell>
          <cell r="C1689">
            <v>12.5</v>
          </cell>
          <cell r="D1689">
            <v>9985348008059</v>
          </cell>
          <cell r="E1689">
            <v>2.5182607050173201E-5</v>
          </cell>
          <cell r="F1689">
            <v>0.25967171172821302</v>
          </cell>
        </row>
        <row r="1690">
          <cell r="A1690">
            <v>43693</v>
          </cell>
          <cell r="B1690">
            <v>10374.34</v>
          </cell>
          <cell r="C1690">
            <v>12.5</v>
          </cell>
          <cell r="D1690">
            <v>9985348008059</v>
          </cell>
          <cell r="E1690">
            <v>2.5182607050173201E-5</v>
          </cell>
          <cell r="F1690">
            <v>0.26125292762489399</v>
          </cell>
        </row>
        <row r="1691">
          <cell r="A1691">
            <v>43694</v>
          </cell>
          <cell r="B1691">
            <v>10231.74</v>
          </cell>
          <cell r="C1691">
            <v>12.5</v>
          </cell>
          <cell r="D1691">
            <v>9985348008059</v>
          </cell>
          <cell r="E1691">
            <v>2.5182607050173201E-5</v>
          </cell>
          <cell r="F1691">
            <v>0.25766188785953897</v>
          </cell>
        </row>
        <row r="1692">
          <cell r="A1692">
            <v>43695</v>
          </cell>
          <cell r="B1692">
            <v>10345.81</v>
          </cell>
          <cell r="C1692">
            <v>12.5</v>
          </cell>
          <cell r="D1692">
            <v>9985348008059</v>
          </cell>
          <cell r="E1692">
            <v>2.5182607050173201E-5</v>
          </cell>
          <cell r="F1692">
            <v>0.26053446784575202</v>
          </cell>
        </row>
        <row r="1693">
          <cell r="A1693">
            <v>43696</v>
          </cell>
          <cell r="B1693">
            <v>10916.05</v>
          </cell>
          <cell r="C1693">
            <v>12.5</v>
          </cell>
          <cell r="D1693">
            <v>10183488432890</v>
          </cell>
          <cell r="E1693">
            <v>2.4692628346691E-5</v>
          </cell>
          <cell r="F1693">
            <v>0.26954596566389599</v>
          </cell>
        </row>
        <row r="1694">
          <cell r="A1694">
            <v>43697</v>
          </cell>
          <cell r="B1694">
            <v>10763.23</v>
          </cell>
          <cell r="C1694">
            <v>12.5</v>
          </cell>
          <cell r="D1694">
            <v>10183488432890</v>
          </cell>
          <cell r="E1694">
            <v>2.4692628346691E-5</v>
          </cell>
          <cell r="F1694">
            <v>0.265772438199955</v>
          </cell>
        </row>
        <row r="1695">
          <cell r="A1695">
            <v>43698</v>
          </cell>
          <cell r="B1695">
            <v>10138.049999999999</v>
          </cell>
          <cell r="C1695">
            <v>12.5</v>
          </cell>
          <cell r="D1695">
            <v>10183488432890</v>
          </cell>
          <cell r="E1695">
            <v>2.4692628346691E-5</v>
          </cell>
          <cell r="F1695">
            <v>0.25033510081017002</v>
          </cell>
        </row>
        <row r="1696">
          <cell r="A1696">
            <v>43699</v>
          </cell>
          <cell r="B1696">
            <v>10131.06</v>
          </cell>
          <cell r="C1696">
            <v>12.5</v>
          </cell>
          <cell r="D1696">
            <v>10183488432890</v>
          </cell>
          <cell r="E1696">
            <v>2.4692628346691E-5</v>
          </cell>
          <cell r="F1696">
            <v>0.25016249933802698</v>
          </cell>
        </row>
        <row r="1697">
          <cell r="A1697">
            <v>43700</v>
          </cell>
          <cell r="B1697">
            <v>10407.969999999999</v>
          </cell>
          <cell r="C1697">
            <v>12.5</v>
          </cell>
          <cell r="D1697">
            <v>10183488432890</v>
          </cell>
          <cell r="E1697">
            <v>2.4692628346691E-5</v>
          </cell>
          <cell r="F1697">
            <v>0.25700013505350899</v>
          </cell>
        </row>
        <row r="1698">
          <cell r="A1698">
            <v>43701</v>
          </cell>
          <cell r="B1698">
            <v>10159.959999999999</v>
          </cell>
          <cell r="C1698">
            <v>12.5</v>
          </cell>
          <cell r="D1698">
            <v>10183488432890</v>
          </cell>
          <cell r="E1698">
            <v>2.4692628346691E-5</v>
          </cell>
          <cell r="F1698">
            <v>0.25087611629724599</v>
          </cell>
        </row>
        <row r="1699">
          <cell r="A1699">
            <v>43702</v>
          </cell>
          <cell r="B1699">
            <v>10138.52</v>
          </cell>
          <cell r="C1699">
            <v>12.5</v>
          </cell>
          <cell r="D1699">
            <v>10183488432890</v>
          </cell>
          <cell r="E1699">
            <v>2.4692628346691E-5</v>
          </cell>
          <cell r="F1699">
            <v>0.250346706345493</v>
          </cell>
        </row>
        <row r="1700">
          <cell r="A1700">
            <v>43703</v>
          </cell>
          <cell r="B1700">
            <v>10370.82</v>
          </cell>
          <cell r="C1700">
            <v>12.5</v>
          </cell>
          <cell r="D1700">
            <v>10183488432890</v>
          </cell>
          <cell r="E1700">
            <v>2.4692628346691E-5</v>
          </cell>
          <cell r="F1700">
            <v>0.25608280391042998</v>
          </cell>
        </row>
        <row r="1701">
          <cell r="A1701">
            <v>43704</v>
          </cell>
          <cell r="B1701">
            <v>10185.5</v>
          </cell>
          <cell r="C1701">
            <v>12.5</v>
          </cell>
          <cell r="D1701">
            <v>10183488432890</v>
          </cell>
          <cell r="E1701">
            <v>2.4692628346691E-5</v>
          </cell>
          <cell r="F1701">
            <v>0.25150676602522098</v>
          </cell>
        </row>
        <row r="1702">
          <cell r="A1702">
            <v>43705</v>
          </cell>
          <cell r="B1702">
            <v>9754.42</v>
          </cell>
          <cell r="C1702">
            <v>12.5</v>
          </cell>
          <cell r="D1702">
            <v>10183488432890</v>
          </cell>
          <cell r="E1702">
            <v>2.4692628346691E-5</v>
          </cell>
          <cell r="F1702">
            <v>0.24086226779752901</v>
          </cell>
        </row>
        <row r="1703">
          <cell r="A1703">
            <v>43706</v>
          </cell>
          <cell r="B1703">
            <v>9510.2000000000007</v>
          </cell>
          <cell r="C1703">
            <v>12.5</v>
          </cell>
          <cell r="D1703">
            <v>10183488432890</v>
          </cell>
          <cell r="E1703">
            <v>2.4692628346691E-5</v>
          </cell>
          <cell r="F1703">
            <v>0.2348318341027</v>
          </cell>
        </row>
        <row r="1704">
          <cell r="A1704">
            <v>43707</v>
          </cell>
          <cell r="B1704">
            <v>9598.17</v>
          </cell>
          <cell r="C1704">
            <v>12.5</v>
          </cell>
          <cell r="D1704">
            <v>10183488432890</v>
          </cell>
          <cell r="E1704">
            <v>2.4692628346691E-5</v>
          </cell>
          <cell r="F1704">
            <v>0.237004044618359</v>
          </cell>
        </row>
        <row r="1705">
          <cell r="A1705">
            <v>43708</v>
          </cell>
          <cell r="B1705">
            <v>9630.66</v>
          </cell>
          <cell r="C1705">
            <v>12.5</v>
          </cell>
          <cell r="D1705">
            <v>10183488432890</v>
          </cell>
          <cell r="E1705">
            <v>2.4692628346691E-5</v>
          </cell>
          <cell r="F1705">
            <v>0.237806308113343</v>
          </cell>
        </row>
        <row r="1706">
          <cell r="A1706">
            <v>43709</v>
          </cell>
          <cell r="B1706">
            <v>9757.9699999999993</v>
          </cell>
          <cell r="C1706">
            <v>12.5</v>
          </cell>
          <cell r="D1706">
            <v>10771996663680</v>
          </cell>
          <cell r="E1706">
            <v>2.33435920003595E-5</v>
          </cell>
          <cell r="F1706">
            <v>0.22778607043174801</v>
          </cell>
        </row>
        <row r="1707">
          <cell r="A1707">
            <v>43710</v>
          </cell>
          <cell r="B1707">
            <v>10346.76</v>
          </cell>
          <cell r="C1707">
            <v>12.5</v>
          </cell>
          <cell r="D1707">
            <v>10771996663680</v>
          </cell>
          <cell r="E1707">
            <v>2.33435920003595E-5</v>
          </cell>
          <cell r="F1707">
            <v>0.241530543965639</v>
          </cell>
        </row>
        <row r="1708">
          <cell r="A1708">
            <v>43711</v>
          </cell>
          <cell r="B1708">
            <v>10623.54</v>
          </cell>
          <cell r="C1708">
            <v>12.5</v>
          </cell>
          <cell r="D1708">
            <v>10771996663680</v>
          </cell>
          <cell r="E1708">
            <v>2.33435920003595E-5</v>
          </cell>
          <cell r="F1708">
            <v>0.247991583359499</v>
          </cell>
        </row>
        <row r="1709">
          <cell r="A1709">
            <v>43712</v>
          </cell>
          <cell r="B1709">
            <v>10594.49</v>
          </cell>
          <cell r="C1709">
            <v>12.5</v>
          </cell>
          <cell r="D1709">
            <v>10771996663680</v>
          </cell>
          <cell r="E1709">
            <v>2.33435920003595E-5</v>
          </cell>
          <cell r="F1709">
            <v>0.24731345201188801</v>
          </cell>
        </row>
        <row r="1710">
          <cell r="A1710">
            <v>43713</v>
          </cell>
          <cell r="B1710">
            <v>10575.53</v>
          </cell>
          <cell r="C1710">
            <v>12.5</v>
          </cell>
          <cell r="D1710">
            <v>10771996663680</v>
          </cell>
          <cell r="E1710">
            <v>2.33435920003595E-5</v>
          </cell>
          <cell r="F1710">
            <v>0.24687085750756099</v>
          </cell>
        </row>
        <row r="1711">
          <cell r="A1711">
            <v>43714</v>
          </cell>
          <cell r="B1711">
            <v>10353.299999999999</v>
          </cell>
          <cell r="C1711">
            <v>12.5</v>
          </cell>
          <cell r="D1711">
            <v>10771996663680</v>
          </cell>
          <cell r="E1711">
            <v>2.33435920003595E-5</v>
          </cell>
          <cell r="F1711">
            <v>0.24168321105732199</v>
          </cell>
        </row>
        <row r="1712">
          <cell r="A1712">
            <v>43715</v>
          </cell>
          <cell r="B1712">
            <v>10517.25</v>
          </cell>
          <cell r="C1712">
            <v>12.5</v>
          </cell>
          <cell r="D1712">
            <v>10771996663680</v>
          </cell>
          <cell r="E1712">
            <v>2.33435920003595E-5</v>
          </cell>
          <cell r="F1712">
            <v>0.245510392965781</v>
          </cell>
        </row>
        <row r="1713">
          <cell r="A1713">
            <v>43716</v>
          </cell>
          <cell r="B1713">
            <v>10441.280000000001</v>
          </cell>
          <cell r="C1713">
            <v>12.5</v>
          </cell>
          <cell r="D1713">
            <v>10771996663680</v>
          </cell>
          <cell r="E1713">
            <v>2.33435920003595E-5</v>
          </cell>
          <cell r="F1713">
            <v>0.243736980281513</v>
          </cell>
        </row>
        <row r="1714">
          <cell r="A1714">
            <v>43717</v>
          </cell>
          <cell r="B1714">
            <v>10334.969999999999</v>
          </cell>
          <cell r="C1714">
            <v>12.5</v>
          </cell>
          <cell r="D1714">
            <v>10771996663680</v>
          </cell>
          <cell r="E1714">
            <v>2.33435920003595E-5</v>
          </cell>
          <cell r="F1714">
            <v>0.24125532301595501</v>
          </cell>
        </row>
        <row r="1715">
          <cell r="A1715">
            <v>43718</v>
          </cell>
          <cell r="B1715">
            <v>10115.98</v>
          </cell>
          <cell r="C1715">
            <v>12.5</v>
          </cell>
          <cell r="D1715">
            <v>10771996663680</v>
          </cell>
          <cell r="E1715">
            <v>2.33435920003595E-5</v>
          </cell>
          <cell r="F1715">
            <v>0.236143309803796</v>
          </cell>
        </row>
        <row r="1716">
          <cell r="A1716">
            <v>43719</v>
          </cell>
          <cell r="B1716">
            <v>10178.370000000001</v>
          </cell>
          <cell r="C1716">
            <v>12.5</v>
          </cell>
          <cell r="D1716">
            <v>10771996663680</v>
          </cell>
          <cell r="E1716">
            <v>2.33435920003595E-5</v>
          </cell>
          <cell r="F1716">
            <v>0.23759971650869899</v>
          </cell>
        </row>
        <row r="1717">
          <cell r="A1717">
            <v>43720</v>
          </cell>
          <cell r="B1717">
            <v>10410.129999999999</v>
          </cell>
          <cell r="C1717">
            <v>12.5</v>
          </cell>
          <cell r="D1717">
            <v>10771996663680</v>
          </cell>
          <cell r="E1717">
            <v>2.33435920003595E-5</v>
          </cell>
          <cell r="F1717">
            <v>0.24300982739070201</v>
          </cell>
        </row>
        <row r="1718">
          <cell r="A1718">
            <v>43721</v>
          </cell>
          <cell r="B1718">
            <v>10360.549999999999</v>
          </cell>
          <cell r="C1718">
            <v>12.5</v>
          </cell>
          <cell r="D1718">
            <v>10771996663680</v>
          </cell>
          <cell r="E1718">
            <v>2.33435920003595E-5</v>
          </cell>
          <cell r="F1718">
            <v>0.24185245209932399</v>
          </cell>
        </row>
        <row r="1719">
          <cell r="A1719">
            <v>43722</v>
          </cell>
          <cell r="B1719">
            <v>10358.049999999999</v>
          </cell>
          <cell r="C1719">
            <v>12.5</v>
          </cell>
          <cell r="D1719">
            <v>11890594958795</v>
          </cell>
          <cell r="E1719">
            <v>2.1147562087310601E-5</v>
          </cell>
          <cell r="F1719">
            <v>0.21904750547846699</v>
          </cell>
        </row>
        <row r="1720">
          <cell r="A1720">
            <v>43723</v>
          </cell>
          <cell r="B1720">
            <v>10347.709999999999</v>
          </cell>
          <cell r="C1720">
            <v>12.5</v>
          </cell>
          <cell r="D1720">
            <v>11890594958795</v>
          </cell>
          <cell r="E1720">
            <v>2.1147562087310601E-5</v>
          </cell>
          <cell r="F1720">
            <v>0.21882883968648401</v>
          </cell>
        </row>
        <row r="1721">
          <cell r="A1721">
            <v>43724</v>
          </cell>
          <cell r="B1721">
            <v>10276.790000000001</v>
          </cell>
          <cell r="C1721">
            <v>12.5</v>
          </cell>
          <cell r="D1721">
            <v>11890594958795</v>
          </cell>
          <cell r="E1721">
            <v>2.1147562087310601E-5</v>
          </cell>
          <cell r="F1721">
            <v>0.217329054583252</v>
          </cell>
        </row>
        <row r="1722">
          <cell r="A1722">
            <v>43725</v>
          </cell>
          <cell r="B1722">
            <v>10241.27</v>
          </cell>
          <cell r="C1722">
            <v>12.5</v>
          </cell>
          <cell r="D1722">
            <v>11890594958795</v>
          </cell>
          <cell r="E1722">
            <v>2.1147562087310601E-5</v>
          </cell>
          <cell r="F1722">
            <v>0.21657789317791101</v>
          </cell>
        </row>
        <row r="1723">
          <cell r="A1723">
            <v>43726</v>
          </cell>
          <cell r="B1723">
            <v>10198.25</v>
          </cell>
          <cell r="C1723">
            <v>12.5</v>
          </cell>
          <cell r="D1723">
            <v>11890594958795</v>
          </cell>
          <cell r="E1723">
            <v>2.1147562087310601E-5</v>
          </cell>
          <cell r="F1723">
            <v>0.21566812505691499</v>
          </cell>
        </row>
        <row r="1724">
          <cell r="A1724">
            <v>43727</v>
          </cell>
          <cell r="B1724">
            <v>10266.41</v>
          </cell>
          <cell r="C1724">
            <v>12.5</v>
          </cell>
          <cell r="D1724">
            <v>11890594958795</v>
          </cell>
          <cell r="E1724">
            <v>2.1147562087310601E-5</v>
          </cell>
          <cell r="F1724">
            <v>0.21710954288878601</v>
          </cell>
        </row>
        <row r="1725">
          <cell r="A1725">
            <v>43728</v>
          </cell>
          <cell r="B1725">
            <v>10181.64</v>
          </cell>
          <cell r="C1725">
            <v>12.5</v>
          </cell>
          <cell r="D1725">
            <v>11890594958795</v>
          </cell>
          <cell r="E1725">
            <v>2.1147562087310601E-5</v>
          </cell>
          <cell r="F1725">
            <v>0.21531686405064501</v>
          </cell>
        </row>
        <row r="1726">
          <cell r="A1726">
            <v>43729</v>
          </cell>
          <cell r="B1726">
            <v>10019.719999999999</v>
          </cell>
          <cell r="C1726">
            <v>12.5</v>
          </cell>
          <cell r="D1726">
            <v>11890594958795</v>
          </cell>
          <cell r="E1726">
            <v>2.1147562087310601E-5</v>
          </cell>
          <cell r="F1726">
            <v>0.211892650797467</v>
          </cell>
        </row>
        <row r="1727">
          <cell r="A1727">
            <v>43730</v>
          </cell>
          <cell r="B1727">
            <v>10070.39</v>
          </cell>
          <cell r="C1727">
            <v>12.5</v>
          </cell>
          <cell r="D1727">
            <v>11890594958795</v>
          </cell>
          <cell r="E1727">
            <v>2.1147562087310601E-5</v>
          </cell>
          <cell r="F1727">
            <v>0.21296419776843101</v>
          </cell>
        </row>
        <row r="1728">
          <cell r="A1728">
            <v>43731</v>
          </cell>
          <cell r="B1728">
            <v>9729.32</v>
          </cell>
          <cell r="C1728">
            <v>12.5</v>
          </cell>
          <cell r="D1728">
            <v>11890594958795</v>
          </cell>
          <cell r="E1728">
            <v>2.1147562087310601E-5</v>
          </cell>
          <cell r="F1728">
            <v>0.20575139876731199</v>
          </cell>
        </row>
        <row r="1729">
          <cell r="A1729">
            <v>43732</v>
          </cell>
          <cell r="B1729">
            <v>8620.57</v>
          </cell>
          <cell r="C1729">
            <v>12.5</v>
          </cell>
          <cell r="D1729">
            <v>11890594958795</v>
          </cell>
          <cell r="E1729">
            <v>2.1147562087310601E-5</v>
          </cell>
          <cell r="F1729">
            <v>0.18230403930300701</v>
          </cell>
        </row>
        <row r="1730">
          <cell r="A1730">
            <v>43733</v>
          </cell>
          <cell r="B1730">
            <v>8486.99</v>
          </cell>
          <cell r="C1730">
            <v>12.5</v>
          </cell>
          <cell r="D1730">
            <v>11890594958795</v>
          </cell>
          <cell r="E1730">
            <v>2.1147562087310601E-5</v>
          </cell>
          <cell r="F1730">
            <v>0.17947914795938399</v>
          </cell>
        </row>
        <row r="1731">
          <cell r="A1731">
            <v>43734</v>
          </cell>
          <cell r="B1731">
            <v>8118.97</v>
          </cell>
          <cell r="C1731">
            <v>12.5</v>
          </cell>
          <cell r="D1731">
            <v>11890594958795</v>
          </cell>
          <cell r="E1731">
            <v>2.1147562087310601E-5</v>
          </cell>
          <cell r="F1731">
            <v>0.17169642216001199</v>
          </cell>
        </row>
        <row r="1732">
          <cell r="A1732">
            <v>43735</v>
          </cell>
          <cell r="B1732">
            <v>8251.85</v>
          </cell>
          <cell r="C1732">
            <v>12.5</v>
          </cell>
          <cell r="D1732">
            <v>12759819404408</v>
          </cell>
          <cell r="E1732">
            <v>1.9706947816151001E-5</v>
          </cell>
          <cell r="F1732">
            <v>0.16261877733670599</v>
          </cell>
        </row>
        <row r="1733">
          <cell r="A1733">
            <v>43736</v>
          </cell>
          <cell r="B1733">
            <v>8245.92</v>
          </cell>
          <cell r="C1733">
            <v>12.5</v>
          </cell>
          <cell r="D1733">
            <v>12759819404408</v>
          </cell>
          <cell r="E1733">
            <v>1.9706947816151001E-5</v>
          </cell>
          <cell r="F1733">
            <v>0.162501915136156</v>
          </cell>
        </row>
        <row r="1734">
          <cell r="A1734">
            <v>43737</v>
          </cell>
          <cell r="B1734">
            <v>8104.19</v>
          </cell>
          <cell r="C1734">
            <v>12.5</v>
          </cell>
          <cell r="D1734">
            <v>12759819404408</v>
          </cell>
          <cell r="E1734">
            <v>1.9706947816151001E-5</v>
          </cell>
          <cell r="F1734">
            <v>0.159708849422173</v>
          </cell>
        </row>
        <row r="1735">
          <cell r="A1735">
            <v>43738</v>
          </cell>
          <cell r="B1735">
            <v>8293.8700000000008</v>
          </cell>
          <cell r="C1735">
            <v>12.5</v>
          </cell>
          <cell r="D1735">
            <v>12759819404408</v>
          </cell>
          <cell r="E1735">
            <v>1.9706947816151001E-5</v>
          </cell>
          <cell r="F1735">
            <v>0.16344686328394001</v>
          </cell>
        </row>
        <row r="1736">
          <cell r="A1736">
            <v>43739</v>
          </cell>
          <cell r="B1736">
            <v>8343.2800000000007</v>
          </cell>
          <cell r="C1736">
            <v>12.5</v>
          </cell>
          <cell r="D1736">
            <v>12759819404408</v>
          </cell>
          <cell r="E1736">
            <v>1.9706947816151001E-5</v>
          </cell>
          <cell r="F1736">
            <v>0.16442058357553599</v>
          </cell>
        </row>
        <row r="1737">
          <cell r="A1737">
            <v>43740</v>
          </cell>
          <cell r="B1737">
            <v>8393.0400000000009</v>
          </cell>
          <cell r="C1737">
            <v>12.5</v>
          </cell>
          <cell r="D1737">
            <v>12759819404408</v>
          </cell>
          <cell r="E1737">
            <v>1.9706947816151001E-5</v>
          </cell>
          <cell r="F1737">
            <v>0.16540120129886801</v>
          </cell>
        </row>
        <row r="1738">
          <cell r="A1738">
            <v>43741</v>
          </cell>
          <cell r="B1738">
            <v>8259.99</v>
          </cell>
          <cell r="C1738">
            <v>12.5</v>
          </cell>
          <cell r="D1738">
            <v>12759819404408</v>
          </cell>
          <cell r="E1738">
            <v>1.9706947816151001E-5</v>
          </cell>
          <cell r="F1738">
            <v>0.16277919189192899</v>
          </cell>
        </row>
        <row r="1739">
          <cell r="A1739">
            <v>43742</v>
          </cell>
          <cell r="B1739">
            <v>8205.94</v>
          </cell>
          <cell r="C1739">
            <v>12.5</v>
          </cell>
          <cell r="D1739">
            <v>12759819404408</v>
          </cell>
          <cell r="E1739">
            <v>1.9706947816151001E-5</v>
          </cell>
          <cell r="F1739">
            <v>0.16171403136246601</v>
          </cell>
        </row>
        <row r="1740">
          <cell r="A1740">
            <v>43743</v>
          </cell>
          <cell r="B1740">
            <v>8151.5</v>
          </cell>
          <cell r="C1740">
            <v>12.5</v>
          </cell>
          <cell r="D1740">
            <v>12759819404408</v>
          </cell>
          <cell r="E1740">
            <v>1.9706947816151001E-5</v>
          </cell>
          <cell r="F1740">
            <v>0.16064118512335501</v>
          </cell>
        </row>
        <row r="1741">
          <cell r="A1741">
            <v>43744</v>
          </cell>
          <cell r="B1741">
            <v>7988.16</v>
          </cell>
          <cell r="C1741">
            <v>12.5</v>
          </cell>
          <cell r="D1741">
            <v>12759819404408</v>
          </cell>
          <cell r="E1741">
            <v>1.9706947816151001E-5</v>
          </cell>
          <cell r="F1741">
            <v>0.15742225226706499</v>
          </cell>
        </row>
        <row r="1742">
          <cell r="A1742">
            <v>43745</v>
          </cell>
          <cell r="B1742">
            <v>8245.6200000000008</v>
          </cell>
          <cell r="C1742">
            <v>12.5</v>
          </cell>
          <cell r="D1742">
            <v>12759819404408</v>
          </cell>
          <cell r="E1742">
            <v>1.9706947816151001E-5</v>
          </cell>
          <cell r="F1742">
            <v>0.162496003051811</v>
          </cell>
        </row>
        <row r="1743">
          <cell r="A1743">
            <v>43746</v>
          </cell>
          <cell r="B1743">
            <v>8228.7800000000007</v>
          </cell>
          <cell r="C1743">
            <v>12.5</v>
          </cell>
          <cell r="D1743">
            <v>12759819404408</v>
          </cell>
          <cell r="E1743">
            <v>1.9706947816151001E-5</v>
          </cell>
          <cell r="F1743">
            <v>0.16216413805058699</v>
          </cell>
        </row>
        <row r="1744">
          <cell r="A1744">
            <v>43747</v>
          </cell>
          <cell r="B1744">
            <v>8595.74</v>
          </cell>
          <cell r="C1744">
            <v>12.5</v>
          </cell>
          <cell r="D1744">
            <v>12759819404408</v>
          </cell>
          <cell r="E1744">
            <v>1.9706947816151001E-5</v>
          </cell>
          <cell r="F1744">
            <v>0.16939579962120199</v>
          </cell>
        </row>
        <row r="1745">
          <cell r="A1745">
            <v>43748</v>
          </cell>
          <cell r="B1745">
            <v>8586.4699999999993</v>
          </cell>
          <cell r="C1745">
            <v>12.5</v>
          </cell>
          <cell r="D1745">
            <v>13008091666971</v>
          </cell>
          <cell r="E1745">
            <v>1.93308212752418E-5</v>
          </cell>
          <cell r="F1745">
            <v>0.16598351695522601</v>
          </cell>
        </row>
        <row r="1746">
          <cell r="A1746">
            <v>43749</v>
          </cell>
          <cell r="B1746">
            <v>8321.76</v>
          </cell>
          <cell r="C1746">
            <v>12.5</v>
          </cell>
          <cell r="D1746">
            <v>13008091666971</v>
          </cell>
          <cell r="E1746">
            <v>1.93308212752418E-5</v>
          </cell>
          <cell r="F1746">
            <v>0.16086645525545701</v>
          </cell>
        </row>
        <row r="1747">
          <cell r="A1747">
            <v>43750</v>
          </cell>
          <cell r="B1747">
            <v>8336.56</v>
          </cell>
          <cell r="C1747">
            <v>12.5</v>
          </cell>
          <cell r="D1747">
            <v>13008091666971</v>
          </cell>
          <cell r="E1747">
            <v>1.93308212752418E-5</v>
          </cell>
          <cell r="F1747">
            <v>0.16115255141033</v>
          </cell>
        </row>
        <row r="1748">
          <cell r="A1748">
            <v>43751</v>
          </cell>
          <cell r="B1748">
            <v>8321.01</v>
          </cell>
          <cell r="C1748">
            <v>12.5</v>
          </cell>
          <cell r="D1748">
            <v>13008091666971</v>
          </cell>
          <cell r="E1748">
            <v>1.93308212752418E-5</v>
          </cell>
          <cell r="F1748">
            <v>0.16085195713950001</v>
          </cell>
        </row>
        <row r="1749">
          <cell r="A1749">
            <v>43752</v>
          </cell>
          <cell r="B1749">
            <v>8374.69</v>
          </cell>
          <cell r="C1749">
            <v>12.5</v>
          </cell>
          <cell r="D1749">
            <v>13008091666971</v>
          </cell>
          <cell r="E1749">
            <v>1.93308212752418E-5</v>
          </cell>
          <cell r="F1749">
            <v>0.161889635625555</v>
          </cell>
        </row>
        <row r="1750">
          <cell r="A1750">
            <v>43753</v>
          </cell>
          <cell r="B1750">
            <v>8205.3700000000008</v>
          </cell>
          <cell r="C1750">
            <v>12.5</v>
          </cell>
          <cell r="D1750">
            <v>13008091666971</v>
          </cell>
          <cell r="E1750">
            <v>1.93308212752418E-5</v>
          </cell>
          <cell r="F1750">
            <v>0.15861654096723099</v>
          </cell>
        </row>
        <row r="1751">
          <cell r="A1751">
            <v>43754</v>
          </cell>
          <cell r="B1751">
            <v>8047.53</v>
          </cell>
          <cell r="C1751">
            <v>12.5</v>
          </cell>
          <cell r="D1751">
            <v>13008091666971</v>
          </cell>
          <cell r="E1751">
            <v>1.93308212752418E-5</v>
          </cell>
          <cell r="F1751">
            <v>0.155565364137147</v>
          </cell>
        </row>
        <row r="1752">
          <cell r="A1752">
            <v>43755</v>
          </cell>
          <cell r="B1752">
            <v>8103.91</v>
          </cell>
          <cell r="C1752">
            <v>12.5</v>
          </cell>
          <cell r="D1752">
            <v>13008091666971</v>
          </cell>
          <cell r="E1752">
            <v>1.93308212752418E-5</v>
          </cell>
          <cell r="F1752">
            <v>0.156655235840645</v>
          </cell>
        </row>
        <row r="1753">
          <cell r="A1753">
            <v>43756</v>
          </cell>
          <cell r="B1753">
            <v>7973.21</v>
          </cell>
          <cell r="C1753">
            <v>12.5</v>
          </cell>
          <cell r="D1753">
            <v>13008091666971</v>
          </cell>
          <cell r="E1753">
            <v>1.93308212752418E-5</v>
          </cell>
          <cell r="F1753">
            <v>0.15412869749997099</v>
          </cell>
        </row>
        <row r="1754">
          <cell r="A1754">
            <v>43757</v>
          </cell>
          <cell r="B1754">
            <v>7988.56</v>
          </cell>
          <cell r="C1754">
            <v>12.5</v>
          </cell>
          <cell r="D1754">
            <v>13008091666971</v>
          </cell>
          <cell r="E1754">
            <v>1.93308212752418E-5</v>
          </cell>
          <cell r="F1754">
            <v>0.15442542560654601</v>
          </cell>
        </row>
        <row r="1755">
          <cell r="A1755">
            <v>43758</v>
          </cell>
          <cell r="B1755">
            <v>8222.08</v>
          </cell>
          <cell r="C1755">
            <v>12.5</v>
          </cell>
          <cell r="D1755">
            <v>13008091666971</v>
          </cell>
          <cell r="E1755">
            <v>1.93308212752418E-5</v>
          </cell>
          <cell r="F1755">
            <v>0.15893955899074</v>
          </cell>
        </row>
        <row r="1756">
          <cell r="A1756">
            <v>43759</v>
          </cell>
          <cell r="B1756">
            <v>8243.7199999999993</v>
          </cell>
          <cell r="C1756">
            <v>12.5</v>
          </cell>
          <cell r="D1756">
            <v>13008091666971</v>
          </cell>
          <cell r="E1756">
            <v>1.93308212752418E-5</v>
          </cell>
          <cell r="F1756">
            <v>0.159357877963137</v>
          </cell>
        </row>
        <row r="1757">
          <cell r="A1757">
            <v>43760</v>
          </cell>
          <cell r="B1757">
            <v>8078.2</v>
          </cell>
          <cell r="C1757">
            <v>12.5</v>
          </cell>
          <cell r="D1757">
            <v>13008091666971</v>
          </cell>
          <cell r="E1757">
            <v>1.93308212752418E-5</v>
          </cell>
          <cell r="F1757">
            <v>0.15615824042565901</v>
          </cell>
        </row>
        <row r="1758">
          <cell r="A1758">
            <v>43761</v>
          </cell>
          <cell r="B1758">
            <v>7514.67</v>
          </cell>
          <cell r="C1758">
            <v>12.5</v>
          </cell>
          <cell r="D1758">
            <v>13008091666971</v>
          </cell>
          <cell r="E1758">
            <v>1.93308212752418E-5</v>
          </cell>
          <cell r="F1758">
            <v>0.14526474271242201</v>
          </cell>
        </row>
        <row r="1759">
          <cell r="A1759">
            <v>43762</v>
          </cell>
          <cell r="B1759">
            <v>7493.49</v>
          </cell>
          <cell r="C1759">
            <v>12.5</v>
          </cell>
          <cell r="D1759">
            <v>13691480038694</v>
          </cell>
          <cell r="E1759">
            <v>1.8365954187241001E-5</v>
          </cell>
          <cell r="F1759">
            <v>0.137625094042549</v>
          </cell>
        </row>
        <row r="1760">
          <cell r="A1760">
            <v>43763</v>
          </cell>
          <cell r="B1760">
            <v>8660.7000000000007</v>
          </cell>
          <cell r="C1760">
            <v>12.5</v>
          </cell>
          <cell r="D1760">
            <v>13691480038694</v>
          </cell>
          <cell r="E1760">
            <v>1.8365954187241001E-5</v>
          </cell>
          <cell r="F1760">
            <v>0.15906201942943901</v>
          </cell>
        </row>
        <row r="1761">
          <cell r="A1761">
            <v>43764</v>
          </cell>
          <cell r="B1761">
            <v>9244.9699999999993</v>
          </cell>
          <cell r="C1761">
            <v>12.5</v>
          </cell>
          <cell r="D1761">
            <v>13691480038694</v>
          </cell>
          <cell r="E1761">
            <v>1.8365954187241001E-5</v>
          </cell>
          <cell r="F1761">
            <v>0.16979269548241799</v>
          </cell>
        </row>
        <row r="1762">
          <cell r="A1762">
            <v>43765</v>
          </cell>
          <cell r="B1762">
            <v>9551.7099999999991</v>
          </cell>
          <cell r="C1762">
            <v>12.5</v>
          </cell>
          <cell r="D1762">
            <v>13691480038694</v>
          </cell>
          <cell r="E1762">
            <v>1.8365954187241001E-5</v>
          </cell>
          <cell r="F1762">
            <v>0.175426268269812</v>
          </cell>
        </row>
        <row r="1763">
          <cell r="A1763">
            <v>43766</v>
          </cell>
          <cell r="B1763">
            <v>9256.15</v>
          </cell>
          <cell r="C1763">
            <v>12.5</v>
          </cell>
          <cell r="D1763">
            <v>13691480038694</v>
          </cell>
          <cell r="E1763">
            <v>1.8365954187241001E-5</v>
          </cell>
          <cell r="F1763">
            <v>0.16999802685023099</v>
          </cell>
        </row>
        <row r="1764">
          <cell r="A1764">
            <v>43767</v>
          </cell>
          <cell r="B1764">
            <v>9427.69</v>
          </cell>
          <cell r="C1764">
            <v>12.5</v>
          </cell>
          <cell r="D1764">
            <v>13691480038694</v>
          </cell>
          <cell r="E1764">
            <v>1.8365954187241001E-5</v>
          </cell>
          <cell r="F1764">
            <v>0.17314852263151101</v>
          </cell>
        </row>
        <row r="1765">
          <cell r="A1765">
            <v>43768</v>
          </cell>
          <cell r="B1765">
            <v>9205.73</v>
          </cell>
          <cell r="C1765">
            <v>12.5</v>
          </cell>
          <cell r="D1765">
            <v>13691480038694</v>
          </cell>
          <cell r="E1765">
            <v>1.8365954187241001E-5</v>
          </cell>
          <cell r="F1765">
            <v>0.16907201544011</v>
          </cell>
        </row>
        <row r="1766">
          <cell r="A1766">
            <v>43769</v>
          </cell>
          <cell r="B1766">
            <v>9199.58</v>
          </cell>
          <cell r="C1766">
            <v>12.5</v>
          </cell>
          <cell r="D1766">
            <v>13691480038694</v>
          </cell>
          <cell r="E1766">
            <v>1.8365954187241001E-5</v>
          </cell>
          <cell r="F1766">
            <v>0.16895906482185899</v>
          </cell>
        </row>
        <row r="1767">
          <cell r="A1767">
            <v>43770</v>
          </cell>
          <cell r="B1767">
            <v>9261.1</v>
          </cell>
          <cell r="C1767">
            <v>12.5</v>
          </cell>
          <cell r="D1767">
            <v>13691480038694</v>
          </cell>
          <cell r="E1767">
            <v>1.8365954187241001E-5</v>
          </cell>
          <cell r="F1767">
            <v>0.17008893832345801</v>
          </cell>
        </row>
        <row r="1768">
          <cell r="A1768">
            <v>43771</v>
          </cell>
          <cell r="B1768">
            <v>9324.7199999999993</v>
          </cell>
          <cell r="C1768">
            <v>12.5</v>
          </cell>
          <cell r="D1768">
            <v>13691480038694</v>
          </cell>
          <cell r="E1768">
            <v>1.8365954187241001E-5</v>
          </cell>
          <cell r="F1768">
            <v>0.17125738032884999</v>
          </cell>
        </row>
        <row r="1769">
          <cell r="A1769">
            <v>43772</v>
          </cell>
          <cell r="B1769">
            <v>9235.35</v>
          </cell>
          <cell r="C1769">
            <v>12.5</v>
          </cell>
          <cell r="D1769">
            <v>13691480038694</v>
          </cell>
          <cell r="E1769">
            <v>1.8365954187241001E-5</v>
          </cell>
          <cell r="F1769">
            <v>0.169616015003137</v>
          </cell>
        </row>
        <row r="1770">
          <cell r="A1770">
            <v>43773</v>
          </cell>
          <cell r="B1770">
            <v>9412.61</v>
          </cell>
          <cell r="C1770">
            <v>12.5</v>
          </cell>
          <cell r="D1770">
            <v>13691480038694</v>
          </cell>
          <cell r="E1770">
            <v>1.8365954187241001E-5</v>
          </cell>
          <cell r="F1770">
            <v>0.172871564042367</v>
          </cell>
        </row>
        <row r="1771">
          <cell r="A1771">
            <v>43774</v>
          </cell>
          <cell r="B1771">
            <v>9342.5300000000007</v>
          </cell>
          <cell r="C1771">
            <v>12.5</v>
          </cell>
          <cell r="D1771">
            <v>13691480038694</v>
          </cell>
          <cell r="E1771">
            <v>1.8365954187241001E-5</v>
          </cell>
          <cell r="F1771">
            <v>0.171584477972925</v>
          </cell>
        </row>
        <row r="1772">
          <cell r="A1772">
            <v>43775</v>
          </cell>
          <cell r="B1772">
            <v>9360.8799999999992</v>
          </cell>
          <cell r="C1772">
            <v>12.5</v>
          </cell>
          <cell r="D1772">
            <v>13691480038694</v>
          </cell>
          <cell r="E1772">
            <v>1.8365954187241001E-5</v>
          </cell>
          <cell r="F1772">
            <v>0.171921493232261</v>
          </cell>
        </row>
        <row r="1773">
          <cell r="A1773">
            <v>43776</v>
          </cell>
          <cell r="B1773">
            <v>9267.56</v>
          </cell>
          <cell r="C1773">
            <v>12.5</v>
          </cell>
          <cell r="D1773">
            <v>13691480038694</v>
          </cell>
          <cell r="E1773">
            <v>1.8365954187241001E-5</v>
          </cell>
          <cell r="F1773">
            <v>0.17020758238750799</v>
          </cell>
        </row>
        <row r="1774">
          <cell r="A1774">
            <v>43777</v>
          </cell>
          <cell r="B1774">
            <v>8804.8799999999992</v>
          </cell>
          <cell r="C1774">
            <v>12.5</v>
          </cell>
          <cell r="D1774">
            <v>12720005267390</v>
          </cell>
          <cell r="E1774">
            <v>1.97686313692679E-5</v>
          </cell>
          <cell r="F1774">
            <v>0.17406042697064</v>
          </cell>
        </row>
        <row r="1775">
          <cell r="A1775">
            <v>43778</v>
          </cell>
          <cell r="B1775">
            <v>8813.58</v>
          </cell>
          <cell r="C1775">
            <v>12.5</v>
          </cell>
          <cell r="D1775">
            <v>12720005267390</v>
          </cell>
          <cell r="E1775">
            <v>1.97686313692679E-5</v>
          </cell>
          <cell r="F1775">
            <v>0.174232414063552</v>
          </cell>
        </row>
        <row r="1776">
          <cell r="A1776">
            <v>43779</v>
          </cell>
          <cell r="B1776">
            <v>9055.5300000000007</v>
          </cell>
          <cell r="C1776">
            <v>12.5</v>
          </cell>
          <cell r="D1776">
            <v>12720005267390</v>
          </cell>
          <cell r="E1776">
            <v>1.97686313692679E-5</v>
          </cell>
          <cell r="F1776">
            <v>0.179015434423347</v>
          </cell>
        </row>
        <row r="1777">
          <cell r="A1777">
            <v>43780</v>
          </cell>
          <cell r="B1777">
            <v>8757.7900000000009</v>
          </cell>
          <cell r="C1777">
            <v>12.5</v>
          </cell>
          <cell r="D1777">
            <v>12720005267390</v>
          </cell>
          <cell r="E1777">
            <v>1.97686313692679E-5</v>
          </cell>
          <cell r="F1777">
            <v>0.173129522119461</v>
          </cell>
        </row>
        <row r="1778">
          <cell r="A1778">
            <v>43781</v>
          </cell>
          <cell r="B1778">
            <v>8815.66</v>
          </cell>
          <cell r="C1778">
            <v>12.5</v>
          </cell>
          <cell r="D1778">
            <v>12720005267390</v>
          </cell>
          <cell r="E1778">
            <v>1.97686313692679E-5</v>
          </cell>
          <cell r="F1778">
            <v>0.1742735328168</v>
          </cell>
        </row>
        <row r="1779">
          <cell r="A1779">
            <v>43782</v>
          </cell>
          <cell r="B1779">
            <v>8808.26</v>
          </cell>
          <cell r="C1779">
            <v>12.5</v>
          </cell>
          <cell r="D1779">
            <v>12720005267390</v>
          </cell>
          <cell r="E1779">
            <v>1.97686313692679E-5</v>
          </cell>
          <cell r="F1779">
            <v>0.174127244944668</v>
          </cell>
        </row>
        <row r="1780">
          <cell r="A1780">
            <v>43783</v>
          </cell>
          <cell r="B1780">
            <v>8708.1</v>
          </cell>
          <cell r="C1780">
            <v>12.5</v>
          </cell>
          <cell r="D1780">
            <v>12720005267390</v>
          </cell>
          <cell r="E1780">
            <v>1.97686313692679E-5</v>
          </cell>
          <cell r="F1780">
            <v>0.17214721882672199</v>
          </cell>
        </row>
        <row r="1781">
          <cell r="A1781">
            <v>43784</v>
          </cell>
          <cell r="B1781">
            <v>8491.99</v>
          </cell>
          <cell r="C1781">
            <v>12.5</v>
          </cell>
          <cell r="D1781">
            <v>12720005267390</v>
          </cell>
          <cell r="E1781">
            <v>1.97686313692679E-5</v>
          </cell>
          <cell r="F1781">
            <v>0.16787501990150999</v>
          </cell>
        </row>
        <row r="1782">
          <cell r="A1782">
            <v>43785</v>
          </cell>
          <cell r="B1782">
            <v>8550.76</v>
          </cell>
          <cell r="C1782">
            <v>12.5</v>
          </cell>
          <cell r="D1782">
            <v>12720005267390</v>
          </cell>
          <cell r="E1782">
            <v>1.97686313692679E-5</v>
          </cell>
          <cell r="F1782">
            <v>0.16903682236708101</v>
          </cell>
        </row>
        <row r="1783">
          <cell r="A1783">
            <v>43786</v>
          </cell>
          <cell r="B1783">
            <v>8577.98</v>
          </cell>
          <cell r="C1783">
            <v>12.5</v>
          </cell>
          <cell r="D1783">
            <v>12720005267390</v>
          </cell>
          <cell r="E1783">
            <v>1.97686313692679E-5</v>
          </cell>
          <cell r="F1783">
            <v>0.169574924512953</v>
          </cell>
        </row>
        <row r="1784">
          <cell r="A1784">
            <v>43787</v>
          </cell>
          <cell r="B1784">
            <v>8309.2900000000009</v>
          </cell>
          <cell r="C1784">
            <v>12.5</v>
          </cell>
          <cell r="D1784">
            <v>12720005267390</v>
          </cell>
          <cell r="E1784">
            <v>1.97686313692679E-5</v>
          </cell>
          <cell r="F1784">
            <v>0.164263290950344</v>
          </cell>
        </row>
        <row r="1785">
          <cell r="A1785">
            <v>43788</v>
          </cell>
          <cell r="B1785">
            <v>8206.15</v>
          </cell>
          <cell r="C1785">
            <v>12.5</v>
          </cell>
          <cell r="D1785">
            <v>12720005267390</v>
          </cell>
          <cell r="E1785">
            <v>1.97686313692679E-5</v>
          </cell>
          <cell r="F1785">
            <v>0.162224354310918</v>
          </cell>
        </row>
        <row r="1786">
          <cell r="A1786">
            <v>43789</v>
          </cell>
          <cell r="B1786">
            <v>8027.27</v>
          </cell>
          <cell r="C1786">
            <v>12.5</v>
          </cell>
          <cell r="D1786">
            <v>12720005267390</v>
          </cell>
          <cell r="E1786">
            <v>1.97686313692679E-5</v>
          </cell>
          <cell r="F1786">
            <v>0.158688141531583</v>
          </cell>
        </row>
        <row r="1787">
          <cell r="A1787">
            <v>43790</v>
          </cell>
          <cell r="B1787">
            <v>7642.75</v>
          </cell>
          <cell r="C1787">
            <v>12.5</v>
          </cell>
          <cell r="D1787">
            <v>12720005267390</v>
          </cell>
          <cell r="E1787">
            <v>1.97686313692679E-5</v>
          </cell>
          <cell r="F1787">
            <v>0.15108670739747199</v>
          </cell>
        </row>
        <row r="1788">
          <cell r="A1788">
            <v>43791</v>
          </cell>
          <cell r="B1788">
            <v>7296.58</v>
          </cell>
          <cell r="C1788">
            <v>12.5</v>
          </cell>
          <cell r="D1788">
            <v>12973235968799</v>
          </cell>
          <cell r="E1788">
            <v>1.9382758145380299E-5</v>
          </cell>
          <cell r="F1788">
            <v>0.14142784542841899</v>
          </cell>
        </row>
        <row r="1789">
          <cell r="A1789">
            <v>43792</v>
          </cell>
          <cell r="B1789">
            <v>7397.8</v>
          </cell>
          <cell r="C1789">
            <v>12.5</v>
          </cell>
          <cell r="D1789">
            <v>12973235968799</v>
          </cell>
          <cell r="E1789">
            <v>1.9382758145380299E-5</v>
          </cell>
          <cell r="F1789">
            <v>0.14338976820789401</v>
          </cell>
        </row>
        <row r="1790">
          <cell r="A1790">
            <v>43793</v>
          </cell>
          <cell r="B1790">
            <v>7047.92</v>
          </cell>
          <cell r="C1790">
            <v>12.5</v>
          </cell>
          <cell r="D1790">
            <v>12973235968799</v>
          </cell>
          <cell r="E1790">
            <v>1.9382758145380299E-5</v>
          </cell>
          <cell r="F1790">
            <v>0.136608128787989</v>
          </cell>
        </row>
        <row r="1791">
          <cell r="A1791">
            <v>43794</v>
          </cell>
          <cell r="B1791">
            <v>7146.13</v>
          </cell>
          <cell r="C1791">
            <v>12.5</v>
          </cell>
          <cell r="D1791">
            <v>12973235968799</v>
          </cell>
          <cell r="E1791">
            <v>1.9382758145380299E-5</v>
          </cell>
          <cell r="F1791">
            <v>0.138511709465446</v>
          </cell>
        </row>
        <row r="1792">
          <cell r="A1792">
            <v>43795</v>
          </cell>
          <cell r="B1792">
            <v>7218.37</v>
          </cell>
          <cell r="C1792">
            <v>12.5</v>
          </cell>
          <cell r="D1792">
            <v>12973235968799</v>
          </cell>
          <cell r="E1792">
            <v>1.9382758145380299E-5</v>
          </cell>
          <cell r="F1792">
            <v>0.139911919913869</v>
          </cell>
        </row>
        <row r="1793">
          <cell r="A1793">
            <v>43796</v>
          </cell>
          <cell r="B1793">
            <v>7531.66</v>
          </cell>
          <cell r="C1793">
            <v>12.5</v>
          </cell>
          <cell r="D1793">
            <v>12973235968799</v>
          </cell>
          <cell r="E1793">
            <v>1.9382758145380299E-5</v>
          </cell>
          <cell r="F1793">
            <v>0.145984344213235</v>
          </cell>
        </row>
        <row r="1794">
          <cell r="A1794">
            <v>43797</v>
          </cell>
          <cell r="B1794">
            <v>7463.11</v>
          </cell>
          <cell r="C1794">
            <v>12.5</v>
          </cell>
          <cell r="D1794">
            <v>12973235968799</v>
          </cell>
          <cell r="E1794">
            <v>1.9382758145380299E-5</v>
          </cell>
          <cell r="F1794">
            <v>0.144655656142369</v>
          </cell>
        </row>
        <row r="1795">
          <cell r="A1795">
            <v>43798</v>
          </cell>
          <cell r="B1795">
            <v>7761.24</v>
          </cell>
          <cell r="C1795">
            <v>12.5</v>
          </cell>
          <cell r="D1795">
            <v>12973235968799</v>
          </cell>
          <cell r="E1795">
            <v>1.9382758145380299E-5</v>
          </cell>
          <cell r="F1795">
            <v>0.15043423782825099</v>
          </cell>
        </row>
        <row r="1796">
          <cell r="A1796">
            <v>43799</v>
          </cell>
          <cell r="B1796">
            <v>7569.63</v>
          </cell>
          <cell r="C1796">
            <v>12.5</v>
          </cell>
          <cell r="D1796">
            <v>12973235968799</v>
          </cell>
          <cell r="E1796">
            <v>1.9382758145380299E-5</v>
          </cell>
          <cell r="F1796">
            <v>0.146720307540015</v>
          </cell>
        </row>
        <row r="1797">
          <cell r="A1797">
            <v>43800</v>
          </cell>
          <cell r="B1797">
            <v>7424.29</v>
          </cell>
          <cell r="C1797">
            <v>12.5</v>
          </cell>
          <cell r="D1797">
            <v>12973235968799</v>
          </cell>
          <cell r="E1797">
            <v>1.9382758145380299E-5</v>
          </cell>
          <cell r="F1797">
            <v>0.143903217471165</v>
          </cell>
        </row>
        <row r="1798">
          <cell r="A1798">
            <v>43801</v>
          </cell>
          <cell r="B1798">
            <v>7321.99</v>
          </cell>
          <cell r="C1798">
            <v>12.5</v>
          </cell>
          <cell r="D1798">
            <v>12973235968799</v>
          </cell>
          <cell r="E1798">
            <v>1.9382758145380299E-5</v>
          </cell>
          <cell r="F1798">
            <v>0.14192036131289301</v>
          </cell>
        </row>
        <row r="1799">
          <cell r="A1799">
            <v>43802</v>
          </cell>
          <cell r="B1799">
            <v>7320.15</v>
          </cell>
          <cell r="C1799">
            <v>12.5</v>
          </cell>
          <cell r="D1799">
            <v>12973235968799</v>
          </cell>
          <cell r="E1799">
            <v>1.9382758145380299E-5</v>
          </cell>
          <cell r="F1799">
            <v>0.14188469703790499</v>
          </cell>
        </row>
        <row r="1800">
          <cell r="A1800">
            <v>43803</v>
          </cell>
          <cell r="B1800">
            <v>7252.03</v>
          </cell>
          <cell r="C1800">
            <v>12.5</v>
          </cell>
          <cell r="D1800">
            <v>12973235968799</v>
          </cell>
          <cell r="E1800">
            <v>1.9382758145380299E-5</v>
          </cell>
          <cell r="F1800">
            <v>0.14056434355304201</v>
          </cell>
        </row>
        <row r="1801">
          <cell r="A1801">
            <v>43804</v>
          </cell>
          <cell r="B1801">
            <v>7448.31</v>
          </cell>
          <cell r="C1801">
            <v>12.5</v>
          </cell>
          <cell r="D1801">
            <v>12973235968799</v>
          </cell>
          <cell r="E1801">
            <v>1.9382758145380299E-5</v>
          </cell>
          <cell r="F1801">
            <v>0.14436879132181701</v>
          </cell>
        </row>
        <row r="1802">
          <cell r="A1802">
            <v>43805</v>
          </cell>
          <cell r="B1802">
            <v>7547</v>
          </cell>
          <cell r="C1802">
            <v>12.5</v>
          </cell>
          <cell r="D1802">
            <v>12876842089682</v>
          </cell>
          <cell r="E1802">
            <v>1.9527854220381199E-5</v>
          </cell>
          <cell r="F1802">
            <v>0.147376715801217</v>
          </cell>
        </row>
        <row r="1803">
          <cell r="A1803">
            <v>43806</v>
          </cell>
          <cell r="B1803">
            <v>7556.24</v>
          </cell>
          <cell r="C1803">
            <v>12.5</v>
          </cell>
          <cell r="D1803">
            <v>12876842089682</v>
          </cell>
          <cell r="E1803">
            <v>1.9527854220381199E-5</v>
          </cell>
          <cell r="F1803">
            <v>0.147557153174213</v>
          </cell>
        </row>
        <row r="1804">
          <cell r="A1804">
            <v>43807</v>
          </cell>
          <cell r="B1804">
            <v>7564.35</v>
          </cell>
          <cell r="C1804">
            <v>12.5</v>
          </cell>
          <cell r="D1804">
            <v>12876842089682</v>
          </cell>
          <cell r="E1804">
            <v>1.9527854220381199E-5</v>
          </cell>
          <cell r="F1804">
            <v>0.147715524071941</v>
          </cell>
        </row>
        <row r="1805">
          <cell r="A1805">
            <v>43808</v>
          </cell>
          <cell r="B1805">
            <v>7400.9</v>
          </cell>
          <cell r="C1805">
            <v>12.5</v>
          </cell>
          <cell r="D1805">
            <v>12876842089682</v>
          </cell>
          <cell r="E1805">
            <v>1.9527854220381199E-5</v>
          </cell>
          <cell r="F1805">
            <v>0.144523696299619</v>
          </cell>
        </row>
        <row r="1806">
          <cell r="A1806">
            <v>43809</v>
          </cell>
          <cell r="B1806">
            <v>7278.12</v>
          </cell>
          <cell r="C1806">
            <v>12.5</v>
          </cell>
          <cell r="D1806">
            <v>12876842089682</v>
          </cell>
          <cell r="E1806">
            <v>1.9527854220381199E-5</v>
          </cell>
          <cell r="F1806">
            <v>0.14212606635844099</v>
          </cell>
        </row>
        <row r="1807">
          <cell r="A1807">
            <v>43810</v>
          </cell>
          <cell r="B1807">
            <v>7217.43</v>
          </cell>
          <cell r="C1807">
            <v>12.5</v>
          </cell>
          <cell r="D1807">
            <v>12876842089682</v>
          </cell>
          <cell r="E1807">
            <v>1.9527854220381199E-5</v>
          </cell>
          <cell r="F1807">
            <v>0.14094092088580601</v>
          </cell>
        </row>
        <row r="1808">
          <cell r="A1808">
            <v>43811</v>
          </cell>
          <cell r="B1808">
            <v>7243.13</v>
          </cell>
          <cell r="C1808">
            <v>12.5</v>
          </cell>
          <cell r="D1808">
            <v>12876842089682</v>
          </cell>
          <cell r="E1808">
            <v>1.9527854220381199E-5</v>
          </cell>
          <cell r="F1808">
            <v>0.14144278673926999</v>
          </cell>
        </row>
        <row r="1809">
          <cell r="A1809">
            <v>43812</v>
          </cell>
          <cell r="B1809">
            <v>7269.68</v>
          </cell>
          <cell r="C1809">
            <v>12.5</v>
          </cell>
          <cell r="D1809">
            <v>12876842089682</v>
          </cell>
          <cell r="E1809">
            <v>1.9527854220381199E-5</v>
          </cell>
          <cell r="F1809">
            <v>0.141961251268821</v>
          </cell>
        </row>
        <row r="1810">
          <cell r="A1810">
            <v>43813</v>
          </cell>
          <cell r="B1810">
            <v>7124.67</v>
          </cell>
          <cell r="C1810">
            <v>12.5</v>
          </cell>
          <cell r="D1810">
            <v>12876842089682</v>
          </cell>
          <cell r="E1810">
            <v>1.9527854220381199E-5</v>
          </cell>
          <cell r="F1810">
            <v>0.139129517128323</v>
          </cell>
        </row>
        <row r="1811">
          <cell r="A1811">
            <v>43814</v>
          </cell>
          <cell r="B1811">
            <v>7152.3</v>
          </cell>
          <cell r="C1811">
            <v>12.5</v>
          </cell>
          <cell r="D1811">
            <v>12876842089682</v>
          </cell>
          <cell r="E1811">
            <v>1.9527854220381199E-5</v>
          </cell>
          <cell r="F1811">
            <v>0.139669071740433</v>
          </cell>
        </row>
        <row r="1812">
          <cell r="A1812">
            <v>43815</v>
          </cell>
          <cell r="B1812">
            <v>6932.48</v>
          </cell>
          <cell r="C1812">
            <v>12.5</v>
          </cell>
          <cell r="D1812">
            <v>12876842089682</v>
          </cell>
          <cell r="E1812">
            <v>1.9527854220381199E-5</v>
          </cell>
          <cell r="F1812">
            <v>0.13537645882570801</v>
          </cell>
        </row>
        <row r="1813">
          <cell r="A1813">
            <v>43816</v>
          </cell>
          <cell r="B1813">
            <v>6640.52</v>
          </cell>
          <cell r="C1813">
            <v>12.5</v>
          </cell>
          <cell r="D1813">
            <v>12876842089682</v>
          </cell>
          <cell r="E1813">
            <v>1.9527854220381199E-5</v>
          </cell>
          <cell r="F1813">
            <v>0.12967510650752601</v>
          </cell>
        </row>
        <row r="1814">
          <cell r="A1814">
            <v>43817</v>
          </cell>
          <cell r="B1814">
            <v>7276.8</v>
          </cell>
          <cell r="C1814">
            <v>12.5</v>
          </cell>
          <cell r="D1814">
            <v>12876842089682</v>
          </cell>
          <cell r="E1814">
            <v>1.9527854220381199E-5</v>
          </cell>
          <cell r="F1814">
            <v>0.14210028959087001</v>
          </cell>
        </row>
        <row r="1815">
          <cell r="A1815">
            <v>43818</v>
          </cell>
          <cell r="B1815">
            <v>7202.84</v>
          </cell>
          <cell r="C1815">
            <v>12.5</v>
          </cell>
          <cell r="D1815">
            <v>12876842089682</v>
          </cell>
          <cell r="E1815">
            <v>1.9527854220381199E-5</v>
          </cell>
          <cell r="F1815">
            <v>0.14065600949273099</v>
          </cell>
        </row>
        <row r="1816">
          <cell r="A1816">
            <v>43819</v>
          </cell>
          <cell r="B1816">
            <v>7218.82</v>
          </cell>
          <cell r="C1816">
            <v>12.5</v>
          </cell>
          <cell r="D1816">
            <v>12948593420946</v>
          </cell>
          <cell r="E1816">
            <v>1.9419645591730101E-5</v>
          </cell>
          <cell r="F1816">
            <v>0.14018692599049301</v>
          </cell>
        </row>
        <row r="1817">
          <cell r="A1817">
            <v>43820</v>
          </cell>
          <cell r="B1817">
            <v>7191.16</v>
          </cell>
          <cell r="C1817">
            <v>12.5</v>
          </cell>
          <cell r="D1817">
            <v>12948593420946</v>
          </cell>
          <cell r="E1817">
            <v>1.9419645591730101E-5</v>
          </cell>
          <cell r="F1817">
            <v>0.139649778593426</v>
          </cell>
        </row>
        <row r="1818">
          <cell r="A1818">
            <v>43821</v>
          </cell>
          <cell r="B1818">
            <v>7511.59</v>
          </cell>
          <cell r="C1818">
            <v>12.5</v>
          </cell>
          <cell r="D1818">
            <v>12948593420946</v>
          </cell>
          <cell r="E1818">
            <v>1.9419645591730101E-5</v>
          </cell>
          <cell r="F1818">
            <v>0.145872415630384</v>
          </cell>
        </row>
        <row r="1819">
          <cell r="A1819">
            <v>43822</v>
          </cell>
          <cell r="B1819">
            <v>7355.63</v>
          </cell>
          <cell r="C1819">
            <v>12.5</v>
          </cell>
          <cell r="D1819">
            <v>12948593420946</v>
          </cell>
          <cell r="E1819">
            <v>1.9419645591730101E-5</v>
          </cell>
          <cell r="F1819">
            <v>0.142843727703898</v>
          </cell>
        </row>
        <row r="1820">
          <cell r="A1820">
            <v>43823</v>
          </cell>
          <cell r="B1820">
            <v>7322.53</v>
          </cell>
          <cell r="C1820">
            <v>12.5</v>
          </cell>
          <cell r="D1820">
            <v>12948593420946</v>
          </cell>
          <cell r="E1820">
            <v>1.9419645591730101E-5</v>
          </cell>
          <cell r="F1820">
            <v>0.14220093743481099</v>
          </cell>
        </row>
        <row r="1821">
          <cell r="A1821">
            <v>43824</v>
          </cell>
          <cell r="B1821">
            <v>7275.16</v>
          </cell>
          <cell r="C1821">
            <v>12.5</v>
          </cell>
          <cell r="D1821">
            <v>12948593420946</v>
          </cell>
          <cell r="E1821">
            <v>1.9419645591730101E-5</v>
          </cell>
          <cell r="F1821">
            <v>0.14128102882313101</v>
          </cell>
        </row>
        <row r="1822">
          <cell r="A1822">
            <v>43825</v>
          </cell>
          <cell r="B1822">
            <v>7238.97</v>
          </cell>
          <cell r="C1822">
            <v>12.5</v>
          </cell>
          <cell r="D1822">
            <v>12948593420946</v>
          </cell>
          <cell r="E1822">
            <v>1.9419645591730101E-5</v>
          </cell>
          <cell r="F1822">
            <v>0.14057823184916601</v>
          </cell>
        </row>
        <row r="1823">
          <cell r="A1823">
            <v>43826</v>
          </cell>
          <cell r="B1823">
            <v>7290.09</v>
          </cell>
          <cell r="C1823">
            <v>12.5</v>
          </cell>
          <cell r="D1823">
            <v>12948593420946</v>
          </cell>
          <cell r="E1823">
            <v>1.9419645591730101E-5</v>
          </cell>
          <cell r="F1823">
            <v>0.141570964131816</v>
          </cell>
        </row>
        <row r="1824">
          <cell r="A1824">
            <v>43827</v>
          </cell>
          <cell r="B1824">
            <v>7317.99</v>
          </cell>
          <cell r="C1824">
            <v>12.5</v>
          </cell>
          <cell r="D1824">
            <v>12948593420946</v>
          </cell>
          <cell r="E1824">
            <v>1.9419645591730101E-5</v>
          </cell>
          <cell r="F1824">
            <v>0.14211277224382499</v>
          </cell>
        </row>
        <row r="1825">
          <cell r="A1825">
            <v>43828</v>
          </cell>
          <cell r="B1825">
            <v>7422.65</v>
          </cell>
          <cell r="C1825">
            <v>12.5</v>
          </cell>
          <cell r="D1825">
            <v>12948593420946</v>
          </cell>
          <cell r="E1825">
            <v>1.9419645591730101E-5</v>
          </cell>
          <cell r="F1825">
            <v>0.14414523235145499</v>
          </cell>
        </row>
        <row r="1826">
          <cell r="A1826">
            <v>43829</v>
          </cell>
          <cell r="B1826">
            <v>7293</v>
          </cell>
          <cell r="C1826">
            <v>12.5</v>
          </cell>
          <cell r="D1826">
            <v>12948593420946</v>
          </cell>
          <cell r="E1826">
            <v>1.9419645591730101E-5</v>
          </cell>
          <cell r="F1826">
            <v>0.141627475300488</v>
          </cell>
        </row>
        <row r="1827">
          <cell r="A1827">
            <v>43830</v>
          </cell>
          <cell r="B1827">
            <v>7193.6</v>
          </cell>
          <cell r="C1827">
            <v>12.5</v>
          </cell>
          <cell r="D1827">
            <v>12948593420946</v>
          </cell>
          <cell r="E1827">
            <v>1.9419645591730101E-5</v>
          </cell>
          <cell r="F1827">
            <v>0.13969716252867001</v>
          </cell>
        </row>
        <row r="1828">
          <cell r="A1828">
            <v>43831</v>
          </cell>
          <cell r="B1828">
            <v>7200.17</v>
          </cell>
          <cell r="C1828">
            <v>12.5</v>
          </cell>
          <cell r="D1828">
            <v>12948593420946</v>
          </cell>
          <cell r="E1828">
            <v>1.9419645591730101E-5</v>
          </cell>
          <cell r="F1828">
            <v>0.13982474960020699</v>
          </cell>
        </row>
        <row r="1829">
          <cell r="A1829">
            <v>43832</v>
          </cell>
          <cell r="B1829">
            <v>6985.47</v>
          </cell>
          <cell r="C1829">
            <v>12.5</v>
          </cell>
          <cell r="D1829">
            <v>13798783827516</v>
          </cell>
          <cell r="E1829">
            <v>1.82231346102221E-5</v>
          </cell>
          <cell r="F1829">
            <v>0.127297160125668</v>
          </cell>
        </row>
        <row r="1830">
          <cell r="A1830">
            <v>43833</v>
          </cell>
          <cell r="B1830">
            <v>7344.88</v>
          </cell>
          <cell r="C1830">
            <v>12.5</v>
          </cell>
          <cell r="D1830">
            <v>13798783827516</v>
          </cell>
          <cell r="E1830">
            <v>1.82231346102221E-5</v>
          </cell>
          <cell r="F1830">
            <v>0.133846736935928</v>
          </cell>
        </row>
        <row r="1831">
          <cell r="A1831">
            <v>43834</v>
          </cell>
          <cell r="B1831">
            <v>7410.66</v>
          </cell>
          <cell r="C1831">
            <v>12.5</v>
          </cell>
          <cell r="D1831">
            <v>13798783827516</v>
          </cell>
          <cell r="E1831">
            <v>1.82231346102221E-5</v>
          </cell>
          <cell r="F1831">
            <v>0.13504545473058799</v>
          </cell>
        </row>
        <row r="1832">
          <cell r="A1832">
            <v>43835</v>
          </cell>
          <cell r="B1832">
            <v>7411.32</v>
          </cell>
          <cell r="C1832">
            <v>12.5</v>
          </cell>
          <cell r="D1832">
            <v>13798783827516</v>
          </cell>
          <cell r="E1832">
            <v>1.82231346102221E-5</v>
          </cell>
          <cell r="F1832">
            <v>0.13505748199943099</v>
          </cell>
        </row>
        <row r="1833">
          <cell r="A1833">
            <v>43836</v>
          </cell>
          <cell r="B1833">
            <v>7769.22</v>
          </cell>
          <cell r="C1833">
            <v>12.5</v>
          </cell>
          <cell r="D1833">
            <v>13798783827516</v>
          </cell>
          <cell r="E1833">
            <v>1.82231346102221E-5</v>
          </cell>
          <cell r="F1833">
            <v>0.14157954187642899</v>
          </cell>
        </row>
        <row r="1834">
          <cell r="A1834">
            <v>43837</v>
          </cell>
          <cell r="B1834">
            <v>8163.69</v>
          </cell>
          <cell r="C1834">
            <v>12.5</v>
          </cell>
          <cell r="D1834">
            <v>13798783827516</v>
          </cell>
          <cell r="E1834">
            <v>1.82231346102221E-5</v>
          </cell>
          <cell r="F1834">
            <v>0.148768021786124</v>
          </cell>
        </row>
        <row r="1835">
          <cell r="A1835">
            <v>43838</v>
          </cell>
          <cell r="B1835">
            <v>8079.86</v>
          </cell>
          <cell r="C1835">
            <v>12.5</v>
          </cell>
          <cell r="D1835">
            <v>13798783827516</v>
          </cell>
          <cell r="E1835">
            <v>1.82231346102221E-5</v>
          </cell>
          <cell r="F1835">
            <v>0.147240376411749</v>
          </cell>
        </row>
        <row r="1836">
          <cell r="A1836">
            <v>43839</v>
          </cell>
          <cell r="B1836">
            <v>7879.07</v>
          </cell>
          <cell r="C1836">
            <v>12.5</v>
          </cell>
          <cell r="D1836">
            <v>13798783827516</v>
          </cell>
          <cell r="E1836">
            <v>1.82231346102221E-5</v>
          </cell>
          <cell r="F1836">
            <v>0.14358135321336199</v>
          </cell>
        </row>
        <row r="1837">
          <cell r="A1837">
            <v>43840</v>
          </cell>
          <cell r="B1837">
            <v>8166.55</v>
          </cell>
          <cell r="C1837">
            <v>12.5</v>
          </cell>
          <cell r="D1837">
            <v>13798783827516</v>
          </cell>
          <cell r="E1837">
            <v>1.82231346102221E-5</v>
          </cell>
          <cell r="F1837">
            <v>0.14882013995110899</v>
          </cell>
        </row>
        <row r="1838">
          <cell r="A1838">
            <v>43841</v>
          </cell>
          <cell r="B1838">
            <v>8037.54</v>
          </cell>
          <cell r="C1838">
            <v>12.5</v>
          </cell>
          <cell r="D1838">
            <v>13798783827516</v>
          </cell>
          <cell r="E1838">
            <v>1.82231346102221E-5</v>
          </cell>
          <cell r="F1838">
            <v>0.146469173355044</v>
          </cell>
        </row>
        <row r="1839">
          <cell r="A1839">
            <v>43842</v>
          </cell>
          <cell r="B1839">
            <v>8192.49</v>
          </cell>
          <cell r="C1839">
            <v>12.5</v>
          </cell>
          <cell r="D1839">
            <v>13798783827516</v>
          </cell>
          <cell r="E1839">
            <v>1.82231346102221E-5</v>
          </cell>
          <cell r="F1839">
            <v>0.149292848062898</v>
          </cell>
        </row>
        <row r="1840">
          <cell r="A1840">
            <v>43843</v>
          </cell>
          <cell r="B1840">
            <v>8144.19</v>
          </cell>
          <cell r="C1840">
            <v>12.5</v>
          </cell>
          <cell r="D1840">
            <v>13798783827516</v>
          </cell>
          <cell r="E1840">
            <v>1.82231346102221E-5</v>
          </cell>
          <cell r="F1840">
            <v>0.14841267066122399</v>
          </cell>
        </row>
        <row r="1841">
          <cell r="A1841">
            <v>43844</v>
          </cell>
          <cell r="B1841">
            <v>8827.76</v>
          </cell>
          <cell r="C1841">
            <v>12.5</v>
          </cell>
          <cell r="D1841">
            <v>13798783827516</v>
          </cell>
          <cell r="E1841">
            <v>1.82231346102221E-5</v>
          </cell>
          <cell r="F1841">
            <v>0.160869458786734</v>
          </cell>
        </row>
        <row r="1842">
          <cell r="A1842">
            <v>43845</v>
          </cell>
          <cell r="B1842">
            <v>8807.01</v>
          </cell>
          <cell r="C1842">
            <v>12.5</v>
          </cell>
          <cell r="D1842">
            <v>14776367535688</v>
          </cell>
          <cell r="E1842">
            <v>1.7017517636784398E-5</v>
          </cell>
          <cell r="F1842">
            <v>0.14987344800233701</v>
          </cell>
        </row>
        <row r="1843">
          <cell r="A1843">
            <v>43846</v>
          </cell>
          <cell r="B1843">
            <v>8723.7900000000009</v>
          </cell>
          <cell r="C1843">
            <v>12.5</v>
          </cell>
          <cell r="D1843">
            <v>14776367535688</v>
          </cell>
          <cell r="E1843">
            <v>1.7017517636784398E-5</v>
          </cell>
          <cell r="F1843">
            <v>0.14845725018460401</v>
          </cell>
        </row>
        <row r="1844">
          <cell r="A1844">
            <v>43847</v>
          </cell>
          <cell r="B1844">
            <v>8929.0400000000009</v>
          </cell>
          <cell r="C1844">
            <v>12.5</v>
          </cell>
          <cell r="D1844">
            <v>14776367535688</v>
          </cell>
          <cell r="E1844">
            <v>1.7017517636784398E-5</v>
          </cell>
          <cell r="F1844">
            <v>0.151950095679554</v>
          </cell>
        </row>
        <row r="1845">
          <cell r="A1845">
            <v>43848</v>
          </cell>
          <cell r="B1845">
            <v>8942.81</v>
          </cell>
          <cell r="C1845">
            <v>12.5</v>
          </cell>
          <cell r="D1845">
            <v>14776367535688</v>
          </cell>
          <cell r="E1845">
            <v>1.7017517636784398E-5</v>
          </cell>
          <cell r="F1845">
            <v>0.15218442689741199</v>
          </cell>
        </row>
        <row r="1846">
          <cell r="A1846">
            <v>43849</v>
          </cell>
          <cell r="B1846">
            <v>8706.25</v>
          </cell>
          <cell r="C1846">
            <v>12.5</v>
          </cell>
          <cell r="D1846">
            <v>14776367535688</v>
          </cell>
          <cell r="E1846">
            <v>1.7017517636784398E-5</v>
          </cell>
          <cell r="F1846">
            <v>0.14815876292525401</v>
          </cell>
        </row>
        <row r="1847">
          <cell r="A1847">
            <v>43850</v>
          </cell>
          <cell r="B1847">
            <v>8657.64</v>
          </cell>
          <cell r="C1847">
            <v>12.5</v>
          </cell>
          <cell r="D1847">
            <v>14776367535688</v>
          </cell>
          <cell r="E1847">
            <v>1.7017517636784398E-5</v>
          </cell>
          <cell r="F1847">
            <v>0.14733154139293</v>
          </cell>
        </row>
        <row r="1848">
          <cell r="A1848">
            <v>43851</v>
          </cell>
          <cell r="B1848">
            <v>8745.89</v>
          </cell>
          <cell r="C1848">
            <v>12.5</v>
          </cell>
          <cell r="D1848">
            <v>14776367535688</v>
          </cell>
          <cell r="E1848">
            <v>1.7017517636784398E-5</v>
          </cell>
          <cell r="F1848">
            <v>0.14883333732437601</v>
          </cell>
        </row>
        <row r="1849">
          <cell r="A1849">
            <v>43852</v>
          </cell>
          <cell r="B1849">
            <v>8680.8799999999992</v>
          </cell>
          <cell r="C1849">
            <v>12.5</v>
          </cell>
          <cell r="D1849">
            <v>14776367535688</v>
          </cell>
          <cell r="E1849">
            <v>1.7017517636784398E-5</v>
          </cell>
          <cell r="F1849">
            <v>0.147727028502809</v>
          </cell>
        </row>
        <row r="1850">
          <cell r="A1850">
            <v>43853</v>
          </cell>
          <cell r="B1850">
            <v>8406.52</v>
          </cell>
          <cell r="C1850">
            <v>12.5</v>
          </cell>
          <cell r="D1850">
            <v>14776367535688</v>
          </cell>
          <cell r="E1850">
            <v>1.7017517636784398E-5</v>
          </cell>
          <cell r="F1850">
            <v>0.143058102363981</v>
          </cell>
        </row>
        <row r="1851">
          <cell r="A1851">
            <v>43854</v>
          </cell>
          <cell r="B1851">
            <v>8445.43</v>
          </cell>
          <cell r="C1851">
            <v>12.5</v>
          </cell>
          <cell r="D1851">
            <v>14776367535688</v>
          </cell>
          <cell r="E1851">
            <v>1.7017517636784398E-5</v>
          </cell>
          <cell r="F1851">
            <v>0.143720253975228</v>
          </cell>
        </row>
        <row r="1852">
          <cell r="A1852">
            <v>43855</v>
          </cell>
          <cell r="B1852">
            <v>8367.85</v>
          </cell>
          <cell r="C1852">
            <v>12.5</v>
          </cell>
          <cell r="D1852">
            <v>14776367535688</v>
          </cell>
          <cell r="E1852">
            <v>1.7017517636784398E-5</v>
          </cell>
          <cell r="F1852">
            <v>0.14240003495696599</v>
          </cell>
        </row>
        <row r="1853">
          <cell r="A1853">
            <v>43856</v>
          </cell>
          <cell r="B1853">
            <v>8596.83</v>
          </cell>
          <cell r="C1853">
            <v>12.5</v>
          </cell>
          <cell r="D1853">
            <v>14776367535688</v>
          </cell>
          <cell r="E1853">
            <v>1.7017517636784398E-5</v>
          </cell>
          <cell r="F1853">
            <v>0.14629670614543699</v>
          </cell>
        </row>
        <row r="1854">
          <cell r="A1854">
            <v>43857</v>
          </cell>
          <cell r="B1854">
            <v>8909.82</v>
          </cell>
          <cell r="C1854">
            <v>12.5</v>
          </cell>
          <cell r="D1854">
            <v>14776367535688</v>
          </cell>
          <cell r="E1854">
            <v>1.7017517636784398E-5</v>
          </cell>
          <cell r="F1854">
            <v>0.15162301899057501</v>
          </cell>
        </row>
        <row r="1855">
          <cell r="A1855">
            <v>43858</v>
          </cell>
          <cell r="B1855">
            <v>9358.59</v>
          </cell>
          <cell r="C1855">
            <v>12.5</v>
          </cell>
          <cell r="D1855">
            <v>15466098935554</v>
          </cell>
          <cell r="E1855">
            <v>1.62585986417118E-5</v>
          </cell>
          <cell r="F1855">
            <v>0.15215755866233799</v>
          </cell>
        </row>
        <row r="1856">
          <cell r="A1856">
            <v>43859</v>
          </cell>
          <cell r="B1856">
            <v>9316.6299999999992</v>
          </cell>
          <cell r="C1856">
            <v>12.5</v>
          </cell>
          <cell r="D1856">
            <v>15466098935554</v>
          </cell>
          <cell r="E1856">
            <v>1.62585986417118E-5</v>
          </cell>
          <cell r="F1856">
            <v>0.151475347863332</v>
          </cell>
        </row>
        <row r="1857">
          <cell r="A1857">
            <v>43860</v>
          </cell>
          <cell r="B1857">
            <v>9508.99</v>
          </cell>
          <cell r="C1857">
            <v>12.5</v>
          </cell>
          <cell r="D1857">
            <v>15466098935554</v>
          </cell>
          <cell r="E1857">
            <v>1.62585986417118E-5</v>
          </cell>
          <cell r="F1857">
            <v>0.15460285189805101</v>
          </cell>
        </row>
        <row r="1858">
          <cell r="A1858">
            <v>43861</v>
          </cell>
          <cell r="B1858">
            <v>9350.5300000000007</v>
          </cell>
          <cell r="C1858">
            <v>12.5</v>
          </cell>
          <cell r="D1858">
            <v>15466098935554</v>
          </cell>
          <cell r="E1858">
            <v>1.62585986417118E-5</v>
          </cell>
          <cell r="F1858">
            <v>0.15202651435728601</v>
          </cell>
        </row>
        <row r="1859">
          <cell r="A1859">
            <v>43862</v>
          </cell>
          <cell r="B1859">
            <v>9392.8799999999992</v>
          </cell>
          <cell r="C1859">
            <v>12.5</v>
          </cell>
          <cell r="D1859">
            <v>15466098935554</v>
          </cell>
          <cell r="E1859">
            <v>1.62585986417118E-5</v>
          </cell>
          <cell r="F1859">
            <v>0.15271506600976201</v>
          </cell>
        </row>
        <row r="1860">
          <cell r="A1860">
            <v>43863</v>
          </cell>
          <cell r="B1860">
            <v>9344.3700000000008</v>
          </cell>
          <cell r="C1860">
            <v>12.5</v>
          </cell>
          <cell r="D1860">
            <v>15466098935554</v>
          </cell>
          <cell r="E1860">
            <v>1.62585986417118E-5</v>
          </cell>
          <cell r="F1860">
            <v>0.15192636138965299</v>
          </cell>
        </row>
        <row r="1861">
          <cell r="A1861">
            <v>43864</v>
          </cell>
          <cell r="B1861">
            <v>9293.52</v>
          </cell>
          <cell r="C1861">
            <v>12.5</v>
          </cell>
          <cell r="D1861">
            <v>15466098935554</v>
          </cell>
          <cell r="E1861">
            <v>1.62585986417118E-5</v>
          </cell>
          <cell r="F1861">
            <v>0.15109961164872199</v>
          </cell>
        </row>
        <row r="1862">
          <cell r="A1862">
            <v>43865</v>
          </cell>
          <cell r="B1862">
            <v>9180.9599999999991</v>
          </cell>
          <cell r="C1862">
            <v>12.5</v>
          </cell>
          <cell r="D1862">
            <v>15466098935554</v>
          </cell>
          <cell r="E1862">
            <v>1.62585986417118E-5</v>
          </cell>
          <cell r="F1862">
            <v>0.149269543785611</v>
          </cell>
        </row>
        <row r="1863">
          <cell r="A1863">
            <v>43866</v>
          </cell>
          <cell r="B1863">
            <v>9613.42</v>
          </cell>
          <cell r="C1863">
            <v>12.5</v>
          </cell>
          <cell r="D1863">
            <v>15466098935554</v>
          </cell>
          <cell r="E1863">
            <v>1.62585986417118E-5</v>
          </cell>
          <cell r="F1863">
            <v>0.15630073735420499</v>
          </cell>
        </row>
        <row r="1864">
          <cell r="A1864">
            <v>43867</v>
          </cell>
          <cell r="B1864">
            <v>9729.7999999999993</v>
          </cell>
          <cell r="C1864">
            <v>12.5</v>
          </cell>
          <cell r="D1864">
            <v>15466098935554</v>
          </cell>
          <cell r="E1864">
            <v>1.62585986417118E-5</v>
          </cell>
          <cell r="F1864">
            <v>0.158192913064128</v>
          </cell>
        </row>
        <row r="1865">
          <cell r="A1865">
            <v>43868</v>
          </cell>
          <cell r="B1865">
            <v>9795.94</v>
          </cell>
          <cell r="C1865">
            <v>12.5</v>
          </cell>
          <cell r="D1865">
            <v>15466098935554</v>
          </cell>
          <cell r="E1865">
            <v>1.62585986417118E-5</v>
          </cell>
          <cell r="F1865">
            <v>0.15926825677829101</v>
          </cell>
        </row>
        <row r="1866">
          <cell r="A1866">
            <v>43869</v>
          </cell>
          <cell r="B1866">
            <v>9865.1200000000008</v>
          </cell>
          <cell r="C1866">
            <v>12.5</v>
          </cell>
          <cell r="D1866">
            <v>15466098935554</v>
          </cell>
          <cell r="E1866">
            <v>1.62585986417118E-5</v>
          </cell>
          <cell r="F1866">
            <v>0.16039302663232399</v>
          </cell>
        </row>
        <row r="1867">
          <cell r="A1867">
            <v>43870</v>
          </cell>
          <cell r="B1867">
            <v>10116.67</v>
          </cell>
          <cell r="C1867">
            <v>12.5</v>
          </cell>
          <cell r="D1867">
            <v>15466098935554</v>
          </cell>
          <cell r="E1867">
            <v>1.62585986417118E-5</v>
          </cell>
          <cell r="F1867">
            <v>0.16448287712064699</v>
          </cell>
        </row>
        <row r="1868">
          <cell r="A1868">
            <v>43871</v>
          </cell>
          <cell r="B1868">
            <v>9856.61</v>
          </cell>
          <cell r="C1868">
            <v>12.5</v>
          </cell>
          <cell r="D1868">
            <v>15466098935554</v>
          </cell>
          <cell r="E1868">
            <v>1.62585986417118E-5</v>
          </cell>
          <cell r="F1868">
            <v>0.16025466595788301</v>
          </cell>
        </row>
        <row r="1869">
          <cell r="A1869">
            <v>43872</v>
          </cell>
          <cell r="B1869">
            <v>10208.24</v>
          </cell>
          <cell r="C1869">
            <v>12.5</v>
          </cell>
          <cell r="D1869">
            <v>15546745765529</v>
          </cell>
          <cell r="E1869">
            <v>1.6174259162565199E-5</v>
          </cell>
          <cell r="F1869">
            <v>0.165110719353665</v>
          </cell>
        </row>
        <row r="1870">
          <cell r="A1870">
            <v>43873</v>
          </cell>
          <cell r="B1870">
            <v>10326.049999999999</v>
          </cell>
          <cell r="C1870">
            <v>12.5</v>
          </cell>
          <cell r="D1870">
            <v>15546745765529</v>
          </cell>
          <cell r="E1870">
            <v>1.6174259162565199E-5</v>
          </cell>
          <cell r="F1870">
            <v>0.167016208825606</v>
          </cell>
        </row>
        <row r="1871">
          <cell r="A1871">
            <v>43874</v>
          </cell>
          <cell r="B1871">
            <v>10214.379999999999</v>
          </cell>
          <cell r="C1871">
            <v>12.5</v>
          </cell>
          <cell r="D1871">
            <v>15546745765529</v>
          </cell>
          <cell r="E1871">
            <v>1.6174259162565199E-5</v>
          </cell>
          <cell r="F1871">
            <v>0.16521002930492301</v>
          </cell>
        </row>
        <row r="1872">
          <cell r="A1872">
            <v>43875</v>
          </cell>
          <cell r="B1872">
            <v>10312.120000000001</v>
          </cell>
          <cell r="C1872">
            <v>12.5</v>
          </cell>
          <cell r="D1872">
            <v>15546745765529</v>
          </cell>
          <cell r="E1872">
            <v>1.6174259162565199E-5</v>
          </cell>
          <cell r="F1872">
            <v>0.16679090139547201</v>
          </cell>
        </row>
        <row r="1873">
          <cell r="A1873">
            <v>43876</v>
          </cell>
          <cell r="B1873">
            <v>9889.42</v>
          </cell>
          <cell r="C1873">
            <v>12.5</v>
          </cell>
          <cell r="D1873">
            <v>15546745765529</v>
          </cell>
          <cell r="E1873">
            <v>1.6174259162565199E-5</v>
          </cell>
          <cell r="F1873">
            <v>0.159954042047456</v>
          </cell>
        </row>
        <row r="1874">
          <cell r="A1874">
            <v>43877</v>
          </cell>
          <cell r="B1874">
            <v>9934.43</v>
          </cell>
          <cell r="C1874">
            <v>12.5</v>
          </cell>
          <cell r="D1874">
            <v>15546745765529</v>
          </cell>
          <cell r="E1874">
            <v>1.6174259162565199E-5</v>
          </cell>
          <cell r="F1874">
            <v>0.160682045452363</v>
          </cell>
        </row>
        <row r="1875">
          <cell r="A1875">
            <v>43878</v>
          </cell>
          <cell r="B1875">
            <v>9690.14</v>
          </cell>
          <cell r="C1875">
            <v>12.5</v>
          </cell>
          <cell r="D1875">
            <v>15546745765529</v>
          </cell>
          <cell r="E1875">
            <v>1.6174259162565199E-5</v>
          </cell>
          <cell r="F1875">
            <v>0.15673083568154</v>
          </cell>
        </row>
        <row r="1876">
          <cell r="A1876">
            <v>43879</v>
          </cell>
          <cell r="B1876">
            <v>10142</v>
          </cell>
          <cell r="C1876">
            <v>12.5</v>
          </cell>
          <cell r="D1876">
            <v>15546745765529</v>
          </cell>
          <cell r="E1876">
            <v>1.6174259162565199E-5</v>
          </cell>
          <cell r="F1876">
            <v>0.16403933642673599</v>
          </cell>
        </row>
        <row r="1877">
          <cell r="A1877">
            <v>43880</v>
          </cell>
          <cell r="B1877">
            <v>9633.39</v>
          </cell>
          <cell r="C1877">
            <v>12.5</v>
          </cell>
          <cell r="D1877">
            <v>15546745765529</v>
          </cell>
          <cell r="E1877">
            <v>1.6174259162565199E-5</v>
          </cell>
          <cell r="F1877">
            <v>0.15581294647406399</v>
          </cell>
        </row>
        <row r="1878">
          <cell r="A1878">
            <v>43881</v>
          </cell>
          <cell r="B1878">
            <v>9608.48</v>
          </cell>
          <cell r="C1878">
            <v>12.5</v>
          </cell>
          <cell r="D1878">
            <v>15546745765529</v>
          </cell>
          <cell r="E1878">
            <v>1.6174259162565199E-5</v>
          </cell>
          <cell r="F1878">
            <v>0.155410045678324</v>
          </cell>
        </row>
        <row r="1879">
          <cell r="A1879">
            <v>43882</v>
          </cell>
          <cell r="B1879">
            <v>9686.44</v>
          </cell>
          <cell r="C1879">
            <v>12.5</v>
          </cell>
          <cell r="D1879">
            <v>15546745765529</v>
          </cell>
          <cell r="E1879">
            <v>1.6174259162565199E-5</v>
          </cell>
          <cell r="F1879">
            <v>0.156670990922638</v>
          </cell>
        </row>
        <row r="1880">
          <cell r="A1880">
            <v>43883</v>
          </cell>
          <cell r="B1880">
            <v>9663.18</v>
          </cell>
          <cell r="C1880">
            <v>12.5</v>
          </cell>
          <cell r="D1880">
            <v>15546745765529</v>
          </cell>
          <cell r="E1880">
            <v>1.6174259162565199E-5</v>
          </cell>
          <cell r="F1880">
            <v>0.15629477765451699</v>
          </cell>
        </row>
        <row r="1881">
          <cell r="A1881">
            <v>43884</v>
          </cell>
          <cell r="B1881">
            <v>9924.52</v>
          </cell>
          <cell r="C1881">
            <v>12.5</v>
          </cell>
          <cell r="D1881">
            <v>15546745765529</v>
          </cell>
          <cell r="E1881">
            <v>1.6174259162565199E-5</v>
          </cell>
          <cell r="F1881">
            <v>0.160521758544062</v>
          </cell>
        </row>
        <row r="1882">
          <cell r="A1882">
            <v>43885</v>
          </cell>
          <cell r="B1882">
            <v>9650.17</v>
          </cell>
          <cell r="C1882">
            <v>12.5</v>
          </cell>
          <cell r="D1882">
            <v>15546745765529</v>
          </cell>
          <cell r="E1882">
            <v>1.6174259162565199E-5</v>
          </cell>
          <cell r="F1882">
            <v>0.156084350542812</v>
          </cell>
        </row>
        <row r="1883">
          <cell r="A1883">
            <v>43886</v>
          </cell>
          <cell r="B1883">
            <v>9341.7099999999991</v>
          </cell>
          <cell r="C1883">
            <v>12.5</v>
          </cell>
          <cell r="D1883">
            <v>15486913440292</v>
          </cell>
          <cell r="E1883">
            <v>1.6236746987425401E-5</v>
          </cell>
          <cell r="F1883">
            <v>0.15167898169990199</v>
          </cell>
        </row>
        <row r="1884">
          <cell r="A1884">
            <v>43887</v>
          </cell>
          <cell r="B1884">
            <v>8820.52</v>
          </cell>
          <cell r="C1884">
            <v>12.5</v>
          </cell>
          <cell r="D1884">
            <v>15486913440292</v>
          </cell>
          <cell r="E1884">
            <v>1.6236746987425401E-5</v>
          </cell>
          <cell r="F1884">
            <v>0.14321655153752599</v>
          </cell>
        </row>
        <row r="1885">
          <cell r="A1885">
            <v>43888</v>
          </cell>
          <cell r="B1885">
            <v>8784.49</v>
          </cell>
          <cell r="C1885">
            <v>12.5</v>
          </cell>
          <cell r="D1885">
            <v>15486913440292</v>
          </cell>
          <cell r="E1885">
            <v>1.6236746987425401E-5</v>
          </cell>
          <cell r="F1885">
            <v>0.142631541543569</v>
          </cell>
        </row>
        <row r="1886">
          <cell r="A1886">
            <v>43889</v>
          </cell>
          <cell r="B1886">
            <v>8672.4599999999991</v>
          </cell>
          <cell r="C1886">
            <v>12.5</v>
          </cell>
          <cell r="D1886">
            <v>15486913440292</v>
          </cell>
          <cell r="E1886">
            <v>1.6236746987425401E-5</v>
          </cell>
          <cell r="F1886">
            <v>0.140812538778567</v>
          </cell>
        </row>
        <row r="1887">
          <cell r="A1887">
            <v>43890</v>
          </cell>
          <cell r="B1887">
            <v>8599.51</v>
          </cell>
          <cell r="C1887">
            <v>12.5</v>
          </cell>
          <cell r="D1887">
            <v>15486913440292</v>
          </cell>
          <cell r="E1887">
            <v>1.6236746987425401E-5</v>
          </cell>
          <cell r="F1887">
            <v>0.139628068085835</v>
          </cell>
        </row>
        <row r="1888">
          <cell r="A1888">
            <v>43891</v>
          </cell>
          <cell r="B1888">
            <v>8562.4500000000007</v>
          </cell>
          <cell r="C1888">
            <v>12.5</v>
          </cell>
          <cell r="D1888">
            <v>15486913440292</v>
          </cell>
          <cell r="E1888">
            <v>1.6236746987425401E-5</v>
          </cell>
          <cell r="F1888">
            <v>0.13902633424248101</v>
          </cell>
        </row>
        <row r="1889">
          <cell r="A1889">
            <v>43892</v>
          </cell>
          <cell r="B1889">
            <v>8869.67</v>
          </cell>
          <cell r="C1889">
            <v>12.5</v>
          </cell>
          <cell r="D1889">
            <v>15486913440292</v>
          </cell>
          <cell r="E1889">
            <v>1.6236746987425401E-5</v>
          </cell>
          <cell r="F1889">
            <v>0.14401458765195799</v>
          </cell>
        </row>
        <row r="1890">
          <cell r="A1890">
            <v>43893</v>
          </cell>
          <cell r="B1890">
            <v>8787.7900000000009</v>
          </cell>
          <cell r="C1890">
            <v>12.5</v>
          </cell>
          <cell r="D1890">
            <v>15486913440292</v>
          </cell>
          <cell r="E1890">
            <v>1.6236746987425401E-5</v>
          </cell>
          <cell r="F1890">
            <v>0.142685122808627</v>
          </cell>
        </row>
        <row r="1891">
          <cell r="A1891">
            <v>43894</v>
          </cell>
          <cell r="B1891">
            <v>8755.25</v>
          </cell>
          <cell r="C1891">
            <v>12.5</v>
          </cell>
          <cell r="D1891">
            <v>15486913440292</v>
          </cell>
          <cell r="E1891">
            <v>1.6236746987425401E-5</v>
          </cell>
          <cell r="F1891">
            <v>0.142156779061656</v>
          </cell>
        </row>
        <row r="1892">
          <cell r="A1892">
            <v>43895</v>
          </cell>
          <cell r="B1892">
            <v>9078.76</v>
          </cell>
          <cell r="C1892">
            <v>12.5</v>
          </cell>
          <cell r="D1892">
            <v>15486913440292</v>
          </cell>
          <cell r="E1892">
            <v>1.6236746987425401E-5</v>
          </cell>
          <cell r="F1892">
            <v>0.14740952907955801</v>
          </cell>
        </row>
        <row r="1893">
          <cell r="A1893">
            <v>43896</v>
          </cell>
          <cell r="B1893">
            <v>9122.5499999999993</v>
          </cell>
          <cell r="C1893">
            <v>12.5</v>
          </cell>
          <cell r="D1893">
            <v>15486913440292</v>
          </cell>
          <cell r="E1893">
            <v>1.6236746987425401E-5</v>
          </cell>
          <cell r="F1893">
            <v>0.14812053623013799</v>
          </cell>
        </row>
        <row r="1894">
          <cell r="A1894">
            <v>43897</v>
          </cell>
          <cell r="B1894">
            <v>8909.9500000000007</v>
          </cell>
          <cell r="C1894">
            <v>12.5</v>
          </cell>
          <cell r="D1894">
            <v>15486913440292</v>
          </cell>
          <cell r="E1894">
            <v>1.6236746987425401E-5</v>
          </cell>
          <cell r="F1894">
            <v>0.144668603820611</v>
          </cell>
        </row>
        <row r="1895">
          <cell r="A1895">
            <v>43898</v>
          </cell>
          <cell r="B1895">
            <v>8108.12</v>
          </cell>
          <cell r="C1895">
            <v>12.5</v>
          </cell>
          <cell r="D1895">
            <v>15486913440292</v>
          </cell>
          <cell r="E1895">
            <v>1.6236746987425401E-5</v>
          </cell>
          <cell r="F1895">
            <v>0.131649492983684</v>
          </cell>
        </row>
        <row r="1896">
          <cell r="A1896">
            <v>43899</v>
          </cell>
          <cell r="B1896">
            <v>7923.64</v>
          </cell>
          <cell r="C1896">
            <v>12.5</v>
          </cell>
          <cell r="D1896">
            <v>16552923967337</v>
          </cell>
          <cell r="E1896">
            <v>1.51910983003587E-5</v>
          </cell>
          <cell r="F1896">
            <v>0.12036879413665399</v>
          </cell>
        </row>
        <row r="1897">
          <cell r="A1897">
            <v>43900</v>
          </cell>
          <cell r="B1897">
            <v>7909.73</v>
          </cell>
          <cell r="C1897">
            <v>12.5</v>
          </cell>
          <cell r="D1897">
            <v>16552923967337</v>
          </cell>
          <cell r="E1897">
            <v>1.51910983003587E-5</v>
          </cell>
          <cell r="F1897">
            <v>0.120157485959296</v>
          </cell>
        </row>
        <row r="1898">
          <cell r="A1898">
            <v>43901</v>
          </cell>
          <cell r="B1898">
            <v>7911.43</v>
          </cell>
          <cell r="C1898">
            <v>12.5</v>
          </cell>
          <cell r="D1898">
            <v>16552923967337</v>
          </cell>
          <cell r="E1898">
            <v>1.51910983003587E-5</v>
          </cell>
          <cell r="F1898">
            <v>0.120183310826406</v>
          </cell>
        </row>
        <row r="1899">
          <cell r="A1899">
            <v>43902</v>
          </cell>
          <cell r="B1899">
            <v>4970.79</v>
          </cell>
          <cell r="C1899">
            <v>12.5</v>
          </cell>
          <cell r="D1899">
            <v>16552923967337</v>
          </cell>
          <cell r="E1899">
            <v>1.51910983003587E-5</v>
          </cell>
          <cell r="F1899">
            <v>7.55117595204398E-2</v>
          </cell>
        </row>
        <row r="1900">
          <cell r="A1900">
            <v>43903</v>
          </cell>
          <cell r="B1900">
            <v>5563.71</v>
          </cell>
          <cell r="C1900">
            <v>12.5</v>
          </cell>
          <cell r="D1900">
            <v>16552923967337</v>
          </cell>
          <cell r="E1900">
            <v>1.51910983003587E-5</v>
          </cell>
          <cell r="F1900">
            <v>8.45188655246885E-2</v>
          </cell>
        </row>
        <row r="1901">
          <cell r="A1901">
            <v>43904</v>
          </cell>
          <cell r="B1901">
            <v>5200.37</v>
          </cell>
          <cell r="C1901">
            <v>12.5</v>
          </cell>
          <cell r="D1901">
            <v>16552923967337</v>
          </cell>
          <cell r="E1901">
            <v>1.51910983003587E-5</v>
          </cell>
          <cell r="F1901">
            <v>7.8999331868236197E-2</v>
          </cell>
        </row>
        <row r="1902">
          <cell r="A1902">
            <v>43905</v>
          </cell>
          <cell r="B1902">
            <v>5392.31</v>
          </cell>
          <cell r="C1902">
            <v>12.5</v>
          </cell>
          <cell r="D1902">
            <v>16552923967337</v>
          </cell>
          <cell r="E1902">
            <v>1.51910983003587E-5</v>
          </cell>
          <cell r="F1902">
            <v>8.1915111276006994E-2</v>
          </cell>
        </row>
        <row r="1903">
          <cell r="A1903">
            <v>43906</v>
          </cell>
          <cell r="B1903">
            <v>5014.4799999999996</v>
          </cell>
          <cell r="C1903">
            <v>12.5</v>
          </cell>
          <cell r="D1903">
            <v>16552923967337</v>
          </cell>
          <cell r="E1903">
            <v>1.51910983003587E-5</v>
          </cell>
          <cell r="F1903">
            <v>7.6175458605182503E-2</v>
          </cell>
        </row>
        <row r="1904">
          <cell r="A1904">
            <v>43907</v>
          </cell>
          <cell r="B1904">
            <v>5225.63</v>
          </cell>
          <cell r="C1904">
            <v>12.5</v>
          </cell>
          <cell r="D1904">
            <v>16552923967337</v>
          </cell>
          <cell r="E1904">
            <v>1.51910983003587E-5</v>
          </cell>
          <cell r="F1904">
            <v>7.93830590113032E-2</v>
          </cell>
        </row>
        <row r="1905">
          <cell r="A1905">
            <v>43908</v>
          </cell>
          <cell r="B1905">
            <v>5238.4399999999996</v>
          </cell>
          <cell r="C1905">
            <v>12.5</v>
          </cell>
          <cell r="D1905">
            <v>16552923967337</v>
          </cell>
          <cell r="E1905">
            <v>1.51910983003587E-5</v>
          </cell>
          <cell r="F1905">
            <v>7.9577656980530806E-2</v>
          </cell>
        </row>
        <row r="1906">
          <cell r="A1906">
            <v>43909</v>
          </cell>
          <cell r="B1906">
            <v>6191.19</v>
          </cell>
          <cell r="C1906">
            <v>12.5</v>
          </cell>
          <cell r="D1906">
            <v>16552923967337</v>
          </cell>
          <cell r="E1906">
            <v>1.51910983003587E-5</v>
          </cell>
          <cell r="F1906">
            <v>9.4050975886197499E-2</v>
          </cell>
        </row>
        <row r="1907">
          <cell r="A1907">
            <v>43910</v>
          </cell>
          <cell r="B1907">
            <v>6198.78</v>
          </cell>
          <cell r="C1907">
            <v>12.5</v>
          </cell>
          <cell r="D1907">
            <v>16552923967337</v>
          </cell>
          <cell r="E1907">
            <v>1.51910983003587E-5</v>
          </cell>
          <cell r="F1907">
            <v>9.4166276322297196E-2</v>
          </cell>
        </row>
        <row r="1908">
          <cell r="A1908">
            <v>43911</v>
          </cell>
          <cell r="B1908">
            <v>6185.07</v>
          </cell>
          <cell r="C1908">
            <v>12.5</v>
          </cell>
          <cell r="D1908">
            <v>16552923967337</v>
          </cell>
          <cell r="E1908">
            <v>1.51910983003587E-5</v>
          </cell>
          <cell r="F1908">
            <v>9.3958006364599306E-2</v>
          </cell>
        </row>
        <row r="1909">
          <cell r="A1909">
            <v>43912</v>
          </cell>
          <cell r="B1909">
            <v>5830.25</v>
          </cell>
          <cell r="C1909">
            <v>12.5</v>
          </cell>
          <cell r="D1909">
            <v>16552923967337</v>
          </cell>
          <cell r="E1909">
            <v>1.51910983003587E-5</v>
          </cell>
          <cell r="F1909">
            <v>8.8567900865666099E-2</v>
          </cell>
        </row>
        <row r="1910">
          <cell r="A1910">
            <v>43913</v>
          </cell>
          <cell r="B1910">
            <v>6416.31</v>
          </cell>
          <cell r="C1910">
            <v>12.5</v>
          </cell>
          <cell r="D1910">
            <v>16552923967337</v>
          </cell>
          <cell r="E1910">
            <v>1.51910983003587E-5</v>
          </cell>
          <cell r="F1910">
            <v>9.7470795935574298E-2</v>
          </cell>
        </row>
        <row r="1911">
          <cell r="A1911">
            <v>43914</v>
          </cell>
          <cell r="B1911">
            <v>6734.8</v>
          </cell>
          <cell r="C1911">
            <v>12.5</v>
          </cell>
          <cell r="D1911">
            <v>16552923967337</v>
          </cell>
          <cell r="E1911">
            <v>1.51910983003587E-5</v>
          </cell>
          <cell r="F1911">
            <v>0.102309008833255</v>
          </cell>
        </row>
        <row r="1912">
          <cell r="A1912">
            <v>43915</v>
          </cell>
          <cell r="B1912">
            <v>6681.06</v>
          </cell>
          <cell r="C1912">
            <v>12.5</v>
          </cell>
          <cell r="D1912">
            <v>16552923967337</v>
          </cell>
          <cell r="E1912">
            <v>1.51910983003587E-5</v>
          </cell>
          <cell r="F1912">
            <v>0.101492639210594</v>
          </cell>
        </row>
        <row r="1913">
          <cell r="A1913">
            <v>43916</v>
          </cell>
          <cell r="B1913">
            <v>6716.44</v>
          </cell>
          <cell r="C1913">
            <v>12.5</v>
          </cell>
          <cell r="D1913">
            <v>13912524048945</v>
          </cell>
          <cell r="E1913">
            <v>1.8074153493754199E-5</v>
          </cell>
          <cell r="F1913">
            <v>0.121393967491591</v>
          </cell>
        </row>
        <row r="1914">
          <cell r="A1914">
            <v>43917</v>
          </cell>
          <cell r="B1914">
            <v>6469.8</v>
          </cell>
          <cell r="C1914">
            <v>12.5</v>
          </cell>
          <cell r="D1914">
            <v>13912524048945</v>
          </cell>
          <cell r="E1914">
            <v>1.8074153493754199E-5</v>
          </cell>
          <cell r="F1914">
            <v>0.11693615827389101</v>
          </cell>
        </row>
        <row r="1915">
          <cell r="A1915">
            <v>43918</v>
          </cell>
          <cell r="B1915">
            <v>6242.19</v>
          </cell>
          <cell r="C1915">
            <v>12.5</v>
          </cell>
          <cell r="D1915">
            <v>13912524048945</v>
          </cell>
          <cell r="E1915">
            <v>1.8074153493754199E-5</v>
          </cell>
          <cell r="F1915">
            <v>0.112822300197178</v>
          </cell>
        </row>
        <row r="1916">
          <cell r="A1916">
            <v>43919</v>
          </cell>
          <cell r="B1916">
            <v>5922.04</v>
          </cell>
          <cell r="C1916">
            <v>12.5</v>
          </cell>
          <cell r="D1916">
            <v>13912524048945</v>
          </cell>
          <cell r="E1916">
            <v>1.8074153493754199E-5</v>
          </cell>
          <cell r="F1916">
            <v>0.107035859956152</v>
          </cell>
        </row>
        <row r="1917">
          <cell r="A1917">
            <v>43920</v>
          </cell>
          <cell r="B1917">
            <v>6429.84</v>
          </cell>
          <cell r="C1917">
            <v>12.5</v>
          </cell>
          <cell r="D1917">
            <v>13912524048945</v>
          </cell>
          <cell r="E1917">
            <v>1.8074153493754199E-5</v>
          </cell>
          <cell r="F1917">
            <v>0.11621391510028101</v>
          </cell>
        </row>
        <row r="1918">
          <cell r="A1918">
            <v>43921</v>
          </cell>
          <cell r="B1918">
            <v>6438.64</v>
          </cell>
          <cell r="C1918">
            <v>12.5</v>
          </cell>
          <cell r="D1918">
            <v>13912524048945</v>
          </cell>
          <cell r="E1918">
            <v>1.8074153493754199E-5</v>
          </cell>
          <cell r="F1918">
            <v>0.116372967651026</v>
          </cell>
        </row>
        <row r="1919">
          <cell r="A1919">
            <v>43922</v>
          </cell>
          <cell r="B1919">
            <v>6606.78</v>
          </cell>
          <cell r="C1919">
            <v>12.5</v>
          </cell>
          <cell r="D1919">
            <v>13912524048945</v>
          </cell>
          <cell r="E1919">
            <v>1.8074153493754199E-5</v>
          </cell>
          <cell r="F1919">
            <v>0.119411955819466</v>
          </cell>
        </row>
        <row r="1920">
          <cell r="A1920">
            <v>43923</v>
          </cell>
          <cell r="B1920">
            <v>6793.62</v>
          </cell>
          <cell r="C1920">
            <v>12.5</v>
          </cell>
          <cell r="D1920">
            <v>13912524048945</v>
          </cell>
          <cell r="E1920">
            <v>1.8074153493754199E-5</v>
          </cell>
          <cell r="F1920">
            <v>0.122788930658239</v>
          </cell>
        </row>
        <row r="1921">
          <cell r="A1921">
            <v>43924</v>
          </cell>
          <cell r="B1921">
            <v>6733.39</v>
          </cell>
          <cell r="C1921">
            <v>12.5</v>
          </cell>
          <cell r="D1921">
            <v>13912524048945</v>
          </cell>
          <cell r="E1921">
            <v>1.8074153493754199E-5</v>
          </cell>
          <cell r="F1921">
            <v>0.12170032439330999</v>
          </cell>
        </row>
        <row r="1922">
          <cell r="A1922">
            <v>43925</v>
          </cell>
          <cell r="B1922">
            <v>6867.53</v>
          </cell>
          <cell r="C1922">
            <v>12.5</v>
          </cell>
          <cell r="D1922">
            <v>13912524048945</v>
          </cell>
          <cell r="E1922">
            <v>1.8074153493754199E-5</v>
          </cell>
          <cell r="F1922">
            <v>0.124124791342962</v>
          </cell>
        </row>
        <row r="1923">
          <cell r="A1923">
            <v>43926</v>
          </cell>
          <cell r="B1923">
            <v>6791.13</v>
          </cell>
          <cell r="C1923">
            <v>12.5</v>
          </cell>
          <cell r="D1923">
            <v>13912524048945</v>
          </cell>
          <cell r="E1923">
            <v>1.8074153493754199E-5</v>
          </cell>
          <cell r="F1923">
            <v>0.12274392601603901</v>
          </cell>
        </row>
        <row r="1924">
          <cell r="A1924">
            <v>43927</v>
          </cell>
          <cell r="B1924">
            <v>7271.78</v>
          </cell>
          <cell r="C1924">
            <v>12.5</v>
          </cell>
          <cell r="D1924">
            <v>13912524048945</v>
          </cell>
          <cell r="E1924">
            <v>1.8074153493754199E-5</v>
          </cell>
          <cell r="F1924">
            <v>0.13143126789281201</v>
          </cell>
        </row>
        <row r="1925">
          <cell r="A1925">
            <v>43928</v>
          </cell>
          <cell r="B1925">
            <v>7176.41</v>
          </cell>
          <cell r="C1925">
            <v>12.5</v>
          </cell>
          <cell r="D1925">
            <v>13912524048945</v>
          </cell>
          <cell r="E1925">
            <v>1.8074153493754199E-5</v>
          </cell>
          <cell r="F1925">
            <v>0.12970753587411299</v>
          </cell>
        </row>
        <row r="1926">
          <cell r="A1926">
            <v>43929</v>
          </cell>
          <cell r="B1926">
            <v>7334.1</v>
          </cell>
          <cell r="C1926">
            <v>12.5</v>
          </cell>
          <cell r="D1926">
            <v>14715214060656</v>
          </cell>
          <cell r="E1926">
            <v>1.7088239023209201E-5</v>
          </cell>
          <cell r="F1926">
            <v>0.12532685382011899</v>
          </cell>
        </row>
        <row r="1927">
          <cell r="A1927">
            <v>43930</v>
          </cell>
          <cell r="B1927">
            <v>7302.09</v>
          </cell>
          <cell r="C1927">
            <v>12.5</v>
          </cell>
          <cell r="D1927">
            <v>14715214060656</v>
          </cell>
          <cell r="E1927">
            <v>1.7088239023209201E-5</v>
          </cell>
          <cell r="F1927">
            <v>0.12477985928898599</v>
          </cell>
        </row>
        <row r="1928">
          <cell r="A1928">
            <v>43931</v>
          </cell>
          <cell r="B1928">
            <v>6865.49</v>
          </cell>
          <cell r="C1928">
            <v>12.5</v>
          </cell>
          <cell r="D1928">
            <v>14715214060656</v>
          </cell>
          <cell r="E1928">
            <v>1.7088239023209201E-5</v>
          </cell>
          <cell r="F1928">
            <v>0.11731913413145301</v>
          </cell>
        </row>
        <row r="1929">
          <cell r="A1929">
            <v>43932</v>
          </cell>
          <cell r="B1929">
            <v>6859.08</v>
          </cell>
          <cell r="C1929">
            <v>12.5</v>
          </cell>
          <cell r="D1929">
            <v>14715214060656</v>
          </cell>
          <cell r="E1929">
            <v>1.7088239023209201E-5</v>
          </cell>
          <cell r="F1929">
            <v>0.11720959851931401</v>
          </cell>
        </row>
        <row r="1930">
          <cell r="A1930">
            <v>43933</v>
          </cell>
          <cell r="B1930">
            <v>6971.09</v>
          </cell>
          <cell r="C1930">
            <v>12.5</v>
          </cell>
          <cell r="D1930">
            <v>14715214060656</v>
          </cell>
          <cell r="E1930">
            <v>1.7088239023209201E-5</v>
          </cell>
          <cell r="F1930">
            <v>0.119123652172304</v>
          </cell>
        </row>
        <row r="1931">
          <cell r="A1931">
            <v>43934</v>
          </cell>
          <cell r="B1931">
            <v>6845.04</v>
          </cell>
          <cell r="C1931">
            <v>12.5</v>
          </cell>
          <cell r="D1931">
            <v>14715214060656</v>
          </cell>
          <cell r="E1931">
            <v>1.7088239023209201E-5</v>
          </cell>
          <cell r="F1931">
            <v>0.116969679643428</v>
          </cell>
        </row>
        <row r="1932">
          <cell r="A1932">
            <v>43935</v>
          </cell>
          <cell r="B1932">
            <v>6842.43</v>
          </cell>
          <cell r="C1932">
            <v>12.5</v>
          </cell>
          <cell r="D1932">
            <v>14715214060656</v>
          </cell>
          <cell r="E1932">
            <v>1.7088239023209201E-5</v>
          </cell>
          <cell r="F1932">
            <v>0.11692507933957801</v>
          </cell>
        </row>
        <row r="1933">
          <cell r="A1933">
            <v>43936</v>
          </cell>
          <cell r="B1933">
            <v>6642.11</v>
          </cell>
          <cell r="C1933">
            <v>12.5</v>
          </cell>
          <cell r="D1933">
            <v>14715214060656</v>
          </cell>
          <cell r="E1933">
            <v>1.7088239023209201E-5</v>
          </cell>
          <cell r="F1933">
            <v>0.113501963298448</v>
          </cell>
        </row>
        <row r="1934">
          <cell r="A1934">
            <v>43937</v>
          </cell>
          <cell r="B1934">
            <v>7116.8</v>
          </cell>
          <cell r="C1934">
            <v>12.5</v>
          </cell>
          <cell r="D1934">
            <v>14715214060656</v>
          </cell>
          <cell r="E1934">
            <v>1.7088239023209201E-5</v>
          </cell>
          <cell r="F1934">
            <v>0.121613579480376</v>
          </cell>
        </row>
        <row r="1935">
          <cell r="A1935">
            <v>43938</v>
          </cell>
          <cell r="B1935">
            <v>7096.18</v>
          </cell>
          <cell r="C1935">
            <v>12.5</v>
          </cell>
          <cell r="D1935">
            <v>14715214060656</v>
          </cell>
          <cell r="E1935">
            <v>1.7088239023209201E-5</v>
          </cell>
          <cell r="F1935">
            <v>0.121261219991717</v>
          </cell>
        </row>
        <row r="1936">
          <cell r="A1936">
            <v>43939</v>
          </cell>
          <cell r="B1936">
            <v>7257.66</v>
          </cell>
          <cell r="C1936">
            <v>12.5</v>
          </cell>
          <cell r="D1936">
            <v>14715214060656</v>
          </cell>
          <cell r="E1936">
            <v>1.7088239023209201E-5</v>
          </cell>
          <cell r="F1936">
            <v>0.12402062882918501</v>
          </cell>
        </row>
        <row r="1937">
          <cell r="A1937">
            <v>43940</v>
          </cell>
          <cell r="B1937">
            <v>7189.42</v>
          </cell>
          <cell r="C1937">
            <v>12.5</v>
          </cell>
          <cell r="D1937">
            <v>14715214060656</v>
          </cell>
          <cell r="E1937">
            <v>1.7088239023209201E-5</v>
          </cell>
          <cell r="F1937">
            <v>0.122854527398241</v>
          </cell>
        </row>
        <row r="1938">
          <cell r="A1938">
            <v>43941</v>
          </cell>
          <cell r="B1938">
            <v>6881.96</v>
          </cell>
          <cell r="C1938">
            <v>12.5</v>
          </cell>
          <cell r="D1938">
            <v>14715214060656</v>
          </cell>
          <cell r="E1938">
            <v>1.7088239023209201E-5</v>
          </cell>
          <cell r="F1938">
            <v>0.117600577428165</v>
          </cell>
        </row>
        <row r="1939">
          <cell r="A1939">
            <v>43942</v>
          </cell>
          <cell r="B1939">
            <v>6880.32</v>
          </cell>
          <cell r="C1939">
            <v>12.5</v>
          </cell>
          <cell r="D1939">
            <v>15958652328578</v>
          </cell>
          <cell r="E1939">
            <v>1.5756787601411799E-5</v>
          </cell>
          <cell r="F1939">
            <v>0.108411740869746</v>
          </cell>
        </row>
        <row r="1940">
          <cell r="A1940">
            <v>43943</v>
          </cell>
          <cell r="B1940">
            <v>7117.21</v>
          </cell>
          <cell r="C1940">
            <v>12.5</v>
          </cell>
          <cell r="D1940">
            <v>15958652328578</v>
          </cell>
          <cell r="E1940">
            <v>1.5756787601411799E-5</v>
          </cell>
          <cell r="F1940">
            <v>0.112144366284644</v>
          </cell>
        </row>
        <row r="1941">
          <cell r="A1941">
            <v>43944</v>
          </cell>
          <cell r="B1941">
            <v>7429.72</v>
          </cell>
          <cell r="C1941">
            <v>12.5</v>
          </cell>
          <cell r="D1941">
            <v>15958652328578</v>
          </cell>
          <cell r="E1941">
            <v>1.5756787601411799E-5</v>
          </cell>
          <cell r="F1941">
            <v>0.117068519977961</v>
          </cell>
        </row>
        <row r="1942">
          <cell r="A1942">
            <v>43945</v>
          </cell>
          <cell r="B1942">
            <v>7550.9</v>
          </cell>
          <cell r="C1942">
            <v>12.5</v>
          </cell>
          <cell r="D1942">
            <v>15958652328578</v>
          </cell>
          <cell r="E1942">
            <v>1.5756787601411799E-5</v>
          </cell>
          <cell r="F1942">
            <v>0.11897792749949999</v>
          </cell>
        </row>
        <row r="1943">
          <cell r="A1943">
            <v>43946</v>
          </cell>
          <cell r="B1943">
            <v>7569.94</v>
          </cell>
          <cell r="C1943">
            <v>12.5</v>
          </cell>
          <cell r="D1943">
            <v>15958652328578</v>
          </cell>
          <cell r="E1943">
            <v>1.5756787601411799E-5</v>
          </cell>
          <cell r="F1943">
            <v>0.11927793673543099</v>
          </cell>
        </row>
        <row r="1944">
          <cell r="A1944">
            <v>43947</v>
          </cell>
          <cell r="B1944">
            <v>7679.87</v>
          </cell>
          <cell r="C1944">
            <v>12.5</v>
          </cell>
          <cell r="D1944">
            <v>15958652328578</v>
          </cell>
          <cell r="E1944">
            <v>1.5756787601411799E-5</v>
          </cell>
          <cell r="F1944">
            <v>0.121010080396454</v>
          </cell>
        </row>
        <row r="1945">
          <cell r="A1945">
            <v>43948</v>
          </cell>
          <cell r="B1945">
            <v>7795.6</v>
          </cell>
          <cell r="C1945">
            <v>12.5</v>
          </cell>
          <cell r="D1945">
            <v>15958652328578</v>
          </cell>
          <cell r="E1945">
            <v>1.5756787601411799E-5</v>
          </cell>
          <cell r="F1945">
            <v>0.12283361342556599</v>
          </cell>
        </row>
        <row r="1946">
          <cell r="A1946">
            <v>43949</v>
          </cell>
          <cell r="B1946">
            <v>7807.06</v>
          </cell>
          <cell r="C1946">
            <v>12.5</v>
          </cell>
          <cell r="D1946">
            <v>15958652328578</v>
          </cell>
          <cell r="E1946">
            <v>1.5756787601411799E-5</v>
          </cell>
          <cell r="F1946">
            <v>0.123014186211478</v>
          </cell>
        </row>
        <row r="1947">
          <cell r="A1947">
            <v>43950</v>
          </cell>
          <cell r="B1947">
            <v>8801.0400000000009</v>
          </cell>
          <cell r="C1947">
            <v>12.5</v>
          </cell>
          <cell r="D1947">
            <v>15958652328578</v>
          </cell>
          <cell r="E1947">
            <v>1.5756787601411799E-5</v>
          </cell>
          <cell r="F1947">
            <v>0.13867611795152901</v>
          </cell>
        </row>
        <row r="1948">
          <cell r="A1948">
            <v>43951</v>
          </cell>
          <cell r="B1948">
            <v>8658.5499999999993</v>
          </cell>
          <cell r="C1948">
            <v>12.5</v>
          </cell>
          <cell r="D1948">
            <v>15958652328578</v>
          </cell>
          <cell r="E1948">
            <v>1.5756787601411799E-5</v>
          </cell>
          <cell r="F1948">
            <v>0.13643093328620401</v>
          </cell>
        </row>
        <row r="1949">
          <cell r="A1949">
            <v>43952</v>
          </cell>
          <cell r="B1949">
            <v>8864.77</v>
          </cell>
          <cell r="C1949">
            <v>12.5</v>
          </cell>
          <cell r="D1949">
            <v>15958652328578</v>
          </cell>
          <cell r="E1949">
            <v>1.5756787601411799E-5</v>
          </cell>
          <cell r="F1949">
            <v>0.13968029802536699</v>
          </cell>
        </row>
        <row r="1950">
          <cell r="A1950">
            <v>43953</v>
          </cell>
          <cell r="B1950">
            <v>8988.6</v>
          </cell>
          <cell r="C1950">
            <v>12.5</v>
          </cell>
          <cell r="D1950">
            <v>15958652328578</v>
          </cell>
          <cell r="E1950">
            <v>1.5756787601411799E-5</v>
          </cell>
          <cell r="F1950">
            <v>0.14163146103405</v>
          </cell>
        </row>
        <row r="1951">
          <cell r="A1951">
            <v>43954</v>
          </cell>
          <cell r="B1951">
            <v>8897.4699999999993</v>
          </cell>
          <cell r="C1951">
            <v>12.5</v>
          </cell>
          <cell r="D1951">
            <v>15958652328578</v>
          </cell>
          <cell r="E1951">
            <v>1.5756787601411799E-5</v>
          </cell>
          <cell r="F1951">
            <v>0.140195544979933</v>
          </cell>
        </row>
        <row r="1952">
          <cell r="A1952">
            <v>43955</v>
          </cell>
          <cell r="B1952">
            <v>8912.65</v>
          </cell>
          <cell r="C1952">
            <v>12.5</v>
          </cell>
          <cell r="D1952">
            <v>15958652328578</v>
          </cell>
          <cell r="E1952">
            <v>1.5756787601411799E-5</v>
          </cell>
          <cell r="F1952">
            <v>0.14043473301572301</v>
          </cell>
        </row>
        <row r="1953">
          <cell r="A1953">
            <v>43956</v>
          </cell>
          <cell r="B1953">
            <v>9003.07</v>
          </cell>
          <cell r="C1953">
            <v>12.5</v>
          </cell>
          <cell r="D1953">
            <v>16104807485529</v>
          </cell>
          <cell r="E1953">
            <v>1.5613790811975001E-5</v>
          </cell>
          <cell r="F1953">
            <v>0.14057205164556799</v>
          </cell>
        </row>
        <row r="1954">
          <cell r="A1954">
            <v>43957</v>
          </cell>
          <cell r="B1954">
            <v>9268.76</v>
          </cell>
          <cell r="C1954">
            <v>12.5</v>
          </cell>
          <cell r="D1954">
            <v>16104807485529</v>
          </cell>
          <cell r="E1954">
            <v>1.5613790811975001E-5</v>
          </cell>
          <cell r="F1954">
            <v>0.14472047972640201</v>
          </cell>
        </row>
        <row r="1955">
          <cell r="A1955">
            <v>43958</v>
          </cell>
          <cell r="B1955">
            <v>9951.52</v>
          </cell>
          <cell r="C1955">
            <v>12.5</v>
          </cell>
          <cell r="D1955">
            <v>16104807485529</v>
          </cell>
          <cell r="E1955">
            <v>1.5613790811975001E-5</v>
          </cell>
          <cell r="F1955">
            <v>0.155380951541186</v>
          </cell>
        </row>
        <row r="1956">
          <cell r="A1956">
            <v>43959</v>
          </cell>
          <cell r="B1956">
            <v>9842.67</v>
          </cell>
          <cell r="C1956">
            <v>12.5</v>
          </cell>
          <cell r="D1956">
            <v>16104807485529</v>
          </cell>
          <cell r="E1956">
            <v>1.5613790811975001E-5</v>
          </cell>
          <cell r="F1956">
            <v>0.15368139041130199</v>
          </cell>
        </row>
        <row r="1957">
          <cell r="A1957">
            <v>43960</v>
          </cell>
          <cell r="B1957">
            <v>9593.9</v>
          </cell>
          <cell r="C1957">
            <v>12.5</v>
          </cell>
          <cell r="D1957">
            <v>16104807485529</v>
          </cell>
          <cell r="E1957">
            <v>1.5613790811975001E-5</v>
          </cell>
          <cell r="F1957">
            <v>0.14979714767100699</v>
          </cell>
        </row>
        <row r="1958">
          <cell r="A1958">
            <v>43961</v>
          </cell>
          <cell r="B1958">
            <v>8756.43</v>
          </cell>
          <cell r="C1958">
            <v>12.5</v>
          </cell>
          <cell r="D1958">
            <v>16104807485529</v>
          </cell>
          <cell r="E1958">
            <v>1.5613790811975001E-5</v>
          </cell>
          <cell r="F1958">
            <v>0.13672106627970201</v>
          </cell>
        </row>
        <row r="1959">
          <cell r="A1959">
            <v>43962</v>
          </cell>
          <cell r="B1959">
            <v>8601.7999999999993</v>
          </cell>
          <cell r="C1959">
            <v>12.5</v>
          </cell>
          <cell r="D1959">
            <v>16104807485529</v>
          </cell>
          <cell r="E1959">
            <v>1.5613790811975001E-5</v>
          </cell>
          <cell r="F1959">
            <v>0.13430670580644699</v>
          </cell>
        </row>
        <row r="1960">
          <cell r="A1960">
            <v>43963</v>
          </cell>
          <cell r="B1960">
            <v>8804.48</v>
          </cell>
          <cell r="C1960">
            <v>6.25</v>
          </cell>
          <cell r="D1960">
            <v>16104807485529</v>
          </cell>
          <cell r="E1960">
            <v>7.8068954059875107E-6</v>
          </cell>
          <cell r="F1960">
            <v>6.8735654464108897E-2</v>
          </cell>
        </row>
        <row r="1961">
          <cell r="A1961">
            <v>43964</v>
          </cell>
          <cell r="B1961">
            <v>9269.99</v>
          </cell>
          <cell r="C1961">
            <v>6.25</v>
          </cell>
          <cell r="D1961">
            <v>16104807485529</v>
          </cell>
          <cell r="E1961">
            <v>7.8068954059875107E-6</v>
          </cell>
          <cell r="F1961">
            <v>7.23698423445501E-2</v>
          </cell>
        </row>
        <row r="1962">
          <cell r="A1962">
            <v>43965</v>
          </cell>
          <cell r="B1962">
            <v>9733.7199999999993</v>
          </cell>
          <cell r="C1962">
            <v>6.25</v>
          </cell>
          <cell r="D1962">
            <v>16104807485529</v>
          </cell>
          <cell r="E1962">
            <v>7.8068954059875107E-6</v>
          </cell>
          <cell r="F1962">
            <v>7.5990133951168701E-2</v>
          </cell>
        </row>
        <row r="1963">
          <cell r="A1963">
            <v>43966</v>
          </cell>
          <cell r="B1963">
            <v>9328.2000000000007</v>
          </cell>
          <cell r="C1963">
            <v>6.25</v>
          </cell>
          <cell r="D1963">
            <v>16104807485529</v>
          </cell>
          <cell r="E1963">
            <v>7.8068954059875107E-6</v>
          </cell>
          <cell r="F1963">
            <v>7.28242817261327E-2</v>
          </cell>
        </row>
        <row r="1964">
          <cell r="A1964">
            <v>43967</v>
          </cell>
          <cell r="B1964">
            <v>9377.01</v>
          </cell>
          <cell r="C1964">
            <v>6.25</v>
          </cell>
          <cell r="D1964">
            <v>16104807485529</v>
          </cell>
          <cell r="E1964">
            <v>7.8068954059875107E-6</v>
          </cell>
          <cell r="F1964">
            <v>7.3205336290898898E-2</v>
          </cell>
        </row>
        <row r="1965">
          <cell r="A1965">
            <v>43968</v>
          </cell>
          <cell r="B1965">
            <v>9670.74</v>
          </cell>
          <cell r="C1965">
            <v>6.25</v>
          </cell>
          <cell r="D1965">
            <v>16104807485529</v>
          </cell>
          <cell r="E1965">
            <v>7.8068954059875107E-6</v>
          </cell>
          <cell r="F1965">
            <v>7.5498455678499596E-2</v>
          </cell>
        </row>
        <row r="1966">
          <cell r="A1966">
            <v>43969</v>
          </cell>
          <cell r="B1966">
            <v>9726.57</v>
          </cell>
          <cell r="C1966">
            <v>6.25</v>
          </cell>
          <cell r="D1966">
            <v>16104807485529</v>
          </cell>
          <cell r="E1966">
            <v>7.8068954059875107E-6</v>
          </cell>
          <cell r="F1966">
            <v>7.5934314649015899E-2</v>
          </cell>
        </row>
        <row r="1967">
          <cell r="A1967">
            <v>43970</v>
          </cell>
          <cell r="B1967">
            <v>9729.0400000000009</v>
          </cell>
          <cell r="C1967">
            <v>6.25</v>
          </cell>
          <cell r="D1967">
            <v>16104807485529</v>
          </cell>
          <cell r="E1967">
            <v>7.8068954059875107E-6</v>
          </cell>
          <cell r="F1967">
            <v>7.59535976806687E-2</v>
          </cell>
        </row>
        <row r="1968">
          <cell r="A1968">
            <v>43971</v>
          </cell>
          <cell r="B1968">
            <v>9522.98</v>
          </cell>
          <cell r="C1968">
            <v>6.25</v>
          </cell>
          <cell r="D1968">
            <v>15138043247082</v>
          </cell>
          <cell r="E1968">
            <v>8.3054689117317E-6</v>
          </cell>
          <cell r="F1968">
            <v>7.9092814337042794E-2</v>
          </cell>
        </row>
        <row r="1969">
          <cell r="A1969">
            <v>43972</v>
          </cell>
          <cell r="B1969">
            <v>9081.76</v>
          </cell>
          <cell r="C1969">
            <v>6.25</v>
          </cell>
          <cell r="D1969">
            <v>15138043247082</v>
          </cell>
          <cell r="E1969">
            <v>8.3054689117317E-6</v>
          </cell>
          <cell r="F1969">
            <v>7.5428275343808499E-2</v>
          </cell>
        </row>
        <row r="1970">
          <cell r="A1970">
            <v>43973</v>
          </cell>
          <cell r="B1970">
            <v>9182.58</v>
          </cell>
          <cell r="C1970">
            <v>6.25</v>
          </cell>
          <cell r="D1970">
            <v>15138043247082</v>
          </cell>
          <cell r="E1970">
            <v>8.3054689117317E-6</v>
          </cell>
          <cell r="F1970">
            <v>7.6265632719489301E-2</v>
          </cell>
        </row>
        <row r="1971">
          <cell r="A1971">
            <v>43974</v>
          </cell>
          <cell r="B1971">
            <v>9209.2900000000009</v>
          </cell>
          <cell r="C1971">
            <v>6.25</v>
          </cell>
          <cell r="D1971">
            <v>15138043247082</v>
          </cell>
          <cell r="E1971">
            <v>8.3054689117317E-6</v>
          </cell>
          <cell r="F1971">
            <v>7.64874717941217E-2</v>
          </cell>
        </row>
        <row r="1972">
          <cell r="A1972">
            <v>43975</v>
          </cell>
          <cell r="B1972">
            <v>8790.3700000000008</v>
          </cell>
          <cell r="C1972">
            <v>6.25</v>
          </cell>
          <cell r="D1972">
            <v>15138043247082</v>
          </cell>
          <cell r="E1972">
            <v>8.3054689117317E-6</v>
          </cell>
          <cell r="F1972">
            <v>7.3008144757619006E-2</v>
          </cell>
        </row>
        <row r="1973">
          <cell r="A1973">
            <v>43976</v>
          </cell>
          <cell r="B1973">
            <v>8906.93</v>
          </cell>
          <cell r="C1973">
            <v>6.25</v>
          </cell>
          <cell r="D1973">
            <v>15138043247082</v>
          </cell>
          <cell r="E1973">
            <v>8.3054689117317E-6</v>
          </cell>
          <cell r="F1973">
            <v>7.3976230213970498E-2</v>
          </cell>
        </row>
        <row r="1974">
          <cell r="A1974">
            <v>43977</v>
          </cell>
          <cell r="B1974">
            <v>8835.0499999999993</v>
          </cell>
          <cell r="C1974">
            <v>6.25</v>
          </cell>
          <cell r="D1974">
            <v>15138043247082</v>
          </cell>
          <cell r="E1974">
            <v>8.3054689117317E-6</v>
          </cell>
          <cell r="F1974">
            <v>7.3379233108595204E-2</v>
          </cell>
        </row>
        <row r="1975">
          <cell r="A1975">
            <v>43978</v>
          </cell>
          <cell r="B1975">
            <v>9181.02</v>
          </cell>
          <cell r="C1975">
            <v>6.25</v>
          </cell>
          <cell r="D1975">
            <v>15138043247082</v>
          </cell>
          <cell r="E1975">
            <v>8.3054689117317E-6</v>
          </cell>
          <cell r="F1975">
            <v>7.6252676187987006E-2</v>
          </cell>
        </row>
        <row r="1976">
          <cell r="A1976">
            <v>43979</v>
          </cell>
          <cell r="B1976">
            <v>9525.75</v>
          </cell>
          <cell r="C1976">
            <v>6.25</v>
          </cell>
          <cell r="D1976">
            <v>15138043247082</v>
          </cell>
          <cell r="E1976">
            <v>8.3054689117317E-6</v>
          </cell>
          <cell r="F1976">
            <v>7.9115820485928301E-2</v>
          </cell>
        </row>
        <row r="1977">
          <cell r="A1977">
            <v>43980</v>
          </cell>
          <cell r="B1977">
            <v>9439.1200000000008</v>
          </cell>
          <cell r="C1977">
            <v>6.25</v>
          </cell>
          <cell r="D1977">
            <v>15138043247082</v>
          </cell>
          <cell r="E1977">
            <v>8.3054689117317E-6</v>
          </cell>
          <cell r="F1977">
            <v>7.8396317714105004E-2</v>
          </cell>
        </row>
        <row r="1978">
          <cell r="A1978">
            <v>43981</v>
          </cell>
          <cell r="B1978">
            <v>9700.41</v>
          </cell>
          <cell r="C1978">
            <v>6.25</v>
          </cell>
          <cell r="D1978">
            <v>15138043247082</v>
          </cell>
          <cell r="E1978">
            <v>8.3054689117317E-6</v>
          </cell>
          <cell r="F1978">
            <v>8.0566453686051295E-2</v>
          </cell>
        </row>
        <row r="1979">
          <cell r="A1979">
            <v>43982</v>
          </cell>
          <cell r="B1979">
            <v>9461.06</v>
          </cell>
          <cell r="C1979">
            <v>6.25</v>
          </cell>
          <cell r="D1979">
            <v>15138043247082</v>
          </cell>
          <cell r="E1979">
            <v>8.3054689117317E-6</v>
          </cell>
          <cell r="F1979">
            <v>7.8578539702028299E-2</v>
          </cell>
        </row>
        <row r="1980">
          <cell r="A1980">
            <v>43983</v>
          </cell>
          <cell r="B1980">
            <v>10167.27</v>
          </cell>
          <cell r="C1980">
            <v>6.25</v>
          </cell>
          <cell r="D1980">
            <v>15138043247082</v>
          </cell>
          <cell r="E1980">
            <v>8.3054689117317E-6</v>
          </cell>
          <cell r="F1980">
            <v>8.4443944902182405E-2</v>
          </cell>
        </row>
        <row r="1981">
          <cell r="A1981">
            <v>43984</v>
          </cell>
          <cell r="B1981">
            <v>9529.7999999999993</v>
          </cell>
          <cell r="C1981">
            <v>6.25</v>
          </cell>
          <cell r="D1981">
            <v>15138043247082</v>
          </cell>
          <cell r="E1981">
            <v>8.3054689117317E-6</v>
          </cell>
          <cell r="F1981">
            <v>7.9149457635020806E-2</v>
          </cell>
        </row>
        <row r="1982">
          <cell r="A1982">
            <v>43985</v>
          </cell>
          <cell r="B1982">
            <v>9656.7199999999993</v>
          </cell>
          <cell r="C1982">
            <v>6.25</v>
          </cell>
          <cell r="D1982">
            <v>15138043247082</v>
          </cell>
          <cell r="E1982">
            <v>8.3054689117317E-6</v>
          </cell>
          <cell r="F1982">
            <v>8.0203587749297797E-2</v>
          </cell>
        </row>
        <row r="1983">
          <cell r="A1983">
            <v>43986</v>
          </cell>
          <cell r="B1983">
            <v>9800.64</v>
          </cell>
          <cell r="C1983">
            <v>6.25</v>
          </cell>
          <cell r="D1983">
            <v>13732352106018</v>
          </cell>
          <cell r="E1983">
            <v>9.1556454861065594E-6</v>
          </cell>
          <cell r="F1983">
            <v>8.9731185376955402E-2</v>
          </cell>
        </row>
        <row r="1984">
          <cell r="A1984">
            <v>43987</v>
          </cell>
          <cell r="B1984">
            <v>9665.5300000000007</v>
          </cell>
          <cell r="C1984">
            <v>6.25</v>
          </cell>
          <cell r="D1984">
            <v>13732352106018</v>
          </cell>
          <cell r="E1984">
            <v>9.1556454861065594E-6</v>
          </cell>
          <cell r="F1984">
            <v>8.8494166115327497E-2</v>
          </cell>
        </row>
        <row r="1985">
          <cell r="A1985">
            <v>43988</v>
          </cell>
          <cell r="B1985">
            <v>9653.68</v>
          </cell>
          <cell r="C1985">
            <v>6.25</v>
          </cell>
          <cell r="D1985">
            <v>13732352106018</v>
          </cell>
          <cell r="E1985">
            <v>9.1556454861065594E-6</v>
          </cell>
          <cell r="F1985">
            <v>8.8385671716317199E-2</v>
          </cell>
        </row>
        <row r="1986">
          <cell r="A1986">
            <v>43989</v>
          </cell>
          <cell r="B1986">
            <v>9758.85</v>
          </cell>
          <cell r="C1986">
            <v>6.25</v>
          </cell>
          <cell r="D1986">
            <v>13732352106018</v>
          </cell>
          <cell r="E1986">
            <v>9.1556454861065594E-6</v>
          </cell>
          <cell r="F1986">
            <v>8.9348570952091005E-2</v>
          </cell>
        </row>
        <row r="1987">
          <cell r="A1987">
            <v>43990</v>
          </cell>
          <cell r="B1987">
            <v>9771.49</v>
          </cell>
          <cell r="C1987">
            <v>6.25</v>
          </cell>
          <cell r="D1987">
            <v>13732352106018</v>
          </cell>
          <cell r="E1987">
            <v>9.1556454861065594E-6</v>
          </cell>
          <cell r="F1987">
            <v>8.9464298311035403E-2</v>
          </cell>
        </row>
        <row r="1988">
          <cell r="A1988">
            <v>43991</v>
          </cell>
          <cell r="B1988">
            <v>9795.7000000000007</v>
          </cell>
          <cell r="C1988">
            <v>6.25</v>
          </cell>
          <cell r="D1988">
            <v>13732352106018</v>
          </cell>
          <cell r="E1988">
            <v>9.1556454861065594E-6</v>
          </cell>
          <cell r="F1988">
            <v>8.9685956488254004E-2</v>
          </cell>
        </row>
        <row r="1989">
          <cell r="A1989">
            <v>43992</v>
          </cell>
          <cell r="B1989">
            <v>9870.09</v>
          </cell>
          <cell r="C1989">
            <v>6.25</v>
          </cell>
          <cell r="D1989">
            <v>13732352106018</v>
          </cell>
          <cell r="E1989">
            <v>9.1556454861065594E-6</v>
          </cell>
          <cell r="F1989">
            <v>9.0367044955965495E-2</v>
          </cell>
        </row>
        <row r="1990">
          <cell r="A1990">
            <v>43993</v>
          </cell>
          <cell r="B1990">
            <v>9321.7800000000007</v>
          </cell>
          <cell r="C1990">
            <v>6.25</v>
          </cell>
          <cell r="D1990">
            <v>13732352106018</v>
          </cell>
          <cell r="E1990">
            <v>9.1556454861065594E-6</v>
          </cell>
          <cell r="F1990">
            <v>8.5346912979478398E-2</v>
          </cell>
        </row>
        <row r="1991">
          <cell r="A1991">
            <v>43994</v>
          </cell>
          <cell r="B1991">
            <v>9480.84</v>
          </cell>
          <cell r="C1991">
            <v>6.25</v>
          </cell>
          <cell r="D1991">
            <v>13732352106018</v>
          </cell>
          <cell r="E1991">
            <v>9.1556454861065594E-6</v>
          </cell>
          <cell r="F1991">
            <v>8.6803209950498506E-2</v>
          </cell>
        </row>
        <row r="1992">
          <cell r="A1992">
            <v>43995</v>
          </cell>
          <cell r="B1992">
            <v>9475.2800000000007</v>
          </cell>
          <cell r="C1992">
            <v>6.25</v>
          </cell>
          <cell r="D1992">
            <v>13732352106018</v>
          </cell>
          <cell r="E1992">
            <v>9.1556454861065594E-6</v>
          </cell>
          <cell r="F1992">
            <v>8.67523045615958E-2</v>
          </cell>
        </row>
        <row r="1993">
          <cell r="A1993">
            <v>43996</v>
          </cell>
          <cell r="B1993">
            <v>9386.7900000000009</v>
          </cell>
          <cell r="C1993">
            <v>6.25</v>
          </cell>
          <cell r="D1993">
            <v>13732352106018</v>
          </cell>
          <cell r="E1993">
            <v>9.1556454861065594E-6</v>
          </cell>
          <cell r="F1993">
            <v>8.5942121492530194E-2</v>
          </cell>
        </row>
        <row r="1994">
          <cell r="A1994">
            <v>43997</v>
          </cell>
          <cell r="B1994">
            <v>9450.7000000000007</v>
          </cell>
          <cell r="C1994">
            <v>6.25</v>
          </cell>
          <cell r="D1994">
            <v>13732352106018</v>
          </cell>
          <cell r="E1994">
            <v>9.1556454861065594E-6</v>
          </cell>
          <cell r="F1994">
            <v>8.6527258795547304E-2</v>
          </cell>
        </row>
        <row r="1995">
          <cell r="A1995">
            <v>43998</v>
          </cell>
          <cell r="B1995">
            <v>9538.02</v>
          </cell>
          <cell r="C1995">
            <v>6.25</v>
          </cell>
          <cell r="D1995">
            <v>13732352106018</v>
          </cell>
          <cell r="E1995">
            <v>9.1556454861065594E-6</v>
          </cell>
          <cell r="F1995">
            <v>8.7326729759394095E-2</v>
          </cell>
        </row>
        <row r="1996">
          <cell r="A1996">
            <v>43999</v>
          </cell>
          <cell r="B1996">
            <v>9480.26</v>
          </cell>
          <cell r="C1996">
            <v>6.25</v>
          </cell>
          <cell r="D1996">
            <v>15784744305477</v>
          </cell>
          <cell r="E1996">
            <v>7.9651938061147003E-6</v>
          </cell>
          <cell r="F1996">
            <v>7.5512108232356906E-2</v>
          </cell>
        </row>
        <row r="1997">
          <cell r="A1997">
            <v>44000</v>
          </cell>
          <cell r="B1997">
            <v>9411.84</v>
          </cell>
          <cell r="C1997">
            <v>6.25</v>
          </cell>
          <cell r="D1997">
            <v>15784744305477</v>
          </cell>
          <cell r="E1997">
            <v>7.9651938061147003E-6</v>
          </cell>
          <cell r="F1997">
            <v>7.4967129672142502E-2</v>
          </cell>
        </row>
        <row r="1998">
          <cell r="A1998">
            <v>44001</v>
          </cell>
          <cell r="B1998">
            <v>9288.02</v>
          </cell>
          <cell r="C1998">
            <v>6.25</v>
          </cell>
          <cell r="D1998">
            <v>15784744305477</v>
          </cell>
          <cell r="E1998">
            <v>7.9651938061147003E-6</v>
          </cell>
          <cell r="F1998">
            <v>7.3980879375069405E-2</v>
          </cell>
        </row>
        <row r="1999">
          <cell r="A1999">
            <v>44002</v>
          </cell>
          <cell r="B1999">
            <v>9332.34</v>
          </cell>
          <cell r="C1999">
            <v>6.25</v>
          </cell>
          <cell r="D1999">
            <v>15784744305477</v>
          </cell>
          <cell r="E1999">
            <v>7.9651938061147003E-6</v>
          </cell>
          <cell r="F1999">
            <v>7.4333896764556401E-2</v>
          </cell>
        </row>
        <row r="2000">
          <cell r="A2000">
            <v>44003</v>
          </cell>
          <cell r="B2000">
            <v>9303.6299999999992</v>
          </cell>
          <cell r="C2000">
            <v>6.25</v>
          </cell>
          <cell r="D2000">
            <v>15784744305477</v>
          </cell>
          <cell r="E2000">
            <v>7.9651938061147003E-6</v>
          </cell>
          <cell r="F2000">
            <v>7.4105216050382894E-2</v>
          </cell>
        </row>
        <row r="2001">
          <cell r="A2001">
            <v>44004</v>
          </cell>
          <cell r="B2001">
            <v>9648.7199999999993</v>
          </cell>
          <cell r="C2001">
            <v>6.25</v>
          </cell>
          <cell r="D2001">
            <v>15784744305477</v>
          </cell>
          <cell r="E2001">
            <v>7.9651938061147003E-6</v>
          </cell>
          <cell r="F2001">
            <v>7.6853924780935001E-2</v>
          </cell>
        </row>
        <row r="2002">
          <cell r="A2002">
            <v>44005</v>
          </cell>
          <cell r="B2002">
            <v>9629.66</v>
          </cell>
          <cell r="C2002">
            <v>6.25</v>
          </cell>
          <cell r="D2002">
            <v>15784744305477</v>
          </cell>
          <cell r="E2002">
            <v>7.9651938061147003E-6</v>
          </cell>
          <cell r="F2002">
            <v>7.67021081869904E-2</v>
          </cell>
        </row>
        <row r="2003">
          <cell r="A2003">
            <v>44006</v>
          </cell>
          <cell r="B2003">
            <v>9313.61</v>
          </cell>
          <cell r="C2003">
            <v>6.25</v>
          </cell>
          <cell r="D2003">
            <v>15784744305477</v>
          </cell>
          <cell r="E2003">
            <v>7.9651938061147003E-6</v>
          </cell>
          <cell r="F2003">
            <v>7.4184708684567904E-2</v>
          </cell>
        </row>
        <row r="2004">
          <cell r="A2004">
            <v>44007</v>
          </cell>
          <cell r="B2004">
            <v>9264.81</v>
          </cell>
          <cell r="C2004">
            <v>6.25</v>
          </cell>
          <cell r="D2004">
            <v>15784744305477</v>
          </cell>
          <cell r="E2004">
            <v>7.9651938061147003E-6</v>
          </cell>
          <cell r="F2004">
            <v>7.3796007226829496E-2</v>
          </cell>
        </row>
        <row r="2005">
          <cell r="A2005">
            <v>44008</v>
          </cell>
          <cell r="B2005">
            <v>9162.92</v>
          </cell>
          <cell r="C2005">
            <v>6.25</v>
          </cell>
          <cell r="D2005">
            <v>15784744305477</v>
          </cell>
          <cell r="E2005">
            <v>7.9651938061147003E-6</v>
          </cell>
          <cell r="F2005">
            <v>7.2984433629924503E-2</v>
          </cell>
        </row>
        <row r="2006">
          <cell r="A2006">
            <v>44009</v>
          </cell>
          <cell r="B2006">
            <v>9045.39</v>
          </cell>
          <cell r="C2006">
            <v>6.25</v>
          </cell>
          <cell r="D2006">
            <v>15784744305477</v>
          </cell>
          <cell r="E2006">
            <v>7.9651938061147003E-6</v>
          </cell>
          <cell r="F2006">
            <v>7.2048284401891802E-2</v>
          </cell>
        </row>
        <row r="2007">
          <cell r="A2007">
            <v>44010</v>
          </cell>
          <cell r="B2007">
            <v>9143.58</v>
          </cell>
          <cell r="C2007">
            <v>6.25</v>
          </cell>
          <cell r="D2007">
            <v>15784744305477</v>
          </cell>
          <cell r="E2007">
            <v>7.9651938061147003E-6</v>
          </cell>
          <cell r="F2007">
            <v>7.2830386781714204E-2</v>
          </cell>
        </row>
        <row r="2008">
          <cell r="A2008">
            <v>44011</v>
          </cell>
          <cell r="B2008">
            <v>9190.85</v>
          </cell>
          <cell r="C2008">
            <v>6.25</v>
          </cell>
          <cell r="D2008">
            <v>15784744305477</v>
          </cell>
          <cell r="E2008">
            <v>7.9651938061147003E-6</v>
          </cell>
          <cell r="F2008">
            <v>7.3206901492929202E-2</v>
          </cell>
        </row>
        <row r="2009">
          <cell r="A2009">
            <v>44012</v>
          </cell>
          <cell r="B2009">
            <v>9137.99</v>
          </cell>
          <cell r="C2009">
            <v>6.25</v>
          </cell>
          <cell r="D2009">
            <v>15784744305477</v>
          </cell>
          <cell r="E2009">
            <v>7.9651938061147003E-6</v>
          </cell>
          <cell r="F2009">
            <v>7.2785861348338005E-2</v>
          </cell>
        </row>
        <row r="2010">
          <cell r="A2010">
            <v>44013</v>
          </cell>
          <cell r="B2010">
            <v>9228.33</v>
          </cell>
          <cell r="C2010">
            <v>6.25</v>
          </cell>
          <cell r="D2010">
            <v>15784217546288</v>
          </cell>
          <cell r="E2010">
            <v>7.9654596247412592E-6</v>
          </cell>
          <cell r="F2010">
            <v>7.3507890018788505E-2</v>
          </cell>
        </row>
        <row r="2011">
          <cell r="A2011">
            <v>44014</v>
          </cell>
          <cell r="B2011">
            <v>9123.41</v>
          </cell>
          <cell r="C2011">
            <v>6.25</v>
          </cell>
          <cell r="D2011">
            <v>15784217546288</v>
          </cell>
          <cell r="E2011">
            <v>7.9654596247412592E-6</v>
          </cell>
          <cell r="F2011">
            <v>7.2672153994960603E-2</v>
          </cell>
        </row>
        <row r="2012">
          <cell r="A2012">
            <v>44015</v>
          </cell>
          <cell r="B2012">
            <v>9087.2999999999993</v>
          </cell>
          <cell r="C2012">
            <v>6.25</v>
          </cell>
          <cell r="D2012">
            <v>15784217546288</v>
          </cell>
          <cell r="E2012">
            <v>7.9654596247412592E-6</v>
          </cell>
          <cell r="F2012">
            <v>7.2384521247911199E-2</v>
          </cell>
        </row>
        <row r="2013">
          <cell r="A2013">
            <v>44016</v>
          </cell>
          <cell r="B2013">
            <v>9132.49</v>
          </cell>
          <cell r="C2013">
            <v>6.25</v>
          </cell>
          <cell r="D2013">
            <v>15784217546288</v>
          </cell>
          <cell r="E2013">
            <v>7.9654596247412592E-6</v>
          </cell>
          <cell r="F2013">
            <v>7.2744480368353306E-2</v>
          </cell>
        </row>
        <row r="2014">
          <cell r="A2014">
            <v>44017</v>
          </cell>
          <cell r="B2014">
            <v>9073.94</v>
          </cell>
          <cell r="C2014">
            <v>6.25</v>
          </cell>
          <cell r="D2014">
            <v>15784217546288</v>
          </cell>
          <cell r="E2014">
            <v>7.9654596247412592E-6</v>
          </cell>
          <cell r="F2014">
            <v>7.2278102707324696E-2</v>
          </cell>
        </row>
        <row r="2015">
          <cell r="A2015">
            <v>44018</v>
          </cell>
          <cell r="B2015">
            <v>9375.4699999999993</v>
          </cell>
          <cell r="C2015">
            <v>6.25</v>
          </cell>
          <cell r="D2015">
            <v>15784217546288</v>
          </cell>
          <cell r="E2015">
            <v>7.9654596247412592E-6</v>
          </cell>
          <cell r="F2015">
            <v>7.4679927747972899E-2</v>
          </cell>
        </row>
        <row r="2016">
          <cell r="A2016">
            <v>44019</v>
          </cell>
          <cell r="B2016">
            <v>9252.2800000000007</v>
          </cell>
          <cell r="C2016">
            <v>6.25</v>
          </cell>
          <cell r="D2016">
            <v>15784217546288</v>
          </cell>
          <cell r="E2016">
            <v>7.9654596247412592E-6</v>
          </cell>
          <cell r="F2016">
            <v>7.3698662776801094E-2</v>
          </cell>
        </row>
        <row r="2017">
          <cell r="A2017">
            <v>44020</v>
          </cell>
          <cell r="B2017">
            <v>9428.33</v>
          </cell>
          <cell r="C2017">
            <v>6.25</v>
          </cell>
          <cell r="D2017">
            <v>15784217546288</v>
          </cell>
          <cell r="E2017">
            <v>7.9654596247412592E-6</v>
          </cell>
          <cell r="F2017">
            <v>7.5100981943736794E-2</v>
          </cell>
        </row>
        <row r="2018">
          <cell r="A2018">
            <v>44021</v>
          </cell>
          <cell r="B2018">
            <v>9277.9699999999993</v>
          </cell>
          <cell r="C2018">
            <v>6.25</v>
          </cell>
          <cell r="D2018">
            <v>15784217546288</v>
          </cell>
          <cell r="E2018">
            <v>7.9654596247412592E-6</v>
          </cell>
          <cell r="F2018">
            <v>7.3903295434560701E-2</v>
          </cell>
        </row>
        <row r="2019">
          <cell r="A2019">
            <v>44022</v>
          </cell>
          <cell r="B2019">
            <v>9278.81</v>
          </cell>
          <cell r="C2019">
            <v>6.25</v>
          </cell>
          <cell r="D2019">
            <v>15784217546288</v>
          </cell>
          <cell r="E2019">
            <v>7.9654596247412592E-6</v>
          </cell>
          <cell r="F2019">
            <v>7.3909986420645404E-2</v>
          </cell>
        </row>
        <row r="2020">
          <cell r="A2020">
            <v>44023</v>
          </cell>
          <cell r="B2020">
            <v>9240.35</v>
          </cell>
          <cell r="C2020">
            <v>6.25</v>
          </cell>
          <cell r="D2020">
            <v>15784217546288</v>
          </cell>
          <cell r="E2020">
            <v>7.9654596247412592E-6</v>
          </cell>
          <cell r="F2020">
            <v>7.36036348434779E-2</v>
          </cell>
        </row>
        <row r="2021">
          <cell r="A2021">
            <v>44024</v>
          </cell>
          <cell r="B2021">
            <v>9276.5</v>
          </cell>
          <cell r="C2021">
            <v>6.25</v>
          </cell>
          <cell r="D2021">
            <v>15784217546288</v>
          </cell>
          <cell r="E2021">
            <v>7.9654596247412592E-6</v>
          </cell>
          <cell r="F2021">
            <v>7.3891586208912299E-2</v>
          </cell>
        </row>
        <row r="2022">
          <cell r="A2022">
            <v>44025</v>
          </cell>
          <cell r="B2022">
            <v>9243.61</v>
          </cell>
          <cell r="C2022">
            <v>6.25</v>
          </cell>
          <cell r="D2022">
            <v>17345948872516</v>
          </cell>
          <cell r="E2022">
            <v>7.2482946016462496E-6</v>
          </cell>
          <cell r="F2022">
            <v>6.7000408462723302E-2</v>
          </cell>
        </row>
        <row r="2023">
          <cell r="A2023">
            <v>44026</v>
          </cell>
          <cell r="B2023">
            <v>9243.2099999999991</v>
          </cell>
          <cell r="C2023">
            <v>6.25</v>
          </cell>
          <cell r="D2023">
            <v>17345948872516</v>
          </cell>
          <cell r="E2023">
            <v>7.2482946016462496E-6</v>
          </cell>
          <cell r="F2023">
            <v>6.6997509144882603E-2</v>
          </cell>
        </row>
        <row r="2024">
          <cell r="A2024">
            <v>44027</v>
          </cell>
          <cell r="B2024">
            <v>9192.84</v>
          </cell>
          <cell r="C2024">
            <v>6.25</v>
          </cell>
          <cell r="D2024">
            <v>17345948872516</v>
          </cell>
          <cell r="E2024">
            <v>7.2482946016462496E-6</v>
          </cell>
          <cell r="F2024">
            <v>6.6632412545797701E-2</v>
          </cell>
        </row>
        <row r="2025">
          <cell r="A2025">
            <v>44028</v>
          </cell>
          <cell r="B2025">
            <v>9132.23</v>
          </cell>
          <cell r="C2025">
            <v>6.25</v>
          </cell>
          <cell r="D2025">
            <v>17345948872516</v>
          </cell>
          <cell r="E2025">
            <v>7.2482946016462496E-6</v>
          </cell>
          <cell r="F2025">
            <v>6.6193093409991896E-2</v>
          </cell>
        </row>
        <row r="2026">
          <cell r="A2026">
            <v>44029</v>
          </cell>
          <cell r="B2026">
            <v>9151.39</v>
          </cell>
          <cell r="C2026">
            <v>6.25</v>
          </cell>
          <cell r="D2026">
            <v>17345948872516</v>
          </cell>
          <cell r="E2026">
            <v>7.2482946016462496E-6</v>
          </cell>
          <cell r="F2026">
            <v>6.6331970734559501E-2</v>
          </cell>
        </row>
        <row r="2027">
          <cell r="A2027">
            <v>44030</v>
          </cell>
          <cell r="B2027">
            <v>9159.0400000000009</v>
          </cell>
          <cell r="C2027">
            <v>6.25</v>
          </cell>
          <cell r="D2027">
            <v>17345948872516</v>
          </cell>
          <cell r="E2027">
            <v>7.2482946016462496E-6</v>
          </cell>
          <cell r="F2027">
            <v>6.6387420188262103E-2</v>
          </cell>
        </row>
        <row r="2028">
          <cell r="A2028">
            <v>44031</v>
          </cell>
          <cell r="B2028">
            <v>9185.82</v>
          </cell>
          <cell r="C2028">
            <v>6.25</v>
          </cell>
          <cell r="D2028">
            <v>17345948872516</v>
          </cell>
          <cell r="E2028">
            <v>7.2482946016462496E-6</v>
          </cell>
          <cell r="F2028">
            <v>6.6581529517694193E-2</v>
          </cell>
        </row>
        <row r="2029">
          <cell r="A2029">
            <v>44032</v>
          </cell>
          <cell r="B2029">
            <v>9164.23</v>
          </cell>
          <cell r="C2029">
            <v>6.25</v>
          </cell>
          <cell r="D2029">
            <v>17345948872516</v>
          </cell>
          <cell r="E2029">
            <v>7.2482946016462496E-6</v>
          </cell>
          <cell r="F2029">
            <v>6.6425038837244599E-2</v>
          </cell>
        </row>
        <row r="2030">
          <cell r="A2030">
            <v>44033</v>
          </cell>
          <cell r="B2030">
            <v>9374.89</v>
          </cell>
          <cell r="C2030">
            <v>6.25</v>
          </cell>
          <cell r="D2030">
            <v>17345948872516</v>
          </cell>
          <cell r="E2030">
            <v>7.2482946016462496E-6</v>
          </cell>
          <cell r="F2030">
            <v>6.7951964578027393E-2</v>
          </cell>
        </row>
        <row r="2031">
          <cell r="A2031">
            <v>44034</v>
          </cell>
          <cell r="B2031">
            <v>9525.36</v>
          </cell>
          <cell r="C2031">
            <v>6.25</v>
          </cell>
          <cell r="D2031">
            <v>17345948872516</v>
          </cell>
          <cell r="E2031">
            <v>7.2482946016462496E-6</v>
          </cell>
          <cell r="F2031">
            <v>6.9042615466737095E-2</v>
          </cell>
        </row>
        <row r="2032">
          <cell r="A2032">
            <v>44035</v>
          </cell>
          <cell r="B2032">
            <v>9581.07</v>
          </cell>
          <cell r="C2032">
            <v>6.25</v>
          </cell>
          <cell r="D2032">
            <v>17345948872516</v>
          </cell>
          <cell r="E2032">
            <v>7.2482946016462496E-6</v>
          </cell>
          <cell r="F2032">
            <v>6.9446417958994894E-2</v>
          </cell>
        </row>
        <row r="2033">
          <cell r="A2033">
            <v>44036</v>
          </cell>
          <cell r="B2033">
            <v>9536.89</v>
          </cell>
          <cell r="C2033">
            <v>6.25</v>
          </cell>
          <cell r="D2033">
            <v>17345948872516</v>
          </cell>
          <cell r="E2033">
            <v>7.2482946016462496E-6</v>
          </cell>
          <cell r="F2033">
            <v>6.9126188303494096E-2</v>
          </cell>
        </row>
        <row r="2034">
          <cell r="A2034">
            <v>44037</v>
          </cell>
          <cell r="B2034">
            <v>9677.11</v>
          </cell>
          <cell r="C2034">
            <v>6.25</v>
          </cell>
          <cell r="D2034">
            <v>17345948872516</v>
          </cell>
          <cell r="E2034">
            <v>7.2482946016462496E-6</v>
          </cell>
          <cell r="F2034">
            <v>7.0142544172537E-2</v>
          </cell>
        </row>
        <row r="2035">
          <cell r="A2035">
            <v>44038</v>
          </cell>
          <cell r="B2035">
            <v>9905.17</v>
          </cell>
          <cell r="C2035">
            <v>6.25</v>
          </cell>
          <cell r="D2035">
            <v>17345948872516</v>
          </cell>
          <cell r="E2035">
            <v>7.2482946016462496E-6</v>
          </cell>
          <cell r="F2035">
            <v>7.1795590239388404E-2</v>
          </cell>
        </row>
        <row r="2036">
          <cell r="A2036">
            <v>44039</v>
          </cell>
          <cell r="B2036">
            <v>10990.87</v>
          </cell>
          <cell r="C2036">
            <v>6.25</v>
          </cell>
          <cell r="D2036">
            <v>17345948872516</v>
          </cell>
          <cell r="E2036">
            <v>7.2482946016462496E-6</v>
          </cell>
          <cell r="F2036">
            <v>7.9665063688395696E-2</v>
          </cell>
        </row>
        <row r="2037">
          <cell r="A2037">
            <v>44040</v>
          </cell>
          <cell r="B2037">
            <v>10912.82</v>
          </cell>
          <cell r="C2037">
            <v>6.25</v>
          </cell>
          <cell r="D2037">
            <v>16847561611550</v>
          </cell>
          <cell r="E2037">
            <v>7.4627148113169802E-6</v>
          </cell>
          <cell r="F2037">
            <v>8.1439263447236204E-2</v>
          </cell>
        </row>
        <row r="2038">
          <cell r="A2038">
            <v>44041</v>
          </cell>
          <cell r="B2038">
            <v>11100.47</v>
          </cell>
          <cell r="C2038">
            <v>6.25</v>
          </cell>
          <cell r="D2038">
            <v>16847561611550</v>
          </cell>
          <cell r="E2038">
            <v>7.4627148113169802E-6</v>
          </cell>
          <cell r="F2038">
            <v>8.2839641881579801E-2</v>
          </cell>
        </row>
        <row r="2039">
          <cell r="A2039">
            <v>44042</v>
          </cell>
          <cell r="B2039">
            <v>11111.21</v>
          </cell>
          <cell r="C2039">
            <v>6.25</v>
          </cell>
          <cell r="D2039">
            <v>16847561611550</v>
          </cell>
          <cell r="E2039">
            <v>7.4627148113169802E-6</v>
          </cell>
          <cell r="F2039">
            <v>8.2919791438653398E-2</v>
          </cell>
        </row>
        <row r="2040">
          <cell r="A2040">
            <v>44043</v>
          </cell>
          <cell r="B2040">
            <v>11323.47</v>
          </cell>
          <cell r="C2040">
            <v>6.25</v>
          </cell>
          <cell r="D2040">
            <v>16847561611550</v>
          </cell>
          <cell r="E2040">
            <v>7.4627148113169802E-6</v>
          </cell>
          <cell r="F2040">
            <v>8.4503827284503494E-2</v>
          </cell>
        </row>
        <row r="2041">
          <cell r="A2041">
            <v>44044</v>
          </cell>
          <cell r="B2041">
            <v>11759.59</v>
          </cell>
          <cell r="C2041">
            <v>6.25</v>
          </cell>
          <cell r="D2041">
            <v>16847561611550</v>
          </cell>
          <cell r="E2041">
            <v>7.4627148113169802E-6</v>
          </cell>
          <cell r="F2041">
            <v>8.7758466468015106E-2</v>
          </cell>
        </row>
        <row r="2042">
          <cell r="A2042">
            <v>44045</v>
          </cell>
          <cell r="B2042">
            <v>11053.61</v>
          </cell>
          <cell r="C2042">
            <v>6.25</v>
          </cell>
          <cell r="D2042">
            <v>16847561611550</v>
          </cell>
          <cell r="E2042">
            <v>7.4627148113169802E-6</v>
          </cell>
          <cell r="F2042">
            <v>8.2489939065521503E-2</v>
          </cell>
        </row>
        <row r="2043">
          <cell r="A2043">
            <v>44046</v>
          </cell>
          <cell r="B2043">
            <v>11246.35</v>
          </cell>
          <cell r="C2043">
            <v>6.25</v>
          </cell>
          <cell r="D2043">
            <v>16847561611550</v>
          </cell>
          <cell r="E2043">
            <v>7.4627148113169802E-6</v>
          </cell>
          <cell r="F2043">
            <v>8.3928302718254799E-2</v>
          </cell>
        </row>
        <row r="2044">
          <cell r="A2044">
            <v>44047</v>
          </cell>
          <cell r="B2044">
            <v>11205.89</v>
          </cell>
          <cell r="C2044">
            <v>6.25</v>
          </cell>
          <cell r="D2044">
            <v>16847561611550</v>
          </cell>
          <cell r="E2044">
            <v>7.4627148113169802E-6</v>
          </cell>
          <cell r="F2044">
            <v>8.36263612769889E-2</v>
          </cell>
        </row>
        <row r="2045">
          <cell r="A2045">
            <v>44048</v>
          </cell>
          <cell r="B2045">
            <v>11747.02</v>
          </cell>
          <cell r="C2045">
            <v>6.25</v>
          </cell>
          <cell r="D2045">
            <v>16847561611550</v>
          </cell>
          <cell r="E2045">
            <v>7.4627148113169802E-6</v>
          </cell>
          <cell r="F2045">
            <v>8.7664660142836803E-2</v>
          </cell>
        </row>
        <row r="2046">
          <cell r="A2046">
            <v>44049</v>
          </cell>
          <cell r="B2046">
            <v>11779.77</v>
          </cell>
          <cell r="C2046">
            <v>6.25</v>
          </cell>
          <cell r="D2046">
            <v>16847561611550</v>
          </cell>
          <cell r="E2046">
            <v>7.4627148113169802E-6</v>
          </cell>
          <cell r="F2046">
            <v>8.7909064052907507E-2</v>
          </cell>
        </row>
        <row r="2047">
          <cell r="A2047">
            <v>44050</v>
          </cell>
          <cell r="B2047">
            <v>11601.47</v>
          </cell>
          <cell r="C2047">
            <v>6.25</v>
          </cell>
          <cell r="D2047">
            <v>16847561611550</v>
          </cell>
          <cell r="E2047">
            <v>7.4627148113169802E-6</v>
          </cell>
          <cell r="F2047">
            <v>8.6578462002049605E-2</v>
          </cell>
        </row>
        <row r="2048">
          <cell r="A2048">
            <v>44051</v>
          </cell>
          <cell r="B2048">
            <v>11754.05</v>
          </cell>
          <cell r="C2048">
            <v>6.25</v>
          </cell>
          <cell r="D2048">
            <v>16847561611550</v>
          </cell>
          <cell r="E2048">
            <v>7.4627148113169802E-6</v>
          </cell>
          <cell r="F2048">
            <v>8.7717123027960406E-2</v>
          </cell>
        </row>
        <row r="2049">
          <cell r="A2049">
            <v>44052</v>
          </cell>
          <cell r="B2049">
            <v>11675.74</v>
          </cell>
          <cell r="C2049">
            <v>6.25</v>
          </cell>
          <cell r="D2049">
            <v>16847561611550</v>
          </cell>
          <cell r="E2049">
            <v>7.4627148113169802E-6</v>
          </cell>
          <cell r="F2049">
            <v>8.7132717831086101E-2</v>
          </cell>
        </row>
        <row r="2050">
          <cell r="A2050">
            <v>44053</v>
          </cell>
          <cell r="B2050">
            <v>11878.11</v>
          </cell>
          <cell r="C2050">
            <v>6.25</v>
          </cell>
          <cell r="D2050">
            <v>16847561611550</v>
          </cell>
          <cell r="E2050">
            <v>7.4627148113169802E-6</v>
          </cell>
          <cell r="F2050">
            <v>8.8642947427452407E-2</v>
          </cell>
        </row>
        <row r="2051">
          <cell r="A2051">
            <v>44054</v>
          </cell>
          <cell r="B2051">
            <v>11410.53</v>
          </cell>
          <cell r="C2051">
            <v>6.25</v>
          </cell>
          <cell r="D2051">
            <v>16947802333946</v>
          </cell>
          <cell r="E2051">
            <v>7.4185752875615399E-6</v>
          </cell>
          <cell r="F2051">
            <v>8.4649875875979594E-2</v>
          </cell>
        </row>
        <row r="2052">
          <cell r="A2052">
            <v>44055</v>
          </cell>
          <cell r="B2052">
            <v>11584.93</v>
          </cell>
          <cell r="C2052">
            <v>6.25</v>
          </cell>
          <cell r="D2052">
            <v>16947802333946</v>
          </cell>
          <cell r="E2052">
            <v>7.4185752875615399E-6</v>
          </cell>
          <cell r="F2052">
            <v>8.5943675406130293E-2</v>
          </cell>
        </row>
        <row r="2053">
          <cell r="A2053">
            <v>44056</v>
          </cell>
          <cell r="B2053">
            <v>11784.14</v>
          </cell>
          <cell r="C2053">
            <v>6.25</v>
          </cell>
          <cell r="D2053">
            <v>16947802333946</v>
          </cell>
          <cell r="E2053">
            <v>7.4185752875615399E-6</v>
          </cell>
          <cell r="F2053">
            <v>8.7421529789165495E-2</v>
          </cell>
        </row>
        <row r="2054">
          <cell r="A2054">
            <v>44057</v>
          </cell>
          <cell r="B2054">
            <v>11768.87</v>
          </cell>
          <cell r="C2054">
            <v>6.25</v>
          </cell>
          <cell r="D2054">
            <v>16947802333946</v>
          </cell>
          <cell r="E2054">
            <v>7.4185752875615399E-6</v>
          </cell>
          <cell r="F2054">
            <v>8.7308248144524397E-2</v>
          </cell>
        </row>
        <row r="2055">
          <cell r="A2055">
            <v>44058</v>
          </cell>
          <cell r="B2055">
            <v>11865.7</v>
          </cell>
          <cell r="C2055">
            <v>6.25</v>
          </cell>
          <cell r="D2055">
            <v>16947802333946</v>
          </cell>
          <cell r="E2055">
            <v>7.4185752875615399E-6</v>
          </cell>
          <cell r="F2055">
            <v>8.8026588789618998E-2</v>
          </cell>
        </row>
        <row r="2056">
          <cell r="A2056">
            <v>44059</v>
          </cell>
          <cell r="B2056">
            <v>11892.8</v>
          </cell>
          <cell r="C2056">
            <v>6.25</v>
          </cell>
          <cell r="D2056">
            <v>16947802333946</v>
          </cell>
          <cell r="E2056">
            <v>7.4185752875615399E-6</v>
          </cell>
          <cell r="F2056">
            <v>8.8227632179911905E-2</v>
          </cell>
        </row>
        <row r="2057">
          <cell r="A2057">
            <v>44060</v>
          </cell>
          <cell r="B2057">
            <v>12254.4</v>
          </cell>
          <cell r="C2057">
            <v>6.25</v>
          </cell>
          <cell r="D2057">
            <v>16947802333946</v>
          </cell>
          <cell r="E2057">
            <v>7.4185752875615399E-6</v>
          </cell>
          <cell r="F2057">
            <v>9.0910189003894096E-2</v>
          </cell>
        </row>
        <row r="2058">
          <cell r="A2058">
            <v>44061</v>
          </cell>
          <cell r="B2058">
            <v>11991.23</v>
          </cell>
          <cell r="C2058">
            <v>6.25</v>
          </cell>
          <cell r="D2058">
            <v>16947802333946</v>
          </cell>
          <cell r="E2058">
            <v>7.4185752875615399E-6</v>
          </cell>
          <cell r="F2058">
            <v>8.8957842545466598E-2</v>
          </cell>
        </row>
        <row r="2059">
          <cell r="A2059">
            <v>44062</v>
          </cell>
          <cell r="B2059">
            <v>11758.28</v>
          </cell>
          <cell r="C2059">
            <v>6.25</v>
          </cell>
          <cell r="D2059">
            <v>16947802333946</v>
          </cell>
          <cell r="E2059">
            <v>7.4185752875615399E-6</v>
          </cell>
          <cell r="F2059">
            <v>8.7229685432229101E-2</v>
          </cell>
        </row>
        <row r="2060">
          <cell r="A2060">
            <v>44063</v>
          </cell>
          <cell r="B2060">
            <v>11878.37</v>
          </cell>
          <cell r="C2060">
            <v>6.25</v>
          </cell>
          <cell r="D2060">
            <v>16947802333946</v>
          </cell>
          <cell r="E2060">
            <v>7.4185752875615399E-6</v>
          </cell>
          <cell r="F2060">
            <v>8.8120582138512399E-2</v>
          </cell>
        </row>
        <row r="2061">
          <cell r="A2061">
            <v>44064</v>
          </cell>
          <cell r="B2061">
            <v>11592.49</v>
          </cell>
          <cell r="C2061">
            <v>6.25</v>
          </cell>
          <cell r="D2061">
            <v>16947802333946</v>
          </cell>
          <cell r="E2061">
            <v>7.4185752875615399E-6</v>
          </cell>
          <cell r="F2061">
            <v>8.5999759835304307E-2</v>
          </cell>
        </row>
        <row r="2062">
          <cell r="A2062">
            <v>44065</v>
          </cell>
          <cell r="B2062">
            <v>11681.83</v>
          </cell>
          <cell r="C2062">
            <v>6.25</v>
          </cell>
          <cell r="D2062">
            <v>16947802333946</v>
          </cell>
          <cell r="E2062">
            <v>7.4185752875615399E-6</v>
          </cell>
          <cell r="F2062">
            <v>8.6662535351494999E-2</v>
          </cell>
        </row>
        <row r="2063">
          <cell r="A2063">
            <v>44066</v>
          </cell>
          <cell r="B2063">
            <v>11664.85</v>
          </cell>
          <cell r="C2063">
            <v>6.25</v>
          </cell>
          <cell r="D2063">
            <v>16947802333946</v>
          </cell>
          <cell r="E2063">
            <v>7.4185752875615399E-6</v>
          </cell>
          <cell r="F2063">
            <v>8.6536567943112194E-2</v>
          </cell>
        </row>
        <row r="2064">
          <cell r="A2064">
            <v>44067</v>
          </cell>
          <cell r="B2064">
            <v>11774.6</v>
          </cell>
          <cell r="C2064">
            <v>6.25</v>
          </cell>
          <cell r="D2064">
            <v>17557993035167</v>
          </cell>
          <cell r="E2064">
            <v>7.1607584831174703E-6</v>
          </cell>
          <cell r="F2064">
            <v>8.4315066835315006E-2</v>
          </cell>
        </row>
        <row r="2065">
          <cell r="A2065">
            <v>44068</v>
          </cell>
          <cell r="B2065">
            <v>11366.14</v>
          </cell>
          <cell r="C2065">
            <v>6.25</v>
          </cell>
          <cell r="D2065">
            <v>17557993035167</v>
          </cell>
          <cell r="E2065">
            <v>7.1607584831174703E-6</v>
          </cell>
          <cell r="F2065">
            <v>8.1390183425300799E-2</v>
          </cell>
        </row>
        <row r="2066">
          <cell r="A2066">
            <v>44069</v>
          </cell>
          <cell r="B2066">
            <v>11488.36</v>
          </cell>
          <cell r="C2066">
            <v>6.25</v>
          </cell>
          <cell r="D2066">
            <v>17557993035167</v>
          </cell>
          <cell r="E2066">
            <v>7.1607584831174703E-6</v>
          </cell>
          <cell r="F2066">
            <v>8.2265371327107498E-2</v>
          </cell>
        </row>
        <row r="2067">
          <cell r="A2067">
            <v>44070</v>
          </cell>
          <cell r="B2067">
            <v>11323.4</v>
          </cell>
          <cell r="C2067">
            <v>6.25</v>
          </cell>
          <cell r="D2067">
            <v>17557993035167</v>
          </cell>
          <cell r="E2067">
            <v>7.1607584831174703E-6</v>
          </cell>
          <cell r="F2067">
            <v>8.1084132607732395E-2</v>
          </cell>
        </row>
        <row r="2068">
          <cell r="A2068">
            <v>44071</v>
          </cell>
          <cell r="B2068">
            <v>11542.5</v>
          </cell>
          <cell r="C2068">
            <v>6.25</v>
          </cell>
          <cell r="D2068">
            <v>17557993035167</v>
          </cell>
          <cell r="E2068">
            <v>7.1607584831174703E-6</v>
          </cell>
          <cell r="F2068">
            <v>8.2653054791383407E-2</v>
          </cell>
        </row>
        <row r="2069">
          <cell r="A2069">
            <v>44072</v>
          </cell>
          <cell r="B2069">
            <v>11506.87</v>
          </cell>
          <cell r="C2069">
            <v>6.25</v>
          </cell>
          <cell r="D2069">
            <v>17557993035167</v>
          </cell>
          <cell r="E2069">
            <v>7.1607584831174703E-6</v>
          </cell>
          <cell r="F2069">
            <v>8.239791696663E-2</v>
          </cell>
        </row>
        <row r="2070">
          <cell r="A2070">
            <v>44073</v>
          </cell>
          <cell r="B2070">
            <v>11711.51</v>
          </cell>
          <cell r="C2070">
            <v>6.25</v>
          </cell>
          <cell r="D2070">
            <v>17557993035167</v>
          </cell>
          <cell r="E2070">
            <v>7.1607584831174703E-6</v>
          </cell>
          <cell r="F2070">
            <v>8.38632945826151E-2</v>
          </cell>
        </row>
        <row r="2071">
          <cell r="A2071">
            <v>44074</v>
          </cell>
          <cell r="B2071">
            <v>11680.82</v>
          </cell>
          <cell r="C2071">
            <v>6.25</v>
          </cell>
          <cell r="D2071">
            <v>17557993035167</v>
          </cell>
          <cell r="E2071">
            <v>7.1607584831174703E-6</v>
          </cell>
          <cell r="F2071">
            <v>8.3643530904768199E-2</v>
          </cell>
        </row>
        <row r="2072">
          <cell r="A2072">
            <v>44075</v>
          </cell>
          <cell r="B2072">
            <v>11970.48</v>
          </cell>
          <cell r="C2072">
            <v>6.25</v>
          </cell>
          <cell r="D2072">
            <v>17557993035167</v>
          </cell>
          <cell r="E2072">
            <v>7.1607584831174703E-6</v>
          </cell>
          <cell r="F2072">
            <v>8.5717716206987996E-2</v>
          </cell>
        </row>
        <row r="2073">
          <cell r="A2073">
            <v>44076</v>
          </cell>
          <cell r="B2073">
            <v>11414.03</v>
          </cell>
          <cell r="C2073">
            <v>6.25</v>
          </cell>
          <cell r="D2073">
            <v>17557993035167</v>
          </cell>
          <cell r="E2073">
            <v>7.1607584831174703E-6</v>
          </cell>
          <cell r="F2073">
            <v>8.1733112149057305E-2</v>
          </cell>
        </row>
        <row r="2074">
          <cell r="A2074">
            <v>44077</v>
          </cell>
          <cell r="B2074">
            <v>10245.299999999999</v>
          </cell>
          <cell r="C2074">
            <v>6.25</v>
          </cell>
          <cell r="D2074">
            <v>17557993035167</v>
          </cell>
          <cell r="E2074">
            <v>7.1607584831174703E-6</v>
          </cell>
          <cell r="F2074">
            <v>7.3364118887083399E-2</v>
          </cell>
        </row>
        <row r="2075">
          <cell r="A2075">
            <v>44078</v>
          </cell>
          <cell r="B2075">
            <v>10511.81</v>
          </cell>
          <cell r="C2075">
            <v>6.25</v>
          </cell>
          <cell r="D2075">
            <v>17557993035167</v>
          </cell>
          <cell r="E2075">
            <v>7.1607584831174703E-6</v>
          </cell>
          <cell r="F2075">
            <v>7.5272532630419095E-2</v>
          </cell>
        </row>
        <row r="2076">
          <cell r="A2076">
            <v>44079</v>
          </cell>
          <cell r="B2076">
            <v>10169.57</v>
          </cell>
          <cell r="C2076">
            <v>6.25</v>
          </cell>
          <cell r="D2076">
            <v>17557993035167</v>
          </cell>
          <cell r="E2076">
            <v>7.1607584831174703E-6</v>
          </cell>
          <cell r="F2076">
            <v>7.2821834647156997E-2</v>
          </cell>
        </row>
        <row r="2077">
          <cell r="A2077">
            <v>44080</v>
          </cell>
          <cell r="B2077">
            <v>10280.35</v>
          </cell>
          <cell r="C2077">
            <v>6.25</v>
          </cell>
          <cell r="D2077">
            <v>17557993035167</v>
          </cell>
          <cell r="E2077">
            <v>7.1607584831174703E-6</v>
          </cell>
          <cell r="F2077">
            <v>7.3615103471916701E-2</v>
          </cell>
        </row>
        <row r="2078">
          <cell r="A2078">
            <v>44081</v>
          </cell>
          <cell r="B2078">
            <v>10369.56</v>
          </cell>
          <cell r="C2078">
            <v>6.25</v>
          </cell>
          <cell r="D2078">
            <v>17345997805929</v>
          </cell>
          <cell r="E2078">
            <v>7.2482741540595902E-6</v>
          </cell>
          <cell r="F2078">
            <v>7.5161413736970203E-2</v>
          </cell>
        </row>
        <row r="2079">
          <cell r="A2079">
            <v>44082</v>
          </cell>
          <cell r="B2079">
            <v>10131.52</v>
          </cell>
          <cell r="C2079">
            <v>6.25</v>
          </cell>
          <cell r="D2079">
            <v>17345997805929</v>
          </cell>
          <cell r="E2079">
            <v>7.2482741540595902E-6</v>
          </cell>
          <cell r="F2079">
            <v>7.3436034557337895E-2</v>
          </cell>
        </row>
        <row r="2080">
          <cell r="A2080">
            <v>44083</v>
          </cell>
          <cell r="B2080">
            <v>10242.35</v>
          </cell>
          <cell r="C2080">
            <v>6.25</v>
          </cell>
          <cell r="D2080">
            <v>17345997805929</v>
          </cell>
          <cell r="E2080">
            <v>7.2482741540595902E-6</v>
          </cell>
          <cell r="F2080">
            <v>7.4239360781832298E-2</v>
          </cell>
        </row>
        <row r="2081">
          <cell r="A2081">
            <v>44084</v>
          </cell>
          <cell r="B2081">
            <v>10363.14</v>
          </cell>
          <cell r="C2081">
            <v>6.25</v>
          </cell>
          <cell r="D2081">
            <v>17345997805929</v>
          </cell>
          <cell r="E2081">
            <v>7.2482741540595902E-6</v>
          </cell>
          <cell r="F2081">
            <v>7.5114879816901098E-2</v>
          </cell>
        </row>
        <row r="2082">
          <cell r="A2082">
            <v>44085</v>
          </cell>
          <cell r="B2082">
            <v>10400.91</v>
          </cell>
          <cell r="C2082">
            <v>6.25</v>
          </cell>
          <cell r="D2082">
            <v>17345997805929</v>
          </cell>
          <cell r="E2082">
            <v>7.2482741540595902E-6</v>
          </cell>
          <cell r="F2082">
            <v>7.5388647131700001E-2</v>
          </cell>
        </row>
        <row r="2083">
          <cell r="A2083">
            <v>44086</v>
          </cell>
          <cell r="B2083">
            <v>10442.17</v>
          </cell>
          <cell r="C2083">
            <v>6.25</v>
          </cell>
          <cell r="D2083">
            <v>17345997805929</v>
          </cell>
          <cell r="E2083">
            <v>7.2482741540595902E-6</v>
          </cell>
          <cell r="F2083">
            <v>7.56877109232965E-2</v>
          </cell>
        </row>
        <row r="2084">
          <cell r="A2084">
            <v>44087</v>
          </cell>
          <cell r="B2084">
            <v>10323.76</v>
          </cell>
          <cell r="C2084">
            <v>6.25</v>
          </cell>
          <cell r="D2084">
            <v>17345997805929</v>
          </cell>
          <cell r="E2084">
            <v>7.2482741540595902E-6</v>
          </cell>
          <cell r="F2084">
            <v>7.4829442780714295E-2</v>
          </cell>
        </row>
        <row r="2085">
          <cell r="A2085">
            <v>44088</v>
          </cell>
          <cell r="B2085">
            <v>10680.84</v>
          </cell>
          <cell r="C2085">
            <v>6.25</v>
          </cell>
          <cell r="D2085">
            <v>17345997805929</v>
          </cell>
          <cell r="E2085">
            <v>7.2482741540595902E-6</v>
          </cell>
          <cell r="F2085">
            <v>7.7417656515645902E-2</v>
          </cell>
        </row>
        <row r="2086">
          <cell r="A2086">
            <v>44089</v>
          </cell>
          <cell r="B2086">
            <v>10796.95</v>
          </cell>
          <cell r="C2086">
            <v>6.25</v>
          </cell>
          <cell r="D2086">
            <v>17345997805929</v>
          </cell>
          <cell r="E2086">
            <v>7.2482741540595902E-6</v>
          </cell>
          <cell r="F2086">
            <v>7.8259253627673706E-2</v>
          </cell>
        </row>
        <row r="2087">
          <cell r="A2087">
            <v>44090</v>
          </cell>
          <cell r="B2087">
            <v>10974.9</v>
          </cell>
          <cell r="C2087">
            <v>6.25</v>
          </cell>
          <cell r="D2087">
            <v>17345997805929</v>
          </cell>
          <cell r="E2087">
            <v>7.2482741540595902E-6</v>
          </cell>
          <cell r="F2087">
            <v>7.9549084013388602E-2</v>
          </cell>
        </row>
        <row r="2088">
          <cell r="A2088">
            <v>44091</v>
          </cell>
          <cell r="B2088">
            <v>10948.99</v>
          </cell>
          <cell r="C2088">
            <v>6.25</v>
          </cell>
          <cell r="D2088">
            <v>17345997805929</v>
          </cell>
          <cell r="E2088">
            <v>7.2482741540595902E-6</v>
          </cell>
          <cell r="F2088">
            <v>7.9361281230056993E-2</v>
          </cell>
        </row>
        <row r="2089">
          <cell r="A2089">
            <v>44092</v>
          </cell>
          <cell r="B2089">
            <v>10944.59</v>
          </cell>
          <cell r="C2089">
            <v>6.25</v>
          </cell>
          <cell r="D2089">
            <v>17345997805929</v>
          </cell>
          <cell r="E2089">
            <v>7.2482741540595902E-6</v>
          </cell>
          <cell r="F2089">
            <v>7.9329388823779101E-2</v>
          </cell>
        </row>
        <row r="2090">
          <cell r="A2090">
            <v>44093</v>
          </cell>
          <cell r="B2090">
            <v>11094.35</v>
          </cell>
          <cell r="C2090">
            <v>6.25</v>
          </cell>
          <cell r="D2090">
            <v>17345997805929</v>
          </cell>
          <cell r="E2090">
            <v>7.2482741540595902E-6</v>
          </cell>
          <cell r="F2090">
            <v>8.0414890361091104E-2</v>
          </cell>
        </row>
        <row r="2091">
          <cell r="A2091">
            <v>44094</v>
          </cell>
          <cell r="B2091">
            <v>10938.27</v>
          </cell>
          <cell r="C2091">
            <v>6.25</v>
          </cell>
          <cell r="D2091">
            <v>19314656404097</v>
          </cell>
          <cell r="E2091">
            <v>6.5094892159935201E-6</v>
          </cell>
          <cell r="F2091">
            <v>7.1202550606625406E-2</v>
          </cell>
        </row>
        <row r="2092">
          <cell r="A2092">
            <v>44095</v>
          </cell>
          <cell r="B2092">
            <v>10462.26</v>
          </cell>
          <cell r="C2092">
            <v>6.25</v>
          </cell>
          <cell r="D2092">
            <v>19314656404097</v>
          </cell>
          <cell r="E2092">
            <v>6.5094892159935201E-6</v>
          </cell>
          <cell r="F2092">
            <v>6.8103968644920396E-2</v>
          </cell>
        </row>
        <row r="2093">
          <cell r="A2093">
            <v>44096</v>
          </cell>
          <cell r="B2093">
            <v>10538.46</v>
          </cell>
          <cell r="C2093">
            <v>6.25</v>
          </cell>
          <cell r="D2093">
            <v>19314656404097</v>
          </cell>
          <cell r="E2093">
            <v>6.5094892159935201E-6</v>
          </cell>
          <cell r="F2093">
            <v>6.8599991723179099E-2</v>
          </cell>
        </row>
        <row r="2094">
          <cell r="A2094">
            <v>44097</v>
          </cell>
          <cell r="B2094">
            <v>10246.19</v>
          </cell>
          <cell r="C2094">
            <v>6.25</v>
          </cell>
          <cell r="D2094">
            <v>19314656404097</v>
          </cell>
          <cell r="E2094">
            <v>6.5094892159935201E-6</v>
          </cell>
          <cell r="F2094">
            <v>6.6697463310020605E-2</v>
          </cell>
        </row>
        <row r="2095">
          <cell r="A2095">
            <v>44098</v>
          </cell>
          <cell r="B2095">
            <v>10760.07</v>
          </cell>
          <cell r="C2095">
            <v>6.25</v>
          </cell>
          <cell r="D2095">
            <v>19314656404097</v>
          </cell>
          <cell r="E2095">
            <v>6.5094892159935201E-6</v>
          </cell>
          <cell r="F2095">
            <v>7.0042559628335402E-2</v>
          </cell>
        </row>
        <row r="2096">
          <cell r="A2096">
            <v>44099</v>
          </cell>
          <cell r="B2096">
            <v>10692.72</v>
          </cell>
          <cell r="C2096">
            <v>6.25</v>
          </cell>
          <cell r="D2096">
            <v>19314656404097</v>
          </cell>
          <cell r="E2096">
            <v>6.5094892159935201E-6</v>
          </cell>
          <cell r="F2096">
            <v>6.9604145529638201E-2</v>
          </cell>
        </row>
        <row r="2097">
          <cell r="A2097">
            <v>44100</v>
          </cell>
          <cell r="B2097">
            <v>10750.72</v>
          </cell>
          <cell r="C2097">
            <v>6.25</v>
          </cell>
          <cell r="D2097">
            <v>19314656404097</v>
          </cell>
          <cell r="E2097">
            <v>6.5094892159935201E-6</v>
          </cell>
          <cell r="F2097">
            <v>6.9981695904165794E-2</v>
          </cell>
        </row>
        <row r="2098">
          <cell r="A2098">
            <v>44101</v>
          </cell>
          <cell r="B2098">
            <v>10775.27</v>
          </cell>
          <cell r="C2098">
            <v>6.25</v>
          </cell>
          <cell r="D2098">
            <v>19314656404097</v>
          </cell>
          <cell r="E2098">
            <v>6.5094892159935201E-6</v>
          </cell>
          <cell r="F2098">
            <v>7.0141503864418503E-2</v>
          </cell>
        </row>
        <row r="2099">
          <cell r="A2099">
            <v>44102</v>
          </cell>
          <cell r="B2099">
            <v>10709.65</v>
          </cell>
          <cell r="C2099">
            <v>6.25</v>
          </cell>
          <cell r="D2099">
            <v>19314656404097</v>
          </cell>
          <cell r="E2099">
            <v>6.5094892159935201E-6</v>
          </cell>
          <cell r="F2099">
            <v>6.9714351182064996E-2</v>
          </cell>
        </row>
        <row r="2100">
          <cell r="A2100">
            <v>44103</v>
          </cell>
          <cell r="B2100">
            <v>10844.64</v>
          </cell>
          <cell r="C2100">
            <v>6.25</v>
          </cell>
          <cell r="D2100">
            <v>19314656404097</v>
          </cell>
          <cell r="E2100">
            <v>6.5094892159935201E-6</v>
          </cell>
          <cell r="F2100">
            <v>7.0593067131331996E-2</v>
          </cell>
        </row>
        <row r="2101">
          <cell r="A2101">
            <v>44104</v>
          </cell>
          <cell r="B2101">
            <v>10784.49</v>
          </cell>
          <cell r="C2101">
            <v>6.25</v>
          </cell>
          <cell r="D2101">
            <v>19314656404097</v>
          </cell>
          <cell r="E2101">
            <v>6.5094892159935201E-6</v>
          </cell>
          <cell r="F2101">
            <v>7.0201521354989999E-2</v>
          </cell>
        </row>
        <row r="2102">
          <cell r="A2102">
            <v>44105</v>
          </cell>
          <cell r="B2102">
            <v>10619.45</v>
          </cell>
          <cell r="C2102">
            <v>6.25</v>
          </cell>
          <cell r="D2102">
            <v>19314656404097</v>
          </cell>
          <cell r="E2102">
            <v>6.5094892159935201E-6</v>
          </cell>
          <cell r="F2102">
            <v>6.9127195254782406E-2</v>
          </cell>
        </row>
        <row r="2103">
          <cell r="A2103">
            <v>44106</v>
          </cell>
          <cell r="B2103">
            <v>10575.98</v>
          </cell>
          <cell r="C2103">
            <v>6.25</v>
          </cell>
          <cell r="D2103">
            <v>19314656404097</v>
          </cell>
          <cell r="E2103">
            <v>6.5094892159935201E-6</v>
          </cell>
          <cell r="F2103">
            <v>6.8844227758563206E-2</v>
          </cell>
        </row>
        <row r="2104">
          <cell r="A2104">
            <v>44107</v>
          </cell>
          <cell r="B2104">
            <v>10549.33</v>
          </cell>
          <cell r="C2104">
            <v>6.25</v>
          </cell>
          <cell r="D2104">
            <v>19314656404097</v>
          </cell>
          <cell r="E2104">
            <v>6.5094892159935201E-6</v>
          </cell>
          <cell r="F2104">
            <v>6.8670749870956893E-2</v>
          </cell>
        </row>
        <row r="2105">
          <cell r="A2105">
            <v>44108</v>
          </cell>
          <cell r="B2105">
            <v>10669.58</v>
          </cell>
          <cell r="C2105">
            <v>6.25</v>
          </cell>
          <cell r="D2105">
            <v>19298087186262</v>
          </cell>
          <cell r="E2105">
            <v>6.5150782230165103E-6</v>
          </cell>
          <cell r="F2105">
            <v>6.9513148306732497E-2</v>
          </cell>
        </row>
        <row r="2106">
          <cell r="A2106">
            <v>44109</v>
          </cell>
          <cell r="B2106">
            <v>10793.34</v>
          </cell>
          <cell r="C2106">
            <v>6.25</v>
          </cell>
          <cell r="D2106">
            <v>19298087186262</v>
          </cell>
          <cell r="E2106">
            <v>6.5150782230165103E-6</v>
          </cell>
          <cell r="F2106">
            <v>7.0319454387613098E-2</v>
          </cell>
        </row>
        <row r="2107">
          <cell r="A2107">
            <v>44110</v>
          </cell>
          <cell r="B2107">
            <v>10604.41</v>
          </cell>
          <cell r="C2107">
            <v>6.25</v>
          </cell>
          <cell r="D2107">
            <v>19298087186262</v>
          </cell>
          <cell r="E2107">
            <v>6.5150782230165103E-6</v>
          </cell>
          <cell r="F2107">
            <v>6.9088560658938494E-2</v>
          </cell>
        </row>
        <row r="2108">
          <cell r="A2108">
            <v>44111</v>
          </cell>
          <cell r="B2108">
            <v>10668.97</v>
          </cell>
          <cell r="C2108">
            <v>6.25</v>
          </cell>
          <cell r="D2108">
            <v>19298087186262</v>
          </cell>
          <cell r="E2108">
            <v>6.5150782230165103E-6</v>
          </cell>
          <cell r="F2108">
            <v>6.9509174109016497E-2</v>
          </cell>
        </row>
        <row r="2109">
          <cell r="A2109">
            <v>44112</v>
          </cell>
          <cell r="B2109">
            <v>10915.69</v>
          </cell>
          <cell r="C2109">
            <v>6.25</v>
          </cell>
          <cell r="D2109">
            <v>19298087186262</v>
          </cell>
          <cell r="E2109">
            <v>6.5150782230165103E-6</v>
          </cell>
          <cell r="F2109">
            <v>7.1116574208199099E-2</v>
          </cell>
        </row>
        <row r="2110">
          <cell r="A2110">
            <v>44113</v>
          </cell>
          <cell r="B2110">
            <v>11064.46</v>
          </cell>
          <cell r="C2110">
            <v>6.25</v>
          </cell>
          <cell r="D2110">
            <v>19298087186262</v>
          </cell>
          <cell r="E2110">
            <v>6.5150782230165103E-6</v>
          </cell>
          <cell r="F2110">
            <v>7.2085822395437302E-2</v>
          </cell>
        </row>
        <row r="2111">
          <cell r="A2111">
            <v>44114</v>
          </cell>
          <cell r="B2111">
            <v>11296.36</v>
          </cell>
          <cell r="C2111">
            <v>6.25</v>
          </cell>
          <cell r="D2111">
            <v>19298087186262</v>
          </cell>
          <cell r="E2111">
            <v>6.5150782230165103E-6</v>
          </cell>
          <cell r="F2111">
            <v>7.3596669035354806E-2</v>
          </cell>
        </row>
        <row r="2112">
          <cell r="A2112">
            <v>44115</v>
          </cell>
          <cell r="B2112">
            <v>11384.18</v>
          </cell>
          <cell r="C2112">
            <v>6.25</v>
          </cell>
          <cell r="D2112">
            <v>19298087186262</v>
          </cell>
          <cell r="E2112">
            <v>6.5150782230165103E-6</v>
          </cell>
          <cell r="F2112">
            <v>7.4168823204900106E-2</v>
          </cell>
        </row>
        <row r="2113">
          <cell r="A2113">
            <v>44116</v>
          </cell>
          <cell r="B2113">
            <v>11555.36</v>
          </cell>
          <cell r="C2113">
            <v>6.25</v>
          </cell>
          <cell r="D2113">
            <v>19298087186262</v>
          </cell>
          <cell r="E2113">
            <v>6.5150782230165103E-6</v>
          </cell>
          <cell r="F2113">
            <v>7.5284074295116105E-2</v>
          </cell>
        </row>
        <row r="2114">
          <cell r="A2114">
            <v>44117</v>
          </cell>
          <cell r="B2114">
            <v>11425.9</v>
          </cell>
          <cell r="C2114">
            <v>6.25</v>
          </cell>
          <cell r="D2114">
            <v>19298087186262</v>
          </cell>
          <cell r="E2114">
            <v>6.5150782230165103E-6</v>
          </cell>
          <cell r="F2114">
            <v>7.4440632268364407E-2</v>
          </cell>
        </row>
        <row r="2115">
          <cell r="A2115">
            <v>44118</v>
          </cell>
          <cell r="B2115">
            <v>11429.51</v>
          </cell>
          <cell r="C2115">
            <v>6.25</v>
          </cell>
          <cell r="D2115">
            <v>19298087186262</v>
          </cell>
          <cell r="E2115">
            <v>6.5150782230165103E-6</v>
          </cell>
          <cell r="F2115">
            <v>7.4464151700749506E-2</v>
          </cell>
        </row>
        <row r="2116">
          <cell r="A2116">
            <v>44119</v>
          </cell>
          <cell r="B2116">
            <v>11495.35</v>
          </cell>
          <cell r="C2116">
            <v>6.25</v>
          </cell>
          <cell r="D2116">
            <v>19298087186262</v>
          </cell>
          <cell r="E2116">
            <v>6.5150782230165103E-6</v>
          </cell>
          <cell r="F2116">
            <v>7.4893104450952902E-2</v>
          </cell>
        </row>
        <row r="2117">
          <cell r="A2117">
            <v>44120</v>
          </cell>
          <cell r="B2117">
            <v>11322.12</v>
          </cell>
          <cell r="C2117">
            <v>6.25</v>
          </cell>
          <cell r="D2117">
            <v>19298087186262</v>
          </cell>
          <cell r="E2117">
            <v>6.5150782230165103E-6</v>
          </cell>
          <cell r="F2117">
            <v>7.3764497450379704E-2</v>
          </cell>
        </row>
        <row r="2118">
          <cell r="A2118">
            <v>44121</v>
          </cell>
          <cell r="B2118">
            <v>11358.1</v>
          </cell>
          <cell r="C2118">
            <v>6.25</v>
          </cell>
          <cell r="D2118">
            <v>19298087186262</v>
          </cell>
          <cell r="E2118">
            <v>6.5150782230165103E-6</v>
          </cell>
          <cell r="F2118">
            <v>7.3998909964843901E-2</v>
          </cell>
        </row>
        <row r="2119">
          <cell r="A2119">
            <v>44122</v>
          </cell>
          <cell r="B2119">
            <v>11483.36</v>
          </cell>
          <cell r="C2119">
            <v>6.25</v>
          </cell>
          <cell r="D2119">
            <v>19997335994446</v>
          </cell>
          <cell r="E2119">
            <v>6.2872648440776804E-6</v>
          </cell>
          <cell r="F2119">
            <v>7.2198925619887902E-2</v>
          </cell>
        </row>
        <row r="2120">
          <cell r="A2120">
            <v>44123</v>
          </cell>
          <cell r="B2120">
            <v>11742.04</v>
          </cell>
          <cell r="C2120">
            <v>6.25</v>
          </cell>
          <cell r="D2120">
            <v>19997335994446</v>
          </cell>
          <cell r="E2120">
            <v>6.2872648440776804E-6</v>
          </cell>
          <cell r="F2120">
            <v>7.3825315289753904E-2</v>
          </cell>
        </row>
        <row r="2121">
          <cell r="A2121">
            <v>44124</v>
          </cell>
          <cell r="B2121">
            <v>11916.34</v>
          </cell>
          <cell r="C2121">
            <v>6.25</v>
          </cell>
          <cell r="D2121">
            <v>19997335994446</v>
          </cell>
          <cell r="E2121">
            <v>6.2872648440776804E-6</v>
          </cell>
          <cell r="F2121">
            <v>7.4921185552076705E-2</v>
          </cell>
        </row>
        <row r="2122">
          <cell r="A2122">
            <v>44125</v>
          </cell>
          <cell r="B2122">
            <v>12823.69</v>
          </cell>
          <cell r="C2122">
            <v>6.25</v>
          </cell>
          <cell r="D2122">
            <v>19997335994446</v>
          </cell>
          <cell r="E2122">
            <v>6.2872648440776804E-6</v>
          </cell>
          <cell r="F2122">
            <v>8.0625935308350605E-2</v>
          </cell>
        </row>
        <row r="2123">
          <cell r="A2123">
            <v>44126</v>
          </cell>
          <cell r="B2123">
            <v>12965.89</v>
          </cell>
          <cell r="C2123">
            <v>6.25</v>
          </cell>
          <cell r="D2123">
            <v>19997335994446</v>
          </cell>
          <cell r="E2123">
            <v>6.2872648440776804E-6</v>
          </cell>
          <cell r="F2123">
            <v>8.15199843691784E-2</v>
          </cell>
        </row>
        <row r="2124">
          <cell r="A2124">
            <v>44127</v>
          </cell>
          <cell r="B2124">
            <v>12931.54</v>
          </cell>
          <cell r="C2124">
            <v>6.25</v>
          </cell>
          <cell r="D2124">
            <v>19997335994446</v>
          </cell>
          <cell r="E2124">
            <v>6.2872648440776804E-6</v>
          </cell>
          <cell r="F2124">
            <v>8.13040168217843E-2</v>
          </cell>
        </row>
        <row r="2125">
          <cell r="A2125">
            <v>44128</v>
          </cell>
          <cell r="B2125">
            <v>13108.06</v>
          </cell>
          <cell r="C2125">
            <v>6.25</v>
          </cell>
          <cell r="D2125">
            <v>19997335994446</v>
          </cell>
          <cell r="E2125">
            <v>6.2872648440776804E-6</v>
          </cell>
          <cell r="F2125">
            <v>8.2413844812060905E-2</v>
          </cell>
        </row>
        <row r="2126">
          <cell r="A2126">
            <v>44129</v>
          </cell>
          <cell r="B2126">
            <v>13031.17</v>
          </cell>
          <cell r="C2126">
            <v>6.25</v>
          </cell>
          <cell r="D2126">
            <v>19997335994446</v>
          </cell>
          <cell r="E2126">
            <v>6.2872648440776804E-6</v>
          </cell>
          <cell r="F2126">
            <v>8.1930417018199794E-2</v>
          </cell>
        </row>
        <row r="2127">
          <cell r="A2127">
            <v>44130</v>
          </cell>
          <cell r="B2127">
            <v>13075.25</v>
          </cell>
          <cell r="C2127">
            <v>6.25</v>
          </cell>
          <cell r="D2127">
            <v>19997335994446</v>
          </cell>
          <cell r="E2127">
            <v>6.2872648440776804E-6</v>
          </cell>
          <cell r="F2127">
            <v>8.2207559652526699E-2</v>
          </cell>
        </row>
        <row r="2128">
          <cell r="A2128">
            <v>44131</v>
          </cell>
          <cell r="B2128">
            <v>13654.22</v>
          </cell>
          <cell r="C2128">
            <v>6.25</v>
          </cell>
          <cell r="D2128">
            <v>19997335994446</v>
          </cell>
          <cell r="E2128">
            <v>6.2872648440776804E-6</v>
          </cell>
          <cell r="F2128">
            <v>8.5847697379302396E-2</v>
          </cell>
        </row>
        <row r="2129">
          <cell r="A2129">
            <v>44132</v>
          </cell>
          <cell r="B2129">
            <v>13271.29</v>
          </cell>
          <cell r="C2129">
            <v>6.25</v>
          </cell>
          <cell r="D2129">
            <v>19997335994446</v>
          </cell>
          <cell r="E2129">
            <v>6.2872648440776804E-6</v>
          </cell>
          <cell r="F2129">
            <v>8.3440115052559702E-2</v>
          </cell>
        </row>
        <row r="2130">
          <cell r="A2130">
            <v>44133</v>
          </cell>
          <cell r="B2130">
            <v>13437.88</v>
          </cell>
          <cell r="C2130">
            <v>6.25</v>
          </cell>
          <cell r="D2130">
            <v>19997335994446</v>
          </cell>
          <cell r="E2130">
            <v>6.2872648440776804E-6</v>
          </cell>
          <cell r="F2130">
            <v>8.4487510502934599E-2</v>
          </cell>
        </row>
        <row r="2131">
          <cell r="A2131">
            <v>44134</v>
          </cell>
          <cell r="B2131">
            <v>13546.52</v>
          </cell>
          <cell r="C2131">
            <v>6.25</v>
          </cell>
          <cell r="D2131">
            <v>19997335994446</v>
          </cell>
          <cell r="E2131">
            <v>6.2872648440776804E-6</v>
          </cell>
          <cell r="F2131">
            <v>8.5170558955595194E-2</v>
          </cell>
        </row>
        <row r="2132">
          <cell r="A2132">
            <v>44135</v>
          </cell>
          <cell r="B2132">
            <v>13780.99</v>
          </cell>
          <cell r="C2132">
            <v>6.25</v>
          </cell>
          <cell r="D2132">
            <v>19997335994446</v>
          </cell>
          <cell r="E2132">
            <v>6.2872648440776804E-6</v>
          </cell>
          <cell r="F2132">
            <v>8.66447339435861E-2</v>
          </cell>
        </row>
        <row r="2133">
          <cell r="A2133">
            <v>44136</v>
          </cell>
          <cell r="B2133">
            <v>13737.11</v>
          </cell>
          <cell r="C2133">
            <v>6.25</v>
          </cell>
          <cell r="D2133">
            <v>19997335994446</v>
          </cell>
          <cell r="E2133">
            <v>6.2872648440776804E-6</v>
          </cell>
          <cell r="F2133">
            <v>8.6368848762228001E-2</v>
          </cell>
        </row>
        <row r="2134">
          <cell r="A2134">
            <v>44137</v>
          </cell>
          <cell r="B2134">
            <v>13550.49</v>
          </cell>
          <cell r="C2134">
            <v>6.25</v>
          </cell>
          <cell r="D2134">
            <v>19997335994446</v>
          </cell>
          <cell r="E2134">
            <v>6.2872648440776804E-6</v>
          </cell>
          <cell r="F2134">
            <v>8.5195519397026201E-2</v>
          </cell>
        </row>
        <row r="2135">
          <cell r="A2135">
            <v>44138</v>
          </cell>
          <cell r="B2135">
            <v>13950.3</v>
          </cell>
          <cell r="C2135">
            <v>6.25</v>
          </cell>
          <cell r="D2135">
            <v>16787779609932</v>
          </cell>
          <cell r="E2135">
            <v>7.4892898581243003E-6</v>
          </cell>
          <cell r="F2135">
            <v>0.104477840307791</v>
          </cell>
        </row>
        <row r="2136">
          <cell r="A2136">
            <v>44139</v>
          </cell>
          <cell r="B2136">
            <v>14133.71</v>
          </cell>
          <cell r="C2136">
            <v>6.25</v>
          </cell>
          <cell r="D2136">
            <v>16787779609932</v>
          </cell>
          <cell r="E2136">
            <v>7.4892898581243003E-6</v>
          </cell>
          <cell r="F2136">
            <v>0.10585145096067</v>
          </cell>
        </row>
        <row r="2137">
          <cell r="A2137">
            <v>44140</v>
          </cell>
          <cell r="B2137">
            <v>15579.85</v>
          </cell>
          <cell r="C2137">
            <v>6.25</v>
          </cell>
          <cell r="D2137">
            <v>16787779609932</v>
          </cell>
          <cell r="E2137">
            <v>7.4892898581243003E-6</v>
          </cell>
          <cell r="F2137">
            <v>0.11668201259609801</v>
          </cell>
        </row>
        <row r="2138">
          <cell r="A2138">
            <v>44141</v>
          </cell>
          <cell r="B2138">
            <v>15565.88</v>
          </cell>
          <cell r="C2138">
            <v>6.25</v>
          </cell>
          <cell r="D2138">
            <v>16787779609932</v>
          </cell>
          <cell r="E2138">
            <v>7.4892898581243003E-6</v>
          </cell>
          <cell r="F2138">
            <v>0.11657738721678</v>
          </cell>
        </row>
        <row r="2139">
          <cell r="A2139">
            <v>44142</v>
          </cell>
          <cell r="B2139">
            <v>14833.75</v>
          </cell>
          <cell r="C2139">
            <v>6.25</v>
          </cell>
          <cell r="D2139">
            <v>16787779609932</v>
          </cell>
          <cell r="E2139">
            <v>7.4892898581243003E-6</v>
          </cell>
          <cell r="F2139">
            <v>0.111094253432951</v>
          </cell>
        </row>
        <row r="2140">
          <cell r="A2140">
            <v>44143</v>
          </cell>
          <cell r="B2140">
            <v>15479.57</v>
          </cell>
          <cell r="C2140">
            <v>6.25</v>
          </cell>
          <cell r="D2140">
            <v>16787779609932</v>
          </cell>
          <cell r="E2140">
            <v>7.4892898581243003E-6</v>
          </cell>
          <cell r="F2140">
            <v>0.115930986609125</v>
          </cell>
        </row>
        <row r="2141">
          <cell r="A2141">
            <v>44144</v>
          </cell>
          <cell r="B2141">
            <v>15332.32</v>
          </cell>
          <cell r="C2141">
            <v>6.25</v>
          </cell>
          <cell r="D2141">
            <v>16787779609932</v>
          </cell>
          <cell r="E2141">
            <v>7.4892898581243003E-6</v>
          </cell>
          <cell r="F2141">
            <v>0.114828188677516</v>
          </cell>
        </row>
        <row r="2142">
          <cell r="A2142">
            <v>44145</v>
          </cell>
          <cell r="B2142">
            <v>15290.9</v>
          </cell>
          <cell r="C2142">
            <v>6.25</v>
          </cell>
          <cell r="D2142">
            <v>16787779609932</v>
          </cell>
          <cell r="E2142">
            <v>7.4892898581243003E-6</v>
          </cell>
          <cell r="F2142">
            <v>0.114517982291593</v>
          </cell>
        </row>
        <row r="2143">
          <cell r="A2143">
            <v>44146</v>
          </cell>
          <cell r="B2143">
            <v>15701.34</v>
          </cell>
          <cell r="C2143">
            <v>6.25</v>
          </cell>
          <cell r="D2143">
            <v>16787779609932</v>
          </cell>
          <cell r="E2143">
            <v>7.4892898581243003E-6</v>
          </cell>
          <cell r="F2143">
            <v>0.11759188642096099</v>
          </cell>
        </row>
        <row r="2144">
          <cell r="A2144">
            <v>44147</v>
          </cell>
          <cell r="B2144">
            <v>16276.34</v>
          </cell>
          <cell r="C2144">
            <v>6.25</v>
          </cell>
          <cell r="D2144">
            <v>16787779609932</v>
          </cell>
          <cell r="E2144">
            <v>7.4892898581243003E-6</v>
          </cell>
          <cell r="F2144">
            <v>0.121898228089383</v>
          </cell>
        </row>
        <row r="2145">
          <cell r="A2145">
            <v>44148</v>
          </cell>
          <cell r="B2145">
            <v>16317.81</v>
          </cell>
          <cell r="C2145">
            <v>6.25</v>
          </cell>
          <cell r="D2145">
            <v>16787779609932</v>
          </cell>
          <cell r="E2145">
            <v>7.4892898581243003E-6</v>
          </cell>
          <cell r="F2145">
            <v>0.122208808939799</v>
          </cell>
        </row>
        <row r="2146">
          <cell r="A2146">
            <v>44149</v>
          </cell>
          <cell r="B2146">
            <v>16068.14</v>
          </cell>
          <cell r="C2146">
            <v>6.25</v>
          </cell>
          <cell r="D2146">
            <v>16787779609932</v>
          </cell>
          <cell r="E2146">
            <v>7.4892898581243003E-6</v>
          </cell>
          <cell r="F2146">
            <v>0.120338957940921</v>
          </cell>
        </row>
        <row r="2147">
          <cell r="A2147">
            <v>44150</v>
          </cell>
          <cell r="B2147">
            <v>15955.59</v>
          </cell>
          <cell r="C2147">
            <v>6.25</v>
          </cell>
          <cell r="D2147">
            <v>16787779609932</v>
          </cell>
          <cell r="E2147">
            <v>7.4892898581243003E-6</v>
          </cell>
          <cell r="F2147">
            <v>0.11949603836738899</v>
          </cell>
        </row>
        <row r="2148">
          <cell r="A2148">
            <v>44151</v>
          </cell>
          <cell r="B2148">
            <v>16716.11</v>
          </cell>
          <cell r="C2148">
            <v>6.25</v>
          </cell>
          <cell r="D2148">
            <v>16787779609932</v>
          </cell>
          <cell r="E2148">
            <v>7.4892898581243003E-6</v>
          </cell>
          <cell r="F2148">
            <v>0.12519179309028999</v>
          </cell>
        </row>
        <row r="2149">
          <cell r="A2149">
            <v>44152</v>
          </cell>
          <cell r="B2149">
            <v>17645.41</v>
          </cell>
          <cell r="C2149">
            <v>6.25</v>
          </cell>
          <cell r="D2149">
            <v>17596801059571</v>
          </cell>
          <cell r="E2149">
            <v>7.1449661303470302E-6</v>
          </cell>
          <cell r="F2149">
            <v>0.12607585680608699</v>
          </cell>
        </row>
        <row r="2150">
          <cell r="A2150">
            <v>44153</v>
          </cell>
          <cell r="B2150">
            <v>17804.009999999998</v>
          </cell>
          <cell r="C2150">
            <v>6.25</v>
          </cell>
          <cell r="D2150">
            <v>17596801059571</v>
          </cell>
          <cell r="E2150">
            <v>7.1449661303470302E-6</v>
          </cell>
          <cell r="F2150">
            <v>0.12720904843436001</v>
          </cell>
        </row>
        <row r="2151">
          <cell r="A2151">
            <v>44154</v>
          </cell>
          <cell r="B2151">
            <v>17817.09</v>
          </cell>
          <cell r="C2151">
            <v>6.25</v>
          </cell>
          <cell r="D2151">
            <v>17596801059571</v>
          </cell>
          <cell r="E2151">
            <v>7.1449661303470302E-6</v>
          </cell>
          <cell r="F2151">
            <v>0.12730250459134501</v>
          </cell>
        </row>
        <row r="2152">
          <cell r="A2152">
            <v>44155</v>
          </cell>
          <cell r="B2152">
            <v>18621.310000000001</v>
          </cell>
          <cell r="C2152">
            <v>6.25</v>
          </cell>
          <cell r="D2152">
            <v>17596801059571</v>
          </cell>
          <cell r="E2152">
            <v>7.1449661303470302E-6</v>
          </cell>
          <cell r="F2152">
            <v>0.13304862925269301</v>
          </cell>
        </row>
        <row r="2153">
          <cell r="A2153">
            <v>44156</v>
          </cell>
          <cell r="B2153">
            <v>18642.23</v>
          </cell>
          <cell r="C2153">
            <v>6.25</v>
          </cell>
          <cell r="D2153">
            <v>17596801059571</v>
          </cell>
          <cell r="E2153">
            <v>7.1449661303470302E-6</v>
          </cell>
          <cell r="F2153">
            <v>0.133198101944139</v>
          </cell>
        </row>
        <row r="2154">
          <cell r="A2154">
            <v>44157</v>
          </cell>
          <cell r="B2154">
            <v>18370</v>
          </cell>
          <cell r="C2154">
            <v>6.25</v>
          </cell>
          <cell r="D2154">
            <v>17596801059571</v>
          </cell>
          <cell r="E2154">
            <v>7.1449661303470302E-6</v>
          </cell>
          <cell r="F2154">
            <v>0.13125302781447501</v>
          </cell>
        </row>
        <row r="2155">
          <cell r="A2155">
            <v>44158</v>
          </cell>
          <cell r="B2155">
            <v>18364.12</v>
          </cell>
          <cell r="C2155">
            <v>6.25</v>
          </cell>
          <cell r="D2155">
            <v>17596801059571</v>
          </cell>
          <cell r="E2155">
            <v>7.1449661303470302E-6</v>
          </cell>
          <cell r="F2155">
            <v>0.13121101541362901</v>
          </cell>
        </row>
        <row r="2156">
          <cell r="A2156">
            <v>44159</v>
          </cell>
          <cell r="B2156">
            <v>19107.46</v>
          </cell>
          <cell r="C2156">
            <v>6.25</v>
          </cell>
          <cell r="D2156">
            <v>17596801059571</v>
          </cell>
          <cell r="E2156">
            <v>7.1449661303470302E-6</v>
          </cell>
          <cell r="F2156">
            <v>0.13652215453696101</v>
          </cell>
        </row>
        <row r="2157">
          <cell r="A2157">
            <v>44160</v>
          </cell>
          <cell r="B2157">
            <v>18732.12</v>
          </cell>
          <cell r="C2157">
            <v>6.25</v>
          </cell>
          <cell r="D2157">
            <v>17596801059571</v>
          </cell>
          <cell r="E2157">
            <v>7.1449661303470302E-6</v>
          </cell>
          <cell r="F2157">
            <v>0.133840362949596</v>
          </cell>
        </row>
        <row r="2158">
          <cell r="A2158">
            <v>44161</v>
          </cell>
          <cell r="B2158">
            <v>17150.62</v>
          </cell>
          <cell r="C2158">
            <v>6.25</v>
          </cell>
          <cell r="D2158">
            <v>17596801059571</v>
          </cell>
          <cell r="E2158">
            <v>7.1449661303470302E-6</v>
          </cell>
          <cell r="F2158">
            <v>0.122540599014452</v>
          </cell>
        </row>
        <row r="2159">
          <cell r="A2159">
            <v>44162</v>
          </cell>
          <cell r="B2159">
            <v>17108.400000000001</v>
          </cell>
          <cell r="C2159">
            <v>6.25</v>
          </cell>
          <cell r="D2159">
            <v>17596801059571</v>
          </cell>
          <cell r="E2159">
            <v>7.1449661303470302E-6</v>
          </cell>
          <cell r="F2159">
            <v>0.12223893854442899</v>
          </cell>
        </row>
        <row r="2160">
          <cell r="A2160">
            <v>44163</v>
          </cell>
          <cell r="B2160">
            <v>17717.419999999998</v>
          </cell>
          <cell r="C2160">
            <v>6.25</v>
          </cell>
          <cell r="D2160">
            <v>17596801059571</v>
          </cell>
          <cell r="E2160">
            <v>7.1449661303470302E-6</v>
          </cell>
          <cell r="F2160">
            <v>0.12659036581713301</v>
          </cell>
        </row>
        <row r="2161">
          <cell r="A2161">
            <v>44164</v>
          </cell>
          <cell r="B2161">
            <v>18177.48</v>
          </cell>
          <cell r="C2161">
            <v>6.25</v>
          </cell>
          <cell r="D2161">
            <v>19157154724710</v>
          </cell>
          <cell r="E2161">
            <v>6.5630073661678797E-6</v>
          </cell>
          <cell r="F2161">
            <v>0.11929893513836901</v>
          </cell>
        </row>
        <row r="2162">
          <cell r="A2162">
            <v>44165</v>
          </cell>
          <cell r="B2162">
            <v>19625.84</v>
          </cell>
          <cell r="C2162">
            <v>6.25</v>
          </cell>
          <cell r="D2162">
            <v>19157154724710</v>
          </cell>
          <cell r="E2162">
            <v>6.5630073661678797E-6</v>
          </cell>
          <cell r="F2162">
            <v>0.128804532487232</v>
          </cell>
        </row>
        <row r="2163">
          <cell r="A2163">
            <v>44166</v>
          </cell>
          <cell r="B2163">
            <v>18803</v>
          </cell>
          <cell r="C2163">
            <v>6.25</v>
          </cell>
          <cell r="D2163">
            <v>19157154724710</v>
          </cell>
          <cell r="E2163">
            <v>6.5630073661678797E-6</v>
          </cell>
          <cell r="F2163">
            <v>0.12340422750605499</v>
          </cell>
        </row>
        <row r="2164">
          <cell r="A2164">
            <v>44167</v>
          </cell>
          <cell r="B2164">
            <v>19201.09</v>
          </cell>
          <cell r="C2164">
            <v>6.25</v>
          </cell>
          <cell r="D2164">
            <v>19157154724710</v>
          </cell>
          <cell r="E2164">
            <v>6.5630073661678797E-6</v>
          </cell>
          <cell r="F2164">
            <v>0.12601689510845199</v>
          </cell>
        </row>
        <row r="2165">
          <cell r="A2165">
            <v>44168</v>
          </cell>
          <cell r="B2165">
            <v>19445.400000000001</v>
          </cell>
          <cell r="C2165">
            <v>6.25</v>
          </cell>
          <cell r="D2165">
            <v>19157154724710</v>
          </cell>
          <cell r="E2165">
            <v>6.5630073661678797E-6</v>
          </cell>
          <cell r="F2165">
            <v>0.12762030343808101</v>
          </cell>
        </row>
        <row r="2166">
          <cell r="A2166">
            <v>44169</v>
          </cell>
          <cell r="B2166">
            <v>18699.77</v>
          </cell>
          <cell r="C2166">
            <v>6.25</v>
          </cell>
          <cell r="D2166">
            <v>19157154724710</v>
          </cell>
          <cell r="E2166">
            <v>6.5630073661678797E-6</v>
          </cell>
          <cell r="F2166">
            <v>0.122726728255645</v>
          </cell>
        </row>
        <row r="2167">
          <cell r="A2167">
            <v>44170</v>
          </cell>
          <cell r="B2167">
            <v>19154.23</v>
          </cell>
          <cell r="C2167">
            <v>6.25</v>
          </cell>
          <cell r="D2167">
            <v>19157154724710</v>
          </cell>
          <cell r="E2167">
            <v>6.5630073661678797E-6</v>
          </cell>
          <cell r="F2167">
            <v>0.12570935258327401</v>
          </cell>
        </row>
        <row r="2168">
          <cell r="A2168">
            <v>44171</v>
          </cell>
          <cell r="B2168">
            <v>19345.12</v>
          </cell>
          <cell r="C2168">
            <v>6.25</v>
          </cell>
          <cell r="D2168">
            <v>19157154724710</v>
          </cell>
          <cell r="E2168">
            <v>6.5630073661678797E-6</v>
          </cell>
          <cell r="F2168">
            <v>0.126962165059402</v>
          </cell>
        </row>
        <row r="2169">
          <cell r="A2169">
            <v>44172</v>
          </cell>
          <cell r="B2169">
            <v>19191.63</v>
          </cell>
          <cell r="C2169">
            <v>6.25</v>
          </cell>
          <cell r="D2169">
            <v>19157154724710</v>
          </cell>
          <cell r="E2169">
            <v>6.5630073661678797E-6</v>
          </cell>
          <cell r="F2169">
            <v>0.12595480905876899</v>
          </cell>
        </row>
        <row r="2170">
          <cell r="A2170">
            <v>44173</v>
          </cell>
          <cell r="B2170">
            <v>18321.14</v>
          </cell>
          <cell r="C2170">
            <v>6.25</v>
          </cell>
          <cell r="D2170">
            <v>19157154724710</v>
          </cell>
          <cell r="E2170">
            <v>6.5630073661678797E-6</v>
          </cell>
          <cell r="F2170">
            <v>0.12024177677659301</v>
          </cell>
        </row>
        <row r="2171">
          <cell r="A2171">
            <v>44174</v>
          </cell>
          <cell r="B2171">
            <v>18553.919999999998</v>
          </cell>
          <cell r="C2171">
            <v>6.25</v>
          </cell>
          <cell r="D2171">
            <v>19157154724710</v>
          </cell>
          <cell r="E2171">
            <v>6.5630073661678797E-6</v>
          </cell>
          <cell r="F2171">
            <v>0.12176951363129</v>
          </cell>
        </row>
        <row r="2172">
          <cell r="A2172">
            <v>44175</v>
          </cell>
          <cell r="B2172">
            <v>18264.990000000002</v>
          </cell>
          <cell r="C2172">
            <v>6.25</v>
          </cell>
          <cell r="D2172">
            <v>19157154724710</v>
          </cell>
          <cell r="E2172">
            <v>6.5630073661678797E-6</v>
          </cell>
          <cell r="F2172">
            <v>0.119873263912983</v>
          </cell>
        </row>
        <row r="2173">
          <cell r="A2173">
            <v>44176</v>
          </cell>
          <cell r="B2173">
            <v>18058.900000000001</v>
          </cell>
          <cell r="C2173">
            <v>6.25</v>
          </cell>
          <cell r="D2173">
            <v>19157154724710</v>
          </cell>
          <cell r="E2173">
            <v>6.5630073661678797E-6</v>
          </cell>
          <cell r="F2173">
            <v>0.11852069372488901</v>
          </cell>
        </row>
        <row r="2174">
          <cell r="A2174">
            <v>44177</v>
          </cell>
          <cell r="B2174">
            <v>18803.66</v>
          </cell>
          <cell r="C2174">
            <v>6.25</v>
          </cell>
          <cell r="D2174">
            <v>19157154724710</v>
          </cell>
          <cell r="E2174">
            <v>6.5630073661678797E-6</v>
          </cell>
          <cell r="F2174">
            <v>0.123408559090916</v>
          </cell>
        </row>
        <row r="2175">
          <cell r="A2175">
            <v>44178</v>
          </cell>
          <cell r="B2175">
            <v>19142.38</v>
          </cell>
          <cell r="C2175">
            <v>6.25</v>
          </cell>
          <cell r="D2175">
            <v>19157154724710</v>
          </cell>
          <cell r="E2175">
            <v>6.5630073661678797E-6</v>
          </cell>
          <cell r="F2175">
            <v>0.12563158094598501</v>
          </cell>
        </row>
        <row r="2176">
          <cell r="A2176">
            <v>44179</v>
          </cell>
          <cell r="B2176">
            <v>19246.64</v>
          </cell>
          <cell r="C2176">
            <v>6.25</v>
          </cell>
          <cell r="D2176">
            <v>18670168558399</v>
          </cell>
          <cell r="E2176">
            <v>6.7341945617587398E-6</v>
          </cell>
          <cell r="F2176">
            <v>0.129610618420128</v>
          </cell>
        </row>
        <row r="2177">
          <cell r="A2177">
            <v>44180</v>
          </cell>
          <cell r="B2177">
            <v>19417.080000000002</v>
          </cell>
          <cell r="C2177">
            <v>6.25</v>
          </cell>
          <cell r="D2177">
            <v>18670168558399</v>
          </cell>
          <cell r="E2177">
            <v>6.7341945617587398E-6</v>
          </cell>
          <cell r="F2177">
            <v>0.130758394541234</v>
          </cell>
        </row>
        <row r="2178">
          <cell r="A2178">
            <v>44181</v>
          </cell>
          <cell r="B2178">
            <v>21310.6</v>
          </cell>
          <cell r="C2178">
            <v>6.25</v>
          </cell>
          <cell r="D2178">
            <v>18670168558399</v>
          </cell>
          <cell r="E2178">
            <v>6.7341945617587398E-6</v>
          </cell>
          <cell r="F2178">
            <v>0.143509726627816</v>
          </cell>
        </row>
        <row r="2179">
          <cell r="A2179">
            <v>44182</v>
          </cell>
          <cell r="B2179">
            <v>22805.16</v>
          </cell>
          <cell r="C2179">
            <v>6.25</v>
          </cell>
          <cell r="D2179">
            <v>18670168558399</v>
          </cell>
          <cell r="E2179">
            <v>6.7341945617587398E-6</v>
          </cell>
          <cell r="F2179">
            <v>0.153574384452038</v>
          </cell>
        </row>
        <row r="2180">
          <cell r="A2180">
            <v>44183</v>
          </cell>
          <cell r="B2180">
            <v>23137.96</v>
          </cell>
          <cell r="C2180">
            <v>6.25</v>
          </cell>
          <cell r="D2180">
            <v>18670168558399</v>
          </cell>
          <cell r="E2180">
            <v>6.7341945617587398E-6</v>
          </cell>
          <cell r="F2180">
            <v>0.15581552440219101</v>
          </cell>
        </row>
        <row r="2181">
          <cell r="A2181">
            <v>44184</v>
          </cell>
          <cell r="B2181">
            <v>23869.83</v>
          </cell>
          <cell r="C2181">
            <v>6.25</v>
          </cell>
          <cell r="D2181">
            <v>18670168558399</v>
          </cell>
          <cell r="E2181">
            <v>6.7341945617587398E-6</v>
          </cell>
          <cell r="F2181">
            <v>0.16074407937610599</v>
          </cell>
        </row>
        <row r="2182">
          <cell r="A2182">
            <v>44185</v>
          </cell>
          <cell r="B2182">
            <v>23477.3</v>
          </cell>
          <cell r="C2182">
            <v>6.25</v>
          </cell>
          <cell r="D2182">
            <v>18670168558399</v>
          </cell>
          <cell r="E2182">
            <v>6.7341945617587398E-6</v>
          </cell>
          <cell r="F2182">
            <v>0.15810070598477899</v>
          </cell>
        </row>
        <row r="2183">
          <cell r="A2183">
            <v>44186</v>
          </cell>
          <cell r="B2183">
            <v>22803.08</v>
          </cell>
          <cell r="C2183">
            <v>6.25</v>
          </cell>
          <cell r="D2183">
            <v>18670168558399</v>
          </cell>
          <cell r="E2183">
            <v>6.7341945617587398E-6</v>
          </cell>
          <cell r="F2183">
            <v>0.15356037732735001</v>
          </cell>
        </row>
        <row r="2184">
          <cell r="A2184">
            <v>44187</v>
          </cell>
          <cell r="B2184">
            <v>23783.03</v>
          </cell>
          <cell r="C2184">
            <v>6.25</v>
          </cell>
          <cell r="D2184">
            <v>18670168558399</v>
          </cell>
          <cell r="E2184">
            <v>6.7341945617587398E-6</v>
          </cell>
          <cell r="F2184">
            <v>0.16015955128814499</v>
          </cell>
        </row>
        <row r="2185">
          <cell r="A2185">
            <v>44188</v>
          </cell>
          <cell r="B2185">
            <v>23241.34</v>
          </cell>
          <cell r="C2185">
            <v>6.25</v>
          </cell>
          <cell r="D2185">
            <v>18670168558399</v>
          </cell>
          <cell r="E2185">
            <v>6.7341945617587398E-6</v>
          </cell>
          <cell r="F2185">
            <v>0.156511705435986</v>
          </cell>
        </row>
        <row r="2186">
          <cell r="A2186">
            <v>44189</v>
          </cell>
          <cell r="B2186">
            <v>23735.95</v>
          </cell>
          <cell r="C2186">
            <v>6.25</v>
          </cell>
          <cell r="D2186">
            <v>18670168558399</v>
          </cell>
          <cell r="E2186">
            <v>6.7341945617587398E-6</v>
          </cell>
          <cell r="F2186">
            <v>0.15984250540817699</v>
          </cell>
        </row>
        <row r="2187">
          <cell r="A2187">
            <v>44190</v>
          </cell>
          <cell r="B2187">
            <v>24664.79</v>
          </cell>
          <cell r="C2187">
            <v>6.25</v>
          </cell>
          <cell r="D2187">
            <v>18670168558399</v>
          </cell>
          <cell r="E2187">
            <v>6.7341945617587398E-6</v>
          </cell>
          <cell r="F2187">
            <v>0.16609749468492099</v>
          </cell>
        </row>
        <row r="2188">
          <cell r="A2188">
            <v>44191</v>
          </cell>
          <cell r="B2188">
            <v>26437.040000000001</v>
          </cell>
          <cell r="C2188">
            <v>6.25</v>
          </cell>
          <cell r="D2188">
            <v>18670168558399</v>
          </cell>
          <cell r="E2188">
            <v>6.7341945617587398E-6</v>
          </cell>
          <cell r="F2188">
            <v>0.178032170996998</v>
          </cell>
        </row>
        <row r="2189">
          <cell r="A2189">
            <v>44192</v>
          </cell>
          <cell r="B2189">
            <v>26272.29</v>
          </cell>
          <cell r="C2189">
            <v>6.25</v>
          </cell>
          <cell r="D2189">
            <v>18670168558399</v>
          </cell>
          <cell r="E2189">
            <v>6.7341945617587398E-6</v>
          </cell>
          <cell r="F2189">
            <v>0.17692271244294899</v>
          </cell>
        </row>
        <row r="2190">
          <cell r="A2190">
            <v>44193</v>
          </cell>
          <cell r="B2190">
            <v>27084.81</v>
          </cell>
          <cell r="C2190">
            <v>6.25</v>
          </cell>
          <cell r="D2190">
            <v>18599593048299</v>
          </cell>
          <cell r="E2190">
            <v>6.7597472292324097E-6</v>
          </cell>
          <cell r="F2190">
            <v>0.18308646935178599</v>
          </cell>
        </row>
        <row r="2191">
          <cell r="A2191">
            <v>44194</v>
          </cell>
          <cell r="B2191">
            <v>27362.44</v>
          </cell>
          <cell r="C2191">
            <v>6.25</v>
          </cell>
          <cell r="D2191">
            <v>18599593048299</v>
          </cell>
          <cell r="E2191">
            <v>6.7597472292324097E-6</v>
          </cell>
          <cell r="F2191">
            <v>0.184963177975038</v>
          </cell>
        </row>
        <row r="2192">
          <cell r="A2192">
            <v>44195</v>
          </cell>
          <cell r="B2192">
            <v>28840.95</v>
          </cell>
          <cell r="C2192">
            <v>6.25</v>
          </cell>
          <cell r="D2192">
            <v>18599593048299</v>
          </cell>
          <cell r="E2192">
            <v>6.7597472292324097E-6</v>
          </cell>
          <cell r="F2192">
            <v>0.19495753185093101</v>
          </cell>
        </row>
        <row r="2193">
          <cell r="A2193">
            <v>44196</v>
          </cell>
          <cell r="B2193">
            <v>29001.72</v>
          </cell>
          <cell r="C2193">
            <v>6.25</v>
          </cell>
          <cell r="D2193">
            <v>18599593048299</v>
          </cell>
          <cell r="E2193">
            <v>6.7597472292324097E-6</v>
          </cell>
          <cell r="F2193">
            <v>0.196044296412974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6 1" refreshedDate="44304.919695486111" createdVersion="7" refreshedVersion="7" minRefreshableVersion="3" recordCount="741" xr:uid="{B84E600F-1C4C-482A-B6F0-E689CD0B114E}">
  <cacheSource type="worksheet">
    <worksheetSource ref="A4:AA745" sheet="Pivot Tables"/>
  </cacheSource>
  <cacheFields count="29">
    <cacheField name="时间" numFmtId="14">
      <sharedItems containsSemiMixedTypes="0" containsNonDate="0" containsDate="1" containsString="0" minDate="2015-01-01T00:00:00" maxDate="2021-01-30T00:00:00" count="741">
        <d v="2015-01-01T00:00:00"/>
        <d v="2015-01-04T00:00:00"/>
        <d v="2015-01-07T00:00:00"/>
        <d v="2015-01-10T00:00:00"/>
        <d v="2015-01-13T00:00:00"/>
        <d v="2015-01-16T00:00:00"/>
        <d v="2015-01-19T00:00:00"/>
        <d v="2015-01-22T00:00:00"/>
        <d v="2015-01-25T00:00:00"/>
        <d v="2015-01-28T00:00:00"/>
        <d v="2015-01-31T00:00:00"/>
        <d v="2015-02-03T00:00:00"/>
        <d v="2015-02-06T00:00:00"/>
        <d v="2015-02-09T00:00:00"/>
        <d v="2015-02-12T00:00:00"/>
        <d v="2015-02-15T00:00:00"/>
        <d v="2015-02-18T00:00:00"/>
        <d v="2015-02-21T00:00:00"/>
        <d v="2015-02-24T00:00:00"/>
        <d v="2015-02-27T00:00:00"/>
        <d v="2015-03-02T00:00:00"/>
        <d v="2015-03-05T00:00:00"/>
        <d v="2015-03-08T00:00:00"/>
        <d v="2015-03-11T00:00:00"/>
        <d v="2015-03-14T00:00:00"/>
        <d v="2015-03-17T00:00:00"/>
        <d v="2015-03-20T00:00:00"/>
        <d v="2015-03-23T00:00:00"/>
        <d v="2015-03-26T00:00:00"/>
        <d v="2015-03-29T00:00:00"/>
        <d v="2015-04-01T00:00:00"/>
        <d v="2015-04-04T00:00:00"/>
        <d v="2015-04-07T00:00:00"/>
        <d v="2015-04-10T00:00:00"/>
        <d v="2015-04-13T00:00:00"/>
        <d v="2015-04-16T00:00:00"/>
        <d v="2015-04-19T00:00:00"/>
        <d v="2015-04-22T00:00:00"/>
        <d v="2015-04-25T00:00:00"/>
        <d v="2015-04-28T00:00:00"/>
        <d v="2015-05-01T00:00:00"/>
        <d v="2015-05-04T00:00:00"/>
        <d v="2015-05-07T00:00:00"/>
        <d v="2015-05-10T00:00:00"/>
        <d v="2015-05-13T00:00:00"/>
        <d v="2015-05-16T00:00:00"/>
        <d v="2015-05-19T00:00:00"/>
        <d v="2015-05-22T00:00:00"/>
        <d v="2015-05-25T00:00:00"/>
        <d v="2015-05-28T00:00:00"/>
        <d v="2015-05-31T00:00:00"/>
        <d v="2015-06-03T00:00:00"/>
        <d v="2015-06-06T00:00:00"/>
        <d v="2015-06-09T00:00:00"/>
        <d v="2015-06-12T00:00:00"/>
        <d v="2015-06-15T00:00:00"/>
        <d v="2015-06-18T00:00:00"/>
        <d v="2015-06-21T00:00:00"/>
        <d v="2015-06-24T00:00:00"/>
        <d v="2015-06-27T00:00:00"/>
        <d v="2015-06-30T00:00:00"/>
        <d v="2015-07-03T00:00:00"/>
        <d v="2015-07-06T00:00:00"/>
        <d v="2015-07-09T00:00:00"/>
        <d v="2015-07-12T00:00:00"/>
        <d v="2015-07-15T00:00:00"/>
        <d v="2015-07-18T00:00:00"/>
        <d v="2015-07-21T00:00:00"/>
        <d v="2015-07-24T00:00:00"/>
        <d v="2015-07-27T00:00:00"/>
        <d v="2015-07-30T00:00:00"/>
        <d v="2015-08-02T00:00:00"/>
        <d v="2015-08-05T00:00:00"/>
        <d v="2015-08-08T00:00:00"/>
        <d v="2015-08-11T00:00:00"/>
        <d v="2015-08-14T00:00:00"/>
        <d v="2015-08-17T00:00:00"/>
        <d v="2015-08-20T00:00:00"/>
        <d v="2015-08-23T00:00:00"/>
        <d v="2015-08-26T00:00:00"/>
        <d v="2015-08-29T00:00:00"/>
        <d v="2015-09-01T00:00:00"/>
        <d v="2015-09-04T00:00:00"/>
        <d v="2015-09-07T00:00:00"/>
        <d v="2015-09-10T00:00:00"/>
        <d v="2015-09-13T00:00:00"/>
        <d v="2015-09-16T00:00:00"/>
        <d v="2015-09-19T00:00:00"/>
        <d v="2015-09-22T00:00:00"/>
        <d v="2015-09-25T00:00:00"/>
        <d v="2015-09-28T00:00:00"/>
        <d v="2015-10-01T00:00:00"/>
        <d v="2015-10-04T00:00:00"/>
        <d v="2015-10-07T00:00:00"/>
        <d v="2015-10-10T00:00:00"/>
        <d v="2015-10-13T00:00:00"/>
        <d v="2015-10-16T00:00:00"/>
        <d v="2015-10-19T00:00:00"/>
        <d v="2015-10-22T00:00:00"/>
        <d v="2015-10-25T00:00:00"/>
        <d v="2015-10-28T00:00:00"/>
        <d v="2015-10-31T00:00:00"/>
        <d v="2015-11-03T00:00:00"/>
        <d v="2015-11-06T00:00:00"/>
        <d v="2015-11-09T00:00:00"/>
        <d v="2015-11-12T00:00:00"/>
        <d v="2015-11-15T00:00:00"/>
        <d v="2015-11-18T00:00:00"/>
        <d v="2015-11-21T00:00:00"/>
        <d v="2015-11-24T00:00:00"/>
        <d v="2015-11-27T00:00:00"/>
        <d v="2015-11-30T00:00:00"/>
        <d v="2015-12-03T00:00:00"/>
        <d v="2015-12-06T00:00:00"/>
        <d v="2015-12-09T00:00:00"/>
        <d v="2015-12-12T00:00:00"/>
        <d v="2015-12-15T00:00:00"/>
        <d v="2015-12-18T00:00:00"/>
        <d v="2015-12-21T00:00:00"/>
        <d v="2015-12-24T00:00:00"/>
        <d v="2015-12-27T00:00:00"/>
        <d v="2015-12-30T00:00:00"/>
        <d v="2016-01-02T00:00:00"/>
        <d v="2016-01-05T00:00:00"/>
        <d v="2016-01-08T00:00:00"/>
        <d v="2016-01-11T00:00:00"/>
        <d v="2016-01-14T00:00:00"/>
        <d v="2016-01-17T00:00:00"/>
        <d v="2016-01-20T00:00:00"/>
        <d v="2016-01-23T00:00:00"/>
        <d v="2016-01-26T00:00:00"/>
        <d v="2016-01-29T00:00:00"/>
        <d v="2016-02-01T00:00:00"/>
        <d v="2016-02-04T00:00:00"/>
        <d v="2016-02-07T00:00:00"/>
        <d v="2016-02-10T00:00:00"/>
        <d v="2016-02-13T00:00:00"/>
        <d v="2016-02-16T00:00:00"/>
        <d v="2016-02-19T00:00:00"/>
        <d v="2016-02-22T00:00:00"/>
        <d v="2016-02-25T00:00:00"/>
        <d v="2016-02-28T00:00:00"/>
        <d v="2016-03-02T00:00:00"/>
        <d v="2016-03-05T00:00:00"/>
        <d v="2016-03-08T00:00:00"/>
        <d v="2016-03-11T00:00:00"/>
        <d v="2016-03-14T00:00:00"/>
        <d v="2016-03-17T00:00:00"/>
        <d v="2016-03-20T00:00:00"/>
        <d v="2016-03-23T00:00:00"/>
        <d v="2016-03-26T00:00:00"/>
        <d v="2016-03-29T00:00:00"/>
        <d v="2016-04-01T00:00:00"/>
        <d v="2016-04-04T00:00:00"/>
        <d v="2016-04-07T00:00:00"/>
        <d v="2016-04-10T00:00:00"/>
        <d v="2016-04-13T00:00:00"/>
        <d v="2016-04-16T00:00:00"/>
        <d v="2016-04-19T00:00:00"/>
        <d v="2016-04-22T00:00:00"/>
        <d v="2016-04-25T00:00:00"/>
        <d v="2016-04-28T00:00:00"/>
        <d v="2016-05-01T00:00:00"/>
        <d v="2016-05-04T00:00:00"/>
        <d v="2016-05-07T00:00:00"/>
        <d v="2016-05-10T00:00:00"/>
        <d v="2016-05-13T00:00:00"/>
        <d v="2016-05-16T00:00:00"/>
        <d v="2016-05-19T00:00:00"/>
        <d v="2016-05-22T00:00:00"/>
        <d v="2016-05-25T00:00:00"/>
        <d v="2016-05-28T00:00:00"/>
        <d v="2016-05-31T00:00:00"/>
        <d v="2016-06-03T00:00:00"/>
        <d v="2016-06-06T00:00:00"/>
        <d v="2016-06-09T00:00:00"/>
        <d v="2016-06-12T00:00:00"/>
        <d v="2016-06-15T00:00:00"/>
        <d v="2016-06-18T00:00:00"/>
        <d v="2016-06-21T00:00:00"/>
        <d v="2016-06-24T00:00:00"/>
        <d v="2016-06-27T00:00:00"/>
        <d v="2016-06-30T00:00:00"/>
        <d v="2016-07-03T00:00:00"/>
        <d v="2016-07-06T00:00:00"/>
        <d v="2016-07-09T00:00:00"/>
        <d v="2016-07-12T00:00:00"/>
        <d v="2016-07-15T00:00:00"/>
        <d v="2016-07-18T00:00:00"/>
        <d v="2016-07-21T00:00:00"/>
        <d v="2016-07-24T00:00:00"/>
        <d v="2016-07-27T00:00:00"/>
        <d v="2016-07-30T00:00:00"/>
        <d v="2016-08-02T00:00:00"/>
        <d v="2016-08-05T00:00:00"/>
        <d v="2016-08-08T00:00:00"/>
        <d v="2016-08-11T00:00:00"/>
        <d v="2016-08-14T00:00:00"/>
        <d v="2016-08-17T00:00:00"/>
        <d v="2016-08-20T00:00:00"/>
        <d v="2016-08-23T00:00:00"/>
        <d v="2016-08-26T00:00:00"/>
        <d v="2016-08-29T00:00:00"/>
        <d v="2016-09-01T00:00:00"/>
        <d v="2016-09-04T00:00:00"/>
        <d v="2016-09-07T00:00:00"/>
        <d v="2016-09-10T00:00:00"/>
        <d v="2016-09-13T00:00:00"/>
        <d v="2016-09-16T00:00:00"/>
        <d v="2016-09-19T00:00:00"/>
        <d v="2016-09-22T00:00:00"/>
        <d v="2016-09-25T00:00:00"/>
        <d v="2016-09-28T00:00:00"/>
        <d v="2016-10-01T00:00:00"/>
        <d v="2016-10-04T00:00:00"/>
        <d v="2016-10-07T00:00:00"/>
        <d v="2016-10-10T00:00:00"/>
        <d v="2016-10-13T00:00:00"/>
        <d v="2016-10-16T00:00:00"/>
        <d v="2016-10-19T00:00:00"/>
        <d v="2016-10-22T00:00:00"/>
        <d v="2016-10-25T00:00:00"/>
        <d v="2016-10-28T00:00:00"/>
        <d v="2016-10-31T00:00:00"/>
        <d v="2016-11-03T00:00:00"/>
        <d v="2016-11-06T00:00:00"/>
        <d v="2016-11-09T00:00:00"/>
        <d v="2016-11-12T00:00:00"/>
        <d v="2016-11-15T00:00:00"/>
        <d v="2016-11-18T00:00:00"/>
        <d v="2016-11-21T00:00:00"/>
        <d v="2016-11-24T00:00:00"/>
        <d v="2016-11-27T00:00:00"/>
        <d v="2016-11-30T00:00:00"/>
        <d v="2016-12-03T00:00:00"/>
        <d v="2016-12-06T00:00:00"/>
        <d v="2016-12-09T00:00:00"/>
        <d v="2016-12-12T00:00:00"/>
        <d v="2016-12-15T00:00:00"/>
        <d v="2016-12-18T00:00:00"/>
        <d v="2016-12-21T00:00:00"/>
        <d v="2016-12-24T00:00:00"/>
        <d v="2016-12-27T00:00:00"/>
        <d v="2016-12-30T00:00:00"/>
        <d v="2017-01-02T00:00:00"/>
        <d v="2017-01-05T00:00:00"/>
        <d v="2017-01-08T00:00:00"/>
        <d v="2017-01-11T00:00:00"/>
        <d v="2017-01-14T00:00:00"/>
        <d v="2017-01-17T00:00:00"/>
        <d v="2017-01-20T00:00:00"/>
        <d v="2017-01-23T00:00:00"/>
        <d v="2017-01-26T00:00:00"/>
        <d v="2017-01-29T00:00:00"/>
        <d v="2017-02-01T00:00:00"/>
        <d v="2017-02-04T00:00:00"/>
        <d v="2017-02-07T00:00:00"/>
        <d v="2017-02-10T00:00:00"/>
        <d v="2017-02-13T00:00:00"/>
        <d v="2017-02-16T00:00:00"/>
        <d v="2017-02-19T00:00:00"/>
        <d v="2017-02-22T00:00:00"/>
        <d v="2017-02-25T00:00:00"/>
        <d v="2017-02-28T00:00:00"/>
        <d v="2017-03-03T00:00:00"/>
        <d v="2017-03-06T00:00:00"/>
        <d v="2017-03-09T00:00:00"/>
        <d v="2017-03-12T00:00:00"/>
        <d v="2017-03-15T00:00:00"/>
        <d v="2017-03-18T00:00:00"/>
        <d v="2017-03-21T00:00:00"/>
        <d v="2017-03-24T00:00:00"/>
        <d v="2017-03-27T00:00:00"/>
        <d v="2017-03-30T00:00:00"/>
        <d v="2017-04-02T00:00:00"/>
        <d v="2017-04-05T00:00:00"/>
        <d v="2017-04-08T00:00:00"/>
        <d v="2017-04-11T00:00:00"/>
        <d v="2017-04-14T00:00:00"/>
        <d v="2017-04-17T00:00:00"/>
        <d v="2017-04-20T00:00:00"/>
        <d v="2017-04-23T00:00:00"/>
        <d v="2017-04-26T00:00:00"/>
        <d v="2017-04-29T00:00:00"/>
        <d v="2017-05-02T00:00:00"/>
        <d v="2017-05-05T00:00:00"/>
        <d v="2017-05-08T00:00:00"/>
        <d v="2017-05-11T00:00:00"/>
        <d v="2017-05-14T00:00:00"/>
        <d v="2017-05-17T00:00:00"/>
        <d v="2017-05-20T00:00:00"/>
        <d v="2017-05-23T00:00:00"/>
        <d v="2017-05-26T00:00:00"/>
        <d v="2017-05-29T00:00:00"/>
        <d v="2017-06-01T00:00:00"/>
        <d v="2017-06-04T00:00:00"/>
        <d v="2017-06-07T00:00:00"/>
        <d v="2017-06-10T00:00:00"/>
        <d v="2017-06-13T00:00:00"/>
        <d v="2017-06-16T00:00:00"/>
        <d v="2017-06-19T00:00:00"/>
        <d v="2017-06-22T00:00:00"/>
        <d v="2017-06-25T00:00:00"/>
        <d v="2017-06-28T00:00:00"/>
        <d v="2017-07-01T00:00:00"/>
        <d v="2017-07-04T00:00:00"/>
        <d v="2017-07-07T00:00:00"/>
        <d v="2017-07-10T00:00:00"/>
        <d v="2017-07-13T00:00:00"/>
        <d v="2017-07-16T00:00:00"/>
        <d v="2017-07-19T00:00:00"/>
        <d v="2017-07-22T00:00:00"/>
        <d v="2017-07-25T00:00:00"/>
        <d v="2017-07-28T00:00:00"/>
        <d v="2017-07-31T00:00:00"/>
        <d v="2017-08-03T00:00:00"/>
        <d v="2017-08-06T00:00:00"/>
        <d v="2017-08-09T00:00:00"/>
        <d v="2017-08-12T00:00:00"/>
        <d v="2017-08-15T00:00:00"/>
        <d v="2017-08-18T00:00:00"/>
        <d v="2017-08-21T00:00:00"/>
        <d v="2017-08-24T00:00:00"/>
        <d v="2017-08-27T00:00:00"/>
        <d v="2017-08-30T00:00:00"/>
        <d v="2017-09-02T00:00:00"/>
        <d v="2017-09-05T00:00:00"/>
        <d v="2017-09-08T00:00:00"/>
        <d v="2017-09-11T00:00:00"/>
        <d v="2017-09-14T00:00:00"/>
        <d v="2017-09-17T00:00:00"/>
        <d v="2017-09-20T00:00:00"/>
        <d v="2017-09-23T00:00:00"/>
        <d v="2017-09-26T00:00:00"/>
        <d v="2017-09-29T00:00:00"/>
        <d v="2017-10-02T00:00:00"/>
        <d v="2017-10-05T00:00:00"/>
        <d v="2017-10-08T00:00:00"/>
        <d v="2017-10-11T00:00:00"/>
        <d v="2017-10-14T00:00:00"/>
        <d v="2017-10-17T00:00:00"/>
        <d v="2017-10-20T00:00:00"/>
        <d v="2017-10-23T00:00:00"/>
        <d v="2017-10-26T00:00:00"/>
        <d v="2017-10-29T00:00:00"/>
        <d v="2017-11-01T00:00:00"/>
        <d v="2017-11-04T00:00:00"/>
        <d v="2017-11-07T00:00:00"/>
        <d v="2017-11-10T00:00:00"/>
        <d v="2017-11-13T00:00:00"/>
        <d v="2017-11-16T00:00:00"/>
        <d v="2017-11-19T00:00:00"/>
        <d v="2017-11-22T00:00:00"/>
        <d v="2017-11-25T00:00:00"/>
        <d v="2017-11-28T00:00:00"/>
        <d v="2017-12-01T00:00:00"/>
        <d v="2017-12-04T00:00:00"/>
        <d v="2017-12-07T00:00:00"/>
        <d v="2017-12-10T00:00:00"/>
        <d v="2017-12-13T00:00:00"/>
        <d v="2017-12-16T00:00:00"/>
        <d v="2017-12-19T00:00:00"/>
        <d v="2017-12-22T00:00:00"/>
        <d v="2017-12-25T00:00:00"/>
        <d v="2017-12-28T00:00:00"/>
        <d v="2017-12-31T00:00:00"/>
        <d v="2018-01-03T00:00:00"/>
        <d v="2018-01-06T00:00:00"/>
        <d v="2018-01-09T00:00:00"/>
        <d v="2018-01-12T00:00:00"/>
        <d v="2018-01-15T00:00:00"/>
        <d v="2018-01-18T00:00:00"/>
        <d v="2018-01-21T00:00:00"/>
        <d v="2018-01-24T00:00:00"/>
        <d v="2018-01-27T00:00:00"/>
        <d v="2018-01-30T00:00:00"/>
        <d v="2018-02-02T00:00:00"/>
        <d v="2018-02-05T00:00:00"/>
        <d v="2018-02-08T00:00:00"/>
        <d v="2018-02-11T00:00:00"/>
        <d v="2018-02-14T00:00:00"/>
        <d v="2018-02-17T00:00:00"/>
        <d v="2018-02-20T00:00:00"/>
        <d v="2018-02-23T00:00:00"/>
        <d v="2018-02-26T00:00:00"/>
        <d v="2018-03-01T00:00:00"/>
        <d v="2018-03-04T00:00:00"/>
        <d v="2018-03-07T00:00:00"/>
        <d v="2018-03-10T00:00:00"/>
        <d v="2018-03-13T00:00:00"/>
        <d v="2018-03-16T00:00:00"/>
        <d v="2018-03-19T00:00:00"/>
        <d v="2018-03-22T00:00:00"/>
        <d v="2018-03-25T00:00:00"/>
        <d v="2018-03-28T00:00:00"/>
        <d v="2018-03-31T00:00:00"/>
        <d v="2018-04-03T00:00:00"/>
        <d v="2018-04-06T00:00:00"/>
        <d v="2018-04-09T00:00:00"/>
        <d v="2018-04-12T00:00:00"/>
        <d v="2018-04-15T00:00:00"/>
        <d v="2018-04-18T00:00:00"/>
        <d v="2018-04-21T00:00:00"/>
        <d v="2018-04-24T00:00:00"/>
        <d v="2018-04-27T00:00:00"/>
        <d v="2018-04-30T00:00:00"/>
        <d v="2018-05-03T00:00:00"/>
        <d v="2018-05-06T00:00:00"/>
        <d v="2018-05-09T00:00:00"/>
        <d v="2018-05-12T00:00:00"/>
        <d v="2018-05-15T00:00:00"/>
        <d v="2018-05-18T00:00:00"/>
        <d v="2018-05-21T00:00:00"/>
        <d v="2018-05-24T00:00:00"/>
        <d v="2018-05-27T00:00:00"/>
        <d v="2018-05-30T00:00:00"/>
        <d v="2018-06-02T00:00:00"/>
        <d v="2018-06-05T00:00:00"/>
        <d v="2018-06-08T00:00:00"/>
        <d v="2018-06-11T00:00:00"/>
        <d v="2018-06-14T00:00:00"/>
        <d v="2018-06-17T00:00:00"/>
        <d v="2018-06-20T00:00:00"/>
        <d v="2018-06-23T00:00:00"/>
        <d v="2018-06-26T00:00:00"/>
        <d v="2018-06-29T00:00:00"/>
        <d v="2018-07-02T00:00:00"/>
        <d v="2018-07-05T00:00:00"/>
        <d v="2018-07-08T00:00:00"/>
        <d v="2018-07-11T00:00:00"/>
        <d v="2018-07-14T00:00:00"/>
        <d v="2018-07-17T00:00:00"/>
        <d v="2018-07-20T00:00:00"/>
        <d v="2018-07-23T00:00:00"/>
        <d v="2018-07-26T00:00:00"/>
        <d v="2018-07-29T00:00:00"/>
        <d v="2018-08-01T00:00:00"/>
        <d v="2018-08-04T00:00:00"/>
        <d v="2018-08-07T00:00:00"/>
        <d v="2018-08-10T00:00:00"/>
        <d v="2018-08-13T00:00:00"/>
        <d v="2018-08-16T00:00:00"/>
        <d v="2018-08-19T00:00:00"/>
        <d v="2018-08-22T00:00:00"/>
        <d v="2018-08-25T00:00:00"/>
        <d v="2018-08-28T00:00:00"/>
        <d v="2018-08-31T00:00:00"/>
        <d v="2018-09-03T00:00:00"/>
        <d v="2018-09-06T00:00:00"/>
        <d v="2018-09-09T00:00:00"/>
        <d v="2018-09-12T00:00:00"/>
        <d v="2018-09-15T00:00:00"/>
        <d v="2018-09-18T00:00:00"/>
        <d v="2018-09-21T00:00:00"/>
        <d v="2018-09-24T00:00:00"/>
        <d v="2018-09-27T00:00:00"/>
        <d v="2018-09-30T00:00:00"/>
        <d v="2018-10-03T00:00:00"/>
        <d v="2018-10-06T00:00:00"/>
        <d v="2018-10-09T00:00:00"/>
        <d v="2018-10-12T00:00:00"/>
        <d v="2018-10-15T00:00:00"/>
        <d v="2018-10-18T00:00:00"/>
        <d v="2018-10-21T00:00:00"/>
        <d v="2018-10-24T00:00:00"/>
        <d v="2018-10-27T00:00:00"/>
        <d v="2018-10-30T00:00:00"/>
        <d v="2018-11-02T00:00:00"/>
        <d v="2018-11-05T00:00:00"/>
        <d v="2018-11-08T00:00:00"/>
        <d v="2018-11-11T00:00:00"/>
        <d v="2018-11-14T00:00:00"/>
        <d v="2018-11-17T00:00:00"/>
        <d v="2018-11-20T00:00:00"/>
        <d v="2018-11-23T00:00:00"/>
        <d v="2018-11-26T00:00:00"/>
        <d v="2018-11-29T00:00:00"/>
        <d v="2018-12-02T00:00:00"/>
        <d v="2018-12-05T00:00:00"/>
        <d v="2018-12-08T00:00:00"/>
        <d v="2018-12-11T00:00:00"/>
        <d v="2018-12-14T00:00:00"/>
        <d v="2018-12-17T00:00:00"/>
        <d v="2018-12-20T00:00:00"/>
        <d v="2018-12-23T00:00:00"/>
        <d v="2018-12-26T00:00:00"/>
        <d v="2018-12-29T00:00:00"/>
        <d v="2019-01-01T00:00:00"/>
        <d v="2019-01-04T00:00:00"/>
        <d v="2019-01-07T00:00:00"/>
        <d v="2019-01-10T00:00:00"/>
        <d v="2019-01-13T00:00:00"/>
        <d v="2019-01-16T00:00:00"/>
        <d v="2019-01-19T00:00:00"/>
        <d v="2019-01-22T00:00:00"/>
        <d v="2019-01-25T00:00:00"/>
        <d v="2019-01-28T00:00:00"/>
        <d v="2019-01-31T00:00:00"/>
        <d v="2019-02-03T00:00:00"/>
        <d v="2019-02-06T00:00:00"/>
        <d v="2019-02-09T00:00:00"/>
        <d v="2019-02-12T00:00:00"/>
        <d v="2019-02-15T00:00:00"/>
        <d v="2019-02-18T00:00:00"/>
        <d v="2019-02-21T00:00:00"/>
        <d v="2019-02-24T00:00:00"/>
        <d v="2019-02-27T00:00:00"/>
        <d v="2019-03-02T00:00:00"/>
        <d v="2019-03-05T00:00:00"/>
        <d v="2019-03-08T00:00:00"/>
        <d v="2019-03-11T00:00:00"/>
        <d v="2019-03-14T00:00:00"/>
        <d v="2019-03-17T00:00:00"/>
        <d v="2019-03-20T00:00:00"/>
        <d v="2019-03-23T00:00:00"/>
        <d v="2019-03-26T00:00:00"/>
        <d v="2019-03-29T00:00:00"/>
        <d v="2019-04-01T00:00:00"/>
        <d v="2019-04-04T00:00:00"/>
        <d v="2019-04-07T00:00:00"/>
        <d v="2019-04-10T00:00:00"/>
        <d v="2019-04-13T00:00:00"/>
        <d v="2019-04-16T00:00:00"/>
        <d v="2019-04-19T00:00:00"/>
        <d v="2019-04-22T00:00:00"/>
        <d v="2019-04-25T00:00:00"/>
        <d v="2019-04-28T00:00:00"/>
        <d v="2019-05-01T00:00:00"/>
        <d v="2019-05-04T00:00:00"/>
        <d v="2019-05-07T00:00:00"/>
        <d v="2019-05-10T00:00:00"/>
        <d v="2019-05-13T00:00:00"/>
        <d v="2019-05-16T00:00:00"/>
        <d v="2019-05-19T00:00:00"/>
        <d v="2019-05-22T00:00:00"/>
        <d v="2019-05-25T00:00:00"/>
        <d v="2019-05-28T00:00:00"/>
        <d v="2019-05-31T00:00:00"/>
        <d v="2019-06-03T00:00:00"/>
        <d v="2019-06-06T00:00:00"/>
        <d v="2019-06-09T00:00:00"/>
        <d v="2019-06-12T00:00:00"/>
        <d v="2019-06-15T00:00:00"/>
        <d v="2019-06-18T00:00:00"/>
        <d v="2019-06-21T00:00:00"/>
        <d v="2019-06-24T00:00:00"/>
        <d v="2019-06-27T00:00:00"/>
        <d v="2019-06-30T00:00:00"/>
        <d v="2019-07-03T00:00:00"/>
        <d v="2019-07-06T00:00:00"/>
        <d v="2019-07-09T00:00:00"/>
        <d v="2019-07-12T00:00:00"/>
        <d v="2019-07-15T00:00:00"/>
        <d v="2019-07-18T00:00:00"/>
        <d v="2019-07-21T00:00:00"/>
        <d v="2019-07-24T00:00:00"/>
        <d v="2019-07-27T00:00:00"/>
        <d v="2019-07-30T00:00:00"/>
        <d v="2019-08-02T00:00:00"/>
        <d v="2019-08-05T00:00:00"/>
        <d v="2019-08-08T00:00:00"/>
        <d v="2019-08-11T00:00:00"/>
        <d v="2019-08-14T00:00:00"/>
        <d v="2019-08-17T00:00:00"/>
        <d v="2019-08-20T00:00:00"/>
        <d v="2019-08-23T00:00:00"/>
        <d v="2019-08-26T00:00:00"/>
        <d v="2019-08-29T00:00:00"/>
        <d v="2019-09-01T00:00:00"/>
        <d v="2019-09-04T00:00:00"/>
        <d v="2019-09-07T00:00:00"/>
        <d v="2019-09-10T00:00:00"/>
        <d v="2019-09-13T00:00:00"/>
        <d v="2019-09-16T00:00:00"/>
        <d v="2019-09-19T00:00:00"/>
        <d v="2019-09-22T00:00:00"/>
        <d v="2019-09-25T00:00:00"/>
        <d v="2019-09-28T00:00:00"/>
        <d v="2019-10-01T00:00:00"/>
        <d v="2019-10-04T00:00:00"/>
        <d v="2019-10-07T00:00:00"/>
        <d v="2019-10-10T00:00:00"/>
        <d v="2019-10-13T00:00:00"/>
        <d v="2019-10-16T00:00:00"/>
        <d v="2019-10-19T00:00:00"/>
        <d v="2019-10-22T00:00:00"/>
        <d v="2019-10-25T00:00:00"/>
        <d v="2019-10-28T00:00:00"/>
        <d v="2019-10-31T00:00:00"/>
        <d v="2019-11-03T00:00:00"/>
        <d v="2019-11-06T00:00:00"/>
        <d v="2019-11-09T00:00:00"/>
        <d v="2019-11-12T00:00:00"/>
        <d v="2019-11-15T00:00:00"/>
        <d v="2019-11-18T00:00:00"/>
        <d v="2019-11-21T00:00:00"/>
        <d v="2019-11-24T00:00:00"/>
        <d v="2019-11-27T00:00:00"/>
        <d v="2019-11-30T00:00:00"/>
        <d v="2019-12-03T00:00:00"/>
        <d v="2019-12-06T00:00:00"/>
        <d v="2019-12-09T00:00:00"/>
        <d v="2019-12-12T00:00:00"/>
        <d v="2019-12-15T00:00:00"/>
        <d v="2019-12-18T00:00:00"/>
        <d v="2019-12-21T00:00:00"/>
        <d v="2019-12-24T00:00:00"/>
        <d v="2019-12-27T00:00:00"/>
        <d v="2019-12-30T00:00:00"/>
        <d v="2020-01-02T00:00:00"/>
        <d v="2020-01-05T00:00:00"/>
        <d v="2020-01-08T00:00:00"/>
        <d v="2020-01-11T00:00:00"/>
        <d v="2020-01-14T00:00:00"/>
        <d v="2020-01-17T00:00:00"/>
        <d v="2020-01-20T00:00:00"/>
        <d v="2020-01-23T00:00:00"/>
        <d v="2020-01-26T00:00:00"/>
        <d v="2020-01-29T00:00:00"/>
        <d v="2020-02-01T00:00:00"/>
        <d v="2020-02-04T00:00:00"/>
        <d v="2020-02-07T00:00:00"/>
        <d v="2020-02-10T00:00:00"/>
        <d v="2020-02-13T00:00:00"/>
        <d v="2020-02-16T00:00:00"/>
        <d v="2020-02-19T00:00:00"/>
        <d v="2020-02-22T00:00:00"/>
        <d v="2020-02-25T00:00:00"/>
        <d v="2020-02-28T00:00:00"/>
        <d v="2020-03-02T00:00:00"/>
        <d v="2020-03-05T00:00:00"/>
        <d v="2020-03-08T00:00:00"/>
        <d v="2020-03-11T00:00:00"/>
        <d v="2020-03-14T00:00:00"/>
        <d v="2020-03-17T00:00:00"/>
        <d v="2020-03-20T00:00:00"/>
        <d v="2020-03-23T00:00:00"/>
        <d v="2020-03-26T00:00:00"/>
        <d v="2020-03-29T00:00:00"/>
        <d v="2020-04-01T00:00:00"/>
        <d v="2020-04-04T00:00:00"/>
        <d v="2020-04-07T00:00:00"/>
        <d v="2020-04-10T00:00:00"/>
        <d v="2020-04-13T00:00:00"/>
        <d v="2020-04-16T00:00:00"/>
        <d v="2020-04-19T00:00:00"/>
        <d v="2020-04-22T00:00:00"/>
        <d v="2020-04-25T00:00:00"/>
        <d v="2020-04-28T00:00:00"/>
        <d v="2020-05-01T00:00:00"/>
        <d v="2020-05-04T00:00:00"/>
        <d v="2020-05-07T00:00:00"/>
        <d v="2020-05-10T00:00:00"/>
        <d v="2020-05-13T00:00:00"/>
        <d v="2020-05-16T00:00:00"/>
        <d v="2020-05-19T00:00:00"/>
        <d v="2020-05-22T00:00:00"/>
        <d v="2020-05-25T00:00:00"/>
        <d v="2020-05-28T00:00:00"/>
        <d v="2020-05-31T00:00:00"/>
        <d v="2020-06-03T00:00:00"/>
        <d v="2020-06-06T00:00:00"/>
        <d v="2020-06-09T00:00:00"/>
        <d v="2020-06-12T00:00:00"/>
        <d v="2020-06-15T00:00:00"/>
        <d v="2020-06-18T00:00:00"/>
        <d v="2020-06-21T00:00:00"/>
        <d v="2020-06-24T00:00:00"/>
        <d v="2020-06-27T00:00:00"/>
        <d v="2020-06-30T00:00:00"/>
        <d v="2020-07-03T00:00:00"/>
        <d v="2020-07-06T00:00:00"/>
        <d v="2020-07-09T00:00:00"/>
        <d v="2020-07-12T00:00:00"/>
        <d v="2020-07-15T00:00:00"/>
        <d v="2020-07-18T00:00:00"/>
        <d v="2020-07-21T00:00:00"/>
        <d v="2020-07-24T00:00:00"/>
        <d v="2020-07-27T00:00:00"/>
        <d v="2020-07-30T00:00:00"/>
        <d v="2020-08-02T00:00:00"/>
        <d v="2020-08-05T00:00:00"/>
        <d v="2020-08-08T00:00:00"/>
        <d v="2020-08-11T00:00:00"/>
        <d v="2020-08-14T00:00:00"/>
        <d v="2020-08-17T00:00:00"/>
        <d v="2020-08-20T00:00:00"/>
        <d v="2020-08-23T00:00:00"/>
        <d v="2020-08-26T00:00:00"/>
        <d v="2020-08-29T00:00:00"/>
        <d v="2020-09-01T00:00:00"/>
        <d v="2020-09-04T00:00:00"/>
        <d v="2020-09-07T00:00:00"/>
        <d v="2020-09-10T00:00:00"/>
        <d v="2020-09-13T00:00:00"/>
        <d v="2020-09-16T00:00:00"/>
        <d v="2020-09-19T00:00:00"/>
        <d v="2020-09-22T00:00:00"/>
        <d v="2020-09-25T00:00:00"/>
        <d v="2020-09-28T00:00:00"/>
        <d v="2020-10-01T00:00:00"/>
        <d v="2020-10-04T00:00:00"/>
        <d v="2020-10-07T00:00:00"/>
        <d v="2020-10-10T00:00:00"/>
        <d v="2020-10-13T00:00:00"/>
        <d v="2020-10-16T00:00:00"/>
        <d v="2020-10-19T00:00:00"/>
        <d v="2020-10-22T00:00:00"/>
        <d v="2020-10-25T00:00:00"/>
        <d v="2020-10-28T00:00:00"/>
        <d v="2020-10-31T00:00:00"/>
        <d v="2020-11-03T00:00:00"/>
        <d v="2020-11-06T00:00:00"/>
        <d v="2020-11-09T00:00:00"/>
        <d v="2020-11-12T00:00:00"/>
        <d v="2020-11-15T00:00:00"/>
        <d v="2020-11-18T00:00:00"/>
        <d v="2020-11-21T00:00:00"/>
        <d v="2020-11-24T00:00:00"/>
        <d v="2020-11-27T00:00:00"/>
        <d v="2020-11-30T00:00:00"/>
        <d v="2020-12-03T00:00:00"/>
        <d v="2020-12-06T00:00:00"/>
        <d v="2020-12-09T00:00:00"/>
        <d v="2020-12-12T00:00:00"/>
        <d v="2020-12-15T00:00:00"/>
        <d v="2020-12-18T00:00:00"/>
        <d v="2020-12-21T00:00:00"/>
        <d v="2020-12-24T00:00:00"/>
        <d v="2020-12-27T00:00:00"/>
        <d v="2020-12-30T00:00:00"/>
        <d v="2021-01-02T00:00:00"/>
        <d v="2021-01-05T00:00:00"/>
        <d v="2021-01-08T00:00:00"/>
        <d v="2021-01-11T00:00:00"/>
        <d v="2021-01-14T00:00:00"/>
        <d v="2021-01-17T00:00:00"/>
        <d v="2021-01-20T00:00:00"/>
        <d v="2021-01-23T00:00:00"/>
        <d v="2021-01-26T00:00:00"/>
        <d v="2021-01-29T00:00:00"/>
      </sharedItems>
      <fieldGroup par="28" base="0">
        <rangePr groupBy="months" startDate="2015-01-01T00:00:00" endDate="2021-01-30T00:00:00"/>
        <groupItems count="14">
          <s v="&lt;2015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1/1/30"/>
        </groupItems>
      </fieldGroup>
    </cacheField>
    <cacheField name="哈希值" numFmtId="0">
      <sharedItems containsSemiMixedTypes="0" containsString="0" containsNumber="1" minValue="0.2825982964" maxValue="153.0191882"/>
    </cacheField>
    <cacheField name="亚洲哈希值" numFmtId="0">
      <sharedItems containsMixedTypes="1" containsNumber="1" minValue="0.53970557618299997" maxValue="139.78302842069999"/>
    </cacheField>
    <cacheField name="亚洲比例" numFmtId="0">
      <sharedItems containsString="0" containsBlank="1" containsNumber="1" minValue="0.61" maxValue="0.91349999999999998"/>
    </cacheField>
    <cacheField name="中国哈希值" numFmtId="0">
      <sharedItems containsString="0" containsBlank="1" containsNumber="1" minValue="0.53970557618299997" maxValue="138.81900753504002"/>
    </cacheField>
    <cacheField name="中国比例" numFmtId="0">
      <sharedItems containsString="0" containsBlank="1" containsNumber="1" minValue="0.57050000000000001" maxValue="0.90720000000000001"/>
    </cacheField>
    <cacheField name="DailyRevenue（每T理论日收入）" numFmtId="0">
      <sharedItems containsSemiMixedTypes="0" containsString="0" containsNumber="1" minValue="6.6387420188262103E-2" maxValue="3.8887074439356599"/>
    </cacheField>
    <cacheField name="矿工收入" numFmtId="0">
      <sharedItems containsMixedTypes="1" containsNumber="1" minValue="0" maxValue="30095389.475934934" count="621">
        <s v="miners-revenue"/>
        <n v="0"/>
        <n v="1180303.6370914758"/>
        <n v="1128654.3552353187"/>
        <n v="1227719.1360198043"/>
        <n v="1287202.2996891001"/>
        <n v="1161769.7876483726"/>
        <n v="1023207.9213419266"/>
        <n v="1120020.8001770561"/>
        <n v="1015292.9946572897"/>
        <n v="1075569.1682158473"/>
        <n v="1077916.8317241939"/>
        <n v="1102112.4701457755"/>
        <n v="1186357.2057037577"/>
        <n v="1010004.9668733102"/>
        <n v="1082184.3085079477"/>
        <n v="1207575.313158697"/>
        <n v="1256801.0322809063"/>
        <n v="1084061.2255402047"/>
        <n v="1140761.4437155034"/>
        <n v="1073716.7499594693"/>
        <n v="1092899.9466374563"/>
        <n v="1070029.6196265684"/>
        <n v="1059406.4193040163"/>
        <n v="1112325.9480607712"/>
        <n v="1155688.3762600254"/>
        <n v="1153033.1225933766"/>
        <n v="1171186.3459915456"/>
        <n v="1061728.0551916906"/>
        <n v="1076242.448394119"/>
        <n v="1090745.0121208339"/>
        <n v="1109817.5397240466"/>
        <n v="1153250.1286793337"/>
        <n v="1131627.7183576045"/>
        <n v="1133768.6833670838"/>
        <n v="1156218.6342254665"/>
        <n v="1190893.1651329182"/>
        <n v="1167436.860578927"/>
        <n v="1175804.2901556371"/>
        <n v="1227185.8967551037"/>
        <n v="1252337.5000228679"/>
        <n v="1185977.8896634185"/>
        <n v="1151104.8507370069"/>
        <n v="1201966.8399849914"/>
        <n v="1304267.9009347572"/>
        <n v="1301316.8494611331"/>
        <n v="1209103.6275056715"/>
        <n v="1210511.5244273981"/>
        <n v="1131198.0668213891"/>
        <n v="1132770.9300357227"/>
        <n v="1223541.8036101423"/>
        <n v="1466710.8908389986"/>
        <n v="1410911.424444088"/>
        <n v="1442408.7731390758"/>
        <n v="1468576.1444484831"/>
        <n v="1562578.796630522"/>
        <n v="1868012.4127093693"/>
        <n v="1919858.9757934469"/>
        <n v="2056378.4275728625"/>
        <n v="1760334.5438628038"/>
        <n v="1777858.2369778585"/>
        <n v="1765123.6354881148"/>
        <n v="1769537.519588049"/>
        <n v="1823688.3987653549"/>
        <n v="1835236.5632780481"/>
        <n v="1740413.6895768326"/>
        <n v="887079.31431166164"/>
        <n v="868065.21282904688"/>
        <n v="882711.64610629436"/>
        <n v="857948.2399863028"/>
        <n v="857599.96852855128"/>
        <n v="792429.53501724172"/>
        <n v="778760.87134273129"/>
        <n v="675128.27242867998"/>
        <n v="804920.13004230568"/>
        <n v="875752.13846996741"/>
        <n v="828628.84001699113"/>
        <n v="773394.32843730785"/>
        <n v="736483.39339660958"/>
        <n v="759824.0378333577"/>
        <n v="784853.13869808114"/>
        <n v="820598.08395854069"/>
        <n v="757567.40913426655"/>
        <n v="756562.32354428037"/>
        <n v="820738.83333617682"/>
        <n v="832339.56045135658"/>
        <n v="837173.5158358505"/>
        <n v="802729.01181532431"/>
        <n v="852451.240588816"/>
        <n v="875429.31358190149"/>
        <n v="811521.70722519571"/>
        <n v="760371.937876601"/>
        <n v="830331.79019862448"/>
        <n v="866527.93328852078"/>
        <n v="837597.56791355251"/>
        <n v="852727.59997938504"/>
        <n v="831306.29810590134"/>
        <n v="857845.31955622684"/>
        <n v="838083.35661565966"/>
        <n v="776721.82484105509"/>
        <n v="812269.59227147873"/>
        <n v="866314.05658665928"/>
        <n v="914976.90146556974"/>
        <n v="939349.86947585957"/>
        <n v="953431.36065901781"/>
        <n v="936801.46832228603"/>
        <n v="938911.59931518871"/>
        <n v="963698.57560052839"/>
        <n v="1024122.8399202882"/>
        <n v="1010956.2492576232"/>
        <n v="977777.25022340461"/>
        <n v="957371.98119257321"/>
        <n v="961887.42005822237"/>
        <n v="1029411.7292113773"/>
        <n v="1040214.2425811723"/>
        <n v="1052561.4031163277"/>
        <n v="1092483.2222273259"/>
        <n v="1066731.2846041746"/>
        <n v="1051284.8368392515"/>
        <n v="1023506.3199666898"/>
        <n v="1077859.7101548633"/>
        <n v="1203311.325425969"/>
        <n v="1294348.400200414"/>
        <n v="1322396.7594080723"/>
        <n v="1419645.5469641124"/>
        <n v="1442171.9099416193"/>
        <n v="1277877.3687043148"/>
        <n v="1007647.0371707671"/>
        <n v="1117664.8095321911"/>
        <n v="1298283.3109853824"/>
        <n v="1322422.5551118974"/>
        <n v="1215744.1405551929"/>
        <n v="1256949.9658664064"/>
        <n v="1302825.8112395583"/>
        <n v="1397258.7428468138"/>
        <n v="1524697.262098331"/>
        <n v="1427171.6460531077"/>
        <n v="1294125.5281287415"/>
        <n v="1330275.6062211373"/>
        <n v="1430249.9618798338"/>
        <n v="1369812.7247048989"/>
        <n v="1474797.5125053518"/>
        <n v="1489526.7784517945"/>
        <n v="1659387.4533374517"/>
        <n v="1819430.1372042785"/>
        <n v="1693282.743128808"/>
        <n v="1562009.5142585046"/>
        <n v="1616399.5134738516"/>
        <n v="1695831.8423321722"/>
        <n v="1289838.410234022"/>
        <n v="1529795.2886642155"/>
        <n v="1291960.580810009"/>
        <n v="1438161.6604438548"/>
        <n v="1423527.3604736226"/>
        <n v="1410569.6194675674"/>
        <n v="1520551.4093627504"/>
        <n v="1576072.5940545495"/>
        <n v="1666513.8017174869"/>
        <n v="1540347.42359055"/>
        <n v="1558334.6796094901"/>
        <n v="1564879.9776849947"/>
        <n v="1610152.683143026"/>
        <n v="1687113.1677398148"/>
        <n v="1771556.380754686"/>
        <n v="1939719.3100427198"/>
        <n v="2108869.7048657532"/>
        <n v="2356592.1015118761"/>
        <n v="2452248.3688998399"/>
        <n v="2486562.5544002266"/>
        <n v="2556495.3281313516"/>
        <n v="2902052.6774888006"/>
        <n v="3035275.8750628424"/>
        <n v="2965804.5590099967"/>
        <n v="3158397.4047942646"/>
        <n v="3532740.689038923"/>
        <n v="3264021.9721626011"/>
        <n v="3793194.1357026664"/>
        <n v="4209287.2948928075"/>
        <n v="3810380.1227207701"/>
        <n v="3362466.5910710422"/>
        <n v="3284630.3047694811"/>
        <n v="3501888.3887073225"/>
        <n v="3413466.2243642467"/>
        <n v="3290834.0139003918"/>
        <n v="3083220.353481174"/>
        <n v="3570143.3484767559"/>
        <n v="3587243.7217864315"/>
        <n v="3425619.1882239138"/>
        <n v="3395292.3957958291"/>
        <n v="2563978.949102195"/>
        <n v="3013375.711598177"/>
        <n v="3831777.1928047719"/>
        <n v="3703367.111608447"/>
        <n v="3813598.9604693525"/>
        <n v="3962552.7389130467"/>
        <n v="3775331.7835327685"/>
        <n v="4440677.1033246592"/>
        <n v="4387757.4289473537"/>
        <n v="5178895.9482208975"/>
        <n v="5384798.1251369454"/>
        <n v="5242252.1166559272"/>
        <n v="5384079.0419279123"/>
        <n v="5502120.4060067022"/>
        <n v="4945785.6296912022"/>
        <n v="5017837.2875306997"/>
        <n v="5751320.5541261761"/>
        <n v="6239707.6173294242"/>
        <n v="6300306.1384542007"/>
        <n v="6403245.3789811386"/>
        <n v="4828997.3658331959"/>
        <n v="5627818.3954160418"/>
        <n v="5197775.9828458754"/>
        <n v="4984730.8816925678"/>
        <n v="5171377.6834136676"/>
        <n v="5584965.3093661722"/>
        <n v="5824438.179529652"/>
        <n v="6054206.1281735692"/>
        <n v="6054561.6808372615"/>
        <n v="6887460.4262909079"/>
        <n v="8397570.821524363"/>
        <n v="7482076.0001013586"/>
        <n v="8467867.9730824474"/>
        <n v="9169158.2077396624"/>
        <n v="9030344.2671297844"/>
        <n v="7895400.688571455"/>
        <n v="8412362.2355331201"/>
        <n v="8476646.0725655518"/>
        <n v="8640889.141179394"/>
        <n v="8879014.8921403196"/>
        <n v="8274193.1827786481"/>
        <n v="8809525.4596406482"/>
        <n v="9355631.5860625375"/>
        <n v="11435932.289360305"/>
        <n v="12580177.585176907"/>
        <n v="14251444.395474177"/>
        <n v="15861758.480774637"/>
        <n v="17555814.099363815"/>
        <n v="23923376.935537629"/>
        <n v="21700816.414362978"/>
        <n v="24534736.27845373"/>
        <n v="30095389.475934934"/>
        <n v="23911367.881081883"/>
        <n v="19004346.643087462"/>
        <n v="18910509.987980399"/>
        <n v="18744196.512820583"/>
        <n v="19028177.327804256"/>
        <n v="23478167.531907365"/>
        <n v="28679868.026066471"/>
        <n v="24146255.070964687"/>
        <n v="23375856.631242104"/>
        <n v="21155090.776284114"/>
        <n v="18198792.899710473"/>
        <n v="19071497.564728875"/>
        <n v="19978727.916162863"/>
        <n v="17777168.305925433"/>
        <n v="15947421.928251805"/>
        <n v="13765269.398085665"/>
        <n v="11005442.904509652"/>
        <n v="12698735.253830232"/>
        <n v="12538716.468180697"/>
        <n v="14478983.116468348"/>
        <n v="17469422.783846773"/>
        <n v="17760965.673212525"/>
        <n v="15715163.781879393"/>
        <n v="16185445.255303098"/>
        <n v="17440683.284903519"/>
        <n v="18504392.747722436"/>
        <n v="15094985.329156483"/>
        <n v="13902905.506000465"/>
        <n v="14373388.794772886"/>
        <n v="13046770.064198764"/>
        <n v="12845622.567787042"/>
        <n v="12791462.059958782"/>
        <n v="12526010.015818905"/>
        <n v="11650710.012036126"/>
        <n v="10388273.591643065"/>
        <n v="11280986.036475549"/>
        <n v="10382601.47042614"/>
        <n v="10972317.097675942"/>
        <n v="12680522.252165917"/>
        <n v="12679748.61811501"/>
        <n v="12364166.768982211"/>
        <n v="14283528.39063218"/>
        <n v="15643995.266082464"/>
        <n v="13485952.493154885"/>
        <n v="13215859.424106248"/>
        <n v="14228653.372217301"/>
        <n v="14595455.608197441"/>
        <n v="14193151.33081246"/>
        <n v="12612667.766270684"/>
        <n v="12831277.194880385"/>
        <n v="12697382.787761007"/>
        <n v="12863430.405573245"/>
        <n v="11432932.440824745"/>
        <n v="11462976.074638711"/>
        <n v="12004271.464117438"/>
        <n v="12824969.276204778"/>
        <n v="12572967.259425975"/>
        <n v="11762529.124863965"/>
        <n v="10711758.780723171"/>
        <n v="9718304.3535465281"/>
        <n v="9595763.8633944914"/>
        <n v="10482253.665284127"/>
        <n v="9993482.2049536854"/>
        <n v="10050578.990714038"/>
        <n v="9839322.645711923"/>
        <n v="9612688.8020747397"/>
        <n v="9135878.8375149593"/>
        <n v="9569221.2315694038"/>
        <n v="9375561.1847253665"/>
        <n v="9552407.6680390425"/>
        <n v="10816087.252990443"/>
        <n v="11105952.227792574"/>
        <n v="11986404.254100988"/>
        <n v="13365368.063798375"/>
        <n v="12129515.196473293"/>
        <n v="11343743.183675712"/>
        <n v="10606740.808850879"/>
        <n v="10784885.838193232"/>
        <n v="9949881.8212740272"/>
        <n v="9495146.3284343723"/>
        <n v="9825331.1711386852"/>
        <n v="10303328.388212875"/>
        <n v="10037169.280230781"/>
        <n v="10129819.94030099"/>
        <n v="10787882.613982739"/>
        <n v="11136790.991839765"/>
        <n v="11944095.139134357"/>
        <n v="9802965.7926791906"/>
        <n v="8990698.8689670451"/>
        <n v="9320026.2241577506"/>
        <n v="10240655.685594711"/>
        <n v="9471506.3151243273"/>
        <n v="9717570.9340928476"/>
        <n v="9889882.0365998633"/>
        <n v="10593340.845712023"/>
        <n v="10389587.962277377"/>
        <n v="10389513.171985811"/>
        <n v="9963146.4034026079"/>
        <n v="9523702.8600849099"/>
        <n v="8873659.7838667892"/>
        <n v="9610805.3947560918"/>
        <n v="9474617.1406030357"/>
        <n v="9615817.2471600659"/>
        <n v="9666659.1345552858"/>
        <n v="9431961.6475498006"/>
        <n v="9181750.5881270822"/>
        <n v="9646398.6052779779"/>
        <n v="10093735.568701399"/>
        <n v="9717758.1412117705"/>
        <n v="8875258.4445769489"/>
        <n v="7850165.2711503292"/>
        <n v="8231637.2260536039"/>
        <n v="6384305.2934240168"/>
        <n v="5824739.2735985266"/>
        <n v="4906660.4293851722"/>
        <n v="5479373.0571987526"/>
        <n v="5129607.0260732342"/>
        <n v="5239214.8566936636"/>
        <n v="4778609.4390950771"/>
        <n v="4553216.494352892"/>
        <n v="4195479.612265639"/>
        <n v="4850799.7987521235"/>
        <n v="6426366.0504296264"/>
        <n v="6127020.9078353439"/>
        <n v="6105264.0645279158"/>
        <n v="6415491.7133351471"/>
        <n v="4273066.9434693838"/>
        <n v="4370593.4889845084"/>
        <n v="4699231.9846633514"/>
        <n v="4283905.2545285029"/>
        <n v="4187532.2481798599"/>
        <n v="4058284.6767463884"/>
        <n v="3835577.301572978"/>
        <n v="3802573.3821902252"/>
        <n v="3846675.6533871205"/>
        <n v="3951620.7888072068"/>
        <n v="3891900.4060470862"/>
        <n v="3890156.5863387324"/>
        <n v="3807816.5946510169"/>
        <n v="4286912.6853235429"/>
        <n v="4149456.8915481498"/>
        <n v="4059650.3634694442"/>
        <n v="4180579.6131354738"/>
        <n v="4483760.2521556895"/>
        <n v="4279317.0197026655"/>
        <n v="4147144.196510647"/>
        <n v="4362286.310628227"/>
        <n v="4392820.5589100812"/>
        <n v="4266442.9594505848"/>
        <n v="4196398.42398954"/>
        <n v="4169266.7637658315"/>
        <n v="4393917.7537655579"/>
        <n v="4701769.8509339225"/>
        <n v="4840185.3321896624"/>
        <n v="4552635.5765811466"/>
        <n v="4499614.2246881761"/>
        <n v="4587227.0023756698"/>
        <n v="5432046.078710204"/>
        <n v="5713060.0126516735"/>
        <n v="5935805.8936699964"/>
        <n v="5675817.8805008763"/>
        <n v="5663099.5692576487"/>
        <n v="5736922.9130072938"/>
        <n v="5811948.4817243982"/>
        <n v="5594626.2969283676"/>
        <n v="5762463.6850021081"/>
        <n v="6096946.949586221"/>
        <n v="6677202.844138775"/>
        <n v="6514373.6100359149"/>
        <n v="6994106.1235431274"/>
        <n v="8206224.2093224395"/>
        <n v="8880943.0960163884"/>
        <n v="9399442.8734556474"/>
        <n v="8991224.311854437"/>
        <n v="9700640.2723660022"/>
        <n v="10419885.059382385"/>
        <n v="9410462.6458632462"/>
        <n v="9075176.4015990011"/>
        <n v="8291253.0476284232"/>
        <n v="8625751.185304042"/>
        <n v="9378939.5582817141"/>
        <n v="9799476.5098850448"/>
        <n v="10199273.882692207"/>
        <n v="11824644.989358084"/>
        <n v="12246112.84173502"/>
        <n v="12500926.699993171"/>
        <n v="12492108.665104372"/>
        <n v="13852932.304579137"/>
        <n v="13784314.821352268"/>
        <n v="13908182.183333995"/>
        <n v="13284361.962139636"/>
        <n v="11851916.850122854"/>
        <n v="11804745.794440966"/>
        <n v="11152913.496809887"/>
        <n v="10941183.283554701"/>
        <n v="10712819.270976875"/>
        <n v="11346296.182461279"/>
        <n v="12877996.569340724"/>
        <n v="13233680.52721151"/>
        <n v="13616953.411321906"/>
        <n v="13199629.677752217"/>
        <n v="11387140.142650912"/>
        <n v="11702552.624380002"/>
        <n v="11500676.324414477"/>
        <n v="11331948.546428431"/>
        <n v="11634984.22627103"/>
        <n v="10535433.524646929"/>
        <n v="14059391.943066651"/>
        <n v="15575713.807182252"/>
        <n v="16044807.789339533"/>
        <n v="15939661.17110719"/>
        <n v="17260857.61005868"/>
        <n v="15626657.849539198"/>
        <n v="15618344.008587228"/>
        <n v="15680125.924648415"/>
        <n v="12983492.780923085"/>
        <n v="11929737.871783813"/>
        <n v="11676784.590034062"/>
        <n v="11753502.289218161"/>
        <n v="11809702.371214461"/>
        <n v="12744631.140961451"/>
        <n v="12564895.062248509"/>
        <n v="11658655.723615756"/>
        <n v="11475549.321102099"/>
        <n v="11799251.168571049"/>
        <n v="12787059.872874131"/>
        <n v="13423942.193679722"/>
        <n v="12449470.397427388"/>
        <n v="11775407.681261294"/>
        <n v="12130486.908951474"/>
        <n v="12448853.052144812"/>
        <n v="12516658.258581253"/>
        <n v="11842905.970434833"/>
        <n v="12256552.927818857"/>
        <n v="11156610.765250219"/>
        <n v="9631036.5944936331"/>
        <n v="10246331.664926637"/>
        <n v="10355970.251604063"/>
        <n v="9972985.4318768084"/>
        <n v="11274971.043883359"/>
        <n v="11244663.705880495"/>
        <n v="10991359.176015696"/>
        <n v="10421279.150425619"/>
        <n v="10404403.724416761"/>
        <n v="10421839.729609212"/>
        <n v="11414171.517298013"/>
        <n v="11012259.970795203"/>
        <n v="10730875.92095861"/>
        <n v="9994277.1425565369"/>
        <n v="11261578.63650519"/>
        <n v="12568866.427525777"/>
        <n v="12893405.432564579"/>
        <n v="13689000.92464288"/>
        <n v="12892785.219219251"/>
        <n v="12651403.489610001"/>
        <n v="12829262.230384722"/>
        <n v="13094848.040775882"/>
        <n v="13584109.722307617"/>
        <n v="13499593.646297364"/>
        <n v="13188141.309403094"/>
        <n v="14295185.509802677"/>
        <n v="13854600.620479526"/>
        <n v="14290569.912276138"/>
        <n v="13719912.246546017"/>
        <n v="13700827.868224129"/>
        <n v="13555410.548386591"/>
        <n v="13486279.074462909"/>
        <n v="12177344.950351911"/>
        <n v="12293851.349922707"/>
        <n v="13216375.690287033"/>
        <n v="12293783.479779998"/>
        <n v="11281171.831995578"/>
        <n v="7058700.9067433979"/>
        <n v="6606443.5661588535"/>
        <n v="7370758.9787037754"/>
        <n v="7064927.9031359423"/>
        <n v="8908788.8464525733"/>
        <n v="8271439.9198051998"/>
        <n v="9069886.1061483789"/>
        <n v="9759954.5943465997"/>
        <n v="10421695.3762425"/>
        <n v="9303840.1055180635"/>
        <n v="9812971.3776822966"/>
        <n v="10651048.960388798"/>
        <n v="10683167.432588005"/>
        <n v="9645547.6596822143"/>
        <n v="9913171.0700596683"/>
        <n v="10371725.095420998"/>
        <n v="12651293.189402627"/>
        <n v="12745089.504986526"/>
        <n v="14850974.867748378"/>
        <n v="13327953.19119502"/>
        <n v="7010462.8357368298"/>
        <n v="6557209.1368210912"/>
        <n v="6177940.3969774498"/>
        <n v="5712336.4749886068"/>
        <n v="5367109.7659223489"/>
        <n v="5726164.8968847757"/>
        <n v="5946951.9997292608"/>
        <n v="6621750.8578913407"/>
        <n v="7444797.8311835248"/>
        <n v="7950884.1427769149"/>
        <n v="7985502.1246818146"/>
        <n v="7769825.5015735021"/>
        <n v="6631341.1029343614"/>
        <n v="6279792.5963637549"/>
        <n v="6423512.7247896129"/>
        <n v="6499758.8164860066"/>
        <n v="6742531.1927722674"/>
        <n v="6796186.3423554916"/>
        <n v="7286170.5046379818"/>
        <n v="7448884.4842495089"/>
        <n v="7361565.3567891596"/>
        <n v="6568579.8377376879"/>
        <n v="6445356.3135767821"/>
        <n v="6277342.5867023561"/>
        <n v="6301159.4652578253"/>
        <n v="7693609.0024960209"/>
        <n v="8420731.4370684624"/>
        <n v="8234599.8345337054"/>
        <n v="8566933.8699407876"/>
        <n v="8588852.2479035873"/>
        <n v="8442462.9531423394"/>
        <n v="8824976.1224393565"/>
        <n v="9387414.7132511586"/>
        <n v="8857870.2011004779"/>
        <n v="8432020.1395546719"/>
        <n v="8114504.3263430363"/>
        <n v="8043210.1609336929"/>
        <n v="8397788.4726088848"/>
        <n v="7606045.3767094566"/>
        <n v="7347404.5710842665"/>
        <n v="7687562.6201787498"/>
        <n v="7894421.7877948349"/>
        <n v="8685849.4299907107"/>
        <n v="8994348.0384903662"/>
        <n v="7677958.35742037"/>
        <n v="7627189.5865993453"/>
        <n v="7747490.0330460388"/>
        <n v="7737027.8547384916"/>
        <n v="7536139.9582604822"/>
        <n v="7671213.089552002"/>
        <n v="8296917.2572227539"/>
        <n v="8226647.9999650689"/>
        <n v="8499677.2264570463"/>
        <n v="8651437.740801556"/>
        <n v="9089259.5292629302"/>
        <n v="8752557.1041493192"/>
        <n v="8730612.9215266947"/>
        <n v="8042192.0242283707"/>
        <n v="9092078.2710617594"/>
        <n v="10735112.217897389"/>
        <n v="11127389.099244434"/>
        <n v="12497903.924260329"/>
        <n v="12103454.699346419"/>
        <n v="12707668.009222288"/>
        <n v="13703733.668961653"/>
        <n v="15408019.587452019"/>
        <n v="13271230.283406585"/>
        <n v="13778016.906519013"/>
        <n v="13476382.011092471"/>
        <n v="13550392.326416463"/>
        <n v="13438339.20312161"/>
        <n v="13256580.303459024"/>
        <n v="14073116.741158774"/>
        <n v="16500640.744312938"/>
        <n v="16808552.823632445"/>
        <n v="17242472.253821287"/>
        <n v="18991112.481155351"/>
        <n v="20914564.499422539"/>
        <n v="25561830.777926844"/>
        <n v="26209306.644684549"/>
        <n v="26753271.018336765"/>
        <n v="26628406.992310423"/>
        <n v="27166900.668454044"/>
        <n v="27403665.457210876"/>
        <n v="26915650.023277868"/>
        <n v="26181825.092410587"/>
        <n v="26271797.684596505"/>
        <n v="26603219.286929157"/>
      </sharedItems>
    </cacheField>
    <cacheField name="哈希值2" numFmtId="0">
      <sharedItems containsMixedTypes="1" containsNumber="1" minValue="0" maxValue="138.81900753504002"/>
    </cacheField>
    <cacheField name="哈希值3" numFmtId="0">
      <sharedItems containsMixedTypes="1" containsNumber="1" minValue="539705.576183" maxValue="138819007.53504002"/>
    </cacheField>
    <cacheField name="矿机功率" numFmtId="0">
      <sharedItems containsString="0" containsBlank="1" containsNumber="1" minValue="1.2" maxValue="3.42"/>
    </cacheField>
    <cacheField name="矿机哈希" numFmtId="0">
      <sharedItems containsString="0" containsBlank="1" containsNumber="1" minValue="3.5" maxValue="90"/>
    </cacheField>
    <cacheField name="矿机每T功耗" numFmtId="0">
      <sharedItems containsString="0" containsBlank="1" containsNumber="1" minValue="3.7999999999999999E-2" maxValue="0.34285714285714286"/>
    </cacheField>
    <cacheField name="矿机数量估计" numFmtId="0">
      <sharedItems containsMixedTypes="1" containsNumber="1" minValue="0" maxValue="2686096.7278903597" count="617">
        <n v="0"/>
        <e v="#VALUE!"/>
        <n v="160707.51631885718"/>
        <n v="154201.59319514286"/>
        <n v="159864.41687657143"/>
        <n v="169403.96823371429"/>
        <n v="173866.01643771428"/>
        <n v="172359.67240857144"/>
        <n v="171638.65366114286"/>
        <n v="168735.69121457142"/>
        <n v="187036.37811799999"/>
        <n v="193708.09275142854"/>
        <n v="201459.23911285712"/>
        <n v="207657.50440400001"/>
        <n v="219569.36475142857"/>
        <n v="232160.09919428569"/>
        <n v="252310.25749142858"/>
        <n v="252523.14426285712"/>
        <n v="239288.62615714286"/>
        <n v="242048.4662428571"/>
        <n v="234911.76515714286"/>
        <n v="234166.60451714281"/>
        <n v="234408.76220285712"/>
        <n v="238041.12957428567"/>
        <n v="241841.60801999999"/>
        <n v="246669.39335714284"/>
        <n v="249205.23899142857"/>
        <n v="250613.17831142858"/>
        <n v="241264.01387428571"/>
        <n v="242058.33229714286"/>
        <n v="245372.93901142853"/>
        <n v="250520.62307142856"/>
        <n v="261551.37462857142"/>
        <n v="254528.27781142859"/>
        <n v="254225.62836285713"/>
        <n v="259985.29478285712"/>
        <n v="266410.78690285713"/>
        <n v="275232.38325999997"/>
        <n v="274060.7267942857"/>
        <n v="279472.21887999994"/>
        <n v="275502.44321428571"/>
        <n v="268092.19485999999"/>
        <n v="258556.43741714282"/>
        <n v="273099.35913428571"/>
        <n v="288704.24564000004"/>
        <n v="292938.22165428573"/>
        <n v="292834.98275999998"/>
        <n v="294150.72099428572"/>
        <n v="284558.12491714285"/>
        <n v="308151.41727428563"/>
        <n v="313334.00618000003"/>
        <n v="300647.8017114285"/>
        <n v="286947.70378857141"/>
        <n v="283995.56689428573"/>
        <n v="302889.24272571428"/>
        <n v="309269.3655542857"/>
        <n v="307925.78491142858"/>
        <n v="302886.10852285713"/>
        <n v="314211.66765999998"/>
        <n v="317983.49944571423"/>
        <n v="320533.3312542857"/>
        <n v="312716.17151428573"/>
        <n v="329468.82367142854"/>
        <n v="328489.91077428573"/>
        <n v="324136.90534"/>
        <n v="323664.50836571434"/>
        <n v="317342.93591714284"/>
        <n v="317975.09318285709"/>
        <n v="312956.22763428569"/>
        <n v="314593.72442285711"/>
        <n v="293765.79971142852"/>
        <n v="288390.10682571429"/>
        <n v="299141.49238857144"/>
        <n v="321103.10835142859"/>
        <n v="339896.55372285709"/>
        <n v="322660.68703428569"/>
        <n v="310998.25250285718"/>
        <n v="317336.65875142859"/>
        <n v="322620.96502285713"/>
        <n v="332271.54541714286"/>
        <n v="349657.84716857143"/>
        <n v="330983.6710742857"/>
        <n v="331589.95150857145"/>
        <n v="338245.49770571431"/>
        <n v="339727.55851428572"/>
        <n v="336784.77876000002"/>
        <n v="338092.68096571427"/>
        <n v="360377.39388571435"/>
        <n v="368718.58058000001"/>
        <n v="349213.11948857142"/>
        <n v="346871.65220571432"/>
        <n v="376343.56052"/>
        <n v="185467.51990000004"/>
        <n v="180385.95760000002"/>
        <n v="181585.10450000002"/>
        <n v="189142.64059999998"/>
        <n v="189725.08730000001"/>
        <n v="183956.25710000002"/>
        <n v="173491.6796"/>
        <n v="174042.44690000001"/>
        <n v="182017.8174"/>
        <n v="183305.3461"/>
        <n v="185149.13579999999"/>
        <n v="191272.74530000001"/>
        <n v="182627.64950000003"/>
        <n v="180065.42549999998"/>
        <n v="189595.21789999999"/>
        <n v="199622.72759999998"/>
        <n v="206493.79980000001"/>
        <n v="203050.58410000004"/>
        <n v="198533.81049999999"/>
        <n v="201720.95389999999"/>
        <n v="211927.0736"/>
        <n v="210726.35360000003"/>
        <n v="215163.99160000001"/>
        <n v="220848.1845"/>
        <n v="213624.4081"/>
        <n v="228286.9032"/>
        <n v="218757.32449999999"/>
        <n v="218293.51610000001"/>
        <n v="226201.61790000004"/>
        <n v="234351.04329999999"/>
        <n v="238091.8585"/>
        <n v="240463.89731170767"/>
        <n v="246297.10490988437"/>
        <n v="242711.34183232844"/>
        <n v="237780.917513769"/>
        <n v="250642.56120850769"/>
        <n v="262437.86421530956"/>
        <n v="271173.23709079972"/>
        <n v="282581.05077627423"/>
        <n v="293247.63267315429"/>
        <n v="303319.14057326136"/>
        <n v="302438.41821174306"/>
        <n v="312972.4785411937"/>
        <n v="309256.46116983698"/>
        <n v="301041.4140822186"/>
        <n v="308835.32145092904"/>
        <n v="320152.3342249167"/>
        <n v="313898.19561541587"/>
        <n v="316915.30473195319"/>
        <n v="312692.93256368412"/>
        <n v="337685.07506864954"/>
        <n v="342660.1775120644"/>
        <n v="333930.36732447508"/>
        <n v="329902.02297773008"/>
        <n v="332196.26299690903"/>
        <n v="340647.43991773622"/>
        <n v="343247.80210835201"/>
        <n v="353799.40966946929"/>
        <n v="357124.68541759724"/>
        <n v="356387.67536322708"/>
        <n v="359407.90992798435"/>
        <n v="348347.61989927205"/>
        <n v="367959.84741335065"/>
        <n v="364799.52843752765"/>
        <n v="376430.81777997367"/>
        <n v="374316.03797177423"/>
        <n v="370322.98050463561"/>
        <n v="361237.14349014196"/>
        <n v="378421.45660870691"/>
        <n v="373645.263419786"/>
        <n v="381114.14294835855"/>
        <n v="379655.4409431644"/>
        <n v="385528.28073072358"/>
        <n v="388842.27742830821"/>
        <n v="404675.81718358217"/>
        <n v="419335.01529149059"/>
        <n v="424053.56555170595"/>
        <n v="424652.97800398414"/>
        <n v="437164.60318666877"/>
        <n v="454574.81102316739"/>
        <n v="476298.84130709234"/>
        <n v="480502.71459274134"/>
        <n v="513367.65086690686"/>
        <n v="528023.64505015966"/>
        <n v="518567.17743945424"/>
        <n v="493668.29176106135"/>
        <n v="491770.31631810794"/>
        <n v="501854.37091153674"/>
        <n v="511096.95179166773"/>
        <n v="495533.09571136598"/>
        <n v="491014.55685254745"/>
        <n v="529772.35453775479"/>
        <n v="549847.40229443077"/>
        <n v="557407.38313036528"/>
        <n v="555907.63238645706"/>
        <n v="582305.03712606791"/>
        <n v="580931.05261854141"/>
        <n v="597624.33977216412"/>
        <n v="629974.37526491587"/>
        <n v="636217.36465767259"/>
        <n v="645817.23742471752"/>
        <n v="630794.42679869826"/>
        <n v="647493.20273330028"/>
        <n v="660236.74276990292"/>
        <n v="670506.78860182536"/>
        <n v="647615.54481432016"/>
        <n v="633701.08202083874"/>
        <n v="676685.9447651651"/>
        <n v="614162.50811839045"/>
        <n v="545991.60011318524"/>
        <n v="531811.23243411235"/>
        <n v="607755.6408553127"/>
        <n v="689833.97996669344"/>
        <n v="748919.3189693332"/>
        <n v="773498.79413098213"/>
        <n v="769395.92061399505"/>
        <n v="789574.66305986687"/>
        <n v="799903.26771003427"/>
        <n v="790085.64448967646"/>
        <n v="798621.43837886385"/>
        <n v="806405.27304871962"/>
        <n v="808740.42352914624"/>
        <n v="856358.35841061827"/>
        <n v="804013.4147012186"/>
        <n v="873685.91625584755"/>
        <n v="881614.10058071336"/>
        <n v="870240.23470857658"/>
        <n v="918389.7200909825"/>
        <n v="1008053.3395497561"/>
        <n v="997077.88453469041"/>
        <n v="1015449.2826817179"/>
        <n v="983858.99802564434"/>
        <n v="909078.94438034797"/>
        <n v="957248.85469551315"/>
        <n v="997219.63085812062"/>
        <n v="937599.93150080298"/>
        <n v="831852.86616361723"/>
        <n v="865303.95286912797"/>
        <n v="1029894.5822379178"/>
        <n v="1050107.4667014712"/>
        <n v="1039666.4083985204"/>
        <n v="595502.8882519661"/>
        <n v="620565.36943833844"/>
        <n v="650446.41935428302"/>
        <n v="683330.20780785545"/>
        <n v="727704.81681110011"/>
        <n v="751204.2960946447"/>
        <n v="770740.64958008612"/>
        <n v="787280.01952509524"/>
        <n v="772513.03420097695"/>
        <n v="735318.77069820301"/>
        <n v="770192.61732365692"/>
        <n v="912426.21367872634"/>
        <n v="966663.40438524005"/>
        <n v="977326.10220013931"/>
        <n v="987750.91435729363"/>
        <n v="1043257.162410379"/>
        <n v="1080866.1425998793"/>
        <n v="1120472.7616583442"/>
        <n v="1198645.2797957228"/>
        <n v="1237342.1430604437"/>
        <n v="1256545.2050863623"/>
        <n v="1241271.9567593592"/>
        <n v="1260008.1369518915"/>
        <n v="1351039.3546148103"/>
        <n v="1356268.0430851239"/>
        <n v="1341038.9944819319"/>
        <n v="1382421.1040425652"/>
        <n v="1432855.5500299952"/>
        <n v="1403514.5762326445"/>
        <n v="1436368.0604116493"/>
        <n v="1465181.1935740202"/>
        <n v="1478710.106078489"/>
        <n v="1524751.9183421568"/>
        <n v="1578506.8877433874"/>
        <n v="1573559.4725463104"/>
        <n v="1575039.7730765813"/>
        <n v="1576520.0736068515"/>
        <n v="1552279.4783325882"/>
        <n v="1561699.0619242711"/>
        <n v="1551416.6607527239"/>
        <n v="1577896.6637237456"/>
        <n v="1625046.6326310239"/>
        <n v="1680389.4175956922"/>
        <n v="1740579.753772859"/>
        <n v="1726364.4925459912"/>
        <n v="1787963.957017791"/>
        <n v="1778850.4052341203"/>
        <n v="1885853.475687213"/>
        <n v="1894674.4625979548"/>
        <n v="1846314.4947362128"/>
        <n v="1759700.6756665299"/>
        <n v="1796693.4138730178"/>
        <n v="1860011.3153868851"/>
        <n v="1872676.7622718548"/>
        <n v="1879914.1601298552"/>
        <n v="1911264.0846668971"/>
        <n v="1950783.0277002836"/>
        <n v="1936852.603014437"/>
        <n v="1985320.5217365881"/>
        <n v="2049733.2301509008"/>
        <n v="2135424.1432266706"/>
        <n v="2210698.1352789388"/>
        <n v="2170010.4397785598"/>
        <n v="2331562.6385853891"/>
        <n v="2344002.2572773295"/>
        <n v="2200382.1931469142"/>
        <n v="2231498.7093909597"/>
        <n v="2402639.5465160641"/>
        <n v="2518859.3844262678"/>
        <n v="2561856.2237829412"/>
        <n v="2457741.11250475"/>
        <n v="2384648.4402329088"/>
        <n v="2257844.3166701128"/>
        <n v="2317899.4102062508"/>
        <n v="2405647.0376467784"/>
        <n v="2497336.6939849239"/>
        <n v="2340499.1235160767"/>
        <n v="2392409.83356403"/>
        <n v="2462538.9173316183"/>
        <n v="2662800.138856526"/>
        <n v="2686096.7278903597"/>
        <n v="1759963.5408450004"/>
        <n v="1784155.1132511988"/>
        <n v="1889265.9288759907"/>
        <n v="1903183.1733035245"/>
        <n v="1915531.0511845376"/>
        <n v="1970514.4615256335"/>
        <n v="2011960.027912782"/>
        <n v="1984112.5984093645"/>
        <n v="1987849.1566804419"/>
        <n v="2017617.1339601707"/>
        <n v="2100245.2583918162"/>
        <n v="2183465.4920131946"/>
        <n v="1992658.1470958279"/>
        <n v="1975961.5797364824"/>
        <n v="2031913.3963405346"/>
        <n v="2167317.0295452131"/>
        <n v="2058618.5060457983"/>
        <n v="2036041.4339295204"/>
        <n v="2115984.9832265363"/>
        <n v="2238881.4559192229"/>
        <n v="2212783.8917014524"/>
        <n v="2254613.4545758334"/>
        <n v="2224157.881620022"/>
        <n v="2108668.1904411367"/>
        <n v="2079989.9620903351"/>
        <n v="2142825.0235255905"/>
        <n v="2151544.5553339128"/>
        <n v="2102073.8348375289"/>
        <n v="2108799.6816421677"/>
        <n v="2062508.7273103115"/>
        <n v="2054107.4696528863"/>
        <n v="2140220.359817985"/>
        <n v="2228578.843639411"/>
        <n v="2134244.0259942198"/>
        <n v="1962117.6718259291"/>
        <n v="1939009.2199104126"/>
        <n v="1945311.5248285518"/>
        <n v="1882373.4504302"/>
        <n v="1758775.7813691925"/>
        <n v="1704232.2826618217"/>
        <n v="1680886.634937204"/>
        <n v="1626413.4570503479"/>
        <n v="1554684.7534524971"/>
        <n v="1531359.8894928696"/>
        <n v="1481081.5033903387"/>
        <n v="1441363.6024970659"/>
        <n v="1523915.9281145073"/>
        <n v="1565895.7730588291"/>
        <n v="1543526.9478773088"/>
        <n v="1594538.9099684008"/>
        <n v="1691741.7257741163"/>
        <n v="1161636.55244875"/>
        <n v="1183775.7243094998"/>
        <n v="1219814.3673380001"/>
        <n v="1216688.0176395001"/>
        <n v="1231484.0366884999"/>
        <n v="1214947.9504224998"/>
        <n v="1125620.96389575"/>
        <n v="1154321.1926855003"/>
        <n v="1169269.30617875"/>
        <n v="1231248.9227990001"/>
        <n v="1217081.0427912502"/>
        <n v="1214351.2929974999"/>
        <n v="1206141.21637275"/>
        <n v="1262679.0856540001"/>
        <n v="1280241.67913075"/>
        <n v="1263852.1691477499"/>
        <n v="1203481.3394222499"/>
        <n v="1278220.9167857501"/>
        <n v="1265942.1374215002"/>
        <n v="1215969.4229707501"/>
        <n v="1274625.2592394999"/>
        <n v="1273018.8464805"/>
        <n v="1234889.779634"/>
        <n v="1212750.3213822502"/>
        <n v="1199032.7256145"/>
        <n v="1231976.7806762501"/>
        <n v="1298216.2058407501"/>
        <n v="1353537.9191635002"/>
        <n v="1355278.16580275"/>
        <n v="1302466.9599794999"/>
        <n v="1308728.4542045"/>
        <n v="1309042.81539325"/>
        <n v="1306458.3280210001"/>
        <n v="1325363.5438995"/>
        <n v="1323996.9770422499"/>
        <n v="1285965.4363150001"/>
        <n v="1271720.0992370001"/>
        <n v="1268536.253978"/>
        <n v="1288144.4716192498"/>
        <n v="1333258.7170752501"/>
        <n v="1427204.5534687503"/>
        <n v="1392799.8509652501"/>
        <n v="1366586.6812692499"/>
        <n v="1308778.6379517501"/>
        <n v="1403814.4311397499"/>
        <n v="1429609.8604830003"/>
        <n v="1459689.78076775"/>
        <n v="1502015.528622"/>
        <n v="1489893.9240045003"/>
        <n v="1522489.5978214999"/>
        <n v="1533619.11349325"/>
        <n v="1470460.6647360001"/>
        <n v="1556435.7452612498"/>
        <n v="1597235.5174334999"/>
        <n v="1527724.7947797501"/>
        <n v="1547441.19490975"/>
        <n v="1606089.77242175"/>
        <n v="1532436.4413207499"/>
        <n v="1649507.98128025"/>
        <n v="1704063.0461487502"/>
        <n v="1708942.9976062502"/>
        <n v="1814675.2193779997"/>
        <n v="1864502.4394990001"/>
        <n v="1895090.9787897498"/>
        <n v="1833653.4181804999"/>
        <n v="1865498.8882057499"/>
        <n v="1773692.84042475"/>
        <n v="1869171.1299572501"/>
        <n v="1894702.1567967501"/>
        <n v="1979641.5105460002"/>
        <n v="820932.26131559978"/>
        <n v="832618.12978539988"/>
        <n v="845222.77994769986"/>
        <n v="850803.85000450013"/>
        <n v="841453.78424870002"/>
        <n v="849544.68599070015"/>
        <n v="809411.27464820002"/>
        <n v="824758.97792260011"/>
        <n v="849847.8731953"/>
        <n v="839172.51369000017"/>
        <n v="1162638.1952726801"/>
        <n v="1186329.7735475202"/>
        <n v="1231033.4337032002"/>
        <n v="1271477.4144192"/>
        <n v="1344364.6547757203"/>
        <n v="1354420.5149590001"/>
        <n v="1355068.6010450004"/>
        <n v="1386909.6125699601"/>
        <n v="1362645.0798551601"/>
        <n v="1382858.1331390801"/>
        <n v="1337625.0850942801"/>
        <n v="1368947.8812780799"/>
        <n v="1368874.3668117202"/>
        <n v="1446204.2368654001"/>
        <n v="1471295.26683432"/>
        <n v="1411571.5267424001"/>
        <n v="1399658.2178578801"/>
        <n v="1423170.2631270802"/>
        <n v="1514159.1601972003"/>
        <n v="1487316.9049456001"/>
        <n v="1387831.3743694401"/>
        <n v="950453.3206313675"/>
        <n v="965983.60360889719"/>
        <n v="978187.44072132336"/>
        <n v="983283.28297091182"/>
        <n v="965814.89725366177"/>
        <n v="1021526.2272807647"/>
        <n v="1010945.4471141614"/>
        <n v="965201.94064048515"/>
        <n v="960912.45412767632"/>
        <n v="966322.87757582346"/>
        <n v="946530.7214352648"/>
        <n v="1030223.9641091767"/>
        <n v="1047737.5236527942"/>
        <n v="1046443.2539354118"/>
        <n v="1004768.1719483825"/>
        <n v="985978.21593549987"/>
        <n v="1004961.0402234708"/>
        <n v="1080903.7455922943"/>
        <n v="1047483.8905734707"/>
        <n v="1020311.418179706"/>
        <n v="1038878.8259652647"/>
        <n v="1103348.8500941177"/>
        <n v="1129539.475485882"/>
        <n v="1164806.0836888235"/>
        <n v="1125979.214660882"/>
        <n v="1122736.8870267647"/>
        <n v="1136253.400240588"/>
        <n v="1186646.7217808822"/>
        <n v="1184399.2845461764"/>
        <n v="1183619.0032985297"/>
        <n v="1183002.0684670589"/>
        <n v="1201804.1144488237"/>
        <n v="1157594.4753202943"/>
        <n v="1158207.1942782353"/>
        <n v="1143291.8288369118"/>
        <n v="1177379.2763775"/>
        <n v="1161291.7106051471"/>
        <n v="1190528.6621827944"/>
        <n v="1157935.5765630882"/>
        <n v="1096860.8001105883"/>
        <n v="1152011.6212826471"/>
        <n v="1199876.1270900003"/>
        <n v="1206091.0480235296"/>
        <n v="1148078.0279964709"/>
        <n v="1069325.5472064707"/>
        <n v="1005742.6247002942"/>
        <n v="931329.29798364721"/>
        <n v="942956.38037585304"/>
        <n v="992937.3800452943"/>
        <n v="961802.19942764693"/>
        <n v="995682.81105941162"/>
        <n v="1017430.8683782351"/>
        <n v="1004211.3670464704"/>
        <n v="1062328.8492835294"/>
        <n v="1109026.8319699999"/>
        <n v="1101135.1172799999"/>
        <n v="1089133.6446147058"/>
        <n v="1052408.20817"/>
        <n v="1067646.6538017644"/>
        <n v="1083548.6417147059"/>
        <n v="1085717.9083729412"/>
        <n v="1143420.1227864705"/>
        <n v="1166209.7462658824"/>
        <n v="1158877.9760676469"/>
        <n v="1071580.8402929411"/>
        <n v="973069.83288411761"/>
        <n v="896052.68969329388"/>
        <n v="867954.43338176468"/>
        <n v="865862.95349782344"/>
        <n v="905397.15201335296"/>
        <n v="987705.98417117621"/>
        <n v="1007673.1493023529"/>
        <n v="1060570.7015988235"/>
        <n v="1100563.4574311764"/>
        <n v="1074253.9630105882"/>
        <n v="1058227.709622941"/>
        <n v="1013783.3803423529"/>
        <n v="1035873.7737741177"/>
        <n v="1079250.459912353"/>
        <n v="1108216.4261411764"/>
        <n v="1123228.7637547059"/>
        <n v="1167196.7926135294"/>
        <n v="1205802.2208588233"/>
        <n v="1191856.1099405882"/>
        <n v="1179327.944835294"/>
        <n v="1161474.7781294116"/>
        <n v="1105153.1306394115"/>
        <n v="1090502.0970876468"/>
        <n v="1155342.7625164704"/>
        <n v="1214899.2391611766"/>
        <n v="1194236.0061047059"/>
        <n v="1169094.1990564705"/>
        <n v="1171384.2953482354"/>
        <n v="1193140.2110770587"/>
        <n v="1209224.4210758822"/>
        <n v="1235327.4396258823"/>
        <n v="1202542.9570352938"/>
        <n v="1165683.4021952942"/>
        <n v="1180031.4395370586"/>
        <n v="1167782.1384035293"/>
        <n v="885542.45580933325"/>
        <n v="913350.41669822205"/>
        <n v="883596.65202888881"/>
        <n v="925076.68945955532"/>
        <n v="953592.57974177762"/>
        <n v="986943.20465199975"/>
        <n v="1010993.2648400001"/>
        <n v="1011665.027108"/>
        <n v="990477.20050533314"/>
        <n v="1004509.1202755554"/>
        <n v="1011673.2618973333"/>
        <n v="979934.49287111103"/>
        <n v="997555.26731911115"/>
        <n v="1018998.7426239998"/>
        <n v="998913.5628457776"/>
        <n v="1041525.9467204444"/>
        <n v="1059248.9061688888"/>
        <n v="1007811.8586875553"/>
        <n v="965616.84948444436"/>
        <n v="945768.59199999983"/>
        <n v="838971.70458666654"/>
        <n v="786600.15386133327"/>
        <n v="832352.55879333313"/>
        <n v="875910.65268799989"/>
        <n v="926733.44548177766"/>
        <n v="915526.43663999985"/>
        <n v="902948.34043599979"/>
        <n v="929942.12521600013"/>
        <n v="1020137.5558506666"/>
        <n v="981333.58632666664"/>
        <n v="966875.63335244439"/>
        <n v="954483.85829599982"/>
        <n v="964700.7089239998"/>
        <n v="997521.06488666649"/>
        <n v="970959.85312755557"/>
        <n v="972827.32011199987"/>
        <n v="957205.38024399988"/>
        <n v="989387.00203866675"/>
        <n v="975039.71471199975"/>
        <n v="970246.00868533319"/>
        <n v="969669.76794888871"/>
        <n v="1438764.5351519999"/>
        <n v="1475208.1421280003"/>
        <n v="1505825.53632"/>
        <n v="1498797.482112"/>
        <n v="1529106.9544800001"/>
        <n v="1542433.4170560003"/>
        <n v="1514965.1459040004"/>
        <n v="1473661.3248000001"/>
        <n v="1478725.4916000003"/>
        <n v="1497379.7754720002"/>
      </sharedItems>
    </cacheField>
    <cacheField name="电力资源" numFmtId="0">
      <sharedItems containsMixedTypes="1" containsNumber="1" minValue="0" maxValue="126602934.87195651"/>
    </cacheField>
    <cacheField name="电费" numFmtId="0">
      <sharedItems containsMixedTypes="1" containsNumber="1" minValue="0" maxValue="16078572.728738477"/>
    </cacheField>
    <cacheField name="平均价格" numFmtId="0">
      <sharedItems containsMixedTypes="1" containsNumber="1" minValue="0.10960714285714286" maxValue="13876585.968644092"/>
    </cacheField>
    <cacheField name="0.06" numFmtId="0">
      <sharedItems containsMixedTypes="1" containsNumber="1" minValue="0" maxValue="7596176.0923173903"/>
    </cacheField>
    <cacheField name="0.062" numFmtId="0">
      <sharedItems containsMixedTypes="1" containsNumber="1" minValue="0" maxValue="7596176.0923173903"/>
    </cacheField>
    <cacheField name="0.042857143" numFmtId="0">
      <sharedItems containsMixedTypes="1" containsNumber="1" minValue="0" maxValue="5425840.0659409938"/>
    </cacheField>
    <cacheField name="0.03" numFmtId="0">
      <sharedItems containsMixedTypes="1" containsNumber="1" minValue="0" maxValue="3798088.0461586951"/>
    </cacheField>
    <cacheField name="机器成本" numFmtId="0">
      <sharedItems containsMixedTypes="1" containsNumber="1" minValue="0" maxValue="7767505.5314235622" count="617">
        <n v="0"/>
        <e v="#VALUE!"/>
        <n v="92252.194625306147"/>
        <n v="88517.548605170072"/>
        <n v="91768.223647346924"/>
        <n v="97244.287048707483"/>
        <n v="99805.671536326525"/>
        <n v="98940.973072108842"/>
        <n v="98527.081031836744"/>
        <n v="96860.670755918356"/>
        <n v="107365.95743238096"/>
        <n v="111195.77405170066"/>
        <n v="115645.22532244897"/>
        <n v="119203.26410666667"/>
        <n v="126041.12262312925"/>
        <n v="133268.68055510204"/>
        <n v="144835.63378503401"/>
        <n v="144957.8388462585"/>
        <n v="137360.72473469388"/>
        <n v="138944.9773605442"/>
        <n v="134848.24092517004"/>
        <n v="134420.49052517003"/>
        <n v="134559.49819863946"/>
        <n v="136644.61449795915"/>
        <n v="138826.23291428571"/>
        <n v="141597.5643537415"/>
        <n v="143053.23568979593"/>
        <n v="143861.44612789116"/>
        <n v="138494.6720217687"/>
        <n v="138950.64084897959"/>
        <n v="140853.35050884352"/>
        <n v="143808.31591836733"/>
        <n v="150140.38465306122"/>
        <n v="146108.86136598638"/>
        <n v="145935.12913197276"/>
        <n v="149241.39557006804"/>
        <n v="152929.8711510204"/>
        <n v="157993.8012190476"/>
        <n v="157321.22607891157"/>
        <n v="160427.62727619044"/>
        <n v="158148.82585034013"/>
        <n v="153895.06293333333"/>
        <n v="148421.17738231289"/>
        <n v="156769.36466938778"/>
        <n v="165727.15992380955"/>
        <n v="168157.62234557825"/>
        <n v="168098.35931428571"/>
        <n v="168853.64284081632"/>
        <n v="163347.12976326529"/>
        <n v="176890.57221224485"/>
        <n v="179865.57432380956"/>
        <n v="172583.21298503396"/>
        <n v="164718.83844353742"/>
        <n v="163024.20017414968"/>
        <n v="173869.88493061223"/>
        <n v="177532.31682176871"/>
        <n v="176761.05069931975"/>
        <n v="173868.08577959184"/>
        <n v="180369.38521904763"/>
        <n v="182534.55936870747"/>
        <n v="183998.25929795919"/>
        <n v="179510.91385034015"/>
        <n v="189127.57001360544"/>
        <n v="188565.63697414967"/>
        <n v="186066.84716190479"/>
        <n v="185795.67342585037"/>
        <n v="182166.8516680272"/>
        <n v="182529.73385578228"/>
        <n v="179648.7151455782"/>
        <n v="180588.70025578229"/>
        <n v="168632.68346122446"/>
        <n v="165546.83235918367"/>
        <n v="171718.53444353741"/>
        <n v="184325.33290884353"/>
        <n v="195113.48158911563"/>
        <n v="185219.44200272104"/>
        <n v="178524.76334149661"/>
        <n v="182163.24833741499"/>
        <n v="185196.64006530613"/>
        <n v="190736.43833469387"/>
        <n v="200716.8333387755"/>
        <n v="189997.14973605439"/>
        <n v="190345.17764353743"/>
        <n v="194165.71296870749"/>
        <n v="195016.47194557823"/>
        <n v="193327.20502857145"/>
        <n v="194077.9903782313"/>
        <n v="206870.25872108847"/>
        <n v="211658.41546666669"/>
        <n v="200461.54282448976"/>
        <n v="199117.45201632654"/>
        <n v="216035.44243809526"/>
        <n v="241966.7578604045"/>
        <n v="235337.19191128507"/>
        <n v="236901.63666014353"/>
        <n v="246761.43587736462"/>
        <n v="247521.3141552512"/>
        <n v="239995.1168949772"/>
        <n v="226342.70006523156"/>
        <n v="227061.24840182648"/>
        <n v="237466.1675146771"/>
        <n v="239145.91793868231"/>
        <n v="241551.38395303328"/>
        <n v="249540.43744292238"/>
        <n v="238261.7736464449"/>
        <n v="234919.01565557727"/>
        <n v="247351.8824527071"/>
        <n v="260434.08688845401"/>
        <n v="269398.3037181996"/>
        <n v="264906.1762557078"/>
        <n v="259013.45140247879"/>
        <n v="263171.49889106327"/>
        <n v="276486.72354859748"/>
        <n v="274920.22648401832"/>
        <n v="280709.70854533598"/>
        <n v="288125.48532289627"/>
        <n v="278701.11950424005"/>
        <n v="297830.27162426611"/>
        <n v="285397.68362687546"/>
        <n v="284792.58460534899"/>
        <n v="295109.74285714293"/>
        <n v="305741.7394651011"/>
        <n v="310622.12459230266"/>
        <n v="313716.76100679411"/>
        <n v="321326.94704485894"/>
        <n v="316648.84779168747"/>
        <n v="310216.46120517812"/>
        <n v="326996.16596021876"/>
        <n v="342384.6891263008"/>
        <n v="353781.13123392005"/>
        <n v="368664.12364810734"/>
        <n v="382580.08176536765"/>
        <n v="395719.68763634883"/>
        <n v="394570.66955217626"/>
        <n v="408313.73586587567"/>
        <n v="403465.70276560599"/>
        <n v="392748.09404072876"/>
        <n v="402916.2706470046"/>
        <n v="417680.80133713852"/>
        <n v="409521.45546694833"/>
        <n v="413457.6708831744"/>
        <n v="407949.03139423893"/>
        <n v="440554.56629960798"/>
        <n v="447045.24137255631"/>
        <n v="435656.05652247241"/>
        <n v="430400.55183004576"/>
        <n v="433393.68949368433"/>
        <n v="444419.36062326969"/>
        <n v="447811.87489674101"/>
        <n v="461577.83388058614"/>
        <n v="465916.09317364282"/>
        <n v="464954.56668392313"/>
        <n v="468894.85965816613"/>
        <n v="454465.25753329688"/>
        <n v="480051.98618832434"/>
        <n v="475928.93468692456"/>
        <n v="491103.48046963289"/>
        <n v="488344.47223975766"/>
        <n v="483135.00391994207"/>
        <n v="471281.33527741936"/>
        <n v="493700.53047450352"/>
        <n v="487469.35866899678"/>
        <n v="497213.49373562762"/>
        <n v="495310.4252357005"/>
        <n v="502972.31667413382"/>
        <n v="507295.86096322013"/>
        <n v="527952.79476005503"/>
        <n v="547077.64552053565"/>
        <n v="553233.61454886617"/>
        <n v="554015.62688060559"/>
        <n v="570338.68647967221"/>
        <n v="593052.5910282681"/>
        <n v="621394.44397533254"/>
        <n v="626878.94924036693"/>
        <n v="669755.57843040675"/>
        <n v="688876.24925004516"/>
        <n v="676539.04427847918"/>
        <n v="644055.17516120209"/>
        <n v="641579.01672290661"/>
        <n v="654734.99140448368"/>
        <n v="666793.15302239754"/>
        <n v="646488.05702722247"/>
        <n v="640593.02916183625"/>
        <n v="691157.67062981718"/>
        <n v="717348.20912515419"/>
        <n v="727211.19782174204"/>
        <n v="725254.57584664971"/>
        <n v="759693.46004705539"/>
        <n v="757900.9166582406"/>
        <n v="779679.50394281035"/>
        <n v="821884.37738410418"/>
        <n v="830029.17763558065"/>
        <n v="842553.47348299751"/>
        <n v="822954.24239882361"/>
        <n v="844739.99051963515"/>
        <n v="861365.61352890136"/>
        <n v="874764.23822808266"/>
        <n v="844899.60184516653"/>
        <n v="826746.35619157052"/>
        <n v="882825.75964144175"/>
        <n v="801255.71835406462"/>
        <n v="712317.80836684315"/>
        <n v="693817.65483902453"/>
        <n v="792897.11788038199"/>
        <n v="899979.0997608524"/>
        <n v="977063.69076233939"/>
        <n v="1009130.846876689"/>
        <n v="1003778.1090854468"/>
        <n v="1030103.9309326379"/>
        <n v="1043578.9533072854"/>
        <n v="1030770.5733720503"/>
        <n v="1041906.6384590525"/>
        <n v="1052061.6739057007"/>
        <n v="1055108.1846433741"/>
        <n v="1117232.0396746488"/>
        <n v="1048941.1803016551"/>
        <n v="1139838.1164459852"/>
        <n v="1150181.4749911458"/>
        <n v="1135342.7719616133"/>
        <n v="1198160.104489214"/>
        <n v="1315138.0816043783"/>
        <n v="1300819.1579056627"/>
        <n v="1324787.0615547525"/>
        <n v="1283573.3829427846"/>
        <n v="1186012.9737512695"/>
        <n v="1248856.9532883407"/>
        <n v="1301004.0846159433"/>
        <n v="1223222.3502945898"/>
        <n v="1085261.4039968913"/>
        <n v="1128902.7434691822"/>
        <n v="1343632.8535393579"/>
        <n v="1370003.2181362966"/>
        <n v="1356381.4851905028"/>
        <n v="896245.44277556171"/>
        <n v="933965.04916381906"/>
        <n v="978936.71150306705"/>
        <n v="1028427.5638971194"/>
        <n v="1095212.3635659297"/>
        <n v="1130579.6164054561"/>
        <n v="1159982.2744365132"/>
        <n v="1184874.4038149379"/>
        <n v="1162649.7537563564"/>
        <n v="1106671.5380005832"/>
        <n v="1159157.473378435"/>
        <n v="1373222.2832351974"/>
        <n v="1454850.4935405257"/>
        <n v="1470898.0971925382"/>
        <n v="1486587.6774984659"/>
        <n v="1570125.8480842968"/>
        <n v="1626728.22192201"/>
        <n v="1686337.0878657089"/>
        <n v="1803988.5124231516"/>
        <n v="1862228.1751265854"/>
        <n v="1891129.2219016668"/>
        <n v="1868142.6344652274"/>
        <n v="1896341.0134216594"/>
        <n v="2033345.0743426555"/>
        <n v="2041214.3698669265"/>
        <n v="2018294.3040239487"/>
        <n v="2080575.323709724"/>
        <n v="2156480.3163921754"/>
        <n v="2112321.4809419164"/>
        <n v="2161766.7247108659"/>
        <n v="2205131.1479543247"/>
        <n v="2225492.4701528312"/>
        <n v="2294786.4487925796"/>
        <n v="2375688.9050238379"/>
        <n v="2368242.9321975522"/>
        <n v="2370470.8182924255"/>
        <n v="2372698.7043872983"/>
        <n v="2336216.0550612835"/>
        <n v="2350392.743425752"/>
        <n v="2334917.4949045563"/>
        <n v="2374770.5039422219"/>
        <n v="2445732.2836309839"/>
        <n v="2529024.4385367129"/>
        <n v="2619612.2686919374"/>
        <n v="2598217.9759961586"/>
        <n v="2690926.5764066847"/>
        <n v="2677210.4729003012"/>
        <n v="2838252.5369246821"/>
        <n v="2851528.3236177438"/>
        <n v="2778745.467876967"/>
        <n v="2648389.6926926402"/>
        <n v="2704064.6082764687"/>
        <n v="2799359.4956690287"/>
        <n v="2818421.2823963622"/>
        <n v="2829313.731410047"/>
        <n v="2876496.0835899967"/>
        <n v="2935972.9951142166"/>
        <n v="2915007.3879157919"/>
        <n v="2987952.7121661161"/>
        <n v="3084895.3089394378"/>
        <n v="3213862.0895320117"/>
        <n v="3327151.166154969"/>
        <n v="3265915.255484079"/>
        <n v="3509055.003094723"/>
        <n v="3527776.9132356518"/>
        <n v="3311625.437722479"/>
        <n v="3358456.5050925128"/>
        <n v="3616027.3722908432"/>
        <n v="3790940.8817666569"/>
        <n v="3855652.1066614497"/>
        <n v="3698956.487130437"/>
        <n v="3588950.3465788434"/>
        <n v="3398107.2455455214"/>
        <n v="3488491.5324382661"/>
        <n v="3620553.7151067494"/>
        <n v="3758548.7412668075"/>
        <n v="3522504.6169447438"/>
        <n v="3600631.420742942"/>
        <n v="3706177.2929337965"/>
        <n v="4007575.0035027899"/>
        <n v="4042636.9018843039"/>
        <n v="872060.21241086908"/>
        <n v="884047.11286732589"/>
        <n v="936129.41916125407"/>
        <n v="943025.40015744104"/>
        <n v="949143.76156541076"/>
        <n v="976387.98758960946"/>
        <n v="996924.22518104967"/>
        <n v="983125.85111008037"/>
        <n v="984977.31207727559"/>
        <n v="999727.31569220207"/>
        <n v="1040669.4704986454"/>
        <n v="1081905.0148292384"/>
        <n v="987360.16212262935"/>
        <n v="979087.02933322371"/>
        <n v="1006811.0997131572"/>
        <n v="1073903.4674771975"/>
        <n v="1020043.455441871"/>
        <n v="1008856.5382993241"/>
        <n v="1048468.4887533445"/>
        <n v="1109363.5707216188"/>
        <n v="1096432.2531874906"/>
        <n v="1117158.7606626244"/>
        <n v="1102068.0540629933"/>
        <n v="1044843.0250874674"/>
        <n v="1030632.9910005339"/>
        <n v="1061767.7024592555"/>
        <n v="1066088.2219384476"/>
        <n v="1041575.5283382823"/>
        <n v="1044908.1788489176"/>
        <n v="1021971.0562719586"/>
        <n v="1017808.2413231131"/>
        <n v="1060477.0941407315"/>
        <n v="1104258.6364178059"/>
        <n v="1057515.8265787405"/>
        <n v="972227.3865094427"/>
        <n v="960777.17119631392"/>
        <n v="963899.95711661305"/>
        <n v="932714.20283547288"/>
        <n v="871471.67875279754"/>
        <n v="844445.42851266789"/>
        <n v="832877.68290821929"/>
        <n v="805886.27656584757"/>
        <n v="770344.77411775396"/>
        <n v="758787.3268485216"/>
        <n v="733874.43573079025"/>
        <n v="714194.25470109016"/>
        <n v="755098.85126926273"/>
        <n v="775899.82336300483"/>
        <n v="764816.09237286623"/>
        <n v="790092.469675145"/>
        <n v="838256.36979648983"/>
        <n v="575589.77510767814"/>
        <n v="586559.71310208482"/>
        <n v="604416.82545984664"/>
        <n v="602867.72224329051"/>
        <n v="610199.13520455617"/>
        <n v="602005.52063987672"/>
        <n v="557744.08621996851"/>
        <n v="571965.02150287398"/>
        <n v="579371.79711244523"/>
        <n v="610082.63650236162"/>
        <n v="603062.46582141786"/>
        <n v="601709.87746960262"/>
        <n v="597641.79253538221"/>
        <n v="625656.2514434302"/>
        <n v="634358.49932662607"/>
        <n v="626237.51316675195"/>
        <n v="596323.82610902889"/>
        <n v="633357.21356194117"/>
        <n v="627273.09040141664"/>
        <n v="602511.65928805084"/>
        <n v="631575.56876603013"/>
        <n v="630779.59281577799"/>
        <n v="611886.67750162201"/>
        <n v="600916.59760075482"/>
        <n v="594119.54232013982"/>
        <n v="610443.28936834936"/>
        <n v="643264.85972383153"/>
        <n v="670676.71454441932"/>
        <n v="671539.00505138212"/>
        <n v="645371.10424033145"/>
        <n v="648473.66850211238"/>
        <n v="648629.43416354386"/>
        <n v="647348.82319944655"/>
        <n v="656716.3391689891"/>
        <n v="656039.20662837115"/>
        <n v="637194.61541087681"/>
        <n v="630136.06482741376"/>
        <n v="628558.47261688777"/>
        <n v="638274.32527200389"/>
        <n v="660628.38975235494"/>
        <n v="707178.45976181526"/>
        <n v="690130.96333542326"/>
        <n v="677142.36339994927"/>
        <n v="648498.53449977131"/>
        <n v="695588.67703441228"/>
        <n v="708370.28703384672"/>
        <n v="723274.8581025328"/>
        <n v="744247.22474968771"/>
        <n v="738240.98152238643"/>
        <n v="754392.10600470402"/>
        <n v="759906.77013011917"/>
        <n v="728611.82056977542"/>
        <n v="771212.38884569169"/>
        <n v="791428.63603554235"/>
        <n v="756986.14097501512"/>
        <n v="766755.5979474535"/>
        <n v="795815.91071856581"/>
        <n v="759320.75722585886"/>
        <n v="817329.5907243822"/>
        <n v="844361.5719860344"/>
        <n v="846779.58315832214"/>
        <n v="899169.79559003818"/>
        <n v="923859.13440537534"/>
        <n v="939015.7256938644"/>
        <n v="908573.47452701081"/>
        <n v="924352.87376457115"/>
        <n v="878863.06691887812"/>
        <n v="926172.4659592479"/>
        <n v="938823.06477678497"/>
        <n v="980910.43144862494"/>
        <n v="1285216.8474608215"/>
        <n v="1303511.7491747944"/>
        <n v="1323245.0566695889"/>
        <n v="1331982.5440383563"/>
        <n v="1317344.4763189042"/>
        <n v="1330011.2500832877"/>
        <n v="1267180.0777271234"/>
        <n v="1291207.7932252057"/>
        <n v="1330485.9071550686"/>
        <n v="1313773.0155616442"/>
        <n v="1820177.2137341371"/>
        <n v="1857267.747236822"/>
        <n v="1927253.9079502155"/>
        <n v="1990571.294589746"/>
        <n v="2104680.4771439848"/>
        <n v="2120423.5067851273"/>
        <n v="2121438.1229667324"/>
        <n v="2171287.0646887831"/>
        <n v="2133299.5379337147"/>
        <n v="2164944.2397480709"/>
        <n v="2094129.291732728"/>
        <n v="2143166.9374216516"/>
        <n v="2143051.8462805795"/>
        <n v="2264116.2220984739"/>
        <n v="2303397.6780185052"/>
        <n v="2209896.7150565954"/>
        <n v="2191245.7422432564"/>
        <n v="2228055.2064611823"/>
        <n v="2370503.5776081411"/>
        <n v="2328480.4774099416"/>
        <n v="2172730.1359991236"/>
        <n v="3878692.7422503815"/>
        <n v="3942070.0744796223"/>
        <n v="3991872.5565248523"/>
        <n v="4012668.1136764674"/>
        <n v="3941381.6028825231"/>
        <n v="4168733.2536650123"/>
        <n v="4125554.2838527025"/>
        <n v="3938880.1961166826"/>
        <n v="3921375.2857291214"/>
        <n v="3943454.6132513708"/>
        <n v="3862685.0575988363"/>
        <n v="4204227.7361167707"/>
        <n v="4275698.5961982254"/>
        <n v="4270416.8275407283"/>
        <n v="4100345.5210104901"/>
        <n v="4023665.830980096"/>
        <n v="4101132.5946758208"/>
        <n v="4411046.2051046267"/>
        <n v="4274663.5482241577"/>
        <n v="4163775.754815551"/>
        <n v="4239547.2506449427"/>
        <n v="4502642.1436326159"/>
        <n v="4609523.1302281003"/>
        <n v="4753442.1784457145"/>
        <n v="4594994.1075789155"/>
        <n v="4581762.5344027653"/>
        <n v="4636921.8994814856"/>
        <n v="4842571.3577698618"/>
        <n v="4833399.8200397138"/>
        <n v="4830215.5803232891"/>
        <n v="4827697.9388975352"/>
        <n v="4904426.966726576"/>
        <n v="4724012.4185282197"/>
        <n v="4726512.8554498628"/>
        <n v="4665644.9322920553"/>
        <n v="4804751.9589156173"/>
        <n v="4739100.4184904117"/>
        <n v="4858413.1184706865"/>
        <n v="4725404.4142065756"/>
        <n v="4476165.1438302938"/>
        <n v="4701229.4212291194"/>
        <n v="4896559.0678897863"/>
        <n v="4921921.45886184"/>
        <n v="4685176.8709366741"/>
        <n v="4363796.8840989443"/>
        <n v="4104322.1527234446"/>
        <n v="3800649.7639828422"/>
        <n v="3848098.5751019809"/>
        <n v="4052065.3943661852"/>
        <n v="3925006.2358899931"/>
        <n v="4063269.1885112068"/>
        <n v="4152020.5561475796"/>
        <n v="4098073.2630415643"/>
        <n v="4335244.1494571175"/>
        <n v="4525813.3469043178"/>
        <n v="4493608.1498393212"/>
        <n v="4444631.4942658842"/>
        <n v="4294759.1326233009"/>
        <n v="4356945.5095784981"/>
        <n v="4421839.7277020225"/>
        <n v="4430692.2601311943"/>
        <n v="4666168.4854221521"/>
        <n v="4759170.3670184994"/>
        <n v="4729250.2402343117"/>
        <n v="4373000.4806736074"/>
        <n v="3970988.1764664315"/>
        <n v="3656689.9065370164"/>
        <n v="3542024.0934353033"/>
        <n v="3533489.0000537401"/>
        <n v="3694823.6027368139"/>
        <n v="4030716.6581701748"/>
        <n v="4112200.4057635488"/>
        <n v="4328069.3471638877"/>
        <n v="4491275.2705084402"/>
        <n v="4383909.1928207697"/>
        <n v="4318507.8613184066"/>
        <n v="4137135.5690944288"/>
        <n v="4227283.9717748733"/>
        <n v="4404299.3328190995"/>
        <n v="4522506.1721716896"/>
        <n v="4583769.8278208999"/>
        <n v="4763198.3917744551"/>
        <n v="4920742.7877969975"/>
        <n v="4863830.2829669407"/>
        <n v="4812704.2549834307"/>
        <n v="4739847.4963976508"/>
        <n v="4510005.2089237832"/>
        <n v="4450215.9943772461"/>
        <n v="4714823.4326829994"/>
        <n v="4957866.6928847488"/>
        <n v="4873542.3706399482"/>
        <n v="4770941.493344605"/>
        <n v="4780287.1178725129"/>
        <n v="4869070.5547932675"/>
        <n v="4934708.4006853998"/>
        <n v="5041231.8736461317"/>
        <n v="4907442.0999431163"/>
        <n v="4757022.4162646839"/>
        <n v="4815575.1374715185"/>
        <n v="4765587.1218868103"/>
        <n v="4459483.2086419137"/>
        <n v="4599520.6894391878"/>
        <n v="4449684.3794279331"/>
        <n v="4658572.7610096326"/>
        <n v="4802175.287414562"/>
        <n v="4970124.9444966987"/>
        <n v="5091238.0982157867"/>
        <n v="5094621.0106156291"/>
        <n v="4987921.7142212475"/>
        <n v="5058584.7413746165"/>
        <n v="5094662.4800048359"/>
        <n v="4934829.9314840026"/>
        <n v="5023565.990674193"/>
        <n v="5131552.7025813954"/>
        <n v="5030406.2003714303"/>
        <n v="5244996.9397794064"/>
        <n v="5334247.5901003405"/>
        <n v="5075216.92698495"/>
        <n v="4862728.0352380369"/>
        <n v="4762774.6446444876"/>
        <n v="4224958.616705196"/>
        <n v="3961221.9098561597"/>
        <n v="4191625.4102312662"/>
        <n v="4410978.6293224776"/>
        <n v="4666915.9811606808"/>
        <n v="4610478.8590090005"/>
        <n v="4547137.109044956"/>
        <n v="4683074.4988046456"/>
        <n v="5137287.6263321247"/>
        <n v="4941875.5945478585"/>
        <n v="4869067.1164258774"/>
        <n v="4806663.656911362"/>
        <n v="4858114.4637268614"/>
        <n v="5023393.7514188299"/>
        <n v="4889634.746343594"/>
        <n v="4899039.0810597781"/>
        <n v="4820368.9076866796"/>
        <n v="4982431.6084399913"/>
        <n v="4910180.4289475791"/>
        <n v="4886039.9132751282"/>
        <n v="4883138.0355938822"/>
        <n v="7245441.7556252051"/>
        <n v="7428967.2910816446"/>
        <n v="7583152.7334575336"/>
        <n v="7547760.3143539727"/>
        <n v="7700395.1001863014"/>
        <n v="7767505.5314235622"/>
        <n v="7629178.68648329"/>
        <n v="7421177.7087123292"/>
        <n v="7446680.2316712337"/>
        <n v="7540620.9175758911"/>
      </sharedItems>
    </cacheField>
    <cacheField name="总成本" numFmtId="0">
      <sharedItems containsMixedTypes="1" containsNumber="1" minValue="0" maxValue="11565593.577582257" count="617">
        <n v="0"/>
        <e v="#VALUE!"/>
        <n v="231103.48872479872"/>
        <n v="221747.72512577349"/>
        <n v="229891.07982870462"/>
        <n v="243609.31560263661"/>
        <n v="250025.90973851166"/>
        <n v="247859.73003311455"/>
        <n v="246822.87779506418"/>
        <n v="242648.30796530808"/>
        <n v="268965.38812633295"/>
        <n v="278559.56618893496"/>
        <n v="289706.00791595748"/>
        <n v="298619.34791172267"/>
        <n v="315749.05376836355"/>
        <n v="333855.00625896489"/>
        <n v="362831.69625762827"/>
        <n v="363137.83548936702"/>
        <n v="344106.09773446526"/>
        <n v="348074.85219437274"/>
        <n v="337812.00602094142"/>
        <n v="336740.43682798138"/>
        <n v="337088.66874190798"/>
        <n v="342312.15045014198"/>
        <n v="347777.38224356569"/>
        <n v="354719.92021431285"/>
        <n v="358366.56217839022"/>
        <n v="360391.23218896543"/>
        <n v="346946.78000915155"/>
        <n v="348089.03995371098"/>
        <n v="352855.56981471775"/>
        <n v="360258.13425208163"/>
        <n v="376120.77233214688"/>
        <n v="366021.29339506064"/>
        <n v="365586.0720374813"/>
        <n v="373868.69026245654"/>
        <n v="383108.79103508894"/>
        <n v="395794.58035568753"/>
        <n v="394109.6940291744"/>
        <n v="401891.62438851036"/>
        <n v="396182.93678748293"/>
        <n v="385526.71929237328"/>
        <n v="371813.93931072426"/>
        <n v="392727.21096141066"/>
        <n v="415167.62815676956"/>
        <n v="421256.24585488113"/>
        <n v="421107.78441892576"/>
        <n v="422999.86577987915"/>
        <n v="409205.34969167667"/>
        <n v="443133.39673722762"/>
        <n v="450586.15566332953"/>
        <n v="432342.91366370814"/>
        <n v="412641.65451686305"/>
        <n v="408396.36997081258"/>
        <n v="435566.19064562942"/>
        <n v="444741.04866067157"/>
        <n v="442808.92886279407"/>
        <n v="435561.68354334036"/>
        <n v="451848.26607728761"/>
        <n v="457272.30288980453"/>
        <n v="460939.05750166206"/>
        <n v="449697.68603868294"/>
        <n v="473788.63366571965"/>
        <n v="472380.91988313256"/>
        <n v="466121.13337566477"/>
        <n v="465441.80865382752"/>
        <n v="456351.14830043865"/>
        <n v="457260.21436577081"/>
        <n v="450042.89582160104"/>
        <n v="452397.67815713084"/>
        <n v="422446.33441189869"/>
        <n v="414715.88465660077"/>
        <n v="430176.78386726312"/>
        <n v="461758.41852447781"/>
        <n v="488784.10400566412"/>
        <n v="463998.27560034383"/>
        <n v="447227.25350396521"/>
        <n v="456342.12149864924"/>
        <n v="463941.15384505468"/>
        <n v="477819.05357510527"/>
        <n v="502821.21329242119"/>
        <n v="475967.04154423717"/>
        <n v="476838.89574694319"/>
        <n v="486409.82298644469"/>
        <n v="488541.0825019211"/>
        <n v="484309.25387721148"/>
        <n v="486190.06673260836"/>
        <n v="518236.32703834568"/>
        <n v="530231.26908778667"/>
        <n v="502181.67806261545"/>
        <n v="498814.5595220637"/>
        <n v="541196.2787273752"/>
        <n v="402210.69505400455"/>
        <n v="391190.6592776851"/>
        <n v="393791.16694814351"/>
        <n v="410180.67735576461"/>
        <n v="411443.78958245122"/>
        <n v="398933.32302937715"/>
        <n v="376239.51123963157"/>
        <n v="377433.92252342647"/>
        <n v="394729.56174827705"/>
        <n v="397521.73696908227"/>
        <n v="401520.23728423327"/>
        <n v="414800.08938212239"/>
        <n v="396052.06281444489"/>
        <n v="390495.54328757722"/>
        <n v="411162.15071830712"/>
        <n v="432908.12353485398"/>
        <n v="447808.94674539962"/>
        <n v="440341.88091810781"/>
        <n v="430546.66367447877"/>
        <n v="437458.40306066326"/>
        <n v="459591.71513899748"/>
        <n v="456987.79599441832"/>
        <n v="466611.39728773595"/>
        <n v="478938.31673089624"/>
        <n v="463272.60810264002"/>
        <n v="495070.15598906612"/>
        <n v="474404.01199487539"/>
        <n v="473398.18251574901"/>
        <n v="490547.94072274293"/>
        <n v="508221.04087630106"/>
        <n v="516333.49033630267"/>
        <n v="521477.56828410953"/>
        <n v="534127.64568699908"/>
        <n v="526351.44713481923"/>
        <n v="515659.17393707449"/>
        <n v="543551.3388443694"/>
        <n v="569131.00380832818"/>
        <n v="588074.808080371"/>
        <n v="612814.15151880821"/>
        <n v="635946.03639497294"/>
        <n v="657787.42509164661"/>
        <n v="655877.4628871223"/>
        <n v="678721.95732546702"/>
        <n v="670663.28521634522"/>
        <n v="652847.87580776564"/>
        <n v="669749.98838060722"/>
        <n v="694292.41810746654"/>
        <n v="680729.4964786676"/>
        <n v="687272.49417158193"/>
        <n v="678115.72512926196"/>
        <n v="732314.47115892125"/>
        <n v="743103.63474297989"/>
        <n v="724171.89389081881"/>
        <n v="715435.89968280448"/>
        <n v="720411.26072301366"/>
        <n v="738738.74871219369"/>
        <n v="744377.97591835714"/>
        <n v="767260.52383500757"/>
        <n v="774471.82137444685"/>
        <n v="772873.51819775137"/>
        <n v="779423.2938359445"/>
        <n v="755437.60112626792"/>
        <n v="797969.29435345926"/>
        <n v="791115.72725694836"/>
        <n v="816339.7070315301"/>
        <n v="811753.52904737066"/>
        <n v="803094.05907594715"/>
        <n v="783390.227252902"/>
        <n v="820656.66898442619"/>
        <n v="810298.86626369192"/>
        <n v="826496.11324300943"/>
        <n v="823332.72621059453"/>
        <n v="836068.75122547895"/>
        <n v="843255.58866127837"/>
        <n v="877592.70080667001"/>
        <n v="909383.09873238346"/>
        <n v="919615.89518554008"/>
        <n v="920915.79987604788"/>
        <n v="948048.903632954"/>
        <n v="985805.22775228461"/>
        <n v="1032916.6428646604"/>
        <n v="1042033.2946484954"/>
        <n v="1113305.2287794142"/>
        <n v="1145088.678573383"/>
        <n v="1124581.0855861676"/>
        <n v="1070584.5792427589"/>
        <n v="1066468.5700217518"/>
        <n v="1088337.1678720512"/>
        <n v="1108380.9193703984"/>
        <n v="1074628.6517218426"/>
        <n v="1064829.6062824372"/>
        <n v="1148880.9849504372"/>
        <n v="1192416.3647075424"/>
        <n v="1208811.1768463776"/>
        <n v="1205558.7702285484"/>
        <n v="1262805.012123978"/>
        <n v="1259825.3461206604"/>
        <n v="1296026.9335059603"/>
        <n v="1366182.2376129916"/>
        <n v="1379720.9806998097"/>
        <n v="1400539.5666179534"/>
        <n v="1367960.6271528988"/>
        <n v="1404174.1176812067"/>
        <n v="1431810.1592820976"/>
        <n v="1454082.1035800597"/>
        <n v="1404439.4325647391"/>
        <n v="1374264.0910575751"/>
        <n v="1467482.4159185444"/>
        <n v="1331892.1253683539"/>
        <n v="1184054.5508646353"/>
        <n v="1153302.5596620976"/>
        <n v="1317997.991579372"/>
        <n v="1495995.6584520754"/>
        <n v="1624129.9823518433"/>
        <n v="1677433.8050058575"/>
        <n v="1668536.1844959385"/>
        <n v="1712296.4398163629"/>
        <n v="1734695.376608755"/>
        <n v="1713404.5702111307"/>
        <n v="1731915.5612183907"/>
        <n v="1748795.8298197943"/>
        <n v="1753859.9105725563"/>
        <n v="1857125.6613414227"/>
        <n v="1743608.7706035078"/>
        <n v="1894702.7480910374"/>
        <n v="1911896.057892882"/>
        <n v="1887230.3347498234"/>
        <n v="1991648.822647823"/>
        <n v="2186096.1669753673"/>
        <n v="2162294.4501436353"/>
        <n v="2202135.2417917568"/>
        <n v="2133627.5572369415"/>
        <n v="1971457.1816958901"/>
        <n v="2075919.9637452639"/>
        <n v="2162601.8456773595"/>
        <n v="2033308.6911112834"/>
        <n v="1803982.2803622566"/>
        <n v="1876525.3587481086"/>
        <n v="2233461.7725929189"/>
        <n v="2277296.0693663675"/>
        <n v="2254653.2620468242"/>
        <n v="1453636.1461794018"/>
        <n v="1514814.2349581039"/>
        <n v="1587754.5600186759"/>
        <n v="1668024.638405272"/>
        <n v="1776344.0721011194"/>
        <n v="1833706.8375500436"/>
        <n v="1881395.5224434738"/>
        <n v="1921768.5020904271"/>
        <n v="1885721.9537684708"/>
        <n v="1794929.9073741012"/>
        <n v="1880057.7631933778"/>
        <n v="2227253.2192384852"/>
        <n v="2359647.4400451104"/>
        <n v="2385675.3288518684"/>
        <n v="2411122.5333368927"/>
        <n v="2546614.5521004116"/>
        <n v="2638418.9313954972"/>
        <n v="2735099.592777919"/>
        <n v="2925920.4943119483"/>
        <n v="3020380.4210311607"/>
        <n v="3067255.5338625023"/>
        <n v="3029973.1859919876"/>
        <n v="3075708.6296086297"/>
        <n v="3297917.9102621181"/>
        <n v="3310681.2581946021"/>
        <n v="3273506.8028590372"/>
        <n v="3374521.4770935653"/>
        <n v="3497633.1112202508"/>
        <n v="3426011.1242956715"/>
        <n v="3506207.2292561699"/>
        <n v="3576540.7451396077"/>
        <n v="3609565.1294422969"/>
        <n v="3721954.2443608386"/>
        <n v="3853171.3519516485"/>
        <n v="3841094.598500899"/>
        <n v="3844708.0458921054"/>
        <n v="3848321.4932833109"/>
        <n v="3789149.6467805859"/>
        <n v="3812143.0653868699"/>
        <n v="3787043.4893691055"/>
        <n v="3851681.781187648"/>
        <n v="3966775.9317736221"/>
        <n v="4101868.9334062804"/>
        <n v="4248794.9182233335"/>
        <n v="4214095.1410192065"/>
        <n v="4364460.8401753372"/>
        <n v="4342214.4521994377"/>
        <n v="4603411.3901679134"/>
        <n v="4624943.6206094297"/>
        <n v="4506895.8349500624"/>
        <n v="4295469.5251165126"/>
        <n v="4385769.6436616136"/>
        <n v="4540330.0868711527"/>
        <n v="4571246.731882818"/>
        <n v="4588913.3852915913"/>
        <n v="4665439.2668382125"/>
        <n v="4761905.9090416823"/>
        <n v="4727901.4243373051"/>
        <n v="4846212.7205115631"/>
        <n v="5003445.6123606805"/>
        <n v="5212619.0875921752"/>
        <n v="5396364.6207760554"/>
        <n v="5297045.0271168109"/>
        <n v="5691397.6328106467"/>
        <n v="5721763.0260472316"/>
        <n v="5371183.1705079908"/>
        <n v="5447139.2970824512"/>
        <n v="5864897.9878298789"/>
        <n v="6148593.2655896433"/>
        <n v="6253549.5321222823"/>
        <n v="5999402.1684348825"/>
        <n v="5820981.2866368461"/>
        <n v="5511449.525948748"/>
        <n v="5658045.3803913165"/>
        <n v="5872239.3423441332"/>
        <n v="6096055.8868366964"/>
        <n v="5713211.7965557911"/>
        <n v="5839927.0249588741"/>
        <n v="6011113.719556191"/>
        <n v="6499955.9334724983"/>
        <n v="6556823.4391896809"/>
        <n v="2709462.1490530493"/>
        <n v="2746705.051101577"/>
        <n v="2908523.0489077885"/>
        <n v="2929948.6330863205"/>
        <n v="2948958.179002068"/>
        <n v="3033605.0854223706"/>
        <n v="3097410.494321994"/>
        <n v="3054539.4038494565"/>
        <n v="3060291.8316516569"/>
        <n v="3106119.6035466203"/>
        <n v="3233325.5202597016"/>
        <n v="3361442.9884910132"/>
        <n v="3067695.2676906735"/>
        <n v="3041990.9185781111"/>
        <n v="3128128.6854926748"/>
        <n v="3336582.4463224001"/>
        <n v="3169241.1757536838"/>
        <n v="3134483.795321743"/>
        <n v="3257556.8112418479"/>
        <n v="3446755.8107012874"/>
        <n v="3406578.6361238072"/>
        <n v="3470975.2072397945"/>
        <n v="3424088.8824742963"/>
        <n v="3246292.6159080141"/>
        <n v="3202142.5114228437"/>
        <n v="3298877.027019972"/>
        <n v="3312300.7377070524"/>
        <n v="3236140.6119086621"/>
        <n v="3246495.0464833407"/>
        <n v="3175230.1675839238"/>
        <n v="3162296.4396407264"/>
        <n v="3294867.149790708"/>
        <n v="3430894.9491773508"/>
        <n v="3285666.589716706"/>
        <n v="3020678.2358957129"/>
        <n v="2985102.7967827846"/>
        <n v="2994805.189037621"/>
        <n v="2897912.0850846018"/>
        <n v="2707633.5945022344"/>
        <n v="2623663.9316116096"/>
        <n v="2587723.3297826601"/>
        <n v="2503861.9257264109"/>
        <n v="2393435.656722161"/>
        <n v="2357527.0514790774"/>
        <n v="2280123.5252703037"/>
        <n v="2218977.8557080268"/>
        <n v="2346067.0802208078"/>
        <n v="2410695.0104364222"/>
        <n v="2376258.2259567766"/>
        <n v="2454791.0916821552"/>
        <n v="2604434.7315046676"/>
        <n v="1788338.3358641732"/>
        <n v="1822421.5692812025"/>
        <n v="1877903.0249607186"/>
        <n v="1873090.0126589285"/>
        <n v="1895868.4695073499"/>
        <n v="1870411.1808809661"/>
        <n v="1732892.3725271313"/>
        <n v="1777076.3466665363"/>
        <n v="1800088.9527630601"/>
        <n v="1895506.5119045177"/>
        <n v="1873695.0744954827"/>
        <n v="1869492.6273589926"/>
        <n v="1856853.2224285332"/>
        <n v="1943893.2168662064"/>
        <n v="1970930.8123391289"/>
        <n v="1945699.1777570026"/>
        <n v="1852758.3444658576"/>
        <n v="1967819.8506862642"/>
        <n v="1948916.6818694628"/>
        <n v="1871983.736869514"/>
        <n v="1962284.339412068"/>
        <n v="1959811.2685414199"/>
        <n v="1901111.607439518"/>
        <n v="1867027.933123824"/>
        <n v="1845909.7078616777"/>
        <n v="1896627.0483943543"/>
        <n v="1998602.5786215744"/>
        <n v="2083770.3021511133"/>
        <n v="2086449.410149453"/>
        <n v="2005146.6104589291"/>
        <n v="2014786.1746916103"/>
        <n v="2015270.1334340968"/>
        <n v="2011291.3176533706"/>
        <n v="2040395.8790000672"/>
        <n v="2038292.0506604798"/>
        <n v="1979742.5309237367"/>
        <n v="1957811.8484308417"/>
        <n v="1952910.3217699197"/>
        <n v="1983097.1536425005"/>
        <n v="2052550.490378916"/>
        <n v="2197180.0135831903"/>
        <n v="2144214.0077431444"/>
        <n v="2103858.8586450461"/>
        <n v="2014863.4325213982"/>
        <n v="2161170.9431443112"/>
        <n v="2200882.9813780989"/>
        <n v="2247190.9892240632"/>
        <n v="2312351.4366310555"/>
        <n v="2293690.2381830849"/>
        <n v="2343871.24613035"/>
        <n v="2361005.1246170723"/>
        <n v="2263772.7545541595"/>
        <n v="2396131.3068984365"/>
        <n v="2458942.5162361162"/>
        <n v="2351930.8267250741"/>
        <n v="2382284.2054332322"/>
        <n v="2472573.6331268726"/>
        <n v="2359184.4019647217"/>
        <n v="2539415.9231809629"/>
        <n v="2623403.3921653293"/>
        <n v="2630916.0726592476"/>
        <n v="2793690.7246206696"/>
        <n v="2870399.6812423309"/>
        <n v="2917490.7075503627"/>
        <n v="2822907.6431074529"/>
        <n v="2871933.7130513736"/>
        <n v="2730598.3923223168"/>
        <n v="2877587.1256346167"/>
        <n v="2916892.1164725921"/>
        <n v="3047656.168458649"/>
        <n v="3206198.338939325"/>
        <n v="3251838.1728726299"/>
        <n v="3301066.3617472062"/>
        <n v="3322863.5530488864"/>
        <n v="3286346.3314608624"/>
        <n v="3317945.8153015263"/>
        <n v="3161202.4604039118"/>
        <n v="3221143.80156409"/>
        <n v="3319129.9304320705"/>
        <n v="3277436.6975962445"/>
        <n v="4540750.590672208"/>
        <n v="4633279.4173380192"/>
        <n v="4807872.1428157035"/>
        <n v="4965828.4443306737"/>
        <n v="5250493.7693191702"/>
        <n v="5289767.5117891878"/>
        <n v="5292298.6494120331"/>
        <n v="5416655.5581024885"/>
        <n v="5321889.024794789"/>
        <n v="5400832.2712935191"/>
        <n v="5224171.9908533432"/>
        <n v="5346504.9796123579"/>
        <n v="5346217.8646200048"/>
        <n v="5648234.13636351"/>
        <n v="5746228.6024108138"/>
        <n v="5512974.0876338119"/>
        <n v="5466445.9720306955"/>
        <n v="5558273.6221785499"/>
        <n v="5913636.0124695897"/>
        <n v="5808802.0349826459"/>
        <n v="5420255.5520236138"/>
        <n v="6065799.887421634"/>
        <n v="6164914.2644161284"/>
        <n v="6242799.2401175033"/>
        <n v="6275320.9417864922"/>
        <n v="6163837.5792508693"/>
        <n v="6519387.6857853252"/>
        <n v="6451861.0711160414"/>
        <n v="6159925.6857633153"/>
        <n v="6132550.1521713994"/>
        <n v="6167079.5132986493"/>
        <n v="6040765.8313079523"/>
        <n v="6574896.7044076789"/>
        <n v="6686668.3666261435"/>
        <n v="6678408.328036583"/>
        <n v="6412437.6568443514"/>
        <n v="6292520.0232335925"/>
        <n v="6413668.5435548536"/>
        <n v="6898335.4321619673"/>
        <n v="6685049.6785005834"/>
        <n v="6511634.7654172359"/>
        <n v="6630132.0946501326"/>
        <n v="7041580.2495611925"/>
        <n v="7208729.0080581736"/>
        <n v="7433800.7537437398"/>
        <n v="7186007.3980193641"/>
        <n v="7165314.8398777936"/>
        <n v="7251577.3238431076"/>
        <n v="7573187.8621942848"/>
        <n v="7558844.7016946115"/>
        <n v="7553864.9411936011"/>
        <n v="7549927.658688454"/>
        <n v="7669922.4505670536"/>
        <n v="7387776.2175772544"/>
        <n v="7391686.5943473959"/>
        <n v="7296496.6254652496"/>
        <n v="7514042.9593734108"/>
        <n v="7411371.9995981278"/>
        <n v="7597962.4335927581"/>
        <n v="7389953.1281474289"/>
        <n v="7000173.468180771"/>
        <n v="7352146.403195044"/>
        <n v="7657618.0214591287"/>
        <n v="7697281.6912897453"/>
        <n v="7327042.1827199124"/>
        <n v="6824443.2872866988"/>
        <n v="6418656.6212737858"/>
        <n v="5943750.2381589729"/>
        <n v="6017954.3611124642"/>
        <n v="6336933.4583360124"/>
        <n v="6138228.5130369402"/>
        <n v="6354454.81869624"/>
        <n v="6493251.0759901032"/>
        <n v="6408884.1239795387"/>
        <n v="6779790.3111204328"/>
        <n v="7077817.1704871245"/>
        <n v="7027452.1909146747"/>
        <n v="6950858.7065616762"/>
        <n v="6716476.7086074511"/>
        <n v="6813728.5775748137"/>
        <n v="6915215.1781245666"/>
        <n v="6929059.453446337"/>
        <n v="7297315.3983685551"/>
        <n v="7442758.9383458467"/>
        <n v="7395967.528523095"/>
        <n v="6838836.5838885"/>
        <n v="6210138.6303127315"/>
        <n v="5718614.6718440484"/>
        <n v="5539291.3991787499"/>
        <n v="5525943.5596066518"/>
        <n v="5778251.0971777812"/>
        <n v="6303546.6524661519"/>
        <n v="6430977.2430861797"/>
        <n v="6768569.8000269718"/>
        <n v="7023803.853672469"/>
        <n v="6855896.4721836951"/>
        <n v="6753616.8084859485"/>
        <n v="6469972.7812678237"/>
        <n v="6610953.8300819714"/>
        <n v="6887784.1511326134"/>
        <n v="7072645.1546936734"/>
        <n v="7168454.000672129"/>
        <n v="7449058.2751933001"/>
        <n v="7695438.3942596531"/>
        <n v="7606434.2146734279"/>
        <n v="7526479.3754028222"/>
        <n v="7412540.3378468025"/>
        <n v="7053095.180900746"/>
        <n v="6959592.1800275724"/>
        <n v="7373405.7703648992"/>
        <n v="7753495.6301033162"/>
        <n v="7621622.7290076092"/>
        <n v="7461167.5366774304"/>
        <n v="7475782.9475842444"/>
        <n v="7614629.3573069088"/>
        <n v="7717278.900511534"/>
        <n v="7883868.5515180416"/>
        <n v="7674637.7492361721"/>
        <n v="7439399.8067243192"/>
        <n v="7530969.0836190339"/>
        <n v="7452793.9562099399"/>
        <n v="6640042.9518268155"/>
        <n v="6848554.7555168895"/>
        <n v="6625452.7753838692"/>
        <n v="6936481.6011348413"/>
        <n v="7150301.6557707153"/>
        <n v="7400373.8916317821"/>
        <n v="7580707.9135578033"/>
        <n v="7585744.9733663686"/>
        <n v="7426872.7727455795"/>
        <n v="7532087.9991411436"/>
        <n v="7585806.7201008294"/>
        <n v="7347820.6267298264"/>
        <n v="7479946.0809207726"/>
        <n v="7640735.2064187322"/>
        <n v="7490130.9575228728"/>
        <n v="7809650.4309838284"/>
        <n v="7942542.0966506116"/>
        <n v="7556852.8478171863"/>
        <n v="7240462.9654085319"/>
        <n v="7091635.2255852874"/>
        <n v="6290842.5420794031"/>
        <n v="5898146.1287243068"/>
        <n v="6241210.3510039691"/>
        <n v="6567821.0205014087"/>
        <n v="6948904.41731501"/>
        <n v="6864871.1565913353"/>
        <n v="6770557.1025345623"/>
        <n v="6972963.9879365247"/>
        <n v="7649274.3438588064"/>
        <n v="7358311.4175186418"/>
        <n v="7249901.6759929368"/>
        <n v="7156984.7095794324"/>
        <n v="7233593.4893813189"/>
        <n v="7479689.6215957571"/>
        <n v="7280526.2886848869"/>
        <n v="7294529.0741035659"/>
        <n v="7177391.4359995052"/>
        <n v="7418698.1622600034"/>
        <n v="7311118.2224544063"/>
        <n v="7275173.6850618925"/>
        <n v="7270852.8721912261"/>
        <n v="10788255.54698349"/>
        <n v="11061519.820257632"/>
        <n v="11291097.534091901"/>
        <n v="11238399.234306561"/>
        <n v="11465668.064897854"/>
        <n v="11565593.577582257"/>
        <n v="11359628.861757301"/>
        <n v="11049921.35489985"/>
        <n v="11087893.882187074"/>
        <n v="11227768.876698144"/>
      </sharedItems>
    </cacheField>
    <cacheField name="利润" numFmtId="0">
      <sharedItems containsSemiMixedTypes="0" containsString="0" containsNumber="1" minValue="-967184.02427002043" maxValue="28261682.63838489"/>
    </cacheField>
    <cacheField name="利润率" numFmtId="0">
      <sharedItems containsMixedTypes="1" containsNumber="1" minValue="-0.15005904673302567" maxValue="0.93907017421999728"/>
    </cacheField>
    <cacheField name="碳排放" numFmtId="0">
      <sharedItems containsSemiMixedTypes="0" containsString="0" containsNumber="1" minValue="0" maxValue="90014686.693961069"/>
    </cacheField>
    <cacheField name="MDP" numFmtId="0">
      <sharedItems containsSemiMixedTypes="0" containsString="0" containsNumber="1" minValue="0" maxValue="29392262.254790347"/>
    </cacheField>
    <cacheField name="季度" numFmtId="0" databaseField="0">
      <fieldGroup base="0">
        <rangePr groupBy="quarters" startDate="2015-01-01T00:00:00" endDate="2021-01-30T00:00:00"/>
        <groupItems count="6">
          <s v="&lt;2015/1/1"/>
          <s v="第一季"/>
          <s v="第二季"/>
          <s v="第三季"/>
          <s v="第四季"/>
          <s v="&gt;2021/1/30"/>
        </groupItems>
      </fieldGroup>
    </cacheField>
    <cacheField name="年" numFmtId="0" databaseField="0">
      <fieldGroup base="0">
        <rangePr groupBy="years" startDate="2015-01-01T00:00:00" endDate="2021-01-30T00:00:00"/>
        <groupItems count="9">
          <s v="&lt;2015/1/1"/>
          <s v="2015年"/>
          <s v="2016年"/>
          <s v="2017年"/>
          <s v="2018年"/>
          <s v="2019年"/>
          <s v="2020年"/>
          <s v="2021年"/>
          <s v="&gt;2021/1/3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1">
  <r>
    <x v="0"/>
    <n v="0.30990933380000002"/>
    <e v="#REF!"/>
    <m/>
    <m/>
    <m/>
    <n v="3.8887074439356599"/>
    <x v="0"/>
    <n v="0"/>
    <s v="hash-rate（1.16）"/>
    <m/>
    <m/>
    <m/>
    <x v="0"/>
    <n v="0"/>
    <n v="0"/>
    <n v="0.10960714285714286"/>
    <n v="0"/>
    <n v="0"/>
    <n v="0"/>
    <n v="0"/>
    <x v="0"/>
    <x v="0"/>
    <n v="0"/>
    <n v="0"/>
    <n v="0.71099999999999997"/>
    <n v="0"/>
  </r>
  <r>
    <x v="1"/>
    <n v="0.318714726"/>
    <e v="#REF!"/>
    <m/>
    <m/>
    <m/>
    <n v="3.26936040314335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2"/>
    <n v="0.32345985980000003"/>
    <e v="#REF!"/>
    <m/>
    <m/>
    <m/>
    <n v="3.64232982990619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3"/>
    <n v="0.31689422420000002"/>
    <e v="#REF!"/>
    <m/>
    <m/>
    <m/>
    <n v="3.40053080538908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4"/>
    <n v="0.302463704"/>
    <e v="#REF!"/>
    <m/>
    <m/>
    <m/>
    <n v="2.5832136814563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5"/>
    <n v="0.29710157320000002"/>
    <e v="#REF!"/>
    <m/>
    <m/>
    <m/>
    <n v="2.38008840481295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6"/>
    <n v="0.30628822719999999"/>
    <e v="#REF!"/>
    <m/>
    <m/>
    <m/>
    <n v="2.45740410695874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7"/>
    <n v="0.31226331099999999"/>
    <e v="#REF!"/>
    <m/>
    <m/>
    <m/>
    <n v="2.66956479849780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8"/>
    <n v="0.30351993830000001"/>
    <e v="#REF!"/>
    <m/>
    <m/>
    <m/>
    <n v="2.90185502195648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9"/>
    <n v="0.2825982964"/>
    <e v="#REF!"/>
    <m/>
    <m/>
    <m/>
    <n v="2.85021727717359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0"/>
    <n v="0.29692143840000002"/>
    <e v="#REF!"/>
    <m/>
    <m/>
    <m/>
    <n v="2.64977234446654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1"/>
    <n v="0.31706920150000001"/>
    <e v="#REF!"/>
    <m/>
    <m/>
    <m/>
    <n v="2.76930819795324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2"/>
    <n v="0.31566649829999999"/>
    <e v="#REF!"/>
    <m/>
    <m/>
    <m/>
    <n v="2.70838268649213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3"/>
    <n v="0.32445943690000001"/>
    <e v="#REF!"/>
    <m/>
    <m/>
    <m/>
    <n v="2.49005526165524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4"/>
    <n v="0.32578379470000002"/>
    <e v="#REF!"/>
    <m/>
    <m/>
    <m/>
    <n v="2.50872134307696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5"/>
    <n v="0.31870511699999998"/>
    <e v="#REF!"/>
    <m/>
    <m/>
    <m/>
    <n v="2.65646620572388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6"/>
    <n v="0.32485393499999998"/>
    <e v="#REF!"/>
    <m/>
    <m/>
    <m/>
    <n v="2.6735484984189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7"/>
    <n v="0.33874467660000002"/>
    <e v="#REF!"/>
    <m/>
    <m/>
    <m/>
    <n v="2.76631326669645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8"/>
    <n v="0.34505865009999998"/>
    <e v="#REF!"/>
    <m/>
    <m/>
    <m/>
    <n v="2.57186115067039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9"/>
    <n v="0.33830585810000002"/>
    <e v="#REF!"/>
    <m/>
    <m/>
    <m/>
    <n v="2.73442035634860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20"/>
    <n v="0.33543642350000002"/>
    <e v="#REF!"/>
    <m/>
    <m/>
    <m/>
    <n v="2.96969491247930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21"/>
    <n v="0.34710935739999998"/>
    <e v="#REF!"/>
    <m/>
    <m/>
    <m/>
    <n v="2.97518896118016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22"/>
    <n v="0.33749505810000002"/>
    <e v="#REF!"/>
    <m/>
    <m/>
    <m/>
    <n v="2.95547502172414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23"/>
    <n v="0.33620254370000002"/>
    <e v="#REF!"/>
    <m/>
    <m/>
    <m/>
    <n v="3.14276601178339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24"/>
    <n v="0.34686567909999999"/>
    <e v="#REF!"/>
    <m/>
    <m/>
    <m/>
    <n v="2.9891163744571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25"/>
    <n v="0.33747883109999999"/>
    <e v="#REF!"/>
    <m/>
    <m/>
    <m/>
    <n v="3.02750227418946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26"/>
    <n v="0.32602745360000002"/>
    <e v="#REF!"/>
    <m/>
    <m/>
    <m/>
    <n v="2.77555504279742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27"/>
    <n v="0.33310036320000003"/>
    <e v="#REF!"/>
    <m/>
    <m/>
    <m/>
    <n v="2.87145477750484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28"/>
    <n v="0.34269929780000002"/>
    <e v="#REF!"/>
    <m/>
    <m/>
    <m/>
    <n v="2.67542421778991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29"/>
    <n v="0.3611257289"/>
    <e v="#REF!"/>
    <m/>
    <m/>
    <m/>
    <n v="2.61277194664543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30"/>
    <n v="0.36394416600000001"/>
    <e v="#REF!"/>
    <m/>
    <m/>
    <m/>
    <n v="2.66186032403697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31"/>
    <n v="0.3493465878"/>
    <e v="#REF!"/>
    <m/>
    <m/>
    <m/>
    <n v="2.7310792421570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32"/>
    <n v="0.34663280940000002"/>
    <e v="#REF!"/>
    <m/>
    <m/>
    <m/>
    <n v="2.57506792561747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33"/>
    <n v="0.3458941291"/>
    <e v="#REF!"/>
    <m/>
    <m/>
    <m/>
    <n v="2.40104386286640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34"/>
    <n v="0.34411907790000001"/>
    <e v="#REF!"/>
    <m/>
    <m/>
    <m/>
    <n v="2.28428195518772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35"/>
    <n v="0.34271451019999999"/>
    <e v="#REF!"/>
    <m/>
    <m/>
    <m/>
    <n v="2.32476212875576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36"/>
    <n v="0.33955423299999998"/>
    <e v="#REF!"/>
    <m/>
    <m/>
    <m/>
    <n v="2.26404186840369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37"/>
    <n v="0.3469282132"/>
    <e v="#REF!"/>
    <m/>
    <m/>
    <m/>
    <n v="2.47366201781763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38"/>
    <n v="0.3485658874"/>
    <e v="#REF!"/>
    <m/>
    <m/>
    <m/>
    <n v="2.39137562649984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39"/>
    <n v="0.3500740497"/>
    <e v="#REF!"/>
    <m/>
    <m/>
    <m/>
    <n v="2.38567156343032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40"/>
    <n v="0.3330332842"/>
    <e v="#REF!"/>
    <m/>
    <m/>
    <m/>
    <n v="2.45147955032504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41"/>
    <n v="0.33810485699999998"/>
    <e v="#REF!"/>
    <m/>
    <m/>
    <m/>
    <n v="2.52304736368274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42"/>
    <n v="0.3314094454"/>
    <e v="#REF!"/>
    <m/>
    <m/>
    <m/>
    <n v="2.50520806134559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43"/>
    <n v="0.34605334529999998"/>
    <e v="#REF!"/>
    <m/>
    <m/>
    <m/>
    <n v="2.53655878793809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44"/>
    <n v="0.3417214033"/>
    <e v="#REF!"/>
    <m/>
    <m/>
    <m/>
    <n v="2.49518005115608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45"/>
    <n v="0.3423980794"/>
    <e v="#REF!"/>
    <m/>
    <m/>
    <m/>
    <n v="2.49275221711019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46"/>
    <n v="0.36514352109999998"/>
    <e v="#REF!"/>
    <m/>
    <m/>
    <m/>
    <n v="2.39002155253654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47"/>
    <n v="0.35030396549999998"/>
    <e v="#REF!"/>
    <m/>
    <m/>
    <m/>
    <n v="2.47657546950703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48"/>
    <n v="0.34764457869999998"/>
    <e v="#REF!"/>
    <m/>
    <m/>
    <m/>
    <n v="2.443190387246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49"/>
    <n v="0.33863285479999999"/>
    <e v="#REF!"/>
    <m/>
    <m/>
    <m/>
    <n v="2.44628159856736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50"/>
    <n v="0.3375930405"/>
    <e v="#REF!"/>
    <m/>
    <m/>
    <m/>
    <n v="2.37188644612368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51"/>
    <n v="0.33863285479999999"/>
    <e v="#REF!"/>
    <m/>
    <m/>
    <m/>
    <n v="2.38693431502980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52"/>
    <n v="0.34115273550000003"/>
    <e v="#REF!"/>
    <m/>
    <m/>
    <m/>
    <n v="2.38429238126810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53"/>
    <n v="0.3516451766"/>
    <e v="#REF!"/>
    <m/>
    <m/>
    <m/>
    <n v="2.42053971247877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54"/>
    <n v="0.36262669720000001"/>
    <e v="#REF!"/>
    <m/>
    <m/>
    <m/>
    <n v="2.43036770607232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55"/>
    <n v="0.36397852089999999"/>
    <e v="#REF!"/>
    <m/>
    <m/>
    <m/>
    <n v="2.39674822007112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56"/>
    <n v="0.35264677840000003"/>
    <e v="#REF!"/>
    <m/>
    <m/>
    <m/>
    <n v="2.52011770238963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57"/>
    <n v="0.36217477520000002"/>
    <e v="#REF!"/>
    <m/>
    <m/>
    <m/>
    <n v="2.46880652311523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58"/>
    <n v="0.34724262480000001"/>
    <e v="#REF!"/>
    <m/>
    <m/>
    <m/>
    <n v="2.43409304285663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59"/>
    <n v="0.35959373439999998"/>
    <e v="#REF!"/>
    <m/>
    <m/>
    <m/>
    <n v="2.54015638778672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60"/>
    <n v="0.36171106749999998"/>
    <e v="#REF!"/>
    <m/>
    <m/>
    <m/>
    <n v="2.67806153706477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61"/>
    <n v="0.35483558030000001"/>
    <e v="#REF!"/>
    <m/>
    <m/>
    <m/>
    <n v="2.6095499084319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62"/>
    <n v="0.36130388320000001"/>
    <e v="#REF!"/>
    <m/>
    <m/>
    <m/>
    <n v="2.73873453953904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63"/>
    <n v="0.37363052410000003"/>
    <e v="#REF!"/>
    <m/>
    <m/>
    <m/>
    <n v="2.74077054633348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64"/>
    <n v="0.37398135090000001"/>
    <e v="#REF!"/>
    <m/>
    <m/>
    <m/>
    <n v="3.06092515291171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65"/>
    <n v="0.36261159539999999"/>
    <e v="#REF!"/>
    <m/>
    <m/>
    <m/>
    <n v="2.81437332794016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66"/>
    <n v="0.36385346140000002"/>
    <e v="#REF!"/>
    <m/>
    <m/>
    <m/>
    <n v="2.70675306248732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67"/>
    <n v="0.37033419420000002"/>
    <e v="#REF!"/>
    <m/>
    <m/>
    <m/>
    <n v="2.71591013905374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68"/>
    <n v="0.36779517430000003"/>
    <e v="#REF!"/>
    <m/>
    <m/>
    <m/>
    <n v="2.83849680921733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69"/>
    <n v="0.37998262389999998"/>
    <e v="#REF!"/>
    <m/>
    <m/>
    <m/>
    <n v="2.82460697590436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70"/>
    <n v="0.38659731520000001"/>
    <e v="#REF!"/>
    <m/>
    <m/>
    <m/>
    <n v="2.76784932602412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71"/>
    <n v="0.37607894600000003"/>
    <e v="#REF!"/>
    <m/>
    <m/>
    <m/>
    <n v="2.71869142926344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72"/>
    <n v="0.38424650449999997"/>
    <e v="#REF!"/>
    <m/>
    <m/>
    <m/>
    <n v="2.71166887258335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73"/>
    <n v="0.37756395659999997"/>
    <e v="#REF!"/>
    <m/>
    <m/>
    <m/>
    <n v="2.49072099016161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74"/>
    <n v="0.36878549970000002"/>
    <e v="#REF!"/>
    <m/>
    <m/>
    <m/>
    <n v="2.58032968785364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75"/>
    <n v="0.38874611370000001"/>
    <e v="#REF!"/>
    <m/>
    <m/>
    <m/>
    <n v="2.53538219412312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76"/>
    <n v="0.38135687419999997"/>
    <e v="#REF!"/>
    <m/>
    <m/>
    <m/>
    <n v="2.46190115341721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77"/>
    <n v="0.36526428779999998"/>
    <e v="#REF!"/>
    <m/>
    <m/>
    <m/>
    <n v="2.24594323768021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78"/>
    <n v="0.3858478286"/>
    <e v="#REF!"/>
    <m/>
    <m/>
    <m/>
    <n v="2.11494761299069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79"/>
    <n v="0.39902304370000002"/>
    <e v="#REF!"/>
    <m/>
    <m/>
    <m/>
    <n v="2.09325774397024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80"/>
    <n v="0.40016710309999998"/>
    <e v="#REF!"/>
    <m/>
    <m/>
    <m/>
    <n v="2.12987098441075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81"/>
    <n v="0.40726387009999998"/>
    <e v="#REF!"/>
    <m/>
    <m/>
    <m/>
    <n v="2.11448415425094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82"/>
    <n v="0.4130433953"/>
    <e v="#REF!"/>
    <m/>
    <m/>
    <m/>
    <n v="2.03346067062153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83"/>
    <n v="0.41538758120000002"/>
    <e v="#REF!"/>
    <m/>
    <m/>
    <m/>
    <n v="2.1177835078097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84"/>
    <n v="0.415620883"/>
    <e v="#REF!"/>
    <m/>
    <m/>
    <m/>
    <n v="2.10568693326020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85"/>
    <n v="0.43198770089999999"/>
    <e v="#REF!"/>
    <m/>
    <m/>
    <m/>
    <n v="2.03531489007803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86"/>
    <n v="0.4275383894"/>
    <e v="#REF!"/>
    <m/>
    <m/>
    <m/>
    <n v="2.02277683470554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87"/>
    <n v="0.4291563209"/>
    <e v="#REF!"/>
    <m/>
    <m/>
    <m/>
    <n v="1.96206146069006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88"/>
    <n v="0.41440525950000001"/>
    <e v="#REF!"/>
    <m/>
    <m/>
    <m/>
    <n v="1.9546875202572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89"/>
    <n v="0.41013850499999999"/>
    <e v="#REF!"/>
    <m/>
    <m/>
    <m/>
    <n v="1.99299810733363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90"/>
    <n v="0.430216773"/>
    <e v="#REF!"/>
    <m/>
    <m/>
    <m/>
    <n v="2.02690128173754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91"/>
    <n v="0.4487569669"/>
    <e v="#REF!"/>
    <m/>
    <m/>
    <m/>
    <n v="1.96449485768645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92"/>
    <n v="0.44199362510000001"/>
    <e v="#REF!"/>
    <m/>
    <m/>
    <m/>
    <n v="1.97036642724636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93"/>
    <n v="0.45346878810000002"/>
    <e v="#REF!"/>
    <m/>
    <m/>
    <m/>
    <n v="2.00931726193255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94"/>
    <n v="0.43056751980000002"/>
    <e v="#REF!"/>
    <m/>
    <m/>
    <m/>
    <n v="2.02560880000724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95"/>
    <n v="0.43229497230000002"/>
    <e v="#REF!"/>
    <m/>
    <m/>
    <m/>
    <n v="2.06340186041401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96"/>
    <n v="0.42970379359999999"/>
    <e v="#REF!"/>
    <m/>
    <m/>
    <m/>
    <n v="2.17136574714049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97"/>
    <n v="0.4428848037"/>
    <e v="#REF!"/>
    <m/>
    <m/>
    <m/>
    <n v="2.17607407626086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98"/>
    <n v="0.44828575999999998"/>
    <e v="#REF!"/>
    <m/>
    <m/>
    <m/>
    <n v="2.26346727291605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99"/>
    <n v="0.44230886609999998"/>
    <e v="#REF!"/>
    <m/>
    <m/>
    <m/>
    <n v="2.3432610611664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00"/>
    <n v="0.44490305299999999"/>
    <e v="#REF!"/>
    <m/>
    <m/>
    <m/>
    <n v="2.51623020464084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01"/>
    <n v="0.45196384969999998"/>
    <e v="#REF!"/>
    <m/>
    <m/>
    <m/>
    <n v="2.53799909577814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02"/>
    <n v="0.46825949989999999"/>
    <e v="#REF!"/>
    <m/>
    <m/>
    <m/>
    <n v="3.25899861609580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03"/>
    <n v="0.47790427079999998"/>
    <e v="#REF!"/>
    <m/>
    <m/>
    <m/>
    <n v="3.02512818345494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04"/>
    <n v="0.4712728517"/>
    <e v="#REF!"/>
    <m/>
    <m/>
    <m/>
    <n v="3.0719022699831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05"/>
    <n v="0.45712582419999997"/>
    <e v="#REF!"/>
    <m/>
    <m/>
    <m/>
    <n v="2.58261108035548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06"/>
    <n v="0.49129551869999999"/>
    <e v="#REF!"/>
    <m/>
    <m/>
    <m/>
    <n v="2.44528933786016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07"/>
    <n v="0.51353683490000002"/>
    <e v="#REF!"/>
    <m/>
    <m/>
    <m/>
    <n v="2.55542168084028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08"/>
    <n v="0.5054963737"/>
    <e v="#REF!"/>
    <m/>
    <m/>
    <m/>
    <n v="2.49691864705196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09"/>
    <n v="0.52747447690000004"/>
    <e v="#REF!"/>
    <m/>
    <m/>
    <m/>
    <n v="2.21330489816434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10"/>
    <n v="0.53726934569999996"/>
    <e v="#REF!"/>
    <m/>
    <m/>
    <m/>
    <n v="2.47602463908377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11"/>
    <n v="0.5502273432"/>
    <e v="#REF!"/>
    <m/>
    <m/>
    <m/>
    <n v="2.60935542626266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12"/>
    <n v="0.5732466611"/>
    <e v="#REF!"/>
    <m/>
    <m/>
    <m/>
    <n v="2.49684028583732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13"/>
    <n v="0.558786385"/>
    <e v="#REF!"/>
    <m/>
    <m/>
    <m/>
    <n v="2.68860702486590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14"/>
    <n v="0.58525202809999999"/>
    <e v="#REF!"/>
    <m/>
    <m/>
    <m/>
    <n v="2.65474751719485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15"/>
    <n v="0.63465951669999998"/>
    <e v="#REF!"/>
    <m/>
    <m/>
    <m/>
    <n v="2.76562690386953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16"/>
    <n v="0.65948622879999996"/>
    <e v="#REF!"/>
    <m/>
    <m/>
    <m/>
    <n v="2.95839427795073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17"/>
    <n v="0.68757337659999995"/>
    <e v="#REF!"/>
    <m/>
    <m/>
    <m/>
    <n v="2.947586080855160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18"/>
    <n v="0.66741318179999998"/>
    <e v="#REF!"/>
    <m/>
    <m/>
    <m/>
    <n v="2.3606358287472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19"/>
    <n v="0.68435124560000005"/>
    <e v="#REF!"/>
    <m/>
    <m/>
    <m/>
    <n v="2.4485730653004798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20"/>
    <n v="0.70808537849999997"/>
    <e v="#REF!"/>
    <m/>
    <m/>
    <m/>
    <n v="2.2754970844220601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21"/>
    <n v="0.75055722879999998"/>
    <e v="#REF!"/>
    <m/>
    <m/>
    <m/>
    <n v="2.2959476045507299"/>
    <x v="1"/>
    <e v="#VALUE!"/>
    <e v="#VALUE!"/>
    <m/>
    <m/>
    <m/>
    <x v="1"/>
    <e v="#VALUE!"/>
    <e v="#VALUE!"/>
    <e v="#VALUE!"/>
    <e v="#VALUE!"/>
    <e v="#VALUE!"/>
    <e v="#VALUE!"/>
    <e v="#VALUE!"/>
    <x v="1"/>
    <x v="1"/>
    <n v="0"/>
    <e v="#VALUE!"/>
    <n v="0"/>
    <n v="0"/>
  </r>
  <r>
    <x v="122"/>
    <n v="0.77051548920000001"/>
    <n v="0.56247630711600005"/>
    <n v="0.73"/>
    <n v="0.56247630711600005"/>
    <n v="0.73"/>
    <n v="2.0984059633432"/>
    <x v="2"/>
    <n v="0.56247630711600005"/>
    <n v="562476.3071160001"/>
    <n v="1.2"/>
    <n v="3.5"/>
    <n v="0.34285714285714286"/>
    <x v="2"/>
    <n v="4628376.469983086"/>
    <n v="587803.81168785191"/>
    <n v="507303.12094207469"/>
    <n v="277702.58819898515"/>
    <n v="277702.58819898515"/>
    <n v="198358.99157070369"/>
    <n v="138851.29409949257"/>
    <x v="2"/>
    <x v="2"/>
    <n v="949200.14836667711"/>
    <n v="0.80419996900603663"/>
    <n v="3290775.6701579741"/>
    <n v="1041452.3429919833"/>
  </r>
  <r>
    <x v="123"/>
    <n v="0.73932270710000003"/>
    <n v="0.53970557618299997"/>
    <n v="0.73"/>
    <n v="0.53970557618299997"/>
    <n v="0.73"/>
    <n v="2.09124086361602"/>
    <x v="3"/>
    <n v="0.53970557618299997"/>
    <n v="539705.576183"/>
    <n v="1.2"/>
    <n v="3.5"/>
    <n v="0.34285714285714286"/>
    <x v="3"/>
    <n v="4441005.8840201143"/>
    <n v="564007.74727055454"/>
    <n v="486765.96635920467"/>
    <n v="266460.35304120684"/>
    <n v="266460.35304120684"/>
    <n v="190328.82360086203"/>
    <n v="133230.17652060342"/>
    <x v="3"/>
    <x v="3"/>
    <n v="906906.63010954519"/>
    <n v="0.80352911048702758"/>
    <n v="3157555.1835383009"/>
    <n v="995424.17871471529"/>
  </r>
  <r>
    <x v="124"/>
    <n v="0.76647323160000003"/>
    <n v="0.559525459068"/>
    <n v="0.73"/>
    <n v="0.559525459068"/>
    <n v="0.73"/>
    <n v="2.1942149657762"/>
    <x v="4"/>
    <n v="0.559525459068"/>
    <n v="559525.45906799997"/>
    <n v="1.2"/>
    <n v="3.5"/>
    <n v="0.34285714285714286"/>
    <x v="4"/>
    <n v="4604095.2060452569"/>
    <n v="584720.09116774763"/>
    <n v="504641.72097688908"/>
    <n v="276245.71236271539"/>
    <n v="276245.71236271539"/>
    <n v="197318.36597336814"/>
    <n v="138122.8561813577"/>
    <x v="4"/>
    <x v="4"/>
    <n v="997828.05619109969"/>
    <n v="0.81274945296201995"/>
    <n v="3273511.6914981776"/>
    <n v="1089596.2798384465"/>
  </r>
  <r>
    <x v="125"/>
    <n v="0.8122108066"/>
    <n v="0.592913888818"/>
    <n v="0.73"/>
    <n v="0.592913888818"/>
    <n v="0.73"/>
    <n v="2.1709768044988702"/>
    <x v="5"/>
    <n v="0.592913888818"/>
    <n v="592913.88881799998"/>
    <n v="1.2"/>
    <n v="3.5"/>
    <n v="0.34285714285714286"/>
    <x v="5"/>
    <n v="4878834.2851309711"/>
    <n v="619611.9542116333"/>
    <n v="534755.08646667679"/>
    <n v="292730.05710785824"/>
    <n v="292730.05710785824"/>
    <n v="209092.89793418447"/>
    <n v="146365.02855392912"/>
    <x v="5"/>
    <x v="5"/>
    <n v="1043592.9840864635"/>
    <n v="0.81074512090176032"/>
    <n v="3468851.1767281201"/>
    <n v="1140837.2711351709"/>
  </r>
  <r>
    <x v="126"/>
    <n v="0.83360418839999995"/>
    <n v="0.60853105753199999"/>
    <n v="0.73"/>
    <n v="0.60853105753199999"/>
    <n v="0.73"/>
    <n v="1.9091380353866001"/>
    <x v="6"/>
    <n v="0.60853105753199999"/>
    <n v="608531.05753200001"/>
    <n v="1.2"/>
    <n v="3.5"/>
    <n v="0.34285714285714286"/>
    <x v="6"/>
    <n v="5007341.2734061712"/>
    <n v="635932.34172258375"/>
    <n v="548840.37028869789"/>
    <n v="300440.47640437027"/>
    <n v="300440.47640437027"/>
    <n v="214600.3402888359"/>
    <n v="150220.23820218514"/>
    <x v="6"/>
    <x v="6"/>
    <n v="911743.87790986092"/>
    <n v="0.78478876590119606"/>
    <n v="3560219.6453917874"/>
    <n v="1011549.5494461874"/>
  </r>
  <r>
    <x v="127"/>
    <n v="0.82638199099999998"/>
    <n v="0.60325885342999996"/>
    <n v="0.73"/>
    <n v="0.60325885342999996"/>
    <n v="0.73"/>
    <n v="1.6961341147737601"/>
    <x v="7"/>
    <n v="0.60325885342999996"/>
    <n v="603258.85343000002"/>
    <n v="1.2"/>
    <n v="3.5"/>
    <n v="0.34285714285714286"/>
    <x v="7"/>
    <n v="4963958.5653668568"/>
    <n v="630422.73780159082"/>
    <n v="544085.31561110297"/>
    <n v="297837.51392201142"/>
    <n v="297837.51392201142"/>
    <n v="212741.0813728653"/>
    <n v="148918.75696100571"/>
    <x v="7"/>
    <x v="7"/>
    <n v="775348.19130881201"/>
    <n v="0.75776210791248655"/>
    <n v="3529374.539975835"/>
    <n v="874289.16438092082"/>
  </r>
  <r>
    <x v="128"/>
    <n v="0.82292505179999997"/>
    <n v="0.60073528781399999"/>
    <n v="0.73"/>
    <n v="0.60073528781399999"/>
    <n v="0.73"/>
    <n v="1.8644165290383901"/>
    <x v="8"/>
    <n v="0.60073528781399999"/>
    <n v="600735.28781400004"/>
    <n v="1.2"/>
    <n v="3.5"/>
    <n v="0.34285714285714286"/>
    <x v="8"/>
    <n v="4943193.2254409147"/>
    <n v="627785.53963099618"/>
    <n v="541809.28603136318"/>
    <n v="296591.59352645488"/>
    <n v="296591.59352645488"/>
    <n v="211851.13823318205"/>
    <n v="148295.79676322744"/>
    <x v="8"/>
    <x v="8"/>
    <n v="873197.92238199199"/>
    <n v="0.77962652322524217"/>
    <n v="3514610.3832884901"/>
    <n v="971725.00341382879"/>
  </r>
  <r>
    <x v="129"/>
    <n v="0.80900673869999995"/>
    <n v="0.59057491925099992"/>
    <n v="0.73"/>
    <n v="0.59057491925099992"/>
    <n v="0.73"/>
    <n v="1.7191603665542401"/>
    <x v="9"/>
    <n v="0.59057491925099992"/>
    <n v="590574.91925099993"/>
    <n v="1.2"/>
    <n v="3.5"/>
    <n v="0.34285714285714286"/>
    <x v="9"/>
    <n v="4859587.9069796568"/>
    <n v="617167.66418641643"/>
    <n v="532645.54594716313"/>
    <n v="291575.27441877942"/>
    <n v="291575.27441877942"/>
    <n v="208268.05315627099"/>
    <n v="145787.63720938971"/>
    <x v="9"/>
    <x v="9"/>
    <n v="772644.68669198162"/>
    <n v="0.7610066165706052"/>
    <n v="3455167.0018625357"/>
    <n v="869505.35744789999"/>
  </r>
  <r>
    <x v="130"/>
    <n v="0.89674975810000002"/>
    <n v="0.65462732341300001"/>
    <n v="0.73"/>
    <n v="0.65462732341300001"/>
    <n v="0.73"/>
    <n v="1.6430251682868999"/>
    <x v="10"/>
    <n v="0.65462732341300001"/>
    <n v="654627.32341299998"/>
    <n v="1.2"/>
    <n v="3.5"/>
    <n v="0.34285714285714286"/>
    <x v="10"/>
    <n v="5386647.6897983998"/>
    <n v="684104.25660439674"/>
    <n v="590415.06285683182"/>
    <n v="323198.86138790398"/>
    <n v="323198.86138790398"/>
    <n v="230856.32956278857"/>
    <n v="161599.43069395199"/>
    <x v="10"/>
    <x v="10"/>
    <n v="806603.78008951433"/>
    <n v="0.74993203963582145"/>
    <n v="3829906.5074466621"/>
    <n v="913969.73752189532"/>
  </r>
  <r>
    <x v="131"/>
    <n v="0.92873743099999995"/>
    <n v="0.67797832462999996"/>
    <n v="0.73"/>
    <n v="0.67797832462999996"/>
    <n v="0.73"/>
    <n v="1.58989866278167"/>
    <x v="11"/>
    <n v="0.67797832462999996"/>
    <n v="677978.32462999993"/>
    <n v="1.2"/>
    <n v="3.5"/>
    <n v="0.34285714285714286"/>
    <x v="11"/>
    <n v="5578793.0712411422"/>
    <n v="708506.72004762513"/>
    <n v="611475.56912996667"/>
    <n v="334727.58427446854"/>
    <n v="334727.58427446854"/>
    <n v="239091.13162462038"/>
    <n v="167363.79213723427"/>
    <x v="11"/>
    <x v="11"/>
    <n v="799357.26553525892"/>
    <n v="0.74157601218327585"/>
    <n v="3966521.8736524521"/>
    <n v="910553.03958695964"/>
  </r>
  <r>
    <x v="132"/>
    <n v="0.96590046149999997"/>
    <n v="0.70510733689499994"/>
    <n v="0.73"/>
    <n v="0.70510733689499994"/>
    <n v="0.73"/>
    <n v="1.5630421249040201"/>
    <x v="12"/>
    <n v="0.70510733689499994"/>
    <n v="705107.33689499996"/>
    <n v="1.2"/>
    <n v="3.5"/>
    <n v="0.34285714285714286"/>
    <x v="12"/>
    <n v="5802026.0864502843"/>
    <n v="736857.31297918607"/>
    <n v="635943.50211842579"/>
    <n v="348121.56518701703"/>
    <n v="348121.56518701703"/>
    <n v="248658.26084786933"/>
    <n v="174060.78259350851"/>
    <x v="12"/>
    <x v="12"/>
    <n v="812406.46222981799"/>
    <n v="0.73713571367390629"/>
    <n v="4125240.5474661519"/>
    <n v="928051.68755226699"/>
  </r>
  <r>
    <x v="133"/>
    <n v="0.99561817180000001"/>
    <n v="0.72680126541400003"/>
    <n v="0.73"/>
    <n v="0.72680126541400003"/>
    <n v="0.73"/>
    <n v="1.63229931228585"/>
    <x v="13"/>
    <n v="0.72680126541400003"/>
    <n v="726801.26541400002"/>
    <n v="1.2"/>
    <n v="3.5"/>
    <n v="0.34285714285714286"/>
    <x v="13"/>
    <n v="5980536.1268352"/>
    <n v="759528.08810807043"/>
    <n v="655509.47761632968"/>
    <n v="358832.167610112"/>
    <n v="358832.167610112"/>
    <n v="256308.69115008001"/>
    <n v="179416.083805056"/>
    <x v="13"/>
    <x v="13"/>
    <n v="887737.85779203498"/>
    <n v="0.74828884043016453"/>
    <n v="4252161.186179827"/>
    <n v="1006941.1218987016"/>
  </r>
  <r>
    <x v="134"/>
    <n v="1.0527298309999999"/>
    <n v="0.76849277662999993"/>
    <n v="0.73"/>
    <n v="0.76849277662999993"/>
    <n v="0.73"/>
    <n v="1.31426735239125"/>
    <x v="14"/>
    <n v="0.76849277662999993"/>
    <n v="768492.77662999998"/>
    <n v="1.2"/>
    <n v="3.5"/>
    <n v="0.34285714285714286"/>
    <x v="14"/>
    <n v="6323597.7048411425"/>
    <n v="803096.90851482516"/>
    <n v="693111.47700562386"/>
    <n v="379415.86229046853"/>
    <n v="379415.86229046853"/>
    <n v="271011.33020747756"/>
    <n v="189707.93114523427"/>
    <x v="14"/>
    <x v="14"/>
    <n v="694255.91310494661"/>
    <n v="0.68737871186333532"/>
    <n v="4496077.9681420522"/>
    <n v="820297.03572807589"/>
  </r>
  <r>
    <x v="135"/>
    <n v="1.1130963659999999"/>
    <n v="0.81256034717999992"/>
    <n v="0.73"/>
    <n v="0.81256034717999992"/>
    <n v="0.73"/>
    <n v="1.3318202300465201"/>
    <x v="15"/>
    <n v="0.81256034717999992"/>
    <n v="812560.34717999992"/>
    <n v="1.2"/>
    <n v="3.5"/>
    <n v="0.34285714285714286"/>
    <x v="15"/>
    <n v="6686210.8567954274"/>
    <n v="849148.77881301928"/>
    <n v="732856.46855375601"/>
    <n v="401172.65140772564"/>
    <n v="401172.65140772564"/>
    <n v="286551.89386266115"/>
    <n v="200586.32570386282"/>
    <x v="15"/>
    <x v="15"/>
    <n v="748329.30224898283"/>
    <n v="0.6914989400287419"/>
    <n v="4753895.919181549"/>
    <n v="881597.9828040849"/>
  </r>
  <r>
    <x v="136"/>
    <n v="1.209706714"/>
    <n v="0.88308590121999997"/>
    <n v="0.73"/>
    <n v="0.88308590121999997"/>
    <n v="0.73"/>
    <n v="1.36744943101278"/>
    <x v="16"/>
    <n v="0.88308590121999997"/>
    <n v="883085.90122"/>
    <n v="1.2"/>
    <n v="3.5"/>
    <n v="0.34285714285714286"/>
    <x v="16"/>
    <n v="7266535.4157531429"/>
    <n v="922849.99780064914"/>
    <n v="796464.18539094273"/>
    <n v="435992.12494518858"/>
    <n v="435992.12494518858"/>
    <n v="311422.94638942042"/>
    <n v="217996.06247259429"/>
    <x v="16"/>
    <x v="16"/>
    <n v="844743.61690106872"/>
    <n v="0.69953700419019271"/>
    <n v="5166506.6806004839"/>
    <n v="989579.25068610278"/>
  </r>
  <r>
    <x v="137"/>
    <n v="1.210727404"/>
    <n v="0.88383100492"/>
    <n v="0.73"/>
    <n v="0.88383100492"/>
    <n v="0.73"/>
    <n v="1.4219924683392"/>
    <x v="17"/>
    <n v="0.88383100492"/>
    <n v="883831.00491999998"/>
    <n v="1.2"/>
    <n v="3.5"/>
    <n v="0.34285714285714286"/>
    <x v="17"/>
    <n v="7272666.5547702843"/>
    <n v="923628.65245582617"/>
    <n v="797136.20202107157"/>
    <n v="436359.99328621704"/>
    <n v="436359.99328621704"/>
    <n v="311685.70949015504"/>
    <n v="218179.99664310852"/>
    <x v="17"/>
    <x v="17"/>
    <n v="893663.19679153932"/>
    <n v="0.71106179406112835"/>
    <n v="5170865.9204416722"/>
    <n v="1038621.0356377978"/>
  </r>
  <r>
    <x v="138"/>
    <n v="1.147274235"/>
    <n v="0.83751019154999995"/>
    <n v="0.73"/>
    <n v="0.83751019154999995"/>
    <n v="0.73"/>
    <n v="1.2943857119325399"/>
    <x v="18"/>
    <n v="0.83751019154999995"/>
    <n v="837510.19154999999"/>
    <n v="1.2"/>
    <n v="3.5"/>
    <n v="0.34285714285714286"/>
    <x v="18"/>
    <n v="6891512.4333257144"/>
    <n v="875222.0790323657"/>
    <n v="755358.98778130778"/>
    <n v="413490.74599954282"/>
    <n v="413490.74599954282"/>
    <n v="295350.53285681631"/>
    <n v="206745.37299977141"/>
    <x v="18"/>
    <x v="18"/>
    <n v="739955.12780573941"/>
    <n v="0.68257687884465035"/>
    <n v="4899865.3400945831"/>
    <n v="877315.85254043329"/>
  </r>
  <r>
    <x v="139"/>
    <n v="1.1605063449999999"/>
    <n v="0.84716963184999994"/>
    <n v="0.73"/>
    <n v="0.84716963184999994"/>
    <n v="0.73"/>
    <n v="1.34655610969479"/>
    <x v="19"/>
    <n v="0.84716963184999994"/>
    <n v="847169.63184999989"/>
    <n v="1.2"/>
    <n v="3.5"/>
    <n v="0.34285714285714286"/>
    <x v="19"/>
    <n v="6970995.8277942846"/>
    <n v="885316.47012987419"/>
    <n v="764070.93555359496"/>
    <n v="418259.74966765707"/>
    <n v="418259.74966765707"/>
    <n v="298756.96404832648"/>
    <n v="209129.87483382854"/>
    <x v="19"/>
    <x v="19"/>
    <n v="792686.59152113064"/>
    <n v="0.69487498537759151"/>
    <n v="4956378.0335617363"/>
    <n v="931631.5688816749"/>
  </r>
  <r>
    <x v="140"/>
    <n v="1.1262892849999999"/>
    <n v="0.82219117804999997"/>
    <n v="0.73"/>
    <n v="0.82219117804999997"/>
    <n v="0.73"/>
    <n v="1.3059210298339801"/>
    <x v="20"/>
    <n v="0.82219117804999997"/>
    <n v="822191.17804999999"/>
    <n v="1.2"/>
    <n v="3.5"/>
    <n v="0.34285714285714286"/>
    <x v="20"/>
    <n v="6765458.836525714"/>
    <n v="859213.27223876573"/>
    <n v="741542.61318919342"/>
    <n v="405927.53019154281"/>
    <n v="405927.53019154281"/>
    <n v="289948.23585110204"/>
    <n v="202963.76509577141"/>
    <x v="20"/>
    <x v="20"/>
    <n v="735904.74393852788"/>
    <n v="0.68538070582051258"/>
    <n v="4810241.2327697827"/>
    <n v="870752.9848636979"/>
  </r>
  <r>
    <x v="141"/>
    <n v="1.1227165969999999"/>
    <n v="0.81958311580999987"/>
    <n v="0.73"/>
    <n v="0.81958311580999987"/>
    <n v="0.73"/>
    <n v="1.33348274940649"/>
    <x v="21"/>
    <n v="0.81958311580999987"/>
    <n v="819583.11580999987"/>
    <n v="1.2"/>
    <n v="3.5"/>
    <n v="0.34285714285714286"/>
    <x v="21"/>
    <n v="6743998.2100937124"/>
    <n v="856487.77268190146"/>
    <n v="739190.37524205726"/>
    <n v="404639.89260562271"/>
    <n v="404639.89260562271"/>
    <n v="289028.49471830198"/>
    <n v="202319.94630281135"/>
    <x v="21"/>
    <x v="21"/>
    <n v="756159.50980947493"/>
    <n v="0.69188356366560699"/>
    <n v="4794982.7273766296"/>
    <n v="890580.00033464492"/>
  </r>
  <r>
    <x v="142"/>
    <n v="1.1238776269999999"/>
    <n v="0.82043066770999995"/>
    <n v="0.73"/>
    <n v="0.82043066770999995"/>
    <n v="0.73"/>
    <n v="1.3042291832084401"/>
    <x v="22"/>
    <n v="0.82043066770999995"/>
    <n v="820430.66770999995"/>
    <n v="1.2"/>
    <n v="3.5"/>
    <n v="0.34285714285714286"/>
    <x v="22"/>
    <n v="6750972.3514422849"/>
    <n v="857373.48863317014"/>
    <n v="739954.79094915616"/>
    <n v="405058.34108653705"/>
    <n v="405058.34108653705"/>
    <n v="289327.38649038365"/>
    <n v="202529.17054326853"/>
    <x v="22"/>
    <x v="22"/>
    <n v="732940.95088466047"/>
    <n v="0.68497258154447249"/>
    <n v="4799941.3418754647"/>
    <n v="867500.44908329996"/>
  </r>
  <r>
    <x v="143"/>
    <n v="1.141293087"/>
    <n v="0.83314395350999992"/>
    <n v="0.73"/>
    <n v="0.83314395350999992"/>
    <n v="0.73"/>
    <n v="1.2715766763244001"/>
    <x v="23"/>
    <n v="0.83314395350999992"/>
    <n v="833143.9535099999"/>
    <n v="1.2"/>
    <n v="3.5"/>
    <n v="0.34285714285714286"/>
    <x v="23"/>
    <n v="6855584.5317394277"/>
    <n v="870659.23553090729"/>
    <n v="751421.03313958226"/>
    <n v="411335.07190436567"/>
    <n v="411335.07190436567"/>
    <n v="293810.76564597548"/>
    <n v="205667.53595218284"/>
    <x v="23"/>
    <x v="23"/>
    <n v="717094.2688538743"/>
    <n v="0.67688306941256204"/>
    <n v="4874320.6020667329"/>
    <n v="853738.88335183344"/>
  </r>
  <r>
    <x v="144"/>
    <n v="1.159514559"/>
    <n v="0.84644562807000001"/>
    <n v="0.73"/>
    <n v="0.84644562807000001"/>
    <n v="0.73"/>
    <n v="1.3141138794667899"/>
    <x v="24"/>
    <n v="0.84644562807000001"/>
    <n v="846445.62806999998"/>
    <n v="1.2"/>
    <n v="3.5"/>
    <n v="0.34285714285714286"/>
    <x v="24"/>
    <n v="6965038.3109759996"/>
    <n v="884559.86549395195"/>
    <n v="763417.94915661938"/>
    <n v="417902.29865855997"/>
    <n v="417902.29865855997"/>
    <n v="298501.6418989714"/>
    <n v="208951.14932927999"/>
    <x v="24"/>
    <x v="24"/>
    <n v="764548.56581720547"/>
    <n v="0.68734220140249291"/>
    <n v="4952142.2391039357"/>
    <n v="903374.7987314912"/>
  </r>
  <r>
    <x v="145"/>
    <n v="1.182661475"/>
    <n v="0.86334287674999999"/>
    <n v="0.73"/>
    <n v="0.86334287674999999"/>
    <n v="0.73"/>
    <n v="1.33862038754584"/>
    <x v="25"/>
    <n v="0.86334287674999999"/>
    <n v="863342.87674999994"/>
    <n v="1.2"/>
    <n v="3.5"/>
    <n v="0.34285714285714286"/>
    <x v="25"/>
    <n v="7104078.5286857132"/>
    <n v="902217.9731430856"/>
    <n v="778657.75016201625"/>
    <n v="426244.71172114275"/>
    <n v="426244.71172114275"/>
    <n v="304460.50837224483"/>
    <n v="213122.35586057138"/>
    <x v="25"/>
    <x v="25"/>
    <n v="800968.45604571258"/>
    <n v="0.69306611756169278"/>
    <n v="5050999.8338955417"/>
    <n v="942566.02039945405"/>
  </r>
  <r>
    <x v="146"/>
    <n v="1.1948196390000001"/>
    <n v="0.87221833647000002"/>
    <n v="0.73"/>
    <n v="0.87221833647000002"/>
    <n v="0.73"/>
    <n v="1.32195469228482"/>
    <x v="26"/>
    <n v="0.87221833647000002"/>
    <n v="872218.33646999998"/>
    <n v="1.2"/>
    <n v="3.5"/>
    <n v="0.34285714285714286"/>
    <x v="26"/>
    <n v="7177110.8829531427"/>
    <n v="911493.08213504916"/>
    <n v="786662.6178493998"/>
    <n v="430626.65297718853"/>
    <n v="430626.65297718853"/>
    <n v="307590.46641227754"/>
    <n v="215313.32648859426"/>
    <x v="26"/>
    <x v="26"/>
    <n v="794666.56041498634"/>
    <n v="0.68919664565024807"/>
    <n v="5102925.837779684"/>
    <n v="937719.79610478226"/>
  </r>
  <r>
    <x v="147"/>
    <n v="1.2015700330000001"/>
    <n v="0.87714612409000003"/>
    <n v="0.73"/>
    <n v="0.87714612409000003"/>
    <n v="0.73"/>
    <n v="1.33522376013073"/>
    <x v="27"/>
    <n v="0.87714612409000003"/>
    <n v="877146.12409000006"/>
    <n v="1.2"/>
    <n v="3.5"/>
    <n v="0.34285714285714286"/>
    <x v="27"/>
    <n v="7217659.5353691429"/>
    <n v="916642.76099188114"/>
    <n v="791107.03978742496"/>
    <n v="433059.57212214853"/>
    <n v="433059.57212214853"/>
    <n v="309328.2658015347"/>
    <n v="216529.78606107426"/>
    <x v="27"/>
    <x v="27"/>
    <n v="810795.11380258016"/>
    <n v="0.69228531956300066"/>
    <n v="5131755.9296474606"/>
    <n v="954656.55993047135"/>
  </r>
  <r>
    <x v="148"/>
    <n v="1.156745272"/>
    <n v="0.84442404855999997"/>
    <n v="0.73"/>
    <n v="0.84442404855999997"/>
    <n v="0.73"/>
    <n v="1.25733990760005"/>
    <x v="28"/>
    <n v="0.84442404855999997"/>
    <n v="844424.04856000002"/>
    <n v="1.2"/>
    <n v="3.5"/>
    <n v="0.34285714285714286"/>
    <x v="28"/>
    <n v="6948403.5995794274"/>
    <n v="882447.25714658725"/>
    <n v="761594.66596818797"/>
    <n v="416904.21597476566"/>
    <n v="416904.21597476566"/>
    <n v="297788.72569626116"/>
    <n v="208452.10798738283"/>
    <x v="28"/>
    <x v="28"/>
    <n v="714781.27518253902"/>
    <n v="0.67322443980581093"/>
    <n v="4940314.9593009725"/>
    <n v="853275.94720430765"/>
  </r>
  <r>
    <x v="149"/>
    <n v="1.160553648"/>
    <n v="0.84720416304000001"/>
    <n v="0.73"/>
    <n v="0.84720416304000001"/>
    <n v="0.73"/>
    <n v="1.2703460338677599"/>
    <x v="29"/>
    <n v="0.84720416304000001"/>
    <n v="847204.16304000001"/>
    <n v="1.2"/>
    <n v="3.5"/>
    <n v="0.34285714285714286"/>
    <x v="29"/>
    <n v="6971279.9701577146"/>
    <n v="885352.55621002975"/>
    <n v="764102.0795862152"/>
    <n v="418276.79820946284"/>
    <n v="418276.79820946284"/>
    <n v="298769.14157818776"/>
    <n v="209138.39910473142"/>
    <x v="29"/>
    <x v="29"/>
    <n v="728153.40844040806"/>
    <n v="0.67657005122488811"/>
    <n v="4956580.0587821351"/>
    <n v="867104.04928938765"/>
  </r>
  <r>
    <x v="150"/>
    <n v="1.1764455979999999"/>
    <n v="0.85880528653999988"/>
    <n v="0.73"/>
    <n v="0.85880528653999988"/>
    <n v="0.73"/>
    <n v="1.2700725405583899"/>
    <x v="30"/>
    <n v="0.85880528653999988"/>
    <n v="858805.28653999988"/>
    <n v="1.2"/>
    <n v="3.5"/>
    <n v="0.34285714285714286"/>
    <x v="30"/>
    <n v="7066740.6435291413"/>
    <n v="897476.06172820099"/>
    <n v="774565.25124967622"/>
    <n v="424004.43861174845"/>
    <n v="424004.43861174845"/>
    <n v="302860.31329410605"/>
    <n v="212002.21930587423"/>
    <x v="30"/>
    <x v="30"/>
    <n v="737889.44230611611"/>
    <n v="0.67650040486673524"/>
    <n v="5024452.5975492196"/>
    <n v="878742.79281495966"/>
  </r>
  <r>
    <x v="151"/>
    <n v="1.201126275"/>
    <n v="0.87682218074999996"/>
    <n v="0.73"/>
    <n v="0.87682218074999996"/>
    <n v="0.73"/>
    <n v="1.26572703575399"/>
    <x v="31"/>
    <n v="0.87682218074999996"/>
    <n v="876822.18074999994"/>
    <n v="1.2"/>
    <n v="3.5"/>
    <n v="0.34285714285714286"/>
    <x v="31"/>
    <n v="7214993.9444571426"/>
    <n v="916304.23094605713"/>
    <n v="790814.87198353466"/>
    <n v="432899.63666742854"/>
    <n v="432899.63666742854"/>
    <n v="309214.02619102038"/>
    <n v="216449.81833371427"/>
    <x v="31"/>
    <x v="31"/>
    <n v="749559.40547196497"/>
    <n v="0.67538976331040967"/>
    <n v="5129860.6945090285"/>
    <n v="893367.72139033233"/>
  </r>
  <r>
    <x v="152"/>
    <n v="1.25401344"/>
    <n v="0.9154298112"/>
    <n v="0.73"/>
    <n v="0.9154298112"/>
    <n v="0.73"/>
    <n v="1.2597908813648799"/>
    <x v="32"/>
    <n v="0.9154298112"/>
    <n v="915429.8112"/>
    <n v="1.2"/>
    <n v="3.5"/>
    <n v="0.34285714285714286"/>
    <x v="32"/>
    <n v="7532679.5893028565"/>
    <n v="956650.30784146278"/>
    <n v="825635.48784180242"/>
    <n v="451960.77535817138"/>
    <n v="451960.77535817138"/>
    <n v="322829.1252558367"/>
    <n v="225980.38767908569"/>
    <x v="32"/>
    <x v="32"/>
    <n v="777129.35634718684"/>
    <n v="0.67386019478457049"/>
    <n v="5355735.1879943311"/>
    <n v="927269.74100024812"/>
  </r>
  <r>
    <x v="153"/>
    <n v="1.220341058"/>
    <n v="0.89084897234000004"/>
    <n v="0.73"/>
    <n v="0.89084897234000004"/>
    <n v="0.73"/>
    <n v="1.2702800962829299"/>
    <x v="33"/>
    <n v="0.89084897234000004"/>
    <n v="890848.97234000009"/>
    <n v="1.2"/>
    <n v="3.5"/>
    <n v="0.34285714285714286"/>
    <x v="33"/>
    <n v="7330414.4009691421"/>
    <n v="930962.62892308109"/>
    <n v="803465.77844908205"/>
    <n v="439824.86405814852"/>
    <n v="439824.86405814852"/>
    <n v="314160.61718439183"/>
    <n v="219912.43202907426"/>
    <x v="33"/>
    <x v="33"/>
    <n v="765606.42496254388"/>
    <n v="0.67655326265223681"/>
    <n v="5211924.63908906"/>
    <n v="911715.28632853029"/>
  </r>
  <r>
    <x v="154"/>
    <n v="1.2188899989999999"/>
    <n v="0.88978969926999996"/>
    <n v="0.73"/>
    <n v="0.88978969926999996"/>
    <n v="0.73"/>
    <n v="1.27419848116611"/>
    <x v="34"/>
    <n v="0.88978969926999996"/>
    <n v="889789.69926999998"/>
    <n v="1.2"/>
    <n v="3.5"/>
    <n v="0.34285714285714286"/>
    <x v="34"/>
    <n v="7321698.0968502844"/>
    <n v="929855.65829998616"/>
    <n v="802510.40925834014"/>
    <n v="439301.88581101707"/>
    <n v="439301.88581101707"/>
    <n v="313787.0612935836"/>
    <n v="219650.94290550853"/>
    <x v="34"/>
    <x v="34"/>
    <n v="768182.61132960254"/>
    <n v="0.67754791837100492"/>
    <n v="5205727.3468605522"/>
    <n v="914117.74046157533"/>
  </r>
  <r>
    <x v="155"/>
    <n v="1.2465048379999999"/>
    <n v="0.9099485317399999"/>
    <n v="0.73"/>
    <n v="0.9099485317399999"/>
    <n v="0.73"/>
    <n v="1.2706417933490699"/>
    <x v="35"/>
    <n v="0.9099485317399999"/>
    <n v="909948.53173999989"/>
    <n v="1.2"/>
    <n v="3.5"/>
    <n v="0.34285714285714286"/>
    <x v="35"/>
    <n v="7487576.4897462837"/>
    <n v="950922.21419777803"/>
    <n v="820691.86596540525"/>
    <n v="449254.58938477701"/>
    <n v="449254.58938477701"/>
    <n v="320896.13527484075"/>
    <n v="224627.2946923885"/>
    <x v="35"/>
    <x v="35"/>
    <n v="782349.94396300998"/>
    <n v="0.67664533402637506"/>
    <n v="5323666.8842096077"/>
    <n v="931591.33953307802"/>
  </r>
  <r>
    <x v="156"/>
    <n v="1.277311992"/>
    <n v="0.93243775415999997"/>
    <n v="0.73"/>
    <n v="0.93243775415999997"/>
    <n v="0.73"/>
    <n v="1.2771824819617601"/>
    <x v="36"/>
    <n v="0.93243775415999997"/>
    <n v="932437.75416000001"/>
    <n v="1.2"/>
    <n v="3.5"/>
    <n v="0.34285714285714286"/>
    <x v="36"/>
    <n v="7672630.6628022846"/>
    <n v="974424.0941758902"/>
    <n v="840975.12514786469"/>
    <n v="460357.83976813708"/>
    <n v="460357.83976813708"/>
    <n v="328827.02840581222"/>
    <n v="230178.91988406854"/>
    <x v="36"/>
    <x v="36"/>
    <n v="807784.37409782922"/>
    <n v="0.67830129330507216"/>
    <n v="5455240.4012524243"/>
    <n v="960714.24524884962"/>
  </r>
  <r>
    <x v="157"/>
    <n v="1.319607317"/>
    <n v="0.96331334141000002"/>
    <n v="0.73"/>
    <n v="0.96331334141000002"/>
    <n v="0.73"/>
    <n v="1.21189732394877"/>
    <x v="37"/>
    <n v="0.96331334141000002"/>
    <n v="963313.34140999999"/>
    <n v="1.2"/>
    <n v="3.5"/>
    <n v="0.34285714285714286"/>
    <x v="37"/>
    <n v="7926692.6378879994"/>
    <n v="1006689.965011776"/>
    <n v="868822.13234565256"/>
    <n v="475601.55827327992"/>
    <n v="475601.55827327992"/>
    <n v="339715.39876662852"/>
    <n v="237800.77913663996"/>
    <x v="37"/>
    <x v="37"/>
    <n v="771642.28022323945"/>
    <n v="0.66097131783262808"/>
    <n v="5635878.4655383676"/>
    <n v="929636.08144228708"/>
  </r>
  <r>
    <x v="158"/>
    <n v="1.313989786"/>
    <n v="0.95921254377999998"/>
    <n v="0.73"/>
    <n v="0.95921254377999998"/>
    <n v="0.73"/>
    <n v="1.2258016200685899"/>
    <x v="38"/>
    <n v="0.95921254377999998"/>
    <n v="959212.54377999995"/>
    <n v="1.2"/>
    <n v="3.5"/>
    <n v="0.34285714285714286"/>
    <x v="38"/>
    <n v="7892948.9316754276"/>
    <n v="1002404.5143227794"/>
    <n v="865123.5811182817"/>
    <n v="473576.93590052566"/>
    <n v="473576.93590052566"/>
    <n v="338269.23992894689"/>
    <n v="236788.46795026283"/>
    <x v="38"/>
    <x v="38"/>
    <n v="781694.59612646268"/>
    <n v="0.66481692801358339"/>
    <n v="5611886.6904212283"/>
    <n v="939015.82220537425"/>
  </r>
  <r>
    <x v="159"/>
    <n v="1.3399352959999999"/>
    <n v="0.9781527660799999"/>
    <n v="0.73"/>
    <n v="0.9781527660799999"/>
    <n v="0.73"/>
    <n v="1.2545953345029299"/>
    <x v="39"/>
    <n v="0.9781527660799999"/>
    <n v="978152.76607999986"/>
    <n v="1.2"/>
    <n v="3.5"/>
    <n v="0.34285714285714286"/>
    <x v="39"/>
    <n v="8048799.9037439991"/>
    <n v="1022197.5877754879"/>
    <n v="882205.96087822621"/>
    <n v="482927.9942246399"/>
    <n v="482927.9942246399"/>
    <n v="344948.56730331422"/>
    <n v="241463.99711231995"/>
    <x v="39"/>
    <x v="39"/>
    <n v="825294.27236659336"/>
    <n v="0.67250958029163899"/>
    <n v="5722696.731561983"/>
    <n v="985721.8996427838"/>
  </r>
  <r>
    <x v="160"/>
    <n v="1.3209021249999999"/>
    <n v="0.96425855124999993"/>
    <n v="0.73"/>
    <n v="0.96425855124999993"/>
    <n v="0.73"/>
    <n v="1.29875695517496"/>
    <x v="40"/>
    <n v="0.96425855124999993"/>
    <n v="964258.5512499999"/>
    <n v="1.2"/>
    <n v="3.5"/>
    <n v="0.34285714285714286"/>
    <x v="40"/>
    <n v="7934470.3645714279"/>
    <n v="1007677.7363005714"/>
    <n v="869674.62674534693"/>
    <n v="476068.22187428566"/>
    <n v="476068.22187428566"/>
    <n v="340048.72991020407"/>
    <n v="238034.11093714283"/>
    <x v="40"/>
    <x v="40"/>
    <n v="856154.56323538499"/>
    <n v="0.68364523398824317"/>
    <n v="5641408.4292102847"/>
    <n v="1014303.3890857252"/>
  </r>
  <r>
    <x v="161"/>
    <n v="1.2853735369999999"/>
    <n v="0.93832268200999991"/>
    <n v="0.73"/>
    <n v="0.93832268200999991"/>
    <n v="0.73"/>
    <n v="1.2639339455409"/>
    <x v="41"/>
    <n v="0.93832268200999991"/>
    <n v="938322.68200999987"/>
    <n v="1.2"/>
    <n v="3.5"/>
    <n v="0.34285714285714286"/>
    <x v="41"/>
    <n v="7721055.2119679991"/>
    <n v="980574.01191993593"/>
    <n v="846282.80162606388"/>
    <n v="463263.31271807995"/>
    <n v="463263.31271807995"/>
    <n v="330902.36622719996"/>
    <n v="231631.65635903997"/>
    <x v="41"/>
    <x v="41"/>
    <n v="800451.17037104524"/>
    <n v="0.67492925234737211"/>
    <n v="5489670.2557092467"/>
    <n v="954346.23330437858"/>
  </r>
  <r>
    <x v="162"/>
    <n v="1.239654152"/>
    <n v="0.90494753095999991"/>
    <n v="0.73"/>
    <n v="0.90494753095999991"/>
    <n v="0.73"/>
    <n v="1.2720128088706699"/>
    <x v="42"/>
    <n v="0.90494753095999991"/>
    <n v="904947.53095999989"/>
    <n v="1.2"/>
    <n v="3.5"/>
    <n v="0.34285714285714286"/>
    <x v="42"/>
    <n v="7446425.3976137135"/>
    <n v="945696.02549694164"/>
    <n v="816181.41233130312"/>
    <n v="446785.52385682281"/>
    <n v="446785.52385682281"/>
    <n v="319132.51704058773"/>
    <n v="223392.7619284114"/>
    <x v="42"/>
    <x v="42"/>
    <n v="779290.9114262826"/>
    <n v="0.67699385588318339"/>
    <n v="5294408.4577033501"/>
    <n v="927712.08880859544"/>
  </r>
  <r>
    <x v="163"/>
    <n v="1.309380489"/>
    <n v="0.95584775697000002"/>
    <n v="0.73"/>
    <n v="0.95584775697000002"/>
    <n v="0.73"/>
    <n v="1.25748774448682"/>
    <x v="43"/>
    <n v="0.95584775697000002"/>
    <n v="955847.75696999999"/>
    <n v="1.2"/>
    <n v="3.5"/>
    <n v="0.34285714285714286"/>
    <x v="43"/>
    <n v="7865261.5430674292"/>
    <n v="998888.21596956358"/>
    <n v="862088.84555978363"/>
    <n v="471915.69258404576"/>
    <n v="471915.69258404576"/>
    <n v="337082.63756003266"/>
    <n v="235957.84629202288"/>
    <x v="43"/>
    <x v="43"/>
    <n v="809239.6290235807"/>
    <n v="0.67326285726292201"/>
    <n v="5592200.957120942"/>
    <n v="966008.99369296851"/>
  </r>
  <r>
    <x v="164"/>
    <n v="1.3841984380000001"/>
    <n v="1.0104648597400001"/>
    <n v="0.73"/>
    <n v="1.0104648597400001"/>
    <n v="0.73"/>
    <n v="1.2907602756916801"/>
    <x v="44"/>
    <n v="1.0104648597400001"/>
    <n v="1010464.8597400001"/>
    <n v="1.2"/>
    <n v="3.5"/>
    <n v="0.34285714285714286"/>
    <x v="44"/>
    <n v="8314682.2744319998"/>
    <n v="1055964.648852864"/>
    <n v="911348.56786542176"/>
    <n v="498880.93646591995"/>
    <n v="498880.93646591995"/>
    <n v="356343.5260470857"/>
    <n v="249440.46823295997"/>
    <x v="44"/>
    <x v="44"/>
    <n v="889100.27277798764"/>
    <n v="0.68168531337831539"/>
    <n v="5911739.0971211512"/>
    <n v="1054827.4327017972"/>
  </r>
  <r>
    <x v="165"/>
    <n v="1.4044983230000001"/>
    <n v="1.02528377579"/>
    <n v="0.73"/>
    <n v="1.02528377579"/>
    <n v="0.73"/>
    <n v="1.26922602326214"/>
    <x v="45"/>
    <n v="1.02528377579"/>
    <n v="1025283.77579"/>
    <n v="1.2"/>
    <n v="3.5"/>
    <n v="0.34285714285714286"/>
    <x v="45"/>
    <n v="8436620.7836434282"/>
    <n v="1071450.8395227154"/>
    <n v="924713.89946434577"/>
    <n v="506197.2470186057"/>
    <n v="506197.2470186057"/>
    <n v="361569.46215614694"/>
    <n v="253098.62350930285"/>
    <x v="45"/>
    <x v="45"/>
    <n v="880060.603606252"/>
    <n v="0.676284645027596"/>
    <n v="5998437.3771704771"/>
    <n v="1048218.2259518303"/>
  </r>
  <r>
    <x v="166"/>
    <n v="1.404003342"/>
    <n v="1.0249224396600001"/>
    <n v="0.73"/>
    <n v="1.0249224396600001"/>
    <n v="0.73"/>
    <n v="1.1797025615975101"/>
    <x v="46"/>
    <n v="1.0249224396600001"/>
    <n v="1024922.43966"/>
    <n v="1.2"/>
    <n v="3.5"/>
    <n v="0.34285714285714286"/>
    <x v="46"/>
    <n v="8433647.5034880005"/>
    <n v="1071073.2329429761"/>
    <n v="924388.00672159554"/>
    <n v="506018.85020928003"/>
    <n v="506018.85020928003"/>
    <n v="361442.03586377145"/>
    <n v="253009.42510464002"/>
    <x v="46"/>
    <x v="46"/>
    <n v="787995.84308674571"/>
    <n v="0.651719029833983"/>
    <n v="5996323.3749799682"/>
    <n v="956094.20240103139"/>
  </r>
  <r>
    <x v="167"/>
    <n v="1.4103116760000001"/>
    <n v="1.0295275234800001"/>
    <n v="0.73"/>
    <n v="1.0295275234800001"/>
    <n v="0.73"/>
    <n v="1.17579326129683"/>
    <x v="47"/>
    <n v="1.0295275234800001"/>
    <n v="1029527.5234800001"/>
    <n v="1.2"/>
    <n v="3.5"/>
    <n v="0.34285714285714286"/>
    <x v="47"/>
    <n v="8471540.7646354288"/>
    <n v="1075885.6771086995"/>
    <n v="928541.37880950468"/>
    <n v="508292.44587812573"/>
    <n v="508292.44587812573"/>
    <n v="363066.03277008981"/>
    <n v="254146.22293906286"/>
    <x v="47"/>
    <x v="47"/>
    <n v="787511.65864751895"/>
    <n v="0.6505610584913939"/>
    <n v="6023265.4836557899"/>
    <n v="956365.30148833524"/>
  </r>
  <r>
    <x v="168"/>
    <n v="1.364319777"/>
    <n v="0.99595343720999996"/>
    <n v="0.73"/>
    <n v="0.99595343720999996"/>
    <n v="0.73"/>
    <n v="1.1357941290812299"/>
    <x v="48"/>
    <n v="0.99595343720999996"/>
    <n v="995953.43721"/>
    <n v="1.2"/>
    <n v="3.5"/>
    <n v="0.34285714285714286"/>
    <x v="48"/>
    <n v="8195273.9976137141"/>
    <n v="1040799.7976969416"/>
    <n v="898260.56780987466"/>
    <n v="491716.43985682284"/>
    <n v="491716.43985682284"/>
    <n v="351226.02846915915"/>
    <n v="245858.21992841142"/>
    <x v="48"/>
    <x v="48"/>
    <n v="721992.71712971246"/>
    <n v="0.63825490716977307"/>
    <n v="5826839.8123033503"/>
    <n v="885339.84689297772"/>
  </r>
  <r>
    <x v="169"/>
    <n v="1.364319777"/>
    <n v="0.99595343720999996"/>
    <n v="0.73"/>
    <n v="0.99595343720999996"/>
    <n v="0.73"/>
    <n v="1.13737338284508"/>
    <x v="49"/>
    <n v="0.99595343720999996"/>
    <n v="995953.43721"/>
    <n v="1.2"/>
    <n v="3.5"/>
    <n v="0.34285714285714286"/>
    <x v="48"/>
    <n v="8195273.9976137141"/>
    <n v="1040799.7976969416"/>
    <n v="898260.56780987466"/>
    <n v="491716.43985682284"/>
    <n v="491716.43985682284"/>
    <n v="351226.02846915915"/>
    <n v="245858.21992841142"/>
    <x v="48"/>
    <x v="48"/>
    <n v="723565.580344046"/>
    <n v="0.63875719367306494"/>
    <n v="5826839.8123033503"/>
    <n v="886912.71010731126"/>
  </r>
  <r>
    <x v="170"/>
    <n v="1.4774383019999999"/>
    <n v="1.0785299604599998"/>
    <n v="0.73"/>
    <n v="1.0785299604599998"/>
    <n v="0.73"/>
    <n v="1.1344532358547501"/>
    <x v="50"/>
    <n v="1.0785299604599998"/>
    <n v="1078529.9604599997"/>
    <n v="1.2"/>
    <n v="3.5"/>
    <n v="0.34285714285714286"/>
    <x v="49"/>
    <n v="8874760.8174994253"/>
    <n v="1127094.6238224271"/>
    <n v="972737.17674663349"/>
    <n v="532485.64904996555"/>
    <n v="532485.64904996555"/>
    <n v="380346.89217854681"/>
    <n v="266242.82452498277"/>
    <x v="49"/>
    <x v="49"/>
    <n v="780408.40687291464"/>
    <n v="0.6378273341950943"/>
    <n v="6309954.9412420914"/>
    <n v="957298.97908515949"/>
  </r>
  <r>
    <x v="171"/>
    <n v="1.5022863310000001"/>
    <n v="1.0966690216300001"/>
    <n v="0.73"/>
    <n v="1.0966690216300001"/>
    <n v="0.73"/>
    <n v="1.3374234722696901"/>
    <x v="51"/>
    <n v="1.0966690216300001"/>
    <n v="1096669.0216300001"/>
    <n v="1.2"/>
    <n v="3.5"/>
    <n v="0.34285714285714286"/>
    <x v="50"/>
    <n v="9024019.3779840004"/>
    <n v="1146050.461003968"/>
    <n v="989096.98110831785"/>
    <n v="541441.16267903999"/>
    <n v="541441.16267903999"/>
    <n v="386743.68762788572"/>
    <n v="270720.58133951999"/>
    <x v="50"/>
    <x v="50"/>
    <n v="1016124.7351756691"/>
    <n v="0.692791429805514"/>
    <n v="6416077.7777466243"/>
    <n v="1195990.3094994787"/>
  </r>
  <r>
    <x v="172"/>
    <n v="1.4414620629999999"/>
    <n v="1.0522673059899998"/>
    <n v="0.73"/>
    <n v="1.0522673059899998"/>
    <n v="0.73"/>
    <n v="1.34082985987735"/>
    <x v="52"/>
    <n v="1.0522673059899998"/>
    <n v="1052267.3059899998"/>
    <n v="1.2"/>
    <n v="3.5"/>
    <n v="0.34285714285714286"/>
    <x v="51"/>
    <n v="8658656.6892891396"/>
    <n v="1099649.3995397207"/>
    <n v="949050.62069387035"/>
    <n v="519519.40135734837"/>
    <n v="519519.40135734837"/>
    <n v="371085.28668382025"/>
    <n v="259759.70067867418"/>
    <x v="51"/>
    <x v="51"/>
    <n v="978568.51078037987"/>
    <n v="0.69357189532003738"/>
    <n v="6156304.9060845776"/>
    <n v="1151151.7237654137"/>
  </r>
  <r>
    <x v="173"/>
    <n v="1.375776662"/>
    <n v="1.00431696326"/>
    <n v="0.73"/>
    <n v="1.00431696326"/>
    <n v="0.73"/>
    <n v="1.4362087128918299"/>
    <x v="53"/>
    <n v="1.00431696326"/>
    <n v="1004316.96326"/>
    <n v="1.2"/>
    <n v="3.5"/>
    <n v="0.34285714285714286"/>
    <x v="52"/>
    <n v="8264093.8691108562"/>
    <n v="1049539.9213770789"/>
    <n v="905803.71729647205"/>
    <n v="495845.63214665133"/>
    <n v="495845.63214665133"/>
    <n v="354175.4515333224"/>
    <n v="247922.81607332567"/>
    <x v="52"/>
    <x v="52"/>
    <n v="1029767.1186222128"/>
    <n v="0.71392183533462428"/>
    <n v="5875770.7409378188"/>
    <n v="1194485.9570657501"/>
  </r>
  <r>
    <x v="174"/>
    <n v="1.361622581"/>
    <n v="0.99398448412999996"/>
    <n v="0.73"/>
    <n v="0.99398448412999996"/>
    <n v="0.73"/>
    <n v="1.4774638516957099"/>
    <x v="54"/>
    <n v="0.99398448412999996"/>
    <n v="993984.48413"/>
    <n v="1.2"/>
    <n v="3.5"/>
    <n v="0.34285714285714286"/>
    <x v="53"/>
    <n v="8179072.326555429"/>
    <n v="1038742.1854725395"/>
    <n v="896484.74893566477"/>
    <n v="490744.33959332574"/>
    <n v="490744.33959332574"/>
    <n v="350531.67113808979"/>
    <n v="245372.16979666287"/>
    <x v="53"/>
    <x v="53"/>
    <n v="1060179.7744776704"/>
    <n v="0.72190997959851511"/>
    <n v="5815320.42418091"/>
    <n v="1223203.97465182"/>
  </r>
  <r>
    <x v="175"/>
    <n v="1.452208698"/>
    <n v="1.06011234954"/>
    <n v="0.73"/>
    <n v="1.06011234954"/>
    <n v="0.73"/>
    <n v="1.47397471344292"/>
    <x v="55"/>
    <n v="1.06011234954"/>
    <n v="1060112.3495400001"/>
    <n v="1.2"/>
    <n v="3.5"/>
    <n v="0.34285714285714286"/>
    <x v="54"/>
    <n v="8723210.1905005723"/>
    <n v="1107847.6941935727"/>
    <n v="956126.1455230806"/>
    <n v="523392.61143003433"/>
    <n v="523392.61143003433"/>
    <n v="373851.86530716741"/>
    <n v="261696.30571501717"/>
    <x v="54"/>
    <x v="54"/>
    <n v="1127012.6059848927"/>
    <n v="0.72125169522019272"/>
    <n v="6202202.4454459064"/>
    <n v="1300882.490915505"/>
  </r>
  <r>
    <x v="176"/>
    <n v="1.4827983280000001"/>
    <n v="1.08244277944"/>
    <n v="0.73"/>
    <n v="1.08244277944"/>
    <n v="0.73"/>
    <n v="1.72573779251018"/>
    <x v="56"/>
    <n v="1.08244277944"/>
    <n v="1082442.77944"/>
    <n v="1.2"/>
    <n v="3.5"/>
    <n v="0.34285714285714286"/>
    <x v="55"/>
    <n v="8906957.7279634289"/>
    <n v="1131183.6314513555"/>
    <n v="976266.18811142014"/>
    <n v="534417.46367780573"/>
    <n v="534417.46367780573"/>
    <n v="381726.75976986124"/>
    <n v="267208.73183890287"/>
    <x v="55"/>
    <x v="55"/>
    <n v="1423271.3640486978"/>
    <n v="0.76191750888013743"/>
    <n v="6332846.9445819976"/>
    <n v="1600803.6808704664"/>
  </r>
  <r>
    <x v="177"/>
    <n v="1.4763565030000001"/>
    <n v="1.0777402471899999"/>
    <n v="0.73"/>
    <n v="1.0777402471899999"/>
    <n v="0.73"/>
    <n v="1.78137448313646"/>
    <x v="57"/>
    <n v="1.0777402471899999"/>
    <n v="1077740.24719"/>
    <n v="1.2"/>
    <n v="3.5"/>
    <n v="0.34285714285714286"/>
    <x v="56"/>
    <n v="8868262.6054491438"/>
    <n v="1126269.3508920413"/>
    <n v="972024.92629012221"/>
    <n v="532095.75632694864"/>
    <n v="532095.75632694864"/>
    <n v="380068.39737639186"/>
    <n v="266047.87816347432"/>
    <x v="56"/>
    <x v="56"/>
    <n v="1477050.0469306528"/>
    <n v="0.76935340853367196"/>
    <n v="6305334.7124743406"/>
    <n v="1653811.0976299725"/>
  </r>
  <r>
    <x v="178"/>
    <n v="1.4521936710000001"/>
    <n v="1.0601013798300001"/>
    <n v="0.73"/>
    <n v="1.0601013798300001"/>
    <n v="0.73"/>
    <n v="1.93979412412672"/>
    <x v="58"/>
    <n v="1.0601013798300001"/>
    <n v="1060101.37983"/>
    <n v="1.2"/>
    <n v="3.5"/>
    <n v="0.34285714285714286"/>
    <x v="57"/>
    <n v="8723119.9254582841"/>
    <n v="1107836.2305332022"/>
    <n v="956116.25182969554"/>
    <n v="523387.19552749704"/>
    <n v="523387.19552749704"/>
    <n v="373847.99680535501"/>
    <n v="261693.59776374852"/>
    <x v="57"/>
    <x v="57"/>
    <n v="1620816.7440295222"/>
    <n v="0.78818991791436344"/>
    <n v="6202138.26700084"/>
    <n v="1794684.8298091141"/>
  </r>
  <r>
    <x v="179"/>
    <n v="1.5064942969999999"/>
    <n v="1.0997408368099999"/>
    <n v="0.73"/>
    <n v="1.0997408368099999"/>
    <n v="0.73"/>
    <n v="1.6006812559302399"/>
    <x v="59"/>
    <n v="1.0997408368099999"/>
    <n v="1099740.83681"/>
    <n v="1.2"/>
    <n v="3.5"/>
    <n v="0.34285714285714286"/>
    <x v="58"/>
    <n v="9049296.028607998"/>
    <n v="1149260.5956332157"/>
    <n v="991867.48256421241"/>
    <n v="542957.7617164799"/>
    <n v="542957.7617164799"/>
    <n v="387826.97265462851"/>
    <n v="271478.88085823995"/>
    <x v="58"/>
    <x v="58"/>
    <n v="1308486.2777855163"/>
    <n v="0.74331682142317634"/>
    <n v="6434049.4763402864"/>
    <n v="1488855.6630045639"/>
  </r>
  <r>
    <x v="180"/>
    <n v="1.524578422"/>
    <n v="1.11294224806"/>
    <n v="0.73"/>
    <n v="1.11294224806"/>
    <n v="0.73"/>
    <n v="1.59743979535047"/>
    <x v="60"/>
    <n v="1.11294224806"/>
    <n v="1112942.2480599999"/>
    <n v="1.2"/>
    <n v="3.5"/>
    <n v="0.34285714285714286"/>
    <x v="59"/>
    <n v="9157924.7840365693"/>
    <n v="1163056.4475726443"/>
    <n v="1003773.9700788654"/>
    <n v="549475.48704219412"/>
    <n v="549475.48704219412"/>
    <n v="392482.4907444244"/>
    <n v="274737.74352109706"/>
    <x v="59"/>
    <x v="59"/>
    <n v="1320585.9340880539"/>
    <n v="0.74279597024163657"/>
    <n v="6511284.5214500008"/>
    <n v="1503120.4934567614"/>
  </r>
  <r>
    <x v="181"/>
    <n v="1.5368036430000001"/>
    <n v="1.12186665939"/>
    <n v="0.73"/>
    <n v="1.12186665939"/>
    <n v="0.73"/>
    <n v="1.5733809546028199"/>
    <x v="61"/>
    <n v="1.12186665939"/>
    <n v="1121866.6593899999"/>
    <n v="1.2"/>
    <n v="3.5"/>
    <n v="0.34285714285714286"/>
    <x v="60"/>
    <n v="9231359.9401234277"/>
    <n v="1172382.7123956752"/>
    <n v="1011822.9877228143"/>
    <n v="553881.59640740568"/>
    <n v="553881.59640740568"/>
    <n v="395629.71171957545"/>
    <n v="276940.79820370284"/>
    <x v="60"/>
    <x v="60"/>
    <n v="1304184.5779864527"/>
    <n v="0.73886301886485295"/>
    <n v="6563496.9174277568"/>
    <n v="1488182.837284412"/>
  </r>
  <r>
    <x v="182"/>
    <n v="1.4993241100000001"/>
    <n v="1.0945066003000001"/>
    <n v="0.73"/>
    <n v="1.0945066003000001"/>
    <n v="0.73"/>
    <n v="1.61674449391445"/>
    <x v="62"/>
    <n v="1.0945066003000001"/>
    <n v="1094506.6003"/>
    <n v="1.2"/>
    <n v="3.5"/>
    <n v="0.34285714285714286"/>
    <x v="61"/>
    <n v="9006225.7396114282"/>
    <n v="1143790.6689306514"/>
    <n v="987146.67124526692"/>
    <n v="540373.54437668563"/>
    <n v="540373.54437668563"/>
    <n v="385981.10312620405"/>
    <n v="270186.77218834282"/>
    <x v="61"/>
    <x v="61"/>
    <n v="1319839.8335493661"/>
    <n v="0.74586710874411233"/>
    <n v="6403426.5008637253"/>
    <n v="1499350.7473997062"/>
  </r>
  <r>
    <x v="183"/>
    <n v="1.5796450449999999"/>
    <n v="1.1531408828499998"/>
    <n v="0.73"/>
    <n v="1.1531408828499998"/>
    <n v="0.73"/>
    <n v="1.5814966114618101"/>
    <x v="63"/>
    <n v="1.1531408828499998"/>
    <n v="1153140.8828499999"/>
    <n v="1.2"/>
    <n v="3.5"/>
    <n v="0.34285714285714286"/>
    <x v="62"/>
    <n v="9488702.1217371412"/>
    <n v="1205065.169460617"/>
    <n v="1040029.5289861175"/>
    <n v="569322.12730422849"/>
    <n v="569322.12730422849"/>
    <n v="406658.66236016317"/>
    <n v="284661.06365211424"/>
    <x v="62"/>
    <x v="62"/>
    <n v="1349899.7650996353"/>
    <n v="0.74020307746297198"/>
    <n v="6746467.208555107"/>
    <n v="1539027.3351132409"/>
  </r>
  <r>
    <x v="184"/>
    <n v="1.5749516269999999"/>
    <n v="1.14971468771"/>
    <n v="0.73"/>
    <n v="1.14971468771"/>
    <n v="0.73"/>
    <n v="1.5962539079443001"/>
    <x v="64"/>
    <n v="1.14971468771"/>
    <n v="1149714.68771"/>
    <n v="1.2"/>
    <n v="3.5"/>
    <n v="0.34285714285714286"/>
    <x v="63"/>
    <n v="9460509.4302994292"/>
    <n v="1201484.6976480274"/>
    <n v="1036939.4086281768"/>
    <n v="567630.56581796578"/>
    <n v="567630.56581796578"/>
    <n v="405450.40415568982"/>
    <n v="283815.28290898289"/>
    <x v="63"/>
    <x v="63"/>
    <n v="1362855.6433949154"/>
    <n v="0.74260488847313555"/>
    <n v="6726422.2049428942"/>
    <n v="1551421.280369065"/>
  </r>
  <r>
    <x v="185"/>
    <n v="1.554081053"/>
    <n v="1.13447916869"/>
    <n v="0.73"/>
    <n v="1.13447916869"/>
    <n v="0.73"/>
    <n v="1.53410810670637"/>
    <x v="65"/>
    <n v="1.13447916869"/>
    <n v="1134479.16869"/>
    <n v="1.2"/>
    <n v="3.5"/>
    <n v="0.34285714285714286"/>
    <x v="64"/>
    <n v="9335142.8737920001"/>
    <n v="1185563.144971584"/>
    <n v="1023198.338559559"/>
    <n v="560108.57242751995"/>
    <n v="560108.57242751995"/>
    <n v="400077.55173394288"/>
    <n v="280054.28621375997"/>
    <x v="64"/>
    <x v="64"/>
    <n v="1274292.5562011679"/>
    <n v="0.73217796655633161"/>
    <n v="6637286.583266112"/>
    <n v="1460359.4033630728"/>
  </r>
  <r>
    <x v="186"/>
    <n v="1.551816136"/>
    <n v="1.1328257792800001"/>
    <n v="0.73"/>
    <n v="1.1328257792800001"/>
    <n v="0.73"/>
    <n v="0.78306773251176398"/>
    <x v="66"/>
    <n v="1.1328257792800001"/>
    <n v="1132825.7792800001"/>
    <n v="1.2"/>
    <n v="3.5"/>
    <n v="0.34285714285714286"/>
    <x v="65"/>
    <n v="9321537.8409325723"/>
    <n v="1183835.3057984367"/>
    <n v="1021707.1297793594"/>
    <n v="559292.27045595436"/>
    <n v="559292.27045595436"/>
    <n v="399494.47889711027"/>
    <n v="279646.13522797718"/>
    <x v="65"/>
    <x v="65"/>
    <n v="421637.50565783412"/>
    <n v="0.47530981599430949"/>
    <n v="6627613.4049030589"/>
    <n v="607433.17908368446"/>
  </r>
  <r>
    <x v="187"/>
    <n v="1.5215072270000001"/>
    <n v="1.11070027571"/>
    <n v="0.73"/>
    <n v="1.11070027571"/>
    <n v="0.73"/>
    <n v="0.78154767025167804"/>
    <x v="67"/>
    <n v="1.11070027571"/>
    <n v="1110700.27571"/>
    <n v="1.2"/>
    <n v="3.5"/>
    <n v="0.34285714285714286"/>
    <x v="66"/>
    <n v="9139476.5544137135"/>
    <n v="1160713.5224105415"/>
    <n v="1001751.9123391317"/>
    <n v="548368.59326482285"/>
    <n v="548368.59326482285"/>
    <n v="391691.85233201628"/>
    <n v="274184.29663241142"/>
    <x v="66"/>
    <x v="66"/>
    <n v="411714.06452860823"/>
    <n v="0.47428932578328015"/>
    <n v="6498167.8301881496"/>
    <n v="593880.91619663546"/>
  </r>
  <r>
    <x v="188"/>
    <n v="1.5245381179999999"/>
    <n v="1.1129128261399999"/>
    <n v="0.73"/>
    <n v="1.1129128261399999"/>
    <n v="0.73"/>
    <n v="0.79315434719884603"/>
    <x v="68"/>
    <n v="1.1129128261399999"/>
    <n v="1112912.8261399998"/>
    <n v="1.2"/>
    <n v="3.5"/>
    <n v="0.34285714285714286"/>
    <x v="67"/>
    <n v="9157682.6836662851"/>
    <n v="1163025.7008256181"/>
    <n v="1003747.4341489939"/>
    <n v="549460.96101997711"/>
    <n v="549460.96101997711"/>
    <n v="392472.11501426937"/>
    <n v="274730.48050998856"/>
    <x v="67"/>
    <x v="67"/>
    <n v="425451.43174052355"/>
    <n v="0.48198234793572842"/>
    <n v="6511112.3880867288"/>
    <n v="607981.16559630586"/>
  </r>
  <r>
    <x v="189"/>
    <n v="1.500475064"/>
    <n v="1.0953467967199999"/>
    <n v="0.73"/>
    <n v="1.0953467967199999"/>
    <n v="0.73"/>
    <n v="0.783266306666908"/>
    <x v="69"/>
    <n v="1.0953467967199999"/>
    <n v="1095346.79672"/>
    <n v="1.2"/>
    <n v="3.5"/>
    <n v="0.34285714285714286"/>
    <x v="68"/>
    <n v="9013139.3558674287"/>
    <n v="1144668.6981951634"/>
    <n v="987904.45296989789"/>
    <n v="540788.36135204567"/>
    <n v="540788.36135204567"/>
    <n v="386277.40096574696"/>
    <n v="270394.18067602284"/>
    <x v="68"/>
    <x v="68"/>
    <n v="407905.34416470176"/>
    <n v="0.47544283577202046"/>
    <n v="6408342.0820217412"/>
    <n v="587554.05931028002"/>
  </r>
  <r>
    <x v="190"/>
    <n v="1.5083260759999999"/>
    <n v="1.1010780354799998"/>
    <n v="0.73"/>
    <n v="1.1010780354799998"/>
    <n v="0.73"/>
    <n v="0.77887301434969802"/>
    <x v="70"/>
    <n v="1.1010780354799998"/>
    <n v="1101078.0354799998"/>
    <n v="1.2"/>
    <n v="3.5"/>
    <n v="0.34285714285714286"/>
    <x v="69"/>
    <n v="9060299.2633782849"/>
    <n v="1150658.0064490421"/>
    <n v="993073.51568956987"/>
    <n v="543617.95580269711"/>
    <n v="543617.95580269711"/>
    <n v="388298.53985906934"/>
    <n v="271808.97790134855"/>
    <x v="69"/>
    <x v="69"/>
    <n v="405202.29037142044"/>
    <n v="0.4724840312980147"/>
    <n v="6441872.7762619602"/>
    <n v="585790.99062720267"/>
  </r>
  <r>
    <x v="191"/>
    <n v="1.4084661629999999"/>
    <n v="1.02818029899"/>
    <n v="0.73"/>
    <n v="1.02818029899"/>
    <n v="0.73"/>
    <n v="0.77071067768528501"/>
    <x v="71"/>
    <n v="1.02818029899"/>
    <n v="1028180.2989899999"/>
    <n v="1.2"/>
    <n v="3.5"/>
    <n v="0.34285714285714286"/>
    <x v="70"/>
    <n v="8460455.0316891409"/>
    <n v="1074477.7890245209"/>
    <n v="927326.30329478486"/>
    <n v="507627.30190134846"/>
    <n v="507627.30190134846"/>
    <n v="362590.92992953461"/>
    <n v="253813.65095067423"/>
    <x v="70"/>
    <x v="70"/>
    <n v="369983.20060534304"/>
    <n v="0.46689728771567418"/>
    <n v="6015383.5275309794"/>
    <n v="538615.88406656752"/>
  </r>
  <r>
    <x v="192"/>
    <n v="1.3826922930000001"/>
    <n v="1.0093653738899999"/>
    <n v="0.73"/>
    <n v="1.0093653738899999"/>
    <n v="0.73"/>
    <n v="0.77153515613623602"/>
    <x v="72"/>
    <n v="1.0093653738899999"/>
    <n v="1009365.3738899999"/>
    <n v="1.2"/>
    <n v="3.5"/>
    <n v="0.34285714285714286"/>
    <x v="71"/>
    <n v="8305635.076580571"/>
    <n v="1054815.6547257325"/>
    <n v="910356.93035806331"/>
    <n v="498338.10459483427"/>
    <n v="498338.10459483427"/>
    <n v="355955.78899631021"/>
    <n v="249169.05229741713"/>
    <x v="71"/>
    <x v="71"/>
    <n v="364044.98668613052"/>
    <n v="0.46746697231776424"/>
    <n v="5905306.5394487856"/>
    <n v="529591.81904531422"/>
  </r>
  <r>
    <x v="193"/>
    <n v="1.4342400319999999"/>
    <n v="1.0469952233599999"/>
    <n v="0.73"/>
    <n v="1.0469952233599999"/>
    <n v="0.73"/>
    <n v="0.64482459648867296"/>
    <x v="73"/>
    <n v="1.0469952233599999"/>
    <n v="1046995.2233599999"/>
    <n v="1.2"/>
    <n v="3.5"/>
    <n v="0.34285714285714286"/>
    <x v="72"/>
    <n v="8615274.9807908572"/>
    <n v="1094139.922560439"/>
    <n v="944295.67557311221"/>
    <n v="516916.49884745141"/>
    <n v="516916.49884745141"/>
    <n v="369226.07060532243"/>
    <n v="258458.24942372571"/>
    <x v="72"/>
    <x v="72"/>
    <n v="244951.48856141686"/>
    <n v="0.36282214590160472"/>
    <n v="6125460.5113422992"/>
    <n v="416670.02300495427"/>
  </r>
  <r>
    <x v="194"/>
    <n v="1.5395354510000001"/>
    <n v="1.12386087923"/>
    <n v="0.73"/>
    <n v="1.12386087923"/>
    <n v="0.73"/>
    <n v="0.71620975951559696"/>
    <x v="74"/>
    <n v="1.12386087923"/>
    <n v="1123860.8792300001"/>
    <n v="1.2"/>
    <n v="3.5"/>
    <n v="0.34285714285714286"/>
    <x v="73"/>
    <n v="9247769.5205211435"/>
    <n v="1174466.7291061853"/>
    <n v="1013621.5949456925"/>
    <n v="554866.17123126856"/>
    <n v="554866.17123126856"/>
    <n v="396332.97945090616"/>
    <n v="277433.08561563428"/>
    <x v="73"/>
    <x v="73"/>
    <n v="343161.71151782788"/>
    <n v="0.42633013973671113"/>
    <n v="6575164.1290905327"/>
    <n v="527487.04442667146"/>
  </r>
  <r>
    <x v="195"/>
    <n v="1.6296410109999999"/>
    <n v="1.18963793803"/>
    <n v="0.73"/>
    <n v="1.18963793803"/>
    <n v="0.73"/>
    <n v="0.73615014322776495"/>
    <x v="75"/>
    <n v="1.18963793803"/>
    <n v="1189637.9380299998"/>
    <n v="1.2"/>
    <n v="3.5"/>
    <n v="0.34285714285714286"/>
    <x v="74"/>
    <n v="9789020.7472182829"/>
    <n v="1243205.6348967219"/>
    <n v="1072946.5954718897"/>
    <n v="587341.24483309698"/>
    <n v="587341.24483309698"/>
    <n v="419529.46059506928"/>
    <n v="293670.62241654849"/>
    <x v="74"/>
    <x v="74"/>
    <n v="386968.03446430329"/>
    <n v="0.44186935716808845"/>
    <n v="6959993.7512721987"/>
    <n v="582081.51605341886"/>
  </r>
  <r>
    <x v="196"/>
    <n v="1.547003294"/>
    <n v="1.12931240462"/>
    <n v="0.73"/>
    <n v="1.12931240462"/>
    <n v="0.73"/>
    <n v="0.73374633682148804"/>
    <x v="76"/>
    <n v="1.12931240462"/>
    <n v="1129312.4046199999"/>
    <n v="1.2"/>
    <n v="3.5"/>
    <n v="0.34285714285714286"/>
    <x v="75"/>
    <n v="9292627.7865874264"/>
    <n v="1180163.7288966032"/>
    <n v="1018538.3813227434"/>
    <n v="557557.66719524562"/>
    <n v="557557.66719524562"/>
    <n v="398255.47656803258"/>
    <n v="278778.83359762281"/>
    <x v="75"/>
    <x v="75"/>
    <n v="364630.56441664731"/>
    <n v="0.44004088055777846"/>
    <n v="6607058.3562636599"/>
    <n v="549850.00641936832"/>
  </r>
  <r>
    <x v="197"/>
    <n v="1.491087512"/>
    <n v="1.08849388376"/>
    <n v="0.73"/>
    <n v="1.08849388376"/>
    <n v="0.73"/>
    <n v="0.71051784486446601"/>
    <x v="77"/>
    <n v="1.08849388376"/>
    <n v="1088493.8837600001"/>
    <n v="1.2"/>
    <n v="3.5"/>
    <n v="0.34285714285714286"/>
    <x v="76"/>
    <n v="8956749.6720822863"/>
    <n v="1137507.2083544503"/>
    <n v="981723.74084359058"/>
    <n v="537404.98032493715"/>
    <n v="537404.98032493715"/>
    <n v="383860.700232098"/>
    <n v="268702.49016246857"/>
    <x v="76"/>
    <x v="76"/>
    <n v="326167.07493334264"/>
    <n v="0.4217345058534161"/>
    <n v="6368249.016850505"/>
    <n v="504691.83827483922"/>
  </r>
  <r>
    <x v="198"/>
    <n v="1.5214771309999999"/>
    <n v="1.11067830563"/>
    <n v="0.73"/>
    <n v="1.11067830563"/>
    <n v="0.73"/>
    <n v="0.66309334544790699"/>
    <x v="78"/>
    <n v="1.11067830563"/>
    <n v="1110678.3056300001"/>
    <n v="1.2"/>
    <n v="3.5"/>
    <n v="0.34285714285714286"/>
    <x v="77"/>
    <n v="9139295.772041142"/>
    <n v="1160690.5630492251"/>
    <n v="1001732.0972997952"/>
    <n v="548357.74632246851"/>
    <n v="548357.74632246851"/>
    <n v="391684.10451604897"/>
    <n v="274178.87316123425"/>
    <x v="77"/>
    <x v="77"/>
    <n v="280141.27189796034"/>
    <n v="0.38037690246614864"/>
    <n v="6498039.2939212518"/>
    <n v="462304.52023537533"/>
  </r>
  <r>
    <x v="199"/>
    <n v="1.5468128459999999"/>
    <n v="1.1291733775799999"/>
    <n v="0.73"/>
    <n v="1.1291733775799999"/>
    <n v="0.73"/>
    <n v="0.67290289774789303"/>
    <x v="79"/>
    <n v="1.1291733775799999"/>
    <n v="1129173.3775799999"/>
    <n v="1.2"/>
    <n v="3.5"/>
    <n v="0.34285714285714286"/>
    <x v="78"/>
    <n v="9291483.7926582843"/>
    <n v="1180018.4416676022"/>
    <n v="1018412.9914167242"/>
    <n v="557489.02755949704"/>
    <n v="557489.02755949704"/>
    <n v="398206.44825678359"/>
    <n v="278744.51377974852"/>
    <x v="78"/>
    <x v="78"/>
    <n v="295882.88398830302"/>
    <n v="0.3894097439086221"/>
    <n v="6606244.9765800396"/>
    <n v="481079.52405360912"/>
  </r>
  <r>
    <x v="200"/>
    <n v="1.5930827519999999"/>
    <n v="1.16295040896"/>
    <n v="0.73"/>
    <n v="1.16295040896"/>
    <n v="0.73"/>
    <n v="0.67488100322347999"/>
    <x v="80"/>
    <n v="1.16295040896"/>
    <n v="1162950.4089599999"/>
    <n v="1.2"/>
    <n v="3.5"/>
    <n v="0.34285714285714286"/>
    <x v="79"/>
    <n v="9569420.5080137141"/>
    <n v="1215316.4045177416"/>
    <n v="1048876.8406819317"/>
    <n v="574165.23048082285"/>
    <n v="574165.23048082285"/>
    <n v="410118.02177201631"/>
    <n v="287082.61524041143"/>
    <x v="79"/>
    <x v="79"/>
    <n v="307034.08512297587"/>
    <n v="0.39119941041745182"/>
    <n v="6803857.9811977502"/>
    <n v="497770.52345766977"/>
  </r>
  <r>
    <x v="201"/>
    <n v="1.6764417330000001"/>
    <n v="1.2238024650900001"/>
    <n v="0.73"/>
    <n v="1.2238024650900001"/>
    <n v="0.73"/>
    <n v="0.67053148475084401"/>
    <x v="81"/>
    <n v="1.2238024650900001"/>
    <n v="1223802.4650900001"/>
    <n v="1.2"/>
    <n v="3.5"/>
    <n v="0.34285714285714286"/>
    <x v="80"/>
    <n v="10070145.998454858"/>
    <n v="1278908.541803767"/>
    <n v="1103759.9310449271"/>
    <n v="604208.75990729139"/>
    <n v="604208.75990729139"/>
    <n v="431577.68564806535"/>
    <n v="302104.37995364569"/>
    <x v="80"/>
    <x v="80"/>
    <n v="317776.8706661195"/>
    <n v="0.38725032007529597"/>
    <n v="7159873.8049014034"/>
    <n v="518493.704004895"/>
  </r>
  <r>
    <x v="202"/>
    <n v="1.5869080120000001"/>
    <n v="1.15844284876"/>
    <n v="0.73"/>
    <n v="1.15844284876"/>
    <n v="0.73"/>
    <n v="0.65395320101044996"/>
    <x v="82"/>
    <n v="1.15844284876"/>
    <n v="1158442.84876"/>
    <n v="1.2"/>
    <n v="3.5"/>
    <n v="0.34285714285714286"/>
    <x v="81"/>
    <n v="9532329.7269394267"/>
    <n v="1210605.8753213072"/>
    <n v="1044811.4261420394"/>
    <n v="571939.78361636563"/>
    <n v="571939.78361636563"/>
    <n v="408528.4168688326"/>
    <n v="285969.89180818282"/>
    <x v="81"/>
    <x v="81"/>
    <n v="281600.36759002937"/>
    <n v="0.37171658151429304"/>
    <n v="6777486.4358539321"/>
    <n v="471597.51732608373"/>
  </r>
  <r>
    <x v="203"/>
    <n v="1.589814836"/>
    <n v="1.16056483028"/>
    <n v="0.73"/>
    <n v="1.16056483028"/>
    <n v="0.73"/>
    <n v="0.65189147887735899"/>
    <x v="83"/>
    <n v="1.16056483028"/>
    <n v="1160564.8302800001"/>
    <n v="1.2"/>
    <n v="3.5"/>
    <n v="0.34285714285714286"/>
    <x v="82"/>
    <n v="9549790.603446858"/>
    <n v="1212823.406637751"/>
    <n v="1046725.2629278003"/>
    <n v="572987.43620681146"/>
    <n v="572987.43620681146"/>
    <n v="409276.74014772248"/>
    <n v="286493.71810340573"/>
    <x v="82"/>
    <x v="82"/>
    <n v="279723.42779733718"/>
    <n v="0.36972952404887421"/>
    <n v="6789901.119050716"/>
    <n v="470068.60544087458"/>
  </r>
  <r>
    <x v="204"/>
    <n v="1.6217249890000001"/>
    <n v="1.18385924197"/>
    <n v="0.73"/>
    <n v="1.18385924197"/>
    <n v="0.73"/>
    <n v="0.69327400102940195"/>
    <x v="84"/>
    <n v="1.18385924197"/>
    <n v="1183859.2419700001"/>
    <n v="1.2"/>
    <n v="3.5"/>
    <n v="0.34285714285714286"/>
    <x v="83"/>
    <n v="9741470.3339245729"/>
    <n v="1237166.7324084209"/>
    <n v="1067734.7305290899"/>
    <n v="584488.2200354744"/>
    <n v="584488.2200354744"/>
    <n v="417491.58573962457"/>
    <n v="292244.1100177372"/>
    <x v="83"/>
    <x v="83"/>
    <n v="334329.01034973213"/>
    <n v="0.4073512751806031"/>
    <n v="6926185.4074203707"/>
    <n v="528494.72331843968"/>
  </r>
  <r>
    <x v="205"/>
    <n v="1.62883076"/>
    <n v="1.1890464547999999"/>
    <n v="0.73"/>
    <n v="1.1890464547999999"/>
    <n v="0.73"/>
    <n v="0.700005922469495"/>
    <x v="85"/>
    <n v="1.1890464547999999"/>
    <n v="1189046.4547999999"/>
    <n v="1.2"/>
    <n v="3.5"/>
    <n v="0.34285714285714286"/>
    <x v="84"/>
    <n v="9784153.6852114294"/>
    <n v="1242587.5180218515"/>
    <n v="1072413.13071121"/>
    <n v="587049.22111268574"/>
    <n v="587049.22111268574"/>
    <n v="419320.87222334696"/>
    <n v="293524.61055634287"/>
    <x v="84"/>
    <x v="84"/>
    <n v="343798.47794943547"/>
    <n v="0.41305074789789192"/>
    <n v="6956533.2701853262"/>
    <n v="538814.94989501371"/>
  </r>
  <r>
    <x v="206"/>
    <n v="1.6147215420000001"/>
    <n v="1.1787467256599999"/>
    <n v="0.73"/>
    <n v="1.1787467256599999"/>
    <n v="0.73"/>
    <n v="0.71022340729481404"/>
    <x v="86"/>
    <n v="1.1787467256599999"/>
    <n v="1178746.72566"/>
    <n v="1.2"/>
    <n v="3.5"/>
    <n v="0.34285714285714286"/>
    <x v="85"/>
    <n v="9699401.6282880008"/>
    <n v="1231824.0067925761"/>
    <n v="1063123.6999005671"/>
    <n v="581964.09769728"/>
    <n v="581964.09769728"/>
    <n v="415688.64121234289"/>
    <n v="290982.04884864"/>
    <x v="85"/>
    <x v="85"/>
    <n v="352864.26195863902"/>
    <n v="0.42149477412258129"/>
    <n v="6896274.5577127682"/>
    <n v="546191.46698721044"/>
  </r>
  <r>
    <x v="207"/>
    <n v="1.620992306"/>
    <n v="1.18332438338"/>
    <n v="0.73"/>
    <n v="1.18332438338"/>
    <n v="0.73"/>
    <n v="0.67836767592199998"/>
    <x v="87"/>
    <n v="1.18332438338"/>
    <n v="1183324.38338"/>
    <n v="1.2"/>
    <n v="3.5"/>
    <n v="0.34285714285714286"/>
    <x v="86"/>
    <n v="9737069.2118125707"/>
    <n v="1236607.7899001965"/>
    <n v="1067252.336109028"/>
    <n v="584224.15270875418"/>
    <n v="584224.15270875418"/>
    <n v="417302.96622053877"/>
    <n v="292112.07635437709"/>
    <x v="86"/>
    <x v="86"/>
    <n v="316538.94508271595"/>
    <n v="0.39432852235760335"/>
    <n v="6923056.2095987378"/>
    <n v="510616.93546094722"/>
  </r>
  <r>
    <x v="208"/>
    <n v="1.7278368200000001"/>
    <n v="1.2613208786000001"/>
    <n v="0.73"/>
    <n v="1.2613208786000001"/>
    <n v="0.73"/>
    <n v="0.67584010940577799"/>
    <x v="88"/>
    <n v="1.2613208786000001"/>
    <n v="1261320.8786000002"/>
    <n v="1.2"/>
    <n v="3.5"/>
    <n v="0.34285714285714286"/>
    <x v="87"/>
    <n v="10378868.943908574"/>
    <n v="1318116.355876389"/>
    <n v="1137598.1710305505"/>
    <n v="622732.13663451443"/>
    <n v="622732.13663451443"/>
    <n v="444808.66902465315"/>
    <n v="311366.06831725722"/>
    <x v="87"/>
    <x v="87"/>
    <n v="334214.91355047032"/>
    <n v="0.39206337868617225"/>
    <n v="7379375.8191189962"/>
    <n v="541085.17227155878"/>
  </r>
  <r>
    <x v="209"/>
    <n v="1.767828811"/>
    <n v="1.2905150320300001"/>
    <n v="0.73"/>
    <n v="1.2905150320300001"/>
    <n v="0.73"/>
    <n v="0.67835654126774303"/>
    <x v="89"/>
    <n v="1.2905150320300001"/>
    <n v="1290515.0320300001"/>
    <n v="1.2"/>
    <n v="3.5"/>
    <n v="0.34285714285714286"/>
    <x v="88"/>
    <n v="10619095.120703999"/>
    <n v="1348625.0803294079"/>
    <n v="1163928.6759085918"/>
    <n v="637145.70724223997"/>
    <n v="637145.70724223997"/>
    <n v="455104.07660159998"/>
    <n v="318572.85362111998"/>
    <x v="88"/>
    <x v="88"/>
    <n v="345198.04449411482"/>
    <n v="0.39431858076776583"/>
    <n v="7550176.6308205426"/>
    <n v="556856.4599607815"/>
  </r>
  <r>
    <x v="210"/>
    <n v="1.674309477"/>
    <n v="1.2222459182100001"/>
    <n v="0.73"/>
    <n v="1.2222459182100001"/>
    <n v="0.73"/>
    <n v="0.66395943331411"/>
    <x v="90"/>
    <n v="1.2222459182100001"/>
    <n v="1222245.91821"/>
    <n v="1.2"/>
    <n v="3.5"/>
    <n v="0.34285714285714286"/>
    <x v="89"/>
    <n v="10057337.841270857"/>
    <n v="1277281.9058413988"/>
    <n v="1102356.0655307237"/>
    <n v="603440.27047625137"/>
    <n v="603440.27047625137"/>
    <n v="431028.76462589385"/>
    <n v="301720.13523812569"/>
    <x v="89"/>
    <x v="89"/>
    <n v="309340.02916258026"/>
    <n v="0.38118515673511"/>
    <n v="7150767.2051435784"/>
    <n v="509801.57198707003"/>
  </r>
  <r>
    <x v="211"/>
    <n v="1.663083264"/>
    <n v="1.21405078272"/>
    <n v="0.73"/>
    <n v="1.21405078272"/>
    <n v="0.73"/>
    <n v="0.62630982879730801"/>
    <x v="91"/>
    <n v="1.21405078272"/>
    <n v="1214050.78272"/>
    <n v="1.2"/>
    <n v="3.5"/>
    <n v="0.34285714285714286"/>
    <x v="90"/>
    <n v="9989903.5835245717"/>
    <n v="1268717.7551076207"/>
    <n v="1094964.7892084611"/>
    <n v="599394.21501147433"/>
    <n v="599394.21501147433"/>
    <n v="428138.72500819591"/>
    <n v="299697.10750573716"/>
    <x v="90"/>
    <x v="90"/>
    <n v="261557.3783545373"/>
    <n v="0.34398610117695433"/>
    <n v="7102821.4478859706"/>
    <n v="460674.83037086384"/>
  </r>
  <r>
    <x v="212"/>
    <n v="1.8043869340000001"/>
    <n v="1.31720246182"/>
    <n v="0.73"/>
    <n v="1.31720246182"/>
    <n v="0.73"/>
    <n v="0.63037521889485504"/>
    <x v="92"/>
    <n v="1.31720246182"/>
    <n v="1317202.4618200001"/>
    <n v="1.2"/>
    <n v="3.5"/>
    <n v="0.34285714285714286"/>
    <x v="91"/>
    <n v="10838694.542975999"/>
    <n v="1376514.2069579519"/>
    <n v="1187998.3411569051"/>
    <n v="650321.67257855996"/>
    <n v="650321.67257855996"/>
    <n v="464515.48041325714"/>
    <n v="325160.83628927998"/>
    <x v="91"/>
    <x v="91"/>
    <n v="289135.51147124928"/>
    <n v="0.34821683920121244"/>
    <n v="7706311.8200559355"/>
    <n v="505170.95390934451"/>
  </r>
  <r>
    <x v="213"/>
    <n v="1.8546751990000001"/>
    <n v="1.3539128952700001"/>
    <n v="0.73"/>
    <n v="1.3539128952700001"/>
    <n v="0.73"/>
    <n v="0.64001749028006405"/>
    <x v="93"/>
    <n v="1.3539128952700001"/>
    <n v="1353912.8952700002"/>
    <n v="1.2"/>
    <n v="7.3"/>
    <n v="0.16438356164383561"/>
    <x v="92"/>
    <n v="5341464.5731200017"/>
    <n v="678366.00078624021"/>
    <n v="585462.67053233169"/>
    <n v="320487.87438720011"/>
    <n v="320487.87438720011"/>
    <n v="228919.91027657149"/>
    <n v="160243.93719360005"/>
    <x v="92"/>
    <x v="92"/>
    <n v="464317.23823451623"/>
    <n v="0.53583643457679087"/>
    <n v="3797781.3114883211"/>
    <n v="706283.99609492067"/>
  </r>
  <r>
    <x v="214"/>
    <n v="1.803859576"/>
    <n v="1.3168174904800001"/>
    <n v="0.73"/>
    <n v="1.3168174904800001"/>
    <n v="0.73"/>
    <n v="0.63607718910859501"/>
    <x v="94"/>
    <n v="1.3168174904800001"/>
    <n v="1316817.4904800002"/>
    <n v="1.2"/>
    <n v="7.3"/>
    <n v="0.16438356164383561"/>
    <x v="93"/>
    <n v="5195115.5788800009"/>
    <n v="659779.67851776013"/>
    <n v="569421.77541366871"/>
    <n v="311706.93473280006"/>
    <n v="311706.93473280006"/>
    <n v="222647.8105234286"/>
    <n v="155853.46736640003"/>
    <x v="93"/>
    <x v="93"/>
    <n v="446406.90863586741"/>
    <n v="0.53296108505647022"/>
    <n v="3693727.1765836803"/>
    <n v="681744.10054715245"/>
  </r>
  <r>
    <x v="215"/>
    <n v="1.8158510450000001"/>
    <n v="1.32557126285"/>
    <n v="0.73"/>
    <n v="1.32557126285"/>
    <n v="0.73"/>
    <n v="0.64329065051244905"/>
    <x v="95"/>
    <n v="1.32557126285"/>
    <n v="1325571.2628500001"/>
    <n v="1.2"/>
    <n v="7.3"/>
    <n v="0.16438356164383561"/>
    <x v="94"/>
    <n v="5229651.0096000005"/>
    <n v="664165.67821920011"/>
    <n v="573207.10530222859"/>
    <n v="313779.06057600002"/>
    <n v="313779.06057600002"/>
    <n v="224127.90041142859"/>
    <n v="156889.53028800001"/>
    <x v="94"/>
    <x v="94"/>
    <n v="458936.43303124153"/>
    <n v="0.5381981690780695"/>
    <n v="3718281.8678256003"/>
    <n v="695838.06969138503"/>
  </r>
  <r>
    <x v="216"/>
    <n v="1.8914264059999999"/>
    <n v="1.38074127638"/>
    <n v="0.73"/>
    <n v="1.38074127638"/>
    <n v="0.73"/>
    <n v="0.60207246087797395"/>
    <x v="96"/>
    <n v="1.38074127638"/>
    <n v="1380741.2763799999"/>
    <n v="1.2"/>
    <n v="7.3"/>
    <n v="0.16438356164383561"/>
    <x v="95"/>
    <n v="5447308.0492799999"/>
    <n v="691808.12225856003"/>
    <n v="597063.8715442972"/>
    <n v="326838.48295679997"/>
    <n v="326838.48295679997"/>
    <n v="233456.05925485713"/>
    <n v="163419.24147839998"/>
    <x v="95"/>
    <x v="95"/>
    <n v="421125.62075013673"/>
    <n v="0.50658297875242242"/>
    <n v="3873036.02303808"/>
    <n v="667887.05662750138"/>
  </r>
  <r>
    <x v="217"/>
    <n v="1.8972508729999999"/>
    <n v="1.38499313729"/>
    <n v="0.73"/>
    <n v="1.38499313729"/>
    <n v="0.73"/>
    <n v="0.61938597127980199"/>
    <x v="97"/>
    <n v="1.38499313729"/>
    <n v="1384993.13729"/>
    <n v="1.2"/>
    <n v="7.3"/>
    <n v="0.16438356164383561"/>
    <x v="96"/>
    <n v="5464082.5142400004"/>
    <n v="693938.47930848005"/>
    <n v="598902.47272152011"/>
    <n v="327844.9508544"/>
    <n v="327844.9508544"/>
    <n v="234174.96489600002"/>
    <n v="163922.4754272"/>
    <x v="96"/>
    <x v="96"/>
    <n v="446401.52997377561"/>
    <n v="0.52037531685164895"/>
    <n v="3884962.6676246403"/>
    <n v="693922.84412902687"/>
  </r>
  <r>
    <x v="218"/>
    <n v="1.8395625710000001"/>
    <n v="1.3428806768300001"/>
    <n v="0.73"/>
    <n v="1.3428806768300001"/>
    <n v="0.73"/>
    <n v="0.624093689838502"/>
    <x v="98"/>
    <n v="1.3428806768300001"/>
    <n v="1342880.67683"/>
    <n v="1.2"/>
    <n v="7.3"/>
    <n v="0.16438356164383561"/>
    <x v="97"/>
    <n v="5297940.2044799998"/>
    <n v="672838.40596896003"/>
    <n v="580692.08884104004"/>
    <n v="317876.41226879996"/>
    <n v="317876.41226879996"/>
    <n v="227054.58019199999"/>
    <n v="158938.20613439998"/>
    <x v="97"/>
    <x v="97"/>
    <n v="439150.03358628252"/>
    <n v="0.52399326405866598"/>
    <n v="3766835.4853852796"/>
    <n v="679145.15048125968"/>
  </r>
  <r>
    <x v="219"/>
    <n v="1.734916796"/>
    <n v="1.26648926108"/>
    <n v="0.73"/>
    <n v="1.26648926108"/>
    <n v="0.73"/>
    <n v="0.61328733587421402"/>
    <x v="99"/>
    <n v="1.26648926108"/>
    <n v="1266489.2610800001"/>
    <n v="1.2"/>
    <n v="7.3"/>
    <n v="0.16438356164383561"/>
    <x v="98"/>
    <n v="4996560.3724799994"/>
    <n v="634563.16730495996"/>
    <n v="547658.7065407543"/>
    <n v="299793.62234879995"/>
    <n v="299793.62234879995"/>
    <n v="214138.30167771428"/>
    <n v="149896.81117439998"/>
    <x v="98"/>
    <x v="98"/>
    <n v="400482.31360142352"/>
    <n v="0.51560584599689396"/>
    <n v="3552554.4248332796"/>
    <n v="626825.01366665505"/>
  </r>
  <r>
    <x v="220"/>
    <n v="1.7404244689999999"/>
    <n v="1.27050986237"/>
    <n v="0.73"/>
    <n v="1.27050986237"/>
    <n v="0.73"/>
    <n v="0.63932568831561598"/>
    <x v="100"/>
    <n v="1.27050986237"/>
    <n v="1270509.86237"/>
    <n v="1.2"/>
    <n v="7.3"/>
    <n v="0.16438356164383561"/>
    <x v="99"/>
    <n v="5012422.4707199996"/>
    <n v="636577.65378143999"/>
    <n v="549397.30580855999"/>
    <n v="300745.34824319999"/>
    <n v="300745.34824319999"/>
    <n v="214818.10588799999"/>
    <n v="150372.67412159999"/>
    <x v="99"/>
    <x v="99"/>
    <n v="434835.66974805226"/>
    <n v="0.53533417215834966"/>
    <n v="3563832.3766819197"/>
    <n v="661896.91814987874"/>
  </r>
  <r>
    <x v="221"/>
    <n v="1.820178174"/>
    <n v="1.32873006702"/>
    <n v="0.73"/>
    <n v="1.32873006702"/>
    <n v="0.73"/>
    <n v="0.65198649303509704"/>
    <x v="101"/>
    <n v="1.32873006702"/>
    <n v="1328730.06702"/>
    <n v="1.2"/>
    <n v="7.3"/>
    <n v="0.16438356164383561"/>
    <x v="100"/>
    <n v="5242113.1411199998"/>
    <n v="665748.36892223998"/>
    <n v="574573.04393204569"/>
    <n v="314526.78846719995"/>
    <n v="314526.78846719995"/>
    <n v="224661.9917622857"/>
    <n v="157263.39423359997"/>
    <x v="100"/>
    <x v="100"/>
    <n v="471584.49483838223"/>
    <n v="0.54435743164142991"/>
    <n v="3727142.4433363196"/>
    <n v="709050.66235305928"/>
  </r>
  <r>
    <x v="222"/>
    <n v="1.833053461"/>
    <n v="1.3381290265299999"/>
    <n v="0.73"/>
    <n v="1.3381290265299999"/>
    <n v="0.73"/>
    <n v="0.68377330087388"/>
    <x v="102"/>
    <n v="1.3381290265299999"/>
    <n v="1338129.0265299999"/>
    <n v="1.2"/>
    <n v="7.3"/>
    <n v="0.16438356164383561"/>
    <x v="101"/>
    <n v="5279193.9676799998"/>
    <n v="670457.63389535993"/>
    <n v="578637.36738606857"/>
    <n v="316751.63806079997"/>
    <n v="316751.63806079997"/>
    <n v="226251.17004342857"/>
    <n v="158375.81903039999"/>
    <x v="101"/>
    <x v="101"/>
    <n v="517455.16449648747"/>
    <n v="0.56553904657882681"/>
    <n v="3753506.9110204796"/>
    <n v="756601.08243516972"/>
  </r>
  <r>
    <x v="223"/>
    <n v="1.8514913580000001"/>
    <n v="1.3515886913399999"/>
    <n v="0.73"/>
    <n v="1.3515886913399999"/>
    <n v="0.73"/>
    <n v="0.69499684001096795"/>
    <x v="103"/>
    <n v="1.3515886913399999"/>
    <n v="1351588.6913399999"/>
    <n v="1.2"/>
    <n v="7.3"/>
    <n v="0.16438356164383561"/>
    <x v="102"/>
    <n v="5332295.1110399999"/>
    <n v="677201.47910207999"/>
    <n v="584457.63199220574"/>
    <n v="319937.70666239999"/>
    <n v="319937.70666239999"/>
    <n v="228526.93333028571"/>
    <n v="159968.85333119999"/>
    <x v="102"/>
    <x v="102"/>
    <n v="537829.63219162636"/>
    <n v="0.57255517849991899"/>
    <n v="3791261.8239494399"/>
    <n v="779381.0161446596"/>
  </r>
  <r>
    <x v="224"/>
    <n v="1.912727453"/>
    <n v="1.39629104069"/>
    <n v="0.73"/>
    <n v="1.39629104069"/>
    <n v="0.73"/>
    <n v="0.68283139608764098"/>
    <x v="104"/>
    <n v="1.39629104069"/>
    <n v="1396291.0406899999"/>
    <n v="1.2"/>
    <n v="7.3"/>
    <n v="0.16438356164383561"/>
    <x v="103"/>
    <n v="5508655.0646400005"/>
    <n v="699599.19320928003"/>
    <n v="603787.94262072002"/>
    <n v="330519.30387840001"/>
    <n v="330519.30387840001"/>
    <n v="236085.21705600002"/>
    <n v="165259.6519392"/>
    <x v="103"/>
    <x v="103"/>
    <n v="538631.27127689542"/>
    <n v="0.56493974658499813"/>
    <n v="3916653.7509590401"/>
    <n v="788171.70871981781"/>
  </r>
  <r>
    <x v="225"/>
    <n v="1.8262764950000001"/>
    <n v="1.3331818413500001"/>
    <n v="0.73"/>
    <n v="1.3331818413500001"/>
    <n v="0.73"/>
    <n v="0.70268093913855501"/>
    <x v="105"/>
    <n v="1.3331818413500001"/>
    <n v="1333181.8413500001"/>
    <n v="1.2"/>
    <n v="7.3"/>
    <n v="0.16438356164383561"/>
    <x v="104"/>
    <n v="5259676.3056000005"/>
    <n v="667978.89081120002"/>
    <n v="576498.09221022867"/>
    <n v="315580.57833600004"/>
    <n v="315580.57833600004"/>
    <n v="225414.69881142859"/>
    <n v="157790.28916800002"/>
    <x v="104"/>
    <x v="104"/>
    <n v="540749.40550784115"/>
    <n v="0.57722945980888252"/>
    <n v="3739629.8532816004"/>
    <n v="779011.17915428604"/>
  </r>
  <r>
    <x v="226"/>
    <n v="1.800654255"/>
    <n v="1.3144776061499999"/>
    <n v="0.73"/>
    <n v="1.3144776061499999"/>
    <n v="0.73"/>
    <n v="0.71428497140030101"/>
    <x v="106"/>
    <n v="1.3144776061499999"/>
    <n v="1314477.6061499999"/>
    <n v="1.2"/>
    <n v="7.3"/>
    <n v="0.16438356164383561"/>
    <x v="105"/>
    <n v="5185884.2544"/>
    <n v="658607.30030879995"/>
    <n v="568409.95631262858"/>
    <n v="311153.05526399997"/>
    <n v="311153.05526399997"/>
    <n v="222252.18233142857"/>
    <n v="155576.52763199998"/>
    <x v="105"/>
    <x v="105"/>
    <n v="548416.05602761148"/>
    <n v="0.58409764713484014"/>
    <n v="3687163.7048783996"/>
    <n v="783335.07168318878"/>
  </r>
  <r>
    <x v="227"/>
    <n v="1.895952179"/>
    <n v="1.3840450906699999"/>
    <n v="0.73"/>
    <n v="1.3840450906699999"/>
    <n v="0.73"/>
    <n v="0.69629131456549098"/>
    <x v="107"/>
    <n v="1.3840450906699999"/>
    <n v="1384045.0906699998"/>
    <n v="1.2"/>
    <n v="7.3"/>
    <n v="0.16438356164383561"/>
    <x v="106"/>
    <n v="5460342.2755199997"/>
    <n v="693463.46899104002"/>
    <n v="598492.51584181713"/>
    <n v="327620.53653119999"/>
    <n v="327620.53653119999"/>
    <n v="234014.66895085713"/>
    <n v="163810.2682656"/>
    <x v="106"/>
    <x v="106"/>
    <n v="552536.42488222127"/>
    <n v="0.57334984078181128"/>
    <n v="3882303.3578947196"/>
    <n v="799888.30733492831"/>
  </r>
  <r>
    <x v="228"/>
    <n v="1.9962272759999999"/>
    <n v="1.4572459114799998"/>
    <n v="0.73"/>
    <n v="1.4572459114799998"/>
    <n v="0.73"/>
    <n v="0.70277969685993102"/>
    <x v="108"/>
    <n v="1.4572459114799998"/>
    <n v="1457245.9114799998"/>
    <n v="1.2"/>
    <n v="7.3"/>
    <n v="0.16438356164383561"/>
    <x v="107"/>
    <n v="5749134.5548799988"/>
    <n v="730140.08846975991"/>
    <n v="630146.21246166842"/>
    <n v="344948.07329279993"/>
    <n v="344948.07329279993"/>
    <n v="246391.48092342852"/>
    <n v="172474.03664639997"/>
    <x v="107"/>
    <x v="107"/>
    <n v="591214.71638543415"/>
    <n v="0.57728886940110713"/>
    <n v="4087634.668519679"/>
    <n v="851648.80327388819"/>
  </r>
  <r>
    <x v="229"/>
    <n v="2.064937998"/>
    <n v="1.50740473854"/>
    <n v="0.73"/>
    <n v="1.50740473854"/>
    <n v="0.73"/>
    <n v="0.67066012425885502"/>
    <x v="109"/>
    <n v="1.50740473854"/>
    <n v="1507404.73854"/>
    <n v="1.2"/>
    <n v="7.3"/>
    <n v="0.16438356164383561"/>
    <x v="108"/>
    <n v="5947021.4342400003"/>
    <n v="755271.72214848001"/>
    <n v="651836.02791723434"/>
    <n v="356821.28605440003"/>
    <n v="356821.28605440003"/>
    <n v="254872.34718171431"/>
    <n v="178410.64302720001"/>
    <x v="108"/>
    <x v="108"/>
    <n v="563147.3025122236"/>
    <n v="0.55704418754595986"/>
    <n v="4228332.23974464"/>
    <n v="832545.6062304232"/>
  </r>
  <r>
    <x v="230"/>
    <n v="2.0305058410000001"/>
    <n v="1.4822692639300001"/>
    <n v="0.73"/>
    <n v="1.4822692639300001"/>
    <n v="0.73"/>
    <n v="0.65964887353258905"/>
    <x v="110"/>
    <n v="1.4822692639300001"/>
    <n v="1482269.2639300001"/>
    <n v="1.2"/>
    <n v="7.3"/>
    <n v="0.16438356164383561"/>
    <x v="109"/>
    <n v="5847856.8220800012"/>
    <n v="742677.81640416011"/>
    <n v="640966.87810584018"/>
    <n v="350871.40932480007"/>
    <n v="350871.40932480007"/>
    <n v="250622.43523200005"/>
    <n v="175435.70466240004"/>
    <x v="109"/>
    <x v="109"/>
    <n v="537435.3693052968"/>
    <n v="0.54965010607733245"/>
    <n v="4157826.2004988808"/>
    <n v="802341.54556100466"/>
  </r>
  <r>
    <x v="231"/>
    <n v="1.9853381050000001"/>
    <n v="1.44929681665"/>
    <n v="0.73"/>
    <n v="1.44929681665"/>
    <n v="0.73"/>
    <n v="0.66057688818050797"/>
    <x v="111"/>
    <n v="1.44929681665"/>
    <n v="1449296.8166499999"/>
    <n v="1.2"/>
    <n v="7.3"/>
    <n v="0.16438356164383561"/>
    <x v="110"/>
    <n v="5717773.7423999999"/>
    <n v="726157.26528479997"/>
    <n v="626708.84340805712"/>
    <n v="343066.42454400001"/>
    <n v="343066.42454400001"/>
    <n v="245047.44610285715"/>
    <n v="171533.212272"/>
    <x v="110"/>
    <x v="110"/>
    <n v="526825.31751809444"/>
    <n v="0.55028278231188876"/>
    <n v="4065337.1308463998"/>
    <n v="785838.76892057317"/>
  </r>
  <r>
    <x v="232"/>
    <n v="2.017209539"/>
    <n v="1.4725629634699999"/>
    <n v="0.73"/>
    <n v="1.4725629634699999"/>
    <n v="0.73"/>
    <n v="0.65320631030376897"/>
    <x v="112"/>
    <n v="1.4725629634699999"/>
    <n v="1472562.9634699998"/>
    <n v="1.2"/>
    <n v="7.3"/>
    <n v="0.16438356164383561"/>
    <x v="111"/>
    <n v="5809563.4723199997"/>
    <n v="737814.56098463992"/>
    <n v="636769.65344821708"/>
    <n v="348573.80833919998"/>
    <n v="348573.80833919998"/>
    <n v="248981.29167085714"/>
    <n v="174286.90416959999"/>
    <x v="111"/>
    <x v="111"/>
    <n v="524429.01699755911"/>
    <n v="0.54520831238838308"/>
    <n v="4130599.6288195197"/>
    <n v="787600.51588862238"/>
  </r>
  <r>
    <x v="233"/>
    <n v="2.1192707359999998"/>
    <n v="1.5470676372799999"/>
    <n v="0.73"/>
    <n v="1.5470676372799999"/>
    <n v="0.73"/>
    <n v="0.66539542577547095"/>
    <x v="113"/>
    <n v="1.5470676372799999"/>
    <n v="1547067.6372799999"/>
    <n v="1.2"/>
    <n v="7.3"/>
    <n v="0.16438356164383561"/>
    <x v="112"/>
    <n v="6103499.7196800001"/>
    <n v="775144.46439936"/>
    <n v="668987.16570349713"/>
    <n v="366209.98318079999"/>
    <n v="366209.98318079999"/>
    <n v="261578.55941485715"/>
    <n v="183104.99159039999"/>
    <x v="112"/>
    <x v="112"/>
    <n v="569820.0140723798"/>
    <n v="0.55353946132798926"/>
    <n v="4339588.3006924801"/>
    <n v="846306.73762097722"/>
  </r>
  <r>
    <x v="234"/>
    <n v="2.107263536"/>
    <n v="1.5383023812800001"/>
    <n v="0.73"/>
    <n v="1.5383023812800001"/>
    <n v="0.73"/>
    <n v="0.67620921298686698"/>
    <x v="114"/>
    <n v="1.5383023812800001"/>
    <n v="1538302.3812800001"/>
    <n v="1.2"/>
    <n v="7.3"/>
    <n v="0.16438356164383561"/>
    <x v="113"/>
    <n v="6068918.9836800005"/>
    <n v="770752.71092736011"/>
    <n v="665196.87003264006"/>
    <n v="364135.13902080001"/>
    <n v="364135.13902080001"/>
    <n v="260096.52787200004"/>
    <n v="182067.5695104"/>
    <x v="113"/>
    <x v="113"/>
    <n v="583226.44658675394"/>
    <n v="0.56067915888129394"/>
    <n v="4315001.3973964797"/>
    <n v="858146.67307077232"/>
  </r>
  <r>
    <x v="235"/>
    <n v="2.1516399160000002"/>
    <n v="1.5706971386800002"/>
    <n v="0.73"/>
    <n v="1.5706971386800002"/>
    <n v="0.73"/>
    <n v="0.67012371589400799"/>
    <x v="115"/>
    <n v="1.5706971386800002"/>
    <n v="1570697.1386800001"/>
    <n v="1.2"/>
    <n v="7.3"/>
    <n v="0.16438356164383561"/>
    <x v="114"/>
    <n v="6196722.9580800002"/>
    <n v="786983.81567616004"/>
    <n v="679205.09851241147"/>
    <n v="371803.3774848"/>
    <n v="371803.3774848"/>
    <n v="265573.84106057143"/>
    <n v="185901.6887424"/>
    <x v="114"/>
    <x v="114"/>
    <n v="585950.00582859176"/>
    <n v="0.556689618385934"/>
    <n v="4405870.0231948802"/>
    <n v="866659.7143739278"/>
  </r>
  <r>
    <x v="236"/>
    <n v="2.2084818450000001"/>
    <n v="1.61219174685"/>
    <n v="0.73"/>
    <n v="1.61219174685"/>
    <n v="0.73"/>
    <n v="0.677638515618187"/>
    <x v="116"/>
    <n v="1.61219174685"/>
    <n v="1612191.74685"/>
    <n v="1.2"/>
    <n v="7.3"/>
    <n v="0.16438356164383561"/>
    <x v="115"/>
    <n v="6360427.7136000004"/>
    <n v="807774.31962720002"/>
    <n v="697148.30903708574"/>
    <n v="381625.662816"/>
    <n v="381625.662816"/>
    <n v="272589.75915428571"/>
    <n v="190812.831408"/>
    <x v="115"/>
    <x v="115"/>
    <n v="613544.90549642965"/>
    <n v="0.56160579221120721"/>
    <n v="4522264.1043696003"/>
    <n v="901670.39081932593"/>
  </r>
  <r>
    <x v="237"/>
    <n v="2.1362440810000001"/>
    <n v="1.55945817913"/>
    <n v="0.73"/>
    <n v="1.55945817913"/>
    <n v="0.73"/>
    <n v="0.68403968691182804"/>
    <x v="117"/>
    <n v="1.55945817913"/>
    <n v="1559458.1791300001"/>
    <n v="1.2"/>
    <n v="7.3"/>
    <n v="0.16438356164383561"/>
    <x v="116"/>
    <n v="6152382.95328"/>
    <n v="781352.63506656"/>
    <n v="674345.11727201147"/>
    <n v="369142.9771968"/>
    <n v="369142.9771968"/>
    <n v="263673.55514057144"/>
    <n v="184571.4885984"/>
    <x v="116"/>
    <x v="116"/>
    <n v="603458.67650153453"/>
    <n v="0.56570823900178036"/>
    <n v="4374344.2797820801"/>
    <n v="882159.79600577452"/>
  </r>
  <r>
    <x v="238"/>
    <n v="2.2828690319999998"/>
    <n v="1.6664943933599998"/>
    <n v="0.73"/>
    <n v="1.6664943933599998"/>
    <n v="0.73"/>
    <n v="0.63083610783690802"/>
    <x v="118"/>
    <n v="1.6664943933599998"/>
    <n v="1666494.3933599999"/>
    <n v="1.2"/>
    <n v="7.3"/>
    <n v="0.16438356164383561"/>
    <x v="117"/>
    <n v="6574662.8121600002"/>
    <n v="834982.17714431998"/>
    <n v="720630.00608996581"/>
    <n v="394479.76872960001"/>
    <n v="394479.76872960001"/>
    <n v="281771.26337828574"/>
    <n v="197239.8843648"/>
    <x v="117"/>
    <x v="117"/>
    <n v="556214.68085018534"/>
    <n v="0.52908085550104278"/>
    <n v="4674585.2594457595"/>
    <n v="854044.95247445139"/>
  </r>
  <r>
    <x v="239"/>
    <n v="2.1875732449999998"/>
    <n v="1.5969284688499998"/>
    <n v="0.73"/>
    <n v="1.5969284688499998"/>
    <n v="0.73"/>
    <n v="0.64092183208666198"/>
    <x v="119"/>
    <n v="1.5969284688499998"/>
    <n v="1596928.4688499998"/>
    <n v="1.2"/>
    <n v="7.3"/>
    <n v="0.16438356164383561"/>
    <x v="118"/>
    <n v="6300210.9455999993"/>
    <n v="800126.79009119992"/>
    <n v="690548.12114451418"/>
    <n v="378012.65673599992"/>
    <n v="378012.65673599992"/>
    <n v="270009.04052571428"/>
    <n v="189006.32836799996"/>
    <x v="118"/>
    <x v="118"/>
    <n v="549102.30797181441"/>
    <n v="0.5364913701653401"/>
    <n v="4479449.9823215995"/>
    <n v="834499.99159868993"/>
  </r>
  <r>
    <x v="240"/>
    <n v="2.1829351610000001"/>
    <n v="1.59354266753"/>
    <n v="0.73"/>
    <n v="1.59354266753"/>
    <n v="0.73"/>
    <n v="0.67639212436373097"/>
    <x v="120"/>
    <n v="1.59354266753"/>
    <n v="1593542.66753"/>
    <n v="1.2"/>
    <n v="7.3"/>
    <n v="0.16438356164383561"/>
    <x v="119"/>
    <n v="6286853.2636799999"/>
    <n v="798430.36448736"/>
    <n v="689084.02379406861"/>
    <n v="377211.19582079997"/>
    <n v="377211.19582079997"/>
    <n v="269436.56844342855"/>
    <n v="188605.59791039999"/>
    <x v="119"/>
    <x v="119"/>
    <n v="604461.5276391143"/>
    <n v="0.56079796094453449"/>
    <n v="4469952.6704764795"/>
    <n v="889254.11224446329"/>
  </r>
  <r>
    <x v="241"/>
    <n v="2.2620161790000002"/>
    <n v="1.6512718106700002"/>
    <n v="0.73"/>
    <n v="1.6512718106700002"/>
    <n v="0.73"/>
    <n v="0.72871789953086397"/>
    <x v="121"/>
    <n v="1.6512718106700002"/>
    <n v="1651271.8106700003"/>
    <n v="1.2"/>
    <n v="7.3"/>
    <n v="0.16438356164383561"/>
    <x v="120"/>
    <n v="6514606.5955200009"/>
    <n v="827355.03763104009"/>
    <n v="714047.41577324586"/>
    <n v="390876.39573120006"/>
    <n v="390876.39573120006"/>
    <n v="279197.42552228575"/>
    <n v="195438.19786560003"/>
    <x v="120"/>
    <x v="120"/>
    <n v="712763.38470322604"/>
    <n v="0.59233497569792237"/>
    <n v="4631885.2894147206"/>
    <n v="1007873.127560369"/>
  </r>
  <r>
    <x v="242"/>
    <n v="2.3435104330000001"/>
    <n v="1.71076261609"/>
    <n v="0.73"/>
    <n v="1.71076261609"/>
    <n v="0.73"/>
    <n v="0.75659146863910698"/>
    <x v="122"/>
    <n v="1.71076261609"/>
    <n v="1710762.6160899999"/>
    <n v="1.2"/>
    <n v="7.3"/>
    <n v="0.16438356164383561"/>
    <x v="121"/>
    <n v="6749310.0470399987"/>
    <n v="857162.37597407983"/>
    <n v="739772.59051306278"/>
    <n v="404958.60282239993"/>
    <n v="404958.60282239993"/>
    <n v="289256.14487314282"/>
    <n v="202479.30141119997"/>
    <x v="121"/>
    <x v="121"/>
    <n v="786127.359324113"/>
    <n v="0.60735375359709243"/>
    <n v="4798759.4434454385"/>
    <n v="1091869.0987892142"/>
  </r>
  <r>
    <x v="243"/>
    <n v="2.3809185849999999"/>
    <n v="1.7380705670499998"/>
    <n v="0.73"/>
    <n v="1.7380705670499998"/>
    <n v="0.73"/>
    <n v="0.76084181187910904"/>
    <x v="123"/>
    <n v="1.7380705670499998"/>
    <n v="1738070.56705"/>
    <n v="1.2"/>
    <n v="7.3"/>
    <n v="0.16438356164383561"/>
    <x v="122"/>
    <n v="6857045.5247999998"/>
    <n v="870844.78164960002"/>
    <n v="751581.16841468576"/>
    <n v="411422.73148799996"/>
    <n v="411422.73148799996"/>
    <n v="293873.37963428569"/>
    <n v="205711.36574399998"/>
    <x v="122"/>
    <x v="122"/>
    <n v="806063.26907176967"/>
    <n v="0.60954722048213239"/>
    <n v="4875359.3681327999"/>
    <n v="1116685.3936640723"/>
  </r>
  <r>
    <x v="244"/>
    <n v="2.420681793"/>
    <n v="2.0231138566812659"/>
    <n v="0.83576199999999989"/>
    <n v="1.7553864503754659"/>
    <n v="0.72516199999999997"/>
    <n v="0.80873675802867195"/>
    <x v="124"/>
    <n v="1.7553864503754659"/>
    <n v="1755386.4503754659"/>
    <n v="1.2"/>
    <n v="7.3"/>
    <n v="0.16438356164383561"/>
    <x v="123"/>
    <n v="6925360.2425771803"/>
    <n v="879520.75080730196"/>
    <n v="759068.9494453345"/>
    <n v="415521.61455463083"/>
    <n v="415521.61455463083"/>
    <n v="296801.15325330774"/>
    <n v="207760.80727731541"/>
    <x v="123"/>
    <x v="123"/>
    <n v="898167.97868000297"/>
    <n v="0.63267058499265516"/>
    <n v="4923931.1324723745"/>
    <n v="1211884.7396867971"/>
  </r>
  <r>
    <x v="245"/>
    <n v="2.4794030380000001"/>
    <n v="2.0721908418449559"/>
    <n v="0.83576199999999989"/>
    <n v="1.797968865842156"/>
    <n v="0.72516199999999997"/>
    <n v="0.80211172581462697"/>
    <x v="125"/>
    <n v="1.797968865842156"/>
    <n v="1797968.8658421559"/>
    <n v="1.2"/>
    <n v="7.3"/>
    <n v="0.16438356164383561"/>
    <x v="124"/>
    <n v="7093356.6214046702"/>
    <n v="900856.29091839318"/>
    <n v="777482.55253896187"/>
    <n v="425601.39728428022"/>
    <n v="425601.39728428022"/>
    <n v="304000.99806020013"/>
    <n v="212800.69864214011"/>
    <x v="124"/>
    <x v="124"/>
    <n v="908044.26425462018"/>
    <n v="0.62963663207902787"/>
    <n v="5043376.5578187201"/>
    <n v="1229371.211299479"/>
  </r>
  <r>
    <x v="246"/>
    <n v="2.4433061789999999"/>
    <n v="2.0420224587733977"/>
    <n v="0.83576199999999989"/>
    <n v="1.7717927953759978"/>
    <n v="0.72516199999999997"/>
    <n v="0.72123409240589698"/>
    <x v="126"/>
    <n v="1.7717927953759978"/>
    <n v="1771792.7953759977"/>
    <n v="1.2"/>
    <n v="7.3"/>
    <n v="0.16438356164383561"/>
    <x v="125"/>
    <n v="6990086.6447710581"/>
    <n v="887741.00388592435"/>
    <n v="766163.42545722774"/>
    <n v="419405.19868626347"/>
    <n v="419405.19868626347"/>
    <n v="299575.14191875962"/>
    <n v="209702.59934313173"/>
    <x v="125"/>
    <x v="125"/>
    <n v="751525.92156949558"/>
    <n v="0.58810488390720495"/>
    <n v="4969951.6044322224"/>
    <n v="1068174.769361183"/>
  </r>
  <r>
    <x v="247"/>
    <n v="2.3936729969999999"/>
    <n v="2.0005409313187137"/>
    <n v="0.83576199999999989"/>
    <n v="1.7358006978505138"/>
    <n v="0.72516199999999997"/>
    <n v="0.58050848718897397"/>
    <x v="127"/>
    <n v="1.7358006978505138"/>
    <n v="1735800.6978505137"/>
    <n v="1.2"/>
    <n v="7.3"/>
    <n v="0.16438356164383561"/>
    <x v="126"/>
    <n v="6848090.4243965466"/>
    <n v="869707.48389836145"/>
    <n v="750599.62544546439"/>
    <n v="410885.42546379275"/>
    <n v="410885.42546379275"/>
    <n v="293489.58961699484"/>
    <n v="205442.71273189638"/>
    <x v="126"/>
    <x v="126"/>
    <n v="491987.86323369259"/>
    <n v="0.48825416548147388"/>
    <n v="4868992.2917459439"/>
    <n v="802204.32443887065"/>
  </r>
  <r>
    <x v="248"/>
    <n v="2.5231475130000001"/>
    <n v="2.1087508117599056"/>
    <n v="0.83576199999999989"/>
    <n v="1.8296906968221061"/>
    <n v="0.72516199999999997"/>
    <n v="0.61084904212138402"/>
    <x v="128"/>
    <n v="1.8296906968221061"/>
    <n v="1829690.6968221061"/>
    <n v="1.2"/>
    <n v="7.3"/>
    <n v="0.16438356164383561"/>
    <x v="127"/>
    <n v="7218505.7628050214"/>
    <n v="916750.23187623778"/>
    <n v="791199.792358879"/>
    <n v="433110.34576830128"/>
    <n v="433110.34576830128"/>
    <n v="309364.53269164375"/>
    <n v="216555.17288415064"/>
    <x v="127"/>
    <x v="127"/>
    <n v="574113.47068782174"/>
    <n v="0.51367231552018011"/>
    <n v="5132357.5973543702"/>
    <n v="901109.6366480405"/>
  </r>
  <r>
    <x v="249"/>
    <n v="2.6418874799999998"/>
    <n v="2.2079891640597595"/>
    <n v="0.83576199999999989"/>
    <n v="1.9157964087717598"/>
    <n v="0.72516199999999997"/>
    <n v="0.677672901484207"/>
    <x v="129"/>
    <n v="1.9157964087717598"/>
    <n v="1915796.4087717598"/>
    <n v="1.2"/>
    <n v="7.3"/>
    <n v="0.16438356164383561"/>
    <x v="128"/>
    <n v="7558210.4894009139"/>
    <n v="959892.73215391603"/>
    <n v="828433.85685612168"/>
    <n v="453492.62936405482"/>
    <n v="453492.62936405482"/>
    <n v="323923.30668861058"/>
    <n v="226746.31468202741"/>
    <x v="128"/>
    <x v="128"/>
    <n v="729152.30717705423"/>
    <n v="0.56162803681396467"/>
    <n v="5373887.6579640498"/>
    <n v="1071536.9963033551"/>
  </r>
  <r>
    <x v="250"/>
    <n v="2.7298239990000002"/>
    <n v="2.2814831650522378"/>
    <n v="0.83576199999999989"/>
    <n v="1.9795646307628381"/>
    <n v="0.72516199999999997"/>
    <n v="0.66803706964712395"/>
    <x v="130"/>
    <n v="1.9795646307628381"/>
    <n v="1979564.6307628381"/>
    <n v="1.2"/>
    <n v="7.3"/>
    <n v="0.16438356164383561"/>
    <x v="129"/>
    <n v="7809789.2282150313"/>
    <n v="991843.23198330903"/>
    <n v="856008.68362114043"/>
    <n v="468587.35369290184"/>
    <n v="468587.35369290184"/>
    <n v="334705.25263778708"/>
    <n v="234293.67684645092"/>
    <x v="129"/>
    <x v="129"/>
    <n v="734347.74703152641"/>
    <n v="0.5553049168685642"/>
    <n v="5552760.1412608866"/>
    <n v="1088128.8782654465"/>
  </r>
  <r>
    <x v="251"/>
    <n v="2.8446632209999998"/>
    <n v="2.3774614229094015"/>
    <n v="0.83576199999999989"/>
    <n v="2.0628416706668018"/>
    <n v="0.72516199999999997"/>
    <n v="0.58935407299689202"/>
    <x v="131"/>
    <n v="2.0628416706668018"/>
    <n v="2062841.6706668017"/>
    <n v="1.2"/>
    <n v="7.3"/>
    <n v="0.16438356164383561"/>
    <x v="130"/>
    <n v="8138334.2623566967"/>
    <n v="1033568.4513193005"/>
    <n v="892019.56611331087"/>
    <n v="488300.0557414018"/>
    <n v="488300.0557414018"/>
    <n v="348785.75410100131"/>
    <n v="244150.0278707009"/>
    <x v="130"/>
    <x v="130"/>
    <n v="602929.98903638474"/>
    <n v="0.49593493311927062"/>
    <n v="5786355.6605356112"/>
    <n v="971594.11268449202"/>
  </r>
  <r>
    <x v="252"/>
    <n v="2.9520406729999999"/>
    <n v="2.4672034169478256"/>
    <n v="0.83576199999999989"/>
    <n v="2.140707718514026"/>
    <n v="0.72516199999999997"/>
    <n v="0.58716561583611204"/>
    <x v="132"/>
    <n v="2.140707718514026"/>
    <n v="2140707.7185140261"/>
    <n v="1.2"/>
    <n v="7.3"/>
    <n v="0.16438356164383561"/>
    <x v="131"/>
    <n v="8445531.8209868446"/>
    <n v="1072582.5412653293"/>
    <n v="925690.61280745093"/>
    <n v="506731.90925921063"/>
    <n v="506731.90925921063"/>
    <n v="361951.36375657906"/>
    <n v="253365.95462960532"/>
    <x v="131"/>
    <x v="131"/>
    <n v="621003.92947143351"/>
    <n v="0.49405620457086374"/>
    <n v="6004773.1247216463"/>
    <n v="1003584.0112368012"/>
  </r>
  <r>
    <x v="253"/>
    <n v="3.0534276839999999"/>
    <n v="2.5519388280352078"/>
    <n v="0.83576199999999989"/>
    <n v="2.2142297261848078"/>
    <n v="0.72516199999999997"/>
    <n v="0.58838782436742498"/>
    <x v="133"/>
    <n v="2.2142297261848078"/>
    <n v="2214229.7261848077"/>
    <n v="1.2"/>
    <n v="7.3"/>
    <n v="0.16438356164383561"/>
    <x v="132"/>
    <n v="8735591.2485099267"/>
    <n v="1109420.0885607607"/>
    <n v="957483.1979170345"/>
    <n v="524135.47491059557"/>
    <n v="524135.47491059557"/>
    <n v="374382.48207899684"/>
    <n v="262067.73745529779"/>
    <x v="132"/>
    <x v="132"/>
    <n v="645038.38614791166"/>
    <n v="0.49510715905620373"/>
    <n v="6211005.3776905574"/>
    <n v="1040758.0737842605"/>
  </r>
  <r>
    <x v="254"/>
    <n v="3.0445617020000002"/>
    <n v="2.5445289771869239"/>
    <n v="0.83576199999999989"/>
    <n v="2.2078004529457242"/>
    <n v="0.72516199999999997"/>
    <n v="0.63287365530817896"/>
    <x v="134"/>
    <n v="2.2078004529457242"/>
    <n v="2207800.4529457241"/>
    <n v="1.2"/>
    <n v="7.3"/>
    <n v="0.16438356164383561"/>
    <x v="133"/>
    <n v="8710226.4444982"/>
    <n v="1106198.7584512713"/>
    <n v="954703.0342201778"/>
    <n v="522613.58666989196"/>
    <n v="522613.58666989196"/>
    <n v="373295.41904992284"/>
    <n v="261306.79333494598"/>
    <x v="133"/>
    <x v="133"/>
    <n v="741381.27995969146"/>
    <n v="0.53059698767687125"/>
    <n v="6192971.0020382199"/>
    <n v="1135951.9495118677"/>
  </r>
  <r>
    <x v="255"/>
    <n v="3.1506050970000001"/>
    <n v="2.6331560170789139"/>
    <n v="0.83576199999999989"/>
    <n v="2.2846990933507141"/>
    <n v="0.72516199999999997"/>
    <n v="0.66735145408677299"/>
    <x v="135"/>
    <n v="2.2846990933507141"/>
    <n v="2284699.0933507141"/>
    <n v="1.2"/>
    <n v="7.3"/>
    <n v="0.16438356164383561"/>
    <x v="134"/>
    <n v="9013607.3819863796"/>
    <n v="1144728.1375122701"/>
    <n v="987955.75197557861"/>
    <n v="540816.44291918271"/>
    <n v="540816.44291918271"/>
    <n v="386297.45922798768"/>
    <n v="270408.22145959135"/>
    <x v="134"/>
    <x v="134"/>
    <n v="845975.30477286398"/>
    <n v="0.55484805134929482"/>
    <n v="6408674.8485923158"/>
    <n v="1254289.0406387397"/>
  </r>
  <r>
    <x v="256"/>
    <n v="3.113197005"/>
    <n v="2.6018917552928098"/>
    <n v="0.83576199999999989"/>
    <n v="2.2575721665398101"/>
    <n v="0.72516199999999997"/>
    <n v="0.63217099643841701"/>
    <x v="136"/>
    <n v="2.2575721665398101"/>
    <n v="2257572.1665398101"/>
    <n v="1.2"/>
    <n v="7.3"/>
    <n v="0.16438356164383561"/>
    <x v="135"/>
    <n v="8906586.0816913061"/>
    <n v="1131136.4323747959"/>
    <n v="976225.45302537922"/>
    <n v="534395.16490147833"/>
    <n v="534395.16490147833"/>
    <n v="381710.83207248454"/>
    <n v="267197.58245073917"/>
    <x v="135"/>
    <x v="135"/>
    <n v="756508.36083676247"/>
    <n v="0.53007524562929231"/>
    <n v="6332582.7040825179"/>
    <n v="1159974.0636023683"/>
  </r>
  <r>
    <x v="257"/>
    <n v="3.0304984579999998"/>
    <n v="2.5327754522549957"/>
    <n v="0.83576199999999989"/>
    <n v="2.1976023228001957"/>
    <n v="0.72516199999999997"/>
    <n v="0.588880669947491"/>
    <x v="137"/>
    <n v="2.1976023228001957"/>
    <n v="2197602.3228001958"/>
    <n v="1.2"/>
    <n v="7.3"/>
    <n v="0.16438356164383561"/>
    <x v="136"/>
    <n v="8669992.7255678959"/>
    <n v="1101089.0761471228"/>
    <n v="950293.13124170981"/>
    <n v="520199.56353407376"/>
    <n v="520199.56353407376"/>
    <n v="371571.11681005271"/>
    <n v="260099.78176703688"/>
    <x v="136"/>
    <x v="136"/>
    <n v="641277.6523209759"/>
    <n v="0.49552971360378006"/>
    <n v="6164364.8278787741"/>
    <n v="1034025.7463617047"/>
  </r>
  <r>
    <x v="258"/>
    <n v="3.1089575109999998"/>
    <n v="2.5983485473083814"/>
    <n v="0.83576199999999989"/>
    <n v="2.2544978465917818"/>
    <n v="0.72516199999999997"/>
    <n v="0.590054059369438"/>
    <x v="138"/>
    <n v="2.2544978465917818"/>
    <n v="2254497.8465917818"/>
    <n v="1.2"/>
    <n v="7.3"/>
    <n v="0.16438356164383561"/>
    <x v="137"/>
    <n v="8894457.2577867564"/>
    <n v="1129596.0717389181"/>
    <n v="974896.04729098419"/>
    <n v="533667.43546720536"/>
    <n v="533667.43546720536"/>
    <n v="381191.02533371811"/>
    <n v="266833.71773360268"/>
    <x v="137"/>
    <x v="137"/>
    <n v="660525.61784053012"/>
    <n v="0.49653290998611921"/>
    <n v="6323959.1102863839"/>
    <n v="1063441.8884875346"/>
  </r>
  <r>
    <x v="259"/>
    <n v="3.2228826659999998"/>
    <n v="2.6935628627014916"/>
    <n v="0.83576199999999989"/>
    <n v="2.3371120398418919"/>
    <n v="0.72516199999999997"/>
    <n v="0.61197321202307098"/>
    <x v="139"/>
    <n v="2.3371120398418919"/>
    <n v="2337112.0398418917"/>
    <n v="1.2"/>
    <n v="7.3"/>
    <n v="0.16438356164383561"/>
    <x v="138"/>
    <n v="9220387.225677602"/>
    <n v="1170989.1776610555"/>
    <n v="1010620.29984302"/>
    <n v="553223.23354065605"/>
    <n v="553223.23354065605"/>
    <n v="395159.45252904011"/>
    <n v="276611.61677032802"/>
    <x v="138"/>
    <x v="138"/>
    <n v="735957.54377236729"/>
    <n v="0.51456567969774269"/>
    <n v="6555695.3174567744"/>
    <n v="1153638.3451095058"/>
  </r>
  <r>
    <x v="260"/>
    <n v="3.1599240279999998"/>
    <n v="2.6409444254893355"/>
    <n v="0.83576199999999989"/>
    <n v="2.2914568279925356"/>
    <n v="0.72516199999999997"/>
    <n v="0.59779119901854905"/>
    <x v="140"/>
    <n v="2.2914568279925356"/>
    <n v="2291456.8279925357"/>
    <n v="1.2"/>
    <n v="7.3"/>
    <n v="0.16438356164383561"/>
    <x v="139"/>
    <n v="9040268.0337239765"/>
    <n v="1148114.0402829449"/>
    <n v="990877.94983924588"/>
    <n v="542416.08202343853"/>
    <n v="542416.08202343853"/>
    <n v="387440.05858817045"/>
    <n v="271208.04101171927"/>
    <x v="139"/>
    <x v="139"/>
    <n v="689083.22822623129"/>
    <n v="0.5030492240278186"/>
    <n v="6427630.5719777467"/>
    <n v="1098604.6836931796"/>
  </r>
  <r>
    <x v="261"/>
    <n v="3.1902964090000001"/>
    <n v="2.6663285073786578"/>
    <n v="0.83576199999999989"/>
    <n v="2.3134817245432582"/>
    <n v="0.72516199999999997"/>
    <n v="0.63747964674175905"/>
    <x v="141"/>
    <n v="2.3134817245432582"/>
    <n v="2313481.7245432581"/>
    <n v="1.2"/>
    <n v="7.3"/>
    <n v="0.16438356164383561"/>
    <x v="140"/>
    <n v="9127160.7762802504"/>
    <n v="1159149.4185875917"/>
    <n v="1000402.0150858604"/>
    <n v="547629.64657681505"/>
    <n v="547629.64657681505"/>
    <n v="391164.03326915362"/>
    <n v="273814.82328840753"/>
    <x v="140"/>
    <x v="140"/>
    <n v="787525.01833376987"/>
    <n v="0.53398857243523601"/>
    <n v="6489411.3119352581"/>
    <n v="1200982.6892169444"/>
  </r>
  <r>
    <x v="262"/>
    <n v="3.147790987"/>
    <n v="2.6308040908770938"/>
    <n v="0.83576199999999989"/>
    <n v="2.2826584077148939"/>
    <n v="0.72516199999999997"/>
    <n v="0.65254037722749703"/>
    <x v="142"/>
    <n v="2.2826584077148939"/>
    <n v="2282658.407714894"/>
    <n v="1.2"/>
    <n v="7.3"/>
    <n v="0.16438356164383561"/>
    <x v="141"/>
    <n v="9005556.4578341022"/>
    <n v="1143705.6701449309"/>
    <n v="987073.31318188785"/>
    <n v="540333.38747004606"/>
    <n v="540333.38747004606"/>
    <n v="385952.41962146154"/>
    <n v="270166.69373502303"/>
    <x v="141"/>
    <x v="141"/>
    <n v="811411.05332253256"/>
    <n v="0.54474418658381452"/>
    <n v="6402950.6415200466"/>
    <n v="1219360.0847167715"/>
  </r>
  <r>
    <x v="263"/>
    <n v="3.3993797909999999"/>
    <n v="2.8410724528857414"/>
    <n v="0.83576199999999989"/>
    <n v="2.4651010480011419"/>
    <n v="0.72516199999999997"/>
    <n v="0.67315189966877298"/>
    <x v="143"/>
    <n v="2.4651010480011419"/>
    <n v="2465101.0480011418"/>
    <n v="1.2"/>
    <n v="7.3"/>
    <n v="0.16438356164383561"/>
    <x v="142"/>
    <n v="9725330.1619771067"/>
    <n v="1235116.9305710925"/>
    <n v="1065965.652396705"/>
    <n v="583519.80971862643"/>
    <n v="583519.80971862643"/>
    <n v="416799.86408473313"/>
    <n v="291759.90485931322"/>
    <x v="142"/>
    <x v="142"/>
    <n v="927072.98217853042"/>
    <n v="0.55868385669299236"/>
    <n v="6914709.7451657224"/>
    <n v="1367627.5484781384"/>
  </r>
  <r>
    <x v="264"/>
    <n v="3.449462735"/>
    <n v="2.8829298743290694"/>
    <n v="0.83576199999999989"/>
    <n v="2.5014192958380699"/>
    <n v="0.72516199999999997"/>
    <n v="0.72735911977312095"/>
    <x v="144"/>
    <n v="2.5014192958380699"/>
    <n v="2501419.2958380701"/>
    <n v="1.2"/>
    <n v="7.3"/>
    <n v="0.16438356164383561"/>
    <x v="143"/>
    <n v="9868613.1123474538"/>
    <n v="1253313.8652681266"/>
    <n v="1081670.4872069405"/>
    <n v="592116.78674084716"/>
    <n v="592116.78674084716"/>
    <n v="422940.56195774802"/>
    <n v="296058.39337042358"/>
    <x v="143"/>
    <x v="143"/>
    <n v="1076326.5024612986"/>
    <n v="0.59157341656172258"/>
    <n v="7016583.9228790393"/>
    <n v="1523371.7438338548"/>
  </r>
  <r>
    <x v="265"/>
    <n v="3.3615822139999998"/>
    <n v="2.8094826743370676"/>
    <n v="0.83576199999999989"/>
    <n v="2.4376916814686678"/>
    <n v="0.72516199999999997"/>
    <n v="0.69462547540410602"/>
    <x v="145"/>
    <n v="2.4376916814686678"/>
    <n v="2437691.6814686679"/>
    <n v="1.2"/>
    <n v="7.3"/>
    <n v="0.16438356164383561"/>
    <x v="144"/>
    <n v="9617194.5789448824"/>
    <n v="1221383.7115260002"/>
    <n v="1054113.2200993516"/>
    <n v="577031.67473669292"/>
    <n v="577031.67473669292"/>
    <n v="412165.4819547807"/>
    <n v="288515.83736834646"/>
    <x v="144"/>
    <x v="144"/>
    <n v="969110.84923798917"/>
    <n v="0.57232665552788242"/>
    <n v="6837825.3456298113"/>
    <n v="1404766.9057604615"/>
  </r>
  <r>
    <x v="266"/>
    <n v="3.3210300149999998"/>
    <n v="2.7755906873964293"/>
    <n v="0.83576199999999989"/>
    <n v="2.4082847677374297"/>
    <n v="0.72516199999999997"/>
    <n v="0.64859834484025902"/>
    <x v="146"/>
    <n v="2.4082847677374297"/>
    <n v="2408284.7677374296"/>
    <n v="1.2"/>
    <n v="7.3"/>
    <n v="0.16438356164383561"/>
    <x v="145"/>
    <n v="9501178.2617586255"/>
    <n v="1206649.6392433455"/>
    <n v="1041397.003047758"/>
    <n v="570070.69570551754"/>
    <n v="570070.69570551754"/>
    <n v="407193.35407536966"/>
    <n v="285035.34785275877"/>
    <x v="145"/>
    <x v="145"/>
    <n v="846573.61457570014"/>
    <n v="0.5419772458796922"/>
    <n v="6755337.7441103822"/>
    <n v="1276974.1664057458"/>
  </r>
  <r>
    <x v="267"/>
    <n v="3.344125478"/>
    <n v="2.7948929977442356"/>
    <n v="0.83576199999999989"/>
    <n v="2.4250327198774357"/>
    <n v="0.72516199999999997"/>
    <n v="0.66654750685407105"/>
    <x v="147"/>
    <n v="2.4250327198774357"/>
    <n v="2425032.7198774358"/>
    <n v="1.2"/>
    <n v="7.3"/>
    <n v="0.16438356164383561"/>
    <x v="146"/>
    <n v="9567252.3743109796"/>
    <n v="1215041.0515374944"/>
    <n v="1048639.1977414428"/>
    <n v="574035.14245865878"/>
    <n v="574035.14245865878"/>
    <n v="410025.10175618483"/>
    <n v="287017.57122932939"/>
    <x v="146"/>
    <x v="146"/>
    <n v="895988.25275083794"/>
    <n v="0.55431113736556581"/>
    <n v="6802316.4381351061"/>
    <n v="1329381.9422445223"/>
  </r>
  <r>
    <x v="268"/>
    <n v="3.4292010770000001"/>
    <n v="2.8659959505156736"/>
    <n v="0.83576199999999989"/>
    <n v="2.4867263113994742"/>
    <n v="0.72516199999999997"/>
    <n v="0.68195355257161205"/>
    <x v="148"/>
    <n v="2.4867263113994742"/>
    <n v="2486726.3113994743"/>
    <n v="1.2"/>
    <n v="7.3"/>
    <n v="0.16438356164383561"/>
    <x v="147"/>
    <n v="9810646.2696308028"/>
    <n v="1245952.0762431119"/>
    <n v="1075316.9071963192"/>
    <n v="588638.77617784811"/>
    <n v="588638.77617784811"/>
    <n v="420456.26869846298"/>
    <n v="294319.38808892405"/>
    <x v="147"/>
    <x v="147"/>
    <n v="957093.09361997852"/>
    <n v="0.56437971603584691"/>
    <n v="6975369.4977075001"/>
    <n v="1401512.4542432483"/>
  </r>
  <r>
    <x v="269"/>
    <n v="3.4553781849999998"/>
    <n v="2.8878737826519694"/>
    <n v="0.83576199999999989"/>
    <n v="2.5057089553909697"/>
    <n v="0.72516199999999997"/>
    <n v="0.51475986764503001"/>
    <x v="149"/>
    <n v="2.5057089553909697"/>
    <n v="2505708.9553909698"/>
    <n v="1.2"/>
    <n v="7.3"/>
    <n v="0.16438356164383561"/>
    <x v="148"/>
    <n v="9885536.7007205375"/>
    <n v="1255463.1609915083"/>
    <n v="1083525.4333754047"/>
    <n v="593132.20204323228"/>
    <n v="593132.20204323228"/>
    <n v="423665.85860230873"/>
    <n v="296566.10102161614"/>
    <x v="148"/>
    <x v="148"/>
    <n v="545460.43431566481"/>
    <n v="0.42289051867876931"/>
    <n v="7028616.594212302"/>
    <n v="993272.30921240582"/>
  </r>
  <r>
    <x v="270"/>
    <n v="3.5615982229999998"/>
    <n v="2.9766484540509257"/>
    <n v="0.83576199999999989"/>
    <n v="2.5827356905871257"/>
    <n v="0.72516199999999997"/>
    <n v="0.592315851072028"/>
    <x v="150"/>
    <n v="2.5827356905871257"/>
    <n v="2582735.6905871257"/>
    <n v="1.2"/>
    <n v="7.3"/>
    <n v="0.16438356164383561"/>
    <x v="149"/>
    <n v="10189422.998480715"/>
    <n v="1294056.7208070508"/>
    <n v="1116833.5422263327"/>
    <n v="611365.37990884285"/>
    <n v="611365.37990884285"/>
    <n v="436689.55707774492"/>
    <n v="305682.68995442142"/>
    <x v="149"/>
    <x v="149"/>
    <n v="762534.76482920791"/>
    <n v="0.49845542765073941"/>
    <n v="7244679.7519197883"/>
    <n v="1224112.598709794"/>
  </r>
  <r>
    <x v="271"/>
    <n v="3.5950728299999999"/>
    <n v="3.0046252585464597"/>
    <n v="0.83576199999999989"/>
    <n v="2.6070102035484597"/>
    <n v="0.72516199999999997"/>
    <n v="0.49557173924808301"/>
    <x v="151"/>
    <n v="2.6070102035484597"/>
    <n v="2607010.2035484598"/>
    <n v="1.2"/>
    <n v="7.3"/>
    <n v="0.16438356164383561"/>
    <x v="150"/>
    <n v="10285190.940026799"/>
    <n v="1306219.2493834035"/>
    <n v="1127330.3926765088"/>
    <n v="617111.45640160795"/>
    <n v="617111.45640160795"/>
    <n v="440793.89742971997"/>
    <n v="308555.72820080398"/>
    <x v="150"/>
    <x v="150"/>
    <n v="517488.75943556218"/>
    <n v="0.40054531625966239"/>
    <n v="7312770.7583590541"/>
    <n v="983404.85260920506"/>
  </r>
  <r>
    <x v="272"/>
    <n v="3.587653559"/>
    <n v="2.9984245137769578"/>
    <n v="0.83576199999999989"/>
    <n v="2.6016300301515578"/>
    <n v="0.72516199999999997"/>
    <n v="0.55279253536294504"/>
    <x v="152"/>
    <n v="2.6016300301515578"/>
    <n v="2601630.0301515576"/>
    <n v="1.2"/>
    <n v="7.3"/>
    <n v="0.16438356164383561"/>
    <x v="151"/>
    <n v="10263965.05046094"/>
    <n v="1303523.5614085395"/>
    <n v="1125003.8835665938"/>
    <n v="615837.90302765637"/>
    <n v="615837.90302765637"/>
    <n v="439884.21644832601"/>
    <n v="307918.95151382819"/>
    <x v="151"/>
    <x v="151"/>
    <n v="665288.14224610338"/>
    <n v="0.4625962160893497"/>
    <n v="7297679.1508777281"/>
    <n v="1130242.7089300265"/>
  </r>
  <r>
    <x v="273"/>
    <n v="3.6180574029999999"/>
    <n v="3.0238348912460857"/>
    <n v="0.83576199999999989"/>
    <n v="2.6236777424742859"/>
    <n v="0.72516199999999997"/>
    <n v="0.54256943885614195"/>
    <x v="153"/>
    <n v="2.6236777424742859"/>
    <n v="2623677.7424742859"/>
    <n v="1.2"/>
    <n v="7.3"/>
    <n v="0.16438356164383561"/>
    <x v="152"/>
    <n v="10350947.805925949"/>
    <n v="1314570.3713525955"/>
    <n v="1134537.814870955"/>
    <n v="621056.86835555686"/>
    <n v="621056.86835555686"/>
    <n v="443612.0488253978"/>
    <n v="310528.43417777843"/>
    <x v="152"/>
    <x v="152"/>
    <n v="644104.06663767807"/>
    <n v="0.45247045088292359"/>
    <n v="7359523.8900133492"/>
    <n v="1112998.9262958441"/>
  </r>
  <r>
    <x v="274"/>
    <n v="3.5067166030000001"/>
    <n v="2.9307804815564857"/>
    <n v="0.83576199999999989"/>
    <n v="2.542937625264686"/>
    <n v="0.72516199999999997"/>
    <n v="0.55470083318333296"/>
    <x v="154"/>
    <n v="2.542937625264686"/>
    <n v="2542937.6252646861"/>
    <n v="1.2"/>
    <n v="7.3"/>
    <n v="0.16438356164383561"/>
    <x v="153"/>
    <n v="10032411.453099035"/>
    <n v="1274116.2545435773"/>
    <n v="1099623.955341462"/>
    <n v="601944.68718594208"/>
    <n v="601944.68718594208"/>
    <n v="429960.49084710149"/>
    <n v="300972.34359297104"/>
    <x v="153"/>
    <x v="153"/>
    <n v="655132.0183412995"/>
    <n v="0.46444500810146838"/>
    <n v="7133044.5431534136"/>
    <n v="1109597.2758745963"/>
  </r>
  <r>
    <x v="275"/>
    <n v="3.7041473300000001"/>
    <n v="3.0957855808154595"/>
    <n v="0.83576199999999989"/>
    <n v="2.68610688611746"/>
    <n v="0.72516199999999997"/>
    <n v="0.56608000866286401"/>
    <x v="155"/>
    <n v="2.68610688611746"/>
    <n v="2686106.8861174597"/>
    <n v="1.2"/>
    <n v="7.3"/>
    <n v="0.16438356164383561"/>
    <x v="154"/>
    <n v="10597243.605504498"/>
    <n v="1345849.9378990713"/>
    <n v="1161533.5937604753"/>
    <n v="635834.61633026984"/>
    <n v="635834.61633026984"/>
    <n v="454167.58309304994"/>
    <n v="317917.30816513492"/>
    <x v="154"/>
    <x v="154"/>
    <n v="722582.1150092911"/>
    <n v="0.47521057858354088"/>
    <n v="7534640.2035136977"/>
    <n v="1202634.1011976155"/>
  </r>
  <r>
    <x v="276"/>
    <n v="3.6723332960000001"/>
    <n v="3.0691966201315517"/>
    <n v="0.83576199999999989"/>
    <n v="2.6630365575939519"/>
    <n v="0.72516199999999997"/>
    <n v="0.59183287948496199"/>
    <x v="156"/>
    <n v="2.6630365575939519"/>
    <n v="2663036.5575939519"/>
    <n v="1.2"/>
    <n v="7.3"/>
    <n v="0.16438356164383561"/>
    <x v="155"/>
    <n v="10506226.419000795"/>
    <n v="1334290.7552131009"/>
    <n v="1151557.4599969087"/>
    <n v="630373.58514004771"/>
    <n v="630373.58514004771"/>
    <n v="450266.8465286055"/>
    <n v="315186.79257002386"/>
    <x v="155"/>
    <x v="155"/>
    <n v="784956.86679760111"/>
    <n v="0.49804613680785376"/>
    <n v="7469926.983909565"/>
    <n v="1260885.8014845257"/>
  </r>
  <r>
    <x v="277"/>
    <n v="3.7894221840000002"/>
    <n v="3.1670550633442076"/>
    <n v="0.83576199999999989"/>
    <n v="2.7479449697938079"/>
    <n v="0.72516199999999997"/>
    <n v="0.60645821515215204"/>
    <x v="157"/>
    <n v="2.7479449697938079"/>
    <n v="2747944.9697938077"/>
    <n v="1.2"/>
    <n v="7.3"/>
    <n v="0.16438356164383561"/>
    <x v="156"/>
    <n v="10841207.552063242"/>
    <n v="1376833.3591120318"/>
    <n v="1188273.7849029319"/>
    <n v="650472.45312379452"/>
    <n v="650472.45312379452"/>
    <n v="464623.18080271035"/>
    <n v="325236.22656189726"/>
    <x v="156"/>
    <x v="156"/>
    <n v="850174.09468595684"/>
    <n v="0.510151247358275"/>
    <n v="7708098.5695169643"/>
    <n v="1341277.5751555897"/>
  </r>
  <r>
    <x v="278"/>
    <n v="3.7681332959999998"/>
    <n v="3.1492626197315516"/>
    <n v="0.83576199999999989"/>
    <n v="2.7325070771939517"/>
    <n v="0.72516199999999997"/>
    <n v="0.56371214422337501"/>
    <x v="158"/>
    <n v="2.7325070771939517"/>
    <n v="2732507.0771939517"/>
    <n v="1.2"/>
    <n v="7.3"/>
    <n v="0.16438356164383561"/>
    <x v="157"/>
    <n v="10780301.893587098"/>
    <n v="1369098.3404855614"/>
    <n v="1181598.0896935286"/>
    <n v="646818.11361522588"/>
    <n v="646818.11361522588"/>
    <n v="462012.93829658988"/>
    <n v="323409.05680761294"/>
    <x v="157"/>
    <x v="157"/>
    <n v="728593.89454317931"/>
    <n v="0.47300620845966485"/>
    <n v="7664794.6463404261"/>
    <n v="1216938.366782937"/>
  </r>
  <r>
    <x v="279"/>
    <n v="3.72793632"/>
    <n v="3.1156675146758395"/>
    <n v="0.83576199999999989"/>
    <n v="2.7033577576838397"/>
    <n v="0.72516199999999997"/>
    <n v="0.57644411849677901"/>
    <x v="159"/>
    <n v="2.7033577576838397"/>
    <n v="2703357.7576838396"/>
    <n v="1.2"/>
    <n v="7.3"/>
    <n v="0.16438356164383561"/>
    <x v="158"/>
    <n v="10665301.838533506"/>
    <n v="1354493.3334937552"/>
    <n v="1168993.2622306903"/>
    <n v="639918.11031201028"/>
    <n v="639918.11031201028"/>
    <n v="457084.36450857884"/>
    <n v="319959.05515600514"/>
    <x v="158"/>
    <x v="158"/>
    <n v="755240.62053354294"/>
    <n v="0.48464596881255445"/>
    <n v="7583029.607197322"/>
    <n v="1238375.624453485"/>
  </r>
  <r>
    <x v="280"/>
    <n v="3.6364717780000002"/>
    <n v="3.0392249261248359"/>
    <n v="0.83576199999999989"/>
    <n v="2.6370311474780359"/>
    <n v="0.72516199999999997"/>
    <n v="0.59342491239877504"/>
    <x v="160"/>
    <n v="2.6370311474780359"/>
    <n v="2637031.1474780361"/>
    <n v="1.2"/>
    <n v="7.3"/>
    <n v="0.16438356164383561"/>
    <x v="159"/>
    <n v="10403629.732516088"/>
    <n v="1321260.9760295432"/>
    <n v="1140312.1303247097"/>
    <n v="624217.78395096527"/>
    <n v="624217.78395096527"/>
    <n v="445869.84567926091"/>
    <n v="312108.89197548263"/>
    <x v="159"/>
    <x v="159"/>
    <n v="781489.7504320927"/>
    <n v="0.49939277233784385"/>
    <n v="7396980.7398189381"/>
    <n v="1252771.085709512"/>
  </r>
  <r>
    <x v="281"/>
    <n v="3.8094613800000001"/>
    <n v="3.1838030618715596"/>
    <n v="0.83576199999999989"/>
    <n v="2.7624766332435602"/>
    <n v="0.72516199999999997"/>
    <n v="0.58286562998090097"/>
    <x v="161"/>
    <n v="2.7624766332435602"/>
    <n v="2762476.6332435603"/>
    <n v="1.2"/>
    <n v="7.3"/>
    <n v="0.16438356164383561"/>
    <x v="160"/>
    <n v="10898537.950330758"/>
    <n v="1384114.3196920063"/>
    <n v="1194557.6060558965"/>
    <n v="653912.27701984544"/>
    <n v="653912.27701984544"/>
    <n v="467080.1978713182"/>
    <n v="326956.13850992272"/>
    <x v="160"/>
    <x v="160"/>
    <n v="789496.01415859978"/>
    <n v="0.49032369564947076"/>
    <n v="7748860.4826851692"/>
    <n v="1283196.5446331033"/>
  </r>
  <r>
    <x v="282"/>
    <n v="3.7613807989999999"/>
    <n v="3.1436191393338375"/>
    <n v="0.83576199999999989"/>
    <n v="2.727610422964438"/>
    <n v="0.72516199999999997"/>
    <n v="0.61853157384045199"/>
    <x v="162"/>
    <n v="2.727610422964438"/>
    <n v="2727610.4229644379"/>
    <n v="1.2"/>
    <n v="7.3"/>
    <n v="0.16438356164383561"/>
    <x v="161"/>
    <n v="10760983.586489838"/>
    <n v="1366644.9154842093"/>
    <n v="1179480.6652477612"/>
    <n v="645659.01518939028"/>
    <n v="645659.01518939028"/>
    <n v="461185.01084956445"/>
    <n v="322829.50759469514"/>
    <x v="161"/>
    <x v="161"/>
    <n v="876814.30147612293"/>
    <n v="0.51971279594170328"/>
    <n v="7651059.3299942743"/>
    <n v="1364283.6601451198"/>
  </r>
  <r>
    <x v="283"/>
    <n v="3.8365678889999999"/>
    <n v="3.2064576520464176"/>
    <n v="0.83576199999999989"/>
    <n v="2.7821332435230177"/>
    <n v="0.72516199999999997"/>
    <n v="0.63676187503922799"/>
    <x v="163"/>
    <n v="2.7821332435230177"/>
    <n v="2782133.2435230175"/>
    <n v="1.2"/>
    <n v="7.3"/>
    <n v="0.16438356164383561"/>
    <x v="162"/>
    <n v="10976087.316912726"/>
    <n v="1393963.0892479161"/>
    <n v="1203057.570557327"/>
    <n v="658565.2390147635"/>
    <n v="658565.2390147635"/>
    <n v="470403.74215340253"/>
    <n v="329282.61950738175"/>
    <x v="162"/>
    <x v="162"/>
    <n v="945060.26751167653"/>
    <n v="0.53346327431536744"/>
    <n v="7803998.0823249472"/>
    <n v="1442273.7612473043"/>
  </r>
  <r>
    <x v="284"/>
    <n v="3.8218835499999999"/>
    <n v="3.1941850395150997"/>
    <n v="0.83576199999999989"/>
    <n v="2.7714847188851"/>
    <n v="0.72516199999999997"/>
    <n v="0.699884540883567"/>
    <x v="164"/>
    <n v="2.7714847188851"/>
    <n v="2771484.7188851"/>
    <n v="1.2"/>
    <n v="7.3"/>
    <n v="0.16438356164383561"/>
    <x v="163"/>
    <n v="10934076.699163135"/>
    <n v="1388627.7407937183"/>
    <n v="1198452.9067761309"/>
    <n v="656044.60194978805"/>
    <n v="656044.60194978805"/>
    <n v="468603.28710699151"/>
    <n v="328022.30097489402"/>
    <x v="163"/>
    <x v="163"/>
    <n v="1116386.5838321252"/>
    <n v="0.57554027433357779"/>
    <n v="7774128.5331049887"/>
    <n v="1611697.0090678257"/>
  </r>
  <r>
    <x v="285"/>
    <n v="3.8810037610000001"/>
    <n v="3.2435954653008818"/>
    <n v="0.83576199999999989"/>
    <n v="2.8143564493342819"/>
    <n v="0.72516199999999997"/>
    <n v="0.74932573141706804"/>
    <x v="165"/>
    <n v="2.8143564493342819"/>
    <n v="2814356.449334282"/>
    <n v="1.2"/>
    <n v="7.3"/>
    <n v="0.16438356164383561"/>
    <x v="164"/>
    <n v="11103214.485044839"/>
    <n v="1410108.2396006945"/>
    <n v="1216991.6162358075"/>
    <n v="666192.86910269025"/>
    <n v="666192.86910269025"/>
    <n v="475852.04935906455"/>
    <n v="333096.43455134513"/>
    <x v="164"/>
    <x v="164"/>
    <n v="1272800.9536402742"/>
    <n v="0.6035465115286951"/>
    <n v="7894385.4988668803"/>
    <n v="1775773.270314408"/>
  </r>
  <r>
    <x v="286"/>
    <n v="3.9143648249999998"/>
    <n v="3.2714773748716492"/>
    <n v="0.83576199999999989"/>
    <n v="2.8385486252266499"/>
    <n v="0.72516199999999997"/>
    <n v="0.83021022806107803"/>
    <x v="166"/>
    <n v="2.8385486252266499"/>
    <n v="2838548.6252266499"/>
    <n v="1.2"/>
    <n v="7.3"/>
    <n v="0.16438356164383561"/>
    <x v="165"/>
    <n v="11198657.589935277"/>
    <n v="1422229.51392178"/>
    <n v="1227452.862268263"/>
    <n v="671919.45539611659"/>
    <n v="671919.45539611659"/>
    <n v="479942.46814008331"/>
    <n v="335959.7276980583"/>
    <x v="165"/>
    <x v="165"/>
    <n v="1513336.5128505977"/>
    <n v="0.64217159680697977"/>
    <n v="7962245.5464439811"/>
    <n v="2020632.3738138177"/>
  </r>
  <r>
    <x v="287"/>
    <n v="4.073756575"/>
    <n v="3.4046909426351495"/>
    <n v="0.83576199999999989"/>
    <n v="2.9541334654401501"/>
    <n v="0.72516199999999997"/>
    <n v="0.83010750786592102"/>
    <x v="167"/>
    <n v="2.9541334654401501"/>
    <n v="2954133.4654401499"/>
    <n v="1.2"/>
    <n v="7.3"/>
    <n v="0.16438356164383561"/>
    <x v="166"/>
    <n v="11654663.534887167"/>
    <n v="1480142.2689306701"/>
    <n v="1277434.3710203113"/>
    <n v="699279.81209322996"/>
    <n v="699279.81209322996"/>
    <n v="499485.58006659284"/>
    <n v="349639.90604661498"/>
    <x v="166"/>
    <x v="166"/>
    <n v="1574655.66809317"/>
    <n v="0.64212731795989042"/>
    <n v="8286465.7733047754"/>
    <n v="2102608.4628532249"/>
  </r>
  <r>
    <x v="288"/>
    <n v="4.2213265609999997"/>
    <n v="3.5280243292744813"/>
    <n v="0.83576199999999989"/>
    <n v="3.0611456116278815"/>
    <n v="0.72516199999999997"/>
    <n v="0.81229803148041102"/>
    <x v="168"/>
    <n v="3.0611456116278815"/>
    <n v="3061145.6116278814"/>
    <n v="1.2"/>
    <n v="7.3"/>
    <n v="0.16438356164383561"/>
    <x v="167"/>
    <n v="12076848.440394929"/>
    <n v="1533759.751930156"/>
    <n v="1323708.85227043"/>
    <n v="724610.90642369573"/>
    <n v="724610.90642369573"/>
    <n v="517579.21887406835"/>
    <n v="362305.45321184787"/>
    <x v="167"/>
    <x v="167"/>
    <n v="1577179.4556678431"/>
    <n v="0.63428102899597794"/>
    <n v="8586639.2411207948"/>
    <n v="2124257.1011883789"/>
  </r>
  <r>
    <x v="289"/>
    <n v="4.2688268669999996"/>
    <n v="3.567723280017653"/>
    <n v="0.83576199999999989"/>
    <n v="3.0955910285274535"/>
    <n v="0.72516199999999997"/>
    <n v="0.82585047720191096"/>
    <x v="169"/>
    <n v="3.0955910285274535"/>
    <n v="3095591.0285274535"/>
    <n v="1.2"/>
    <n v="7.3"/>
    <n v="0.16438356164383561"/>
    <x v="168"/>
    <n v="12212742.687889131"/>
    <n v="1551018.3213619196"/>
    <n v="1338603.8324689909"/>
    <n v="732764.56127334782"/>
    <n v="732764.56127334782"/>
    <n v="523403.25805239135"/>
    <n v="366382.28063667391"/>
    <x v="168"/>
    <x v="168"/>
    <n v="1636879.4329458117"/>
    <n v="0.64028258332170496"/>
    <n v="8683260.0510891713"/>
    <n v="2190113.0474946778"/>
  </r>
  <r>
    <x v="290"/>
    <n v="4.2748609819999999"/>
    <n v="3.5727663640382836"/>
    <n v="0.83576199999999989"/>
    <n v="3.099966739429084"/>
    <n v="0.72516199999999997"/>
    <n v="0.93615606921746097"/>
    <x v="170"/>
    <n v="3.099966739429084"/>
    <n v="3099966.7394290841"/>
    <n v="1.2"/>
    <n v="7.3"/>
    <n v="0.16438356164383561"/>
    <x v="169"/>
    <n v="12230005.766514743"/>
    <n v="1553210.7323473725"/>
    <n v="1340495.9891940623"/>
    <n v="733800.34599088458"/>
    <n v="733800.34599088458"/>
    <n v="524143.10427920328"/>
    <n v="366900.17299544229"/>
    <x v="169"/>
    <x v="169"/>
    <n v="1981136.8776127528"/>
    <n v="0.6826674419042823"/>
    <n v="8695534.0999919809"/>
    <n v="2535152.5044933585"/>
  </r>
  <r>
    <x v="291"/>
    <n v="4.2748609819999999"/>
    <n v="3.5727663640382836"/>
    <n v="0.83576199999999989"/>
    <n v="3.099966739429084"/>
    <n v="0.72516199999999997"/>
    <n v="0.97913175533678298"/>
    <x v="171"/>
    <n v="3.099966739429084"/>
    <n v="3099966.7394290841"/>
    <n v="1.2"/>
    <n v="7.3"/>
    <n v="0.16438356164383561"/>
    <x v="169"/>
    <n v="12230005.766514743"/>
    <n v="1553210.7323473725"/>
    <n v="1340495.9891940623"/>
    <n v="733800.34599088458"/>
    <n v="733800.34599088458"/>
    <n v="524143.10427920328"/>
    <n v="366900.17299544229"/>
    <x v="169"/>
    <x v="169"/>
    <n v="2114360.0751867946"/>
    <n v="0.69659568428619978"/>
    <n v="8695534.0999919809"/>
    <n v="2668375.7020674003"/>
  </r>
  <r>
    <x v="292"/>
    <n v="4.4008119609999996"/>
    <n v="3.6780314061492811"/>
    <n v="0.83576199999999989"/>
    <n v="3.1913016032626818"/>
    <n v="0.72516199999999997"/>
    <n v="0.92934010247663701"/>
    <x v="172"/>
    <n v="3.1913016032626818"/>
    <n v="3191301.603262682"/>
    <n v="1.2"/>
    <n v="7.3"/>
    <n v="0.16438356164383561"/>
    <x v="170"/>
    <n v="12590340.571776059"/>
    <n v="1598973.2526155594"/>
    <n v="1379991.2576707401"/>
    <n v="755420.43430656346"/>
    <n v="755420.43430656346"/>
    <n v="539586.02450468822"/>
    <n v="377710.21715328173"/>
    <x v="170"/>
    <x v="170"/>
    <n v="2017755.6553770427"/>
    <n v="0.68034006126505575"/>
    <n v="8951732.1465327777"/>
    <n v="2588094.3418567148"/>
  </r>
  <r>
    <x v="293"/>
    <n v="4.5760755809999996"/>
    <n v="3.8245100797277209"/>
    <n v="0.83576199999999989"/>
    <n v="3.3183961204691217"/>
    <n v="0.72516199999999997"/>
    <n v="0.95178432294808801"/>
    <x v="173"/>
    <n v="3.3183961204691217"/>
    <n v="3318396.1204691217"/>
    <n v="1.2"/>
    <n v="7.3"/>
    <n v="0.16438356164383561"/>
    <x v="171"/>
    <n v="13091754.55746722"/>
    <n v="1662652.8287983369"/>
    <n v="1434949.8120309608"/>
    <n v="785505.27344803314"/>
    <n v="785505.27344803314"/>
    <n v="561075.19532002369"/>
    <n v="392752.63672401657"/>
    <x v="171"/>
    <x v="171"/>
    <n v="2172592.17704198"/>
    <n v="0.68787802755413574"/>
    <n v="9308237.4903591927"/>
    <n v="2765644.768070248"/>
  </r>
  <r>
    <x v="294"/>
    <n v="4.7947652270000001"/>
    <n v="4.0072825756479737"/>
    <n v="0.83576199999999989"/>
    <n v="3.476981541541774"/>
    <n v="0.72516199999999997"/>
    <n v="1.0160366532956699"/>
    <x v="174"/>
    <n v="3.476981541541774"/>
    <n v="3476981.5415417738"/>
    <n v="1.2"/>
    <n v="7.3"/>
    <n v="0.16438356164383561"/>
    <x v="172"/>
    <n v="13717406.62964426"/>
    <n v="1742110.6419648209"/>
    <n v="1503525.748084937"/>
    <n v="823044.39777865552"/>
    <n v="823044.39777865552"/>
    <n v="587888.85555618256"/>
    <n v="411522.19888932776"/>
    <x v="172"/>
    <x v="172"/>
    <n v="2499824.0461742627"/>
    <n v="0.70761605965886398"/>
    <n v="9753076.1136770677"/>
    <n v="3121218.4901495953"/>
  </r>
  <r>
    <x v="295"/>
    <n v="4.8370844259999997"/>
    <n v="4.0426513540426114"/>
    <n v="0.83576199999999989"/>
    <n v="3.5076698165270117"/>
    <n v="0.72516199999999997"/>
    <n v="0.93053854635449995"/>
    <x v="175"/>
    <n v="3.5076698165270117"/>
    <n v="3507669.8165270118"/>
    <n v="1.2"/>
    <n v="7.3"/>
    <n v="0.16438356164383561"/>
    <x v="173"/>
    <n v="13838478.180270949"/>
    <n v="1757486.7288944107"/>
    <n v="1516796.0548304124"/>
    <n v="830308.69081625692"/>
    <n v="830308.69081625692"/>
    <n v="593077.63629732642"/>
    <n v="415154.34540812846"/>
    <x v="173"/>
    <x v="173"/>
    <n v="2221988.6775141056"/>
    <n v="0.68075175242828134"/>
    <n v="9839157.9861726444"/>
    <n v="2848867.6267544725"/>
  </r>
  <r>
    <x v="296"/>
    <n v="5.1679264099999997"/>
    <n v="4.3191565122744189"/>
    <n v="0.83576199999999989"/>
    <n v="3.7475838513284199"/>
    <n v="0.72516199999999997"/>
    <n v="1.0121705840839501"/>
    <x v="176"/>
    <n v="3.7475838513284199"/>
    <n v="3747583.85132842"/>
    <n v="1.2"/>
    <n v="7.3"/>
    <n v="0.16438356164383561"/>
    <x v="174"/>
    <n v="14784988.344966916"/>
    <n v="1877693.5198107983"/>
    <n v="1620540.329667981"/>
    <n v="887099.30069801491"/>
    <n v="887099.30069801491"/>
    <n v="633642.3576414393"/>
    <n v="443549.65034900745"/>
    <x v="174"/>
    <x v="174"/>
    <n v="2679888.9069232522"/>
    <n v="0.70649927503033505"/>
    <n v="10512126.713271476"/>
    <n v="3349644.4853536589"/>
  </r>
  <r>
    <x v="297"/>
    <n v="5.3154641429999998"/>
    <n v="4.4424629430819653"/>
    <n v="0.83576199999999989"/>
    <n v="3.8545726088661656"/>
    <n v="0.72516199999999997"/>
    <n v="1.09202438818009"/>
    <x v="177"/>
    <n v="3.8545726088661656"/>
    <n v="3854572.6088661654"/>
    <n v="1.2"/>
    <n v="7.3"/>
    <n v="0.16438356164383561"/>
    <x v="175"/>
    <n v="15207080.977444597"/>
    <n v="1931299.2841354639"/>
    <n v="1666804.6971349097"/>
    <n v="912424.85864667571"/>
    <n v="912424.85864667571"/>
    <n v="651732.04189048277"/>
    <n v="456212.42932333786"/>
    <x v="175"/>
    <x v="175"/>
    <n v="3064198.6163194245"/>
    <n v="0.72796138672626676"/>
    <n v="10812234.574963108"/>
    <n v="3753074.8655694695"/>
  </r>
  <r>
    <x v="298"/>
    <n v="5.2202685679999998"/>
    <n v="4.3629020989288154"/>
    <n v="0.83576199999999989"/>
    <n v="3.7855403953080158"/>
    <n v="0.72516199999999997"/>
    <n v="1.0065617388321999"/>
    <x v="178"/>
    <n v="3.7855403953080158"/>
    <n v="3785540.3953080159"/>
    <n v="1.2"/>
    <n v="7.3"/>
    <n v="0.16438356164383561"/>
    <x v="176"/>
    <n v="14934734.710256282"/>
    <n v="1896711.308202548"/>
    <n v="1636953.6009205903"/>
    <n v="896084.08261537692"/>
    <n v="896084.08261537692"/>
    <n v="640060.05901098356"/>
    <n v="448042.04130768846"/>
    <x v="176"/>
    <x v="176"/>
    <n v="2685799.0371346027"/>
    <n v="0.70486380640071955"/>
    <n v="10618596.378992217"/>
    <n v="3362338.0814130818"/>
  </r>
  <r>
    <x v="299"/>
    <n v="4.9696185540000002"/>
    <n v="4.1534183419281474"/>
    <n v="0.83576199999999989"/>
    <n v="3.6037785298557479"/>
    <n v="0.72516199999999997"/>
    <n v="0.93303918740135094"/>
    <x v="179"/>
    <n v="3.6037785298557479"/>
    <n v="3603778.5298557477"/>
    <n v="1.2"/>
    <n v="7.3"/>
    <n v="0.16438356164383561"/>
    <x v="177"/>
    <n v="14217646.802718565"/>
    <n v="1805641.1439452579"/>
    <n v="1558355.6441979741"/>
    <n v="853058.80816311389"/>
    <n v="853058.80816311389"/>
    <n v="609327.72011650994"/>
    <n v="426529.40408155695"/>
    <x v="177"/>
    <x v="177"/>
    <n v="2291882.0118282833"/>
    <n v="0.68160737058751064"/>
    <n v="10108746.876732899"/>
    <n v="2935937.1869894853"/>
  </r>
  <r>
    <x v="300"/>
    <n v="4.950512174"/>
    <n v="4.1374499555665878"/>
    <n v="0.83576199999999989"/>
    <n v="3.589923309122188"/>
    <n v="0.72516199999999997"/>
    <n v="0.91495834922797903"/>
    <x v="180"/>
    <n v="3.589923309122188"/>
    <n v="3589923.309122188"/>
    <n v="1.2"/>
    <n v="7.3"/>
    <n v="0.16438356164383561"/>
    <x v="178"/>
    <n v="14162985.10996151"/>
    <n v="1798699.1089651117"/>
    <n v="1552364.3322311384"/>
    <n v="849779.10659769049"/>
    <n v="849779.10659769049"/>
    <n v="606985.0761412076"/>
    <n v="424889.55329884525"/>
    <x v="178"/>
    <x v="178"/>
    <n v="2218161.7347477293"/>
    <n v="0.6753154933530342"/>
    <n v="10069882.413182633"/>
    <n v="2859740.7514706356"/>
  </r>
  <r>
    <x v="301"/>
    <n v="5.052025489"/>
    <n v="4.2222909267376174"/>
    <n v="0.83576199999999989"/>
    <n v="3.6635369076542177"/>
    <n v="0.72516199999999997"/>
    <n v="0.95587637765865996"/>
    <x v="181"/>
    <n v="3.6635369076542177"/>
    <n v="3663536.9076542179"/>
    <n v="1.2"/>
    <n v="7.3"/>
    <n v="0.16438356164383561"/>
    <x v="179"/>
    <n v="14453405.882252257"/>
    <n v="1835582.5470460367"/>
    <n v="1584196.523308292"/>
    <n v="867204.35293513536"/>
    <n v="867204.35293513536"/>
    <n v="619431.68066795391"/>
    <n v="433602.17646756768"/>
    <x v="179"/>
    <x v="179"/>
    <n v="2413551.2208352713"/>
    <n v="0.68921420471832995"/>
    <n v="10276371.582281355"/>
    <n v="3068286.2122397549"/>
  </r>
  <r>
    <x v="302"/>
    <n v="5.1450679270000004"/>
    <n v="4.3000522608053737"/>
    <n v="0.83576199999999989"/>
    <n v="3.7310077480791741"/>
    <n v="0.72516199999999997"/>
    <n v="0.91489121836361598"/>
    <x v="182"/>
    <n v="3.7310077480791741"/>
    <n v="3731007.7480791742"/>
    <n v="1.2"/>
    <n v="7.3"/>
    <n v="0.16438356164383561"/>
    <x v="180"/>
    <n v="14719592.211600028"/>
    <n v="1869388.2108732036"/>
    <n v="1613372.4463357318"/>
    <n v="883175.5326960017"/>
    <n v="883175.5326960017"/>
    <n v="630839.66621142975"/>
    <n v="441587.76634800085"/>
    <x v="180"/>
    <x v="180"/>
    <n v="2305085.3049938483"/>
    <n v="0.67529166937140772"/>
    <n v="10465630.062447619"/>
    <n v="2971878.4580162456"/>
  </r>
  <r>
    <x v="303"/>
    <n v="4.9883910059999996"/>
    <n v="4.1691076439565711"/>
    <n v="0.83576199999999989"/>
    <n v="3.6173915986929717"/>
    <n v="0.72516199999999997"/>
    <n v="0.90972567501108503"/>
    <x v="183"/>
    <n v="3.6173915986929717"/>
    <n v="3617391.5986929717"/>
    <n v="1.2"/>
    <n v="7.3"/>
    <n v="0.16438356164383561"/>
    <x v="181"/>
    <n v="14271353.156487338"/>
    <n v="1812461.850873892"/>
    <n v="1564242.2441878445"/>
    <n v="856281.18938924023"/>
    <n v="856281.18938924023"/>
    <n v="611629.42099231447"/>
    <n v="428140.59469462011"/>
    <x v="181"/>
    <x v="181"/>
    <n v="2216205.3621785492"/>
    <n v="0.67344793229234867"/>
    <n v="10146932.094262497"/>
    <n v="2862693.4192057718"/>
  </r>
  <r>
    <x v="304"/>
    <n v="4.9429041580000002"/>
    <n v="4.1310914648983958"/>
    <n v="0.83576199999999989"/>
    <n v="3.5844062650235959"/>
    <n v="0.72516199999999997"/>
    <n v="0.86017603070473303"/>
    <x v="184"/>
    <n v="3.5844062650235959"/>
    <n v="3584406.2650235961"/>
    <n v="1.2"/>
    <n v="7.3"/>
    <n v="0.16438356164383561"/>
    <x v="182"/>
    <n v="14141219.237353366"/>
    <n v="1795934.8431438776"/>
    <n v="1549978.6371227673"/>
    <n v="848473.15424120193"/>
    <n v="848473.15424120193"/>
    <n v="606052.25302942994"/>
    <n v="424236.57712060097"/>
    <x v="182"/>
    <x v="182"/>
    <n v="2018390.7471987368"/>
    <n v="0.65463720259884461"/>
    <n v="10054406.877758242"/>
    <n v="2658983.7763605732"/>
  </r>
  <r>
    <x v="305"/>
    <n v="5.3330679050000001"/>
    <n v="4.4571754984186098"/>
    <n v="0.83576199999999989"/>
    <n v="3.8673381881256099"/>
    <n v="0.72516199999999997"/>
    <n v="0.92315261164348905"/>
    <x v="185"/>
    <n v="3.8673381881256099"/>
    <n v="3867338.1881256099"/>
    <n v="1.2"/>
    <n v="7.3"/>
    <n v="0.16438356164383561"/>
    <x v="183"/>
    <n v="15257443.810687337"/>
    <n v="1937695.3639572919"/>
    <n v="1672324.8233928371"/>
    <n v="915446.62864124018"/>
    <n v="915446.62864124018"/>
    <n v="653890.44902945729"/>
    <n v="457723.31432062009"/>
    <x v="183"/>
    <x v="183"/>
    <n v="2421262.3635263187"/>
    <n v="0.67819751959242169"/>
    <n v="10848042.549398696"/>
    <n v="3112420.0341561357"/>
  </r>
  <r>
    <x v="306"/>
    <n v="5.5351577120000002"/>
    <n v="4.6260744796965438"/>
    <n v="0.83576199999999989"/>
    <n v="4.0138860367493443"/>
    <n v="0.72516199999999997"/>
    <n v="0.89370841347841801"/>
    <x v="186"/>
    <n v="4.0138860367493443"/>
    <n v="4013886.0367493443"/>
    <n v="1.2"/>
    <n v="7.3"/>
    <n v="0.16438356164383561"/>
    <x v="184"/>
    <n v="15835605.186079606"/>
    <n v="2011121.8586321101"/>
    <n v="1735695.4398599397"/>
    <n v="950136.31116477633"/>
    <n v="950136.31116477633"/>
    <n v="678668.79368912603"/>
    <n v="475068.15558238816"/>
    <x v="184"/>
    <x v="184"/>
    <n v="2394827.3570788894"/>
    <n v="0.66759538598795731"/>
    <n v="11259115.2873026"/>
    <n v="3112175.5662040436"/>
  </r>
  <r>
    <x v="307"/>
    <n v="5.611261893"/>
    <n v="4.6896794622174651"/>
    <n v="0.83576199999999989"/>
    <n v="4.0690738968516662"/>
    <n v="0.72516199999999997"/>
    <n v="0.84186703782263395"/>
    <x v="187"/>
    <n v="4.0690738968516662"/>
    <n v="4069073.8968516663"/>
    <n v="1.2"/>
    <n v="7.3"/>
    <n v="0.16438356164383561"/>
    <x v="185"/>
    <n v="16053332.634154519"/>
    <n v="2038773.2445376241"/>
    <n v="1759559.9233650079"/>
    <n v="963199.95804927114"/>
    <n v="963199.95804927114"/>
    <n v="687999.97003519372"/>
    <n v="481599.97902463557"/>
    <x v="185"/>
    <x v="185"/>
    <n v="2216808.0113775362"/>
    <n v="0.64712622436205125"/>
    <n v="11413919.502883863"/>
    <n v="2944019.2091992781"/>
  </r>
  <r>
    <x v="308"/>
    <n v="5.5961643280000004"/>
    <n v="4.6770614910979358"/>
    <n v="0.83576199999999989"/>
    <n v="4.0581257164211362"/>
    <n v="0.72516199999999997"/>
    <n v="0.83666515851316203"/>
    <x v="188"/>
    <n v="4.0581257164211362"/>
    <n v="4058125.7164211362"/>
    <n v="1.2"/>
    <n v="7.3"/>
    <n v="0.16438356164383561"/>
    <x v="186"/>
    <n v="16010139.812729962"/>
    <n v="2033287.7562167053"/>
    <n v="1754825.6816167233"/>
    <n v="960608.3887637977"/>
    <n v="960608.3887637977"/>
    <n v="686148.84911699838"/>
    <n v="480304.19438189885"/>
    <x v="186"/>
    <x v="186"/>
    <n v="2189733.6255672807"/>
    <n v="0.64493226806583315"/>
    <n v="11383209.406851003"/>
    <n v="2914988.2014139304"/>
  </r>
  <r>
    <x v="309"/>
    <n v="5.8618995079999996"/>
    <n v="4.8991528566050953"/>
    <n v="0.83576199999999989"/>
    <n v="4.2508267710202956"/>
    <n v="0.72516199999999997"/>
    <n v="0.60317182685070503"/>
    <x v="189"/>
    <n v="4.2508267710202956"/>
    <n v="4250826.771020296"/>
    <n v="1.2"/>
    <n v="7.3"/>
    <n v="0.16438356164383561"/>
    <x v="187"/>
    <n v="16770385.069230756"/>
    <n v="2129838.9037923058"/>
    <n v="1838153.992052471"/>
    <n v="1006223.1041538453"/>
    <n v="1006223.1041538453"/>
    <n v="718730.78868131817"/>
    <n v="503111.55207692267"/>
    <x v="187"/>
    <x v="187"/>
    <n v="1301173.936978217"/>
    <n v="0.50748230106718983"/>
    <n v="11923743.784223067"/>
    <n v="2060867.3970252723"/>
  </r>
  <r>
    <x v="310"/>
    <n v="5.8480679960000002"/>
    <n v="4.8875930044729516"/>
    <n v="0.83576199999999989"/>
    <n v="4.2407966841153524"/>
    <n v="0.72516199999999997"/>
    <n v="0.71056830498036005"/>
    <x v="190"/>
    <n v="4.2407966841153524"/>
    <n v="4240796.6841153521"/>
    <n v="1.2"/>
    <n v="7.3"/>
    <n v="0.16438356164383561"/>
    <x v="188"/>
    <n v="16730814.315413993"/>
    <n v="2124813.4180575772"/>
    <n v="1833816.7547859123"/>
    <n v="1003848.8589248395"/>
    <n v="1003848.8589248395"/>
    <n v="717034.89923202829"/>
    <n v="501924.42946241976"/>
    <x v="188"/>
    <x v="188"/>
    <n v="1753550.3654775165"/>
    <n v="0.58192224710920692"/>
    <n v="11895608.978259349"/>
    <n v="2511451.2821357572"/>
  </r>
  <r>
    <x v="311"/>
    <n v="6.0161145789999999"/>
    <n v="5.028039952774197"/>
    <n v="0.83576199999999989"/>
    <n v="4.362657680336798"/>
    <n v="0.72516199999999997"/>
    <n v="0.87831259602952805"/>
    <x v="191"/>
    <n v="4.362657680336798"/>
    <n v="4362657.6803367976"/>
    <n v="1.2"/>
    <n v="7.3"/>
    <n v="0.16438356164383561"/>
    <x v="189"/>
    <n v="17211580.985438328"/>
    <n v="2185870.7851506677"/>
    <n v="1886512.2158682225"/>
    <n v="1032694.8591262996"/>
    <n v="1032694.8591262996"/>
    <n v="737639.18509021413"/>
    <n v="516347.42956314981"/>
    <x v="189"/>
    <x v="189"/>
    <n v="2535750.2592988117"/>
    <n v="0.66176871245551239"/>
    <n v="12237434.080646651"/>
    <n v="3315429.7632416221"/>
  </r>
  <r>
    <x v="312"/>
    <n v="6.3417732029999998"/>
    <n v="5.3002130556856848"/>
    <n v="0.83576199999999989"/>
    <n v="4.5988129394338859"/>
    <n v="0.72516199999999997"/>
    <n v="0.80528761669186999"/>
    <x v="192"/>
    <n v="4.5988129394338859"/>
    <n v="4598812.9394338857"/>
    <n v="1.2"/>
    <n v="7.3"/>
    <n v="0.16438356164383561"/>
    <x v="190"/>
    <n v="18143262.007629577"/>
    <n v="2304194.2749689561"/>
    <n v="1988631.1107648276"/>
    <n v="1088595.7204577746"/>
    <n v="1088595.7204577746"/>
    <n v="777568.37175555329"/>
    <n v="544297.86022888729"/>
    <x v="190"/>
    <x v="190"/>
    <n v="2337184.8739954554"/>
    <n v="0.63109727001392768"/>
    <n v="12899859.28742463"/>
    <n v="3159069.2513795597"/>
  </r>
  <r>
    <x v="313"/>
    <n v="6.4046196049999997"/>
    <n v="5.3527376903140089"/>
    <n v="0.83576199999999989"/>
    <n v="4.6443867620010097"/>
    <n v="0.72516199999999997"/>
    <n v="0.82112002205998103"/>
    <x v="193"/>
    <n v="4.6443867620010097"/>
    <n v="4644386.7620010097"/>
    <n v="1.2"/>
    <n v="7.3"/>
    <n v="0.16438356164383561"/>
    <x v="191"/>
    <n v="18323060.102140971"/>
    <n v="2327028.6329719033"/>
    <n v="2008338.2661953801"/>
    <n v="1099383.6061284582"/>
    <n v="1099383.6061284582"/>
    <n v="785274.00437747012"/>
    <n v="549691.80306422908"/>
    <x v="191"/>
    <x v="191"/>
    <n v="2433877.9797695428"/>
    <n v="0.63821025886528904"/>
    <n v="13027695.732622229"/>
    <n v="3263907.1574051236"/>
  </r>
  <r>
    <x v="314"/>
    <n v="6.5012587990000004"/>
    <n v="5.4335050563698379"/>
    <n v="0.83576199999999989"/>
    <n v="4.7144658332004381"/>
    <n v="0.72516199999999997"/>
    <n v="0.84050937669497305"/>
    <x v="194"/>
    <n v="4.7144658332004381"/>
    <n v="4714465.8332004379"/>
    <n v="1.2"/>
    <n v="7.3"/>
    <n v="0.16438356164383561"/>
    <x v="192"/>
    <n v="18599536.437831864"/>
    <n v="2362141.1276046466"/>
    <n v="2038642.0474180712"/>
    <n v="1115972.1862699117"/>
    <n v="1115972.1862699117"/>
    <n v="797122.99019279412"/>
    <n v="557986.09313495585"/>
    <x v="192"/>
    <x v="192"/>
    <n v="2562013.1722950935"/>
    <n v="0.64655623309076005"/>
    <n v="13224270.407298455"/>
    <n v="3404566.6457780912"/>
  </r>
  <r>
    <x v="315"/>
    <n v="6.350028429"/>
    <n v="5.3071124598778976"/>
    <n v="0.83576199999999989"/>
    <n v="4.6047993156304976"/>
    <n v="0.72516199999999997"/>
    <n v="0.81986890736319595"/>
    <x v="195"/>
    <n v="4.6047993156304976"/>
    <n v="4604799.3156304974"/>
    <n v="1.2"/>
    <n v="7.3"/>
    <n v="0.16438356164383561"/>
    <x v="193"/>
    <n v="18166879.49180251"/>
    <n v="2307193.6954589188"/>
    <n v="1991219.7557264967"/>
    <n v="1090012.7695081506"/>
    <n v="1090012.7695081506"/>
    <n v="778580.54964867898"/>
    <n v="545006.38475407532"/>
    <x v="193"/>
    <x v="193"/>
    <n v="2407371.1563798697"/>
    <n v="0.63765817003960668"/>
    <n v="12916651.318671584"/>
    <n v="3230325.3987786933"/>
  </r>
  <r>
    <x v="316"/>
    <n v="6.518130266"/>
    <n v="5.4476055873726912"/>
    <n v="0.83576199999999989"/>
    <n v="4.7267003799530922"/>
    <n v="0.72516199999999997"/>
    <n v="0.93948774966961801"/>
    <x v="196"/>
    <n v="4.7267003799530922"/>
    <n v="4726700.379953092"/>
    <n v="1.2"/>
    <n v="7.3"/>
    <n v="0.16438356164383561"/>
    <x v="194"/>
    <n v="18647804.238719046"/>
    <n v="2368271.1383173191"/>
    <n v="2043932.5431653126"/>
    <n v="1118868.2543231428"/>
    <n v="1118868.2543231428"/>
    <n v="799191.6102308163"/>
    <n v="559434.12716157141"/>
    <x v="194"/>
    <x v="194"/>
    <n v="3036502.9856434525"/>
    <n v="0.68379278992612957"/>
    <n v="13258588.813729241"/>
    <n v="3881242.9761630874"/>
  </r>
  <r>
    <x v="317"/>
    <n v="6.6464158659999999"/>
    <n v="5.5548218169998913"/>
    <n v="0.83576199999999989"/>
    <n v="4.8197282222202915"/>
    <n v="0.72516199999999997"/>
    <n v="0.91037444989503102"/>
    <x v="197"/>
    <n v="4.8197282222202915"/>
    <n v="4819728.2222202914"/>
    <n v="1.2"/>
    <n v="7.3"/>
    <n v="0.16438356164383561"/>
    <x v="195"/>
    <n v="19014818.191773206"/>
    <n v="2414881.9103551973"/>
    <n v="2084159.8939482847"/>
    <n v="1140889.0915063922"/>
    <n v="1140889.0915063922"/>
    <n v="814920.77964742307"/>
    <n v="570444.54575319611"/>
    <x v="195"/>
    <x v="195"/>
    <n v="2955947.2696652561"/>
    <n v="0.67368064837950792"/>
    <n v="13519535.734350748"/>
    <n v="3817312.8831941574"/>
  </r>
  <r>
    <x v="318"/>
    <n v="6.7498015020000004"/>
    <n v="5.6412276029145234"/>
    <n v="0.83576199999999989"/>
    <n v="4.8946995567933245"/>
    <n v="0.72516199999999997"/>
    <n v="1.05806207063989"/>
    <x v="198"/>
    <n v="4.8946995567933245"/>
    <n v="4894699.5567933246"/>
    <n v="1.2"/>
    <n v="7.3"/>
    <n v="0.16438356164383561"/>
    <x v="196"/>
    <n v="19310595.511732571"/>
    <n v="2452445.6299900366"/>
    <n v="2116579.2009109738"/>
    <n v="1158635.7307039541"/>
    <n v="1158635.7307039541"/>
    <n v="827596.9505028245"/>
    <n v="579317.86535197706"/>
    <x v="196"/>
    <x v="196"/>
    <n v="3724813.844640838"/>
    <n v="0.71922932645913085"/>
    <n v="13729833.408841858"/>
    <n v="4599578.0828689206"/>
  </r>
  <r>
    <x v="319"/>
    <n v="6.519361849"/>
    <n v="5.4486348976439372"/>
    <n v="0.83576199999999989"/>
    <n v="4.7275934771445378"/>
    <n v="0.72516199999999997"/>
    <n v="1.1390146278798401"/>
    <x v="199"/>
    <n v="4.7275934771445378"/>
    <n v="4727593.4771445375"/>
    <n v="1.2"/>
    <n v="7.3"/>
    <n v="0.16438356164383561"/>
    <x v="197"/>
    <n v="18651327.690652423"/>
    <n v="2368718.6167128575"/>
    <n v="2044318.7386647246"/>
    <n v="1119079.6614391452"/>
    <n v="1119079.6614391452"/>
    <n v="799342.61531367525"/>
    <n v="559539.83071957261"/>
    <x v="197"/>
    <x v="197"/>
    <n v="3980358.6925722063"/>
    <n v="0.73918438538881681"/>
    <n v="13261093.988053871"/>
    <n v="4825258.2944173729"/>
  </r>
  <r>
    <x v="320"/>
    <n v="6.3792889019999999"/>
    <n v="5.3315672513133237"/>
    <n v="0.83576199999999989"/>
    <n v="4.6260178987521234"/>
    <n v="0.72516199999999997"/>
    <n v="1.1332105131002701"/>
    <x v="200"/>
    <n v="4.6260178987521234"/>
    <n v="4626017.8987521231"/>
    <n v="1.2"/>
    <n v="7.3"/>
    <n v="0.16438356164383561"/>
    <x v="198"/>
    <n v="18250591.162200153"/>
    <n v="2317825.0775994193"/>
    <n v="2000395.1527425812"/>
    <n v="1095035.4697320091"/>
    <n v="1095035.4697320091"/>
    <n v="782168.19266572082"/>
    <n v="547517.73486600455"/>
    <x v="198"/>
    <x v="198"/>
    <n v="3867988.0255983518"/>
    <n v="0.73784853141816675"/>
    <n v="12976170.316324309"/>
    <n v="4694734.3817899227"/>
  </r>
  <r>
    <x v="321"/>
    <n v="6.8120053130000002"/>
    <n v="5.6932151844035053"/>
    <n v="0.83576199999999989"/>
    <n v="4.9398073967857057"/>
    <n v="0.72516199999999997"/>
    <n v="1.0899370379159501"/>
    <x v="201"/>
    <n v="4.9398073967857057"/>
    <n v="4939807.3967857054"/>
    <n v="1.2"/>
    <n v="7.3"/>
    <n v="0.16438356164383561"/>
    <x v="199"/>
    <n v="19488555.209236752"/>
    <n v="2475046.5115730674"/>
    <n v="2136084.8548981282"/>
    <n v="1169313.3125542051"/>
    <n v="1169313.3125542051"/>
    <n v="835223.79468157515"/>
    <n v="584656.65627710253"/>
    <x v="199"/>
    <x v="199"/>
    <n v="3916596.6260093679"/>
    <n v="0.72744040262212173"/>
    <n v="13856362.75376733"/>
    <n v="4799422.3856508099"/>
  </r>
  <r>
    <x v="322"/>
    <n v="6.1825996249999999"/>
    <n v="5.1671818277892489"/>
    <n v="0.83576199999999989"/>
    <n v="4.4833863092642501"/>
    <n v="0.72516199999999997"/>
    <n v="1.22722425115083"/>
    <x v="202"/>
    <n v="4.4833863092642501"/>
    <n v="4483386.3092642501"/>
    <n v="1.2"/>
    <n v="7.3"/>
    <n v="0.16438356164383561"/>
    <x v="200"/>
    <n v="17687880.233809642"/>
    <n v="2246360.7896938245"/>
    <n v="1938718.015627207"/>
    <n v="1061272.8140285786"/>
    <n v="1061272.8140285786"/>
    <n v="758052.0100204132"/>
    <n v="530636.40701428929"/>
    <x v="200"/>
    <x v="200"/>
    <n v="4170228.2806383483"/>
    <n v="0.75793111980713501"/>
    <n v="12576082.846238656"/>
    <n v="4971483.9989924133"/>
  </r>
  <r>
    <x v="323"/>
    <n v="5.4963424459999999"/>
    <n v="4.5936341553538513"/>
    <n v="0.83576199999999989"/>
    <n v="3.9857386808262518"/>
    <n v="0.72516199999999997"/>
    <n v="1.2408705200577601"/>
    <x v="203"/>
    <n v="3.9857386808262518"/>
    <n v="3985738.6808262519"/>
    <n v="1.2"/>
    <n v="7.3"/>
    <n v="0.16438356164383561"/>
    <x v="201"/>
    <n v="15724558.083259735"/>
    <n v="1997018.8765739864"/>
    <n v="1723523.8841972903"/>
    <n v="943473.48499558412"/>
    <n v="943473.48499558412"/>
    <n v="673909.63213970291"/>
    <n v="471736.74249779206"/>
    <x v="201"/>
    <x v="201"/>
    <n v="3761731.0788265672"/>
    <n v="0.76059323239641441"/>
    <n v="11180160.797197672"/>
    <n v="4474048.8871934107"/>
  </r>
  <r>
    <x v="324"/>
    <n v="5.35359271"/>
    <n v="4.4743293504950197"/>
    <n v="0.83576199999999989"/>
    <n v="3.8822219967690197"/>
    <n v="0.72516199999999997"/>
    <n v="1.2925168348710601"/>
    <x v="204"/>
    <n v="3.8822219967690197"/>
    <n v="3882221.9967690199"/>
    <n v="1.2"/>
    <n v="7.3"/>
    <n v="0.16438356164383561"/>
    <x v="202"/>
    <n v="15316163.494102437"/>
    <n v="1945152.7637510095"/>
    <n v="1678760.9201214423"/>
    <n v="918969.80964614614"/>
    <n v="918969.80964614614"/>
    <n v="656407.0068901045"/>
    <n v="459484.90482307307"/>
    <x v="202"/>
    <x v="202"/>
    <n v="3864534.7278686021"/>
    <n v="0.7701594345181243"/>
    <n v="10889792.244306833"/>
    <n v="4558352.3827076266"/>
  </r>
  <r>
    <x v="325"/>
    <n v="6.1181035110000002"/>
    <n v="5.1132784265603819"/>
    <n v="0.83576199999999989"/>
    <n v="4.4366161782437823"/>
    <n v="0.72516199999999997"/>
    <n v="1.2963304291070801"/>
    <x v="205"/>
    <n v="4.4366161782437823"/>
    <n v="4436616.1782437824"/>
    <n v="1.2"/>
    <n v="7.3"/>
    <n v="0.16438356164383561"/>
    <x v="203"/>
    <n v="17503362.456633005"/>
    <n v="2222927.0319923917"/>
    <n v="1918493.5492645248"/>
    <n v="1050201.7473979802"/>
    <n v="1050201.7473979802"/>
    <n v="750144.10528427165"/>
    <n v="525100.87369899009"/>
    <x v="203"/>
    <x v="203"/>
    <n v="4433322.5625468045"/>
    <n v="0.77083558824871989"/>
    <n v="12444890.706666065"/>
    <n v="5226219.6804271862"/>
  </r>
  <r>
    <x v="326"/>
    <n v="6.9443628510000002"/>
    <n v="5.8038345850774613"/>
    <n v="0.83576199999999989"/>
    <n v="5.0357880537568622"/>
    <n v="0.72516199999999997"/>
    <n v="1.2390727232204299"/>
    <x v="206"/>
    <n v="5.0357880537568622"/>
    <n v="5035788.0537568619"/>
    <n v="1.2"/>
    <n v="7.3"/>
    <n v="0.16438356164383561"/>
    <x v="204"/>
    <n v="19867218.623040773"/>
    <n v="2523136.765126178"/>
    <n v="2177589.0697897193"/>
    <n v="1192033.1173824463"/>
    <n v="1192033.1173824463"/>
    <n v="851452.22670174739"/>
    <n v="596016.55869122315"/>
    <x v="204"/>
    <x v="204"/>
    <n v="4743711.9588773493"/>
    <n v="0.76024587205059513"/>
    <n v="14125592.44098199"/>
    <n v="5643691.058638202"/>
  </r>
  <r>
    <x v="327"/>
    <n v="7.5391581859999999"/>
    <n v="6.3009419238477307"/>
    <n v="0.83576199999999989"/>
    <n v="5.4671110284761317"/>
    <n v="0.72516199999999997"/>
    <n v="1.15240135158007"/>
    <x v="207"/>
    <n v="5.4671110284761317"/>
    <n v="5467111.0284761321"/>
    <n v="1.2"/>
    <n v="7.3"/>
    <n v="0.16438356164383561"/>
    <x v="205"/>
    <n v="21568876.386316795"/>
    <n v="2739247.3010622328"/>
    <n v="2364102.9153430802"/>
    <n v="1294132.5831790078"/>
    <n v="1294132.5831790078"/>
    <n v="924380.41655643412"/>
    <n v="647066.29158950388"/>
    <x v="205"/>
    <x v="205"/>
    <n v="4676176.1561023574"/>
    <n v="0.74221411679681826"/>
    <n v="15335471.110671241"/>
    <n v="5653239.8468646966"/>
  </r>
  <r>
    <x v="328"/>
    <n v="7.7865927849999999"/>
    <n v="6.5077383591771687"/>
    <n v="0.83576199999999989"/>
    <n v="5.6465411971561696"/>
    <n v="0.72516199999999997"/>
    <n v="1.1340119828057"/>
    <x v="208"/>
    <n v="5.6465411971561696"/>
    <n v="5646541.1971561695"/>
    <n v="1.2"/>
    <n v="7.3"/>
    <n v="0.16438356164383561"/>
    <x v="206"/>
    <n v="22276765.270972285"/>
    <n v="2829149.1894134805"/>
    <n v="2441692.5934504983"/>
    <n v="1336605.916258337"/>
    <n v="1336605.916258337"/>
    <n v="954718.51161309797"/>
    <n v="668302.95812916849"/>
    <x v="206"/>
    <x v="206"/>
    <n v="4725811.5739752809"/>
    <n v="0.73803380852589395"/>
    <n v="15838780.107661294"/>
    <n v="5734942.4208519701"/>
  </r>
  <r>
    <x v="329"/>
    <n v="7.7452903219999998"/>
    <n v="6.4732193300953629"/>
    <n v="0.83576199999999989"/>
    <n v="5.6165902204821636"/>
    <n v="0.72516199999999997"/>
    <n v="0.85977384431984505"/>
    <x v="209"/>
    <n v="5.6165902204821636"/>
    <n v="5616590.2204821641"/>
    <n v="1.2"/>
    <n v="7.3"/>
    <n v="0.16438356164383561"/>
    <x v="207"/>
    <n v="22158602.513683058"/>
    <n v="2814142.5192377483"/>
    <n v="2428741.111231904"/>
    <n v="1329516.1508209833"/>
    <n v="1329516.1508209833"/>
    <n v="949654.39344355965"/>
    <n v="664758.07541049167"/>
    <x v="207"/>
    <x v="207"/>
    <n v="3160461.1813372574"/>
    <n v="0.65447564823675375"/>
    <n v="15754766.387228653"/>
    <n v="4164239.2904227041"/>
  </r>
  <r>
    <x v="330"/>
    <n v="7.9484239939999997"/>
    <n v="6.6429907340734271"/>
    <n v="0.83576199999999989"/>
    <n v="5.7638950403370277"/>
    <n v="0.72516199999999997"/>
    <n v="0.97639154704090003"/>
    <x v="210"/>
    <n v="5.7638950403370277"/>
    <n v="5763895.040337028"/>
    <n v="1.2"/>
    <n v="7.3"/>
    <n v="0.16438356164383561"/>
    <x v="208"/>
    <n v="22739750.296124168"/>
    <n v="2887948.2876077695"/>
    <n v="2492439.0592430383"/>
    <n v="1364385.0177674501"/>
    <n v="1364385.0177674501"/>
    <n v="974560.72697675007"/>
    <n v="682192.50888372504"/>
    <x v="208"/>
    <x v="208"/>
    <n v="3915521.9555996787"/>
    <n v="0.6957441908198283"/>
    <n v="16167962.460544283"/>
    <n v="4945625.8865323169"/>
  </r>
  <r>
    <x v="331"/>
    <n v="8.0523991250000009"/>
    <n v="6.7298891975082498"/>
    <n v="0.83576199999999989"/>
    <n v="5.83929385428325"/>
    <n v="0.72516199999999997"/>
    <n v="0.89013776537948897"/>
    <x v="211"/>
    <n v="5.83929385428325"/>
    <n v="5839293.8542832499"/>
    <n v="1.2"/>
    <n v="7.3"/>
    <n v="0.16438356164383561"/>
    <x v="209"/>
    <n v="23037214.110048987"/>
    <n v="2925726.1919762213"/>
    <n v="2525043.2179907267"/>
    <n v="1382232.8466029391"/>
    <n v="1382232.8466029391"/>
    <n v="987309.17614495661"/>
    <n v="691116.42330146953"/>
    <x v="209"/>
    <x v="209"/>
    <n v="3463080.6062371205"/>
    <n v="0.66626199698991684"/>
    <n v="16379459.232244829"/>
    <n v="4506659.5595444059"/>
  </r>
  <r>
    <x v="332"/>
    <n v="7.9535678990000003"/>
    <n v="6.6472898144040373"/>
    <n v="0.83576199999999989"/>
    <n v="5.7676252047746379"/>
    <n v="0.72516199999999997"/>
    <n v="0.86426054133441899"/>
    <x v="212"/>
    <n v="5.7676252047746379"/>
    <n v="5767625.2047746377"/>
    <n v="1.2"/>
    <n v="7.3"/>
    <n v="0.16438356164383561"/>
    <x v="210"/>
    <n v="22754466.561302681"/>
    <n v="2889817.2532854406"/>
    <n v="2494052.0670227832"/>
    <n v="1365267.9936781607"/>
    <n v="1365267.9936781607"/>
    <n v="975191.42405582918"/>
    <n v="682633.99683908036"/>
    <x v="210"/>
    <x v="210"/>
    <n v="3271326.3114814372"/>
    <n v="0.65626939329784972"/>
    <n v="16178425.725086205"/>
    <n v="4302096.8848534878"/>
  </r>
  <r>
    <x v="333"/>
    <n v="8.0394953129999998"/>
    <n v="6.719104681783505"/>
    <n v="0.83576199999999989"/>
    <n v="5.8299365001657053"/>
    <n v="0.72516199999999997"/>
    <n v="0.88703842370610397"/>
    <x v="213"/>
    <n v="5.8299365001657053"/>
    <n v="5829936.5001657056"/>
    <n v="1.2"/>
    <n v="7.3"/>
    <n v="0.16438356164383561"/>
    <x v="211"/>
    <n v="23000297.425311275"/>
    <n v="2921037.7730145319"/>
    <n v="2520996.8856528681"/>
    <n v="1380017.8455186763"/>
    <n v="1380017.8455186763"/>
    <n v="985727.03251334035"/>
    <n v="690008.92275933817"/>
    <x v="211"/>
    <x v="211"/>
    <n v="3439462.1221952769"/>
    <n v="0.66509590533810337"/>
    <n v="16353211.469396316"/>
    <n v="4481368.7606543293"/>
  </r>
  <r>
    <x v="334"/>
    <n v="8.1178529669999993"/>
    <n v="6.7845930314058522"/>
    <n v="0.83576199999999989"/>
    <n v="5.8867584932556536"/>
    <n v="0.72516199999999997"/>
    <n v="0.94873355442808804"/>
    <x v="214"/>
    <n v="5.8867584932556536"/>
    <n v="5886758.4932556534"/>
    <n v="1.2"/>
    <n v="7.3"/>
    <n v="0.16438356164383561"/>
    <x v="212"/>
    <n v="23224471.863803126"/>
    <n v="2949507.9267029972"/>
    <n v="2545568.005357564"/>
    <n v="1393468.3118281874"/>
    <n v="1393468.3118281874"/>
    <n v="995334.50844870543"/>
    <n v="696734.15591409372"/>
    <x v="212"/>
    <x v="212"/>
    <n v="3836169.4795463779"/>
    <n v="0.68687436126290602"/>
    <n v="16512599.495164022"/>
    <n v="4888231.1534520788"/>
  </r>
  <r>
    <x v="335"/>
    <n v="8.1413602639999993"/>
    <n v="6.804239536961167"/>
    <n v="0.83576199999999989"/>
    <n v="5.9038050917627674"/>
    <n v="0.72516199999999997"/>
    <n v="0.98655665100735601"/>
    <x v="215"/>
    <n v="5.9038050917627674"/>
    <n v="5903805.0917627672"/>
    <n v="1.2"/>
    <n v="7.3"/>
    <n v="0.16438356164383561"/>
    <x v="213"/>
    <n v="23291724.197639409"/>
    <n v="2958048.973100205"/>
    <n v="2552939.341519834"/>
    <n v="1397503.4518583645"/>
    <n v="1397503.4518583645"/>
    <n v="998216.75132740324"/>
    <n v="698751.72592918226"/>
    <x v="213"/>
    <x v="213"/>
    <n v="4070578.2689570957"/>
    <n v="0.69887912679087139"/>
    <n v="16560415.90452162"/>
    <n v="5125686.45360047"/>
  </r>
  <r>
    <x v="336"/>
    <n v="8.6207164970000001"/>
    <n v="7.2048672609657132"/>
    <n v="0.83576199999999989"/>
    <n v="6.2514160163975134"/>
    <n v="0.72516199999999997"/>
    <n v="0.96845356512721903"/>
    <x v="216"/>
    <n v="6.2514160163975134"/>
    <n v="6251416.0163975134"/>
    <n v="1.2"/>
    <n v="7.3"/>
    <n v="0.16438356164383561"/>
    <x v="214"/>
    <n v="24663120.722225804"/>
    <n v="3132216.3317226772"/>
    <n v="2703254.1963039641"/>
    <n v="1479787.2433335481"/>
    <n v="1479787.2433335481"/>
    <n v="1056990.8880953917"/>
    <n v="739893.62166677404"/>
    <x v="214"/>
    <x v="214"/>
    <n v="4197080.466832146"/>
    <n v="0.69325034165929855"/>
    <n v="17535478.833502546"/>
    <n v="5314312.5065067951"/>
  </r>
  <r>
    <x v="337"/>
    <n v="8.0937748079999992"/>
    <n v="6.7644694210836942"/>
    <n v="0.83576199999999989"/>
    <n v="5.869297927318895"/>
    <n v="0.72516199999999997"/>
    <n v="1.0315648917149101"/>
    <x v="217"/>
    <n v="5.869297927318895"/>
    <n v="5869297.9273188952"/>
    <n v="1.2"/>
    <n v="7.3"/>
    <n v="0.16438356164383561"/>
    <x v="215"/>
    <n v="23155586.343395092"/>
    <n v="2940759.4656111766"/>
    <n v="2538017.6602814123"/>
    <n v="1389335.1806037053"/>
    <n v="1389335.1806037053"/>
    <n v="992382.27185978962"/>
    <n v="694667.59030185267"/>
    <x v="215"/>
    <x v="215"/>
    <n v="4310952.9102337537"/>
    <n v="0.71201734121859817"/>
    <n v="16463621.890153909"/>
    <n v="5359894.0905354088"/>
  </r>
  <r>
    <x v="338"/>
    <n v="8.7951481030000007"/>
    <n v="7.3506505688594856"/>
    <n v="0.83576199999999989"/>
    <n v="6.3779071886676864"/>
    <n v="0.72516199999999997"/>
    <n v="1.0798934858331899"/>
    <x v="218"/>
    <n v="6.3779071886676864"/>
    <n v="6377907.1886676867"/>
    <n v="1.2"/>
    <n v="7.3"/>
    <n v="0.16438356164383561"/>
    <x v="216"/>
    <n v="25162154.388168409"/>
    <n v="3195593.6072973879"/>
    <n v="2757951.850617459"/>
    <n v="1509729.2632901045"/>
    <n v="1509729.2632901045"/>
    <n v="1078378.0452072176"/>
    <n v="754864.63164505223"/>
    <x v="216"/>
    <x v="216"/>
    <n v="4992757.6781998705"/>
    <n v="0.72490546140075773"/>
    <n v="17890291.76998774"/>
    <n v="6132595.7946458552"/>
  </r>
  <r>
    <x v="339"/>
    <n v="8.8749588839999998"/>
    <n v="7.4173533868096069"/>
    <n v="0.83576199999999989"/>
    <n v="6.4357829342392074"/>
    <n v="0.72516199999999997"/>
    <n v="1.3048250550602301"/>
    <x v="219"/>
    <n v="6.4357829342392074"/>
    <n v="6435782.9342392078"/>
    <n v="1.2"/>
    <n v="7.3"/>
    <n v="0.16438356164383561"/>
    <x v="217"/>
    <n v="25390486.096724544"/>
    <n v="3224591.7342840172"/>
    <n v="2782978.6368159866"/>
    <n v="1523429.1658034725"/>
    <n v="1523429.1658034725"/>
    <n v="1088163.6898596233"/>
    <n v="761714.58290173626"/>
    <x v="217"/>
    <x v="217"/>
    <n v="6485674.7636314807"/>
    <n v="0.77232748630206527"/>
    <n v="18052635.61477115"/>
    <n v="7635856.2386226263"/>
  </r>
  <r>
    <x v="340"/>
    <n v="8.7604614049999991"/>
    <n v="7.3216607447656088"/>
    <n v="0.83576199999999989"/>
    <n v="6.3527537133726089"/>
    <n v="0.72516199999999997"/>
    <n v="1.17776893890149"/>
    <x v="220"/>
    <n v="6.3527537133726089"/>
    <n v="6352753.7133726086"/>
    <n v="1.2"/>
    <n v="7.3"/>
    <n v="0.16438356164383561"/>
    <x v="218"/>
    <n v="25062918.759607006"/>
    <n v="3182990.6824700898"/>
    <n v="2747074.9169012108"/>
    <n v="1503775.1255764202"/>
    <n v="1503775.1255764202"/>
    <n v="1074125.0896974432"/>
    <n v="751887.56278821011"/>
    <x v="218"/>
    <x v="218"/>
    <n v="5594845.6653515352"/>
    <n v="0.74776648423188197"/>
    <n v="17819735.23808058"/>
    <n v="6730188.4373131488"/>
  </r>
  <r>
    <x v="341"/>
    <n v="9.245168606"/>
    <n v="7.7267606044877715"/>
    <n v="0.83576199999999989"/>
    <n v="6.704244956664172"/>
    <n v="0.72516199999999997"/>
    <n v="1.26306064707036"/>
    <x v="221"/>
    <n v="6.704244956664172"/>
    <n v="6704244.956664172"/>
    <n v="1.2"/>
    <n v="7.3"/>
    <n v="0.16438356164383561"/>
    <x v="219"/>
    <n v="26449623.938620299"/>
    <n v="3359102.240204778"/>
    <n v="2899067.7095580609"/>
    <n v="1586977.436317218"/>
    <n v="1586977.436317218"/>
    <n v="1133555.3116551556"/>
    <n v="793488.718158609"/>
    <x v="219"/>
    <x v="219"/>
    <n v="6476219.1504346244"/>
    <n v="0.7647992589186734"/>
    <n v="18805682.620359033"/>
    <n v="7674379.2549238382"/>
  </r>
  <r>
    <x v="342"/>
    <n v="10.147786809999999"/>
    <n v="8.4811345998992191"/>
    <n v="0.83576199999999989"/>
    <n v="7.3587893787132197"/>
    <n v="0.72516199999999997"/>
    <n v="1.24601449176726"/>
    <x v="222"/>
    <n v="7.3587893787132197"/>
    <n v="7358789.3787132194"/>
    <n v="1.2"/>
    <n v="7.3"/>
    <n v="0.16438356164383561"/>
    <x v="220"/>
    <n v="29031936.179032974"/>
    <n v="3687055.8947371878"/>
    <n v="3182107.5761947213"/>
    <n v="1741916.1707419783"/>
    <n v="1741916.1707419783"/>
    <n v="1244225.8362442704"/>
    <n v="870958.08537098917"/>
    <x v="220"/>
    <x v="220"/>
    <n v="6983062.0407642946"/>
    <n v="0.76158158497798745"/>
    <n v="20641706.623292442"/>
    <n v="8298200.1223686729"/>
  </r>
  <r>
    <x v="343"/>
    <n v="10.03730002"/>
    <n v="8.3887939393152386"/>
    <n v="0.83576199999999989"/>
    <n v="7.2786685571032397"/>
    <n v="0.72516199999999997"/>
    <n v="1.2406588095452"/>
    <x v="223"/>
    <n v="7.2786685571032397"/>
    <n v="7278668.5571032399"/>
    <n v="1.2"/>
    <n v="7.3"/>
    <n v="0.16438356164383561"/>
    <x v="221"/>
    <n v="28715843.07459908"/>
    <n v="3646912.0704740831"/>
    <n v="3147461.5141408779"/>
    <n v="1722950.5844759448"/>
    <n v="1722950.5844759448"/>
    <n v="1230678.9889113891"/>
    <n v="861475.29223797238"/>
    <x v="221"/>
    <x v="221"/>
    <n v="6868049.8169861492"/>
    <n v="0.76055237915852991"/>
    <n v="20416964.426039945"/>
    <n v="8168868.9748918116"/>
  </r>
  <r>
    <x v="344"/>
    <n v="10.22223967"/>
    <n v="8.5433594710785385"/>
    <n v="0.83576199999999989"/>
    <n v="7.4127797635765402"/>
    <n v="0.72516199999999997"/>
    <n v="1.06510660513163"/>
    <x v="224"/>
    <n v="7.4127797635765402"/>
    <n v="7412779.7635765402"/>
    <n v="1.2"/>
    <n v="7.3"/>
    <n v="0.16438356164383561"/>
    <x v="222"/>
    <n v="29244939.341233477"/>
    <n v="3714107.2963366518"/>
    <n v="3205454.244223055"/>
    <n v="1754696.3604740086"/>
    <n v="1754696.3604740086"/>
    <n v="1253354.5431957205"/>
    <n v="877348.1802370043"/>
    <x v="222"/>
    <x v="222"/>
    <n v="5693265.4467796981"/>
    <n v="0.72108632244854476"/>
    <n v="20793151.871617001"/>
    <n v="7018052.5083344504"/>
  </r>
  <r>
    <x v="345"/>
    <n v="9.9042292419999995"/>
    <n v="8.2775784397524017"/>
    <n v="0.83576199999999989"/>
    <n v="7.1821706855872032"/>
    <n v="0.72516199999999997"/>
    <n v="1.1712840871931101"/>
    <x v="225"/>
    <n v="7.1821706855872032"/>
    <n v="7182170.6855872031"/>
    <n v="1.2"/>
    <n v="7.3"/>
    <n v="0.16438356164383561"/>
    <x v="223"/>
    <n v="28335139.143138558"/>
    <n v="3598562.671178597"/>
    <n v="3105733.6439390085"/>
    <n v="1700108.3485883134"/>
    <n v="1700108.3485883134"/>
    <n v="1214363.1061345097"/>
    <n v="850054.17429415672"/>
    <x v="223"/>
    <x v="223"/>
    <n v="6278734.6782961786"/>
    <n v="0.74636998532651433"/>
    <n v="20146283.930771515"/>
    <n v="7562308.0612389632"/>
  </r>
  <r>
    <x v="346"/>
    <n v="9.1514396700000002"/>
    <n v="7.648425521478539"/>
    <n v="0.83576199999999989"/>
    <n v="6.6362762939765396"/>
    <n v="0.72516199999999997"/>
    <n v="1.27731964388816"/>
    <x v="226"/>
    <n v="6.6362762939765396"/>
    <n v="6636276.2939765397"/>
    <n v="1.2"/>
    <n v="7.3"/>
    <n v="0.16438356164383561"/>
    <x v="224"/>
    <n v="26181473.598154023"/>
    <n v="3325047.146965561"/>
    <n v="2869676.5168833821"/>
    <n v="1570888.4158892413"/>
    <n v="1570888.4158892413"/>
    <n v="1122063.154206601"/>
    <n v="785444.20794462063"/>
    <x v="224"/>
    <x v="224"/>
    <n v="6505188.8908696622"/>
    <n v="0.76742485591365428"/>
    <n v="18615027.728287511"/>
    <n v="7691201.8646209314"/>
  </r>
  <r>
    <x v="347"/>
    <n v="9.6363524829999996"/>
    <n v="8.0536972238970446"/>
    <n v="0.83576199999999989"/>
    <n v="6.9879166392772456"/>
    <n v="0.72516199999999997"/>
    <n v="1.23654725538814"/>
    <x v="227"/>
    <n v="6.9879166392772456"/>
    <n v="6987916.6392772458"/>
    <n v="1.2"/>
    <n v="7.3"/>
    <n v="0.16438356164383561"/>
    <x v="225"/>
    <n v="27568767.015230779"/>
    <n v="3501233.410934309"/>
    <n v="3021733.7846336882"/>
    <n v="1654126.0209138466"/>
    <n v="1654126.0209138466"/>
    <n v="1181518.5863670334"/>
    <n v="827063.01045692328"/>
    <x v="225"/>
    <x v="225"/>
    <n v="6564969.1774341296"/>
    <n v="0.75975620913220954"/>
    <n v="19601393.347829081"/>
    <n v="7813826.1307224706"/>
  </r>
  <r>
    <x v="348"/>
    <n v="10.03872694"/>
    <n v="8.3899865048282791"/>
    <n v="0.83576199999999989"/>
    <n v="7.2797033052642801"/>
    <n v="0.72516199999999997"/>
    <n v="1.2196946111415701"/>
    <x v="228"/>
    <n v="7.2797033052642801"/>
    <n v="7279703.3052642802"/>
    <n v="1.2"/>
    <n v="7.3"/>
    <n v="0.16438356164383561"/>
    <x v="226"/>
    <n v="28719925.368713871"/>
    <n v="3647430.5218266617"/>
    <n v="3147908.9627351025"/>
    <n v="1723195.5221228322"/>
    <n v="1723195.5221228322"/>
    <n v="1230853.9443734516"/>
    <n v="861597.76106141612"/>
    <x v="226"/>
    <x v="226"/>
    <n v="6716413.0464629605"/>
    <n v="0.75643673628797625"/>
    <n v="20419866.93715556"/>
    <n v="8017417.1310789036"/>
  </r>
  <r>
    <x v="349"/>
    <n v="9.4385523510000002"/>
    <n v="7.888383389976461"/>
    <n v="0.83576199999999989"/>
    <n v="6.8444794999558622"/>
    <n v="0.72516199999999997"/>
    <n v="1.20888566951395"/>
    <x v="229"/>
    <n v="6.8444794999558622"/>
    <n v="6844479.4999558618"/>
    <n v="1.2"/>
    <n v="7.3"/>
    <n v="0.16438356164383561"/>
    <x v="227"/>
    <n v="27002878.027223125"/>
    <n v="3429365.5094573367"/>
    <n v="2959708.309483849"/>
    <n v="1620172.6816333875"/>
    <n v="1620172.6816333875"/>
    <n v="1157266.2011667055"/>
    <n v="810086.34081669373"/>
    <x v="227"/>
    <x v="227"/>
    <n v="6240884.4916673647"/>
    <n v="0.75425897774017703"/>
    <n v="19199046.277355641"/>
    <n v="7464106.8419619547"/>
  </r>
  <r>
    <x v="350"/>
    <n v="8.3740266630000004"/>
    <n v="6.998693271922205"/>
    <n v="0.83576199999999989"/>
    <n v="6.072525922994406"/>
    <n v="0.72516199999999997"/>
    <n v="1.45071846071208"/>
    <x v="230"/>
    <n v="6.072525922994406"/>
    <n v="6072525.922994406"/>
    <n v="1.2"/>
    <n v="7.3"/>
    <n v="0.16438356164383561"/>
    <x v="228"/>
    <n v="23957362.545512177"/>
    <n v="3042585.0432800464"/>
    <n v="2625898.0590063171"/>
    <n v="1437441.7527307305"/>
    <n v="1437441.7527307305"/>
    <n v="1026744.109093379"/>
    <n v="718720.87636536523"/>
    <x v="228"/>
    <x v="228"/>
    <n v="7005543.1792783914"/>
    <n v="0.79522367139672889"/>
    <n v="17033684.769859158"/>
    <n v="8090804.5832752828"/>
  </r>
  <r>
    <x v="351"/>
    <n v="8.7107692570000008"/>
    <n v="7.2801299357688336"/>
    <n v="0.83576199999999989"/>
    <n v="6.3167188559446341"/>
    <n v="0.72516199999999997"/>
    <n v="1.4810903887637801"/>
    <x v="231"/>
    <n v="6.3167188559446341"/>
    <n v="6316718.8559446344"/>
    <n v="1.2"/>
    <n v="7.3"/>
    <n v="0.16438356164383561"/>
    <x v="229"/>
    <n v="24920753.842630886"/>
    <n v="3164935.7380141225"/>
    <n v="2731492.6265369356"/>
    <n v="1495245.2305578531"/>
    <n v="1495245.2305578531"/>
    <n v="1068032.3075413236"/>
    <n v="747622.61527892656"/>
    <x v="229"/>
    <x v="229"/>
    <n v="7479106.2273144294"/>
    <n v="0.79942290998892651"/>
    <n v="17718655.98211056"/>
    <n v="8608008.9707836118"/>
  </r>
  <r>
    <x v="352"/>
    <n v="10.3676564"/>
    <n v="8.6648932481767993"/>
    <n v="0.83576199999999989"/>
    <n v="7.5182304503367998"/>
    <n v="0.72516199999999997"/>
    <n v="1.52109360904839"/>
    <x v="232"/>
    <n v="7.5182304503367998"/>
    <n v="7518230.4503368"/>
    <n v="1.2"/>
    <n v="7.3"/>
    <n v="0.16438356164383561"/>
    <x v="230"/>
    <n v="29660963.968452029"/>
    <n v="3766942.4239934077"/>
    <n v="3251053.5149706886"/>
    <n v="1779657.8381071216"/>
    <n v="1779657.8381071216"/>
    <n v="1271184.1700765155"/>
    <n v="889828.91905356082"/>
    <x v="230"/>
    <x v="230"/>
    <n v="9202470.5167673863"/>
    <n v="0.804697884170679"/>
    <n v="21088945.381569393"/>
    <n v="10546103.370306745"/>
  </r>
  <r>
    <x v="353"/>
    <n v="10.571133769999999"/>
    <n v="8.8349519018827376"/>
    <n v="0.83576199999999989"/>
    <n v="7.6657845069207395"/>
    <n v="0.72516199999999997"/>
    <n v="1.6410815584262"/>
    <x v="233"/>
    <n v="7.6657845069207395"/>
    <n v="7665784.5069207391"/>
    <n v="1.2"/>
    <n v="7.3"/>
    <n v="0.16438356164383561"/>
    <x v="231"/>
    <n v="30243095.04100237"/>
    <n v="3840873.0702073011"/>
    <n v="3314859.2386012957"/>
    <n v="1814585.7024601421"/>
    <n v="1814585.7024601421"/>
    <n v="1296132.6446143873"/>
    <n v="907292.85123007104"/>
    <x v="231"/>
    <x v="231"/>
    <n v="10302881.51581054"/>
    <n v="0.81897743064854012"/>
    <n v="21502840.574152686"/>
    <n v="11672884.733946837"/>
  </r>
  <r>
    <x v="354"/>
    <n v="10.466026599999999"/>
    <n v="8.7471073232691978"/>
    <n v="0.83576199999999989"/>
    <n v="7.5895647813091989"/>
    <n v="0.72516199999999997"/>
    <n v="1.87776833140303"/>
    <x v="234"/>
    <n v="7.5895647813091989"/>
    <n v="7589564.7813091986"/>
    <n v="1.2"/>
    <n v="7.3"/>
    <n v="0.16438356164383561"/>
    <x v="232"/>
    <n v="29942392.561877389"/>
    <n v="3802683.8553584283"/>
    <n v="3281900.099014347"/>
    <n v="1796543.5537126432"/>
    <n v="1796543.5537126432"/>
    <n v="1283245.3955090309"/>
    <n v="898271.77685632161"/>
    <x v="232"/>
    <x v="232"/>
    <n v="11996791.133427352"/>
    <n v="0.84179475430835393"/>
    <n v="21289041.111494821"/>
    <n v="13353172.618617855"/>
  </r>
  <r>
    <x v="355"/>
    <n v="10.675597379999999"/>
    <n v="8.9222586175035588"/>
    <n v="0.83576199999999989"/>
    <n v="7.7415375472755592"/>
    <n v="0.72516199999999997"/>
    <n v="2.0489157849989099"/>
    <x v="235"/>
    <n v="7.7415375472755592"/>
    <n v="7741537.547275559"/>
    <n v="1.2"/>
    <n v="7.3"/>
    <n v="0.16438356164383561"/>
    <x v="233"/>
    <n v="18579690.113461342"/>
    <n v="2359620.6444095904"/>
    <n v="2036466.7485076021"/>
    <n v="1114781.4068076804"/>
    <n v="1114781.4068076804"/>
    <n v="796272.43343405752"/>
    <n v="557390.70340384019"/>
    <x v="233"/>
    <x v="233"/>
    <n v="14408122.334595235"/>
    <n v="0.90835592737455351"/>
    <n v="13210159.670671014"/>
    <n v="15304367.777370797"/>
  </r>
  <r>
    <x v="356"/>
    <n v="11.124893200000001"/>
    <n v="9.2977629906184003"/>
    <n v="0.83576199999999989"/>
    <n v="8.0673498026984003"/>
    <n v="0.72516199999999997"/>
    <n v="2.1761563002377402"/>
    <x v="236"/>
    <n v="8.0673498026984003"/>
    <n v="8067349.8026983999"/>
    <n v="1.2"/>
    <n v="7.3"/>
    <n v="0.16438356164383561"/>
    <x v="234"/>
    <n v="19361639.52647616"/>
    <n v="2458928.2198624723"/>
    <n v="2122173.9895269764"/>
    <n v="1161698.3715885696"/>
    <n v="1161698.3715885696"/>
    <n v="829784.55113469262"/>
    <n v="580849.1857942848"/>
    <x v="234"/>
    <x v="234"/>
    <n v="16040999.86440571"/>
    <n v="0.91371438394229754"/>
    <n v="13766125.703324549"/>
    <n v="16974964.913569529"/>
  </r>
  <r>
    <x v="357"/>
    <n v="11.660571640000001"/>
    <n v="9.74546267498968"/>
    <n v="0.83576199999999989"/>
    <n v="8.4558034516056804"/>
    <n v="0.72516199999999997"/>
    <n v="2.8292257586704901"/>
    <x v="237"/>
    <n v="8.4558034516056804"/>
    <n v="8455803.4516056795"/>
    <n v="1.2"/>
    <n v="7.3"/>
    <n v="0.16438356164383561"/>
    <x v="235"/>
    <n v="20293928.283853628"/>
    <n v="2577328.8920494108"/>
    <n v="2224359.4965409567"/>
    <n v="1217635.6970312176"/>
    <n v="1217635.6970312176"/>
    <n v="869739.78359372693"/>
    <n v="608817.84851560881"/>
    <x v="235"/>
    <x v="235"/>
    <n v="22335622.375518952"/>
    <n v="0.93363167063341701"/>
    <n v="14428983.009819929"/>
    <n v="23314559.087022018"/>
  </r>
  <r>
    <x v="358"/>
    <n v="12.250080260000001"/>
    <n v="10.238151578258119"/>
    <n v="0.83576199999999989"/>
    <n v="8.8832927015021195"/>
    <n v="0.72516199999999997"/>
    <n v="2.44287981310055"/>
    <x v="238"/>
    <n v="8.8832927015021195"/>
    <n v="8883292.7015021201"/>
    <n v="1.2"/>
    <n v="7.3"/>
    <n v="0.16438356164383561"/>
    <x v="236"/>
    <n v="21319902.483605091"/>
    <n v="2707627.6154178465"/>
    <n v="2336813.5972208581"/>
    <n v="1279194.1490163053"/>
    <n v="1279194.1490163053"/>
    <n v="913710.10644021817"/>
    <n v="639597.07450815267"/>
    <x v="236"/>
    <x v="236"/>
    <n v="20032791.775957707"/>
    <n v="0.92313539700279357"/>
    <n v="15158450.665843219"/>
    <n v="21061219.339854825"/>
  </r>
  <r>
    <x v="359"/>
    <n v="13.045585150000001"/>
    <n v="10.9030043361343"/>
    <n v="0.83576199999999989"/>
    <n v="9.4601626185443006"/>
    <n v="0.72516199999999997"/>
    <n v="2.59347933727476"/>
    <x v="239"/>
    <n v="9.4601626185443006"/>
    <n v="9460162.618544301"/>
    <n v="1.2"/>
    <n v="7.3"/>
    <n v="0.16438356164383561"/>
    <x v="237"/>
    <n v="22704390.284506325"/>
    <n v="2883457.5661323033"/>
    <n v="2488563.3493982111"/>
    <n v="1362263.4170703795"/>
    <n v="1362263.4170703795"/>
    <n v="973045.29790741391"/>
    <n v="681131.70853518974"/>
    <x v="237"/>
    <x v="237"/>
    <n v="22758392.20635261"/>
    <n v="0.9275988112551633"/>
    <n v="16142821.492283996"/>
    <n v="23853604.569918539"/>
  </r>
  <r>
    <x v="360"/>
    <n v="13.466860990000001"/>
    <n v="11.255090674724379"/>
    <n v="0.83576199999999989"/>
    <n v="9.7656558492303809"/>
    <n v="0.72516199999999997"/>
    <n v="3.08175814718135"/>
    <x v="240"/>
    <n v="9.7656558492303809"/>
    <n v="9765655.8492303807"/>
    <n v="1.2"/>
    <n v="7.3"/>
    <n v="0.16438356164383561"/>
    <x v="238"/>
    <n v="23437574.038152914"/>
    <n v="2976571.9028454204"/>
    <n v="2568925.5258246893"/>
    <n v="1406254.4422891748"/>
    <n v="1406254.4422891748"/>
    <n v="1004467.458777982"/>
    <n v="703127.22114458738"/>
    <x v="238"/>
    <x v="238"/>
    <n v="28261682.63838489"/>
    <n v="0.93907017421999728"/>
    <n v="16664115.141126722"/>
    <n v="29392262.254790347"/>
  </r>
  <r>
    <x v="361"/>
    <n v="13.81708976"/>
    <n v="11.547798571997118"/>
    <n v="0.83576199999999989"/>
    <n v="10.019628444541119"/>
    <n v="0.72516199999999997"/>
    <n v="2.3864525529496299"/>
    <x v="241"/>
    <n v="10.019628444541119"/>
    <n v="10019628.444541119"/>
    <n v="1.2"/>
    <n v="7.3"/>
    <n v="0.16438356164383561"/>
    <x v="239"/>
    <n v="24047108.266898688"/>
    <n v="3053982.7498961333"/>
    <n v="2635734.8311111457"/>
    <n v="1442826.4960139212"/>
    <n v="1442826.4960139212"/>
    <n v="1030590.3542956581"/>
    <n v="721413.24800696061"/>
    <x v="239"/>
    <x v="239"/>
    <n v="22029972.35863841"/>
    <n v="0.92131794668543454"/>
    <n v="17097493.977764968"/>
    <n v="23189954.633074924"/>
  </r>
  <r>
    <x v="362"/>
    <n v="14.11359152"/>
    <n v="11.795603475938238"/>
    <n v="0.83576199999999989"/>
    <n v="10.234640253826239"/>
    <n v="0.72516199999999997"/>
    <n v="1.85686513367997"/>
    <x v="242"/>
    <n v="10.234640253826239"/>
    <n v="10234640.253826238"/>
    <n v="1.2"/>
    <n v="7.3"/>
    <n v="0.16438356164383561"/>
    <x v="240"/>
    <n v="24563136.609182972"/>
    <n v="3119518.3493662374"/>
    <n v="2692295.2233422338"/>
    <n v="1473788.1965509783"/>
    <n v="1473788.1965509783"/>
    <n v="1052705.8546792702"/>
    <n v="736894.09827548917"/>
    <x v="240"/>
    <x v="240"/>
    <n v="17082578.140997034"/>
    <n v="0.89887742324520048"/>
    <n v="17464390.129129093"/>
    <n v="18267452.544811971"/>
  </r>
  <r>
    <x v="363"/>
    <n v="13.84886335"/>
    <n v="11.574353731122699"/>
    <n v="0.83576199999999989"/>
    <n v="10.042669444612701"/>
    <n v="0.72516199999999997"/>
    <n v="1.8830162729417299"/>
    <x v="243"/>
    <n v="10.042669444612701"/>
    <n v="10042669.4446127"/>
    <n v="1.2"/>
    <n v="7.3"/>
    <n v="0.16438356164383561"/>
    <x v="241"/>
    <n v="24102406.667070482"/>
    <n v="3061005.6467179512"/>
    <n v="2641795.930758547"/>
    <n v="1446144.400024229"/>
    <n v="1446144.400024229"/>
    <n v="1032960.2857315921"/>
    <n v="723072.20001211448"/>
    <x v="241"/>
    <x v="241"/>
    <n v="17024788.03421193"/>
    <n v="0.9002818033481359"/>
    <n v="17136811.140287112"/>
    <n v="18187437.787968285"/>
  </r>
  <r>
    <x v="364"/>
    <n v="13.18208072"/>
    <n v="11.017082146708638"/>
    <n v="0.83576199999999989"/>
    <n v="9.5591440190766406"/>
    <n v="0.72516199999999997"/>
    <n v="1.9608655833005399"/>
    <x v="244"/>
    <n v="9.5591440190766406"/>
    <n v="9559144.0190766398"/>
    <n v="1.2"/>
    <n v="7.3"/>
    <n v="0.16438356164383561"/>
    <x v="242"/>
    <n v="22941945.645783935"/>
    <n v="2913627.0970145599"/>
    <n v="2514601.1138182464"/>
    <n v="1376516.7387470361"/>
    <n v="1376516.7387470361"/>
    <n v="983226.2419621686"/>
    <n v="688258.36937351804"/>
    <x v="242"/>
    <x v="242"/>
    <n v="16949266.60544648"/>
    <n v="0.90424076560729538"/>
    <n v="16311723.354152378"/>
    <n v="18055938.143447064"/>
  </r>
  <r>
    <x v="365"/>
    <n v="13.807265170000001"/>
    <n v="11.53958755300954"/>
    <n v="0.83576199999999989"/>
    <n v="10.012504025207541"/>
    <n v="0.72516199999999997"/>
    <n v="1.9004414160432599"/>
    <x v="245"/>
    <n v="10.012504025207541"/>
    <n v="10012504.02520754"/>
    <n v="1.2"/>
    <n v="7.3"/>
    <n v="0.16438356164383561"/>
    <x v="243"/>
    <n v="24030009.660498098"/>
    <n v="3051811.2268832582"/>
    <n v="2633860.7017167378"/>
    <n v="1441800.5796298857"/>
    <n v="1441800.5796298857"/>
    <n v="1029857.5568784899"/>
    <n v="720900.28981494287"/>
    <x v="243"/>
    <x v="243"/>
    <n v="17148119.56461088"/>
    <n v="0.90119611927064569"/>
    <n v="17085336.868614148"/>
    <n v="18307277.037989315"/>
  </r>
  <r>
    <x v="366"/>
    <n v="14.403625440000001"/>
    <n v="11.955009115199999"/>
    <n v="0.83"/>
    <n v="11.861540777823443"/>
    <n v="0.82351077700778108"/>
    <n v="1.9793522588399799"/>
    <x v="246"/>
    <n v="11.861540777823443"/>
    <n v="11861540.777823443"/>
    <n v="1.2"/>
    <n v="7.3"/>
    <n v="0.16438356164383561"/>
    <x v="244"/>
    <n v="28467697.866776265"/>
    <n v="3615397.6290805857"/>
    <n v="3120263.026897727"/>
    <n v="1708061.8720065758"/>
    <n v="1708061.8720065758"/>
    <n v="1220044.1942904114"/>
    <n v="854030.9360032879"/>
    <x v="244"/>
    <x v="244"/>
    <n v="21250914.312668879"/>
    <n v="0.90513513389783939"/>
    <n v="20240533.183277924"/>
    <n v="22624136.595904075"/>
  </r>
  <r>
    <x v="367"/>
    <n v="15.259817610000001"/>
    <n v="12.6656486163"/>
    <n v="0.83"/>
    <n v="12.566624257008121"/>
    <n v="0.82351077700778108"/>
    <n v="2.2822253168007598"/>
    <x v="247"/>
    <n v="12.566624257008121"/>
    <n v="12566624.25700812"/>
    <n v="1.2"/>
    <n v="7.3"/>
    <n v="0.16438356164383561"/>
    <x v="245"/>
    <n v="30159898.216819491"/>
    <n v="3830307.0735360757"/>
    <n v="3305740.2724078223"/>
    <n v="1809593.8930091695"/>
    <n v="1809593.8930091695"/>
    <n v="1292567.066435121"/>
    <n v="904796.94650458475"/>
    <x v="245"/>
    <x v="245"/>
    <n v="26320220.58602136"/>
    <n v="0.91772460605814221"/>
    <n v="21443687.632158656"/>
    <n v="27775071.079561885"/>
  </r>
  <r>
    <x v="368"/>
    <n v="15.428139720000001"/>
    <n v="12.805355967600001"/>
    <n v="0.83"/>
    <n v="12.705239328601811"/>
    <n v="0.82351077700778108"/>
    <n v="1.9004958857096901"/>
    <x v="248"/>
    <n v="12.705239328601811"/>
    <n v="12705239.328601811"/>
    <n v="1.2"/>
    <n v="7.3"/>
    <n v="0.16438356164383561"/>
    <x v="246"/>
    <n v="30492574.388644349"/>
    <n v="3872556.9473578325"/>
    <n v="3342203.9570981967"/>
    <n v="1829554.4633186609"/>
    <n v="1829554.4633186609"/>
    <n v="1306824.6166561863"/>
    <n v="914777.23165933043"/>
    <x v="246"/>
    <x v="246"/>
    <n v="21760579.742112819"/>
    <n v="0.90119895106547654"/>
    <n v="21680220.390326131"/>
    <n v="23231477.839305356"/>
  </r>
  <r>
    <x v="369"/>
    <n v="15.592706550000001"/>
    <n v="12.9419464365"/>
    <n v="0.83"/>
    <n v="12.840761886644819"/>
    <n v="0.82351077700778108"/>
    <n v="1.82044156239315"/>
    <x v="249"/>
    <n v="12.840761886644819"/>
    <n v="12840761.886644818"/>
    <n v="1.2"/>
    <n v="7.3"/>
    <n v="0.16438356164383561"/>
    <x v="247"/>
    <n v="30817828.52794756"/>
    <n v="3913864.2230493403"/>
    <n v="3377854.1340096807"/>
    <n v="1849069.7116768535"/>
    <n v="1849069.7116768535"/>
    <n v="1320764.0797691811"/>
    <n v="924534.85583842674"/>
    <x v="247"/>
    <x v="247"/>
    <n v="20964734.097905211"/>
    <n v="0.89685415292484305"/>
    <n v="21911476.083370715"/>
    <n v="22451321.775403678"/>
  </r>
  <r>
    <x v="370"/>
    <n v="16.468932150000001"/>
    <n v="13.669213684499999"/>
    <n v="0.83"/>
    <n v="13.562343111334927"/>
    <n v="0.82351077700778108"/>
    <n v="1.5598404053502699"/>
    <x v="250"/>
    <n v="13.562343111334927"/>
    <n v="13562343.111334927"/>
    <n v="1.2"/>
    <n v="7.3"/>
    <n v="0.16438356164383561"/>
    <x v="248"/>
    <n v="32549623.467203826"/>
    <n v="4133802.1803348861"/>
    <n v="3567671.2293160195"/>
    <n v="1952977.4080322294"/>
    <n v="1952977.4080322294"/>
    <n v="1394983.8628801641"/>
    <n v="976488.7040161147"/>
    <x v="248"/>
    <x v="248"/>
    <n v="18608476.224183701"/>
    <n v="0.87962166747328296"/>
    <n v="23142782.285181917"/>
    <n v="20178602.072267998"/>
  </r>
  <r>
    <x v="371"/>
    <n v="17.062630200000001"/>
    <n v="14.161983065999999"/>
    <n v="0.83"/>
    <n v="14.051259853798433"/>
    <n v="0.82351077700778108"/>
    <n v="1.2951716137247899"/>
    <x v="251"/>
    <n v="14.051259853798433"/>
    <n v="14051259.853798432"/>
    <n v="1.2"/>
    <n v="7.3"/>
    <n v="0.16438356164383561"/>
    <x v="249"/>
    <n v="33723023.649116233"/>
    <n v="4282824.0034377612"/>
    <n v="3696284.2706834902"/>
    <n v="2023381.418946974"/>
    <n v="2023381.418946974"/>
    <n v="1445272.4421049815"/>
    <n v="1011690.709473487"/>
    <x v="249"/>
    <x v="249"/>
    <n v="15560373.968314976"/>
    <n v="0.85502231131838025"/>
    <n v="23977069.814521641"/>
    <n v="17187102.190236986"/>
  </r>
  <r>
    <x v="372"/>
    <n v="17.687863119999999"/>
    <n v="14.680926389599998"/>
    <n v="0.83"/>
    <n v="14.566145901558475"/>
    <n v="0.82351077700778108"/>
    <n v="1.3093029339139299"/>
    <x v="252"/>
    <n v="14.566145901558475"/>
    <n v="14566145.901558476"/>
    <n v="1.2"/>
    <n v="7.3"/>
    <n v="0.16438356164383561"/>
    <x v="250"/>
    <n v="34958750.163740344"/>
    <n v="4439761.270795024"/>
    <n v="3831728.7233042545"/>
    <n v="2097525.0098244208"/>
    <n v="2097525.0098244208"/>
    <n v="1498232.1498745861"/>
    <n v="1048762.5049122104"/>
    <x v="250"/>
    <x v="250"/>
    <n v="16336397.971950956"/>
    <n v="0.85658705702082594"/>
    <n v="24855671.366419382"/>
    <n v="18022735.059816666"/>
  </r>
  <r>
    <x v="373"/>
    <n v="18.92190008"/>
    <n v="15.705177066399999"/>
    <n v="0.83"/>
    <n v="15.582388637344396"/>
    <n v="0.82351077700778108"/>
    <n v="1.2821351322404"/>
    <x v="253"/>
    <n v="15.582388637344396"/>
    <n v="15582388.637344396"/>
    <n v="1.2"/>
    <n v="7.3"/>
    <n v="0.16438356164383561"/>
    <x v="251"/>
    <n v="37397732.729626551"/>
    <n v="4749512.0566625716"/>
    <n v="4099058.6338294246"/>
    <n v="2243863.9637775929"/>
    <n v="2243863.9637775929"/>
    <n v="1602759.9741268521"/>
    <n v="1121931.9818887964"/>
    <x v="251"/>
    <x v="251"/>
    <n v="17052807.421850916"/>
    <n v="0.85354820854510627"/>
    <n v="26589787.970764477"/>
    <n v="18856795.934274066"/>
  </r>
  <r>
    <x v="374"/>
    <n v="19.532771530000002"/>
    <n v="16.2122003699"/>
    <n v="0.83"/>
    <n v="16.085447859785766"/>
    <n v="0.82351077700778108"/>
    <n v="1.10517086380722"/>
    <x v="254"/>
    <n v="16.085447859785766"/>
    <n v="16085447.859785767"/>
    <n v="1.2"/>
    <n v="7.3"/>
    <n v="0.16438356164383561"/>
    <x v="252"/>
    <n v="38605074.863485843"/>
    <n v="4902844.5076627024"/>
    <n v="4231391.9555727877"/>
    <n v="2316304.4918091507"/>
    <n v="2316304.4918091507"/>
    <n v="1654503.2084351075"/>
    <n v="1158152.2459045753"/>
    <x v="252"/>
    <x v="252"/>
    <n v="14756787.884894272"/>
    <n v="0.83009777659446382"/>
    <n v="27448208.227938432"/>
    <n v="16619016.060020858"/>
  </r>
  <r>
    <x v="375"/>
    <n v="19.835912440000001"/>
    <n v="16.463807325200001"/>
    <n v="0.83"/>
    <n v="16.33508766612271"/>
    <n v="0.82351077700778108"/>
    <n v="0.97626791200668706"/>
    <x v="255"/>
    <n v="16.33508766612271"/>
    <n v="16335087.66612271"/>
    <n v="1.2"/>
    <n v="7.3"/>
    <n v="0.16438356164383561"/>
    <x v="253"/>
    <n v="39204210.398694508"/>
    <n v="4978934.7206342025"/>
    <n v="4297061.4897711948"/>
    <n v="2352252.6239216705"/>
    <n v="2352252.6239216705"/>
    <n v="1680180.4456583362"/>
    <n v="1176126.3119608352"/>
    <x v="253"/>
    <x v="253"/>
    <n v="12880166.394389302"/>
    <n v="0.80766448974246563"/>
    <n v="27874193.593471795"/>
    <n v="14771295.616290968"/>
  </r>
  <r>
    <x v="376"/>
    <n v="19.594807849999999"/>
    <n v="16.263690515499999"/>
    <n v="0.83"/>
    <n v="16.136535437871668"/>
    <n v="0.82351077700778108"/>
    <n v="0.85304986631636204"/>
    <x v="256"/>
    <n v="16.136535437871668"/>
    <n v="16136535.437871668"/>
    <n v="1.2"/>
    <n v="7.3"/>
    <n v="0.16438356164383561"/>
    <x v="254"/>
    <n v="38727685.05089201"/>
    <n v="4918416.0014632856"/>
    <n v="4244830.9078995567"/>
    <n v="2323661.1030535204"/>
    <n v="2323661.1030535204"/>
    <n v="1659757.9307525146"/>
    <n v="1161830.5515267602"/>
    <x v="254"/>
    <x v="254"/>
    <n v="10735296.212093677"/>
    <n v="0.77988275431693577"/>
    <n v="27535384.071184218"/>
    <n v="12603438.846558904"/>
  </r>
  <r>
    <x v="377"/>
    <n v="19.890578529999999"/>
    <n v="16.5091801799"/>
    <n v="0.83"/>
    <n v="16.380105780374588"/>
    <n v="0.82351077700778108"/>
    <n v="0.67187862227944495"/>
    <x v="257"/>
    <n v="16.380105780374588"/>
    <n v="16380105.780374588"/>
    <n v="1.2"/>
    <n v="7.3"/>
    <n v="0.16438356164383561"/>
    <x v="255"/>
    <n v="39312253.872899011"/>
    <n v="4992656.2418581741"/>
    <n v="4308903.8262831094"/>
    <n v="2358735.2323739408"/>
    <n v="2358735.2323739408"/>
    <n v="1684810.8802671004"/>
    <n v="1179367.6161869704"/>
    <x v="255"/>
    <x v="255"/>
    <n v="7929734.2749010231"/>
    <n v="0.72052840977910038"/>
    <n v="27951012.503631197"/>
    <n v="9826075.2883226834"/>
  </r>
  <r>
    <x v="378"/>
    <n v="21.327603839999998"/>
    <n v="17.701911187199997"/>
    <n v="0.83"/>
    <n v="17.563511609992535"/>
    <n v="0.82351077700778108"/>
    <n v="0.72301801233219498"/>
    <x v="258"/>
    <n v="17.563511609992535"/>
    <n v="17563511.609992534"/>
    <n v="1.2"/>
    <n v="7.3"/>
    <n v="0.16438356164383561"/>
    <x v="256"/>
    <n v="42152427.863982081"/>
    <n v="5353358.3387257243"/>
    <n v="4620207.1826628931"/>
    <n v="2529145.6718389248"/>
    <n v="2529145.6718389248"/>
    <n v="1806532.6227420892"/>
    <n v="1264572.8359194624"/>
    <x v="256"/>
    <x v="256"/>
    <n v="9400817.3435681127"/>
    <n v="0.74029556138140684"/>
    <n v="29970376.211291257"/>
    <n v="11434162.417910768"/>
  </r>
  <r>
    <x v="379"/>
    <n v="21.410144290000002"/>
    <n v="17.770419760700001"/>
    <n v="0.83"/>
    <n v="17.63148456010661"/>
    <n v="0.82351077700778108"/>
    <n v="0.71115489030067702"/>
    <x v="259"/>
    <n v="17.63148456010661"/>
    <n v="17631484.560106609"/>
    <n v="1.2"/>
    <n v="7.3"/>
    <n v="0.16438356164383561"/>
    <x v="257"/>
    <n v="42315562.944255866"/>
    <n v="5374076.4939204948"/>
    <n v="4638087.9527114732"/>
    <n v="2538933.7766553517"/>
    <n v="2538933.7766553517"/>
    <n v="1813524.1261823943"/>
    <n v="1269466.8883276759"/>
    <x v="257"/>
    <x v="257"/>
    <n v="9228035.2099860944"/>
    <n v="0.73596330480906347"/>
    <n v="30086365.253365919"/>
    <n v="11269249.579853021"/>
  </r>
  <r>
    <x v="380"/>
    <n v="21.169737439999999"/>
    <n v="17.570882075199997"/>
    <n v="0.83"/>
    <n v="17.433506928265114"/>
    <n v="0.82351077700778108"/>
    <n v="0.83052613430252697"/>
    <x v="260"/>
    <n v="17.433506928265114"/>
    <n v="17433506.928265113"/>
    <n v="1.2"/>
    <n v="7.3"/>
    <n v="0.16438356164383561"/>
    <x v="258"/>
    <n v="41840416.62783628"/>
    <n v="5313732.9117352078"/>
    <n v="4586008.5225296263"/>
    <n v="2510424.9976701769"/>
    <n v="2510424.9976701769"/>
    <n v="1793160.712621555"/>
    <n v="1255212.4988350885"/>
    <x v="258"/>
    <x v="258"/>
    <n v="11205476.313609309"/>
    <n v="0.77391321085693077"/>
    <n v="29748536.222391594"/>
    <n v="13223770.617633259"/>
  </r>
  <r>
    <x v="381"/>
    <n v="21.822998380000001"/>
    <n v="18.113088655399999"/>
    <n v="0.83"/>
    <n v="17.971474352553347"/>
    <n v="0.82351077700778108"/>
    <n v="0.97206397433746194"/>
    <x v="261"/>
    <n v="17.971474352553347"/>
    <n v="17971474.352553349"/>
    <n v="1.2"/>
    <n v="7.3"/>
    <n v="0.16438356164383561"/>
    <x v="259"/>
    <n v="43131538.446128041"/>
    <n v="5477705.3826582609"/>
    <n v="4727524.6961131059"/>
    <n v="2587892.3067676825"/>
    <n v="2587892.3067676825"/>
    <n v="1848494.5048340589"/>
    <n v="1293946.1533838413"/>
    <x v="259"/>
    <x v="259"/>
    <n v="14094901.306753207"/>
    <n v="0.80683268595377733"/>
    <n v="30666523.835197035"/>
    <n v="16175476.630462931"/>
  </r>
  <r>
    <x v="382"/>
    <n v="22.619160149999999"/>
    <n v="18.7739029245"/>
    <n v="0.83"/>
    <n v="18.627122150389937"/>
    <n v="0.82351077700778108"/>
    <n v="0.95350025247140602"/>
    <x v="262"/>
    <n v="18.627122150389937"/>
    <n v="18627122.150389936"/>
    <n v="1.2"/>
    <n v="7.3"/>
    <n v="0.16438356164383561"/>
    <x v="260"/>
    <n v="44705093.160935849"/>
    <n v="5677546.8314388525"/>
    <n v="4899997.5325325755"/>
    <n v="2682305.5896561509"/>
    <n v="2682305.5896561509"/>
    <n v="1915932.5640401079"/>
    <n v="1341152.7948280754"/>
    <x v="260"/>
    <x v="260"/>
    <n v="14263332.561992273"/>
    <n v="0.80307190636061765"/>
    <n v="31785321.237425387"/>
    <n v="16419812.878384449"/>
  </r>
  <r>
    <x v="383"/>
    <n v="22.155981440000001"/>
    <n v="18.3894645952"/>
    <n v="0.83"/>
    <n v="18.245689491024379"/>
    <n v="0.82351077700778108"/>
    <n v="0.86130829912512596"/>
    <x v="263"/>
    <n v="18.245689491024379"/>
    <n v="18245689.491024379"/>
    <n v="1.2"/>
    <n v="7.3"/>
    <n v="0.16438356164383561"/>
    <x v="261"/>
    <n v="43789654.778458506"/>
    <n v="5561286.1568642305"/>
    <n v="4799658.9469674695"/>
    <n v="2627379.2867075102"/>
    <n v="2627379.2867075102"/>
    <n v="1876699.4905053645"/>
    <n v="1313689.6433537551"/>
    <x v="261"/>
    <x v="261"/>
    <n v="12289152.657583721"/>
    <n v="0.78199329183917976"/>
    <n v="31134444.547483996"/>
    <n v="14401474.138525637"/>
  </r>
  <r>
    <x v="384"/>
    <n v="22.674608889999998"/>
    <n v="18.819925378699999"/>
    <n v="0.83"/>
    <n v="18.672784785351439"/>
    <n v="0.82351077700778108"/>
    <n v="0.86679332736702297"/>
    <x v="264"/>
    <n v="18.672784785351439"/>
    <n v="18672784.78535144"/>
    <n v="1.2"/>
    <n v="7.3"/>
    <n v="0.16438356164383561"/>
    <x v="262"/>
    <n v="44814683.484843463"/>
    <n v="5691464.8025751198"/>
    <n v="4912009.4148208778"/>
    <n v="2688881.0090906075"/>
    <n v="2688881.0090906075"/>
    <n v="1920629.292207577"/>
    <n v="1344440.5045453038"/>
    <x v="262"/>
    <x v="262"/>
    <n v="12679238.026046928"/>
    <n v="0.78337282824472343"/>
    <n v="31863239.9577237"/>
    <n v="14841004.750757795"/>
  </r>
  <r>
    <x v="385"/>
    <n v="23.129455069999999"/>
    <n v="19.197447708099997"/>
    <n v="0.83"/>
    <n v="19.047355516462261"/>
    <n v="0.82351077700778108"/>
    <n v="0.91564854080819102"/>
    <x v="265"/>
    <n v="19.047355516462261"/>
    <n v="19047355.516462263"/>
    <n v="1.2"/>
    <n v="7.3"/>
    <n v="0.16438356164383561"/>
    <x v="263"/>
    <n v="45713653.239509434"/>
    <n v="5805633.9614176983"/>
    <n v="5010542.9211448021"/>
    <n v="2742819.1943705659"/>
    <n v="2742819.1943705659"/>
    <n v="1959156.5674075473"/>
    <n v="1371409.597185283"/>
    <x v="263"/>
    <x v="263"/>
    <n v="13864142.539763911"/>
    <n v="0.794931156840889"/>
    <n v="32502407.453291204"/>
    <n v="16069273.687718235"/>
  </r>
  <r>
    <x v="386"/>
    <n v="23.34302345"/>
    <n v="19.3747094635"/>
    <n v="0.83"/>
    <n v="19.223231379020355"/>
    <n v="0.82351077700778108"/>
    <n v="0.96260573380589698"/>
    <x v="266"/>
    <n v="19.223231379020355"/>
    <n v="19223231.379020356"/>
    <n v="1.2"/>
    <n v="7.3"/>
    <n v="0.16438356164383561"/>
    <x v="264"/>
    <n v="46135755.309648857"/>
    <n v="5859240.9243254047"/>
    <n v="5056808.3230468696"/>
    <n v="2768145.3185789315"/>
    <n v="2768145.3185789315"/>
    <n v="1977246.6561278081"/>
    <n v="1384072.6592894658"/>
    <x v="264"/>
    <x v="264"/>
    <n v="14894827.618280139"/>
    <n v="0.80493468882481589"/>
    <n v="32802522.025160335"/>
    <n v="17120320.088432971"/>
  </r>
  <r>
    <x v="387"/>
    <n v="24.069842789999999"/>
    <n v="19.9779695157"/>
    <n v="0.83"/>
    <n v="19.821774938448037"/>
    <n v="0.82351077700778108"/>
    <n v="0.76153550204411502"/>
    <x v="267"/>
    <n v="19.821774938448037"/>
    <n v="19821774.938448038"/>
    <n v="1.2"/>
    <n v="7.3"/>
    <n v="0.16438356164383561"/>
    <x v="265"/>
    <n v="47572259.852275297"/>
    <n v="6041677.0012389626"/>
    <n v="5214259.4816654604"/>
    <n v="2854335.5911365179"/>
    <n v="2854335.5911365179"/>
    <n v="2038811.1365260843"/>
    <n v="1427167.795568259"/>
    <x v="265"/>
    <x v="265"/>
    <n v="11373031.084795645"/>
    <n v="0.75343107905035489"/>
    <n v="33823876.754967734"/>
    <n v="13667817.533588223"/>
  </r>
  <r>
    <x v="388"/>
    <n v="24.918422580000001"/>
    <n v="20.682290741399999"/>
    <n v="0.83"/>
    <n v="20.520589540664037"/>
    <n v="0.82351077700778108"/>
    <n v="0.67751004319101904"/>
    <x v="268"/>
    <n v="20.520589540664037"/>
    <n v="20520589.540664036"/>
    <n v="1.2"/>
    <n v="7.3"/>
    <n v="0.16438356164383561"/>
    <x v="266"/>
    <n v="49249414.897593692"/>
    <n v="6254675.6919943988"/>
    <n v="5398087.6543112518"/>
    <n v="2954964.8938556216"/>
    <n v="2954964.8938556216"/>
    <n v="2110689.2098968728"/>
    <n v="1477482.4469278108"/>
    <x v="266"/>
    <x v="266"/>
    <n v="10049734.154048815"/>
    <n v="0.72285136007803341"/>
    <n v="35016333.992189117"/>
    <n v="12425423.059072653"/>
  </r>
  <r>
    <x v="389"/>
    <n v="24.840322329999999"/>
    <n v="20.617467533899998"/>
    <n v="0.83"/>
    <n v="20.456273143102035"/>
    <n v="0.82351077700778108"/>
    <n v="0.70263965944450002"/>
    <x v="269"/>
    <n v="20.456273143102035"/>
    <n v="20456273.143102035"/>
    <n v="1.2"/>
    <n v="7.3"/>
    <n v="0.16438356164383561"/>
    <x v="267"/>
    <n v="49095055.543444887"/>
    <n v="6235072.054017501"/>
    <n v="5381168.7665297277"/>
    <n v="2945703.3326066933"/>
    <n v="2945703.3326066933"/>
    <n v="2104073.8090047808"/>
    <n v="1472851.6663033466"/>
    <x v="267"/>
    <x v="267"/>
    <n v="10532294.196271986"/>
    <n v="0.73276346633733469"/>
    <n v="34906584.491389312"/>
    <n v="12900537.128469538"/>
  </r>
  <r>
    <x v="390"/>
    <n v="24.863690460000001"/>
    <n v="20.636863081800001"/>
    <n v="0.83"/>
    <n v="20.475517049995556"/>
    <n v="0.82351077700778108"/>
    <n v="0.63718879637286596"/>
    <x v="270"/>
    <n v="20.475517049995556"/>
    <n v="20475517.049995556"/>
    <n v="1.2"/>
    <n v="7.3"/>
    <n v="0.16438356164383561"/>
    <x v="268"/>
    <n v="49141240.91998934"/>
    <n v="6240937.5968386466"/>
    <n v="5386231.0136945462"/>
    <n v="2948474.4551993604"/>
    <n v="2948474.4551993604"/>
    <n v="2106053.1822852576"/>
    <n v="1474237.2275996802"/>
    <x v="268"/>
    <x v="268"/>
    <n v="9202062.0183066577"/>
    <n v="0.7053134203351793"/>
    <n v="34939422.294112422"/>
    <n v="11572532.836599084"/>
  </r>
  <r>
    <x v="391"/>
    <n v="24.887058589999999"/>
    <n v="20.656258629699998"/>
    <n v="0.83"/>
    <n v="20.494760956889071"/>
    <n v="0.82351077700778108"/>
    <n v="0.62677591579662395"/>
    <x v="271"/>
    <n v="20.494760956889071"/>
    <n v="20494760.956889071"/>
    <n v="1.2"/>
    <n v="7.3"/>
    <n v="0.16438356164383561"/>
    <x v="269"/>
    <n v="49187426.296533763"/>
    <n v="6246803.1396597885"/>
    <n v="5391293.2608593618"/>
    <n v="2951245.5777920256"/>
    <n v="2951245.5777920256"/>
    <n v="2108032.5555657325"/>
    <n v="1475622.7888960128"/>
    <x v="269"/>
    <x v="269"/>
    <n v="8997301.074503731"/>
    <n v="0.70041767357124884"/>
    <n v="34972260.096835501"/>
    <n v="11369999.778891029"/>
  </r>
  <r>
    <x v="392"/>
    <n v="24.504394820000002"/>
    <n v="20.338647700599999"/>
    <n v="0.83"/>
    <n v="20.179633218323648"/>
    <n v="0.82351077700778108"/>
    <n v="0.63387980948750799"/>
    <x v="272"/>
    <n v="20.179633218323648"/>
    <n v="20179633.218323648"/>
    <n v="1.2"/>
    <n v="7.3"/>
    <n v="0.16438356164383561"/>
    <x v="270"/>
    <n v="48431119.723976754"/>
    <n v="6150752.2049450474"/>
    <n v="5308396.6583173098"/>
    <n v="2905867.1834386052"/>
    <n v="2905867.1834386052"/>
    <n v="2075619.4167418608"/>
    <n v="1452933.5917193026"/>
    <x v="270"/>
    <x v="270"/>
    <n v="9002312.4131781962"/>
    <n v="0.70377509396351245"/>
    <n v="34434526.123747468"/>
    <n v="11338528.468239479"/>
  </r>
  <r>
    <x v="393"/>
    <n v="24.653093040000002"/>
    <n v="20.462067223200002"/>
    <n v="0.83"/>
    <n v="20.302087805015521"/>
    <n v="0.82351077700778108"/>
    <n v="0.61698137335040104"/>
    <x v="273"/>
    <n v="20.302087805015521"/>
    <n v="20302087.805015523"/>
    <n v="1.2"/>
    <n v="7.3"/>
    <n v="0.16438356164383561"/>
    <x v="271"/>
    <n v="48725010.732037261"/>
    <n v="6188076.3629687326"/>
    <n v="5340609.2120222272"/>
    <n v="2923500.6439222354"/>
    <n v="2923500.6439222354"/>
    <n v="2088214.7456587397"/>
    <n v="1461750.3219611177"/>
    <x v="271"/>
    <x v="271"/>
    <n v="8713866.9504320361"/>
    <n v="0.69566182203490401"/>
    <n v="34643482.630478494"/>
    <n v="11064259.693857789"/>
  </r>
  <r>
    <x v="394"/>
    <n v="24.49077432"/>
    <n v="20.327342685599998"/>
    <n v="0.83"/>
    <n v="20.168416589785412"/>
    <n v="0.82351077700778108"/>
    <n v="0.57767103134595099"/>
    <x v="274"/>
    <n v="20.168416589785412"/>
    <n v="20168416.589785412"/>
    <n v="1.2"/>
    <n v="7.3"/>
    <n v="0.16438356164383561"/>
    <x v="272"/>
    <n v="48404199.815484986"/>
    <n v="6147333.3765665935"/>
    <n v="5305446.0440615509"/>
    <n v="2904251.9889290989"/>
    <n v="2904251.9889290989"/>
    <n v="2074465.7063779279"/>
    <n v="1452125.9944645495"/>
    <x v="272"/>
    <x v="272"/>
    <n v="7863666.5226670206"/>
    <n v="0.67495169947095213"/>
    <n v="34415386.068809822"/>
    <n v="10198584.017571576"/>
  </r>
  <r>
    <x v="395"/>
    <n v="24.908789540000001"/>
    <n v="20.674295318199999"/>
    <n v="0.83"/>
    <n v="20.512656628408692"/>
    <n v="0.82351077700778108"/>
    <n v="0.50643238366579901"/>
    <x v="275"/>
    <n v="20.512656628408692"/>
    <n v="20512656.628408693"/>
    <n v="1.2"/>
    <n v="7.3"/>
    <n v="0.16438356164383561"/>
    <x v="273"/>
    <n v="49230375.908180863"/>
    <n v="6252257.74033897"/>
    <n v="5396000.8450788241"/>
    <n v="2953822.5544908517"/>
    <n v="2953822.5544908517"/>
    <n v="2109873.2532077511"/>
    <n v="1476911.2772454259"/>
    <x v="273"/>
    <x v="273"/>
    <n v="6536591.8104554173"/>
    <n v="0.62922792250233317"/>
    <n v="35002797.270716593"/>
    <n v="8911362.3143976387"/>
  </r>
  <r>
    <x v="396"/>
    <n v="25.653102319999999"/>
    <n v="21.292074925599998"/>
    <n v="0.83"/>
    <n v="21.12560622420331"/>
    <n v="0.82351077700778108"/>
    <n v="0.53399584924342103"/>
    <x v="276"/>
    <n v="21.12560622420331"/>
    <n v="21125606.224203311"/>
    <n v="1.2"/>
    <n v="7.3"/>
    <n v="0.16438356164383561"/>
    <x v="274"/>
    <n v="50701454.93808794"/>
    <n v="6439084.7771371687"/>
    <n v="5557241.6144639961"/>
    <n v="3042087.2962852763"/>
    <n v="3042087.2962852763"/>
    <n v="2172919.4973466261"/>
    <n v="1521043.6481426382"/>
    <x v="274"/>
    <x v="274"/>
    <n v="7314210.1047019269"/>
    <n v="0.64836620496226249"/>
    <n v="36048734.460980527"/>
    <n v="9759942.3883329108"/>
  </r>
  <r>
    <x v="397"/>
    <n v="26.526747480000001"/>
    <n v="22.017200408400001"/>
    <n v="0.83"/>
    <n v="21.845062428744001"/>
    <n v="0.82351077700778108"/>
    <n v="0.47528367127779803"/>
    <x v="277"/>
    <n v="21.845062428744001"/>
    <n v="21845062.428743999"/>
    <n v="1.2"/>
    <n v="7.3"/>
    <n v="0.16438356164383561"/>
    <x v="275"/>
    <n v="52428149.828985594"/>
    <n v="6658375.0282811709"/>
    <n v="5746499.708041314"/>
    <n v="3145688.9897391354"/>
    <n v="3145688.9897391354"/>
    <n v="2246920.7069565253"/>
    <n v="1572844.4948695677"/>
    <x v="275"/>
    <x v="275"/>
    <n v="6280732.53701986"/>
    <n v="0.60492859664410059"/>
    <n v="37276414.528408758"/>
    <n v="8809756.9755565729"/>
  </r>
  <r>
    <x v="398"/>
    <n v="27.476916429999999"/>
    <n v="22.805840636899998"/>
    <n v="0.83"/>
    <n v="22.627536799047167"/>
    <n v="0.82351077700778108"/>
    <n v="0.484909921708225"/>
    <x v="278"/>
    <n v="22.627536799047167"/>
    <n v="22627536.799047168"/>
    <n v="1.2"/>
    <n v="7.3"/>
    <n v="0.16438356164383561"/>
    <x v="276"/>
    <n v="54306088.317713201"/>
    <n v="6896873.2163495766"/>
    <n v="5952335.1802522074"/>
    <n v="3258365.2990627917"/>
    <n v="3258365.2990627917"/>
    <n v="2327403.7850448517"/>
    <n v="1629182.6495313959"/>
    <x v="276"/>
    <x v="276"/>
    <n v="6723522.1794526083"/>
    <n v="0.61277140640391492"/>
    <n v="38611628.793894082"/>
    <n v="9343134.4481445458"/>
  </r>
  <r>
    <x v="399"/>
    <n v="27.2525133"/>
    <n v="22.619586038999998"/>
    <n v="0.83"/>
    <n v="22.442738403097888"/>
    <n v="0.82351077700778108"/>
    <n v="0.56501671161552902"/>
    <x v="279"/>
    <n v="22.442738403097888"/>
    <n v="22442738.403097887"/>
    <n v="1.2"/>
    <n v="7.3"/>
    <n v="0.16438356164383561"/>
    <x v="277"/>
    <n v="53862572.167434923"/>
    <n v="6840546.6652642358"/>
    <n v="5903722.6422092067"/>
    <n v="3231754.3300460954"/>
    <n v="3231754.3300460954"/>
    <n v="2308395.9500329252"/>
    <n v="1615877.1650230477"/>
    <x v="277"/>
    <x v="277"/>
    <n v="8466427.1111467108"/>
    <n v="0.66767179953495914"/>
    <n v="38296288.811046228"/>
    <n v="11064645.08714287"/>
  </r>
  <r>
    <x v="400"/>
    <n v="28.224926849999999"/>
    <n v="23.426689285499997"/>
    <n v="0.83"/>
    <n v="23.243531441231283"/>
    <n v="0.82351077700778108"/>
    <n v="0.54551730446702396"/>
    <x v="280"/>
    <n v="23.243531441231283"/>
    <n v="23243531.441231284"/>
    <n v="1.2"/>
    <n v="7.3"/>
    <n v="0.16438356164383561"/>
    <x v="278"/>
    <n v="55784475.458955079"/>
    <n v="7084628.3832872948"/>
    <n v="6114376.970840469"/>
    <n v="3347068.5275373044"/>
    <n v="3347068.5275373044"/>
    <n v="2390763.2339552175"/>
    <n v="1673534.2637686522"/>
    <x v="278"/>
    <x v="278"/>
    <n v="8315287.7779396726"/>
    <n v="0.65579279435082649"/>
    <n v="39662762.051317059"/>
    <n v="11006214.354346357"/>
  </r>
  <r>
    <x v="401"/>
    <n v="28.081059669999998"/>
    <n v="23.307279526099997"/>
    <n v="0.83"/>
    <n v="23.125055268043564"/>
    <n v="0.82351077700778108"/>
    <n v="0.534665393257166"/>
    <x v="281"/>
    <n v="23.125055268043564"/>
    <n v="23125055.268043563"/>
    <n v="1.2"/>
    <n v="7.3"/>
    <n v="0.16438356164383561"/>
    <x v="279"/>
    <n v="55500132.643304557"/>
    <n v="7048516.8456996791"/>
    <n v="6083210.9672250608"/>
    <n v="3330007.9585982733"/>
    <n v="3330007.9585982733"/>
    <n v="2378577.1132844812"/>
    <n v="1665003.9792991367"/>
    <x v="279"/>
    <x v="279"/>
    <n v="8021952.3167827735"/>
    <n v="0.64880654448202024"/>
    <n v="39460594.309389539"/>
    <n v="10699162.789683074"/>
  </r>
  <r>
    <x v="402"/>
    <n v="29.77021779"/>
    <n v="24.709280765699997"/>
    <n v="0.83"/>
    <n v="24.516095183933768"/>
    <n v="0.82351077700778108"/>
    <n v="0.58261840980257995"/>
    <x v="282"/>
    <n v="24.516095183933768"/>
    <n v="24516095.183933768"/>
    <n v="1.2"/>
    <n v="7.3"/>
    <n v="0.16438356164383561"/>
    <x v="280"/>
    <n v="58838628.441441044"/>
    <n v="7472505.8120630123"/>
    <n v="6449133.9530993775"/>
    <n v="3530317.7064864626"/>
    <n v="3530317.7064864626"/>
    <n v="2521655.5046331878"/>
    <n v="1765158.8532432313"/>
    <x v="280"/>
    <x v="280"/>
    <n v="9680117.000464268"/>
    <n v="0.67771188852839404"/>
    <n v="41834264.821864583"/>
    <n v="12518369.537388951"/>
  </r>
  <r>
    <x v="403"/>
    <n v="29.909466519999999"/>
    <n v="24.824857211599998"/>
    <n v="0.83"/>
    <n v="24.630768013773412"/>
    <n v="0.82351077700778108"/>
    <n v="0.63514037635100995"/>
    <x v="283"/>
    <n v="24.630768013773412"/>
    <n v="24630768.013773412"/>
    <n v="1.2"/>
    <n v="7.3"/>
    <n v="0.16438356164383561"/>
    <x v="281"/>
    <n v="59113843.233056188"/>
    <n v="7507458.0905981362"/>
    <n v="6479299.4600803377"/>
    <n v="3546830.5939833713"/>
    <n v="3546830.5939833713"/>
    <n v="2533450.4242738364"/>
    <n v="1773415.2969916856"/>
    <x v="281"/>
    <x v="281"/>
    <n v="11019051.645473033"/>
    <n v="0.70436301328748741"/>
    <n v="42029942.53870295"/>
    <n v="13870579.969090777"/>
  </r>
  <r>
    <x v="404"/>
    <n v="29.146052610000002"/>
    <n v="24.191223666300001"/>
    <n v="0.83"/>
    <n v="24.002088431570765"/>
    <n v="0.82351077700778108"/>
    <n v="0.56186579478710497"/>
    <x v="284"/>
    <n v="24.002088431570765"/>
    <n v="24002088.431570765"/>
    <n v="1.2"/>
    <n v="7.3"/>
    <n v="0.16438356164383561"/>
    <x v="282"/>
    <n v="57605012.235769838"/>
    <n v="7315836.5539427698"/>
    <n v="6313920.8054134874"/>
    <n v="3456300.7341461903"/>
    <n v="3456300.7341461903"/>
    <n v="2468786.2386758504"/>
    <n v="1728150.3670730952"/>
    <x v="282"/>
    <x v="282"/>
    <n v="8979056.6582048237"/>
    <n v="0.66580811868960366"/>
    <n v="40957163.699632354"/>
    <n v="11757802.126081791"/>
  </r>
  <r>
    <x v="405"/>
    <n v="27.77876067"/>
    <n v="23.056371356099998"/>
    <n v="0.83"/>
    <n v="22.87610878366489"/>
    <n v="0.82351077700778108"/>
    <n v="0.57771448584574303"/>
    <x v="285"/>
    <n v="22.87610878366489"/>
    <n v="22876108.78366489"/>
    <n v="1.2"/>
    <n v="7.3"/>
    <n v="0.16438356164383561"/>
    <x v="283"/>
    <n v="54902661.080795735"/>
    <n v="6972637.9572610585"/>
    <n v="6017723.8163200757"/>
    <n v="3294159.6648477442"/>
    <n v="3294159.6648477442"/>
    <n v="2352971.1891769599"/>
    <n v="1647079.8324238721"/>
    <x v="283"/>
    <x v="283"/>
    <n v="8920389.8989897352"/>
    <n v="0.67497614893803981"/>
    <n v="39035792.028445765"/>
    <n v="11568779.591682374"/>
  </r>
  <r>
    <x v="406"/>
    <n v="28.362730679999999"/>
    <n v="23.541066464399997"/>
    <n v="0.83"/>
    <n v="23.357014380349231"/>
    <n v="0.82351077700778108"/>
    <n v="0.60918117103991598"/>
    <x v="286"/>
    <n v="23.357014380349231"/>
    <n v="23357014.38034923"/>
    <n v="1.2"/>
    <n v="7.3"/>
    <n v="0.16438356164383561"/>
    <x v="284"/>
    <n v="56056834.512838155"/>
    <n v="7119217.9831304457"/>
    <n v="6144229.4685678678"/>
    <n v="3363410.0707702893"/>
    <n v="3363410.0707702893"/>
    <n v="2402435.7648359211"/>
    <n v="1681705.0353851446"/>
    <x v="284"/>
    <x v="284"/>
    <n v="9842883.7285556868"/>
    <n v="0.6917649528081683"/>
    <n v="39856409.338627927"/>
    <n v="12546948.336832155"/>
  </r>
  <r>
    <x v="407"/>
    <n v="29.3622716"/>
    <n v="24.370685427999998"/>
    <n v="0.83"/>
    <n v="24.180147100029505"/>
    <n v="0.82351077700778108"/>
    <n v="0.60361318513978901"/>
    <x v="287"/>
    <n v="24.180147100029505"/>
    <n v="24180147.100029506"/>
    <n v="1.2"/>
    <n v="7.3"/>
    <n v="0.16438356164383561"/>
    <x v="285"/>
    <n v="58032353.040070817"/>
    <n v="7370108.8360889936"/>
    <n v="6360760.4099991908"/>
    <n v="3481941.182404249"/>
    <n v="3481941.182404249"/>
    <n v="2487100.8445744636"/>
    <n v="1740970.5912021245"/>
    <x v="285"/>
    <x v="285"/>
    <n v="10055125.521326289"/>
    <n v="0.68892166104625696"/>
    <n v="41261003.011490352"/>
    <n v="12854485.016995318"/>
  </r>
  <r>
    <x v="408"/>
    <n v="29.562209249999999"/>
    <n v="24.536633677499999"/>
    <n v="0.83"/>
    <n v="24.344797909534112"/>
    <n v="0.82351077700778108"/>
    <n v="0.58300551039916504"/>
    <x v="288"/>
    <n v="24.344797909534112"/>
    <n v="24344797.909534112"/>
    <n v="1.2"/>
    <n v="7.3"/>
    <n v="0.16438356164383561"/>
    <x v="286"/>
    <n v="58427514.982881874"/>
    <n v="7420294.4028259981"/>
    <n v="6404072.9815165885"/>
    <n v="3505650.8989729122"/>
    <n v="3505650.8989729122"/>
    <n v="2504036.3564092233"/>
    <n v="1752825.4494864561"/>
    <x v="286"/>
    <x v="286"/>
    <n v="9621904.5989296418"/>
    <n v="0.67792587950789185"/>
    <n v="41541963.152829014"/>
    <n v="12440325.881326005"/>
  </r>
  <r>
    <x v="409"/>
    <n v="29.67645933"/>
    <n v="24.631461243899999"/>
    <n v="0.83"/>
    <n v="24.438884081688116"/>
    <n v="0.82351077700778108"/>
    <n v="0.51609016696966403"/>
    <x v="289"/>
    <n v="24.438884081688116"/>
    <n v="24438884.081688117"/>
    <n v="1.2"/>
    <n v="7.3"/>
    <n v="0.16438356164383561"/>
    <x v="287"/>
    <n v="58653321.796051487"/>
    <n v="7448971.8680985393"/>
    <n v="6428823.0211457862"/>
    <n v="3519199.307763089"/>
    <n v="3519199.307763089"/>
    <n v="2513713.7912593493"/>
    <n v="1759599.6538815445"/>
    <x v="287"/>
    <x v="287"/>
    <n v="8023754.3809790928"/>
    <n v="0.63616631545917257"/>
    <n v="41702511.796992607"/>
    <n v="10853068.11238914"/>
  </r>
  <r>
    <x v="410"/>
    <n v="30.171351479999998"/>
    <n v="25.042221728399998"/>
    <n v="0.83"/>
    <n v="24.846433100669664"/>
    <n v="0.82351077700778108"/>
    <n v="0.51642330884647403"/>
    <x v="290"/>
    <n v="24.846433100669664"/>
    <n v="24846433.100669663"/>
    <n v="1.2"/>
    <n v="7.3"/>
    <n v="0.16438356164383561"/>
    <x v="288"/>
    <n v="59631439.441607192"/>
    <n v="7573192.8090841137"/>
    <n v="6536031.7016533026"/>
    <n v="3577886.3664964312"/>
    <n v="3577886.3664964312"/>
    <n v="2555633.1189260227"/>
    <n v="1788943.1832482156"/>
    <x v="288"/>
    <x v="288"/>
    <n v="8165837.9280421725"/>
    <n v="0.63640102259658926"/>
    <n v="42397953.442982711"/>
    <n v="11042334.011632169"/>
  </r>
  <r>
    <x v="411"/>
    <n v="30.795200340000001"/>
    <n v="25.560016282199999"/>
    <n v="0.83"/>
    <n v="25.360179360103686"/>
    <n v="0.82351077700778108"/>
    <n v="0.50068190005534297"/>
    <x v="291"/>
    <n v="25.360179360103686"/>
    <n v="25360179.360103685"/>
    <n v="1.2"/>
    <n v="7.3"/>
    <n v="0.16438356164383561"/>
    <x v="289"/>
    <n v="60864430.464248851"/>
    <n v="7729782.6689596046"/>
    <n v="6671176.3248135615"/>
    <n v="3651865.8278549309"/>
    <n v="3651865.8278549309"/>
    <n v="2608475.5913249506"/>
    <n v="1825932.9139274654"/>
    <x v="289"/>
    <x v="289"/>
    <n v="7935476.8787193242"/>
    <n v="0.62496949263972112"/>
    <n v="43274610.060080931"/>
    <n v="10871449.873833541"/>
  </r>
  <r>
    <x v="412"/>
    <n v="30.57529366"/>
    <n v="25.377493737799998"/>
    <n v="0.83"/>
    <n v="25.179083839187683"/>
    <n v="0.82351077700778108"/>
    <n v="0.51087761920682495"/>
    <x v="292"/>
    <n v="25.179083839187683"/>
    <n v="25179083.839187682"/>
    <n v="1.2"/>
    <n v="7.3"/>
    <n v="0.16438356164383561"/>
    <x v="290"/>
    <n v="60429801.214050442"/>
    <n v="7674584.7541844063"/>
    <n v="6623537.8544971719"/>
    <n v="3625788.0728430264"/>
    <n v="3625788.0728430264"/>
    <n v="2589848.6234593047"/>
    <n v="1812894.0364215132"/>
    <x v="290"/>
    <x v="290"/>
    <n v="8135528.98123594"/>
    <n v="0.63245407521395836"/>
    <n v="42965588.663189866"/>
    <n v="11050536.369151732"/>
  </r>
  <r>
    <x v="413"/>
    <n v="31.34041169"/>
    <n v="26.012541702699998"/>
    <n v="0.83"/>
    <n v="25.809166782575645"/>
    <n v="0.82351077700778108"/>
    <n v="0.44297952495480702"/>
    <x v="293"/>
    <n v="25.809166782575645"/>
    <n v="25809166.782575645"/>
    <n v="1.2"/>
    <n v="7.3"/>
    <n v="0.16438356164383561"/>
    <x v="291"/>
    <n v="61942000.278181553"/>
    <n v="7866634.0353290569"/>
    <n v="6789285.673347828"/>
    <n v="3716520.0166908931"/>
    <n v="3716520.0166908931"/>
    <n v="2654657.1547792093"/>
    <n v="1858260.0083454465"/>
    <x v="291"/>
    <x v="291"/>
    <n v="6586719.7203131821"/>
    <n v="0.576118135430706"/>
    <n v="44040762.197787084"/>
    <n v="9574672.4324792977"/>
  </r>
  <r>
    <x v="414"/>
    <n v="32.35723531"/>
    <n v="26.856505307299997"/>
    <n v="0.83"/>
    <n v="26.646531991961709"/>
    <n v="0.82351077700778108"/>
    <n v="0.43018641518140799"/>
    <x v="294"/>
    <n v="26.646531991961709"/>
    <n v="26646531.99196171"/>
    <n v="1.2"/>
    <n v="7.3"/>
    <n v="0.16438356164383561"/>
    <x v="292"/>
    <n v="63951676.780708104"/>
    <n v="8121862.9511499293"/>
    <n v="7009560.5728568994"/>
    <n v="3837100.6068424862"/>
    <n v="3837100.6068424862"/>
    <n v="2740786.1477446333"/>
    <n v="1918550.3034212431"/>
    <x v="292"/>
    <x v="292"/>
    <n v="6459530.4622780308"/>
    <n v="0.56351251369785504"/>
    <n v="45469642.191083461"/>
    <n v="9544425.7712174691"/>
  </r>
  <r>
    <x v="415"/>
    <n v="33.709958190000002"/>
    <n v="27.9792652977"/>
    <n v="0.83"/>
    <n v="27.760513861946716"/>
    <n v="0.82351077700778108"/>
    <n v="0.43242252372613799"/>
    <x v="295"/>
    <n v="27.760513861946716"/>
    <n v="27760513.861946717"/>
    <n v="1.2"/>
    <n v="7.3"/>
    <n v="0.16438356164383561"/>
    <x v="293"/>
    <n v="66625233.268672124"/>
    <n v="8461404.6251213606"/>
    <n v="7302601.4607698126"/>
    <n v="3997513.9961203272"/>
    <n v="3997513.9961203272"/>
    <n v="2855367.1400859482"/>
    <n v="1998756.9980601636"/>
    <x v="293"/>
    <x v="293"/>
    <n v="6791652.3765252624"/>
    <n v="0.56576964264982899"/>
    <n v="47370540.854025878"/>
    <n v="10005514.466057274"/>
  </r>
  <r>
    <x v="416"/>
    <n v="34.898238810000002"/>
    <n v="28.9655382123"/>
    <n v="0.83"/>
    <n v="28.739075758626203"/>
    <n v="0.82351077700778108"/>
    <n v="0.44625545316485299"/>
    <x v="296"/>
    <n v="28.739075758626203"/>
    <n v="28739075.758626204"/>
    <n v="1.2"/>
    <n v="7.3"/>
    <n v="0.16438356164383561"/>
    <x v="294"/>
    <n v="68973781.820702896"/>
    <n v="8759670.2912292685"/>
    <n v="7560019.1574191852"/>
    <n v="4138426.9092421737"/>
    <n v="4138426.9092421737"/>
    <n v="2956019.220887267"/>
    <n v="2069213.4546210868"/>
    <x v="294"/>
    <x v="294"/>
    <n v="7428604.6554287225"/>
    <n v="0.57922982078496088"/>
    <n v="49040358.874519758"/>
    <n v="10755755.821583692"/>
  </r>
  <r>
    <x v="417"/>
    <n v="34.255939939999998"/>
    <n v="28.432430150199998"/>
    <n v="0.83"/>
    <n v="28.210135717121279"/>
    <n v="0.82351077700778108"/>
    <n v="0.44568971186463302"/>
    <x v="297"/>
    <n v="28.210135717121279"/>
    <n v="28210135.717121281"/>
    <n v="1.2"/>
    <n v="7.3"/>
    <n v="0.16438356164383561"/>
    <x v="295"/>
    <n v="67704325.721091062"/>
    <n v="8598449.366578564"/>
    <n v="7420877.70135816"/>
    <n v="4062259.5432654638"/>
    <n v="4062259.5432654638"/>
    <n v="2901613.9594753315"/>
    <n v="2031129.7716327319"/>
    <x v="295"/>
    <x v="295"/>
    <n v="7275922.2323091645"/>
    <n v="0.57869571137667541"/>
    <n v="48137775.58769574"/>
    <n v="10541837.487793244"/>
  </r>
  <r>
    <x v="418"/>
    <n v="36.806214500000003"/>
    <n v="30.549158035000001"/>
    <n v="0.83"/>
    <n v="30.31031430161006"/>
    <n v="0.82351077700778108"/>
    <n v="0.38807017993340798"/>
    <x v="298"/>
    <n v="30.31031430161006"/>
    <n v="30310314.30161006"/>
    <n v="1.2"/>
    <n v="7.3"/>
    <n v="0.16438356164383561"/>
    <x v="296"/>
    <n v="72744754.323864132"/>
    <n v="9238583.7991307452"/>
    <n v="7973344.679283537"/>
    <n v="4364685.2594318474"/>
    <n v="4364685.2594318474"/>
    <n v="3117632.3281656057"/>
    <n v="2182342.6297159237"/>
    <x v="296"/>
    <x v="296"/>
    <n v="6071131.4920533188"/>
    <n v="0.51614167562144353"/>
    <n v="51721520.324267395"/>
    <n v="9580186.4951480422"/>
  </r>
  <r>
    <x v="419"/>
    <n v="37.002587210000002"/>
    <n v="30.7121473843"/>
    <n v="0.83"/>
    <n v="30.472029344605282"/>
    <n v="0.82351077700778108"/>
    <n v="0.35152758155962999"/>
    <x v="299"/>
    <n v="30.472029344605282"/>
    <n v="30472029.344605282"/>
    <n v="1.2"/>
    <n v="7.3"/>
    <n v="0.16438356164383561"/>
    <x v="297"/>
    <n v="73132870.427052677"/>
    <n v="9287874.5442356896"/>
    <n v="8015884.976450881"/>
    <n v="4387972.2256231606"/>
    <n v="4387972.2256231606"/>
    <n v="3134265.8754451149"/>
    <n v="2193986.1128115803"/>
    <x v="297"/>
    <x v="297"/>
    <n v="4989995.7546759397"/>
    <n v="0.46584280479279572"/>
    <n v="51997470.87363445"/>
    <n v="8517772.667911591"/>
  </r>
  <r>
    <x v="420"/>
    <n v="34.735390610000003"/>
    <n v="28.8303742063"/>
    <n v="0.83"/>
    <n v="28.604968510909885"/>
    <n v="0.82351077700778108"/>
    <n v="0.33974183015933002"/>
    <x v="300"/>
    <n v="28.604968510909885"/>
    <n v="28604968.510909885"/>
    <n v="1.2"/>
    <n v="7.3"/>
    <n v="0.16438356164383561"/>
    <x v="298"/>
    <n v="68651924.42618373"/>
    <n v="8718794.4021253344"/>
    <n v="7524741.2879984956"/>
    <n v="4119115.4655710235"/>
    <n v="4119115.4655710235"/>
    <n v="2942225.3325507315"/>
    <n v="2059557.7327855118"/>
    <x v="298"/>
    <x v="298"/>
    <n v="4347121.1830385374"/>
    <n v="0.44731272297025049"/>
    <n v="48811518.267016627"/>
    <n v="7658746.6207610164"/>
  </r>
  <r>
    <x v="421"/>
    <n v="35.226598160000002"/>
    <n v="29.2380764728"/>
    <n v="0.83"/>
    <n v="29.009483222082473"/>
    <n v="0.82351077700778108"/>
    <n v="0.33078024141050699"/>
    <x v="301"/>
    <n v="29.009483222082473"/>
    <n v="29009483.222082473"/>
    <n v="1.2"/>
    <n v="7.3"/>
    <n v="0.16438356164383561"/>
    <x v="299"/>
    <n v="69622759.732997939"/>
    <n v="8842090.4860907383"/>
    <n v="7631151.7721632384"/>
    <n v="4177365.5839798762"/>
    <n v="4177365.5839798762"/>
    <n v="2983832.559985626"/>
    <n v="2088682.7919899381"/>
    <x v="299"/>
    <x v="299"/>
    <n v="4148624.5663120402"/>
    <n v="0.43233916813418422"/>
    <n v="49501782.17016153"/>
    <n v="7507081.071404553"/>
  </r>
  <r>
    <x v="422"/>
    <n v="37.928239650000002"/>
    <n v="31.480438909499998"/>
    <n v="0.83"/>
    <n v="31.234314104708833"/>
    <n v="0.82351077700778108"/>
    <n v="0.33560057154268802"/>
    <x v="302"/>
    <n v="31.234314104708833"/>
    <n v="31234314.104708832"/>
    <n v="1.2"/>
    <n v="7.3"/>
    <n v="0.16438356164383561"/>
    <x v="300"/>
    <n v="74962353.851301193"/>
    <n v="9520218.9391152523"/>
    <n v="8216409.4274872635"/>
    <n v="4497741.2310780715"/>
    <n v="4497741.2310780715"/>
    <n v="3212672.3079129085"/>
    <n v="2248870.6155390358"/>
    <x v="300"/>
    <x v="300"/>
    <n v="4617355.6774542481"/>
    <n v="0.44049264832679397"/>
    <n v="53298233.588275149"/>
    <n v="8233383.0497450912"/>
  </r>
  <r>
    <x v="423"/>
    <n v="39.762894320000001"/>
    <n v="33.003202285599997"/>
    <n v="0.83"/>
    <n v="32.745171997541483"/>
    <n v="0.82351077700778108"/>
    <n v="0.30518948581806199"/>
    <x v="303"/>
    <n v="32.745171997541483"/>
    <n v="32745171.997541483"/>
    <n v="1.2"/>
    <n v="7.3"/>
    <n v="0.16438356164383561"/>
    <x v="301"/>
    <n v="78588412.794099554"/>
    <n v="9980728.4248506427"/>
    <n v="8613851.3880389836"/>
    <n v="4715304.7676459728"/>
    <n v="4715304.7676459728"/>
    <n v="3368074.8340328382"/>
    <n v="2357652.3838229864"/>
    <x v="301"/>
    <x v="301"/>
    <n v="3844888.9393640421"/>
    <n v="0.38473965936099458"/>
    <n v="55876361.496604778"/>
    <n v="7635829.8211306985"/>
  </r>
  <r>
    <x v="424"/>
    <n v="40.4416455"/>
    <n v="33.566565765"/>
    <n v="0.83"/>
    <n v="33.304130909178234"/>
    <n v="0.82351077700778108"/>
    <n v="0.30178175248356998"/>
    <x v="304"/>
    <n v="33.304130909178234"/>
    <n v="33304130.909178235"/>
    <n v="1.2"/>
    <n v="7.3"/>
    <n v="0.16438356164383561"/>
    <x v="302"/>
    <n v="79929914.182027772"/>
    <n v="10151099.101117527"/>
    <n v="8760889.5223086867"/>
    <n v="4795794.8509216662"/>
    <n v="4795794.8509216662"/>
    <n v="3425567.7506583333"/>
    <n v="2397897.4254608331"/>
    <x v="302"/>
    <x v="302"/>
    <n v="3797029.4585917555"/>
    <n v="0.37779211148929021"/>
    <n v="56830168.983421743"/>
    <n v="7652681.5652532056"/>
  </r>
  <r>
    <x v="425"/>
    <n v="38.798076909999999"/>
    <n v="32.202403835299997"/>
    <n v="0.83"/>
    <n v="31.950634462561748"/>
    <n v="0.82351077700778108"/>
    <n v="0.307953904866621"/>
    <x v="305"/>
    <n v="31.950634462561748"/>
    <n v="31950634.462561749"/>
    <n v="1.2"/>
    <n v="7.3"/>
    <n v="0.16438356164383561"/>
    <x v="303"/>
    <n v="76681522.7101482"/>
    <n v="9738553.3841888215"/>
    <n v="8404842.6141944584"/>
    <n v="4600891.3626088919"/>
    <n v="4600891.3626088919"/>
    <n v="3286350.9732920658"/>
    <n v="2300445.681304446"/>
    <x v="303"/>
    <x v="303"/>
    <n v="3839920.4772770405"/>
    <n v="0.39026268530288688"/>
    <n v="54520562.646915369"/>
    <n v="7538876.9644074775"/>
  </r>
  <r>
    <x v="426"/>
    <n v="37.644230759999999"/>
    <n v="31.244711530799997"/>
    <n v="0.83"/>
    <n v="31.000429723027814"/>
    <n v="0.82351077700778108"/>
    <n v="0.31008243717777301"/>
    <x v="306"/>
    <n v="31.000429723027814"/>
    <n v="31000429.723027814"/>
    <n v="1.2"/>
    <n v="7.3"/>
    <n v="0.16438356164383561"/>
    <x v="304"/>
    <n v="74401031.335266754"/>
    <n v="9448930.9795788787"/>
    <n v="8154884.4702833453"/>
    <n v="4464061.8801160054"/>
    <n v="4464061.8801160054"/>
    <n v="3188615.6286542895"/>
    <n v="2232030.9400580027"/>
    <x v="304"/>
    <x v="304"/>
    <n v="3791707.5154378936"/>
    <n v="0.39444817090297529"/>
    <n v="52899133.279374659"/>
    <n v="7380657.8620167375"/>
  </r>
  <r>
    <x v="427"/>
    <n v="35.642491800000002"/>
    <n v="29.583268193999999"/>
    <n v="0.83"/>
    <n v="29.351976116711466"/>
    <n v="0.82351077700778108"/>
    <n v="0.311252598502677"/>
    <x v="307"/>
    <n v="29.351976116711466"/>
    <n v="29351976.116711468"/>
    <n v="1.2"/>
    <n v="7.3"/>
    <n v="0.16438356164383561"/>
    <x v="305"/>
    <n v="70444742.680107534"/>
    <n v="8946482.3203736562"/>
    <n v="7721246.9744732156"/>
    <n v="4226684.5608064523"/>
    <n v="4226684.5608064523"/>
    <n v="3019060.4005760374"/>
    <n v="2113342.2804032261"/>
    <x v="305"/>
    <x v="305"/>
    <n v="3624429.3115662113"/>
    <n v="0.39672475697500476"/>
    <n v="50086212.045556456"/>
    <n v="7022536.5571117327"/>
  </r>
  <r>
    <x v="428"/>
    <n v="36.590525800000002"/>
    <n v="30.370136414000001"/>
    <n v="0.83"/>
    <n v="30.132692332681263"/>
    <n v="0.82351077700778108"/>
    <n v="0.31756940687277502"/>
    <x v="308"/>
    <n v="30.132692332681263"/>
    <n v="30132692.332681261"/>
    <n v="1.2"/>
    <n v="7.3"/>
    <n v="0.16438356164383561"/>
    <x v="306"/>
    <n v="72318461.598435029"/>
    <n v="9184444.6230012495"/>
    <n v="7926619.951628468"/>
    <n v="4339107.6959061017"/>
    <n v="4339107.6959061017"/>
    <n v="3099362.63993293"/>
    <n v="2169553.8479530509"/>
    <x v="306"/>
    <x v="306"/>
    <n v="3911175.8511780873"/>
    <n v="0.40872457188834721"/>
    <n v="51418426.1964873"/>
    <n v="7399667.3836163534"/>
  </r>
  <r>
    <x v="429"/>
    <n v="37.975716120000001"/>
    <n v="31.519844379599999"/>
    <n v="0.83"/>
    <n v="31.273411489408119"/>
    <n v="0.82351077700778108"/>
    <n v="0.299793362419087"/>
    <x v="309"/>
    <n v="31.273411489408119"/>
    <n v="31273411.489408121"/>
    <n v="1.2"/>
    <n v="7.3"/>
    <n v="0.16438356164383561"/>
    <x v="307"/>
    <n v="75056187.574579477"/>
    <n v="9532135.8219715934"/>
    <n v="8226694.2737994436"/>
    <n v="4503371.2544747684"/>
    <n v="4503371.2544747684"/>
    <n v="3216693.7531962632"/>
    <n v="2251685.6272373842"/>
    <x v="307"/>
    <x v="307"/>
    <n v="3503321.8423812333"/>
    <n v="0.37366529569332169"/>
    <n v="53364949.365526006"/>
    <n v="7123875.5574879833"/>
  </r>
  <r>
    <x v="430"/>
    <n v="39.423135590000001"/>
    <n v="32.721202539700002"/>
    <n v="0.83"/>
    <n v="32.465377021804009"/>
    <n v="0.82351077700778108"/>
    <n v="0.29423368968189001"/>
    <x v="310"/>
    <n v="32.465377021804009"/>
    <n v="32465377.021804009"/>
    <n v="1.2"/>
    <n v="7.3"/>
    <n v="0.16438356164383561"/>
    <x v="308"/>
    <n v="77916904.852329627"/>
    <n v="9895446.9162458628"/>
    <n v="8540249.3211357016"/>
    <n v="4675014.2911397777"/>
    <n v="4675014.2911397777"/>
    <n v="3339295.9222426983"/>
    <n v="2337507.1455698889"/>
    <x v="308"/>
    <x v="308"/>
    <n v="3456351.7812023461"/>
    <n v="0.36183043074750598"/>
    <n v="55398919.350006364"/>
    <n v="7214900.5224691536"/>
  </r>
  <r>
    <x v="431"/>
    <n v="36.947286490000003"/>
    <n v="30.666247786700001"/>
    <n v="0.83"/>
    <n v="30.426488605708997"/>
    <n v="0.82351077700778108"/>
    <n v="0.35548259916397301"/>
    <x v="311"/>
    <n v="30.426488605708997"/>
    <n v="30426488.605708998"/>
    <n v="1.2"/>
    <n v="7.3"/>
    <n v="0.16438356164383561"/>
    <x v="309"/>
    <n v="73023572.653701589"/>
    <n v="9273993.7270201016"/>
    <n v="8003905.1597932205"/>
    <n v="4381414.3592220955"/>
    <n v="4381414.3592220955"/>
    <n v="3129581.6851586397"/>
    <n v="2190707.1796110477"/>
    <x v="309"/>
    <x v="309"/>
    <n v="5102875.4564346522"/>
    <n v="0.47178571484099335"/>
    <n v="51919760.15678183"/>
    <n v="8625380.0733793955"/>
  </r>
  <r>
    <x v="432"/>
    <n v="37.766752670000002"/>
    <n v="31.3464047161"/>
    <n v="0.83"/>
    <n v="31.101327836332391"/>
    <n v="0.82351077700778108"/>
    <n v="0.35708932706142099"/>
    <x v="312"/>
    <n v="31.101327836332391"/>
    <n v="31101327.836332392"/>
    <n v="1.2"/>
    <n v="7.3"/>
    <n v="0.16438356164383561"/>
    <x v="310"/>
    <n v="74643186.807197735"/>
    <n v="9479684.7245141119"/>
    <n v="8181426.4396889238"/>
    <n v="4478591.2084318642"/>
    <n v="4478591.2084318642"/>
    <n v="3198993.7203084743"/>
    <n v="2239295.6042159321"/>
    <x v="310"/>
    <x v="310"/>
    <n v="5266025.2028337"/>
    <n v="0.47416242162968303"/>
    <n v="53071305.819917589"/>
    <n v="8866656.6235766411"/>
  </r>
  <r>
    <x v="433"/>
    <n v="38.873815399999998"/>
    <n v="32.265266781999998"/>
    <n v="0.83"/>
    <n v="32.013005925311042"/>
    <n v="0.82351077700778108"/>
    <n v="0.37442295428508798"/>
    <x v="313"/>
    <n v="32.013005925311042"/>
    <n v="32013005.92531104"/>
    <n v="1.2"/>
    <n v="7.3"/>
    <n v="0.16438356164383561"/>
    <x v="311"/>
    <n v="76831214.220746487"/>
    <n v="9757564.2060348038"/>
    <n v="8421249.8729811069"/>
    <n v="4609872.8532447889"/>
    <n v="4609872.8532447889"/>
    <n v="3292766.323746278"/>
    <n v="2304936.4266223945"/>
    <x v="311"/>
    <x v="311"/>
    <n v="5975290.5345447967"/>
    <n v="0.49850567425176162"/>
    <n v="54626993.310950749"/>
    <n v="9681467.8274785932"/>
  </r>
  <r>
    <x v="434"/>
    <n v="42.035153360000002"/>
    <n v="34.889177288799999"/>
    <n v="0.83"/>
    <n v="34.616401805134842"/>
    <n v="0.82351077700778108"/>
    <n v="0.38609928724064602"/>
    <x v="314"/>
    <n v="34.616401805134842"/>
    <n v="34616401.80513484"/>
    <n v="1.2"/>
    <n v="7.3"/>
    <n v="0.16438356164383561"/>
    <x v="312"/>
    <n v="83079364.332323611"/>
    <n v="10551079.270205099"/>
    <n v="9106091.7548536137"/>
    <n v="4984761.8599394169"/>
    <n v="4984761.8599394169"/>
    <n v="3560544.1856710119"/>
    <n v="2492380.9299697084"/>
    <x v="312"/>
    <x v="312"/>
    <n v="6865412.1303258771"/>
    <n v="0.5136717595470961"/>
    <n v="59069428.040282086"/>
    <n v="10872987.133828666"/>
  </r>
  <r>
    <x v="435"/>
    <n v="42.402914979999998"/>
    <n v="35.1944194334"/>
    <n v="0.83"/>
    <n v="34.919257462574677"/>
    <n v="0.82351077700778108"/>
    <n v="0.34735890960663501"/>
    <x v="315"/>
    <n v="34.919257462574677"/>
    <n v="34919257.462574676"/>
    <n v="1.2"/>
    <n v="7.3"/>
    <n v="0.16438356164383561"/>
    <x v="313"/>
    <n v="83806217.910179228"/>
    <n v="10643389.674592761"/>
    <n v="9185760.0987978596"/>
    <n v="5028373.0746107539"/>
    <n v="5028373.0746107539"/>
    <n v="3591695.0532933953"/>
    <n v="2514186.537305377"/>
    <x v="313"/>
    <x v="313"/>
    <n v="5572691.7572836122"/>
    <n v="0.45943235710722352"/>
    <n v="59586220.934137426"/>
    <n v="9615328.6591679156"/>
  </r>
  <r>
    <x v="436"/>
    <n v="42.742938889999998"/>
    <n v="35.476639278699999"/>
    <n v="0.83"/>
    <n v="35.199270816900004"/>
    <n v="0.82351077700778108"/>
    <n v="0.322272107359375"/>
    <x v="316"/>
    <n v="35.199270816900004"/>
    <n v="35199270.816900007"/>
    <n v="1.45"/>
    <n v="20"/>
    <n v="7.2499999999999995E-2"/>
    <x v="314"/>
    <n v="61246731.221406013"/>
    <n v="7778334.8651185641"/>
    <n v="6713079.2185176807"/>
    <n v="3674803.8732843609"/>
    <n v="3674803.8732843609"/>
    <n v="2624859.9094888293"/>
    <n v="1837401.9366421804"/>
    <x v="314"/>
    <x v="314"/>
    <n v="8634281.0346226618"/>
    <n v="0.76114919870963582"/>
    <n v="43546425.898419671"/>
    <n v="9506341.2470335308"/>
  </r>
  <r>
    <x v="437"/>
    <n v="43.330461800000002"/>
    <n v="35.964283293999998"/>
    <n v="0.83"/>
    <n v="35.683102265023976"/>
    <n v="0.82351077700778108"/>
    <n v="0.29724828099510398"/>
    <x v="317"/>
    <n v="35.683102265023976"/>
    <n v="35683102.265023977"/>
    <n v="1.45"/>
    <n v="20"/>
    <n v="7.2499999999999995E-2"/>
    <x v="315"/>
    <n v="62088597.94114171"/>
    <n v="7885251.9385249969"/>
    <n v="6805353.8243344259"/>
    <n v="3725315.8764685025"/>
    <n v="3725315.8764685025"/>
    <n v="2660939.9117632164"/>
    <n v="1862657.9382342512"/>
    <x v="315"/>
    <x v="315"/>
    <n v="7860035.7577493023"/>
    <n v="0.74104156021144907"/>
    <n v="44144993.136151753"/>
    <n v="8744082.8706166279"/>
  </r>
  <r>
    <x v="438"/>
    <n v="45.883210800000001"/>
    <n v="38.083064964000002"/>
    <n v="0.83"/>
    <n v="37.78531857751981"/>
    <n v="0.82351077700778108"/>
    <n v="0.285425298613458"/>
    <x v="318"/>
    <n v="37.78531857751981"/>
    <n v="37785318.577519812"/>
    <n v="1.45"/>
    <n v="20"/>
    <n v="7.2499999999999995E-2"/>
    <x v="316"/>
    <n v="65746454.324884474"/>
    <n v="8349799.699260328"/>
    <n v="7206281.0115382308"/>
    <n v="3944787.2594930683"/>
    <n v="3944787.2594930683"/>
    <n v="2817705.1853521918"/>
    <n v="1972393.6297465342"/>
    <x v="316"/>
    <x v="316"/>
    <n v="7876362.7892854437"/>
    <n v="0.73031489692661899"/>
    <n v="46745729.024992861"/>
    <n v="8812492.2084466983"/>
  </r>
  <r>
    <x v="439"/>
    <n v="46.221208670000003"/>
    <n v="38.363603196100001"/>
    <n v="0.83"/>
    <n v="38.063663466070487"/>
    <n v="0.82351077700778108"/>
    <n v="0.261401055895296"/>
    <x v="319"/>
    <n v="38.063663466070487"/>
    <n v="38063663.466070488"/>
    <n v="1.45"/>
    <n v="20"/>
    <n v="7.2499999999999995E-2"/>
    <x v="317"/>
    <n v="66230774.430962652"/>
    <n v="8411308.3527322561"/>
    <n v="7259365.9545937283"/>
    <n v="3973846.4658577591"/>
    <n v="3973846.4658577591"/>
    <n v="2838461.761326971"/>
    <n v="1986923.2329288796"/>
    <x v="317"/>
    <x v="317"/>
    <n v="7019933.1881877072"/>
    <n v="0.70552930319014018"/>
    <n v="47090080.620414443"/>
    <n v="7962958.5883451486"/>
  </r>
  <r>
    <x v="440"/>
    <n v="46.521092490000001"/>
    <n v="38.612506766700001"/>
    <n v="0.83"/>
    <n v="38.31062102369075"/>
    <n v="0.82351077700778108"/>
    <n v="0.24784631714956301"/>
    <x v="320"/>
    <n v="38.31062102369075"/>
    <n v="38310621.023690753"/>
    <n v="1.45"/>
    <n v="20"/>
    <n v="7.2499999999999995E-2"/>
    <x v="318"/>
    <n v="66660480.581221908"/>
    <n v="8465881.0338151827"/>
    <n v="7306464.8179917876"/>
    <n v="3999628.8348733145"/>
    <n v="3999628.8348733145"/>
    <n v="2856877.7391952248"/>
    <n v="1999814.4174366572"/>
    <x v="318"/>
    <x v="318"/>
    <n v="6546188.1494323043"/>
    <n v="0.68942467266975616"/>
    <n v="47395601.693248771"/>
    <n v="7495331.9109977148"/>
  </r>
  <r>
    <x v="441"/>
    <n v="47.856434100000001"/>
    <n v="39.720840302999996"/>
    <n v="0.83"/>
    <n v="39.410289230512674"/>
    <n v="0.82351077700778108"/>
    <n v="0.249308781107133"/>
    <x v="321"/>
    <n v="39.410289230512674"/>
    <n v="39410289.230512671"/>
    <n v="1.45"/>
    <n v="20"/>
    <n v="7.2499999999999995E-2"/>
    <x v="319"/>
    <n v="68573903.261092037"/>
    <n v="8708885.7141586896"/>
    <n v="7516189.6110104099"/>
    <n v="4114434.195665522"/>
    <n v="4114434.195665522"/>
    <n v="2938881.5683325161"/>
    <n v="2057217.097832761"/>
    <x v="319"/>
    <x v="319"/>
    <n v="6791726.0857163146"/>
    <n v="0.69124653077003639"/>
    <n v="48756045.218636438"/>
    <n v="7768114.0733059244"/>
  </r>
  <r>
    <x v="442"/>
    <n v="48.862992060000003"/>
    <n v="40.556283409800002"/>
    <n v="0.83"/>
    <n v="40.239200558255639"/>
    <n v="0.82351077700778108"/>
    <n v="0.25605201508157199"/>
    <x v="322"/>
    <n v="40.239200558255639"/>
    <n v="40239200.558255643"/>
    <n v="1.45"/>
    <n v="20"/>
    <n v="7.2499999999999995E-2"/>
    <x v="320"/>
    <n v="70016208.971364811"/>
    <n v="8892058.5393633302"/>
    <n v="7674276.6190399509"/>
    <n v="4200972.5382818887"/>
    <n v="4200972.5382818887"/>
    <n v="3000694.6702013491"/>
    <n v="2100486.2691409444"/>
    <x v="320"/>
    <x v="320"/>
    <n v="7205917.89389088"/>
    <n v="0.69937767897745862"/>
    <n v="49781524.578640379"/>
    <n v="8202842.1190719297"/>
  </r>
  <r>
    <x v="443"/>
    <n v="48.186682040000001"/>
    <n v="39.994946093199999"/>
    <n v="0.83"/>
    <n v="39.682251968187288"/>
    <n v="0.82351077700778108"/>
    <n v="0.25096094033584199"/>
    <x v="323"/>
    <n v="39.682251968187288"/>
    <n v="39682251.968187287"/>
    <n v="1.45"/>
    <n v="20"/>
    <n v="7.2499999999999995E-2"/>
    <x v="321"/>
    <n v="69047118.424645871"/>
    <n v="8768984.0399300251"/>
    <n v="7568057.3730442207"/>
    <n v="4142827.1054787519"/>
    <n v="4142827.1054787519"/>
    <n v="2959162.2181991087"/>
    <n v="2071413.552739376"/>
    <x v="321"/>
    <x v="321"/>
    <n v="6982629.8763813246"/>
    <n v="0.69567720553785217"/>
    <n v="49092501.19992321"/>
    <n v="7965755.7274914049"/>
  </r>
  <r>
    <x v="444"/>
    <n v="48.277429079999997"/>
    <n v="40.070266136399994"/>
    <n v="0.83"/>
    <n v="39.756983133608841"/>
    <n v="0.82351077700778108"/>
    <n v="0.25280141404149598"/>
    <x v="324"/>
    <n v="39.756983133608841"/>
    <n v="39756983.13360884"/>
    <n v="1.45"/>
    <n v="20"/>
    <n v="7.2499999999999995E-2"/>
    <x v="322"/>
    <n v="69177150.65247938"/>
    <n v="8785498.1328648813"/>
    <n v="7582309.8340164013"/>
    <n v="4150629.0391487628"/>
    <n v="4150629.0391487628"/>
    <n v="2964735.0279634022"/>
    <n v="2075314.5195743814"/>
    <x v="322"/>
    <x v="322"/>
    <n v="7069528.108649333"/>
    <n v="0.69789277107716041"/>
    <n v="49184954.113912836"/>
    <n v="8054505.4207266085"/>
  </r>
  <r>
    <x v="445"/>
    <n v="49.000382029999997"/>
    <n v="40.670317084899999"/>
    <n v="0.83"/>
    <n v="40.35234267920341"/>
    <n v="0.82351077700778108"/>
    <n v="0.26525199180185499"/>
    <x v="325"/>
    <n v="40.35234267920341"/>
    <n v="40352342.679203413"/>
    <n v="1.45"/>
    <n v="20"/>
    <n v="7.2499999999999995E-2"/>
    <x v="323"/>
    <n v="70213076.261813939"/>
    <n v="8917060.6852503698"/>
    <n v="7695854.680268107"/>
    <n v="4212784.5757088363"/>
    <n v="4212784.5757088363"/>
    <n v="3009131.8397920257"/>
    <n v="2106392.2878544182"/>
    <x v="323"/>
    <x v="323"/>
    <n v="7681763.0104361186"/>
    <n v="0.71207328493539446"/>
    <n v="49921497.222149707"/>
    <n v="8681490.3261283208"/>
  </r>
  <r>
    <x v="446"/>
    <n v="51.00711046"/>
    <n v="42.335901681799996"/>
    <n v="0.83"/>
    <n v="42.00490516783632"/>
    <n v="0.82351077700778108"/>
    <n v="0.26305784332987098"/>
    <x v="326"/>
    <n v="42.00490516783632"/>
    <n v="42004905.167836323"/>
    <n v="1.45"/>
    <n v="20"/>
    <n v="7.2499999999999995E-2"/>
    <x v="324"/>
    <n v="73088534.99203521"/>
    <n v="9282243.9439884722"/>
    <n v="8011025.4960912885"/>
    <n v="4385312.0995221129"/>
    <n v="4385312.0995221129"/>
    <n v="3132365.7853729376"/>
    <n v="2192656.0497610564"/>
    <x v="324"/>
    <x v="324"/>
    <n v="7903465.471580063"/>
    <n v="0.70967170681133829"/>
    <n v="51965948.379337035"/>
    <n v="8944134.9420787077"/>
  </r>
  <r>
    <x v="447"/>
    <n v="53.028219010000001"/>
    <n v="44.0134217783"/>
    <n v="0.83"/>
    <n v="43.669309840263885"/>
    <n v="0.82351077700778108"/>
    <n v="0.271373927691829"/>
    <x v="327"/>
    <n v="43.669309840263885"/>
    <n v="43669309.840263888"/>
    <n v="1.45"/>
    <n v="20"/>
    <n v="7.2499999999999995E-2"/>
    <x v="325"/>
    <n v="75984599.122059166"/>
    <n v="9650044.0885015149"/>
    <n v="8328454.8109142715"/>
    <n v="4559075.9473235495"/>
    <n v="4559075.9473235495"/>
    <n v="3256482.8195168213"/>
    <n v="2279537.9736617748"/>
    <x v="325"/>
    <x v="325"/>
    <n v="8582652.1506433431"/>
    <n v="0.71856863585443331"/>
    <n v="54025049.975784063"/>
    <n v="9664557.165472582"/>
  </r>
  <r>
    <x v="448"/>
    <n v="48.39422149"/>
    <n v="40.167203836699997"/>
    <n v="0.83"/>
    <n v="39.853162941916558"/>
    <n v="0.82351077700778108"/>
    <n v="0.24405397578913399"/>
    <x v="328"/>
    <n v="39.853162941916558"/>
    <n v="39853162.941916555"/>
    <n v="1.45"/>
    <n v="20"/>
    <n v="7.2499999999999995E-2"/>
    <x v="326"/>
    <n v="69344503.518934816"/>
    <n v="8806751.9469047226"/>
    <n v="7600652.9035575343"/>
    <n v="4160670.2111360887"/>
    <n v="4160670.2111360887"/>
    <n v="2971907.2936686352"/>
    <n v="2080335.1055680444"/>
    <x v="326"/>
    <x v="326"/>
    <n v="6735270.5249885172"/>
    <n v="0.6870645748879779"/>
    <n v="49303942.001962654"/>
    <n v="7722630.6871111467"/>
  </r>
  <r>
    <x v="449"/>
    <n v="47.988724249999997"/>
    <n v="39.830641127499995"/>
    <n v="0.83"/>
    <n v="39.519231594729646"/>
    <n v="0.82351077700778108"/>
    <n v="0.225723177294268"/>
    <x v="329"/>
    <n v="39.519231594729646"/>
    <n v="39519231.594729647"/>
    <n v="1.45"/>
    <n v="20"/>
    <n v="7.2499999999999995E-2"/>
    <x v="327"/>
    <n v="68763462.974829584"/>
    <n v="8732959.7978033572"/>
    <n v="7536966.7096340004"/>
    <n v="4125807.778489775"/>
    <n v="4125807.778489775"/>
    <n v="2947005.5560641252"/>
    <n v="2062903.8892448875"/>
    <x v="327"/>
    <x v="327"/>
    <n v="5948707.9503889345"/>
    <n v="0.66165133957738598"/>
    <n v="48890822.175103836"/>
    <n v="6927794.9797221581"/>
  </r>
  <r>
    <x v="450"/>
    <n v="49.347584830000002"/>
    <n v="40.958495408899999"/>
    <n v="0.83"/>
    <n v="40.638267926810691"/>
    <n v="0.82351077700778108"/>
    <n v="0.227548061302383"/>
    <x v="330"/>
    <n v="40.638267926810691"/>
    <n v="40638267.926810689"/>
    <n v="1.45"/>
    <n v="20"/>
    <n v="7.2499999999999995E-2"/>
    <x v="328"/>
    <n v="70710586.192650601"/>
    <n v="8980244.4464666266"/>
    <n v="7750385.3223301684"/>
    <n v="4242635.1715590358"/>
    <n v="4242635.1715590358"/>
    <n v="3030453.6939707403"/>
    <n v="2121317.5857795179"/>
    <x v="328"/>
    <x v="328"/>
    <n v="6191897.5386650758"/>
    <n v="0.66436481934090663"/>
    <n v="50275226.782974578"/>
    <n v="7198708.6383782327"/>
  </r>
  <r>
    <x v="451"/>
    <n v="52.636033189999999"/>
    <n v="43.6879075477"/>
    <n v="0.83"/>
    <n v="43.346340590904255"/>
    <n v="0.82351077700778108"/>
    <n v="0.23440481040236599"/>
    <x v="331"/>
    <n v="43.346340590904255"/>
    <n v="43346340.590904258"/>
    <n v="1.45"/>
    <n v="20"/>
    <n v="7.2499999999999995E-2"/>
    <x v="329"/>
    <n v="75422632.628173411"/>
    <n v="9578674.3437780235"/>
    <n v="8266859.2691380074"/>
    <n v="4525357.9576904047"/>
    <n v="4525357.9576904047"/>
    <n v="3232398.5412074318"/>
    <n v="2262678.9788452024"/>
    <x v="329"/>
    <x v="329"/>
    <n v="6904073.2392723113"/>
    <n v="0.67418273314120969"/>
    <n v="53625491.798631296"/>
    <n v="7977976.7067495091"/>
  </r>
  <r>
    <x v="452"/>
    <n v="49.996152170000002"/>
    <n v="41.496806301100001"/>
    <n v="0.83"/>
    <n v="41.172370120915964"/>
    <n v="0.82351077700778108"/>
    <n v="0.22824663291915201"/>
    <x v="332"/>
    <n v="41.172370120915964"/>
    <n v="41172370.120915964"/>
    <n v="1.45"/>
    <n v="20"/>
    <n v="7.2499999999999995E-2"/>
    <x v="330"/>
    <n v="71639924.010393769"/>
    <n v="9098270.3493200094"/>
    <n v="7852247.385282089"/>
    <n v="4298395.4406236261"/>
    <n v="4298395.4406236261"/>
    <n v="3070282.4575883043"/>
    <n v="2149197.7203118131"/>
    <x v="330"/>
    <x v="330"/>
    <n v="6302265.1393706435"/>
    <n v="0.66539206433374132"/>
    <n v="50935985.971389964"/>
    <n v="7322308.5948125143"/>
  </r>
  <r>
    <x v="453"/>
    <n v="49.447839440000003"/>
    <n v="41.041706735200002"/>
    <n v="0.83"/>
    <n v="40.720828678590408"/>
    <n v="0.82351077700778108"/>
    <n v="0.23677307078846299"/>
    <x v="333"/>
    <n v="40.720828678590408"/>
    <n v="40720828.678590409"/>
    <n v="1.45"/>
    <n v="20"/>
    <n v="7.2499999999999995E-2"/>
    <x v="331"/>
    <n v="70854241.900747299"/>
    <n v="8998488.7213949077"/>
    <n v="7766131.0140497666"/>
    <n v="4251254.514044838"/>
    <n v="4251254.514044838"/>
    <n v="3036610.3671748843"/>
    <n v="2125627.257022419"/>
    <x v="331"/>
    <x v="331"/>
    <n v="6583087.1387711046"/>
    <n v="0.67744163468621466"/>
    <n v="50377365.991431326"/>
    <n v="7591943.6770704286"/>
  </r>
  <r>
    <x v="454"/>
    <n v="51.389369569999999"/>
    <n v="42.653176743099998"/>
    <n v="0.83"/>
    <n v="42.319699664530724"/>
    <n v="0.82351077700778108"/>
    <n v="0.231867419774302"/>
    <x v="334"/>
    <n v="42.319699664530724"/>
    <n v="42319699.664530724"/>
    <n v="1.45"/>
    <n v="20"/>
    <n v="7.2499999999999995E-2"/>
    <x v="332"/>
    <n v="73636277.416283458"/>
    <n v="9351807.2318679988"/>
    <n v="8071061.9782347837"/>
    <n v="4418176.6449770071"/>
    <n v="4418176.6449770071"/>
    <n v="3155840.4606978623"/>
    <n v="2209088.3224885035"/>
    <x v="332"/>
    <x v="332"/>
    <n v="6632325.2253580149"/>
    <n v="0.67061722281555192"/>
    <n v="52355393.242977537"/>
    <n v="7680793.7141113598"/>
  </r>
  <r>
    <x v="455"/>
    <n v="54.374065729999998"/>
    <n v="45.130474555899994"/>
    <n v="0.83"/>
    <n v="44.777629118384461"/>
    <n v="0.82351077700778108"/>
    <n v="0.234726998773097"/>
    <x v="335"/>
    <n v="44.777629118384461"/>
    <n v="44777629.118384458"/>
    <n v="1.45"/>
    <n v="20"/>
    <n v="7.2499999999999995E-2"/>
    <x v="333"/>
    <n v="77913074.665988952"/>
    <n v="9894960.4825805966"/>
    <n v="8539829.505354289"/>
    <n v="4674784.479959337"/>
    <n v="4674784.479959337"/>
    <n v="3339131.7713995264"/>
    <n v="2337392.2399796685"/>
    <x v="333"/>
    <x v="333"/>
    <n v="7146585.0350107355"/>
    <n v="0.67462995282583904"/>
    <n v="55396196.087518141"/>
    <n v="8255948.6057323543"/>
  </r>
  <r>
    <x v="456"/>
    <n v="53.7402534"/>
    <n v="44.604410322"/>
    <n v="0.83"/>
    <n v="44.255677834029051"/>
    <n v="0.82351077700778108"/>
    <n v="0.232927369452365"/>
    <x v="336"/>
    <n v="44.255677834029051"/>
    <n v="44255677.834029049"/>
    <n v="1.45"/>
    <n v="20"/>
    <n v="7.2499999999999995E-2"/>
    <x v="334"/>
    <n v="77004879.431210548"/>
    <n v="9779619.6877637394"/>
    <n v="8440284.8205137569"/>
    <n v="4620292.7658726331"/>
    <n v="4620292.7658726331"/>
    <n v="3300209.1184804519"/>
    <n v="2310146.3829363165"/>
    <x v="334"/>
    <x v="334"/>
    <n v="6983009.3261535699"/>
    <n v="0.67211609849279419"/>
    <n v="54750469.275590695"/>
    <n v="8079441.5793410605"/>
  </r>
  <r>
    <x v="457"/>
    <n v="54.756137199999998"/>
    <n v="45.447593875999999"/>
    <n v="0.83"/>
    <n v="45.092269091516663"/>
    <n v="0.82351077700778108"/>
    <n v="0.228604251312682"/>
    <x v="337"/>
    <n v="45.092269091516663"/>
    <n v="45092269.091516666"/>
    <n v="1.45"/>
    <n v="20"/>
    <n v="7.2499999999999995E-2"/>
    <x v="335"/>
    <n v="78460548.219238997"/>
    <n v="9964489.6238433532"/>
    <n v="8599836.5173158739"/>
    <n v="4707632.8931543399"/>
    <n v="4707632.8931543399"/>
    <n v="3362594.9236816713"/>
    <n v="2353816.4465771699"/>
    <x v="335"/>
    <x v="335"/>
    <n v="6918537.9647460161"/>
    <n v="0.66591551020899609"/>
    <n v="55785449.783878922"/>
    <n v="8035696.7254086407"/>
  </r>
  <r>
    <x v="458"/>
    <n v="54.016485119999999"/>
    <n v="44.8336826496"/>
    <n v="0.83"/>
    <n v="44.483157632400442"/>
    <n v="0.82351077700778108"/>
    <n v="0.222224582380843"/>
    <x v="338"/>
    <n v="44.483157632400442"/>
    <n v="44483157.632400438"/>
    <n v="1.45"/>
    <n v="20"/>
    <n v="7.2499999999999995E-2"/>
    <x v="336"/>
    <n v="77400694.280376762"/>
    <n v="9829888.1736078486"/>
    <n v="8483668.9552312959"/>
    <n v="4644041.656822606"/>
    <n v="4644041.656822606"/>
    <n v="3317172.612016147"/>
    <n v="2322020.828411303"/>
    <x v="336"/>
    <x v="336"/>
    <n v="6539057.5209283121"/>
    <n v="0.65632454409132213"/>
    <n v="55031893.633347876"/>
    <n v="7641125.5749913054"/>
  </r>
  <r>
    <x v="459"/>
    <n v="51.211672010000001"/>
    <n v="42.5056877683"/>
    <n v="0.83"/>
    <n v="42.173363808822735"/>
    <n v="0.82351077700778108"/>
    <n v="0.22405714058784201"/>
    <x v="339"/>
    <n v="42.173363808822735"/>
    <n v="42173363.808822736"/>
    <n v="1.45"/>
    <n v="20"/>
    <n v="7.2499999999999995E-2"/>
    <x v="337"/>
    <n v="73381653.027351558"/>
    <n v="9319469.9344736487"/>
    <n v="8043153.326462212"/>
    <n v="4402899.1816410935"/>
    <n v="4402899.1816410935"/>
    <n v="3144927.9868864953"/>
    <n v="2201449.5908205467"/>
    <x v="337"/>
    <x v="337"/>
    <n v="6277410.2441768963"/>
    <n v="0.65913545775208371"/>
    <n v="52174355.302446954"/>
    <n v="7322253.2692643637"/>
  </r>
  <r>
    <x v="460"/>
    <n v="50.515184990000002"/>
    <n v="41.927603541700002"/>
    <n v="0.83"/>
    <n v="41.5997992418067"/>
    <n v="0.82351077700778108"/>
    <n v="0.21164242728638899"/>
    <x v="340"/>
    <n v="41.5997992418067"/>
    <n v="41599799.241806701"/>
    <n v="1.45"/>
    <n v="20"/>
    <n v="7.2499999999999995E-2"/>
    <x v="338"/>
    <n v="72383650.680743665"/>
    <n v="9192723.6364544462"/>
    <n v="7933765.1406857967"/>
    <n v="4343019.0408446193"/>
    <n v="4343019.0408446193"/>
    <n v="3102156.457746157"/>
    <n v="2171509.5204223096"/>
    <x v="338"/>
    <x v="338"/>
    <n v="5671517.2724439455"/>
    <n v="0.63914071652322502"/>
    <n v="51464775.634008743"/>
    <n v="6702150.2634444796"/>
  </r>
  <r>
    <x v="461"/>
    <n v="52.04121387"/>
    <n v="43.1942075121"/>
    <n v="0.83"/>
    <n v="42.856500470511811"/>
    <n v="0.82351077700778108"/>
    <n v="0.22250218138771999"/>
    <x v="341"/>
    <n v="42.856500470511811"/>
    <n v="42856500.470511809"/>
    <n v="1.45"/>
    <n v="20"/>
    <n v="7.2499999999999995E-2"/>
    <x v="339"/>
    <n v="74570310.818690538"/>
    <n v="9470429.4739736989"/>
    <n v="8173438.7108057598"/>
    <n v="4474218.6491214326"/>
    <n v="4474218.6491214326"/>
    <n v="3195870.4636581661"/>
    <n v="2237109.3245607163"/>
    <x v="339"/>
    <x v="339"/>
    <n v="6311928.3677361198"/>
    <n v="0.65675332175387446"/>
    <n v="53019490.992088974"/>
    <n v="7373696.070195375"/>
  </r>
  <r>
    <x v="462"/>
    <n v="52.252978720000002"/>
    <n v="43.369972337599997"/>
    <n v="0.83"/>
    <n v="43.030891106678254"/>
    <n v="0.82351077700778108"/>
    <n v="0.21846029937143699"/>
    <x v="342"/>
    <n v="43.030891106678254"/>
    <n v="43030891.106678255"/>
    <n v="1.45"/>
    <n v="20"/>
    <n v="7.2499999999999995E-2"/>
    <x v="340"/>
    <n v="74873750.525620162"/>
    <n v="9508966.31675376"/>
    <n v="8206697.8701117244"/>
    <n v="4492425.0315372096"/>
    <n v="4492425.0315372096"/>
    <n v="3208875.0225265785"/>
    <n v="2246212.5157686048"/>
    <x v="340"/>
    <x v="340"/>
    <n v="6162316.4028959833"/>
    <n v="0.65040268239311327"/>
    <n v="53235236.62371593"/>
    <n v="7228404.6248344313"/>
  </r>
  <r>
    <x v="463"/>
    <n v="51.051519749999997"/>
    <n v="42.372761392499996"/>
    <n v="0.83"/>
    <n v="42.041476696750578"/>
    <n v="0.82351077700778108"/>
    <n v="0.226933929514022"/>
    <x v="343"/>
    <n v="42.041476696750578"/>
    <n v="42041476.696750581"/>
    <n v="1.45"/>
    <n v="20"/>
    <n v="7.2499999999999995E-2"/>
    <x v="341"/>
    <n v="73152169.452345997"/>
    <n v="9290325.5204479415"/>
    <n v="8018000.2874732101"/>
    <n v="4389130.1671407595"/>
    <n v="4389130.1671407595"/>
    <n v="3135092.9765291144"/>
    <n v="2194565.0835703798"/>
    <x v="341"/>
    <x v="341"/>
    <n v="6379676.6352514038"/>
    <n v="0.66345651869949762"/>
    <n v="52011192.480618"/>
    <n v="7421252.1635896862"/>
  </r>
  <r>
    <x v="464"/>
    <n v="51.214865439999997"/>
    <n v="42.508338315199993"/>
    <n v="0.83"/>
    <n v="42.175993632843351"/>
    <n v="0.82351077700778108"/>
    <n v="0.227406187060921"/>
    <x v="344"/>
    <n v="42.175993632843351"/>
    <n v="42175993.632843353"/>
    <n v="1.45"/>
    <n v="20"/>
    <n v="7.2499999999999995E-2"/>
    <x v="342"/>
    <n v="73386228.921147436"/>
    <n v="9320051.0729857236"/>
    <n v="8043654.8771071965"/>
    <n v="4403173.7352688462"/>
    <n v="4403173.7352688462"/>
    <n v="3145124.0966206044"/>
    <n v="2201586.8676344231"/>
    <x v="342"/>
    <x v="342"/>
    <n v="6420164.0880719451"/>
    <n v="0.66415542316185172"/>
    <n v="52177608.762935825"/>
    <n v="7465072.2669208627"/>
  </r>
  <r>
    <x v="465"/>
    <n v="50.090631109999997"/>
    <n v="41.575223821299993"/>
    <n v="0.83"/>
    <n v="41.250174546206232"/>
    <n v="0.82351077700778108"/>
    <n v="0.22686496380850699"/>
    <x v="345"/>
    <n v="41.250174546206232"/>
    <n v="41250174.546206228"/>
    <n v="1.45"/>
    <n v="20"/>
    <n v="7.2499999999999995E-2"/>
    <x v="343"/>
    <n v="71775303.710398838"/>
    <n v="9115463.5712206531"/>
    <n v="7867085.9674005015"/>
    <n v="4306518.2226239303"/>
    <n v="4306518.2226239303"/>
    <n v="3076084.4447313789"/>
    <n v="2153259.1113119652"/>
    <x v="343"/>
    <x v="343"/>
    <n v="6256731.4799658768"/>
    <n v="0.66335421132583028"/>
    <n v="51032240.938093573"/>
    <n v="7278702.5362378359"/>
  </r>
  <r>
    <x v="466"/>
    <n v="49.88659595"/>
    <n v="41.405874638499995"/>
    <n v="0.83"/>
    <n v="41.082149393057726"/>
    <n v="0.82351077700778108"/>
    <n v="0.221749948969553"/>
    <x v="346"/>
    <n v="41.082149393057726"/>
    <n v="41082149.393057726"/>
    <n v="1.45"/>
    <n v="20"/>
    <n v="7.2499999999999995E-2"/>
    <x v="344"/>
    <n v="71482939.943920448"/>
    <n v="9078333.3728778977"/>
    <n v="7835040.8102818523"/>
    <n v="4288976.3966352269"/>
    <n v="4288976.3966352269"/>
    <n v="3063554.5690251621"/>
    <n v="2144488.1983176135"/>
    <x v="344"/>
    <x v="344"/>
    <n v="6019454.1484863553"/>
    <n v="0.65558894142366586"/>
    <n v="50824370.300127439"/>
    <n v="7037262.3898094688"/>
  </r>
  <r>
    <x v="467"/>
    <n v="51.977956319999997"/>
    <n v="43.141703745599997"/>
    <n v="0.83"/>
    <n v="42.804407196359705"/>
    <n v="0.82351077700778108"/>
    <n v="0.223597998404544"/>
    <x v="347"/>
    <n v="42.804407196359705"/>
    <n v="42804407.196359701"/>
    <n v="1.45"/>
    <n v="20"/>
    <n v="7.2499999999999995E-2"/>
    <x v="345"/>
    <n v="74479668.521665871"/>
    <n v="9458917.9022515658"/>
    <n v="8163503.6676068772"/>
    <n v="4468780.1112999525"/>
    <n v="4468780.1112999525"/>
    <n v="3191985.7937856801"/>
    <n v="2234390.0556499762"/>
    <x v="345"/>
    <x v="345"/>
    <n v="6351531.4554872699"/>
    <n v="0.65843551727295013"/>
    <n v="52955044.31890443"/>
    <n v="7412008.5496280016"/>
  </r>
  <r>
    <x v="468"/>
    <n v="54.123853769999997"/>
    <n v="44.922798629099994"/>
    <n v="0.83"/>
    <n v="44.571576872788221"/>
    <n v="0.82351077700778108"/>
    <n v="0.22469071110282299"/>
    <x v="348"/>
    <n v="44.571576872788221"/>
    <n v="44571576.872788221"/>
    <n v="1.45"/>
    <n v="20"/>
    <n v="7.2499999999999995E-2"/>
    <x v="346"/>
    <n v="77554543.75865151"/>
    <n v="9849427.0573487412"/>
    <n v="8500531.956975054"/>
    <n v="4653272.6255190903"/>
    <n v="4653272.6255190903"/>
    <n v="3323766.1610850645"/>
    <n v="2326636.3127595452"/>
    <x v="346"/>
    <x v="346"/>
    <n v="6662840.6195240486"/>
    <n v="0.66009660884956689"/>
    <n v="55141280.612401217"/>
    <n v="7767099.2559418548"/>
  </r>
  <r>
    <x v="469"/>
    <n v="51.8328135"/>
    <n v="43.021235204999996"/>
    <n v="0.83"/>
    <n v="42.684880519884402"/>
    <n v="0.82351077700778108"/>
    <n v="0.22588282495622899"/>
    <x v="349"/>
    <n v="42.684880519884402"/>
    <n v="42684880.5198844"/>
    <n v="1.45"/>
    <n v="20"/>
    <n v="7.2499999999999995E-2"/>
    <x v="347"/>
    <n v="74271692.10459885"/>
    <n v="9432504.8972840533"/>
    <n v="8140707.9667504961"/>
    <n v="4456301.5262759309"/>
    <n v="4456301.5262759309"/>
    <n v="3183072.518768522"/>
    <n v="2228150.7631379655"/>
    <x v="347"/>
    <x v="347"/>
    <n v="6432091.551495064"/>
    <n v="0.661890474945799"/>
    <n v="52807173.086369783"/>
    <n v="7489607.3780738041"/>
  </r>
  <r>
    <x v="470"/>
    <n v="47.652507450000002"/>
    <n v="39.551581183499998"/>
    <n v="0.83"/>
    <n v="39.242353436518577"/>
    <n v="0.82351077700778108"/>
    <n v="0.22439705769031301"/>
    <x v="350"/>
    <n v="39.242353436518577"/>
    <n v="39242353.43651858"/>
    <n v="1.45"/>
    <n v="20"/>
    <n v="7.2499999999999995E-2"/>
    <x v="348"/>
    <n v="68281694.97954233"/>
    <n v="8671775.2624018751"/>
    <n v="7484161.4961505504"/>
    <n v="4096901.6987725399"/>
    <n v="4096901.6987725399"/>
    <n v="2926358.3562661"/>
    <n v="2048450.8493862699"/>
    <x v="348"/>
    <x v="348"/>
    <n v="5854580.208681236"/>
    <n v="0.65965180002826418"/>
    <n v="48548285.130454592"/>
    <n v="6826807.5951906787"/>
  </r>
  <r>
    <x v="471"/>
    <n v="47.091289490000001"/>
    <n v="39.085770276699996"/>
    <n v="0.83"/>
    <n v="38.780184398208256"/>
    <n v="0.82351077700778108"/>
    <n v="0.20084458398994401"/>
    <x v="351"/>
    <n v="38.780184398208256"/>
    <n v="38780184.398208253"/>
    <n v="1.45"/>
    <n v="20"/>
    <n v="7.2499999999999995E-2"/>
    <x v="349"/>
    <n v="67477520.852882355"/>
    <n v="8569645.1483160593"/>
    <n v="7396018.2677677125"/>
    <n v="4048651.2511729412"/>
    <n v="4048651.2511729412"/>
    <n v="2891893.7508378155"/>
    <n v="2024325.6255864706"/>
    <x v="349"/>
    <x v="349"/>
    <n v="4865062.4743675441"/>
    <n v="0.61974013365640124"/>
    <n v="47976517.326399349"/>
    <n v="5825839.6455638576"/>
  </r>
  <r>
    <x v="472"/>
    <n v="47.244348930000001"/>
    <n v="39.212809611899999"/>
    <n v="0.83"/>
    <n v="38.906230496571034"/>
    <n v="0.82351077700778108"/>
    <n v="0.209922148081823"/>
    <x v="352"/>
    <n v="38.906230496571034"/>
    <n v="38906230.496571034"/>
    <n v="1.45"/>
    <n v="20"/>
    <n v="7.2499999999999995E-2"/>
    <x v="350"/>
    <n v="67696841.064033598"/>
    <n v="8597498.8151322678"/>
    <n v="7420057.3294828255"/>
    <n v="4061810.4638420157"/>
    <n v="4061810.4638420157"/>
    <n v="2901293.1884585829"/>
    <n v="2030905.2319210079"/>
    <x v="350"/>
    <x v="350"/>
    <n v="5236832.0370159829"/>
    <n v="0.63618353107703884"/>
    <n v="48132453.996527888"/>
    <n v="6200731.9941325961"/>
  </r>
  <r>
    <x v="473"/>
    <n v="45.715818249999998"/>
    <n v="37.9441291475"/>
    <n v="0.83"/>
    <n v="37.647469008603998"/>
    <n v="0.82351077700778108"/>
    <n v="0.168255417553697"/>
    <x v="353"/>
    <n v="37.647469008603998"/>
    <n v="37647469.008603998"/>
    <n v="1.45"/>
    <n v="20"/>
    <n v="7.2499999999999995E-2"/>
    <x v="351"/>
    <n v="65506596.074970961"/>
    <n v="8319337.7015213119"/>
    <n v="7179990.8340744963"/>
    <n v="3930395.7644982575"/>
    <n v="3930395.7644982575"/>
    <n v="2807425.5460701841"/>
    <n v="1965197.8822491288"/>
    <x v="351"/>
    <x v="351"/>
    <n v="3486393.208339415"/>
    <n v="0.54608810952860931"/>
    <n v="46575189.809304349"/>
    <n v="4419107.4111748878"/>
  </r>
  <r>
    <x v="474"/>
    <n v="42.714092649999998"/>
    <n v="35.452696899499998"/>
    <n v="0.83"/>
    <n v="35.175515627383852"/>
    <n v="0.82351077700778108"/>
    <n v="0.164296084162801"/>
    <x v="354"/>
    <n v="35.175515627383852"/>
    <n v="35175515.627383851"/>
    <n v="1.45"/>
    <n v="20"/>
    <n v="7.2499999999999995E-2"/>
    <x v="352"/>
    <n v="61205397.191647902"/>
    <n v="7773085.4433392836"/>
    <n v="6708548.7136131218"/>
    <n v="3672323.8314988739"/>
    <n v="3672323.8314988739"/>
    <n v="2623088.4510706244"/>
    <n v="1836161.9157494369"/>
    <x v="352"/>
    <x v="352"/>
    <n v="3117105.6790962922"/>
    <n v="0.53514939170325182"/>
    <n v="43517037.403261654"/>
    <n v="3988577.3578490899"/>
  </r>
  <r>
    <x v="475"/>
    <n v="41.389434850000001"/>
    <n v="34.3532309255"/>
    <n v="0.83"/>
    <n v="34.084645653236436"/>
    <n v="0.82351077700778108"/>
    <n v="0.14282966397035499"/>
    <x v="355"/>
    <n v="34.084645653236436"/>
    <n v="34084645.653236434"/>
    <n v="1.45"/>
    <n v="20"/>
    <n v="7.2499999999999995E-2"/>
    <x v="353"/>
    <n v="59307283.436631396"/>
    <n v="7532024.9964521872"/>
    <n v="6500501.8881079201"/>
    <n v="3558437.0061978837"/>
    <n v="3558437.0061978837"/>
    <n v="2541740.7187127741"/>
    <n v="1779218.5030989419"/>
    <x v="353"/>
    <x v="353"/>
    <n v="2282996.4977735626"/>
    <n v="0.46528520378159383"/>
    <n v="42167478.523444921"/>
    <n v="3127441.9262862303"/>
  </r>
  <r>
    <x v="476"/>
    <n v="40.822456289999998"/>
    <n v="33.882638720699994"/>
    <n v="0.83"/>
    <n v="33.617732698744078"/>
    <n v="0.82351077700778108"/>
    <n v="0.16171624360092199"/>
    <x v="356"/>
    <n v="33.617732698744078"/>
    <n v="33617732.698744081"/>
    <n v="1.45"/>
    <n v="20"/>
    <n v="7.2499999999999995E-2"/>
    <x v="354"/>
    <n v="58494854.895814702"/>
    <n v="7428846.5717684673"/>
    <n v="6411453.9169734046"/>
    <n v="3509691.2937488821"/>
    <n v="3509691.2937488821"/>
    <n v="2506922.3526777728"/>
    <n v="1754845.6468744411"/>
    <x v="354"/>
    <x v="354"/>
    <n v="2891649.7274160925"/>
    <n v="0.52773368362226558"/>
    <n v="41589841.83092425"/>
    <n v="3724527.4103243118"/>
  </r>
  <r>
    <x v="477"/>
    <n v="39.499506320000002"/>
    <n v="32.7845902456"/>
    <n v="0.83"/>
    <n v="32.528269141006959"/>
    <n v="0.82351077700778108"/>
    <n v="0.15646396638316001"/>
    <x v="357"/>
    <n v="32.528269141006959"/>
    <n v="32528269.141006958"/>
    <n v="1.45"/>
    <n v="20"/>
    <n v="7.2499999999999995E-2"/>
    <x v="355"/>
    <n v="56599188.305352107"/>
    <n v="7188096.914779718"/>
    <n v="6203675.3181830579"/>
    <n v="3395951.2983211265"/>
    <n v="3395951.2983211265"/>
    <n v="2425679.4988008044"/>
    <n v="1697975.6491605632"/>
    <x v="355"/>
    <x v="355"/>
    <n v="2625745.1003468232"/>
    <n v="0.51188036178998642"/>
    <n v="40242022.885105349"/>
    <n v="3431631.3769126707"/>
  </r>
  <r>
    <x v="478"/>
    <n v="37.757484099999999"/>
    <n v="31.338711802999999"/>
    <n v="0.83"/>
    <n v="31.093695069049939"/>
    <n v="0.82351077700778108"/>
    <n v="0.167180287742144"/>
    <x v="358"/>
    <n v="31.093695069049939"/>
    <n v="31093695.06904994"/>
    <n v="1.45"/>
    <n v="20"/>
    <n v="7.2499999999999995E-2"/>
    <x v="356"/>
    <n v="54103029.420146897"/>
    <n v="6871084.7363586556"/>
    <n v="5930078.4746582443"/>
    <n v="3246181.7652088138"/>
    <n v="3246181.7652088138"/>
    <n v="2318701.2608634387"/>
    <n v="1623090.8826044069"/>
    <x v="356"/>
    <x v="356"/>
    <n v="2845779.1999715026"/>
    <n v="0.54316902013203594"/>
    <n v="38467253.917724445"/>
    <n v="3616123.9740892565"/>
  </r>
  <r>
    <x v="479"/>
    <n v="37.191010300000002"/>
    <n v="30.868538549"/>
    <n v="0.83"/>
    <n v="30.627197789857391"/>
    <n v="0.82351077700778108"/>
    <n v="0.15480517263587401"/>
    <x v="359"/>
    <n v="30.627197789857391"/>
    <n v="30627197.789857391"/>
    <n v="1.45"/>
    <n v="20"/>
    <n v="7.2499999999999995E-2"/>
    <x v="357"/>
    <n v="53291324.15435186"/>
    <n v="6767998.1676026862"/>
    <n v="5841109.7796323523"/>
    <n v="3197479.4492611117"/>
    <n v="3197479.4492611117"/>
    <n v="2283913.8923293655"/>
    <n v="1598739.7246305558"/>
    <x v="357"/>
    <x v="357"/>
    <n v="2421082.3876159997"/>
    <n v="0.50664998227486002"/>
    <n v="37890131.473744169"/>
    <n v="3179869.714464521"/>
  </r>
  <r>
    <x v="480"/>
    <n v="35.969936150000002"/>
    <n v="29.855047004500001"/>
    <n v="0.83"/>
    <n v="29.621630067806777"/>
    <n v="0.82351077700778108"/>
    <n v="0.15251077962351201"/>
    <x v="360"/>
    <n v="29.621630067806777"/>
    <n v="29621630.067806777"/>
    <n v="1.45"/>
    <n v="20"/>
    <n v="7.2499999999999995E-2"/>
    <x v="358"/>
    <n v="51541636.317983791"/>
    <n v="6545787.8123839414"/>
    <n v="5649331.4949961519"/>
    <n v="3092498.1790790274"/>
    <n v="3092498.1790790274"/>
    <n v="2208927.2707707337"/>
    <n v="1546249.0895395137"/>
    <x v="358"/>
    <x v="358"/>
    <n v="2273092.9690825883"/>
    <n v="0.49922795718186969"/>
    <n v="36646103.422086477"/>
    <n v="3006967.4048133786"/>
  </r>
  <r>
    <x v="481"/>
    <n v="35.005336730000003"/>
    <n v="29.054429485900002"/>
    <n v="0.83"/>
    <n v="28.827272049941321"/>
    <n v="0.82351077700778108"/>
    <n v="0.14440068817395599"/>
    <x v="361"/>
    <n v="28.827272049941321"/>
    <n v="28827272.04994132"/>
    <n v="1.45"/>
    <n v="20"/>
    <n v="7.2499999999999995E-2"/>
    <x v="359"/>
    <n v="50159453.366897896"/>
    <n v="6370250.577596033"/>
    <n v="5497834.3708217731"/>
    <n v="3009567.2020138735"/>
    <n v="3009567.2020138735"/>
    <n v="2149690.8585813385"/>
    <n v="1504783.6010069367"/>
    <x v="359"/>
    <x v="359"/>
    <n v="1976501.7565576122"/>
    <n v="0.4711026960491565"/>
    <n v="35663371.343864404"/>
    <n v="2690696.0112587023"/>
  </r>
  <r>
    <x v="482"/>
    <n v="37.010224289999996"/>
    <n v="30.718486160699996"/>
    <n v="0.83"/>
    <n v="30.478318562290148"/>
    <n v="0.82351077700778108"/>
    <n v="0.15791142093968299"/>
    <x v="362"/>
    <n v="30.478318562290148"/>
    <n v="30478318.562290147"/>
    <n v="1.45"/>
    <n v="20"/>
    <n v="7.2499999999999995E-2"/>
    <x v="360"/>
    <n v="53032274.298384845"/>
    <n v="6735098.8358948752"/>
    <n v="5812716.0650622537"/>
    <n v="3181936.4579030904"/>
    <n v="3181936.4579030904"/>
    <n v="2272811.7556450646"/>
    <n v="1590968.2289515452"/>
    <x v="360"/>
    <x v="360"/>
    <n v="2504732.7185313157"/>
    <n v="0.51635458531511902"/>
    <n v="37705947.02615162"/>
    <n v="3259831.5698005785"/>
  </r>
  <r>
    <x v="483"/>
    <n v="38.029757879999998"/>
    <n v="31.564699040399997"/>
    <n v="0.83"/>
    <n v="31.317915461176582"/>
    <n v="0.82351077700778108"/>
    <n v="0.203593452362858"/>
    <x v="363"/>
    <n v="31.317915461176582"/>
    <n v="31317915.461176582"/>
    <n v="1.45"/>
    <n v="20"/>
    <n v="7.2499999999999995E-2"/>
    <x v="361"/>
    <n v="54493172.902447253"/>
    <n v="6920632.958610801"/>
    <n v="5972840.9870575219"/>
    <n v="3269590.3741468349"/>
    <n v="3269590.3741468349"/>
    <n v="2335421.6958191679"/>
    <n v="1634795.1870734175"/>
    <x v="361"/>
    <x v="361"/>
    <n v="4015671.0399932042"/>
    <n v="0.62487430819860346"/>
    <n v="38744645.933639996"/>
    <n v="4791570.8633562094"/>
  </r>
  <r>
    <x v="484"/>
    <n v="37.486502690000002"/>
    <n v="31.113797232700001"/>
    <n v="0.83"/>
    <n v="30.870538957546177"/>
    <n v="0.82351077700778108"/>
    <n v="0.19692295549821101"/>
    <x v="364"/>
    <n v="30.870538957546177"/>
    <n v="30870538.957546178"/>
    <n v="1.45"/>
    <n v="20"/>
    <n v="7.2499999999999995E-2"/>
    <x v="362"/>
    <n v="53714737.786130346"/>
    <n v="6821771.6988385543"/>
    <n v="5887518.9380583586"/>
    <n v="3222884.2671678206"/>
    <n v="3222884.2671678206"/>
    <n v="2302060.1908341576"/>
    <n v="1611442.1335839103"/>
    <x v="362"/>
    <x v="362"/>
    <n v="3750762.6818785672"/>
    <n v="0.61216743639343951"/>
    <n v="38191178.565938674"/>
    <n v="4515578.7742514331"/>
  </r>
  <r>
    <x v="485"/>
    <n v="38.725392659999997"/>
    <n v="32.142075907799999"/>
    <n v="0.83"/>
    <n v="31.890778199368018"/>
    <n v="0.82351077700778108"/>
    <n v="0.18994616533297201"/>
    <x v="365"/>
    <n v="31.890778199368018"/>
    <n v="31890778.199368019"/>
    <n v="1.45"/>
    <n v="20"/>
    <n v="7.2499999999999995E-2"/>
    <x v="363"/>
    <n v="55489954.066900343"/>
    <n v="7047224.1664963439"/>
    <n v="6082095.3225470418"/>
    <n v="3329397.2440140205"/>
    <n v="3329397.2440140205"/>
    <n v="2378140.8885814431"/>
    <n v="1664698.6220070103"/>
    <x v="363"/>
    <x v="363"/>
    <n v="3650472.9728457606"/>
    <n v="0.59792220848485611"/>
    <n v="39453357.341566145"/>
    <n v="4440565.4425209053"/>
  </r>
  <r>
    <x v="486"/>
    <n v="41.08608589"/>
    <n v="34.101451288699998"/>
    <n v="0.83"/>
    <n v="33.834834515482328"/>
    <n v="0.82351077700778108"/>
    <n v="0.188129580146667"/>
    <x v="366"/>
    <n v="33.834834515482328"/>
    <n v="33834834.515482329"/>
    <n v="1.45"/>
    <n v="20"/>
    <n v="7.2499999999999995E-2"/>
    <x v="364"/>
    <n v="58872612.056939252"/>
    <n v="7476821.7312312853"/>
    <n v="6452858.8000980914"/>
    <n v="3532356.723416355"/>
    <n v="3532356.723416355"/>
    <n v="2523111.9452973967"/>
    <n v="1766178.3617081775"/>
    <x v="364"/>
    <x v="364"/>
    <n v="3811056.9818304796"/>
    <n v="0.59403973259117027"/>
    <n v="41858427.172483809"/>
    <n v="4649313.3516269699"/>
  </r>
  <r>
    <x v="487"/>
    <n v="40.723454949999997"/>
    <n v="24.841307519499999"/>
    <n v="0.61"/>
    <n v="23.232731048974998"/>
    <n v="0.57050000000000001"/>
    <n v="0.17201457451928001"/>
    <x v="367"/>
    <n v="23.232731048974998"/>
    <n v="23232731.048974998"/>
    <n v="1.45"/>
    <n v="20"/>
    <n v="7.2499999999999995E-2"/>
    <x v="365"/>
    <n v="40424952.025216497"/>
    <n v="5133968.9072024953"/>
    <n v="4430863.491621051"/>
    <n v="2425497.12151299"/>
    <n v="2425497.12151299"/>
    <n v="1732497.94393785"/>
    <n v="1212748.560756495"/>
    <x v="365"/>
    <x v="365"/>
    <n v="2484728.6076052105"/>
    <n v="0.58148600068217338"/>
    <n v="28742140.88992893"/>
    <n v="3060318.3827128885"/>
  </r>
  <r>
    <x v="488"/>
    <n v="41.499587179999999"/>
    <n v="25.314748179799999"/>
    <n v="0.61"/>
    <n v="23.67551448619"/>
    <n v="0.57050000000000001"/>
    <n v="0.17265008752771399"/>
    <x v="368"/>
    <n v="23.67551448619"/>
    <n v="23675514.486189999"/>
    <n v="1.45"/>
    <n v="20"/>
    <n v="7.2499999999999995E-2"/>
    <x v="366"/>
    <n v="41195395.205970593"/>
    <n v="5231815.1911582658"/>
    <n v="4515309.5673972769"/>
    <n v="2471723.7123582354"/>
    <n v="2471723.7123582354"/>
    <n v="1765516.9373987396"/>
    <n v="1235861.8561791177"/>
    <x v="366"/>
    <x v="366"/>
    <n v="2548171.9197033057"/>
    <n v="0.583026521712813"/>
    <n v="29289925.991445091"/>
    <n v="3134731.6328053903"/>
  </r>
  <r>
    <x v="489"/>
    <n v="42.76299272"/>
    <n v="26.085425559200001"/>
    <n v="0.61"/>
    <n v="24.396287346760001"/>
    <n v="0.57050000000000001"/>
    <n v="0.18014779839411099"/>
    <x v="369"/>
    <n v="24.396287346760001"/>
    <n v="24396287.346760001"/>
    <n v="1.45"/>
    <n v="20"/>
    <n v="7.2499999999999995E-2"/>
    <x v="367"/>
    <n v="42449539.983362399"/>
    <n v="5391091.5778870247"/>
    <n v="4652772.7931764005"/>
    <n v="2546972.3990017436"/>
    <n v="2546972.3990017436"/>
    <n v="1819265.9992869599"/>
    <n v="1273486.1995008718"/>
    <x v="367"/>
    <x v="367"/>
    <n v="2821328.9597026329"/>
    <n v="0.60038086413066283"/>
    <n v="30181622.928170666"/>
    <n v="3425745.7851624796"/>
  </r>
  <r>
    <x v="490"/>
    <n v="42.65339238"/>
    <n v="26.0185693518"/>
    <n v="0.61"/>
    <n v="24.333760352790001"/>
    <n v="0.57050000000000001"/>
    <n v="0.16464799415391901"/>
    <x v="370"/>
    <n v="24.333760352790001"/>
    <n v="24333760.352790002"/>
    <n v="1.45"/>
    <n v="20"/>
    <n v="7.2499999999999995E-2"/>
    <x v="368"/>
    <n v="42340743.013854608"/>
    <n v="5377274.3627595352"/>
    <n v="4640847.8681971356"/>
    <n v="2540444.5808312763"/>
    <n v="2540444.5808312763"/>
    <n v="1814603.2720223404"/>
    <n v="1270222.2904156381"/>
    <x v="368"/>
    <x v="368"/>
    <n v="2410815.2418695744"/>
    <n v="0.56276110199241902"/>
    <n v="30104268.282850623"/>
    <n v="3013682.9641128648"/>
  </r>
  <r>
    <x v="491"/>
    <n v="43.172095939999998"/>
    <n v="26.334978523399997"/>
    <n v="0.61"/>
    <n v="24.629680733769998"/>
    <n v="0.57050000000000001"/>
    <n v="0.15901027769812001"/>
    <x v="371"/>
    <n v="24.629680733769998"/>
    <n v="24629680.733769998"/>
    <n v="1.45"/>
    <n v="20"/>
    <n v="7.2499999999999995E-2"/>
    <x v="369"/>
    <n v="42855644.476759791"/>
    <n v="5442666.8485484933"/>
    <n v="4697284.7463991363"/>
    <n v="2571338.6686055874"/>
    <n v="2571338.6686055874"/>
    <n v="1836670.4775754197"/>
    <n v="1285669.3343027937"/>
    <x v="369"/>
    <x v="369"/>
    <n v="2291663.7786725098"/>
    <n v="0.54725877745027451"/>
    <n v="30470363.222976211"/>
    <n v="2901862.9138770662"/>
  </r>
  <r>
    <x v="492"/>
    <n v="42.592390899999998"/>
    <n v="25.981358448999998"/>
    <n v="0.61"/>
    <n v="24.298959008449998"/>
    <n v="0.57050000000000001"/>
    <n v="0.15619986478815501"/>
    <x v="372"/>
    <n v="24.298959008449998"/>
    <n v="24298959.008449998"/>
    <n v="1.45"/>
    <n v="20"/>
    <n v="7.2499999999999995E-2"/>
    <x v="370"/>
    <n v="42280188.674702987"/>
    <n v="5369583.9616872799"/>
    <n v="4634210.6800951241"/>
    <n v="2536811.3204821791"/>
    <n v="2536811.3204821791"/>
    <n v="1812008.0860586995"/>
    <n v="1268405.6602410895"/>
    <x v="370"/>
    <x v="370"/>
    <n v="2187873.4958654223"/>
    <n v="0.53911286913945278"/>
    <n v="30061214.147713821"/>
    <n v="2789879.0165052991"/>
  </r>
  <r>
    <x v="493"/>
    <n v="39.46085763"/>
    <n v="24.0711231543"/>
    <n v="0.61"/>
    <n v="22.512419277915001"/>
    <n v="0.57050000000000001"/>
    <n v="0.15934351201588201"/>
    <x v="373"/>
    <n v="22.512419277915001"/>
    <n v="22512419.277915001"/>
    <n v="1.45"/>
    <n v="20"/>
    <n v="7.2499999999999995E-2"/>
    <x v="371"/>
    <n v="39171609.543572098"/>
    <n v="4974794.4120336566"/>
    <n v="4293488.2031865278"/>
    <n v="2350296.5726143257"/>
    <n v="2350296.5726143257"/>
    <n v="1678783.2661530899"/>
    <n v="1175148.2863071628"/>
    <x v="371"/>
    <x v="371"/>
    <n v="2102684.9290458467"/>
    <n v="0.54820559298427685"/>
    <n v="27851014.385479759"/>
    <n v="2660429.015265815"/>
  </r>
  <r>
    <x v="494"/>
    <n v="40.46700062"/>
    <n v="24.684870378199999"/>
    <n v="0.61"/>
    <n v="23.086423853710002"/>
    <n v="0.57050000000000001"/>
    <n v="0.15404469717403901"/>
    <x v="374"/>
    <n v="23.086423853710002"/>
    <n v="23086423.853710003"/>
    <n v="1.45"/>
    <n v="20"/>
    <n v="7.2499999999999995E-2"/>
    <x v="372"/>
    <n v="40170377.505455405"/>
    <n v="5101637.9431928368"/>
    <n v="4402960.3058658084"/>
    <n v="2410222.6503273244"/>
    <n v="2410222.6503273244"/>
    <n v="1721587.6073766602"/>
    <n v="1205111.3251636622"/>
    <x v="372"/>
    <x v="372"/>
    <n v="2025497.0355236889"/>
    <n v="0.53266481194296711"/>
    <n v="28561138.406378791"/>
    <n v="2597462.0570265627"/>
  </r>
  <r>
    <x v="495"/>
    <n v="40.991036149999999"/>
    <n v="25.0045320515"/>
    <n v="0.61"/>
    <n v="23.385386123575"/>
    <n v="0.57050000000000001"/>
    <n v="0.15383913785966499"/>
    <x v="375"/>
    <n v="23.385386123575"/>
    <n v="23385386.123574998"/>
    <n v="1.45"/>
    <n v="20"/>
    <n v="7.2499999999999995E-2"/>
    <x v="373"/>
    <n v="40690571.855020501"/>
    <n v="5167702.625587604"/>
    <n v="4459977.3222520687"/>
    <n v="2441434.31130123"/>
    <n v="2441434.31130123"/>
    <n v="1743881.6509294501"/>
    <n v="1220717.155650615"/>
    <x v="373"/>
    <x v="373"/>
    <n v="2046586.7006240604"/>
    <n v="0.53204036031007074"/>
    <n v="28930996.588919576"/>
    <n v="2625958.4977365057"/>
  </r>
  <r>
    <x v="496"/>
    <n v="43.16385356"/>
    <n v="26.329950671599999"/>
    <n v="0.61"/>
    <n v="24.624978455979999"/>
    <n v="0.57050000000000001"/>
    <n v="0.15008082765113201"/>
    <x v="376"/>
    <n v="24.624978455979999"/>
    <n v="24624978.455979999"/>
    <n v="1.45"/>
    <n v="20"/>
    <n v="7.2499999999999995E-2"/>
    <x v="374"/>
    <n v="42847462.513405204"/>
    <n v="5441627.7392024612"/>
    <n v="4696387.9447728777"/>
    <n v="2570847.7508043121"/>
    <n v="2570847.7508043121"/>
    <n v="1836319.8220030803"/>
    <n v="1285423.875402156"/>
    <x v="374"/>
    <x v="374"/>
    <n v="2056114.2769026891"/>
    <n v="0.52032175828372573"/>
    <n v="30464545.847031098"/>
    <n v="2666196.9134050505"/>
  </r>
  <r>
    <x v="497"/>
    <n v="42.667170650000003"/>
    <n v="26.026974096500002"/>
    <n v="0.61"/>
    <n v="24.341620855825003"/>
    <n v="0.57050000000000001"/>
    <n v="0.14953334151012401"/>
    <x v="377"/>
    <n v="24.341620855825003"/>
    <n v="24341620.855825003"/>
    <n v="1.45"/>
    <n v="20"/>
    <n v="7.2499999999999995E-2"/>
    <x v="375"/>
    <n v="42354420.289135501"/>
    <n v="5379011.3767202087"/>
    <n v="4642346.9952627448"/>
    <n v="2541265.21734813"/>
    <n v="2541265.21734813"/>
    <n v="1815189.44096295"/>
    <n v="1270632.608674065"/>
    <x v="375"/>
    <x v="375"/>
    <n v="2018205.3315516035"/>
    <n v="0.51856551324278322"/>
    <n v="30113992.825575341"/>
    <n v="2621267.7973730215"/>
  </r>
  <r>
    <x v="498"/>
    <n v="42.571473900000001"/>
    <n v="25.968599079000001"/>
    <n v="0.61"/>
    <n v="24.287025859949999"/>
    <n v="0.57050000000000001"/>
    <n v="0.14980232759204101"/>
    <x v="378"/>
    <n v="24.287025859949999"/>
    <n v="24287025.859949999"/>
    <n v="1.45"/>
    <n v="20"/>
    <n v="7.2499999999999995E-2"/>
    <x v="376"/>
    <n v="42259424.996312998"/>
    <n v="5366946.9745317511"/>
    <n v="4631934.8326315926"/>
    <n v="2535565.4997787797"/>
    <n v="2535565.4997787797"/>
    <n v="1811118.2141276998"/>
    <n v="1267782.7498893898"/>
    <x v="376"/>
    <x v="376"/>
    <n v="2020663.9589797398"/>
    <n v="0.51942998029328991"/>
    <n v="30046451.17237854"/>
    <n v="2622373.8364493423"/>
  </r>
  <r>
    <x v="499"/>
    <n v="42.283653510000001"/>
    <n v="25.793028641100001"/>
    <n v="0.61"/>
    <n v="24.122824327455"/>
    <n v="0.57050000000000001"/>
    <n v="0.14762968116832301"/>
    <x v="379"/>
    <n v="24.122824327455"/>
    <n v="24122824.327454999"/>
    <n v="1.45"/>
    <n v="20"/>
    <n v="7.2499999999999995E-2"/>
    <x v="377"/>
    <n v="41973714.329771698"/>
    <n v="5330661.7198810056"/>
    <n v="4600618.9027881911"/>
    <n v="2518422.8597863019"/>
    <n v="2518422.8597863019"/>
    <n v="1798873.4712759298"/>
    <n v="1259211.4298931509"/>
    <x v="377"/>
    <x v="377"/>
    <n v="1950963.3722224836"/>
    <n v="0.51235749509655359"/>
    <n v="29843310.888467677"/>
    <n v="2548605.1647578659"/>
  </r>
  <r>
    <x v="500"/>
    <n v="44.265699759999997"/>
    <n v="27.002076853599998"/>
    <n v="0.61"/>
    <n v="25.253581713079999"/>
    <n v="0.57050000000000001"/>
    <n v="0.15876233182233901"/>
    <x v="380"/>
    <n v="25.253581713079999"/>
    <n v="25253581.71308"/>
    <n v="1.45"/>
    <n v="20"/>
    <n v="7.2499999999999995E-2"/>
    <x v="378"/>
    <n v="43941232.180759206"/>
    <n v="5580536.4869564194"/>
    <n v="4816272.9129553577"/>
    <n v="2636473.9308455521"/>
    <n v="2636473.9308455521"/>
    <n v="1883195.6648896802"/>
    <n v="1318236.9654227761"/>
    <x v="378"/>
    <x v="378"/>
    <n v="2343019.4684573365"/>
    <n v="0.54655171225641686"/>
    <n v="31242216.080519795"/>
    <n v="2968675.7199007669"/>
  </r>
  <r>
    <x v="501"/>
    <n v="44.881391030000003"/>
    <n v="27.3776485283"/>
    <n v="0.61"/>
    <n v="25.604833582615001"/>
    <n v="0.57050000000000001"/>
    <n v="0.15156367016907599"/>
    <x v="381"/>
    <n v="25.604833582615001"/>
    <n v="25604833.582614999"/>
    <n v="1.45"/>
    <n v="20"/>
    <n v="7.2499999999999995E-2"/>
    <x v="379"/>
    <n v="44552410.433750093"/>
    <n v="5658156.1250862619"/>
    <n v="4883262.4150421089"/>
    <n v="2673144.6260250057"/>
    <n v="2673144.6260250057"/>
    <n v="1909389.0185892896"/>
    <n v="1336572.3130125029"/>
    <x v="379"/>
    <x v="379"/>
    <n v="2178526.0792090208"/>
    <n v="0.52501475160432853"/>
    <n v="31676763.818396315"/>
    <n v="2812884.5785356471"/>
  </r>
  <r>
    <x v="502"/>
    <n v="44.306824509999998"/>
    <n v="27.027162951099999"/>
    <n v="0.61"/>
    <n v="25.277043382955"/>
    <n v="0.57050000000000001"/>
    <n v="0.150206308032202"/>
    <x v="382"/>
    <n v="25.277043382955"/>
    <n v="25277043.382955"/>
    <n v="1.45"/>
    <n v="20"/>
    <n v="7.2499999999999995E-2"/>
    <x v="380"/>
    <n v="43982055.486341693"/>
    <n v="5585721.0467653954"/>
    <n v="4820747.4388422379"/>
    <n v="2638923.3291805014"/>
    <n v="2638923.3291805014"/>
    <n v="1884945.2351289296"/>
    <n v="1319461.6645902507"/>
    <x v="380"/>
    <x v="380"/>
    <n v="2113951.1857124418"/>
    <n v="0.52072247520001314"/>
    <n v="31271241.450788941"/>
    <n v="2740188.6988791935"/>
  </r>
  <r>
    <x v="503"/>
    <n v="42.190406289999999"/>
    <n v="25.736147836899999"/>
    <n v="0.61"/>
    <n v="24.069626788444999"/>
    <n v="0.57050000000000001"/>
    <n v="0.16243999061667799"/>
    <x v="383"/>
    <n v="24.069626788444999"/>
    <n v="24069626.788445"/>
    <n v="1.45"/>
    <n v="20"/>
    <n v="7.2499999999999995E-2"/>
    <x v="381"/>
    <n v="41881150.611894295"/>
    <n v="5318906.1277105752"/>
    <n v="4590473.2581394138"/>
    <n v="2512869.0367136574"/>
    <n v="2512869.0367136574"/>
    <n v="1794906.4547954698"/>
    <n v="1256434.5183568287"/>
    <x v="381"/>
    <x v="381"/>
    <n v="2327821.2686696164"/>
    <n v="0.55681783008163521"/>
    <n v="29777498.085056841"/>
    <n v="2924145.0947786453"/>
  </r>
  <r>
    <x v="504"/>
    <n v="44.810549229999999"/>
    <n v="27.3344350303"/>
    <n v="0.61"/>
    <n v="25.564418335715001"/>
    <n v="0.57050000000000001"/>
    <n v="0.16403339769728101"/>
    <x v="384"/>
    <n v="25.564418335715001"/>
    <n v="25564418.335715"/>
    <n v="1.45"/>
    <n v="20"/>
    <n v="7.2499999999999995E-2"/>
    <x v="382"/>
    <n v="44482087.904144101"/>
    <n v="5649225.1638263008"/>
    <n v="4875554.5634935088"/>
    <n v="2668925.2742486461"/>
    <n v="2668925.2742486461"/>
    <n v="1906375.19589189"/>
    <n v="1334462.6371243231"/>
    <x v="382"/>
    <x v="382"/>
    <n v="2515940.4014694253"/>
    <n v="0.56112286562597069"/>
    <n v="31626764.499846455"/>
    <n v="3149297.6150313662"/>
  </r>
  <r>
    <x v="505"/>
    <n v="44.38009246"/>
    <n v="27.071856400599998"/>
    <n v="0.61"/>
    <n v="25.318842748430001"/>
    <n v="0.57050000000000001"/>
    <n v="0.15807253689509901"/>
    <x v="385"/>
    <n v="25.318842748430001"/>
    <n v="25318842.748430002"/>
    <n v="1.45"/>
    <n v="20"/>
    <n v="7.2499999999999995E-2"/>
    <x v="383"/>
    <n v="44054786.382268205"/>
    <n v="5594957.870548062"/>
    <n v="4828719.2645421829"/>
    <n v="2643287.1829360924"/>
    <n v="2643287.1829360924"/>
    <n v="1888062.2735257803"/>
    <n v="1321643.5914680462"/>
    <x v="383"/>
    <x v="383"/>
    <n v="2330400.3378332024"/>
    <n v="0.54457296038215064"/>
    <n v="31322953.117792692"/>
    <n v="2957673.4282346191"/>
  </r>
  <r>
    <x v="506"/>
    <n v="42.628200630000002"/>
    <n v="26.0032023843"/>
    <n v="0.61"/>
    <n v="24.319388459415002"/>
    <n v="0.57050000000000001"/>
    <n v="0.15948590236003299"/>
    <x v="386"/>
    <n v="24.319388459415002"/>
    <n v="24319388.459415004"/>
    <n v="1.45"/>
    <n v="20"/>
    <n v="7.2499999999999995E-2"/>
    <x v="384"/>
    <n v="42315735.919382103"/>
    <n v="5374098.4617615268"/>
    <n v="4638106.9120208453"/>
    <n v="2538944.1551629263"/>
    <n v="2538944.1551629263"/>
    <n v="1813531.5394020902"/>
    <n v="1269472.0775814631"/>
    <x v="384"/>
    <x v="384"/>
    <n v="2275160.459641133"/>
    <n v="0.54860895879999139"/>
    <n v="30086488.238680672"/>
    <n v="2877672.118929184"/>
  </r>
  <r>
    <x v="507"/>
    <n v="44.684496379999999"/>
    <n v="27.257542791799999"/>
    <n v="0.61"/>
    <n v="25.492505184789998"/>
    <n v="0.57050000000000001"/>
    <n v="0.16003960239367401"/>
    <x v="387"/>
    <n v="25.492505184789998"/>
    <n v="25492505.184789997"/>
    <n v="1.45"/>
    <n v="20"/>
    <n v="7.2499999999999995E-2"/>
    <x v="385"/>
    <n v="44356959.021534592"/>
    <n v="5633333.7957348935"/>
    <n v="4861839.5441817734"/>
    <n v="2661417.5412920755"/>
    <n v="2661417.5412920755"/>
    <n v="1901012.5294943396"/>
    <n v="1330708.7706460378"/>
    <x v="385"/>
    <x v="385"/>
    <n v="2400001.9712161589"/>
    <n v="0.55017066747059229"/>
    <n v="31537797.864311092"/>
    <n v="3031577.539982189"/>
  </r>
  <r>
    <x v="508"/>
    <n v="44.62818042"/>
    <n v="27.2231900562"/>
    <n v="0.61"/>
    <n v="25.46037692961"/>
    <n v="0.57050000000000001"/>
    <n v="0.161363181531682"/>
    <x v="388"/>
    <n v="25.46037692961"/>
    <n v="25460376.929609999"/>
    <n v="1.45"/>
    <n v="20"/>
    <n v="7.2499999999999995E-2"/>
    <x v="386"/>
    <n v="44301055.8575214"/>
    <n v="5626234.0939052179"/>
    <n v="4855712.1580976136"/>
    <n v="2658063.3514512838"/>
    <n v="2658063.3514512838"/>
    <n v="1898616.67960806"/>
    <n v="1329031.6757256419"/>
    <x v="386"/>
    <x v="386"/>
    <n v="2433009.2903686613"/>
    <n v="0.55386038599589971"/>
    <n v="31498050.714697715"/>
    <n v="3063788.8831844395"/>
  </r>
  <r>
    <x v="509"/>
    <n v="43.291490959999997"/>
    <n v="26.407809485599998"/>
    <n v="0.61"/>
    <n v="24.697795592679999"/>
    <n v="0.57050000000000001"/>
    <n v="0.16155989620332001"/>
    <x v="389"/>
    <n v="24.697795592679999"/>
    <n v="24697795.59268"/>
    <n v="1.45"/>
    <n v="20"/>
    <n v="7.2499999999999995E-2"/>
    <x v="387"/>
    <n v="42974164.331263199"/>
    <n v="5457718.8700704267"/>
    <n v="4710275.3690230986"/>
    <n v="2578449.8598757917"/>
    <n v="2578449.8598757917"/>
    <n v="1841749.89991128"/>
    <n v="1289224.9299378959"/>
    <x v="387"/>
    <x v="387"/>
    <n v="2365331.3520110669"/>
    <n v="0.55440360377293418"/>
    <n v="30554630.839528132"/>
    <n v="2977218.029512689"/>
  </r>
  <r>
    <x v="510"/>
    <n v="42.515348690000003"/>
    <n v="25.934362700900003"/>
    <n v="0.61"/>
    <n v="24.255006427645004"/>
    <n v="0.57050000000000001"/>
    <n v="0.16180842661863101"/>
    <x v="390"/>
    <n v="24.255006427645004"/>
    <n v="24255006.427645005"/>
    <n v="1.45"/>
    <n v="20"/>
    <n v="7.2499999999999995E-2"/>
    <x v="388"/>
    <n v="42203711.184102304"/>
    <n v="5359871.3203809923"/>
    <n v="4625828.2008574996"/>
    <n v="2532222.6710461383"/>
    <n v="2532222.6710461383"/>
    <n v="1808730.4793186702"/>
    <n v="1266111.3355230691"/>
    <x v="388"/>
    <x v="388"/>
    <n v="2329370.4908657158"/>
    <n v="0.55508801965738275"/>
    <n v="30006838.651896738"/>
    <n v="2930287.0884664706"/>
  </r>
  <r>
    <x v="511"/>
    <n v="42.03445138"/>
    <n v="25.641015341799999"/>
    <n v="0.61"/>
    <n v="23.980654512290002"/>
    <n v="0.57050000000000001"/>
    <n v="0.162601469098967"/>
    <x v="391"/>
    <n v="23.980654512290002"/>
    <n v="23980654.512290001"/>
    <n v="1.45"/>
    <n v="20"/>
    <n v="7.2499999999999995E-2"/>
    <x v="389"/>
    <n v="41726338.851384595"/>
    <n v="5299245.034125844"/>
    <n v="4573504.7833892619"/>
    <n v="2503580.3310830756"/>
    <n v="2503580.3310830756"/>
    <n v="1788271.6650593397"/>
    <n v="1251790.1655415378"/>
    <x v="389"/>
    <x v="389"/>
    <n v="2323357.0559041537"/>
    <n v="0.55725795146905266"/>
    <n v="29667426.923334446"/>
    <n v="2917476.5982242934"/>
  </r>
  <r>
    <x v="512"/>
    <n v="43.189370050000001"/>
    <n v="26.345515730500001"/>
    <n v="0.61"/>
    <n v="24.639535613525002"/>
    <n v="0.57050000000000001"/>
    <n v="0.16678047978687899"/>
    <x v="392"/>
    <n v="24.639535613525002"/>
    <n v="24639535.613525003"/>
    <n v="1.45"/>
    <n v="20"/>
    <n v="7.2499999999999995E-2"/>
    <x v="390"/>
    <n v="42872791.967533499"/>
    <n v="5444844.5798767544"/>
    <n v="4699164.2338700108"/>
    <n v="2572367.5180520099"/>
    <n v="2572367.5180520099"/>
    <n v="1837405.3700371499"/>
    <n v="1286183.7590260049"/>
    <x v="390"/>
    <x v="390"/>
    <n v="2497290.7053712038"/>
    <n v="0.56835171828854614"/>
    <n v="30482555.088916317"/>
    <n v="3107733.994739553"/>
  </r>
  <r>
    <x v="513"/>
    <n v="45.511523429999997"/>
    <n v="27.762029292299996"/>
    <n v="0.61"/>
    <n v="25.964324116815"/>
    <n v="0.57050000000000001"/>
    <n v="0.169359732367907"/>
    <x v="393"/>
    <n v="25.964324116815"/>
    <n v="25964324.116815001"/>
    <n v="1.45"/>
    <n v="20"/>
    <n v="7.2499999999999995E-2"/>
    <x v="391"/>
    <n v="45177923.963258103"/>
    <n v="5737596.3433337789"/>
    <n v="4951823.1658299686"/>
    <n v="2710675.4377954858"/>
    <n v="2710675.4377954858"/>
    <n v="1936196.7412824901"/>
    <n v="1355337.7188977429"/>
    <x v="391"/>
    <x v="391"/>
    <n v="2703167.2723123478"/>
    <n v="0.57492547657886994"/>
    <n v="32121503.937876508"/>
    <n v="3346432.1320361793"/>
  </r>
  <r>
    <x v="514"/>
    <n v="47.450934940000003"/>
    <n v="28.945070313400002"/>
    <n v="0.61"/>
    <n v="27.070758383270004"/>
    <n v="0.57050000000000001"/>
    <n v="0.16721967781674099"/>
    <x v="394"/>
    <n v="27.070758383270004"/>
    <n v="27070758.383270003"/>
    <n v="1.45"/>
    <n v="20"/>
    <n v="7.2499999999999995E-2"/>
    <x v="392"/>
    <n v="47103119.586889803"/>
    <n v="5982096.1875350047"/>
    <n v="5162838.3575773146"/>
    <n v="2826187.1752133882"/>
    <n v="2826187.1752133882"/>
    <n v="2018705.1251524203"/>
    <n v="1413093.5876066941"/>
    <x v="392"/>
    <x v="392"/>
    <n v="2756415.0300385491"/>
    <n v="0.56948543100343807"/>
    <n v="33490318.026278649"/>
    <n v="3427091.7445829683"/>
  </r>
  <r>
    <x v="515"/>
    <n v="47.51194271"/>
    <n v="28.9822850531"/>
    <n v="0.61"/>
    <n v="27.105563316055001"/>
    <n v="0.57050000000000001"/>
    <n v="0.157083389672002"/>
    <x v="395"/>
    <n v="27.105563316055001"/>
    <n v="27105563.316055"/>
    <n v="1.45"/>
    <n v="20"/>
    <n v="7.2499999999999995E-2"/>
    <x v="393"/>
    <n v="47163680.169935696"/>
    <n v="5989787.3815818336"/>
    <n v="5169476.230054738"/>
    <n v="2829820.8101961417"/>
    <n v="2829820.8101961417"/>
    <n v="2021300.5787115297"/>
    <n v="1414910.4050980709"/>
    <x v="393"/>
    <x v="393"/>
    <n v="2466186.1664316934"/>
    <n v="0.54170515626548432"/>
    <n v="33533376.600824278"/>
    <n v="3137725.1714830752"/>
  </r>
  <r>
    <x v="516"/>
    <n v="45.660541979999998"/>
    <n v="27.852930607799998"/>
    <n v="0.61"/>
    <n v="26.049339199589998"/>
    <n v="0.57050000000000001"/>
    <n v="0.16154904085489999"/>
    <x v="396"/>
    <n v="26.049339199589998"/>
    <n v="26049339.199589998"/>
    <n v="1.45"/>
    <n v="20"/>
    <n v="7.2499999999999995E-2"/>
    <x v="394"/>
    <n v="45325850.207286596"/>
    <n v="5756382.9763253974"/>
    <n v="4968036.93879152"/>
    <n v="2719551.0124371955"/>
    <n v="2719551.0124371955"/>
    <n v="1942536.4374551398"/>
    <n v="1359775.5062185978"/>
    <x v="394"/>
    <x v="394"/>
    <n v="2494467.614229247"/>
    <n v="0.55437366175588398"/>
    <n v="32226679.497380767"/>
    <n v="3139838.7184695783"/>
  </r>
  <r>
    <x v="517"/>
    <n v="45.88005098"/>
    <n v="27.9868310978"/>
    <n v="0.61"/>
    <n v="26.174569084089999"/>
    <n v="0.57050000000000001"/>
    <n v="0.16390662402419201"/>
    <x v="397"/>
    <n v="26.174569084089999"/>
    <n v="26174569.084089998"/>
    <n v="1.45"/>
    <n v="20"/>
    <n v="7.2499999999999995E-2"/>
    <x v="395"/>
    <n v="45543750.206316598"/>
    <n v="5784056.2762022084"/>
    <n v="4991920.3351137731"/>
    <n v="2732625.0123789958"/>
    <n v="2732625.0123789958"/>
    <n v="1951875.00884214"/>
    <n v="1366312.5061894979"/>
    <x v="395"/>
    <x v="395"/>
    <n v="2572440.8276840597"/>
    <n v="0.56078341585271962"/>
    <n v="32381606.396691099"/>
    <n v="3220914.4961861721"/>
  </r>
  <r>
    <x v="518"/>
    <n v="45.891071529999998"/>
    <n v="27.993553633299999"/>
    <n v="0.61"/>
    <n v="26.180856307865"/>
    <n v="0.57050000000000001"/>
    <n v="0.194046320444592"/>
    <x v="398"/>
    <n v="26.180856307865"/>
    <n v="26180856.307865001"/>
    <n v="1.45"/>
    <n v="20"/>
    <n v="7.2499999999999995E-2"/>
    <x v="396"/>
    <n v="45554689.975685097"/>
    <n v="5785445.6269120071"/>
    <n v="4993119.4119777707"/>
    <n v="2733281.3985411059"/>
    <n v="2733281.3985411059"/>
    <n v="1952343.85610079"/>
    <n v="1366640.699270553"/>
    <x v="396"/>
    <x v="396"/>
    <n v="3416775.9452761072"/>
    <n v="0.62900349072285366"/>
    <n v="32389384.572712101"/>
    <n v="4065405.379439651"/>
  </r>
  <r>
    <x v="519"/>
    <n v="45.800467240000003"/>
    <n v="27.938285016400002"/>
    <n v="0.61"/>
    <n v="26.129166560420003"/>
    <n v="0.57050000000000001"/>
    <n v="0.20448857219754399"/>
    <x v="399"/>
    <n v="26.129166560420003"/>
    <n v="26129166.560420003"/>
    <n v="1.45"/>
    <n v="20"/>
    <n v="7.2499999999999995E-2"/>
    <x v="397"/>
    <n v="45464749.8151308"/>
    <n v="5774023.2265216121"/>
    <n v="4983261.3279513009"/>
    <n v="2727884.988907848"/>
    <n v="2727884.988907848"/>
    <n v="1948489.2777913201"/>
    <n v="1363942.494453924"/>
    <x v="397"/>
    <x v="397"/>
    <n v="3701768.694998303"/>
    <n v="0.64794850514447078"/>
    <n v="32325437.118557997"/>
    <n v="4349117.5181977497"/>
  </r>
  <r>
    <x v="520"/>
    <n v="46.463226779999999"/>
    <n v="28.342568335799999"/>
    <n v="0.61"/>
    <n v="26.507270877989999"/>
    <n v="0.57050000000000001"/>
    <n v="0.20943076941169"/>
    <x v="400"/>
    <n v="26.507270877989999"/>
    <n v="26507270.87799"/>
    <n v="1.45"/>
    <n v="20"/>
    <n v="7.2499999999999995E-2"/>
    <x v="398"/>
    <n v="46122651.327702604"/>
    <n v="5857576.7186182309"/>
    <n v="5055372.0330256894"/>
    <n v="2767359.0796621563"/>
    <n v="2767359.0796621563"/>
    <n v="1976685.0569015401"/>
    <n v="1383679.5398310781"/>
    <x v="398"/>
    <x v="398"/>
    <n v="3895410.0146699292"/>
    <n v="0.6562563002311167"/>
    <n v="32793205.093996551"/>
    <n v="4552126.3538389187"/>
  </r>
  <r>
    <x v="521"/>
    <n v="46.415319089999997"/>
    <n v="28.313344644899999"/>
    <n v="0.61"/>
    <n v="26.479939540844999"/>
    <n v="0.57050000000000001"/>
    <n v="0.20046440827411199"/>
    <x v="401"/>
    <n v="26.479939540844999"/>
    <n v="26479939.540844999"/>
    <n v="1.45"/>
    <n v="20"/>
    <n v="7.2499999999999995E-2"/>
    <x v="399"/>
    <n v="46075094.801070288"/>
    <n v="5851537.0397359263"/>
    <n v="5050159.4980173111"/>
    <n v="2764505.6880642171"/>
    <n v="2764505.6880642171"/>
    <n v="1974646.9200458694"/>
    <n v="1382252.8440321086"/>
    <x v="399"/>
    <x v="399"/>
    <n v="3637525.8298403965"/>
    <n v="0.64088135074541785"/>
    <n v="32759392.403560974"/>
    <n v="4293565.0364687676"/>
  </r>
  <r>
    <x v="522"/>
    <n v="45.0820486"/>
    <n v="27.500049646000001"/>
    <n v="0.61"/>
    <n v="25.7193087263"/>
    <n v="0.57050000000000001"/>
    <n v="0.205930521659308"/>
    <x v="402"/>
    <n v="25.7193087263"/>
    <n v="25719308.726300001"/>
    <n v="1.45"/>
    <n v="20"/>
    <n v="7.2499999999999995E-2"/>
    <x v="400"/>
    <n v="44751597.183761999"/>
    <n v="5683452.8423377741"/>
    <n v="4905094.7056059139"/>
    <n v="2685095.8310257196"/>
    <n v="2685095.8310257196"/>
    <n v="1917925.5935897999"/>
    <n v="1342547.9155128598"/>
    <x v="400"/>
    <x v="400"/>
    <n v="3683357.0383339119"/>
    <n v="0.65041361065398806"/>
    <n v="31818385.597654779"/>
    <n v="4320551.6537447888"/>
  </r>
  <r>
    <x v="523"/>
    <n v="45.0820486"/>
    <n v="27.500049646000001"/>
    <n v="0.61"/>
    <n v="25.7193087263"/>
    <n v="0.57050000000000001"/>
    <n v="0.20861500204025099"/>
    <x v="403"/>
    <n v="25.7193087263"/>
    <n v="25719308.726300001"/>
    <n v="1.45"/>
    <n v="20"/>
    <n v="7.2499999999999995E-2"/>
    <x v="400"/>
    <n v="44751597.183761999"/>
    <n v="5683452.8423377741"/>
    <n v="4905094.7056059139"/>
    <n v="2685095.8310257196"/>
    <n v="2685095.8310257196"/>
    <n v="1917925.5935897999"/>
    <n v="1342547.9155128598"/>
    <x v="400"/>
    <x v="400"/>
    <n v="3757180.3820835571"/>
    <n v="0.65491212607457605"/>
    <n v="31818385.597654779"/>
    <n v="4394374.997494434"/>
  </r>
  <r>
    <x v="524"/>
    <n v="44.582650280000003"/>
    <n v="27.1954166708"/>
    <n v="0.61"/>
    <n v="25.434401984740003"/>
    <n v="0.57050000000000001"/>
    <n v="0.213710587783152"/>
    <x v="404"/>
    <n v="25.434401984740003"/>
    <n v="25434401.984740004"/>
    <n v="1.45"/>
    <n v="20"/>
    <n v="7.2499999999999995E-2"/>
    <x v="401"/>
    <n v="44255859.453447603"/>
    <n v="5620494.1505878456"/>
    <n v="4850758.309379668"/>
    <n v="2655351.5672068559"/>
    <n v="2655351.5672068559"/>
    <n v="1896679.69086204"/>
    <n v="1327675.7836034279"/>
    <x v="401"/>
    <x v="401"/>
    <n v="3854136.6332935565"/>
    <n v="0.66314019221141463"/>
    <n v="31465916.071401242"/>
    <n v="4484272.6981209703"/>
  </r>
  <r>
    <x v="525"/>
    <n v="44.471034320000001"/>
    <n v="27.1273309352"/>
    <n v="0.61"/>
    <n v="25.37072507956"/>
    <n v="0.57050000000000001"/>
    <n v="0.20623578155523101"/>
    <x v="405"/>
    <n v="25.37072507956"/>
    <n v="25370725.07956"/>
    <n v="1.45"/>
    <n v="20"/>
    <n v="7.2499999999999995E-2"/>
    <x v="402"/>
    <n v="44145061.638434403"/>
    <n v="5606422.8280811692"/>
    <n v="4838614.0774412565"/>
    <n v="2648703.6983060641"/>
    <n v="2648703.6983060641"/>
    <n v="1891931.2130757601"/>
    <n v="1324351.8491530321"/>
    <x v="402"/>
    <x v="402"/>
    <n v="3641715.9751584479"/>
    <n v="0.65093105095471149"/>
    <n v="31387138.824926857"/>
    <n v="4270274.447775336"/>
  </r>
  <r>
    <x v="526"/>
    <n v="45.158438969999999"/>
    <n v="27.546647771699998"/>
    <n v="0.61"/>
    <n v="25.762889432384998"/>
    <n v="0.57050000000000001"/>
    <n v="0.20918928984608301"/>
    <x v="406"/>
    <n v="25.762889432384998"/>
    <n v="25762889.432384998"/>
    <n v="1.45"/>
    <n v="20"/>
    <n v="7.2499999999999995E-2"/>
    <x v="403"/>
    <n v="44827427.61234989"/>
    <n v="5693083.306768436"/>
    <n v="4913406.2622250654"/>
    <n v="2689645.6567409933"/>
    <n v="2689645.6567409933"/>
    <n v="1921175.4691007095"/>
    <n v="1344822.8283704966"/>
    <x v="403"/>
    <x v="403"/>
    <n v="3779366.5313596074"/>
    <n v="0.65585949655459297"/>
    <n v="31872301.032380771"/>
    <n v="4417640.8566316115"/>
  </r>
  <r>
    <x v="527"/>
    <n v="46.740007609999999"/>
    <n v="28.5114046421"/>
    <n v="0.61"/>
    <n v="26.665174341505001"/>
    <n v="0.57050000000000001"/>
    <n v="0.213842391356035"/>
    <x v="407"/>
    <n v="26.665174341505001"/>
    <n v="26665174.341505002"/>
    <n v="1.45"/>
    <n v="20"/>
    <n v="7.2499999999999995E-2"/>
    <x v="404"/>
    <n v="46397403.354218706"/>
    <n v="5892470.2259857757"/>
    <n v="5085486.8176463293"/>
    <n v="2783844.2012531222"/>
    <n v="2783844.2012531222"/>
    <n v="1988460.1437522303"/>
    <n v="1391922.1006265611"/>
    <x v="404"/>
    <x v="404"/>
    <n v="4044396.4592073048"/>
    <n v="0.6633478186130165"/>
    <n v="32988553.784849498"/>
    <n v="4705024.8489596602"/>
  </r>
  <r>
    <x v="528"/>
    <n v="50.033463750000003"/>
    <n v="30.520412887500001"/>
    <n v="0.61"/>
    <n v="28.544091069375003"/>
    <n v="0.57050000000000001"/>
    <n v="0.218778260594027"/>
    <x v="408"/>
    <n v="28.544091069375003"/>
    <n v="28544091.069375005"/>
    <n v="1.45"/>
    <n v="20"/>
    <n v="7.2499999999999995E-2"/>
    <x v="405"/>
    <n v="49666718.460712507"/>
    <n v="6307673.2445104886"/>
    <n v="5443827.1055688104"/>
    <n v="2980003.1076427503"/>
    <n v="2980003.1076427503"/>
    <n v="2128573.6483162502"/>
    <n v="1490001.5538213751"/>
    <x v="405"/>
    <x v="405"/>
    <n v="4480022.8305555843"/>
    <n v="0.67094304832870733"/>
    <n v="35313036.82556659"/>
    <n v="5187201.2903173994"/>
  </r>
  <r>
    <x v="529"/>
    <n v="48.827339209999998"/>
    <n v="29.784676918099997"/>
    <n v="0.61"/>
    <n v="27.855997019305001"/>
    <n v="0.57050000000000001"/>
    <n v="0.218715604266876"/>
    <x v="409"/>
    <n v="27.855997019305001"/>
    <n v="27855997.019305002"/>
    <n v="1.45"/>
    <n v="20"/>
    <n v="7.2499999999999995E-2"/>
    <x v="406"/>
    <n v="48469434.813590698"/>
    <n v="6155618.2213260187"/>
    <n v="5312596.2658182094"/>
    <n v="2908166.0888154418"/>
    <n v="2908166.0888154418"/>
    <n v="2077261.49201103"/>
    <n v="1454083.0444077209"/>
    <x v="406"/>
    <x v="406"/>
    <n v="4370159.6022927705"/>
    <n v="0.6708487820778638"/>
    <n v="34461768.152462982"/>
    <n v="5060290.5656281933"/>
  </r>
  <r>
    <x v="530"/>
    <n v="47.90838497"/>
    <n v="29.2241148317"/>
    <n v="0.61"/>
    <n v="27.331733625384999"/>
    <n v="0.57050000000000001"/>
    <n v="0.23932653439879301"/>
    <x v="410"/>
    <n v="27.331733625384999"/>
    <n v="27331733.625384998"/>
    <n v="1.45"/>
    <n v="20"/>
    <n v="7.2499999999999995E-2"/>
    <x v="407"/>
    <n v="47557216.508169897"/>
    <n v="6039766.4965375774"/>
    <n v="5212610.6236990504"/>
    <n v="2853432.9904901935"/>
    <n v="2853432.9904901935"/>
    <n v="2038166.4217787099"/>
    <n v="1426716.4952450967"/>
    <x v="407"/>
    <x v="407"/>
    <n v="4890247.2648980813"/>
    <n v="0.6991954623674973"/>
    <n v="33813180.937308796"/>
    <n v="5567389.6282980302"/>
  </r>
  <r>
    <x v="531"/>
    <n v="45.881810270000003"/>
    <n v="27.987904264700003"/>
    <n v="0.61"/>
    <n v="26.175572759035003"/>
    <n v="0.57050000000000001"/>
    <n v="0.293206098309855"/>
    <x v="411"/>
    <n v="26.175572759035003"/>
    <n v="26175572.759035002"/>
    <n v="1.45"/>
    <n v="20"/>
    <n v="7.2499999999999995E-2"/>
    <x v="408"/>
    <n v="45545496.600720905"/>
    <n v="5784278.0682915552"/>
    <n v="4992111.7524147304"/>
    <n v="2732729.796043254"/>
    <n v="2732729.796043254"/>
    <n v="1951949.8543166101"/>
    <n v="1366364.898021627"/>
    <x v="408"/>
    <x v="408"/>
    <n v="6191360.7768010413"/>
    <n v="0.75447131578095661"/>
    <n v="32382848.08311256"/>
    <n v="6839859.3113008123"/>
  </r>
  <r>
    <x v="532"/>
    <n v="49.213476989999997"/>
    <n v="30.020220963899998"/>
    <n v="0.61"/>
    <n v="28.076288622794998"/>
    <n v="0.57050000000000001"/>
    <n v="0.295832036236373"/>
    <x v="412"/>
    <n v="28.076288622794998"/>
    <n v="28076288.622794997"/>
    <n v="1.45"/>
    <n v="20"/>
    <n v="7.2499999999999995E-2"/>
    <x v="409"/>
    <n v="48852742.203663297"/>
    <n v="6204298.2598652393"/>
    <n v="5354609.4936800953"/>
    <n v="2931164.5322197978"/>
    <n v="2931164.5322197978"/>
    <n v="2093688.9515855699"/>
    <n v="1465582.2661098989"/>
    <x v="409"/>
    <x v="409"/>
    <n v="6719772.1528720772"/>
    <n v="0.75665073857823495"/>
    <n v="34734299.706804603"/>
    <n v="7415360.8299064897"/>
  </r>
  <r>
    <x v="533"/>
    <n v="50.117786520000003"/>
    <n v="30.571849777200001"/>
    <n v="0.61"/>
    <n v="28.592197209660004"/>
    <n v="0.57050000000000001"/>
    <n v="0.30745417571904998"/>
    <x v="413"/>
    <n v="28.592197209660004"/>
    <n v="28592197.209660005"/>
    <n v="1.45"/>
    <n v="20"/>
    <n v="7.2499999999999995E-2"/>
    <x v="410"/>
    <n v="49750423.144808412"/>
    <n v="6318303.7393906685"/>
    <n v="5453001.7368363226"/>
    <n v="2985025.3886885047"/>
    <n v="2985025.3886885047"/>
    <n v="2132160.9919203604"/>
    <n v="1492512.6943442523"/>
    <x v="410"/>
    <x v="410"/>
    <n v="7198559.8920775484"/>
    <n v="0.7658496348125623"/>
    <n v="35372550.855958782"/>
    <n v="7906930.179111395"/>
  </r>
  <r>
    <x v="534"/>
    <n v="51.172297309999998"/>
    <n v="31.215101359099997"/>
    <n v="0.61"/>
    <n v="29.193795615355"/>
    <n v="0.57050000000000001"/>
    <n v="0.28804084947279102"/>
    <x v="414"/>
    <n v="29.193795615355"/>
    <n v="29193795.615355"/>
    <n v="1.45"/>
    <n v="20"/>
    <n v="7.2499999999999995E-2"/>
    <x v="411"/>
    <n v="50797204.370717689"/>
    <n v="6451244.9550811462"/>
    <n v="5567736.4362047352"/>
    <n v="3047832.2622430613"/>
    <n v="3047832.2622430613"/>
    <n v="2177023.0444593295"/>
    <n v="1523916.1311215307"/>
    <x v="411"/>
    <x v="411"/>
    <n v="6744033.3226303738"/>
    <n v="0.75006840989816426"/>
    <n v="36116812.307580277"/>
    <n v="7467308.1807329068"/>
  </r>
  <r>
    <x v="535"/>
    <n v="52.65610968"/>
    <n v="32.120226904799999"/>
    <n v="0.61"/>
    <n v="30.040310572439999"/>
    <n v="0.57050000000000001"/>
    <n v="0.30201032829305302"/>
    <x v="415"/>
    <n v="30.040310572439999"/>
    <n v="30040310.572439998"/>
    <n v="1.45"/>
    <n v="20"/>
    <n v="7.2499999999999995E-2"/>
    <x v="412"/>
    <n v="52270140.396045595"/>
    <n v="6638307.8302977905"/>
    <n v="5729180.7455522837"/>
    <n v="3136208.4237627354"/>
    <n v="3136208.4237627354"/>
    <n v="2240148.8741162396"/>
    <n v="1568104.2118813677"/>
    <x v="412"/>
    <x v="412"/>
    <n v="7388288.8357349467"/>
    <n v="0.76162898822068481"/>
    <n v="37164069.821588419"/>
    <n v="8132536.0604846347"/>
  </r>
  <r>
    <x v="536"/>
    <n v="52.231162980000001"/>
    <n v="31.861009417799998"/>
    <n v="0.61"/>
    <n v="29.797878480090002"/>
    <n v="0.57050000000000001"/>
    <n v="0.327041900108822"/>
    <x v="416"/>
    <n v="29.797878480090002"/>
    <n v="29797878.480090003"/>
    <n v="1.45"/>
    <n v="20"/>
    <n v="7.2499999999999995E-2"/>
    <x v="413"/>
    <n v="51848308.555356607"/>
    <n v="6584735.1865302892"/>
    <n v="5682944.962728194"/>
    <n v="3110898.5133213964"/>
    <n v="3110898.5133213964"/>
    <n v="2222070.3666581404"/>
    <n v="1555449.2566606982"/>
    <x v="413"/>
    <x v="413"/>
    <n v="8126194.8211992998"/>
    <n v="0.77987374859593339"/>
    <n v="36864147.382858545"/>
    <n v="8864435.8027216867"/>
  </r>
  <r>
    <x v="537"/>
    <n v="53.373868459999997"/>
    <n v="32.558059760599996"/>
    <n v="0.61"/>
    <n v="30.449791956429998"/>
    <n v="0.57050000000000001"/>
    <n v="0.28903634660844502"/>
    <x v="417"/>
    <n v="30.449791956429998"/>
    <n v="30449791.956429999"/>
    <n v="1.45"/>
    <n v="20"/>
    <n v="7.2499999999999995E-2"/>
    <x v="414"/>
    <n v="52982638.004188195"/>
    <n v="6728795.0265319012"/>
    <n v="5807275.5726733422"/>
    <n v="3178958.2802512916"/>
    <n v="3178958.2802512916"/>
    <n v="2270684.4858937799"/>
    <n v="1589479.1401256458"/>
    <x v="414"/>
    <x v="414"/>
    <n v="7066591.3997328961"/>
    <n v="0.75092922268166118"/>
    <n v="37670655.620977804"/>
    <n v="7820983.5057375999"/>
  </r>
  <r>
    <x v="538"/>
    <n v="53.764035530000001"/>
    <n v="32.796061673300002"/>
    <n v="0.61"/>
    <n v="30.672382269865"/>
    <n v="0.57050000000000001"/>
    <n v="0.27671543284684402"/>
    <x v="418"/>
    <n v="30.672382269865"/>
    <n v="30672382.269864999"/>
    <n v="1.45"/>
    <n v="20"/>
    <n v="7.2499999999999995E-2"/>
    <x v="415"/>
    <n v="53369945.149565101"/>
    <n v="6777983.0339947678"/>
    <n v="5849727.2022862611"/>
    <n v="3202196.708973906"/>
    <n v="3202196.708973906"/>
    <n v="2287283.3635527901"/>
    <n v="1601098.354486953"/>
    <x v="415"/>
    <x v="415"/>
    <n v="6714171.2769819293"/>
    <n v="0.73983920310341578"/>
    <n v="37946031.001340784"/>
    <n v="7474078.0471120486"/>
  </r>
  <r>
    <x v="539"/>
    <n v="51.549891840000001"/>
    <n v="31.445434022400001"/>
    <n v="0.61"/>
    <n v="29.409213294720001"/>
    <n v="0.57050000000000001"/>
    <n v="0.26367112763405298"/>
    <x v="419"/>
    <n v="29.409213294720001"/>
    <n v="29409213.294720002"/>
    <n v="1.45"/>
    <n v="20"/>
    <n v="7.2499999999999995E-2"/>
    <x v="416"/>
    <n v="51172031.132812798"/>
    <n v="6498847.953867225"/>
    <n v="5608820.126664374"/>
    <n v="3070321.8679687679"/>
    <n v="3070321.8679687679"/>
    <n v="2193087.0485491198"/>
    <n v="1535160.9339843839"/>
    <x v="416"/>
    <x v="416"/>
    <n v="6027480.2930742633"/>
    <n v="0.72696856053601266"/>
    <n v="36383314.135429896"/>
    <n v="6756092.1136440383"/>
  </r>
  <r>
    <x v="540"/>
    <n v="54.563917449999998"/>
    <n v="33.283989644499997"/>
    <n v="0.61"/>
    <n v="31.128714905224999"/>
    <n v="0.57050000000000001"/>
    <n v="0.25915616719732398"/>
    <x v="420"/>
    <n v="31.128714905224999"/>
    <n v="31128714.905224998"/>
    <n v="1.45"/>
    <n v="20"/>
    <n v="7.2499999999999995E-2"/>
    <x v="417"/>
    <n v="54163963.935091496"/>
    <n v="6878823.4197566202"/>
    <n v="5936757.3327427078"/>
    <n v="3249837.8361054896"/>
    <n v="3249837.8361054896"/>
    <n v="2321312.7400753498"/>
    <n v="1624918.9180527448"/>
    <x v="417"/>
    <x v="417"/>
    <n v="6229619.8784056054"/>
    <n v="0.72221186822768557"/>
    <n v="38510578.357850052"/>
    <n v="7000832.2672512969"/>
  </r>
  <r>
    <x v="541"/>
    <n v="55.994233739999999"/>
    <n v="34.156482581399999"/>
    <n v="0.61"/>
    <n v="31.94471034867"/>
    <n v="0.57050000000000001"/>
    <n v="0.27458739452841202"/>
    <x v="421"/>
    <n v="31.94471034867"/>
    <n v="31944710.348669998"/>
    <n v="1.45"/>
    <n v="20"/>
    <n v="7.2499999999999995E-2"/>
    <x v="418"/>
    <n v="55583796.006685793"/>
    <n v="7059142.0928490963"/>
    <n v="6092381.0694470964"/>
    <n v="3335027.7604011474"/>
    <n v="3335027.7604011474"/>
    <n v="2382162.6860008198"/>
    <n v="1667513.8802005737"/>
    <x v="418"/>
    <x v="418"/>
    <n v="6919997.0420455979"/>
    <n v="0.73782297018165122"/>
    <n v="39520078.960753597"/>
    <n v="7711425.6780811399"/>
  </r>
  <r>
    <x v="542"/>
    <n v="53.557398589999998"/>
    <n v="32.6700131399"/>
    <n v="0.61"/>
    <n v="30.554495895595"/>
    <n v="0.57050000000000001"/>
    <n v="0.29995324666450501"/>
    <x v="422"/>
    <n v="30.554495895595"/>
    <n v="30554495.895594999"/>
    <n v="1.45"/>
    <n v="20"/>
    <n v="7.2499999999999995E-2"/>
    <x v="419"/>
    <n v="53164822.858335301"/>
    <n v="6751932.5030085836"/>
    <n v="5827244.3340082513"/>
    <n v="3189889.3715001182"/>
    <n v="3189889.3715001182"/>
    <n v="2278492.4082143703"/>
    <n v="1594944.6857500591"/>
    <x v="419"/>
    <x v="419"/>
    <n v="7447545.6831599707"/>
    <n v="0.75999423802357136"/>
    <n v="37800189.052276395"/>
    <n v="8204531.8241349859"/>
  </r>
  <r>
    <x v="543"/>
    <n v="54.248595790000003"/>
    <n v="33.091643431900003"/>
    <n v="0.61"/>
    <n v="30.948823898195002"/>
    <n v="0.57050000000000001"/>
    <n v="0.308212975390041"/>
    <x v="423"/>
    <n v="30.948823898195002"/>
    <n v="30948823.898195002"/>
    <n v="1.45"/>
    <n v="20"/>
    <n v="7.2499999999999995E-2"/>
    <x v="420"/>
    <n v="53850953.5828593"/>
    <n v="6839071.1050231308"/>
    <n v="5902449.1623498285"/>
    <n v="3231057.2149715577"/>
    <n v="3231057.2149715577"/>
    <n v="2307898.0106939701"/>
    <n v="1615528.6074857789"/>
    <x v="420"/>
    <x v="420"/>
    <n v="7816989.6772589739"/>
    <n v="0.76642609730523248"/>
    <n v="38288027.997412957"/>
    <n v="8583745.275206428"/>
  </r>
  <r>
    <x v="544"/>
    <n v="56.304637069999998"/>
    <n v="34.345828612699997"/>
    <n v="0.61"/>
    <n v="32.121795448435002"/>
    <n v="0.57050000000000001"/>
    <n v="0.34428183761988801"/>
    <x v="424"/>
    <n v="32.121795448435002"/>
    <n v="32121795.448435001"/>
    <n v="1.45"/>
    <n v="20"/>
    <n v="7.2499999999999995E-2"/>
    <x v="421"/>
    <n v="55891924.080276906"/>
    <n v="7098274.358195167"/>
    <n v="6126154.107227494"/>
    <n v="3353515.444816614"/>
    <n v="3353515.444816614"/>
    <n v="2395368.1748690102"/>
    <n v="1676757.722408307"/>
    <x v="421"/>
    <x v="421"/>
    <n v="9352071.3562312126"/>
    <n v="0.79089658629479931"/>
    <n v="39739158.02107688"/>
    <n v="10147887.266949778"/>
  </r>
  <r>
    <x v="545"/>
    <n v="53.722574629999997"/>
    <n v="32.770770524299998"/>
    <n v="0.61"/>
    <n v="30.648728826414999"/>
    <n v="0.57050000000000001"/>
    <n v="0.37369010999159602"/>
    <x v="425"/>
    <n v="30.648728826414999"/>
    <n v="30648728.826414999"/>
    <n v="1.45"/>
    <n v="20"/>
    <n v="7.2499999999999995E-2"/>
    <x v="422"/>
    <n v="53328788.157962099"/>
    <n v="6772756.0960611869"/>
    <n v="5845216.1020280607"/>
    <n v="3199727.289477726"/>
    <n v="3199727.289477726"/>
    <n v="2285519.4924840899"/>
    <n v="1599863.644738863"/>
    <x v="422"/>
    <x v="422"/>
    <n v="9886928.4397702981"/>
    <n v="0.80735238745109628"/>
    <n v="37916768.38031105"/>
    <n v="10646249.196996156"/>
  </r>
  <r>
    <x v="546"/>
    <n v="57.826747810000001"/>
    <n v="35.2743161641"/>
    <n v="0.61"/>
    <n v="32.990159625605003"/>
    <n v="0.57050000000000001"/>
    <n v="0.35439175182978699"/>
    <x v="426"/>
    <n v="32.990159625605003"/>
    <n v="32990159.625605002"/>
    <n v="1.45"/>
    <n v="20"/>
    <n v="7.2499999999999995E-2"/>
    <x v="423"/>
    <n v="57402877.748552695"/>
    <n v="7290165.4740661923"/>
    <n v="6291765.4217967223"/>
    <n v="3444172.6649131617"/>
    <n v="3444172.6649131617"/>
    <n v="2460123.3320808299"/>
    <n v="1722086.3324565808"/>
    <x v="423"/>
    <x v="423"/>
    <n v="9961510.776812207"/>
    <n v="0.79686178600004498"/>
    <n v="40813446.079220966"/>
    <n v="10778840.36753659"/>
  </r>
  <r>
    <x v="547"/>
    <n v="59.739282950000003"/>
    <n v="36.440962599500004"/>
    <n v="0.61"/>
    <n v="34.081260922975005"/>
    <n v="0.57050000000000001"/>
    <n v="0.342804025305187"/>
    <x v="427"/>
    <n v="34.081260922975005"/>
    <n v="34081260.922975004"/>
    <n v="1.45"/>
    <n v="20"/>
    <n v="7.2499999999999995E-2"/>
    <x v="424"/>
    <n v="59301394.005976506"/>
    <n v="7531277.0387590164"/>
    <n v="6499856.364440782"/>
    <n v="3558083.6403585901"/>
    <n v="3558083.6403585901"/>
    <n v="2541488.3145418502"/>
    <n v="1779041.820179295"/>
    <x v="424"/>
    <x v="424"/>
    <n v="9868705.2729390431"/>
    <n v="0.78999515113940844"/>
    <n v="42163291.138249293"/>
    <n v="10713066.844925078"/>
  </r>
  <r>
    <x v="548"/>
    <n v="59.910359249999999"/>
    <n v="36.545319142499999"/>
    <n v="0.61"/>
    <n v="34.178859952125002"/>
    <n v="0.57050000000000001"/>
    <n v="0.37906174113743102"/>
    <x v="428"/>
    <n v="34.178859952125002"/>
    <n v="34178859.952125005"/>
    <n v="1.45"/>
    <n v="20"/>
    <n v="7.2499999999999995E-2"/>
    <x v="425"/>
    <n v="59471216.316697508"/>
    <n v="7552844.4722205838"/>
    <n v="6518470.102712309"/>
    <n v="3568272.9790018504"/>
    <n v="3568272.9790018504"/>
    <n v="2548766.4135727505"/>
    <n v="1784136.4895009252"/>
    <x v="425"/>
    <x v="425"/>
    <n v="11222016.231919888"/>
    <n v="0.81008236994058003"/>
    <n v="42284034.801171929"/>
    <n v="12068795.81507821"/>
  </r>
  <r>
    <x v="549"/>
    <n v="63.617010319999999"/>
    <n v="38.806376295199996"/>
    <n v="0.61"/>
    <n v="36.293504387559999"/>
    <n v="0.57050000000000001"/>
    <n v="0.35520747200137998"/>
    <x v="429"/>
    <n v="36.293504387559999"/>
    <n v="36293504.387559995"/>
    <n v="1.45"/>
    <n v="20"/>
    <n v="7.2499999999999995E-2"/>
    <x v="426"/>
    <n v="63150697.634354383"/>
    <n v="8020138.5995630063"/>
    <n v="6921767.5371369142"/>
    <n v="3789041.8580612629"/>
    <n v="3789041.8580612629"/>
    <n v="2706458.4700437593"/>
    <n v="1894520.9290306314"/>
    <x v="426"/>
    <x v="426"/>
    <n v="10990624.096731598"/>
    <n v="0.79732828502341158"/>
    <n v="44900146.018025964"/>
    <n v="11889793.892321635"/>
  </r>
  <r>
    <x v="550"/>
    <n v="65.363801559999999"/>
    <n v="39.871918951600001"/>
    <n v="0.61"/>
    <n v="37.290048789979998"/>
    <n v="0.57050000000000001"/>
    <n v="0.34882149013738101"/>
    <x v="430"/>
    <n v="37.290048789979998"/>
    <n v="37290048.789980002"/>
    <n v="1.45"/>
    <n v="20"/>
    <n v="7.2499999999999995E-2"/>
    <x v="427"/>
    <n v="64884684.894565195"/>
    <n v="8240354.9816097794"/>
    <n v="7111824.926479307"/>
    <n v="3893081.0936739114"/>
    <n v="3893081.0936739114"/>
    <n v="2780772.2097670799"/>
    <n v="1946540.5468369557"/>
    <x v="427"/>
    <x v="427"/>
    <n v="11037782.502091665"/>
    <n v="0.79361791185897068"/>
    <n v="46133010.960035853"/>
    <n v="11961641.636497039"/>
  </r>
  <r>
    <x v="551"/>
    <n v="66.436142989999993"/>
    <n v="40.526047223899994"/>
    <n v="0.61"/>
    <n v="37.901819575794995"/>
    <n v="0.57050000000000001"/>
    <n v="0.32779811681967502"/>
    <x v="431"/>
    <n v="37.901819575794995"/>
    <n v="37901819.575794995"/>
    <n v="1.45"/>
    <n v="20"/>
    <n v="7.2499999999999995E-2"/>
    <x v="428"/>
    <n v="65949166.061883286"/>
    <n v="8375544.0898591774"/>
    <n v="7228499.665854279"/>
    <n v="3956949.9637129968"/>
    <n v="3956949.9637129968"/>
    <n v="2826392.8312235693"/>
    <n v="1978474.9818564984"/>
    <x v="428"/>
    <x v="428"/>
    <n v="10366871.254589275"/>
    <n v="0.78038157076228465"/>
    <n v="46889857.069999017"/>
    <n v="11305886.980283139"/>
  </r>
  <r>
    <x v="552"/>
    <n v="64.282328419999999"/>
    <n v="39.212220336199998"/>
    <n v="0.61"/>
    <n v="36.67306836361"/>
    <n v="0.57050000000000001"/>
    <n v="0.302250593016825"/>
    <x v="432"/>
    <n v="36.67306836361"/>
    <n v="36673068.363609999"/>
    <n v="1.45"/>
    <n v="20"/>
    <n v="7.2499999999999995E-2"/>
    <x v="429"/>
    <n v="63811138.9526814"/>
    <n v="8104014.6469905376"/>
    <n v="6994156.6230635438"/>
    <n v="3828668.3371608839"/>
    <n v="3828668.3371608839"/>
    <n v="2734763.0979720601"/>
    <n v="1914334.168580442"/>
    <x v="429"/>
    <x v="429"/>
    <n v="9029009.2070154008"/>
    <n v="0.76181847385486912"/>
    <n v="45369719.795356475"/>
    <n v="9937582.6815424114"/>
  </r>
  <r>
    <x v="553"/>
    <n v="65.39873403"/>
    <n v="39.8932277583"/>
    <n v="0.61"/>
    <n v="37.309977764114997"/>
    <n v="0.57050000000000001"/>
    <n v="0.29590851524880502"/>
    <x v="433"/>
    <n v="37.309977764114997"/>
    <n v="37309977.764114998"/>
    <n v="1.45"/>
    <n v="20"/>
    <n v="7.2499999999999995E-2"/>
    <x v="430"/>
    <n v="64919361.30956009"/>
    <n v="8244758.8863141313"/>
    <n v="7115625.7092514262"/>
    <n v="3895161.6785736051"/>
    <n v="3895161.6785736051"/>
    <n v="2782258.3418382895"/>
    <n v="1947580.8392868026"/>
    <x v="430"/>
    <x v="430"/>
    <n v="8932812.081389593"/>
    <n v="0.75671363339278253"/>
    <n v="46157665.891097225"/>
    <n v="9857164.9551541638"/>
  </r>
  <r>
    <x v="554"/>
    <n v="62.180292389999998"/>
    <n v="37.929978357899998"/>
    <n v="0.61"/>
    <n v="35.473856808495"/>
    <n v="0.57050000000000001"/>
    <n v="0.294039542853759"/>
    <x v="434"/>
    <n v="35.473856808495"/>
    <n v="35473856.808495"/>
    <n v="1.45"/>
    <n v="20"/>
    <n v="7.2499999999999995E-2"/>
    <x v="431"/>
    <n v="61724510.846781299"/>
    <n v="7839012.8775412254"/>
    <n v="6765447.2781704217"/>
    <n v="3703470.6508068778"/>
    <n v="3703470.6508068778"/>
    <n v="2645336.1791477702"/>
    <n v="1851735.3254034389"/>
    <x v="431"/>
    <x v="431"/>
    <n v="8422315.10448757"/>
    <n v="0.75516725803500928"/>
    <n v="43886127.212061502"/>
    <n v="9301178.1714064479"/>
  </r>
  <r>
    <x v="555"/>
    <n v="65.527471689999999"/>
    <n v="39.971757730899995"/>
    <n v="0.61"/>
    <n v="37.383422599145"/>
    <n v="0.57050000000000001"/>
    <n v="0.273722845945718"/>
    <x v="435"/>
    <n v="37.383422599145"/>
    <n v="37383422.599145003"/>
    <n v="1.45"/>
    <n v="20"/>
    <n v="7.2499999999999995E-2"/>
    <x v="432"/>
    <n v="65047155.322512299"/>
    <n v="8260988.7259590616"/>
    <n v="7129632.8458853662"/>
    <n v="3902829.3193507376"/>
    <n v="3902829.3193507376"/>
    <n v="2787735.2281076699"/>
    <n v="1951414.6596753688"/>
    <x v="432"/>
    <x v="432"/>
    <n v="8063596.1579200849"/>
    <n v="0.73699488884718589"/>
    <n v="46248527.434306242"/>
    <n v="8989768.6238793321"/>
  </r>
  <r>
    <x v="556"/>
    <n v="66.422512069999996"/>
    <n v="40.517732362699995"/>
    <n v="0.61"/>
    <n v="37.894043135935"/>
    <n v="0.57050000000000001"/>
    <n v="0.26439829295182699"/>
    <x v="436"/>
    <n v="37.894043135935"/>
    <n v="37894043.135935001"/>
    <n v="1.45"/>
    <n v="20"/>
    <n v="7.2499999999999995E-2"/>
    <x v="433"/>
    <n v="65935635.056526907"/>
    <n v="8373825.6521789171"/>
    <n v="7227016.5710171815"/>
    <n v="3956138.1033916143"/>
    <n v="3956138.1033916143"/>
    <n v="2825812.9309940105"/>
    <n v="1978069.0516958071"/>
    <x v="433"/>
    <x v="433"/>
    <n v="7795927.1545042824"/>
    <n v="0.72771946929273568"/>
    <n v="46880236.525190629"/>
    <n v="8734750.2192810681"/>
  </r>
  <r>
    <x v="557"/>
    <n v="69.400228240000004"/>
    <n v="42.334139226400005"/>
    <n v="0.61"/>
    <n v="39.592830210920006"/>
    <n v="0.57050000000000001"/>
    <n v="0.26801764225751901"/>
    <x v="437"/>
    <n v="39.592830210920006"/>
    <n v="39592830.210920006"/>
    <n v="1.45"/>
    <n v="20"/>
    <n v="7.2499999999999995E-2"/>
    <x v="434"/>
    <n v="68891524.567000806"/>
    <n v="8749223.6200091019"/>
    <n v="7551003.1748616248"/>
    <n v="4133491.474020048"/>
    <n v="4133491.474020048"/>
    <n v="2952493.9100143202"/>
    <n v="2066745.737010024"/>
    <x v="434"/>
    <x v="434"/>
    <n v="8298640.0140026296"/>
    <n v="0.7313963852653862"/>
    <n v="48981873.967137568"/>
    <n v="9279550.445451254"/>
  </r>
  <r>
    <x v="558"/>
    <n v="71.948489159999994"/>
    <n v="43.888578387599992"/>
    <n v="0.61"/>
    <n v="41.046613065779994"/>
    <n v="0.57050000000000001"/>
    <n v="0.29342478253930399"/>
    <x v="438"/>
    <n v="41.046613065779994"/>
    <n v="41046613.065779991"/>
    <n v="3.25"/>
    <n v="50"/>
    <n v="6.5000000000000002E-2"/>
    <x v="435"/>
    <n v="64032716.382616788"/>
    <n v="8132154.9805923318"/>
    <n v="7018443.0920803901"/>
    <n v="3841962.9829570074"/>
    <n v="3841962.9829570074"/>
    <n v="2744259.2735407194"/>
    <n v="1920981.4914785037"/>
    <x v="435"/>
    <x v="435"/>
    <n v="9671798.2304014005"/>
    <n v="0.7510328317238042"/>
    <n v="45527261.348040536"/>
    <n v="10957015.077862222"/>
  </r>
  <r>
    <x v="559"/>
    <n v="72.972666939999996"/>
    <n v="44.513326833399994"/>
    <n v="0.61"/>
    <n v="41.630906489269996"/>
    <n v="0.57050000000000001"/>
    <n v="0.29729704492187697"/>
    <x v="439"/>
    <n v="41.630906489269996"/>
    <n v="41630906.489269994"/>
    <n v="3.25"/>
    <n v="50"/>
    <n v="6.5000000000000002E-2"/>
    <x v="436"/>
    <n v="64944214.123261191"/>
    <n v="8247915.1936541712"/>
    <n v="7118349.7551531643"/>
    <n v="3896652.8473956715"/>
    <n v="3896652.8473956715"/>
    <n v="2783323.4624254797"/>
    <n v="1948326.4236978358"/>
    <x v="436"/>
    <x v="436"/>
    <n v="9981842.3543388806"/>
    <n v="0.75427560260457416"/>
    <n v="46175336.241638705"/>
    <n v="11285354.103513675"/>
  </r>
  <r>
    <x v="560"/>
    <n v="74.077368969999995"/>
    <n v="45.187195071699996"/>
    <n v="0.61"/>
    <n v="42.261138997384997"/>
    <n v="0.57050000000000001"/>
    <n v="0.30134540083126299"/>
    <x v="440"/>
    <n v="42.261138997384997"/>
    <n v="42261138.997384995"/>
    <n v="3.25"/>
    <n v="50"/>
    <n v="6.5000000000000002E-2"/>
    <x v="437"/>
    <n v="65927376.835920587"/>
    <n v="8372776.8581619151"/>
    <n v="7226111.4110514391"/>
    <n v="3955642.610155235"/>
    <n v="3955642.610155235"/>
    <n v="2825459.0072537395"/>
    <n v="1977821.3050776175"/>
    <x v="437"/>
    <x v="437"/>
    <n v="10315887.049574699"/>
    <n v="0.75757673085651345"/>
    <n v="46874364.930339538"/>
    <n v="11639132.106244288"/>
  </r>
  <r>
    <x v="561"/>
    <n v="74.566507450000003"/>
    <n v="45.485569544500002"/>
    <n v="0.61"/>
    <n v="42.540192500225004"/>
    <n v="0.57050000000000001"/>
    <n v="0.29019378695123499"/>
    <x v="441"/>
    <n v="42.540192500225004"/>
    <n v="42540192.500225008"/>
    <n v="3.25"/>
    <n v="50"/>
    <n v="6.5000000000000002E-2"/>
    <x v="438"/>
    <n v="66362700.300351009"/>
    <n v="8428062.9381445777"/>
    <n v="7273825.9722063309"/>
    <n v="3981762.0180210602"/>
    <n v="3981762.0180210602"/>
    <n v="2844115.7271579006"/>
    <n v="1990881.0090105301"/>
    <x v="438"/>
    <x v="438"/>
    <n v="9876766.1247033309"/>
    <n v="0.74826085017752242"/>
    <n v="47183879.913549565"/>
    <n v="11208748.668741688"/>
  </r>
  <r>
    <x v="562"/>
    <n v="73.747045069999999"/>
    <n v="44.985697492699998"/>
    <n v="0.61"/>
    <n v="42.072689212435002"/>
    <n v="0.57050000000000001"/>
    <n v="0.25312801128622597"/>
    <x v="442"/>
    <n v="42.072689212435002"/>
    <n v="42072689.212435"/>
    <n v="3.25"/>
    <n v="50"/>
    <n v="6.5000000000000002E-2"/>
    <x v="439"/>
    <n v="65633395.17139861"/>
    <n v="8335441.1867676238"/>
    <n v="7193888.9207507977"/>
    <n v="3938003.7102839164"/>
    <n v="3938003.7102839164"/>
    <n v="2812859.7930599404"/>
    <n v="1969001.8551419582"/>
    <x v="439"/>
    <x v="439"/>
    <n v="8100793.8111900492"/>
    <n v="0.71139844681881603"/>
    <n v="46665343.966864407"/>
    <n v="9418138.2875089534"/>
  </r>
  <r>
    <x v="563"/>
    <n v="74.456151270000007"/>
    <n v="45.418252274700002"/>
    <n v="0.61"/>
    <n v="42.477234299535006"/>
    <n v="0.57050000000000001"/>
    <n v="0.25766188785953897"/>
    <x v="443"/>
    <n v="42.477234299535006"/>
    <n v="42477234.299535006"/>
    <n v="3.25"/>
    <n v="50"/>
    <n v="6.5000000000000002E-2"/>
    <x v="440"/>
    <n v="66264485.507274613"/>
    <n v="8415589.6594238766"/>
    <n v="7263060.929350921"/>
    <n v="3975869.1304364768"/>
    <n v="3975869.1304364768"/>
    <n v="2839906.5217403406"/>
    <n v="1987934.5652182384"/>
    <x v="440"/>
    <x v="440"/>
    <n v="8384606.8090784755"/>
    <n v="0.71647674470702838"/>
    <n v="47114049.195672244"/>
    <n v="9714618.0591617636"/>
  </r>
  <r>
    <x v="564"/>
    <n v="70.938762019999999"/>
    <n v="43.272644832200001"/>
    <n v="0.61"/>
    <n v="40.47056373241"/>
    <n v="0.57050000000000001"/>
    <n v="0.265772438199955"/>
    <x v="444"/>
    <n v="40.47056373241"/>
    <n v="40470563.732409999"/>
    <n v="3.25"/>
    <n v="50"/>
    <n v="6.5000000000000002E-2"/>
    <x v="441"/>
    <n v="63134079.422559604"/>
    <n v="8018028.0866650697"/>
    <n v="6919946.0624226937"/>
    <n v="3788044.7653535763"/>
    <n v="3788044.7653535763"/>
    <n v="2705746.2609668402"/>
    <n v="1894022.3826767881"/>
    <x v="441"/>
    <x v="441"/>
    <n v="8339473.864010565"/>
    <n v="0.72512899491892668"/>
    <n v="44888330.469439879"/>
    <n v="9606653.9417376891"/>
  </r>
  <r>
    <x v="565"/>
    <n v="72.283871860000005"/>
    <n v="44.093161834600004"/>
    <n v="0.61"/>
    <n v="41.23794889613"/>
    <n v="0.57050000000000001"/>
    <n v="0.25700013505350899"/>
    <x v="445"/>
    <n v="41.23794889613"/>
    <n v="41237948.896130003"/>
    <n v="3.25"/>
    <n v="50"/>
    <n v="6.5000000000000002E-2"/>
    <x v="442"/>
    <n v="64331200.277962804"/>
    <n v="8170062.4353012759"/>
    <n v="7051159.059038138"/>
    <n v="3859872.016677768"/>
    <n v="3859872.016677768"/>
    <n v="2757051.44048412"/>
    <n v="1929936.008338884"/>
    <x v="442"/>
    <x v="442"/>
    <n v="8110804.7448643409"/>
    <n v="0.71574669719275064"/>
    <n v="45739483.397631548"/>
    <n v="9402012.5380895473"/>
  </r>
  <r>
    <x v="566"/>
    <n v="74.482723329999999"/>
    <n v="45.434461231299998"/>
    <n v="0.61"/>
    <n v="42.492393659765"/>
    <n v="0.57050000000000001"/>
    <n v="0.25608280391042998"/>
    <x v="446"/>
    <n v="42.492393659765"/>
    <n v="42492393.659764998"/>
    <n v="3.25"/>
    <n v="50"/>
    <n v="6.5000000000000002E-2"/>
    <x v="443"/>
    <n v="66288134.109233402"/>
    <n v="8418593.0318726413"/>
    <n v="7265652.9850441897"/>
    <n v="3977288.0465540038"/>
    <n v="3977288.0465540038"/>
    <n v="2840920.03325286"/>
    <n v="1988644.0232770019"/>
    <x v="443"/>
    <x v="443"/>
    <n v="8315854.2958389595"/>
    <n v="0.71472845464305035"/>
    <n v="47130863.351664945"/>
    <n v="9646340.2029940281"/>
  </r>
  <r>
    <x v="567"/>
    <n v="73.547109000000006"/>
    <n v="44.863736490000001"/>
    <n v="0.61"/>
    <n v="41.958625684500007"/>
    <n v="0.57050000000000001"/>
    <n v="0.2348318341027"/>
    <x v="447"/>
    <n v="41.958625684500007"/>
    <n v="41958625.684500009"/>
    <n v="3.25"/>
    <n v="50"/>
    <n v="6.5000000000000002E-2"/>
    <x v="444"/>
    <n v="65455456.067820013"/>
    <n v="8312842.9206131417"/>
    <n v="7174385.5240049865"/>
    <n v="3927327.3640692006"/>
    <n v="3927327.3640692006"/>
    <n v="2805233.8314780006"/>
    <n v="1963663.6820346003"/>
    <x v="444"/>
    <x v="444"/>
    <n v="7257996.827050684"/>
    <n v="0.68891297259586848"/>
    <n v="46538829.264220029"/>
    <n v="8571769.842612328"/>
  </r>
  <r>
    <x v="568"/>
    <n v="76.873723569999996"/>
    <n v="61.721912654352998"/>
    <n v="0.80290000000000006"/>
    <n v="58.131909763634006"/>
    <n v="0.75620000000000009"/>
    <n v="0.22778607043174801"/>
    <x v="448"/>
    <n v="58.131909763634006"/>
    <n v="58131909.763634004"/>
    <n v="3.25"/>
    <n v="50"/>
    <n v="6.5000000000000002E-2"/>
    <x v="445"/>
    <n v="90685779.231269047"/>
    <n v="11517093.962371169"/>
    <n v="9939809.159313025"/>
    <n v="5441146.7538761422"/>
    <n v="5441146.7538761422"/>
    <n v="3886533.3956258162"/>
    <n v="2720573.3769380711"/>
    <x v="445"/>
    <x v="445"/>
    <n v="9518641.352394443"/>
    <n v="0.67703079841148706"/>
    <n v="64477589.03343229"/>
    <n v="11338818.56612858"/>
  </r>
  <r>
    <x v="569"/>
    <n v="78.44021248"/>
    <n v="62.979646600192005"/>
    <n v="0.80290000000000006"/>
    <n v="59.316488677376007"/>
    <n v="0.75620000000000009"/>
    <n v="0.24731345201188801"/>
    <x v="449"/>
    <n v="59.316488677376007"/>
    <n v="59316488.67737601"/>
    <n v="3.25"/>
    <n v="50"/>
    <n v="6.5000000000000002E-2"/>
    <x v="446"/>
    <n v="92533722.336706579"/>
    <n v="11751782.736761736"/>
    <n v="10142356.923262589"/>
    <n v="5552023.3402023949"/>
    <n v="5552023.3402023949"/>
    <n v="3965730.9572874247"/>
    <n v="2776011.6701011974"/>
    <x v="446"/>
    <x v="446"/>
    <n v="10942434.389844233"/>
    <n v="0.70253180851322994"/>
    <n v="65791476.581398375"/>
    <n v="12799702.137081055"/>
  </r>
  <r>
    <x v="570"/>
    <n v="81.3960218"/>
    <n v="65.352865903220007"/>
    <n v="0.80290000000000006"/>
    <n v="61.551671685160009"/>
    <n v="0.75620000000000009"/>
    <n v="0.245510392965781"/>
    <x v="450"/>
    <n v="61.551671685160009"/>
    <n v="61551671.685160011"/>
    <n v="3.25"/>
    <n v="50"/>
    <n v="6.5000000000000002E-2"/>
    <x v="447"/>
    <n v="96020607.828849614"/>
    <n v="12194617.194263902"/>
    <n v="10524544.47952641"/>
    <n v="5761236.469730977"/>
    <n v="5761236.469730977"/>
    <n v="4115168.9069506978"/>
    <n v="2880618.2348654885"/>
    <x v="447"/>
    <x v="447"/>
    <n v="11236935.64652383"/>
    <n v="0.70034716489342164"/>
    <n v="68270652.166312069"/>
    <n v="13164189.554474045"/>
  </r>
  <r>
    <x v="571"/>
    <n v="84.070180800000003"/>
    <n v="67.499948164320003"/>
    <n v="0.80290000000000006"/>
    <n v="63.573870720960009"/>
    <n v="0.75620000000000009"/>
    <n v="0.236143309803796"/>
    <x v="451"/>
    <n v="63.573870720960009"/>
    <n v="63573870.720960006"/>
    <n v="3.25"/>
    <n v="50"/>
    <n v="6.5000000000000002E-2"/>
    <x v="448"/>
    <n v="99175238.324697599"/>
    <n v="12595255.267236596"/>
    <n v="10870314.514946319"/>
    <n v="5950514.2994818557"/>
    <n v="5950514.2994818557"/>
    <n v="4250367.3567727543"/>
    <n v="2975257.1497409279"/>
    <x v="448"/>
    <x v="448"/>
    <n v="10973832.726776516"/>
    <n v="0.68846085302415871"/>
    <n v="70513594.44885999"/>
    <n v="12964404.021366263"/>
  </r>
  <r>
    <x v="572"/>
    <n v="88.889490530000003"/>
    <n v="71.369371946537001"/>
    <n v="0.80290000000000006"/>
    <n v="67.218232738786014"/>
    <n v="0.75620000000000009"/>
    <n v="0.24185245209932399"/>
    <x v="452"/>
    <n v="67.218232738786014"/>
    <n v="67218232.738786012"/>
    <n v="3.25"/>
    <n v="50"/>
    <n v="6.5000000000000002E-2"/>
    <x v="449"/>
    <n v="104860443.07250619"/>
    <n v="13317276.270208286"/>
    <n v="11493453.563911483"/>
    <n v="6291626.5843503708"/>
    <n v="6291626.5843503708"/>
    <n v="4494018.9888216937"/>
    <n v="3145813.2921751854"/>
    <x v="449"/>
    <x v="449"/>
    <n v="12010363.840739511"/>
    <n v="0.69581501174892557"/>
    <n v="74555775.024551898"/>
    <n v="14115044.317883495"/>
  </r>
  <r>
    <x v="573"/>
    <n v="89.554384749999997"/>
    <n v="71.903215515775003"/>
    <n v="0.80290000000000006"/>
    <n v="67.721025747950009"/>
    <n v="0.75620000000000009"/>
    <n v="0.217329054583252"/>
    <x v="453"/>
    <n v="67.721025747950009"/>
    <n v="67721025.747950003"/>
    <n v="3.25"/>
    <n v="50"/>
    <n v="6.5000000000000002E-2"/>
    <x v="450"/>
    <n v="105644800.166802"/>
    <n v="13416889.621183855"/>
    <n v="11579424.703996977"/>
    <n v="6338688.01000812"/>
    <n v="6338688.01000812"/>
    <n v="4527634.2928629434"/>
    <n v="3169344.00500406"/>
    <x v="450"/>
    <x v="450"/>
    <n v="10336890.33775001"/>
    <n v="0.66149079587448867"/>
    <n v="75113452.918596223"/>
    <n v="12457313.844535138"/>
  </r>
  <r>
    <x v="574"/>
    <n v="89.597236249999995"/>
    <n v="71.937620985124994"/>
    <n v="0.80290000000000006"/>
    <n v="67.75343005225001"/>
    <n v="0.75620000000000009"/>
    <n v="0.21710954288878601"/>
    <x v="454"/>
    <n v="67.75343005225001"/>
    <n v="67753430.052250013"/>
    <n v="3.25"/>
    <n v="50"/>
    <n v="6.5000000000000002E-2"/>
    <x v="451"/>
    <n v="105695350.88151003"/>
    <n v="13423309.561951775"/>
    <n v="11584965.423405511"/>
    <n v="6341721.0528906016"/>
    <n v="6341721.0528906016"/>
    <n v="4529800.7520647161"/>
    <n v="3170860.5264453008"/>
    <x v="451"/>
    <x v="451"/>
    <n v="10326045.359175194"/>
    <n v="0.66114854132408407"/>
    <n v="75149394.476753637"/>
    <n v="12447483.482141927"/>
  </r>
  <r>
    <x v="575"/>
    <n v="91.702566289999993"/>
    <n v="73.627990474241003"/>
    <n v="0.80290000000000006"/>
    <n v="69.345480628498009"/>
    <n v="0.75620000000000009"/>
    <n v="0.21296419776843101"/>
    <x v="455"/>
    <n v="69.345480628498009"/>
    <n v="69345480.628498003"/>
    <n v="3.25"/>
    <n v="50"/>
    <n v="6.5000000000000002E-2"/>
    <x v="452"/>
    <n v="108178949.78045687"/>
    <n v="13738726.622118022"/>
    <n v="11857185.60272222"/>
    <n v="6490736.9868274117"/>
    <n v="6490736.9868274117"/>
    <n v="4636240.7048767228"/>
    <n v="3245368.4934137058"/>
    <x v="452"/>
    <x v="452"/>
    <n v="10263470.366545927"/>
    <n v="0.65455280243714353"/>
    <n v="76915233.293904826"/>
    <n v="12434757.43123471"/>
  </r>
  <r>
    <x v="576"/>
    <n v="90.098193589999994"/>
    <n v="72.339839633411003"/>
    <n v="0.80290000000000006"/>
    <n v="68.13225399275801"/>
    <n v="0.75620000000000009"/>
    <n v="0.17947914795938399"/>
    <x v="456"/>
    <n v="68.13225399275801"/>
    <n v="68132253.992758006"/>
    <n v="3.25"/>
    <n v="50"/>
    <n v="6.5000000000000002E-2"/>
    <x v="453"/>
    <n v="106286316.22870249"/>
    <n v="13498362.161045216"/>
    <n v="11649739.446638854"/>
    <n v="6377178.9737221487"/>
    <n v="6377178.9737221487"/>
    <n v="4555127.8383729635"/>
    <n v="3188589.4868610743"/>
    <x v="453"/>
    <x v="453"/>
    <n v="7661603.7561282963"/>
    <n v="0.59010344022262251"/>
    <n v="75569570.83860746"/>
    <n v="9794903.2940620109"/>
  </r>
  <r>
    <x v="577"/>
    <n v="91.434682170000002"/>
    <n v="73.412906314293011"/>
    <n v="0.80290000000000006"/>
    <n v="69.142906656954011"/>
    <n v="0.75620000000000009"/>
    <n v="0.162501915136156"/>
    <x v="457"/>
    <n v="69.142906656954011"/>
    <n v="69142906.656954005"/>
    <n v="3.25"/>
    <n v="50"/>
    <n v="6.5000000000000002E-2"/>
    <x v="454"/>
    <n v="107862934.38484825"/>
    <n v="13698592.666875727"/>
    <n v="11822548.05811069"/>
    <n v="6471776.0630908953"/>
    <n v="6471776.0630908953"/>
    <n v="4622697.1879220679"/>
    <n v="3235888.0315454477"/>
    <x v="454"/>
    <x v="454"/>
    <n v="6528905.6004902944"/>
    <n v="0.54727988750972023"/>
    <n v="76690546.347627103"/>
    <n v="8693849.8402383663"/>
  </r>
  <r>
    <x v="578"/>
    <n v="89.34177699"/>
    <n v="71.017778529351006"/>
    <n v="0.79490000000000005"/>
    <n v="66.881254254714008"/>
    <n v="0.74860000000000004"/>
    <n v="0.16442058357553599"/>
    <x v="458"/>
    <n v="66.881254254714008"/>
    <n v="66881254.254714005"/>
    <n v="3.25"/>
    <n v="50"/>
    <n v="6.5000000000000002E-2"/>
    <x v="455"/>
    <n v="104334756.63735384"/>
    <n v="13250514.092943938"/>
    <n v="11435834.575715676"/>
    <n v="6260085.3982412303"/>
    <n v="6260085.3982412303"/>
    <n v="4471489.5701723071"/>
    <n v="3130042.6991206151"/>
    <x v="455"/>
    <x v="455"/>
    <n v="6452612.5991807189"/>
    <n v="0.55260183567040488"/>
    <n v="74182011.969158575"/>
    <n v="8546741.8909134474"/>
  </r>
  <r>
    <x v="579"/>
    <n v="91.43386864"/>
    <n v="72.68078218193601"/>
    <n v="0.79490000000000005"/>
    <n v="68.447394063903999"/>
    <n v="0.74860000000000004"/>
    <n v="0.16171403136246601"/>
    <x v="459"/>
    <n v="68.447394063903999"/>
    <n v="68447394.063904002"/>
    <n v="3.25"/>
    <n v="50"/>
    <n v="6.5000000000000002E-2"/>
    <x v="456"/>
    <n v="106777934.73969023"/>
    <n v="13560797.711940659"/>
    <n v="11703624.347003905"/>
    <n v="6406676.0843814136"/>
    <n v="6406676.0843814136"/>
    <n v="4576197.2031295812"/>
    <n v="3203338.0421907068"/>
    <x v="456"/>
    <x v="456"/>
    <n v="6406997.3096058033"/>
    <n v="0.54511388622292889"/>
    <n v="75919111.599919751"/>
    <n v="8550164.2470274549"/>
  </r>
  <r>
    <x v="580"/>
    <n v="91.428958510000001"/>
    <n v="72.676879119599008"/>
    <n v="0.79490000000000005"/>
    <n v="68.443718340586003"/>
    <n v="0.74860000000000004"/>
    <n v="0.162496003051811"/>
    <x v="460"/>
    <n v="68.443718340586003"/>
    <n v="68443718.340586007"/>
    <n v="3.25"/>
    <n v="50"/>
    <n v="6.5000000000000002E-2"/>
    <x v="457"/>
    <n v="106772200.61131418"/>
    <n v="13560069.477636902"/>
    <n v="11702995.84557583"/>
    <n v="6406332.0366788507"/>
    <n v="6406332.0366788507"/>
    <n v="4575951.4547706079"/>
    <n v="3203166.0183394253"/>
    <x v="457"/>
    <x v="457"/>
    <n v="6463484.5065944558"/>
    <n v="0.54730291276000875"/>
    <n v="75915034.634644374"/>
    <n v="8606536.3528750353"/>
  </r>
  <r>
    <x v="581"/>
    <n v="96.593924450000003"/>
    <n v="76.782510545305001"/>
    <n v="0.79490000000000005"/>
    <n v="72.310211843270011"/>
    <n v="0.74860000000000004"/>
    <n v="0.16598351695522601"/>
    <x v="461"/>
    <n v="72.310211843270011"/>
    <n v="72310211.843270004"/>
    <n v="3.25"/>
    <n v="50"/>
    <n v="6.5000000000000002E-2"/>
    <x v="458"/>
    <n v="112803930.47550121"/>
    <n v="14326099.170388654"/>
    <n v="12364116.522475472"/>
    <n v="6768235.8285300722"/>
    <n v="6768235.8285300722"/>
    <n v="4834454.1632357659"/>
    <n v="3384117.9142650361"/>
    <x v="458"/>
    <x v="458"/>
    <n v="7096397.0045979414"/>
    <n v="0.55681462461396836"/>
    <n v="80203594.568081349"/>
    <n v="9360513.2266964149"/>
  </r>
  <r>
    <x v="582"/>
    <n v="98.269788059999996"/>
    <n v="78.114654528894008"/>
    <n v="0.79490000000000005"/>
    <n v="73.564763341716002"/>
    <n v="0.74860000000000004"/>
    <n v="0.16085195713950001"/>
    <x v="462"/>
    <n v="73.564763341716002"/>
    <n v="73564763.341716006"/>
    <n v="3.25"/>
    <n v="50"/>
    <n v="6.5000000000000002E-2"/>
    <x v="459"/>
    <n v="114761030.81307697"/>
    <n v="14574650.913260777"/>
    <n v="12578628.698761901"/>
    <n v="6885661.8487846181"/>
    <n v="6885661.8487846181"/>
    <n v="4918329.8919890132"/>
    <n v="3442830.924392309"/>
    <x v="459"/>
    <x v="459"/>
    <n v="6818666.4598376956"/>
    <n v="0.54267595758316534"/>
    <n v="81595092.908097729"/>
    <n v="9122064.1378562003"/>
  </r>
  <r>
    <x v="583"/>
    <n v="94.280759200000006"/>
    <n v="74.943775488080007"/>
    <n v="0.79490000000000005"/>
    <n v="70.578576337120012"/>
    <n v="0.74860000000000004"/>
    <n v="0.155565364137147"/>
    <x v="463"/>
    <n v="70.578576337120012"/>
    <n v="70578576.337120011"/>
    <n v="3.25"/>
    <n v="50"/>
    <n v="6.5000000000000002E-2"/>
    <x v="460"/>
    <n v="110102579.08590722"/>
    <n v="13983027.543910217"/>
    <n v="12068029.114808902"/>
    <n v="6606154.745154433"/>
    <n v="6606154.745154433"/>
    <n v="4718681.9608245948"/>
    <n v="3303077.3725772165"/>
    <x v="460"/>
    <x v="460"/>
    <n v="6145681.6359819444"/>
    <n v="0.52713466986877922"/>
    <n v="78282933.730080023"/>
    <n v="8355578.3510385398"/>
  </r>
  <r>
    <x v="584"/>
    <n v="93.485053289999996"/>
    <n v="74.311268860221006"/>
    <n v="0.79490000000000005"/>
    <n v="69.982910892893997"/>
    <n v="0.74860000000000004"/>
    <n v="0.15442542560654601"/>
    <x v="464"/>
    <n v="69.982910892893997"/>
    <n v="69982910.892894"/>
    <n v="3.25"/>
    <n v="50"/>
    <n v="6.5000000000000002E-2"/>
    <x v="461"/>
    <n v="109173340.99291465"/>
    <n v="13865014.30610016"/>
    <n v="11966177.982401967"/>
    <n v="6550400.4595748782"/>
    <n v="6550400.4595748782"/>
    <n v="4678857.4711249135"/>
    <n v="3275200.2297874391"/>
    <x v="461"/>
    <x v="461"/>
    <n v="6009103.349071404"/>
    <n v="0.52364406974587396"/>
    <n v="77622245.44596231"/>
    <n v="8200349.0913146604"/>
  </r>
  <r>
    <x v="585"/>
    <n v="95.055454389999994"/>
    <n v="75.559580694611"/>
    <n v="0.79490000000000005"/>
    <n v="71.158513156354005"/>
    <n v="0.74860000000000004"/>
    <n v="0.15615824042565901"/>
    <x v="465"/>
    <n v="71.158513156354005"/>
    <n v="71158513.15635401"/>
    <n v="3.25"/>
    <n v="50"/>
    <n v="6.5000000000000002E-2"/>
    <x v="462"/>
    <n v="111007280.52391225"/>
    <n v="14097924.626536855"/>
    <n v="12167190.854567382"/>
    <n v="6660436.8314347351"/>
    <n v="6660436.8314347351"/>
    <n v="4757454.879596239"/>
    <n v="3330218.4157173675"/>
    <x v="462"/>
    <x v="462"/>
    <n v="6240977.5463924995"/>
    <n v="0.52892996828614114"/>
    <n v="78926176.45250161"/>
    <n v="8469032.7528536823"/>
  </r>
  <r>
    <x v="586"/>
    <n v="101.1327251"/>
    <n v="80.39040318199001"/>
    <n v="0.79490000000000005"/>
    <n v="75.707958009860008"/>
    <n v="0.74860000000000004"/>
    <n v="0.15906201942943901"/>
    <x v="466"/>
    <n v="75.707958009860008"/>
    <n v="75707958.009860009"/>
    <n v="3.25"/>
    <n v="50"/>
    <n v="6.5000000000000002E-2"/>
    <x v="463"/>
    <n v="118104414.49538161"/>
    <n v="14999260.640913464"/>
    <n v="12945087.431654505"/>
    <n v="7086264.8697228963"/>
    <n v="7086264.8697228963"/>
    <n v="5061617.7640877832"/>
    <n v="3543132.4348614481"/>
    <x v="463"/>
    <x v="463"/>
    <n v="6873423.8604045417"/>
    <n v="0.53752965331659242"/>
    <n v="83972238.70621632"/>
    <n v="9243927.4380126819"/>
  </r>
  <r>
    <x v="587"/>
    <n v="99.339894799999996"/>
    <n v="78.965282376520008"/>
    <n v="0.79490000000000005"/>
    <n v="74.365845247280006"/>
    <n v="0.74860000000000004"/>
    <n v="0.16999802685023099"/>
    <x v="467"/>
    <n v="74.365845247280006"/>
    <n v="74365845.247280002"/>
    <n v="3.25"/>
    <n v="50"/>
    <n v="6.5000000000000002E-2"/>
    <x v="464"/>
    <n v="116010718.58575681"/>
    <n v="14733361.260391114"/>
    <n v="12715603.404988846"/>
    <n v="6960643.1151454085"/>
    <n v="6960643.1151454085"/>
    <n v="4971887.9393895771"/>
    <n v="3480321.5575727043"/>
    <x v="464"/>
    <x v="464"/>
    <n v="7615140.1586970761"/>
    <n v="0.56728046417560163"/>
    <n v="82483620.914473087"/>
    <n v="9943620.6361070182"/>
  </r>
  <r>
    <x v="588"/>
    <n v="92.695122519999998"/>
    <n v="73.683352891148004"/>
    <n v="0.79490000000000005"/>
    <n v="69.391568718472001"/>
    <n v="0.74860000000000004"/>
    <n v="0.16895906482185899"/>
    <x v="468"/>
    <n v="69.391568718472001"/>
    <n v="69391568.718472004"/>
    <n v="3.25"/>
    <n v="50"/>
    <n v="6.5000000000000002E-2"/>
    <x v="465"/>
    <n v="108250847.20081633"/>
    <n v="13747857.594503675"/>
    <n v="11865066.07354662"/>
    <n v="6495050.8320489796"/>
    <n v="6495050.8320489796"/>
    <n v="4639322.0228921287"/>
    <n v="3247525.4160244898"/>
    <x v="465"/>
    <x v="465"/>
    <n v="7029214.8454037737"/>
    <n v="0.56461958790281719"/>
    <n v="76966352.359780416"/>
    <n v="9201944.9814028963"/>
  </r>
  <r>
    <x v="589"/>
    <n v="89.256768129999998"/>
    <n v="69.423914251513992"/>
    <n v="0.77779999999999994"/>
    <n v="64.630825802932989"/>
    <n v="0.72409999999999997"/>
    <n v="0.169616015003137"/>
    <x v="469"/>
    <n v="64.630825802932989"/>
    <n v="64630825.802932993"/>
    <n v="3.1960000000000002"/>
    <n v="68"/>
    <n v="4.7E-2"/>
    <x v="466"/>
    <n v="72903571.505708426"/>
    <n v="9258753.5812249705"/>
    <n v="7990752.1768221129"/>
    <n v="4374214.2903425051"/>
    <n v="4374214.2903425051"/>
    <n v="3124438.7788160755"/>
    <n v="2187107.1451712525"/>
    <x v="466"/>
    <x v="466"/>
    <n v="5709607.7938396595"/>
    <n v="0.48487559398266955"/>
    <n v="51834439.340558685"/>
    <n v="9588300.5360900406"/>
  </r>
  <r>
    <x v="590"/>
    <n v="90.715212050000005"/>
    <n v="70.558291932489993"/>
    <n v="0.77779999999999994"/>
    <n v="65.686885045405006"/>
    <n v="0.72409999999999997"/>
    <n v="0.171921493232261"/>
    <x v="470"/>
    <n v="65.686885045405006"/>
    <n v="65686885.045405008"/>
    <n v="3.1960000000000002"/>
    <n v="68"/>
    <n v="4.7E-2"/>
    <x v="467"/>
    <n v="74094806.331216857"/>
    <n v="9410040.4040645417"/>
    <n v="8121320.0225180192"/>
    <n v="4445688.3798730113"/>
    <n v="4445688.3798730113"/>
    <n v="3175491.699909294"/>
    <n v="2222844.1899365056"/>
    <x v="467"/>
    <x v="467"/>
    <n v="5965572.644535346"/>
    <n v="0.49178344524102813"/>
    <n v="52681407.30149518"/>
    <n v="9907642.7190149687"/>
  </r>
  <r>
    <x v="591"/>
    <n v="91.861270500000003"/>
    <n v="71.4496961949"/>
    <n v="0.77779999999999994"/>
    <n v="66.516745969049992"/>
    <n v="0.72409999999999997"/>
    <n v="0.174232414063552"/>
    <x v="471"/>
    <n v="66.516745969049992"/>
    <n v="66516745.96904999"/>
    <n v="3.1960000000000002"/>
    <n v="68"/>
    <n v="4.7E-2"/>
    <x v="468"/>
    <n v="75030889.453088388"/>
    <n v="9528922.9605422262"/>
    <n v="8223921.4189831521"/>
    <n v="4501853.367185303"/>
    <n v="4501853.367185303"/>
    <n v="3215609.5479895025"/>
    <n v="2250926.6835926515"/>
    <x v="468"/>
    <x v="468"/>
    <n v="6206053.8120273091"/>
    <n v="0.49852414403414202"/>
    <n v="53346962.401145838"/>
    <n v="10197926.368552161"/>
  </r>
  <r>
    <x v="592"/>
    <n v="92.339819419999998"/>
    <n v="71.821911544875988"/>
    <n v="0.77779999999999994"/>
    <n v="66.863263242022001"/>
    <n v="0.72409999999999997"/>
    <n v="0.1742735328168"/>
    <x v="472"/>
    <n v="66.863263242022001"/>
    <n v="66863263.242022"/>
    <n v="3.1960000000000002"/>
    <n v="68"/>
    <n v="4.7E-2"/>
    <x v="469"/>
    <n v="75421760.937000826"/>
    <n v="9578563.6389991045"/>
    <n v="8266763.7255591266"/>
    <n v="4525305.6562200496"/>
    <n v="4525305.6562200496"/>
    <n v="3232361.1830143211"/>
    <n v="2262652.8281100248"/>
    <x v="469"/>
    <x v="469"/>
    <n v="6241337.3167947605"/>
    <n v="0.49864246413500851"/>
    <n v="53624872.026207581"/>
    <n v="10254005.430471228"/>
  </r>
  <r>
    <x v="593"/>
    <n v="90.699368890000002"/>
    <n v="70.545969122641992"/>
    <n v="0.77779999999999994"/>
    <n v="65.675413013248999"/>
    <n v="0.72409999999999997"/>
    <n v="0.16787501990150999"/>
    <x v="473"/>
    <n v="65.675413013248999"/>
    <n v="65675413.013249002"/>
    <n v="3.1960000000000002"/>
    <n v="68"/>
    <n v="4.7E-2"/>
    <x v="470"/>
    <n v="74081865.878944874"/>
    <n v="9408396.9666259997"/>
    <n v="8119901.6565172076"/>
    <n v="4444911.9527366925"/>
    <n v="4444911.9527366925"/>
    <n v="3174937.1090976377"/>
    <n v="2222455.9763683463"/>
    <x v="470"/>
    <x v="470"/>
    <n v="5679068.391183964"/>
    <n v="0.47953335147314752"/>
    <n v="52672206.639929801"/>
    <n v="9620449.994066488"/>
  </r>
  <r>
    <x v="594"/>
    <n v="95.931202119999995"/>
    <n v="74.615289008935989"/>
    <n v="0.77779999999999994"/>
    <n v="69.463783455091999"/>
    <n v="0.72409999999999997"/>
    <n v="0.164263290950344"/>
    <x v="474"/>
    <n v="69.463783455091999"/>
    <n v="69463783.455091998"/>
    <n v="3.1960000000000002"/>
    <n v="68"/>
    <n v="4.7E-2"/>
    <x v="471"/>
    <n v="78355147.737343788"/>
    <n v="9951103.7626426611"/>
    <n v="8588283.8716395739"/>
    <n v="4701308.8642406268"/>
    <n v="4701308.8642406268"/>
    <n v="3358077.7601718768"/>
    <n v="2350654.4321203134"/>
    <x v="471"/>
    <x v="471"/>
    <n v="5737165.2420335319"/>
    <n v="0.46808962322610409"/>
    <n v="55710510.041251428"/>
    <n v="9905898.4956985451"/>
  </r>
  <r>
    <x v="595"/>
    <n v="94.937564429999995"/>
    <n v="73.842437613653985"/>
    <n v="0.77779999999999994"/>
    <n v="68.744290403762989"/>
    <n v="0.72409999999999997"/>
    <n v="0.15108670739747199"/>
    <x v="475"/>
    <n v="68.744290403762989"/>
    <n v="68744290.403762981"/>
    <n v="3.1960000000000002"/>
    <n v="68"/>
    <n v="4.7E-2"/>
    <x v="472"/>
    <n v="77543559.575444639"/>
    <n v="9848032.0660814699"/>
    <n v="8499328.0120371282"/>
    <n v="4652613.5745266778"/>
    <n v="4652613.5745266778"/>
    <n v="3323295.4103761991"/>
    <n v="2326306.7872633389"/>
    <x v="472"/>
    <x v="472"/>
    <n v="4704749.6941341776"/>
    <n v="0.42170062155329302"/>
    <n v="55133470.858141139"/>
    <n v="8830303.9779868796"/>
  </r>
  <r>
    <x v="596"/>
    <n v="90.641806329999994"/>
    <n v="70.501196963473987"/>
    <n v="0.77779999999999994"/>
    <n v="65.633731963552989"/>
    <n v="0.72409999999999997"/>
    <n v="0.136608128787989"/>
    <x v="476"/>
    <n v="65.633731963552989"/>
    <n v="65633731.963552989"/>
    <n v="3.1960000000000002"/>
    <n v="68"/>
    <n v="4.7E-2"/>
    <x v="473"/>
    <n v="74034849.654887766"/>
    <n v="9402425.9061707463"/>
    <n v="8114748.3425303772"/>
    <n v="4442090.9792932654"/>
    <n v="4442090.9792932654"/>
    <n v="3172922.1280666185"/>
    <n v="2221045.4896466327"/>
    <x v="473"/>
    <x v="473"/>
    <n v="3471110.9087303178"/>
    <n v="0.36040885886726476"/>
    <n v="52638778.104625195"/>
    <n v="7409991.1048470009"/>
  </r>
  <r>
    <x v="597"/>
    <n v="90.238982019999995"/>
    <n v="70.187880215155985"/>
    <n v="0.77779999999999994"/>
    <n v="65.342046880681991"/>
    <n v="0.72409999999999997"/>
    <n v="0.145984344213235"/>
    <x v="477"/>
    <n v="65.342046880681991"/>
    <n v="65342046.880681992"/>
    <n v="3.1960000000000002"/>
    <n v="68"/>
    <n v="4.7E-2"/>
    <x v="474"/>
    <n v="73705828.881409287"/>
    <n v="9360640.267938979"/>
    <n v="8078685.3156087538"/>
    <n v="4422349.732884557"/>
    <n v="4422349.732884557"/>
    <n v="3158821.2377746836"/>
    <n v="2211174.8664422785"/>
    <x v="474"/>
    <x v="474"/>
    <n v="4113781.5127552375"/>
    <n v="0.40148822498463327"/>
    <n v="52404844.334682003"/>
    <n v="8035156.7984843589"/>
  </r>
  <r>
    <x v="598"/>
    <n v="90.747073159999999"/>
    <n v="70.583073503847999"/>
    <n v="0.77779999999999994"/>
    <n v="65.709955675155996"/>
    <n v="0.72409999999999997"/>
    <n v="0.146720307540015"/>
    <x v="478"/>
    <n v="65.709955675155996"/>
    <n v="65709955.675155997"/>
    <n v="3.1960000000000002"/>
    <n v="68"/>
    <n v="4.7E-2"/>
    <x v="475"/>
    <n v="74120830.001575962"/>
    <n v="9413345.410200147"/>
    <n v="8124172.4026727369"/>
    <n v="4447249.8000945579"/>
    <n v="4447249.8000945579"/>
    <n v="3176607.0000675414"/>
    <n v="2223624.900047279"/>
    <x v="475"/>
    <x v="475"/>
    <n v="4188890.7383054141"/>
    <n v="0.40449041823547011"/>
    <n v="52699910.131120503"/>
    <n v="8132345.3515567854"/>
  </r>
  <r>
    <x v="599"/>
    <n v="87.52255787"/>
    <n v="70.289366225397018"/>
    <n v="0.80310000000000015"/>
    <n v="64.364089057598008"/>
    <n v="0.73540000000000005"/>
    <n v="0.14188469703790499"/>
    <x v="479"/>
    <n v="64.364089057598008"/>
    <n v="64364089.05759801"/>
    <n v="3.1960000000000002"/>
    <n v="68"/>
    <n v="4.7E-2"/>
    <x v="476"/>
    <n v="72602692.456970543"/>
    <n v="9220541.9420352597"/>
    <n v="7957773.683944379"/>
    <n v="4356161.5474182321"/>
    <n v="4356161.5474182321"/>
    <n v="3111543.9624415948"/>
    <n v="2178080.773709116"/>
    <x v="476"/>
    <x v="476"/>
    <n v="3932219.6005688561"/>
    <n v="0.39428710965527347"/>
    <n v="51620514.336906053"/>
    <n v="7794904.6581676919"/>
  </r>
  <r>
    <x v="600"/>
    <n v="95.261394559999999"/>
    <n v="76.504425971136016"/>
    <n v="0.80310000000000015"/>
    <n v="70.055229559424006"/>
    <n v="0.73540000000000005"/>
    <n v="0.147376715801217"/>
    <x v="480"/>
    <n v="70.055229559424006"/>
    <n v="70055229.559424013"/>
    <n v="3.1960000000000002"/>
    <n v="68"/>
    <n v="4.7E-2"/>
    <x v="477"/>
    <n v="79022298.943030298"/>
    <n v="10035831.965764849"/>
    <n v="8661408.409148572"/>
    <n v="4741337.9365818175"/>
    <n v="4741337.9365818175"/>
    <n v="3386669.9547012984"/>
    <n v="2370668.9682909087"/>
    <x v="477"/>
    <x v="477"/>
    <n v="4700074.3394756801"/>
    <n v="0.41685910510834151"/>
    <n v="56184854.54849454"/>
    <n v="8904302.0755924508"/>
  </r>
  <r>
    <x v="601"/>
    <n v="96.880815350000006"/>
    <n v="77.80498280758502"/>
    <n v="0.80310000000000015"/>
    <n v="71.246151608390008"/>
    <n v="0.73540000000000005"/>
    <n v="0.144523696299619"/>
    <x v="481"/>
    <n v="71.246151608390008"/>
    <n v="71246151.608390003"/>
    <n v="3.1960000000000002"/>
    <n v="68"/>
    <n v="4.7E-2"/>
    <x v="478"/>
    <n v="80365659.014263928"/>
    <n v="10206438.694811519"/>
    <n v="8808650.2683848571"/>
    <n v="4821939.5408558352"/>
    <n v="4821939.5408558352"/>
    <n v="3444242.52918274"/>
    <n v="2410969.7704279176"/>
    <x v="478"/>
    <x v="478"/>
    <n v="4557995.3392543513"/>
    <n v="0.40534741264611657"/>
    <n v="57139983.559141651"/>
    <n v="8833693.9354525767"/>
  </r>
  <r>
    <x v="602"/>
    <n v="96.761138520000003"/>
    <n v="77.708870345412024"/>
    <n v="0.80310000000000015"/>
    <n v="71.158141267608002"/>
    <n v="0.73540000000000005"/>
    <n v="0.14144278673926999"/>
    <x v="482"/>
    <n v="71.158141267608002"/>
    <n v="71158141.267608002"/>
    <n v="3.1960000000000002"/>
    <n v="68"/>
    <n v="4.7E-2"/>
    <x v="479"/>
    <n v="80266383.34986183"/>
    <n v="10193830.685432453"/>
    <n v="8797768.9464544989"/>
    <n v="4815983.0009917095"/>
    <n v="4815983.0009917095"/>
    <n v="3439987.8578512212"/>
    <n v="2407991.5004958548"/>
    <x v="479"/>
    <x v="479"/>
    <n v="4312950.8479791125"/>
    <n v="0.39239467830242741"/>
    <n v="57069398.561751761"/>
    <n v="8583367.6755198408"/>
  </r>
  <r>
    <x v="603"/>
    <n v="92.90758185"/>
    <n v="74.614078983735013"/>
    <n v="0.80310000000000015"/>
    <n v="68.324235692490006"/>
    <n v="0.73540000000000005"/>
    <n v="0.139669071740433"/>
    <x v="483"/>
    <n v="68.324235692490006"/>
    <n v="68324235.692490011"/>
    <n v="3.1960000000000002"/>
    <n v="68"/>
    <n v="4.7E-2"/>
    <x v="480"/>
    <n v="77069737.861128733"/>
    <n v="9787856.7083633486"/>
    <n v="8447393.7677072883"/>
    <n v="4624184.2716677235"/>
    <n v="4624184.2716677235"/>
    <n v="3302988.7654769458"/>
    <n v="2312092.1358338618"/>
    <x v="480"/>
    <x v="480"/>
    <n v="4008841.4935812671"/>
    <n v="0.38467844836663267"/>
    <n v="54796583.619262524"/>
    <n v="8109187.0145917572"/>
  </r>
  <r>
    <x v="604"/>
    <n v="91.170136909999997"/>
    <n v="73.218736952421011"/>
    <n v="0.80310000000000015"/>
    <n v="67.046518683613996"/>
    <n v="0.73540000000000005"/>
    <n v="0.14210028959087001"/>
    <x v="484"/>
    <n v="67.046518683613996"/>
    <n v="67046518.683613993"/>
    <n v="3.1960000000000002"/>
    <n v="68"/>
    <n v="4.7E-2"/>
    <x v="481"/>
    <n v="75628473.075116575"/>
    <n v="9604816.0805398058"/>
    <n v="8289420.8524118848"/>
    <n v="4537708.3845069939"/>
    <n v="4537708.3845069939"/>
    <n v="3241220.2746478533"/>
    <n v="2268854.192253497"/>
    <x v="481"/>
    <x v="481"/>
    <n v="4111883.7011831682"/>
    <n v="0.39520608870006801"/>
    <n v="53771844.356407881"/>
    <n v="8135549.5321632642"/>
  </r>
  <r>
    <x v="605"/>
    <n v="92.925415740000005"/>
    <n v="74.628401380794017"/>
    <n v="0.80310000000000015"/>
    <n v="68.337350735196011"/>
    <n v="0.73540000000000005"/>
    <n v="0.139649778593426"/>
    <x v="485"/>
    <n v="68.337350735196011"/>
    <n v="68337350.735196009"/>
    <n v="3.1960000000000002"/>
    <n v="68"/>
    <n v="4.7E-2"/>
    <x v="482"/>
    <n v="77084531.629301101"/>
    <n v="9789735.5169212408"/>
    <n v="8449015.270368753"/>
    <n v="4625071.8977580657"/>
    <n v="4625071.8977580657"/>
    <n v="3303622.7841129042"/>
    <n v="2312535.9488790329"/>
    <x v="482"/>
    <x v="482"/>
    <n v="4008171.1860543583"/>
    <n v="0.38459343935858559"/>
    <n v="54807101.988433078"/>
    <n v="8109303.7807301786"/>
  </r>
  <r>
    <x v="606"/>
    <n v="99.947585939999996"/>
    <n v="80.267906268414009"/>
    <n v="0.80310000000000015"/>
    <n v="73.501454700276"/>
    <n v="0.73540000000000005"/>
    <n v="0.14220093743481099"/>
    <x v="486"/>
    <n v="73.501454700276"/>
    <n v="73501454.700276002"/>
    <n v="3.1960000000000002"/>
    <n v="68"/>
    <n v="4.7E-2"/>
    <x v="483"/>
    <n v="82909640.901911348"/>
    <n v="10529524.394542741"/>
    <n v="9087488.8545702118"/>
    <n v="4974578.4541146811"/>
    <n v="4974578.4541146811"/>
    <n v="3553270.3243676294"/>
    <n v="2487289.2270573406"/>
    <x v="483"/>
    <x v="483"/>
    <n v="4515836.0851360457"/>
    <n v="0.3956341534111662"/>
    <n v="58948754.681258969"/>
    <n v="8926882.2902406715"/>
  </r>
  <r>
    <x v="607"/>
    <n v="96.857362739999999"/>
    <n v="77.78614801649401"/>
    <n v="0.80310000000000015"/>
    <n v="71.228904558996007"/>
    <n v="0.73540000000000005"/>
    <n v="0.141570964131816"/>
    <x v="487"/>
    <n v="71.228904558996007"/>
    <n v="71228904.558996007"/>
    <n v="3.1960000000000002"/>
    <n v="68"/>
    <n v="4.7E-2"/>
    <x v="484"/>
    <n v="80346204.342547506"/>
    <n v="10203967.951503534"/>
    <n v="8806517.8974027969"/>
    <n v="4820772.2605528506"/>
    <n v="4820772.2605528506"/>
    <n v="3443408.7575377501"/>
    <n v="2410386.1302764253"/>
    <x v="484"/>
    <x v="484"/>
    <n v="4327210.2922946196"/>
    <n v="0.39294480004744647"/>
    <n v="57126151.287551276"/>
    <n v="8601873.8405187763"/>
  </r>
  <r>
    <x v="608"/>
    <n v="94.344814299999996"/>
    <n v="75.768320364330009"/>
    <n v="0.80310000000000015"/>
    <n v="69.381176436220002"/>
    <n v="0.73540000000000005"/>
    <n v="0.141627475300488"/>
    <x v="488"/>
    <n v="69.381176436220002"/>
    <n v="69381176.436220005"/>
    <n v="3.1960000000000002"/>
    <n v="68"/>
    <n v="4.7E-2"/>
    <x v="485"/>
    <n v="78261967.020056173"/>
    <n v="9939269.8115471341"/>
    <n v="8578070.5994483009"/>
    <n v="4695718.0212033698"/>
    <n v="4695718.0212033698"/>
    <n v="3354084.3008595505"/>
    <n v="2347859.0106016849"/>
    <x v="485"/>
    <x v="485"/>
    <n v="4219241.1555413743"/>
    <n v="0.39318702281336798"/>
    <n v="55644258.551259935"/>
    <n v="8383016.9103569258"/>
  </r>
  <r>
    <x v="609"/>
    <n v="97.011480590000005"/>
    <n v="78.51139124148699"/>
    <n v="0.80929999999999991"/>
    <n v="70.643760165638"/>
    <n v="0.72819999999999996"/>
    <n v="0.127297160125668"/>
    <x v="489"/>
    <n v="70.643760165638"/>
    <n v="70643760.165638"/>
    <n v="3.1960000000000002"/>
    <n v="68"/>
    <n v="4.7E-2"/>
    <x v="486"/>
    <n v="79686161.466839671"/>
    <n v="10120142.506288638"/>
    <n v="8734172.4836332481"/>
    <n v="4781169.6880103797"/>
    <n v="4781169.6880103797"/>
    <n v="3415121.2057217001"/>
    <n v="2390584.8440051898"/>
    <x v="486"/>
    <x v="486"/>
    <n v="3364145.0479064044"/>
    <n v="0.33660714025845551"/>
    <n v="56656860.802923001"/>
    <n v="7603692.2985513471"/>
  </r>
  <r>
    <x v="610"/>
    <n v="103.031752"/>
    <n v="83.383596893599986"/>
    <n v="0.80929999999999991"/>
    <n v="75.027721806399995"/>
    <n v="0.72819999999999996"/>
    <n v="0.13505748199943099"/>
    <x v="490"/>
    <n v="75.027721806399995"/>
    <n v="75027721.806400001"/>
    <n v="3.1960000000000002"/>
    <n v="68"/>
    <n v="4.7E-2"/>
    <x v="487"/>
    <n v="84631270.197619215"/>
    <n v="10748171.315097641"/>
    <n v="9276191.7227319069"/>
    <n v="5077876.2118571531"/>
    <n v="5077876.2118571531"/>
    <n v="3627054.4370408235"/>
    <n v="2538938.1059285766"/>
    <x v="487"/>
    <x v="487"/>
    <n v="4219998.3869439978"/>
    <n v="0.37472529590696813"/>
    <n v="60172833.110507257"/>
    <n v="8722640.5305766128"/>
  </r>
  <r>
    <x v="611"/>
    <n v="105.4774572"/>
    <n v="85.362906111959987"/>
    <n v="0.80929999999999991"/>
    <n v="76.808684333039992"/>
    <n v="0.72819999999999996"/>
    <n v="0.147240376411749"/>
    <x v="491"/>
    <n v="76.808684333039992"/>
    <n v="76808684.333039984"/>
    <n v="3.1960000000000002"/>
    <n v="68"/>
    <n v="4.7E-2"/>
    <x v="488"/>
    <n v="86640195.927669108"/>
    <n v="11003304.882813977"/>
    <n v="9496384.3322148751"/>
    <n v="5198411.7556601465"/>
    <n v="5198411.7556601465"/>
    <n v="3713151.2540429616"/>
    <n v="2599205.8778300732"/>
    <x v="488"/>
    <x v="488"/>
    <n v="5360137.4194676038"/>
    <n v="0.4264614832511005"/>
    <n v="61601179.304572731"/>
    <n v="9969660.5496957041"/>
  </r>
  <r>
    <x v="612"/>
    <n v="108.7706862"/>
    <n v="88.028116341659995"/>
    <n v="0.80929999999999991"/>
    <n v="79.206813690839994"/>
    <n v="0.72819999999999996"/>
    <n v="0.146469173355044"/>
    <x v="492"/>
    <n v="79.206813690839994"/>
    <n v="79206813.690839991"/>
    <n v="3.1960000000000002"/>
    <n v="68"/>
    <n v="4.7E-2"/>
    <x v="489"/>
    <n v="89345285.843267515"/>
    <n v="11346851.302094975"/>
    <n v="9792881.5090352856"/>
    <n v="5360717.1505960505"/>
    <n v="5360717.1505960505"/>
    <n v="3829083.6789971795"/>
    <n v="2680358.5752980253"/>
    <x v="489"/>
    <x v="489"/>
    <n v="5459604.6788208392"/>
    <n v="0.423441635134783"/>
    <n v="63524498.234563202"/>
    <n v="10213046.857266553"/>
  </r>
  <r>
    <x v="613"/>
    <n v="105.14499669999999"/>
    <n v="85.093845829309984"/>
    <n v="0.80929999999999991"/>
    <n v="76.566586596939985"/>
    <n v="0.72819999999999996"/>
    <n v="0.160869458786734"/>
    <x v="493"/>
    <n v="76.566586596939985"/>
    <n v="76566586.596939981"/>
    <n v="3.1960000000000002"/>
    <n v="68"/>
    <n v="4.7E-2"/>
    <x v="490"/>
    <n v="86367109.681348294"/>
    <n v="10968622.929531233"/>
    <n v="9466452.1290020682"/>
    <n v="5182026.5808808971"/>
    <n v="5182026.5808808971"/>
    <n v="3701447.5577720697"/>
    <n v="2591013.2904404486"/>
    <x v="490"/>
    <x v="490"/>
    <n v="6502993.5266235154"/>
    <n v="0.47505245725543455"/>
    <n v="61407014.983438633"/>
    <n v="11097987.634202432"/>
  </r>
  <r>
    <x v="614"/>
    <n v="104.84222509999999"/>
    <n v="84.848812773429984"/>
    <n v="0.80929999999999991"/>
    <n v="76.346108317819997"/>
    <n v="0.72819999999999996"/>
    <n v="0.151950095679554"/>
    <x v="494"/>
    <n v="76.346108317819997"/>
    <n v="76346108.317819998"/>
    <n v="3.1960000000000002"/>
    <n v="68"/>
    <n v="4.7E-2"/>
    <x v="491"/>
    <n v="86118410.182500958"/>
    <n v="10937038.093177622"/>
    <n v="9439192.8875034098"/>
    <n v="5167104.6109500574"/>
    <n v="5167104.6109500574"/>
    <n v="3690789.0078214696"/>
    <n v="2583552.3054750287"/>
    <x v="491"/>
    <x v="491"/>
    <n v="5727470.379341457"/>
    <n v="0.44423840791232044"/>
    <n v="61230189.639758177"/>
    <n v="10309232.913744222"/>
  </r>
  <r>
    <x v="615"/>
    <n v="106.1044098"/>
    <n v="85.870298851139992"/>
    <n v="0.80929999999999991"/>
    <n v="77.265231216359993"/>
    <n v="0.72819999999999996"/>
    <n v="0.14733154139293"/>
    <x v="495"/>
    <n v="77.265231216359993"/>
    <n v="77265231.216359988"/>
    <n v="3.1960000000000002"/>
    <n v="68"/>
    <n v="4.7E-2"/>
    <x v="492"/>
    <n v="87155180.812054068"/>
    <n v="11068707.963130867"/>
    <n v="9552830.3540069275"/>
    <n v="5229310.8487232439"/>
    <n v="5229310.8487232439"/>
    <n v="3735222.0348023172"/>
    <n v="2614655.424361622"/>
    <x v="492"/>
    <x v="492"/>
    <n v="5399826.1657668939"/>
    <n v="0.42681637418342677"/>
    <n v="61967333.557370439"/>
    <n v="10036748.065248379"/>
  </r>
  <r>
    <x v="616"/>
    <n v="110.8101855"/>
    <n v="89.678683125149988"/>
    <n v="0.80929999999999991"/>
    <n v="80.691977081099992"/>
    <n v="0.72819999999999996"/>
    <n v="0.143058102363981"/>
    <x v="496"/>
    <n v="80.691977081099992"/>
    <n v="80691977.081099987"/>
    <n v="3.1960000000000002"/>
    <n v="68"/>
    <n v="4.7E-2"/>
    <x v="493"/>
    <n v="91020550.147480786"/>
    <n v="11559609.868730061"/>
    <n v="9976502.4429506622"/>
    <n v="5461233.0088488469"/>
    <n v="5461233.0088488469"/>
    <n v="3900880.7206063196"/>
    <n v="2730616.5044244234"/>
    <x v="493"/>
    <x v="493"/>
    <n v="5256074.3681904376"/>
    <n v="0.409694203283334"/>
    <n v="64715611.154858835"/>
    <n v="10098645.725960299"/>
  </r>
  <r>
    <x v="617"/>
    <n v="110.60031770000001"/>
    <n v="89.508837114609989"/>
    <n v="0.80929999999999991"/>
    <n v="80.539151349139999"/>
    <n v="0.72819999999999996"/>
    <n v="0.14629670614543699"/>
    <x v="497"/>
    <n v="80.539151349139999"/>
    <n v="80539151.349140003"/>
    <n v="3.1960000000000002"/>
    <n v="68"/>
    <n v="4.7E-2"/>
    <x v="494"/>
    <n v="90848162.721829921"/>
    <n v="11537716.665672401"/>
    <n v="9957607.5497605726"/>
    <n v="5450889.7633097954"/>
    <n v="5450889.7633097954"/>
    <n v="3893492.6880784254"/>
    <n v="2725444.8816548977"/>
    <x v="494"/>
    <x v="494"/>
    <n v="5536003.3390812706"/>
    <n v="0.42276193827089703"/>
    <n v="64593043.695221074"/>
    <n v="10369403.159120984"/>
  </r>
  <r>
    <x v="618"/>
    <n v="110.8101855"/>
    <n v="89.678683125149988"/>
    <n v="0.80929999999999991"/>
    <n v="80.691977081099992"/>
    <n v="0.72819999999999996"/>
    <n v="0.151475347863332"/>
    <x v="498"/>
    <n v="80.691977081099992"/>
    <n v="80691977.081099987"/>
    <n v="3.1960000000000002"/>
    <n v="68"/>
    <n v="4.7E-2"/>
    <x v="493"/>
    <n v="91020550.147480786"/>
    <n v="11559609.868730061"/>
    <n v="9976502.4429506622"/>
    <n v="5461233.0088488469"/>
    <n v="5461233.0088488469"/>
    <n v="3900880.7206063196"/>
    <n v="2730616.5044244234"/>
    <x v="493"/>
    <x v="493"/>
    <n v="6010921.860113332"/>
    <n v="0.4424965627480385"/>
    <n v="64715611.154858835"/>
    <n v="10853493.217883194"/>
  </r>
  <r>
    <x v="619"/>
    <n v="111.739681"/>
    <n v="88.397261639100023"/>
    <n v="0.79110000000000014"/>
    <n v="80.486092224300009"/>
    <n v="0.72030000000000005"/>
    <n v="0.15271506600976201"/>
    <x v="499"/>
    <n v="80.486092224300009"/>
    <n v="80486092.224300012"/>
    <n v="3.1960000000000002"/>
    <n v="68"/>
    <n v="4.7E-2"/>
    <x v="495"/>
    <n v="90788312.029010415"/>
    <n v="11530115.627684323"/>
    <n v="9951047.486322606"/>
    <n v="5447298.7217406249"/>
    <n v="5447298.7217406249"/>
    <n v="3890927.6583861606"/>
    <n v="2723649.3608703124"/>
    <x v="495"/>
    <x v="495"/>
    <n v="5945728.7051037624"/>
    <n v="0.44043760581893832"/>
    <n v="64550489.852626406"/>
    <n v="10775944.285427053"/>
  </r>
  <r>
    <x v="620"/>
    <n v="111.6814392"/>
    <n v="88.351186551120009"/>
    <n v="0.79110000000000014"/>
    <n v="80.444140655760009"/>
    <n v="0.72030000000000005"/>
    <n v="0.149269543785611"/>
    <x v="500"/>
    <n v="80.444140655760009"/>
    <n v="80444140.655760005"/>
    <n v="3.1960000000000002"/>
    <n v="68"/>
    <n v="4.7E-2"/>
    <x v="496"/>
    <n v="90740990.659697294"/>
    <n v="11524105.813781556"/>
    <n v="9945860.7262361068"/>
    <n v="5444459.4395818375"/>
    <n v="5444459.4395818375"/>
    <n v="3888899.5997013128"/>
    <n v="2722229.7197909188"/>
    <x v="496"/>
    <x v="496"/>
    <n v="5638213.6507146396"/>
    <n v="0.42752147694191106"/>
    <n v="64516844.359044775"/>
    <n v="10465911.589612175"/>
  </r>
  <r>
    <x v="621"/>
    <n v="113.4564484"/>
    <n v="89.755396329240014"/>
    <n v="0.79110000000000014"/>
    <n v="81.722679782520004"/>
    <n v="0.72030000000000005"/>
    <n v="0.15926825677829101"/>
    <x v="501"/>
    <n v="81.722679782520004"/>
    <n v="81722679.782520011"/>
    <n v="3.1960000000000002"/>
    <n v="68"/>
    <n v="4.7E-2"/>
    <x v="497"/>
    <n v="92183182.794682577"/>
    <n v="11707264.214924688"/>
    <n v="10103935.285602886"/>
    <n v="5530990.9676809544"/>
    <n v="5530990.9676809544"/>
    <n v="3950707.8340578247"/>
    <n v="2765495.4838404772"/>
    <x v="497"/>
    <x v="497"/>
    <n v="6625263.0592356231"/>
    <n v="0.46346114604056471"/>
    <n v="65542242.967019312"/>
    <n v="11529690.0259622"/>
  </r>
  <r>
    <x v="622"/>
    <n v="109.28283260000001"/>
    <n v="86.453648869860018"/>
    <n v="0.79110000000000014"/>
    <n v="78.716424321780011"/>
    <n v="0.72030000000000005"/>
    <n v="0.16025466595788301"/>
    <x v="502"/>
    <n v="78.716424321780011"/>
    <n v="78716424.321780011"/>
    <n v="3.1960000000000002"/>
    <n v="68"/>
    <n v="4.7E-2"/>
    <x v="498"/>
    <n v="88792126.634967849"/>
    <n v="11276600.082640916"/>
    <n v="9732251.3086684402"/>
    <n v="5327527.5980980704"/>
    <n v="5327527.5980980704"/>
    <n v="3805376.8557843366"/>
    <n v="2663763.7990490352"/>
    <x v="498"/>
    <x v="498"/>
    <n v="6466824.4029022716"/>
    <n v="0.46676368233546717"/>
    <n v="63131202.037462138"/>
    <n v="11190836.821430491"/>
  </r>
  <r>
    <x v="623"/>
    <n v="109.34067640000001"/>
    <n v="86.499409100040026"/>
    <n v="0.79110000000000014"/>
    <n v="78.758089210920005"/>
    <n v="0.72030000000000005"/>
    <n v="0.16521002930492301"/>
    <x v="503"/>
    <n v="78.758089210920005"/>
    <n v="78758089.210920006"/>
    <n v="3.1960000000000002"/>
    <n v="68"/>
    <n v="4.7E-2"/>
    <x v="499"/>
    <n v="88839124.629917771"/>
    <n v="11282568.827999556"/>
    <n v="9737402.6246149167"/>
    <n v="5330347.4777950663"/>
    <n v="5330347.4777950663"/>
    <n v="3807391.0555679044"/>
    <n v="2665173.7388975332"/>
    <x v="499"/>
    <x v="499"/>
    <n v="6898883.3179287417"/>
    <n v="0.48275774586164971"/>
    <n v="63164617.611871533"/>
    <n v="11625396.173378605"/>
  </r>
  <r>
    <x v="624"/>
    <n v="107.93258969999999"/>
    <n v="85.385471711670007"/>
    <n v="0.79110000000000014"/>
    <n v="77.743844360910003"/>
    <n v="0.72030000000000005"/>
    <n v="0.160682045452363"/>
    <x v="504"/>
    <n v="77.743844360910003"/>
    <n v="77743844.360909998"/>
    <n v="3.1960000000000002"/>
    <n v="68"/>
    <n v="4.7E-2"/>
    <x v="500"/>
    <n v="87695056.439106494"/>
    <n v="11137272.167766524"/>
    <n v="9612004.5789863523"/>
    <n v="5261703.3863463895"/>
    <n v="5261703.3863463895"/>
    <n v="3758359.5616759928"/>
    <n v="2630851.6931731948"/>
    <x v="500"/>
    <x v="500"/>
    <n v="6423415.6210807674"/>
    <n v="0.46818197563164882"/>
    <n v="62351185.128204711"/>
    <n v="11089060.553372823"/>
  </r>
  <r>
    <x v="625"/>
    <n v="111.1506189"/>
    <n v="87.93125461179001"/>
    <n v="0.79110000000000014"/>
    <n v="80.061790793669999"/>
    <n v="0.72030000000000005"/>
    <n v="0.15581294647406399"/>
    <x v="505"/>
    <n v="80.061790793669999"/>
    <n v="80061790.793669999"/>
    <n v="3.1960000000000002"/>
    <n v="68"/>
    <n v="4.7E-2"/>
    <x v="501"/>
    <n v="90309700.015259773"/>
    <n v="11469331.901937991"/>
    <n v="9898588.190958295"/>
    <n v="5418582.000915586"/>
    <n v="5418582.000915586"/>
    <n v="3870415.7149397046"/>
    <n v="2709291.000457793"/>
    <x v="501"/>
    <x v="501"/>
    <n v="6186784.9088507183"/>
    <n v="0.45156285213972513"/>
    <n v="64210196.710849695"/>
    <n v="10991536.867766336"/>
  </r>
  <r>
    <x v="626"/>
    <n v="109.63187050000001"/>
    <n v="86.729772752550019"/>
    <n v="0.79110000000000014"/>
    <n v="78.967836321150003"/>
    <n v="0.72030000000000005"/>
    <n v="0.15629477765451699"/>
    <x v="506"/>
    <n v="78.967836321150003"/>
    <n v="78967836.321150005"/>
    <n v="3.1960000000000002"/>
    <n v="68"/>
    <n v="4.7E-2"/>
    <x v="502"/>
    <n v="89075719.370257199"/>
    <n v="11312616.360022664"/>
    <n v="9763335.0981185492"/>
    <n v="5344543.1622154322"/>
    <n v="5344543.1622154322"/>
    <n v="3817530.8301538802"/>
    <n v="2672271.5811077161"/>
    <x v="502"/>
    <x v="502"/>
    <n v="6144038.5487884628"/>
    <n v="0.45325359396951254"/>
    <n v="63332836.472252868"/>
    <n v="10883138.967278875"/>
  </r>
  <r>
    <x v="627"/>
    <n v="112.39198810000001"/>
    <n v="88.913301785910022"/>
    <n v="0.79110000000000014"/>
    <n v="80.955949028430013"/>
    <n v="0.72030000000000005"/>
    <n v="0.15167898169990199"/>
    <x v="507"/>
    <n v="80.955949028430013"/>
    <n v="80955949.028430015"/>
    <n v="3.1960000000000002"/>
    <n v="68"/>
    <n v="4.7E-2"/>
    <x v="503"/>
    <n v="91318310.50406906"/>
    <n v="11597425.434016772"/>
    <n v="10009139.104892427"/>
    <n v="5479098.6302441433"/>
    <n v="5479098.6302441433"/>
    <n v="3913641.8787458171"/>
    <n v="2739549.3151220717"/>
    <x v="503"/>
    <x v="503"/>
    <n v="5888316.6408701511"/>
    <n v="0.43661536353789659"/>
    <n v="64927318.768393099"/>
    <n v="10746729.759340838"/>
  </r>
  <r>
    <x v="628"/>
    <n v="109.31503429999999"/>
    <n v="86.479123634730016"/>
    <n v="0.79110000000000014"/>
    <n v="78.739619206290001"/>
    <n v="0.72030000000000005"/>
    <n v="0.140812538778567"/>
    <x v="508"/>
    <n v="78.739619206290001"/>
    <n v="78739619.206290007"/>
    <n v="3.1960000000000002"/>
    <n v="68"/>
    <n v="4.7E-2"/>
    <x v="504"/>
    <n v="88818290.464695126"/>
    <n v="11279922.889016282"/>
    <n v="9735119.0512910485"/>
    <n v="5329097.4278817074"/>
    <n v="5329097.4278817074"/>
    <n v="3806498.1627726485"/>
    <n v="2664548.7139408537"/>
    <x v="504"/>
    <x v="504"/>
    <n v="4787391.8222044818"/>
    <n v="0.39313921398491153"/>
    <n v="63149804.520398229"/>
    <n v="9512796.2364110574"/>
  </r>
  <r>
    <x v="629"/>
    <n v="110.8928552"/>
    <n v="85.36531993296002"/>
    <n v="0.76980000000000015"/>
    <n v="74.586534407520006"/>
    <n v="0.67260000000000009"/>
    <n v="0.14401458765195799"/>
    <x v="509"/>
    <n v="74.586534407520006"/>
    <n v="74586534.407520011"/>
    <n v="3.1960000000000002"/>
    <n v="68"/>
    <n v="4.7E-2"/>
    <x v="505"/>
    <n v="84133610.811682582"/>
    <n v="10684968.573083688"/>
    <n v="9221644.6993233524"/>
    <n v="5048016.6487009544"/>
    <n v="5048016.6487009544"/>
    <n v="3605726.1776435394"/>
    <n v="2524008.3243504772"/>
    <x v="505"/>
    <x v="505"/>
    <n v="5293677.8817419363"/>
    <n v="0.4305955661140492"/>
    <n v="59818997.287106313"/>
    <n v="9769843.0255722292"/>
  </r>
  <r>
    <x v="630"/>
    <n v="116.4686147"/>
    <n v="89.657539596060019"/>
    <n v="0.76980000000000015"/>
    <n v="78.336790247220009"/>
    <n v="0.67260000000000009"/>
    <n v="0.14740952907955801"/>
    <x v="510"/>
    <n v="78.336790247220009"/>
    <n v="78336790.24722001"/>
    <n v="3.1960000000000002"/>
    <n v="68"/>
    <n v="4.7E-2"/>
    <x v="506"/>
    <n v="88363899.39886418"/>
    <n v="11222215.223655751"/>
    <n v="9685314.5448255055"/>
    <n v="5301833.9639318502"/>
    <n v="5301833.9639318502"/>
    <n v="3787024.2599513219"/>
    <n v="2650916.9819659251"/>
    <x v="506"/>
    <x v="506"/>
    <n v="5864229.2870919891"/>
    <n v="0.44370933639558408"/>
    <n v="62826732.472592428"/>
    <n v="10565458.708321109"/>
  </r>
  <r>
    <x v="631"/>
    <n v="121.3077262"/>
    <n v="93.382687628760024"/>
    <n v="0.76980000000000015"/>
    <n v="81.591576642120017"/>
    <n v="0.67260000000000009"/>
    <n v="0.131649492983684"/>
    <x v="511"/>
    <n v="81.591576642120017"/>
    <n v="81591576.642120019"/>
    <n v="3.1960000000000002"/>
    <n v="68"/>
    <n v="4.7E-2"/>
    <x v="507"/>
    <n v="92035298.452311397"/>
    <n v="11688482.903443547"/>
    <n v="10087726.105362274"/>
    <n v="5522117.9071386838"/>
    <n v="5522117.9071386838"/>
    <n v="3944369.9336704887"/>
    <n v="2761058.9535693419"/>
    <x v="507"/>
    <x v="507"/>
    <n v="4636165.4583208691"/>
    <n v="0.37711461780225164"/>
    <n v="65437097.199593402"/>
    <n v="9532724.5262106545"/>
  </r>
  <r>
    <x v="632"/>
    <n v="121.93605599999999"/>
    <n v="93.866375908800009"/>
    <n v="0.76980000000000015"/>
    <n v="82.014191265600004"/>
    <n v="0.67260000000000009"/>
    <n v="0.120183310826406"/>
    <x v="512"/>
    <n v="82.014191265600004"/>
    <n v="82014191.265600011"/>
    <n v="3.1960000000000002"/>
    <n v="68"/>
    <n v="4.7E-2"/>
    <x v="508"/>
    <n v="92512007.74759683"/>
    <n v="11749024.983944798"/>
    <n v="10139976.849191952"/>
    <n v="5550720.4648558097"/>
    <n v="5550720.4648558097"/>
    <n v="3964800.3320398643"/>
    <n v="2775360.2324279048"/>
    <x v="508"/>
    <x v="508"/>
    <n v="3583890.1407058332"/>
    <n v="0.3176877539034757"/>
    <n v="65776037.508541346"/>
    <n v="8505811.5995676741"/>
  </r>
  <r>
    <x v="633"/>
    <n v="116.0709276"/>
    <n v="89.351400066480025"/>
    <n v="0.76980000000000015"/>
    <n v="78.069305903760011"/>
    <n v="0.67260000000000009"/>
    <n v="7.8999331868236197E-2"/>
    <x v="513"/>
    <n v="78.069305903760011"/>
    <n v="78069305.903760016"/>
    <n v="3.1960000000000002"/>
    <n v="68"/>
    <n v="4.7E-2"/>
    <x v="509"/>
    <n v="88062177.059441298"/>
    <n v="11183896.486549046"/>
    <n v="9652243.6212651916"/>
    <n v="5283730.6235664776"/>
    <n v="5283730.6235664776"/>
    <n v="3774093.3025474842"/>
    <n v="2641865.3117832388"/>
    <x v="509"/>
    <x v="509"/>
    <n v="-268341.27597651444"/>
    <n v="-3.801567448766098E-2"/>
    <n v="62612207.889262758"/>
    <n v="4416835.5949601596"/>
  </r>
  <r>
    <x v="634"/>
    <n v="108.1090354"/>
    <n v="83.222335450920013"/>
    <n v="0.76980000000000015"/>
    <n v="72.714137210040008"/>
    <n v="0.67260000000000009"/>
    <n v="7.93830590113032E-2"/>
    <x v="514"/>
    <n v="72.714137210040008"/>
    <n v="72714137.210040003"/>
    <n v="3.1960000000000002"/>
    <n v="68"/>
    <n v="4.7E-2"/>
    <x v="510"/>
    <n v="82021546.772925138"/>
    <n v="10416736.440161493"/>
    <n v="8990147.39450383"/>
    <n v="4921292.8063755082"/>
    <n v="4921292.8063755082"/>
    <n v="3515209.1474110773"/>
    <n v="2460646.4031877541"/>
    <x v="510"/>
    <x v="510"/>
    <n v="-217999.72112784535"/>
    <n v="-3.2998044854956006E-2"/>
    <n v="58317319.755549774"/>
    <n v="4145797.1629710989"/>
  </r>
  <r>
    <x v="635"/>
    <n v="101.68078869999999"/>
    <n v="78.273871141260017"/>
    <n v="0.76980000000000015"/>
    <n v="68.390498479620007"/>
    <n v="0.67260000000000009"/>
    <n v="9.4166276322297196E-2"/>
    <x v="515"/>
    <n v="68.390498479620007"/>
    <n v="68390498.47962001"/>
    <n v="3.1960000000000002"/>
    <n v="68"/>
    <n v="4.7E-2"/>
    <x v="511"/>
    <n v="77144482.285011366"/>
    <n v="9797349.2501964439"/>
    <n v="8455586.2904535681"/>
    <n v="4628668.9371006815"/>
    <n v="4628668.9371006815"/>
    <n v="3306192.0979290586"/>
    <n v="2314334.4685503407"/>
    <x v="511"/>
    <x v="511"/>
    <n v="952102.35742998961"/>
    <n v="0.12917290609839296"/>
    <n v="54849726.904643081"/>
    <n v="5056424.5101534342"/>
  </r>
  <r>
    <x v="636"/>
    <n v="94.157585879999999"/>
    <n v="72.482509610424017"/>
    <n v="0.76980000000000015"/>
    <n v="63.330392262888004"/>
    <n v="0.67260000000000009"/>
    <n v="9.7470795935574298E-2"/>
    <x v="516"/>
    <n v="63.330392262888004"/>
    <n v="63330392.262888007"/>
    <n v="3.1960000000000002"/>
    <n v="68"/>
    <n v="4.7E-2"/>
    <x v="512"/>
    <n v="71436682.472537681"/>
    <n v="9072458.6740122866"/>
    <n v="7829970.6610077908"/>
    <n v="4286200.9483522605"/>
    <n v="4286200.9483522605"/>
    <n v="3061572.1059659007"/>
    <n v="2143100.4741761303"/>
    <x v="512"/>
    <x v="512"/>
    <n v="1121177.6649769694"/>
    <n v="0.15869626418683014"/>
    <n v="50791481.237974286"/>
    <n v="4921827.4289598111"/>
  </r>
  <r>
    <x v="637"/>
    <n v="95.33308633"/>
    <n v="73.387409856834012"/>
    <n v="0.76980000000000015"/>
    <n v="64.121033865558005"/>
    <n v="0.67260000000000009"/>
    <n v="0.121393967491591"/>
    <x v="517"/>
    <n v="64.121033865558005"/>
    <n v="64121033.865558006"/>
    <n v="3.1960000000000002"/>
    <n v="68"/>
    <n v="4.7E-2"/>
    <x v="513"/>
    <n v="72328526.200349435"/>
    <n v="9185722.8274443783"/>
    <n v="7927723.1038883012"/>
    <n v="4339711.5720209656"/>
    <n v="4339711.5720209656"/>
    <n v="3099793.9800149756"/>
    <n v="2169855.7860104828"/>
    <x v="513"/>
    <x v="513"/>
    <n v="2890834.4853401091"/>
    <n v="0.32449242373627724"/>
    <n v="51425582.128448449"/>
    <n v="6738933.06044209"/>
  </r>
  <r>
    <x v="638"/>
    <n v="100.3861758"/>
    <n v="77.277278130840017"/>
    <n v="0.76980000000000015"/>
    <n v="67.519741843080013"/>
    <n v="0.67260000000000009"/>
    <n v="0.107035859956152"/>
    <x v="518"/>
    <n v="67.519741843080013"/>
    <n v="67519741.843080014"/>
    <n v="3.1960000000000002"/>
    <n v="68"/>
    <n v="4.7E-2"/>
    <x v="514"/>
    <n v="76162268.798994258"/>
    <n v="9672608.1374722701"/>
    <n v="8347928.6765754782"/>
    <n v="4569736.1279396554"/>
    <n v="4569736.1279396554"/>
    <n v="3264097.2342426111"/>
    <n v="2284868.0639698277"/>
    <x v="514"/>
    <x v="514"/>
    <n v="1934506.4614691874"/>
    <n v="0.23387783508373072"/>
    <n v="54151373.116084918"/>
    <n v="5986571.8558353726"/>
  </r>
  <r>
    <x v="639"/>
    <n v="100.4956201"/>
    <n v="75.954589671579996"/>
    <n v="0.75579999999999992"/>
    <n v="65.402549561079994"/>
    <n v="0.65079999999999993"/>
    <n v="0.119411955819466"/>
    <x v="519"/>
    <n v="65.402549561079994"/>
    <n v="65402549.561079994"/>
    <n v="3.1960000000000002"/>
    <n v="68"/>
    <n v="4.7E-2"/>
    <x v="515"/>
    <n v="73774075.904898241"/>
    <n v="9369307.6399220768"/>
    <n v="8086165.6768618822"/>
    <n v="4426444.5542938942"/>
    <n v="4426444.5542938942"/>
    <n v="3161746.1102099246"/>
    <n v="2213222.2771469471"/>
    <x v="515"/>
    <x v="515"/>
    <n v="2931657.5931114387"/>
    <n v="0.32322981334066581"/>
    <n v="52453367.968382649"/>
    <n v="6856663.8290014323"/>
  </r>
  <r>
    <x v="640"/>
    <n v="104.0356963"/>
    <n v="78.630179263539986"/>
    <n v="0.75579999999999992"/>
    <n v="67.706431152039997"/>
    <n v="0.65079999999999993"/>
    <n v="0.124124791342962"/>
    <x v="520"/>
    <n v="67.706431152039997"/>
    <n v="67706431.15203999"/>
    <n v="3.1960000000000002"/>
    <n v="68"/>
    <n v="4.7E-2"/>
    <x v="516"/>
    <n v="76372854.339501113"/>
    <n v="9699352.5011166409"/>
    <n v="8371010.3559974618"/>
    <n v="4582371.2603700664"/>
    <n v="4582371.2603700664"/>
    <n v="3273122.3288357621"/>
    <n v="2291185.6301850332"/>
    <x v="516"/>
    <x v="516"/>
    <n v="3405499.7756503597"/>
    <n v="0.34892578062022717"/>
    <n v="54301099.435385287"/>
    <n v="7468768.9641615665"/>
  </r>
  <r>
    <x v="641"/>
    <n v="106.30808089999999"/>
    <n v="80.347647544219981"/>
    <n v="0.75579999999999992"/>
    <n v="69.185299049719987"/>
    <n v="0.65079999999999993"/>
    <n v="0.12970753587411299"/>
    <x v="521"/>
    <n v="69.185299049719987"/>
    <n v="69185299.049719989"/>
    <n v="3.1960000000000002"/>
    <n v="68"/>
    <n v="4.7E-2"/>
    <x v="517"/>
    <n v="78041017.328084141"/>
    <n v="9911209.2006666865"/>
    <n v="8553852.9349960797"/>
    <n v="4682461.0396850482"/>
    <n v="4682461.0396850482"/>
    <n v="3344615.0283464631"/>
    <n v="2341230.5198425241"/>
    <x v="517"/>
    <x v="517"/>
    <n v="3928444.3002523966"/>
    <n v="0.37694867854300895"/>
    <n v="55487163.320267819"/>
    <n v="8080464.8563999757"/>
  </r>
  <r>
    <x v="642"/>
    <n v="104.9268177"/>
    <n v="79.303688817659989"/>
    <n v="0.75579999999999992"/>
    <n v="68.286372959159991"/>
    <n v="0.65079999999999993"/>
    <n v="0.11731913413145301"/>
    <x v="522"/>
    <n v="68.286372959159991"/>
    <n v="68286372.959159985"/>
    <n v="3.1960000000000002"/>
    <n v="68"/>
    <n v="4.7E-2"/>
    <x v="518"/>
    <n v="77027028.697932467"/>
    <n v="9782432.6446374226"/>
    <n v="8442712.5383555274"/>
    <n v="4621621.7218759479"/>
    <n v="4621621.7218759479"/>
    <n v="3301158.3727685343"/>
    <n v="2310810.860937974"/>
    <x v="518"/>
    <x v="518"/>
    <n v="2894955.9815385249"/>
    <n v="0.31115710810867658"/>
    <n v="54766217.404229984"/>
    <n v="6993029.2445800891"/>
  </r>
  <r>
    <x v="643"/>
    <n v="110.9993266"/>
    <n v="83.893291044279991"/>
    <n v="0.75579999999999992"/>
    <n v="72.238361751279996"/>
    <n v="0.65079999999999993"/>
    <n v="0.116969679643428"/>
    <x v="523"/>
    <n v="72.238361751279996"/>
    <n v="72238361.751279995"/>
    <n v="3.1960000000000002"/>
    <n v="68"/>
    <n v="4.7E-2"/>
    <x v="519"/>
    <n v="81484872.055443838"/>
    <n v="10348578.751041368"/>
    <n v="8931324.012077041"/>
    <n v="4889092.3233266305"/>
    <n v="4889092.3233266305"/>
    <n v="3492208.8023761646"/>
    <n v="2444546.1616633153"/>
    <x v="519"/>
    <x v="519"/>
    <n v="3033181.0665618638"/>
    <n v="0.30909914538834249"/>
    <n v="57935744.031420566"/>
    <n v="7368425.2160189813"/>
  </r>
  <r>
    <x v="644"/>
    <n v="115.8786487"/>
    <n v="87.581082687459997"/>
    <n v="0.75579999999999992"/>
    <n v="75.413824573959985"/>
    <n v="0.65079999999999993"/>
    <n v="0.121613579480376"/>
    <x v="524"/>
    <n v="75.413824573959985"/>
    <n v="75413824.573959991"/>
    <n v="3.1960000000000002"/>
    <n v="68"/>
    <n v="4.7E-2"/>
    <x v="520"/>
    <n v="85066794.119426876"/>
    <n v="10803482.853167213"/>
    <n v="9323928.2554471828"/>
    <n v="5104007.6471656123"/>
    <n v="5104007.6471656123"/>
    <n v="3645719.7479754374"/>
    <n v="2552003.8235828062"/>
    <x v="520"/>
    <x v="520"/>
    <n v="3573231.7899016738"/>
    <n v="0.33548167914639265"/>
    <n v="60482490.618912503"/>
    <n v="8099045.1368059916"/>
  </r>
  <r>
    <x v="645"/>
    <n v="115.0540688"/>
    <n v="86.957865199039986"/>
    <n v="0.75579999999999992"/>
    <n v="74.877187975039988"/>
    <n v="0.65079999999999993"/>
    <n v="0.122854527398241"/>
    <x v="525"/>
    <n v="74.877187975039988"/>
    <n v="74877187.975039989"/>
    <n v="3.1960000000000002"/>
    <n v="68"/>
    <n v="4.7E-2"/>
    <x v="521"/>
    <n v="84461468.035845116"/>
    <n v="10726606.44055233"/>
    <n v="9257580.1929288805"/>
    <n v="5067688.082150707"/>
    <n v="5067688.082150707"/>
    <n v="3619777.2015362191"/>
    <n v="2533844.0410753535"/>
    <x v="521"/>
    <x v="521"/>
    <n v="3655715.2416733308"/>
    <n v="0.34219394807217124"/>
    <n v="60052103.773485877"/>
    <n v="8149323.3915126519"/>
  </r>
  <r>
    <x v="646"/>
    <n v="113.8000735"/>
    <n v="86.010095551299983"/>
    <n v="0.75579999999999992"/>
    <n v="74.061087833799988"/>
    <n v="0.65079999999999993"/>
    <n v="0.112144366284644"/>
    <x v="526"/>
    <n v="74.061087833799988"/>
    <n v="74061087.833799988"/>
    <n v="3.1960000000000002"/>
    <n v="68"/>
    <n v="4.7E-2"/>
    <x v="522"/>
    <n v="83540907.076526403"/>
    <n v="10609695.198718853"/>
    <n v="9156680.1363521274"/>
    <n v="5012454.4245915841"/>
    <n v="5012454.4245915841"/>
    <n v="3580324.5889939889"/>
    <n v="2506227.2122957921"/>
    <x v="522"/>
    <x v="522"/>
    <n v="2694688.953120538"/>
    <n v="0.27937127555588881"/>
    <n v="59397584.931410268"/>
    <n v="7139320.4473864222"/>
  </r>
  <r>
    <x v="647"/>
    <n v="109.9627507"/>
    <n v="83.109846979059995"/>
    <n v="0.75579999999999992"/>
    <n v="71.563758155559995"/>
    <n v="0.65079999999999993"/>
    <n v="0.11927793673543099"/>
    <x v="527"/>
    <n v="71.563758155559995"/>
    <n v="71563758.155560002"/>
    <n v="3.1960000000000002"/>
    <n v="68"/>
    <n v="4.7E-2"/>
    <x v="523"/>
    <n v="80723919.199471682"/>
    <n v="10251937.738332903"/>
    <n v="8847918.1436849497"/>
    <n v="4843435.1519683003"/>
    <n v="4843435.1519683003"/>
    <n v="3459596.5371202151"/>
    <n v="2421717.5759841502"/>
    <x v="523"/>
    <x v="523"/>
    <n v="3196694.3614522172"/>
    <n v="0.32246940346939618"/>
    <n v="57394706.550824367"/>
    <n v="7491453.4940755181"/>
  </r>
  <r>
    <x v="648"/>
    <n v="111.5549669"/>
    <n v="84.313243983019987"/>
    <n v="0.75579999999999992"/>
    <n v="72.599972458519986"/>
    <n v="0.65079999999999993"/>
    <n v="0.123014186211478"/>
    <x v="528"/>
    <n v="72.599972458519986"/>
    <n v="72599972.45851998"/>
    <n v="3.1960000000000002"/>
    <n v="68"/>
    <n v="4.7E-2"/>
    <x v="524"/>
    <n v="81892768.933210537"/>
    <n v="10400381.654517738"/>
    <n v="8976032.4234293979"/>
    <n v="4913566.1359926322"/>
    <n v="4913566.1359926322"/>
    <n v="3509690.0971375946"/>
    <n v="2456783.0679963161"/>
    <x v="524"/>
    <x v="524"/>
    <n v="3557996.5178461839"/>
    <n v="0.3430477076004454"/>
    <n v="58225758.711512692"/>
    <n v="7914942.0274246819"/>
  </r>
  <r>
    <x v="649"/>
    <n v="113.2165145"/>
    <n v="90.573211600000008"/>
    <n v="0.8"/>
    <n v="73.681307636599996"/>
    <n v="0.65079999999999993"/>
    <n v="0.13968029802536699"/>
    <x v="529"/>
    <n v="73.681307636599996"/>
    <n v="73681307.636600003"/>
    <n v="3.1960000000000002"/>
    <n v="68"/>
    <n v="4.7E-2"/>
    <x v="525"/>
    <n v="83112515.014084801"/>
    <n v="10555289.40678877"/>
    <n v="9109725.3063652236"/>
    <n v="4986750.9008450881"/>
    <n v="4986750.9008450881"/>
    <n v="3561964.929175063"/>
    <n v="2493375.450422544"/>
    <x v="525"/>
    <x v="525"/>
    <n v="5736078.0112780603"/>
    <n v="0.45339855186368566"/>
    <n v="59092998.175014287"/>
    <n v="10157917.738980083"/>
  </r>
  <r>
    <x v="650"/>
    <n v="113.4431742"/>
    <n v="90.75453936000001"/>
    <n v="0.8"/>
    <n v="73.828817769360001"/>
    <n v="0.65079999999999993"/>
    <n v="0.14043473301572301"/>
    <x v="530"/>
    <n v="73.828817769360001"/>
    <n v="73828817.769360006"/>
    <n v="3.1960000000000002"/>
    <n v="68"/>
    <n v="4.7E-2"/>
    <x v="526"/>
    <n v="83278906.44383809"/>
    <n v="10576421.118367437"/>
    <n v="9127962.9955763966"/>
    <n v="4996734.3866302855"/>
    <n v="4996734.3866302855"/>
    <n v="3569095.9904502039"/>
    <n v="2498367.1933151428"/>
    <x v="526"/>
    <x v="526"/>
    <n v="5816030.0515401894"/>
    <n v="0.45633497114827348"/>
    <n v="59211302.48156888"/>
    <n v="10246722.311671384"/>
  </r>
  <r>
    <x v="651"/>
    <n v="119.4722931"/>
    <n v="95.577834480000007"/>
    <n v="0.8"/>
    <n v="77.752568349479986"/>
    <n v="0.65079999999999993"/>
    <n v="0.155380951541186"/>
    <x v="531"/>
    <n v="77.752568349479986"/>
    <n v="77752568.349479988"/>
    <n v="3.1960000000000002"/>
    <n v="68"/>
    <n v="4.7E-2"/>
    <x v="527"/>
    <n v="87704897.098213434"/>
    <n v="11138521.931473106"/>
    <n v="9613083.1855148934"/>
    <n v="5262293.8258928061"/>
    <n v="5262293.8258928061"/>
    <n v="3758781.3042091471"/>
    <n v="2631146.912946403"/>
    <x v="527"/>
    <x v="527"/>
    <n v="7553659.4693798227"/>
    <n v="0.50863054692685417"/>
    <n v="62358181.836829752"/>
    <n v="12219827.954801975"/>
  </r>
  <r>
    <x v="652"/>
    <n v="121.8535076"/>
    <n v="97.482806080000003"/>
    <n v="0.8"/>
    <n v="79.30226274607999"/>
    <n v="0.65079999999999993"/>
    <n v="0.13672106627970201"/>
    <x v="532"/>
    <n v="79.30226274607999"/>
    <n v="79302262.746079996"/>
    <n v="3.1960000000000002"/>
    <n v="68"/>
    <n v="4.7E-2"/>
    <x v="528"/>
    <n v="89452952.377578244"/>
    <n v="11360524.951952437"/>
    <n v="9804682.5302424151"/>
    <n v="5367177.1426546946"/>
    <n v="5367177.1426546946"/>
    <n v="3833697.9590390678"/>
    <n v="2683588.5713273473"/>
    <x v="528"/>
    <x v="528"/>
    <n v="5885194.2528491737"/>
    <n v="0.44156774625657963"/>
    <n v="63601049.140458129"/>
    <n v="10644364.619867673"/>
  </r>
  <r>
    <x v="653"/>
    <n v="121.0874345"/>
    <n v="96.869947600000003"/>
    <n v="0.8"/>
    <n v="78.803702372599986"/>
    <n v="0.65079999999999993"/>
    <n v="7.23698423445501E-2"/>
    <x v="533"/>
    <n v="78.803702372599986"/>
    <n v="78803702.372599989"/>
    <n v="3.1960000000000002"/>
    <n v="68"/>
    <n v="4.7E-2"/>
    <x v="529"/>
    <n v="88890576.276292786"/>
    <n v="11289103.187089184"/>
    <n v="9743042.0925693773"/>
    <n v="5333434.5765775666"/>
    <n v="5333434.5765775666"/>
    <n v="3809596.1261268337"/>
    <n v="2666717.2882887833"/>
    <x v="529"/>
    <x v="529"/>
    <n v="-385504.69278626516"/>
    <n v="-5.4989906061708262E-2"/>
    <n v="63201199.732444167"/>
    <n v="4343745.5474480465"/>
  </r>
  <r>
    <x v="654"/>
    <n v="111.9660374"/>
    <n v="89.572829920000004"/>
    <n v="0.8"/>
    <n v="72.86749713991999"/>
    <n v="0.65079999999999993"/>
    <n v="7.3205336290898898E-2"/>
    <x v="534"/>
    <n v="72.86749713991999"/>
    <n v="72867497.139919996"/>
    <n v="3.1960000000000002"/>
    <n v="68"/>
    <n v="4.7E-2"/>
    <x v="530"/>
    <n v="82194536.773829758"/>
    <n v="10438706.170276379"/>
    <n v="9009108.3342458401"/>
    <n v="4931672.2064297851"/>
    <n v="4931672.2064297851"/>
    <n v="3522623.0045927041"/>
    <n v="2465836.1032148926"/>
    <x v="530"/>
    <x v="530"/>
    <n v="-281627.44706740882"/>
    <n v="-4.294928546444695E-2"/>
    <n v="58440315.646192953"/>
    <n v="4091373.0336061986"/>
  </r>
  <r>
    <x v="655"/>
    <n v="101.67293890000001"/>
    <n v="81.338351120000013"/>
    <n v="0.8"/>
    <n v="66.16874863612"/>
    <n v="0.65079999999999993"/>
    <n v="7.59535976806687E-2"/>
    <x v="535"/>
    <n v="66.16874863612"/>
    <n v="66168748.636119999"/>
    <n v="3.1960000000000002"/>
    <n v="68"/>
    <n v="4.7E-2"/>
    <x v="531"/>
    <n v="74638348.461543351"/>
    <n v="9479070.2546160053"/>
    <n v="8180896.1224455908"/>
    <n v="4478300.907692601"/>
    <n v="4478300.907692601"/>
    <n v="3198786.3626375725"/>
    <n v="2239150.4538463005"/>
    <x v="531"/>
    <x v="531"/>
    <n v="-32198.233335281722"/>
    <n v="-5.2118070532105928E-3"/>
    <n v="53067865.756157324"/>
    <n v="3938789.9431311497"/>
  </r>
  <r>
    <x v="656"/>
    <n v="93.625665179999999"/>
    <n v="74.900532143999996"/>
    <n v="0.8"/>
    <n v="60.93158289914399"/>
    <n v="0.65079999999999993"/>
    <n v="7.6265632719489301E-2"/>
    <x v="536"/>
    <n v="60.93158289914399"/>
    <n v="60931582.899143986"/>
    <n v="3.1960000000000002"/>
    <n v="68"/>
    <n v="4.7E-2"/>
    <x v="532"/>
    <n v="68730825.510234416"/>
    <n v="8728814.8397997711"/>
    <n v="7533389.4103896227"/>
    <n v="4123849.530614065"/>
    <n v="4123849.530614065"/>
    <n v="2945606.807581475"/>
    <n v="2061924.7653070325"/>
    <x v="532"/>
    <x v="532"/>
    <n v="-6278.1968554416671"/>
    <n v="-1.0990593573979182E-3"/>
    <n v="48867616.93777667"/>
    <n v="3650411.7096815747"/>
  </r>
  <r>
    <x v="657"/>
    <n v="90.689768700000002"/>
    <n v="72.551814960000002"/>
    <n v="0.8"/>
    <n v="59.020901469959995"/>
    <n v="0.65079999999999993"/>
    <n v="7.3976230213970498E-2"/>
    <x v="537"/>
    <n v="59.020901469959995"/>
    <n v="59020901.469959997"/>
    <n v="3.1960000000000002"/>
    <n v="68"/>
    <n v="4.7E-2"/>
    <x v="533"/>
    <n v="66575576.858114883"/>
    <n v="8455098.2609805912"/>
    <n v="7297158.7634840924"/>
    <n v="3994534.6114868927"/>
    <n v="3994534.6114868927"/>
    <n v="2853239.0082049235"/>
    <n v="1997267.3057434463"/>
    <x v="533"/>
    <x v="533"/>
    <n v="-172181.63325640094"/>
    <n v="-3.2080885386328813E-2"/>
    <n v="47335235.146119677"/>
    <n v="3369842.4601789024"/>
  </r>
  <r>
    <x v="658"/>
    <n v="90.471236689999998"/>
    <n v="72.376989351999995"/>
    <n v="0.8"/>
    <n v="58.878680837851995"/>
    <n v="0.65079999999999993"/>
    <n v="7.9115820485928301E-2"/>
    <x v="538"/>
    <n v="58.878680837851995"/>
    <n v="58878680.837851994"/>
    <n v="3.1960000000000002"/>
    <n v="68"/>
    <n v="4.7E-2"/>
    <x v="534"/>
    <n v="66415151.985097051"/>
    <n v="8434724.3021073248"/>
    <n v="7279575.0515093878"/>
    <n v="3984909.1191058229"/>
    <n v="3984909.1191058229"/>
    <n v="2846363.6565041593"/>
    <n v="1992454.5595529114"/>
    <x v="534"/>
    <x v="534"/>
    <n v="200221.33727812394"/>
    <n v="3.4966044618633146E-2"/>
    <n v="47221173.061403997"/>
    <n v="3733710.3373318641"/>
  </r>
  <r>
    <x v="659"/>
    <n v="94.602038010000001"/>
    <n v="75.681630408000004"/>
    <n v="0.8"/>
    <n v="61.567006336907994"/>
    <n v="0.65079999999999993"/>
    <n v="7.8578539702028299E-2"/>
    <x v="539"/>
    <n v="61.567006336907994"/>
    <n v="61567006.336907998"/>
    <n v="3.1960000000000002"/>
    <n v="68"/>
    <n v="4.7E-2"/>
    <x v="535"/>
    <n v="69447583.148032233"/>
    <n v="8819843.059800094"/>
    <n v="7611951.1671896763"/>
    <n v="4166854.988881934"/>
    <n v="4166854.988881934"/>
    <n v="2976324.9920585244"/>
    <n v="2083427.494440967"/>
    <x v="535"/>
    <x v="535"/>
    <n v="168700.90255147964"/>
    <n v="2.8367624719210758E-2"/>
    <n v="49377231.618250914"/>
    <n v="3863524.5052882936"/>
  </r>
  <r>
    <x v="660"/>
    <n v="103.2022233"/>
    <n v="82.56177864"/>
    <n v="0.8"/>
    <n v="67.164006923639988"/>
    <n v="0.65079999999999993"/>
    <n v="8.0203587749297797E-2"/>
    <x v="540"/>
    <n v="67.164006923639988"/>
    <n v="67164006.923639983"/>
    <n v="3.1960000000000002"/>
    <n v="68"/>
    <n v="4.7E-2"/>
    <x v="536"/>
    <n v="75760999.809865907"/>
    <n v="9621646.97585297"/>
    <n v="8303946.7291599456"/>
    <n v="4545659.9885919541"/>
    <n v="4545659.9885919541"/>
    <n v="3246899.9918513959"/>
    <n v="2272829.9942959771"/>
    <x v="536"/>
    <x v="536"/>
    <n v="318204.20542518888"/>
    <n v="4.8054391089929836E-2"/>
    <n v="53866070.864814654"/>
    <n v="4348920.8635953637"/>
  </r>
  <r>
    <x v="661"/>
    <n v="105.2885282"/>
    <n v="84.230822560000007"/>
    <n v="0.8"/>
    <n v="68.521774152559999"/>
    <n v="0.65079999999999993"/>
    <n v="8.8385671716317199E-2"/>
    <x v="541"/>
    <n v="68.521774152559999"/>
    <n v="68521774.152559996"/>
    <n v="3.1960000000000002"/>
    <n v="68"/>
    <n v="4.7E-2"/>
    <x v="537"/>
    <n v="77292561.244087681"/>
    <n v="9816155.2779991347"/>
    <n v="8471816.802075183"/>
    <n v="4637553.6746452609"/>
    <n v="4637553.6746452609"/>
    <n v="3312538.3390323292"/>
    <n v="2318776.8373226305"/>
    <x v="537"/>
    <x v="537"/>
    <n v="1013820.5880973451"/>
    <n v="0.13617839074834548"/>
    <n v="54955011.044546336"/>
    <n v="5126020.9938608939"/>
  </r>
  <r>
    <x v="662"/>
    <n v="110.81562340000001"/>
    <n v="88.652498720000011"/>
    <n v="0.8"/>
    <n v="72.118807708719999"/>
    <n v="0.65079999999999993"/>
    <n v="8.9685956488254004E-2"/>
    <x v="542"/>
    <n v="72.118807708719999"/>
    <n v="72118807.708719999"/>
    <n v="3.1960000000000002"/>
    <n v="68"/>
    <n v="4.7E-2"/>
    <x v="538"/>
    <n v="81350015.095436156"/>
    <n v="10331451.917120392"/>
    <n v="8916542.7259961981"/>
    <n v="4881000.9057261692"/>
    <n v="4881000.9057261692"/>
    <n v="3486429.2183758351"/>
    <n v="2440500.4528630846"/>
    <x v="538"/>
    <x v="538"/>
    <n v="1182314.342749943"/>
    <n v="0.14870224763921783"/>
    <n v="57839860.732855104"/>
    <n v="5510383.6899138307"/>
  </r>
  <r>
    <x v="663"/>
    <n v="114.9943379"/>
    <n v="91.99547032000001"/>
    <n v="0.8"/>
    <n v="74.838315105319992"/>
    <n v="0.65079999999999993"/>
    <n v="8.6803209950498506E-2"/>
    <x v="543"/>
    <n v="74.838315105319992"/>
    <n v="74838315.105319992"/>
    <n v="3.1960000000000002"/>
    <n v="68"/>
    <n v="4.7E-2"/>
    <x v="539"/>
    <n v="84417619.438800961"/>
    <n v="10721037.668727722"/>
    <n v="9252774.0734885763"/>
    <n v="5065057.1663280576"/>
    <n v="5065057.1663280576"/>
    <n v="3617897.9759486127"/>
    <n v="2532528.5831640288"/>
    <x v="539"/>
    <x v="539"/>
    <n v="961698.27100934554"/>
    <n v="0.12043053223126715"/>
    <n v="60020927.420987479"/>
    <n v="5452973.5415177858"/>
  </r>
  <r>
    <x v="664"/>
    <n v="112.2453434"/>
    <n v="89.79627472"/>
    <n v="0.8"/>
    <n v="73.049269484719986"/>
    <n v="0.65079999999999993"/>
    <n v="8.6527258795547304E-2"/>
    <x v="544"/>
    <n v="73.049269484719986"/>
    <n v="73049269.484719992"/>
    <n v="3.1960000000000002"/>
    <n v="68"/>
    <n v="4.7E-2"/>
    <x v="540"/>
    <n v="82399575.978764161"/>
    <n v="10464746.149303049"/>
    <n v="9031582.0956724007"/>
    <n v="4943974.5587258497"/>
    <n v="4943974.5587258497"/>
    <n v="3531410.3990898929"/>
    <n v="2471987.2793629249"/>
    <x v="540"/>
    <x v="540"/>
    <n v="913929.02938980702"/>
    <n v="0.11762542533351916"/>
    <n v="58586098.520901315"/>
    <n v="5297838.2222105768"/>
  </r>
  <r>
    <x v="665"/>
    <n v="110.57081169999999"/>
    <n v="88.45664936"/>
    <n v="0.8"/>
    <n v="71.959484254359992"/>
    <n v="0.65079999999999993"/>
    <n v="7.4967129672142502E-2"/>
    <x v="545"/>
    <n v="71.959484254359992"/>
    <n v="71959484.25435999"/>
    <n v="3.1960000000000002"/>
    <n v="68"/>
    <n v="4.7E-2"/>
    <x v="541"/>
    <n v="81170298.238918066"/>
    <n v="10308627.876342595"/>
    <n v="8896844.4748299848"/>
    <n v="4870217.8943350837"/>
    <n v="4870217.8943350837"/>
    <n v="3478727.0673822029"/>
    <n v="2435108.9471675418"/>
    <x v="541"/>
    <x v="541"/>
    <n v="-122275.70555158705"/>
    <n v="-1.8439061368367881E-2"/>
    <n v="57712082.04787074"/>
    <n v="4196232.1557668196"/>
  </r>
  <r>
    <x v="666"/>
    <n v="105.9269666"/>
    <n v="84.741573280000011"/>
    <n v="0.8"/>
    <n v="68.937269863279994"/>
    <n v="0.65079999999999993"/>
    <n v="7.4105216050382894E-2"/>
    <x v="546"/>
    <n v="68.937269863279994"/>
    <n v="68937269.863279998"/>
    <n v="3.1960000000000002"/>
    <n v="68"/>
    <n v="4.7E-2"/>
    <x v="542"/>
    <n v="77761240.405779839"/>
    <n v="9875677.5315340403"/>
    <n v="8523187.3859049398"/>
    <n v="4665674.4243467897"/>
    <n v="4665674.4243467897"/>
    <n v="3332624.5888191359"/>
    <n v="2332837.2121733949"/>
    <x v="542"/>
    <x v="542"/>
    <n v="-190180.18490406871"/>
    <n v="-3.0284469110363685E-2"/>
    <n v="55288241.928509459"/>
    <n v="3946955.3841903601"/>
  </r>
  <r>
    <x v="667"/>
    <n v="108.2351208"/>
    <n v="86.588096640000003"/>
    <n v="0.8"/>
    <n v="70.439416616640003"/>
    <n v="0.65079999999999993"/>
    <n v="7.4184708684567904E-2"/>
    <x v="547"/>
    <n v="70.439416616640003"/>
    <n v="70439416.616640002"/>
    <n v="3.1960000000000002"/>
    <n v="68"/>
    <n v="4.7E-2"/>
    <x v="543"/>
    <n v="79455661.943569928"/>
    <n v="10090869.066833381"/>
    <n v="8708908.0894577187"/>
    <n v="4767339.7166141951"/>
    <n v="4767339.7166141951"/>
    <n v="3405242.6547244256"/>
    <n v="2383669.8583070976"/>
    <x v="543"/>
    <x v="543"/>
    <n v="-187441.10529235844"/>
    <n v="-2.9180467654245618E-2"/>
    <n v="56492975.641878217"/>
    <n v="4039842.8664825149"/>
  </r>
  <r>
    <x v="668"/>
    <n v="112.76741130000001"/>
    <n v="90.213929040000011"/>
    <n v="0.8"/>
    <n v="73.389031274039993"/>
    <n v="0.65079999999999993"/>
    <n v="7.2048284401891802E-2"/>
    <x v="548"/>
    <n v="73.389031274039993"/>
    <n v="73389031.274039999"/>
    <n v="3.1960000000000002"/>
    <n v="68"/>
    <n v="4.7E-2"/>
    <x v="544"/>
    <n v="82782827.277117118"/>
    <n v="10513419.064193875"/>
    <n v="9073589.1754811592"/>
    <n v="4966969.6366270268"/>
    <n v="4966969.6366270268"/>
    <n v="3547835.4547335906"/>
    <n v="2483484.8183135134"/>
    <x v="544"/>
    <x v="544"/>
    <n v="-388025.33464660682"/>
    <n v="-5.9698420449450874E-2"/>
    <n v="58858590.19403027"/>
    <n v="4016273.9981724927"/>
  </r>
  <r>
    <x v="669"/>
    <n v="115.793972"/>
    <n v="92.635177600000006"/>
    <n v="0.8"/>
    <n v="75.358716977599997"/>
    <n v="0.65079999999999993"/>
    <n v="7.2785861348338005E-2"/>
    <x v="549"/>
    <n v="75.358716977599997"/>
    <n v="75358716.977599993"/>
    <n v="3.1960000000000002"/>
    <n v="68"/>
    <n v="4.7E-2"/>
    <x v="545"/>
    <n v="85004632.750732794"/>
    <n v="10795588.359343065"/>
    <n v="9317114.9254285339"/>
    <n v="5100277.9650439676"/>
    <n v="5100277.9650439676"/>
    <n v="3643055.6893171198"/>
    <n v="2550138.9825219838"/>
    <x v="545"/>
    <x v="545"/>
    <n v="-330113.96192140598"/>
    <n v="-4.8959945824985633E-2"/>
    <n v="60438293.885771014"/>
    <n v="4192392.2102502836"/>
  </r>
  <r>
    <x v="670"/>
    <n v="117.3625629"/>
    <n v="93.89005032"/>
    <n v="0.8"/>
    <n v="76.379555935319999"/>
    <n v="0.65079999999999993"/>
    <n v="7.2384521247911199E-2"/>
    <x v="550"/>
    <n v="76.379555935319999"/>
    <n v="76379555.935320005"/>
    <n v="3.1960000000000002"/>
    <n v="68"/>
    <n v="4.7E-2"/>
    <x v="546"/>
    <n v="86156139.095040977"/>
    <n v="10941829.665070204"/>
    <n v="9443328.2458100282"/>
    <n v="5169368.3457024582"/>
    <n v="5169368.3457024582"/>
    <n v="3692405.9612160418"/>
    <n v="2584684.1728512291"/>
    <x v="546"/>
    <x v="546"/>
    <n v="-372267.65831663739"/>
    <n v="-5.4775963983885269E-2"/>
    <n v="61257014.896574132"/>
    <n v="4211502.1695042625"/>
  </r>
  <r>
    <x v="671"/>
    <n v="121.9566409"/>
    <n v="97.565312720000009"/>
    <n v="0.8"/>
    <n v="79.36938189771999"/>
    <n v="0.65079999999999993"/>
    <n v="7.4679927747972899E-2"/>
    <x v="551"/>
    <n v="79.36938189771999"/>
    <n v="79369381.897719994"/>
    <n v="3.1960000000000002"/>
    <n v="68"/>
    <n v="4.7E-2"/>
    <x v="547"/>
    <n v="89528662.78062816"/>
    <n v="11370140.173139777"/>
    <n v="9812980.9312052801"/>
    <n v="5371719.7668376891"/>
    <n v="5371719.7668376891"/>
    <n v="3836942.6905983496"/>
    <n v="2685859.8834188445"/>
    <x v="547"/>
    <x v="547"/>
    <n v="-162887.77055531833"/>
    <n v="-2.2355745099793205E-2"/>
    <n v="63654879.237026617"/>
    <n v="4600310.6212191368"/>
  </r>
  <r>
    <x v="672"/>
    <n v="125.990398"/>
    <n v="100.7923184"/>
    <n v="0.8"/>
    <n v="81.994551018399989"/>
    <n v="0.65079999999999993"/>
    <n v="7.3903295434560701E-2"/>
    <x v="552"/>
    <n v="81.994551018399989"/>
    <n v="81994551.018399984"/>
    <n v="3.1960000000000002"/>
    <n v="68"/>
    <n v="4.7E-2"/>
    <x v="548"/>
    <n v="92489853.548755184"/>
    <n v="11746211.400691908"/>
    <n v="10137548.590754632"/>
    <n v="5549391.2129253112"/>
    <n v="5549391.2129253112"/>
    <n v="3963850.8663752223"/>
    <n v="2774695.6064626556"/>
    <x v="548"/>
    <x v="548"/>
    <n v="-246553.91001014411"/>
    <n v="-3.309944066544146E-2"/>
    <n v="65760285.873164929"/>
    <n v="4674188.8777868534"/>
  </r>
  <r>
    <x v="673"/>
    <n v="124.5332137"/>
    <n v="99.626570960000009"/>
    <n v="0.8"/>
    <n v="81.046215475959997"/>
    <n v="0.65079999999999993"/>
    <n v="7.3891586208912299E-2"/>
    <x v="553"/>
    <n v="81.046215475959997"/>
    <n v="81046215.475960001"/>
    <n v="3.1960000000000002"/>
    <n v="68"/>
    <n v="4.7E-2"/>
    <x v="549"/>
    <n v="91420131.056882888"/>
    <n v="11610356.644224128"/>
    <n v="10020299.364770485"/>
    <n v="5485207.8634129735"/>
    <n v="5485207.8634129735"/>
    <n v="3918005.6167235523"/>
    <n v="2742603.9317064867"/>
    <x v="549"/>
    <x v="549"/>
    <n v="-244868.85788426828"/>
    <n v="-3.3263150704549466E-2"/>
    <n v="64999713.181443729"/>
    <n v="4618961.4250826724"/>
  </r>
  <r>
    <x v="674"/>
    <n v="123.224186"/>
    <n v="98.579348800000005"/>
    <n v="0.8"/>
    <n v="80.194300248799991"/>
    <n v="0.65079999999999993"/>
    <n v="6.6632412545797701E-2"/>
    <x v="554"/>
    <n v="80.194300248799991"/>
    <n v="80194300.248799995"/>
    <n v="3.1960000000000002"/>
    <n v="68"/>
    <n v="4.7E-2"/>
    <x v="550"/>
    <n v="90459170.68064639"/>
    <n v="11488314.676442092"/>
    <n v="9914971.2435322776"/>
    <n v="5427550.2408387829"/>
    <n v="5427550.2408387829"/>
    <n v="3876821.6005991311"/>
    <n v="2713775.1204193914"/>
    <x v="550"/>
    <x v="550"/>
    <n v="-957899.5376651343"/>
    <n v="-0.14583053891829509"/>
    <n v="64316470.353939578"/>
    <n v="3854804.7173182964"/>
  </r>
  <r>
    <x v="675"/>
    <n v="121.358766"/>
    <n v="97.087012800000011"/>
    <n v="0.8"/>
    <n v="78.980284912799988"/>
    <n v="0.65079999999999993"/>
    <n v="6.6387420188262103E-2"/>
    <x v="555"/>
    <n v="78.980284912799988"/>
    <n v="78980284.912799984"/>
    <n v="3.1960000000000002"/>
    <n v="68"/>
    <n v="4.7E-2"/>
    <x v="551"/>
    <n v="89089761.381638393"/>
    <n v="11314399.695468076"/>
    <n v="9764874.2028660085"/>
    <n v="5345385.6828983035"/>
    <n v="5345385.6828983035"/>
    <n v="3818132.6306416453"/>
    <n v="2672692.8414491517"/>
    <x v="551"/>
    <x v="551"/>
    <n v="-967184.02427002043"/>
    <n v="-0.15005904673302567"/>
    <n v="63342820.342344895"/>
    <n v="3772663.4721276304"/>
  </r>
  <r>
    <x v="676"/>
    <n v="115.4738981"/>
    <n v="92.379118480000002"/>
    <n v="0.8"/>
    <n v="75.150412883479987"/>
    <n v="0.65079999999999993"/>
    <n v="6.7951964578027393E-2"/>
    <x v="556"/>
    <n v="75.150412883479987"/>
    <n v="75150412.883479983"/>
    <n v="3.1960000000000002"/>
    <n v="68"/>
    <n v="4.7E-2"/>
    <x v="552"/>
    <n v="84769665.732565433"/>
    <n v="10765747.54803581"/>
    <n v="9291360.8619015478"/>
    <n v="5086179.9439539257"/>
    <n v="5086179.9439539257"/>
    <n v="3632985.6742528044"/>
    <n v="2543089.9719769629"/>
    <x v="552"/>
    <x v="552"/>
    <n v="-775752.59419838991"/>
    <n v="-0.12357977655094207"/>
    <n v="60271232.335854016"/>
    <n v="3734252.6147253932"/>
  </r>
  <r>
    <x v="677"/>
    <n v="113.94305869999999"/>
    <n v="91.154446960000001"/>
    <n v="0.8"/>
    <n v="74.15414260195999"/>
    <n v="0.65079999999999993"/>
    <n v="6.9126188303494096E-2"/>
    <x v="557"/>
    <n v="74.15414260195999"/>
    <n v="74154142.601959988"/>
    <n v="3.1960000000000002"/>
    <n v="68"/>
    <n v="4.7E-2"/>
    <x v="553"/>
    <n v="83645872.855010867"/>
    <n v="10623025.852586381"/>
    <n v="9168185.1354295835"/>
    <n v="5018752.3713006517"/>
    <n v="5018752.3713006517"/>
    <n v="3584823.1223576088"/>
    <n v="2509376.1856503258"/>
    <x v="553"/>
    <x v="553"/>
    <n v="-658432.71476974711"/>
    <n v="-0.10449389805163516"/>
    <n v="59472215.599912725"/>
    <n v="3791783.279607499"/>
  </r>
  <r>
    <x v="678"/>
    <n v="120.71805139999999"/>
    <n v="96.574441120000003"/>
    <n v="0.8"/>
    <n v="78.563307851119987"/>
    <n v="0.65079999999999993"/>
    <n v="7.9665063688395696E-2"/>
    <x v="558"/>
    <n v="78.563307851119987"/>
    <n v="78563307.85111998"/>
    <n v="3.1960000000000002"/>
    <n v="68"/>
    <n v="4.7E-2"/>
    <x v="554"/>
    <n v="88619411.256063342"/>
    <n v="11254665.229520045"/>
    <n v="9713320.4694592282"/>
    <n v="5317164.6753638005"/>
    <n v="5317164.6753638005"/>
    <n v="3797974.7681170003"/>
    <n v="2658582.3376819002"/>
    <x v="554"/>
    <x v="554"/>
    <n v="320203.23213112168"/>
    <n v="4.1619379413125733E-2"/>
    <n v="63008401.403061032"/>
    <n v="5035026.6648141211"/>
  </r>
  <r>
    <x v="679"/>
    <n v="126.9409162"/>
    <n v="101.55273296000001"/>
    <n v="0.8"/>
    <n v="82.613148262959996"/>
    <n v="0.65079999999999993"/>
    <n v="8.2919791438653398E-2"/>
    <x v="559"/>
    <n v="82.613148262959996"/>
    <n v="82613148.262960002"/>
    <n v="3.1960000000000002"/>
    <n v="68"/>
    <n v="4.7E-2"/>
    <x v="555"/>
    <n v="93187631.240618899"/>
    <n v="11834829.167558601"/>
    <n v="10214030.009909265"/>
    <n v="5591257.8744371338"/>
    <n v="5591257.8744371338"/>
    <n v="3993755.6245979527"/>
    <n v="2795628.9372185669"/>
    <x v="555"/>
    <x v="555"/>
    <n v="667235.80696514621"/>
    <n v="7.9237274333194177E-2"/>
    <n v="66256405.812080033"/>
    <n v="5625102.499849895"/>
  </r>
  <r>
    <x v="680"/>
    <n v="124.7818814"/>
    <n v="99.825505120000003"/>
    <n v="0.8"/>
    <n v="81.20804841511999"/>
    <n v="0.65079999999999993"/>
    <n v="8.2489939065521503E-2"/>
    <x v="560"/>
    <n v="81.20804841511999"/>
    <n v="81208048.415119991"/>
    <n v="3.1960000000000002"/>
    <n v="68"/>
    <n v="4.7E-2"/>
    <x v="556"/>
    <n v="91602678.612255365"/>
    <n v="11633540.183756432"/>
    <n v="10040307.88075042"/>
    <n v="5496160.716735322"/>
    <n v="5496160.716735322"/>
    <n v="3925829.0833823727"/>
    <n v="2748080.358367661"/>
    <x v="556"/>
    <x v="556"/>
    <n v="612977.10552609619"/>
    <n v="7.4439209900089426E-2"/>
    <n v="65129504.493313558"/>
    <n v="5486519.4761660444"/>
  </r>
  <r>
    <x v="681"/>
    <n v="122.15489479999999"/>
    <n v="97.723915840000004"/>
    <n v="0.8"/>
    <n v="79.498405535839993"/>
    <n v="0.65079999999999993"/>
    <n v="8.7664660142836803E-2"/>
    <x v="561"/>
    <n v="79.498405535839993"/>
    <n v="79498405.53583999"/>
    <n v="3.1960000000000002"/>
    <n v="68"/>
    <n v="4.7E-2"/>
    <x v="557"/>
    <n v="89674201.44442752"/>
    <n v="11388623.583442295"/>
    <n v="9828933.0083195735"/>
    <n v="5380452.0866656508"/>
    <n v="5380452.0866656508"/>
    <n v="3843180.0619040364"/>
    <n v="2690226.0433328254"/>
    <x v="557"/>
    <x v="557"/>
    <n v="1105766.3332633572"/>
    <n v="0.12907375614783401"/>
    <n v="63758357.226987965"/>
    <n v="5876707.8266079621"/>
  </r>
  <r>
    <x v="682"/>
    <n v="122.3941796"/>
    <n v="97.915343680000007"/>
    <n v="0.8"/>
    <n v="79.654132083679997"/>
    <n v="0.65079999999999993"/>
    <n v="8.7717123027960406E-2"/>
    <x v="562"/>
    <n v="79.654132083679997"/>
    <n v="79654132.083680004"/>
    <n v="3.1960000000000002"/>
    <n v="68"/>
    <n v="4.7E-2"/>
    <x v="558"/>
    <n v="89849860.990391061"/>
    <n v="11410932.345779665"/>
    <n v="9848186.5492682215"/>
    <n v="5390991.659423463"/>
    <n v="5390991.659423463"/>
    <n v="3850708.3281596168"/>
    <n v="2695495.8297117315"/>
    <x v="558"/>
    <x v="558"/>
    <n v="1113069.3003193429"/>
    <n v="0.12959464992438621"/>
    <n v="63883251.164168037"/>
    <n v="5893356.4181918558"/>
  </r>
  <r>
    <x v="683"/>
    <n v="124.66738530000001"/>
    <n v="99.733908240000005"/>
    <n v="0.8"/>
    <n v="81.133534353239995"/>
    <n v="0.65079999999999993"/>
    <n v="8.4649875875979594E-2"/>
    <x v="563"/>
    <n v="81.133534353239995"/>
    <n v="81133534.353239998"/>
    <n v="3.1960000000000002"/>
    <n v="68"/>
    <n v="4.7E-2"/>
    <x v="559"/>
    <n v="91518626.750454724"/>
    <n v="11622865.597307751"/>
    <n v="10031095.196326626"/>
    <n v="5491117.6050272835"/>
    <n v="5491117.6050272835"/>
    <n v="3922226.860733774"/>
    <n v="2745558.8025136418"/>
    <x v="559"/>
    <x v="559"/>
    <n v="827833.59583543055"/>
    <n v="9.8055934675710429E-2"/>
    <n v="65069743.619573303"/>
    <n v="5696904.1506286981"/>
  </r>
  <r>
    <x v="684"/>
    <n v="126.3479727"/>
    <n v="101.07837816"/>
    <n v="0.8"/>
    <n v="82.227260633159986"/>
    <n v="0.65079999999999993"/>
    <n v="8.7308248144524397E-2"/>
    <x v="564"/>
    <n v="82.227260633159986"/>
    <n v="82227260.63315998"/>
    <n v="3.1960000000000002"/>
    <n v="68"/>
    <n v="4.7E-2"/>
    <x v="560"/>
    <n v="92752349.994204476"/>
    <n v="11779548.449263969"/>
    <n v="10166320.076150484"/>
    <n v="5565140.9996522684"/>
    <n v="5565140.9996522684"/>
    <n v="3975100.7140373345"/>
    <n v="2782570.4998261342"/>
    <x v="560"/>
    <x v="560"/>
    <n v="1107697.2219278226"/>
    <n v="0.12551843841381843"/>
    <n v="65946920.845879376"/>
    <n v="6042405.6226132223"/>
  </r>
  <r>
    <x v="685"/>
    <n v="129.07539320000001"/>
    <n v="103.26031456000001"/>
    <n v="0.8"/>
    <n v="84.002265894559997"/>
    <n v="0.65079999999999993"/>
    <n v="9.0910189003894096E-2"/>
    <x v="565"/>
    <n v="84.002265894559997"/>
    <n v="84002265.894559994"/>
    <n v="3.1960000000000002"/>
    <n v="68"/>
    <n v="4.7E-2"/>
    <x v="561"/>
    <n v="94754555.929063678"/>
    <n v="12033828.602991087"/>
    <n v="10385776.148082016"/>
    <n v="5685273.3557438208"/>
    <n v="5685273.3557438208"/>
    <n v="4060909.5398170147"/>
    <n v="2842636.6778719104"/>
    <x v="561"/>
    <x v="561"/>
    <n v="1503546.161733117"/>
    <n v="0.1601661594443814"/>
    <n v="67370489.265564278"/>
    <n v="6544778.0353792487"/>
  </r>
  <r>
    <x v="686"/>
    <n v="125.64984800000001"/>
    <n v="100.51987840000001"/>
    <n v="0.8"/>
    <n v="81.772921078399989"/>
    <n v="0.65079999999999993"/>
    <n v="8.8120582138512399E-2"/>
    <x v="566"/>
    <n v="81.772921078399989"/>
    <n v="81772921.078399986"/>
    <n v="3.1960000000000002"/>
    <n v="68"/>
    <n v="4.7E-2"/>
    <x v="562"/>
    <n v="92239854.976435184"/>
    <n v="11714461.582007268"/>
    <n v="10110146.96152427"/>
    <n v="5534391.2985861106"/>
    <n v="5534391.2985861106"/>
    <n v="3953136.6418472221"/>
    <n v="2767195.6492930553"/>
    <x v="562"/>
    <x v="562"/>
    <n v="1183232.4518643059"/>
    <n v="0.13357979119148802"/>
    <n v="65582536.888245411"/>
    <n v="6090674.5518074222"/>
  </r>
  <r>
    <x v="687"/>
    <n v="121.7985116"/>
    <n v="97.438809280000001"/>
    <n v="0.8"/>
    <n v="79.266471349279996"/>
    <n v="0.65079999999999993"/>
    <n v="8.6536567943112194E-2"/>
    <x v="567"/>
    <n v="79.266471349279996"/>
    <n v="79266471.34928"/>
    <n v="3.1960000000000002"/>
    <n v="68"/>
    <n v="4.7E-2"/>
    <x v="563"/>
    <n v="89412579.681987852"/>
    <n v="11355397.619612457"/>
    <n v="9800257.3944293112"/>
    <n v="5364754.7809192706"/>
    <n v="5364754.7809192706"/>
    <n v="3831967.7006566222"/>
    <n v="2682377.3904596353"/>
    <x v="563"/>
    <x v="563"/>
    <n v="992620.33283035271"/>
    <n v="0.11772034653640864"/>
    <n v="63572344.153893359"/>
    <n v="5749642.7490950366"/>
  </r>
  <r>
    <x v="688"/>
    <n v="123.2976919"/>
    <n v="98.638153520000003"/>
    <n v="0.8"/>
    <n v="80.242137888519991"/>
    <n v="0.65079999999999993"/>
    <n v="8.2265371327107498E-2"/>
    <x v="568"/>
    <n v="80.242137888519991"/>
    <n v="80242137.888519987"/>
    <n v="3.1960000000000002"/>
    <n v="68"/>
    <n v="4.7E-2"/>
    <x v="564"/>
    <n v="90513131.538250536"/>
    <n v="11495167.705357818"/>
    <n v="9920885.738960389"/>
    <n v="5430787.8922950318"/>
    <n v="5430787.8922950318"/>
    <n v="3879134.2087821658"/>
    <n v="2715393.9461475159"/>
    <x v="564"/>
    <x v="564"/>
    <n v="583535.24272400234"/>
    <n v="7.1912617118165267E-2"/>
    <n v="64354836.523696125"/>
    <n v="5399110.3801955208"/>
  </r>
  <r>
    <x v="689"/>
    <n v="122.0178018"/>
    <n v="97.614241440000001"/>
    <n v="0.8"/>
    <n v="79.409185411439992"/>
    <n v="0.65079999999999993"/>
    <n v="8.239791696663E-2"/>
    <x v="569"/>
    <n v="79.409185411439992"/>
    <n v="79409185.411439985"/>
    <n v="3.1960000000000002"/>
    <n v="68"/>
    <n v="4.7E-2"/>
    <x v="565"/>
    <n v="89573561.144104317"/>
    <n v="11375842.265301248"/>
    <n v="9817902.1125448626"/>
    <n v="5374413.6686462592"/>
    <n v="5374413.6686462592"/>
    <n v="3838866.9061758993"/>
    <n v="2687206.8343231296"/>
    <x v="565"/>
    <x v="565"/>
    <n v="590416.20472375304"/>
    <n v="7.3405542427753101E-2"/>
    <n v="63686801.973458163"/>
    <n v="5356003.3266105633"/>
  </r>
  <r>
    <x v="690"/>
    <n v="122.46284730000001"/>
    <n v="97.970277840000008"/>
    <n v="0.8"/>
    <n v="79.698821022839994"/>
    <n v="0.65079999999999993"/>
    <n v="8.5717716206987996E-2"/>
    <x v="570"/>
    <n v="79.698821022839994"/>
    <n v="79698821.022839993"/>
    <n v="3.42"/>
    <n v="90"/>
    <n v="3.7999999999999999E-2"/>
    <x v="566"/>
    <n v="72685324.772830069"/>
    <n v="9231036.2461494189"/>
    <n v="7966830.7759934105"/>
    <n v="4361119.4863698035"/>
    <n v="4361119.4863698035"/>
    <n v="3115085.3474070029"/>
    <n v="2180559.7431849018"/>
    <x v="566"/>
    <x v="566"/>
    <n v="1757745.5207820693"/>
    <n v="0.20931052580275367"/>
    <n v="51679265.913482174"/>
    <n v="6217228.729423983"/>
  </r>
  <r>
    <x v="691"/>
    <n v="126.3084473"/>
    <n v="101.04675784"/>
    <n v="0.8"/>
    <n v="82.201537502839983"/>
    <n v="0.65079999999999993"/>
    <n v="7.5272532630419095E-2"/>
    <x v="571"/>
    <n v="82.201537502839983"/>
    <n v="82201537.502839983"/>
    <n v="3.42"/>
    <n v="90"/>
    <n v="3.7999999999999999E-2"/>
    <x v="567"/>
    <n v="74967802.202590063"/>
    <n v="9520910.8797289375"/>
    <n v="8217006.605705318"/>
    <n v="4498068.1321554035"/>
    <n v="4498068.1321554035"/>
    <n v="3212905.8086824315"/>
    <n v="2249034.0660777017"/>
    <x v="567"/>
    <x v="567"/>
    <n v="757490.62119256705"/>
    <n v="9.9590599802636764E-2"/>
    <n v="53302107.366041534"/>
    <n v="5357011.3106317548"/>
  </r>
  <r>
    <x v="692"/>
    <n v="122.1937595"/>
    <n v="97.755007599999999"/>
    <n v="0.8"/>
    <n v="79.523698682599985"/>
    <n v="0.65079999999999993"/>
    <n v="7.5161413736970203E-2"/>
    <x v="572"/>
    <n v="79.523698682599985"/>
    <n v="79523698.682599992"/>
    <n v="3.42"/>
    <n v="90"/>
    <n v="3.7999999999999999E-2"/>
    <x v="568"/>
    <n v="72525613.198531196"/>
    <n v="9210752.8762134612"/>
    <n v="7949325.2466532942"/>
    <n v="4351536.7919118712"/>
    <n v="4351536.7919118712"/>
    <n v="3108240.5656513372"/>
    <n v="2175768.3959559356"/>
    <x v="568"/>
    <x v="568"/>
    <n v="721951.79570039734"/>
    <n v="9.8259431438094597E-2"/>
    <n v="51565710.984155677"/>
    <n v="5171636.1751283305"/>
  </r>
  <r>
    <x v="693"/>
    <n v="127.9300892"/>
    <n v="102.34407136"/>
    <n v="0.8"/>
    <n v="83.256902051359987"/>
    <n v="0.65079999999999993"/>
    <n v="7.5114879816901098E-2"/>
    <x v="573"/>
    <n v="83.256902051359987"/>
    <n v="83256902.051359981"/>
    <n v="3.42"/>
    <n v="90"/>
    <n v="3.7999999999999999E-2"/>
    <x v="569"/>
    <n v="75930294.670840293"/>
    <n v="9643147.4231967181"/>
    <n v="8322502.6551717455"/>
    <n v="4555817.6802504174"/>
    <n v="4555817.6802504174"/>
    <n v="3254155.4858931554"/>
    <n v="2277908.8401252087"/>
    <x v="569"/>
    <x v="569"/>
    <n v="751081.01904390845"/>
    <n v="9.7700800130385734E-2"/>
    <n v="53986439.510967448"/>
    <n v="5409653.7800535411"/>
  </r>
  <r>
    <x v="694"/>
    <n v="131.8735897"/>
    <n v="105.49887176"/>
    <n v="0.8"/>
    <n v="85.82333217675999"/>
    <n v="0.65079999999999993"/>
    <n v="7.4829442780714295E-2"/>
    <x v="574"/>
    <n v="85.82333217675999"/>
    <n v="85823332.176759988"/>
    <n v="3.42"/>
    <n v="90"/>
    <n v="3.7999999999999999E-2"/>
    <x v="570"/>
    <n v="78270878.945205107"/>
    <n v="9940401.6260410491"/>
    <n v="8579047.4101012312"/>
    <n v="4696252.7367123058"/>
    <n v="4696252.7367123058"/>
    <n v="3354466.2405087901"/>
    <n v="2348126.3683561529"/>
    <x v="570"/>
    <x v="570"/>
    <n v="744120.13202411961"/>
    <n v="9.4258978304727264E-2"/>
    <n v="55650594.930040829"/>
    <n v="5546295.4194386816"/>
  </r>
  <r>
    <x v="695"/>
    <n v="136.48569209999999"/>
    <n v="109.18855368"/>
    <n v="0.8"/>
    <n v="88.82488841867999"/>
    <n v="0.65079999999999993"/>
    <n v="7.9549084013388602E-2"/>
    <x v="575"/>
    <n v="88.82488841867999"/>
    <n v="88824888.418679982"/>
    <n v="3.42"/>
    <n v="90"/>
    <n v="3.7999999999999999E-2"/>
    <x v="571"/>
    <n v="81008298.237836137"/>
    <n v="10288053.876205189"/>
    <n v="8879088.1175685395"/>
    <n v="4860497.8942701677"/>
    <n v="4860497.8942701677"/>
    <n v="3471784.2101929775"/>
    <n v="2430248.9471350838"/>
    <x v="571"/>
    <x v="571"/>
    <n v="1285475.5383589286"/>
    <n v="0.1479965256961982"/>
    <n v="57596900.04710149"/>
    <n v="6255600.4828556273"/>
  </r>
  <r>
    <x v="696"/>
    <n v="139.81160700000001"/>
    <n v="111.84928560000002"/>
    <n v="0.8"/>
    <n v="90.989393835599998"/>
    <n v="0.65079999999999993"/>
    <n v="8.0414890361091104E-2"/>
    <x v="576"/>
    <n v="90.989393835599998"/>
    <n v="90989393.835600004"/>
    <n v="3.42"/>
    <n v="90"/>
    <n v="3.7999999999999999E-2"/>
    <x v="572"/>
    <n v="82982327.178067207"/>
    <n v="10538755.551614536"/>
    <n v="9095455.7896245811"/>
    <n v="4978939.6306840321"/>
    <n v="4978939.6306840321"/>
    <n v="3556385.4504885948"/>
    <n v="2489469.8153420161"/>
    <x v="572"/>
    <x v="572"/>
    <n v="1413640.1249325629"/>
    <n v="0.15716982697167586"/>
    <n v="59000434.62360578"/>
    <n v="6504878.2231483497"/>
  </r>
  <r>
    <x v="697"/>
    <n v="139.9045059"/>
    <n v="111.92360472000001"/>
    <n v="0.8"/>
    <n v="91.049852439719999"/>
    <n v="0.65079999999999993"/>
    <n v="6.8599991723179099E-2"/>
    <x v="577"/>
    <n v="91.049852439719999"/>
    <n v="91049852.439720005"/>
    <n v="3.42"/>
    <n v="90"/>
    <n v="3.7999999999999999E-2"/>
    <x v="573"/>
    <n v="83037465.425024644"/>
    <n v="10545758.10897813"/>
    <n v="9101499.3353357371"/>
    <n v="4982247.9255014788"/>
    <n v="4982247.9255014788"/>
    <n v="3558748.518215342"/>
    <n v="2491123.9627507394"/>
    <x v="573"/>
    <x v="573"/>
    <n v="92213.384054001421"/>
    <n v="1.2010143811848329E-2"/>
    <n v="59039637.917192519"/>
    <n v="5186834.3946696306"/>
  </r>
  <r>
    <x v="698"/>
    <n v="136.97441309999999"/>
    <n v="109.57953048"/>
    <n v="0.8"/>
    <n v="89.142948045479983"/>
    <n v="0.65079999999999993"/>
    <n v="6.9604145529638201E-2"/>
    <x v="578"/>
    <n v="89.142948045479983"/>
    <n v="89142948.045479983"/>
    <n v="3.42"/>
    <n v="90"/>
    <n v="3.7999999999999999E-2"/>
    <x v="574"/>
    <n v="81298368.617477745"/>
    <n v="10324892.814419674"/>
    <n v="8910881.9031085428"/>
    <n v="4877902.1170486649"/>
    <n v="4877902.1170486649"/>
    <n v="3484215.7978919032"/>
    <n v="2438951.0585243325"/>
    <x v="574"/>
    <x v="574"/>
    <n v="200316.81385376584"/>
    <n v="2.6263515752343976E-2"/>
    <n v="57803140.087026671"/>
    <n v="5188238.5280750133"/>
  </r>
  <r>
    <x v="699"/>
    <n v="138.914906"/>
    <n v="111.13192480000001"/>
    <n v="0.8"/>
    <n v="90.405820824799989"/>
    <n v="0.65079999999999993"/>
    <n v="6.9714351182064996E-2"/>
    <x v="579"/>
    <n v="90.405820824799989"/>
    <n v="90405820.824799985"/>
    <n v="3.42"/>
    <n v="90"/>
    <n v="3.7999999999999999E-2"/>
    <x v="575"/>
    <n v="82450108.592217594"/>
    <n v="10471163.791211635"/>
    <n v="9037120.8310541362"/>
    <n v="4947006.5155330552"/>
    <n v="4947006.5155330552"/>
    <n v="3533576.0825236114"/>
    <n v="2473503.2577665276"/>
    <x v="575"/>
    <x v="575"/>
    <n v="215402.03390489519"/>
    <n v="2.7802815232562065E-2"/>
    <n v="58622027.209066704"/>
    <n v="5273986.7752795117"/>
  </r>
  <r>
    <x v="700"/>
    <n v="139.90564470000001"/>
    <n v="111.92451576000002"/>
    <n v="0.8"/>
    <n v="91.05059357076"/>
    <n v="0.65079999999999993"/>
    <n v="6.9127195254782406E-2"/>
    <x v="580"/>
    <n v="91.05059357076"/>
    <n v="91050593.570759997"/>
    <n v="3.42"/>
    <n v="90"/>
    <n v="3.7999999999999999E-2"/>
    <x v="576"/>
    <n v="83038141.336533114"/>
    <n v="10545843.949739706"/>
    <n v="9101573.4200650044"/>
    <n v="4982288.480191987"/>
    <n v="4982288.480191987"/>
    <n v="3558777.4858514192"/>
    <n v="2491144.2400959935"/>
    <x v="576"/>
    <x v="576"/>
    <n v="151221.13463766221"/>
    <n v="1.954511958297369E-2"/>
    <n v="59040118.49027504"/>
    <n v="5245883.6146424981"/>
  </r>
  <r>
    <x v="701"/>
    <n v="135.516448"/>
    <n v="108.4131584"/>
    <n v="0.8"/>
    <n v="88.194104358399983"/>
    <n v="0.65079999999999993"/>
    <n v="6.9513148306732497E-2"/>
    <x v="581"/>
    <n v="88.194104358399983"/>
    <n v="88194104.358399987"/>
    <n v="3.42"/>
    <n v="90"/>
    <n v="3.7999999999999999E-2"/>
    <x v="577"/>
    <n v="80433023.17486079"/>
    <n v="10214993.94320732"/>
    <n v="8816033.861558849"/>
    <n v="4825981.3904916476"/>
    <n v="4825981.3904916476"/>
    <n v="3447129.5646368912"/>
    <n v="2412990.6952458238"/>
    <x v="577"/>
    <x v="577"/>
    <n v="188319.33153065573"/>
    <n v="2.4988831493798883E-2"/>
    <n v="57187879.477326021"/>
    <n v="5123149.2630146584"/>
  </r>
  <r>
    <x v="702"/>
    <n v="137.95324840000001"/>
    <n v="110.36259872000001"/>
    <n v="0.8"/>
    <n v="89.779974058720001"/>
    <n v="0.65079999999999993"/>
    <n v="6.9509174109016497E-2"/>
    <x v="582"/>
    <n v="89.779974058720001"/>
    <n v="89779974.058720008"/>
    <n v="3.42"/>
    <n v="90"/>
    <n v="3.7999999999999999E-2"/>
    <x v="578"/>
    <n v="81879336.341552645"/>
    <n v="10398675.715377185"/>
    <n v="8974560.1154366098"/>
    <n v="4912760.1804931583"/>
    <n v="4912760.1804931583"/>
    <n v="3509114.4146379707"/>
    <n v="2456380.0902465791"/>
    <x v="578"/>
    <x v="578"/>
    <n v="191267.0086312294"/>
    <n v="2.4933085080341495E-2"/>
    <n v="58216208.138843931"/>
    <n v="5214832.9993054224"/>
  </r>
  <r>
    <x v="703"/>
    <n v="140.9186952"/>
    <n v="112.73495616000001"/>
    <n v="0.8"/>
    <n v="91.709886836159995"/>
    <n v="0.65079999999999993"/>
    <n v="7.3596669035354806E-2"/>
    <x v="583"/>
    <n v="91.709886836159995"/>
    <n v="91709886.836159989"/>
    <n v="3.42"/>
    <n v="90"/>
    <n v="3.7999999999999999E-2"/>
    <x v="579"/>
    <n v="83639416.794577911"/>
    <n v="10622205.932911394"/>
    <n v="9167477.5050914157"/>
    <n v="5018365.0076746745"/>
    <n v="5018365.0076746745"/>
    <n v="3584546.4340533391"/>
    <n v="2509182.5038373373"/>
    <x v="579"/>
    <x v="579"/>
    <n v="656182.05080402177"/>
    <n v="7.9087452659937343E-2"/>
    <n v="59467625.340944894"/>
    <n v="5787734.7533854172"/>
  </r>
  <r>
    <x v="704"/>
    <n v="138.1410889"/>
    <n v="110.51287112"/>
    <n v="0.8"/>
    <n v="89.902220656119994"/>
    <n v="0.65079999999999993"/>
    <n v="7.4440632268364407E-2"/>
    <x v="584"/>
    <n v="89.902220656119994"/>
    <n v="89902220.656119987"/>
    <n v="3.42"/>
    <n v="90"/>
    <n v="3.7999999999999999E-2"/>
    <x v="580"/>
    <n v="81990825.238381431"/>
    <n v="10412834.805274442"/>
    <n v="8986780.0948783085"/>
    <n v="4919449.5143028861"/>
    <n v="4919449.5143028861"/>
    <n v="3513892.5102163469"/>
    <n v="2459724.757151443"/>
    <x v="580"/>
    <x v="580"/>
    <n v="736517.04244219605"/>
    <n v="8.9528206682153333E-2"/>
    <n v="58295476.744489193"/>
    <n v="5766923.2428136263"/>
  </r>
  <r>
    <x v="705"/>
    <n v="144.0340123"/>
    <n v="115.22720984"/>
    <n v="0.8"/>
    <n v="93.737335204839994"/>
    <n v="0.65079999999999993"/>
    <n v="7.3764497450379704E-2"/>
    <x v="585"/>
    <n v="93.737335204839994"/>
    <n v="93737335.20483999"/>
    <n v="3.42"/>
    <n v="90"/>
    <n v="3.7999999999999999E-2"/>
    <x v="581"/>
    <n v="85488449.706814066"/>
    <n v="10857033.112765387"/>
    <n v="9370144.7196504418"/>
    <n v="5129306.9824088439"/>
    <n v="5129306.9824088439"/>
    <n v="3663790.7017206028"/>
    <n v="2564653.491204422"/>
    <x v="581"/>
    <x v="581"/>
    <n v="690026.79547321796"/>
    <n v="8.1182705776798605E-2"/>
    <n v="60782287.741544798"/>
    <n v="5935023.7352526244"/>
  </r>
  <r>
    <x v="706"/>
    <n v="146.48494400000001"/>
    <n v="117.18795520000002"/>
    <n v="0.8"/>
    <n v="95.332401555199993"/>
    <n v="0.65079999999999993"/>
    <n v="7.3825315289753904E-2"/>
    <x v="586"/>
    <n v="95.332401555199993"/>
    <n v="95332401.555199996"/>
    <n v="3.42"/>
    <n v="90"/>
    <n v="3.7999999999999999E-2"/>
    <x v="582"/>
    <n v="86943150.218342394"/>
    <n v="11041780.077729484"/>
    <n v="9529590.2864318863"/>
    <n v="5216589.0131005431"/>
    <n v="5216589.0131005431"/>
    <n v="3726135.0093575311"/>
    <n v="2608294.5065502715"/>
    <x v="582"/>
    <x v="582"/>
    <n v="708895.64415094443"/>
    <n v="8.1939634242257781E-2"/>
    <n v="61816579.805241436"/>
    <n v="6043143.234251285"/>
  </r>
  <r>
    <x v="707"/>
    <n v="139.37164609999999"/>
    <n v="111.49731688"/>
    <n v="0.8"/>
    <n v="90.703067281879981"/>
    <n v="0.65079999999999993"/>
    <n v="8.15199843691784E-2"/>
    <x v="587"/>
    <n v="90.703067281879981"/>
    <n v="90703067.281879976"/>
    <n v="3.42"/>
    <n v="90"/>
    <n v="3.7999999999999999E-2"/>
    <x v="583"/>
    <n v="82721197.361074537"/>
    <n v="10505592.064856466"/>
    <n v="9066834.0964692067"/>
    <n v="4963271.8416644717"/>
    <n v="4963271.8416644717"/>
    <n v="3545194.1726174802"/>
    <n v="2481635.9208322358"/>
    <x v="583"/>
    <x v="583"/>
    <n v="1532406.6814457439"/>
    <n v="0.16859532688137582"/>
    <n v="58814771.323723994"/>
    <n v="6607623.6084306939"/>
  </r>
  <r>
    <x v="708"/>
    <n v="133.53644199999999"/>
    <n v="106.8291536"/>
    <n v="0.8"/>
    <n v="86.905516453599986"/>
    <n v="0.65079999999999993"/>
    <n v="8.1930417018199794E-2"/>
    <x v="588"/>
    <n v="86.905516453599986"/>
    <n v="86905516.453599989"/>
    <n v="3.42"/>
    <n v="90"/>
    <n v="3.7999999999999999E-2"/>
    <x v="584"/>
    <n v="79257831.005683184"/>
    <n v="10065744.537721764"/>
    <n v="8687224.4055872038"/>
    <n v="4755469.8603409911"/>
    <n v="4755469.8603409911"/>
    <n v="3396764.1859578509"/>
    <n v="2377734.9301704955"/>
    <x v="584"/>
    <x v="584"/>
    <n v="1512094.1387407873"/>
    <n v="0.17276027116966192"/>
    <n v="56352317.845040739"/>
    <n v="6374822.1739788242"/>
  </r>
  <r>
    <x v="709"/>
    <n v="130.79159999999999"/>
    <n v="104.63328"/>
    <n v="0.8"/>
    <n v="85.119173279999984"/>
    <n v="0.65079999999999993"/>
    <n v="8.3440115052559702E-2"/>
    <x v="589"/>
    <n v="85.119173279999984"/>
    <n v="85119173.279999986"/>
    <n v="3.42"/>
    <n v="90"/>
    <n v="3.7999999999999999E-2"/>
    <x v="585"/>
    <n v="77628686.031359985"/>
    <n v="9858843.1259827185"/>
    <n v="8508658.4796515647"/>
    <n v="4657721.1618815986"/>
    <n v="4657721.1618815986"/>
    <n v="3326943.6870582853"/>
    <n v="2328860.5809407993"/>
    <x v="585"/>
    <x v="585"/>
    <n v="1638977.6959414072"/>
    <n v="0.18772767853448763"/>
    <n v="55193995.76829695"/>
    <n v="6401752.3405858949"/>
  </r>
  <r>
    <x v="710"/>
    <n v="116.022516"/>
    <n v="92.818012800000005"/>
    <n v="0.8"/>
    <n v="75.50745341279999"/>
    <n v="0.65079999999999993"/>
    <n v="8.66447339435861E-2"/>
    <x v="590"/>
    <n v="75.50745341279999"/>
    <n v="75507453.412799984"/>
    <n v="3.42"/>
    <n v="90"/>
    <n v="3.7999999999999999E-2"/>
    <x v="586"/>
    <n v="68862797.512473583"/>
    <n v="8745575.284084145"/>
    <n v="7547854.4844921939"/>
    <n v="4131767.8507484146"/>
    <n v="4131767.8507484146"/>
    <n v="2951262.750534582"/>
    <n v="2065883.9253742073"/>
    <x v="586"/>
    <x v="586"/>
    <n v="1751349.4821489677"/>
    <n v="0.2177701647601489"/>
    <n v="48961449.031368718"/>
    <n v="5976308.0988541637"/>
  </r>
  <r>
    <x v="711"/>
    <n v="108.7799844"/>
    <n v="87.023987520000006"/>
    <n v="0.8"/>
    <n v="70.794013847519992"/>
    <n v="0.65079999999999993"/>
    <n v="0.104477840307791"/>
    <x v="591"/>
    <n v="70.794013847519992"/>
    <n v="70794013.847519994"/>
    <n v="3.42"/>
    <n v="90"/>
    <n v="3.7999999999999999E-2"/>
    <x v="587"/>
    <n v="64564140.628938228"/>
    <n v="8199645.8598751547"/>
    <n v="7076690.9853646941"/>
    <n v="3873848.4377362933"/>
    <n v="3873848.4377362933"/>
    <n v="2767034.5983830667"/>
    <n v="1936924.2188681467"/>
    <x v="587"/>
    <x v="587"/>
    <n v="3193932.1423374526"/>
    <n v="0.35128735665453859"/>
    <n v="45905103.987175077"/>
    <n v="7155154.0521936119"/>
  </r>
  <r>
    <x v="712"/>
    <n v="115.1071455"/>
    <n v="92.08571640000001"/>
    <n v="0.8"/>
    <n v="74.911730291399991"/>
    <n v="0.65079999999999993"/>
    <n v="0.11657738721678"/>
    <x v="592"/>
    <n v="74.911730291399991"/>
    <n v="74911730.291399986"/>
    <n v="3.42"/>
    <n v="90"/>
    <n v="3.7999999999999999E-2"/>
    <x v="588"/>
    <n v="68319498.025756776"/>
    <n v="8676576.2492711116"/>
    <n v="7488304.9800374126"/>
    <n v="4099169.8815454063"/>
    <n v="4099169.8815454063"/>
    <n v="2927978.4868181474"/>
    <n v="2049584.9407727032"/>
    <x v="588"/>
    <x v="588"/>
    <n v="4493901.86689342"/>
    <n v="0.41861713000086448"/>
    <n v="48575163.096313067"/>
    <n v="8685527.2771246862"/>
  </r>
  <r>
    <x v="713"/>
    <n v="121.13085239999999"/>
    <n v="96.904681920000002"/>
    <n v="0.8"/>
    <n v="78.831958741919991"/>
    <n v="0.65079999999999993"/>
    <n v="0.114828188677516"/>
    <x v="593"/>
    <n v="78.831958741919991"/>
    <n v="78831958.741919994"/>
    <n v="3.42"/>
    <n v="90"/>
    <n v="3.7999999999999999E-2"/>
    <x v="589"/>
    <n v="71894746.372631028"/>
    <n v="9130632.7893241402"/>
    <n v="7880177.7363430224"/>
    <n v="4313684.7823578613"/>
    <n v="4313684.7823578613"/>
    <n v="3081203.4159699013"/>
    <n v="2156842.3911789306"/>
    <x v="589"/>
    <x v="589"/>
    <n v="4559568.0787430257"/>
    <n v="0.40976081972837874"/>
    <n v="51117164.67094066"/>
    <n v="8970546.7080655023"/>
  </r>
  <r>
    <x v="714"/>
    <n v="128.1592042"/>
    <n v="102.52736336000001"/>
    <n v="0.8"/>
    <n v="83.406010093359995"/>
    <n v="0.65079999999999993"/>
    <n v="0.121898228089383"/>
    <x v="594"/>
    <n v="83.406010093359995"/>
    <n v="83406010.093359992"/>
    <n v="3.42"/>
    <n v="90"/>
    <n v="3.7999999999999999E-2"/>
    <x v="590"/>
    <n v="76066281.205144316"/>
    <n v="9660417.7130533289"/>
    <n v="8337407.7506638542"/>
    <n v="4563976.8723086584"/>
    <n v="4563976.8723086584"/>
    <n v="3259983.4802204706"/>
    <n v="2281988.4361543292"/>
    <x v="590"/>
    <x v="590"/>
    <n v="5548999.5069453195"/>
    <n v="0.44399441222890734"/>
    <n v="54083125.936857603"/>
    <n v="10215915.488106001"/>
  </r>
  <r>
    <x v="715"/>
    <n v="126.60937199999999"/>
    <n v="101.28749759999999"/>
    <n v="0.8"/>
    <n v="82.397379297599983"/>
    <n v="0.65079999999999993"/>
    <n v="0.11949603836738899"/>
    <x v="595"/>
    <n v="82.397379297599983"/>
    <n v="82397379.297599986"/>
    <n v="3.42"/>
    <n v="90"/>
    <n v="3.7999999999999999E-2"/>
    <x v="591"/>
    <n v="75146409.919411182"/>
    <n v="9543594.0597652197"/>
    <n v="8236583.2872383185"/>
    <n v="4508784.5951646706"/>
    <n v="4508784.5951646706"/>
    <n v="3220560.4251176221"/>
    <n v="2254392.2975823353"/>
    <x v="591"/>
    <x v="591"/>
    <n v="5238583.5427550841"/>
    <n v="0.4328172140007237"/>
    <n v="53429097.452701345"/>
    <n v="9849062.4017640837"/>
  </r>
  <r>
    <x v="716"/>
    <n v="124.86993029999999"/>
    <n v="99.895944240000006"/>
    <n v="0.8"/>
    <n v="81.265350639239983"/>
    <n v="0.65079999999999993"/>
    <n v="0.12720904843436001"/>
    <x v="596"/>
    <n v="81.265350639239983"/>
    <n v="81265350.639239982"/>
    <n v="3.42"/>
    <n v="90"/>
    <n v="3.7999999999999999E-2"/>
    <x v="592"/>
    <n v="74113999.782986864"/>
    <n v="9412477.9724393319"/>
    <n v="8123423.7619280964"/>
    <n v="4446839.9869792117"/>
    <n v="4446839.9869792117"/>
    <n v="3176314.2764137229"/>
    <n v="2223419.9934896058"/>
    <x v="592"/>
    <x v="592"/>
    <n v="5937110.9066877253"/>
    <n v="0.46720695743538532"/>
    <n v="52695053.845703661"/>
    <n v="10484248.015732681"/>
  </r>
  <r>
    <x v="717"/>
    <n v="128.60293680000001"/>
    <n v="102.88234944000001"/>
    <n v="0.8"/>
    <n v="83.694791269440003"/>
    <n v="0.65079999999999993"/>
    <n v="0.133198101944139"/>
    <x v="597"/>
    <n v="83.694791269440003"/>
    <n v="83694791.26944001"/>
    <n v="3.42"/>
    <n v="90"/>
    <n v="3.7999999999999999E-2"/>
    <x v="593"/>
    <n v="76329649.637729287"/>
    <n v="9693865.5039916188"/>
    <n v="8366274.8120782571"/>
    <n v="4579778.9782637572"/>
    <n v="4579778.9782637572"/>
    <n v="3271270.6987598268"/>
    <n v="2289889.4891318786"/>
    <x v="593"/>
    <x v="593"/>
    <n v="6730769.6810251288"/>
    <n v="0.49116320001679703"/>
    <n v="54270380.892425522"/>
    <n v="11413844.179829774"/>
  </r>
  <r>
    <x v="718"/>
    <n v="141.0761832"/>
    <n v="112.86094656"/>
    <n v="0.8"/>
    <n v="91.812380026559993"/>
    <n v="0.65079999999999993"/>
    <n v="0.13652215453696101"/>
    <x v="598"/>
    <n v="91.812380026559993"/>
    <n v="91812380.026559994"/>
    <n v="3.42"/>
    <n v="90"/>
    <n v="3.7999999999999999E-2"/>
    <x v="594"/>
    <n v="83732890.584222719"/>
    <n v="10634077.104196286"/>
    <n v="9177722.9001064114"/>
    <n v="5023973.4350533625"/>
    <n v="5023973.4350533625"/>
    <n v="3588552.4536095452"/>
    <n v="2511986.7175266813"/>
    <x v="594"/>
    <x v="594"/>
    <n v="7758745.2435932122"/>
    <n v="0.50355240007040092"/>
    <n v="59534085.205382347"/>
    <n v="12896032.869925337"/>
  </r>
  <r>
    <x v="719"/>
    <n v="135.70993050000001"/>
    <n v="108.56794440000002"/>
    <n v="0.8"/>
    <n v="88.320022769399998"/>
    <n v="0.65079999999999993"/>
    <n v="0.12223893854442899"/>
    <x v="599"/>
    <n v="88.320022769399998"/>
    <n v="88320022.769400001"/>
    <n v="3.42"/>
    <n v="90"/>
    <n v="3.7999999999999999E-2"/>
    <x v="595"/>
    <n v="80547860.7656928"/>
    <n v="10229578.317242986"/>
    <n v="8828620.8817825429"/>
    <n v="4832871.6459415676"/>
    <n v="4832871.6459415676"/>
    <n v="3452051.1756725488"/>
    <n v="2416435.8229707838"/>
    <x v="595"/>
    <x v="595"/>
    <n v="5912918.8658879437"/>
    <n v="0.44554413868328713"/>
    <n v="57269529.004407577"/>
    <n v="10854794.460435802"/>
  </r>
  <r>
    <x v="720"/>
    <n v="133.71052090000001"/>
    <n v="106.96841672000001"/>
    <n v="0.8"/>
    <n v="87.018807001719992"/>
    <n v="0.65079999999999993"/>
    <n v="0.128804532487232"/>
    <x v="600"/>
    <n v="87.018807001719992"/>
    <n v="87018807.001719996"/>
    <n v="3.42"/>
    <n v="90"/>
    <n v="3.7999999999999999E-2"/>
    <x v="596"/>
    <n v="79361151.985568643"/>
    <n v="10078866.302167218"/>
    <n v="8698549.122989649"/>
    <n v="4761669.1191341188"/>
    <n v="4761669.1191341188"/>
    <n v="3401192.2279529418"/>
    <n v="2380834.5595670594"/>
    <x v="596"/>
    <x v="596"/>
    <n v="6528115.2305260757"/>
    <n v="0.47380659167556433"/>
    <n v="56425779.061739303"/>
    <n v="11397182.346951954"/>
  </r>
  <r>
    <x v="721"/>
    <n v="131.99684579999999"/>
    <n v="105.59747664"/>
    <n v="0.8"/>
    <n v="85.903547246639988"/>
    <n v="0.65079999999999993"/>
    <n v="0.12762030343808101"/>
    <x v="601"/>
    <n v="85.903547246639988"/>
    <n v="85903547.246639982"/>
    <n v="3.42"/>
    <n v="90"/>
    <n v="3.7999999999999999E-2"/>
    <x v="597"/>
    <n v="78344035.088935673"/>
    <n v="9949692.4562948309"/>
    <n v="8587065.8459979855"/>
    <n v="4700642.1053361399"/>
    <n v="4700642.1053361399"/>
    <n v="3357601.5038115289"/>
    <n v="2350321.05266807"/>
    <x v="597"/>
    <x v="597"/>
    <n v="6319397.3015130386"/>
    <n v="0.46892387706964034"/>
    <n v="55702608.948233262"/>
    <n v="11126060.958424401"/>
  </r>
  <r>
    <x v="722"/>
    <n v="133.4097477"/>
    <n v="106.72779816000001"/>
    <n v="0.8"/>
    <n v="86.823063803159982"/>
    <n v="0.65079999999999993"/>
    <n v="0.126962165059402"/>
    <x v="602"/>
    <n v="86.823063803159982"/>
    <n v="86823063.803159982"/>
    <n v="3.42"/>
    <n v="90"/>
    <n v="3.7999999999999999E-2"/>
    <x v="598"/>
    <n v="79182634.188481897"/>
    <n v="10056194.5419372"/>
    <n v="8678982.2973018195"/>
    <n v="4750958.0513089141"/>
    <n v="4750958.0513089141"/>
    <n v="3393541.465220653"/>
    <n v="2375479.025654457"/>
    <x v="598"/>
    <x v="598"/>
    <n v="6316798.8370351437"/>
    <n v="0.46617091851433384"/>
    <n v="56298852.908010624"/>
    <n v="11174913.300762005"/>
  </r>
  <r>
    <x v="723"/>
    <n v="137.94851850000001"/>
    <n v="110.3588148"/>
    <n v="0.8"/>
    <n v="89.776895839799991"/>
    <n v="0.65079999999999993"/>
    <n v="0.12176951363129"/>
    <x v="603"/>
    <n v="89.776895839799991"/>
    <n v="89776895.839799985"/>
    <n v="3.42"/>
    <n v="90"/>
    <n v="3.7999999999999999E-2"/>
    <x v="599"/>
    <n v="81876529.005897582"/>
    <n v="10398319.183748992"/>
    <n v="8974252.4113964178"/>
    <n v="4912591.7403538544"/>
    <n v="4912591.7403538544"/>
    <n v="3508994.1002527536"/>
    <n v="2456295.8701769272"/>
    <x v="599"/>
    <x v="599"/>
    <n v="5958649.5815258529"/>
    <n v="0.44340669568317714"/>
    <n v="58214212.123193175"/>
    <n v="10982043.332944684"/>
  </r>
  <r>
    <x v="724"/>
    <n v="134.27533310000001"/>
    <n v="107.42026648000001"/>
    <n v="0.8"/>
    <n v="87.386386781479999"/>
    <n v="0.65079999999999993"/>
    <n v="0.123408559090916"/>
    <x v="604"/>
    <n v="87.386386781479999"/>
    <n v="87386386.781479999"/>
    <n v="3.42"/>
    <n v="90"/>
    <n v="3.7999999999999999E-2"/>
    <x v="600"/>
    <n v="79696384.74470976"/>
    <n v="10121440.862578141"/>
    <n v="8735293.0279112235"/>
    <n v="4781783.0846825857"/>
    <n v="4781783.0846825857"/>
    <n v="3415559.3462018468"/>
    <n v="2390891.5423412928"/>
    <x v="600"/>
    <x v="600"/>
    <n v="5976054.0147741372"/>
    <n v="0.45079906566965933"/>
    <n v="56664129.553488635"/>
    <n v="10865688.76111773"/>
  </r>
  <r>
    <x v="725"/>
    <n v="134.5335876"/>
    <n v="107.62687008"/>
    <n v="0.8"/>
    <n v="87.554458810079993"/>
    <n v="0.65079999999999993"/>
    <n v="0.130758394541234"/>
    <x v="605"/>
    <n v="87.554458810079993"/>
    <n v="87554458.810079992"/>
    <n v="3.42"/>
    <n v="90"/>
    <n v="3.7999999999999999E-2"/>
    <x v="601"/>
    <n v="79849666.434792951"/>
    <n v="10140907.637218704"/>
    <n v="8752093.7960135564"/>
    <n v="4790979.9860875765"/>
    <n v="4790979.9860875765"/>
    <n v="3422128.5614911267"/>
    <n v="2395489.9930437882"/>
    <x v="601"/>
    <x v="601"/>
    <n v="6778587.6670552082"/>
    <n v="0.48166925576836095"/>
    <n v="56773112.835137784"/>
    <n v="11677626.748114986"/>
  </r>
  <r>
    <x v="726"/>
    <n v="132.37320869999999"/>
    <n v="105.89856696"/>
    <n v="0.8"/>
    <n v="86.14848422195999"/>
    <n v="0.65079999999999993"/>
    <n v="0.15581552440219101"/>
    <x v="606"/>
    <n v="86.14848422195999"/>
    <n v="86148484.221959993"/>
    <n v="3.42"/>
    <n v="90"/>
    <n v="3.7999999999999999E-2"/>
    <x v="602"/>
    <n v="78567417.610427514"/>
    <n v="9978062.0365242939"/>
    <n v="8611550.1659429297"/>
    <n v="4714045.0566256503"/>
    <n v="4714045.0566256503"/>
    <n v="3367175.0404468933"/>
    <n v="2357022.5283128251"/>
    <x v="602"/>
    <x v="602"/>
    <n v="9323249.3083134331"/>
    <n v="0.56502347107501005"/>
    <n v="55861433.921013959"/>
    <n v="14143618.216000114"/>
  </r>
  <r>
    <x v="727"/>
    <n v="136.82364810000001"/>
    <n v="109.45891848000002"/>
    <n v="0.8"/>
    <n v="89.044830183480002"/>
    <n v="0.65079999999999993"/>
    <n v="0.15356037732735001"/>
    <x v="607"/>
    <n v="89.044830183480002"/>
    <n v="89044830.183480009"/>
    <n v="3.42"/>
    <n v="90"/>
    <n v="3.7999999999999999E-2"/>
    <x v="603"/>
    <n v="81208885.12733376"/>
    <n v="10313528.411171388"/>
    <n v="8901073.8734209761"/>
    <n v="4872533.1076400252"/>
    <n v="4872533.1076400252"/>
    <n v="3480380.7911714469"/>
    <n v="2436266.5538200126"/>
    <x v="603"/>
    <x v="603"/>
    <n v="9389854.6613724418"/>
    <n v="0.55863552085046364"/>
    <n v="57739517.325534299"/>
    <n v="14372286.269812433"/>
  </r>
  <r>
    <x v="728"/>
    <n v="134.83954259999999"/>
    <n v="107.87163407999999"/>
    <n v="0.8"/>
    <n v="87.753574324079977"/>
    <n v="0.65079999999999993"/>
    <n v="0.15984250540817699"/>
    <x v="608"/>
    <n v="87.753574324079977"/>
    <n v="87753574.324079975"/>
    <n v="3.42"/>
    <n v="90"/>
    <n v="3.7999999999999999E-2"/>
    <x v="604"/>
    <n v="80031259.783560932"/>
    <n v="10163969.992512239"/>
    <n v="8771997.7241338752"/>
    <n v="4801875.5870136553"/>
    <n v="4801875.5870136553"/>
    <n v="3429911.1335811829"/>
    <n v="2400937.7935068277"/>
    <x v="604"/>
    <x v="604"/>
    <n v="9931354.031366881"/>
    <n v="0.57598202190326209"/>
    <n v="56902225.706111819"/>
    <n v="14841534.46031446"/>
  </r>
  <r>
    <x v="729"/>
    <n v="134.17661459999999"/>
    <n v="107.34129168"/>
    <n v="0.8"/>
    <n v="87.322140781679991"/>
    <n v="0.65079999999999993"/>
    <n v="0.17692271244294899"/>
    <x v="609"/>
    <n v="87.322140781679991"/>
    <n v="87322140.781679988"/>
    <n v="3.42"/>
    <n v="90"/>
    <n v="3.7999999999999999E-2"/>
    <x v="605"/>
    <n v="79637792.392892152"/>
    <n v="10113999.633897303"/>
    <n v="8728870.8876352143"/>
    <n v="4778267.5435735285"/>
    <n v="4778267.5435735285"/>
    <n v="3413048.2454096638"/>
    <n v="2389133.7717867643"/>
    <x v="605"/>
    <x v="605"/>
    <n v="11715938.796093458"/>
    <n v="0.61691692931201592"/>
    <n v="56622470.391346321"/>
    <n v="16601978.709368587"/>
  </r>
  <r>
    <x v="730"/>
    <n v="134.0969255"/>
    <n v="107.27754040000001"/>
    <n v="0.8"/>
    <n v="87.270279115399987"/>
    <n v="0.65079999999999993"/>
    <n v="0.19495753185093101"/>
    <x v="610"/>
    <n v="87.270279115399987"/>
    <n v="87270279.115399987"/>
    <n v="3.42"/>
    <n v="90"/>
    <n v="3.7999999999999999E-2"/>
    <x v="606"/>
    <n v="79590494.553244784"/>
    <n v="10107992.808262087"/>
    <n v="8723686.7065681517"/>
    <n v="4775429.6731946869"/>
    <n v="4775429.6731946869"/>
    <n v="3411021.1951390621"/>
    <n v="2387714.8365973434"/>
    <x v="606"/>
    <x v="606"/>
    <n v="13643711.627231313"/>
    <n v="0.65235456505001677"/>
    <n v="56588841.627357036"/>
    <n v="18526849.662825197"/>
  </r>
  <r>
    <x v="731"/>
    <n v="142.73457690000001"/>
    <n v="130.38803599815"/>
    <n v="0.91349999999999998"/>
    <n v="129.48880816368001"/>
    <n v="0.90720000000000001"/>
    <n v="0.196044296412974"/>
    <x v="611"/>
    <n v="129.48880816368001"/>
    <n v="129488808.16368"/>
    <n v="3.42"/>
    <n v="90"/>
    <n v="3.7999999999999999E-2"/>
    <x v="607"/>
    <n v="118093793.04527615"/>
    <n v="14997911.71675007"/>
    <n v="12943923.244855447"/>
    <n v="7085627.5827165684"/>
    <n v="7085627.5827165684"/>
    <n v="5061162.5590832634"/>
    <n v="3542813.7913582842"/>
    <x v="607"/>
    <x v="607"/>
    <n v="14773575.230943354"/>
    <n v="0.57795450409211824"/>
    <n v="83964686.855191335"/>
    <n v="22019016.986568559"/>
  </r>
  <r>
    <x v="732"/>
    <n v="146.35001410000001"/>
    <n v="133.69073788035001"/>
    <n v="0.91349999999999998"/>
    <n v="132.76873279152002"/>
    <n v="0.90720000000000001"/>
    <n v="0.196044296412974"/>
    <x v="612"/>
    <n v="132.76873279152002"/>
    <n v="132768732.79152003"/>
    <n v="3.42"/>
    <n v="90"/>
    <n v="3.7999999999999999E-2"/>
    <x v="608"/>
    <n v="121085084.30586626"/>
    <n v="15377805.706845015"/>
    <n v="13271790.13338227"/>
    <n v="7265105.0583519749"/>
    <n v="7265105.0583519749"/>
    <n v="5189360.7559656966"/>
    <n v="3632552.5291759875"/>
    <x v="608"/>
    <x v="608"/>
    <n v="15147786.824426917"/>
    <n v="0.57795450409211824"/>
    <n v="86091494.941470906"/>
    <n v="22576754.115508564"/>
  </r>
  <r>
    <x v="733"/>
    <n v="149.38745399999999"/>
    <n v="136.465439229"/>
    <n v="0.91349999999999998"/>
    <n v="135.52429826879998"/>
    <n v="0.90720000000000001"/>
    <n v="0.196044296412974"/>
    <x v="613"/>
    <n v="135.52429826879998"/>
    <n v="135524298.26879999"/>
    <n v="3.42"/>
    <n v="90"/>
    <n v="3.7999999999999999E-2"/>
    <x v="609"/>
    <n v="123598160.02114558"/>
    <n v="15696966.322685489"/>
    <n v="13547241.182317708"/>
    <n v="7415889.6012687348"/>
    <n v="7415889.6012687348"/>
    <n v="5297064.0009062393"/>
    <n v="3707944.8006343674"/>
    <x v="609"/>
    <x v="609"/>
    <n v="15462173.484244864"/>
    <n v="0.57795450409211824"/>
    <n v="87878291.775034502"/>
    <n v="23045326.217702396"/>
  </r>
  <r>
    <x v="734"/>
    <n v="148.6902264"/>
    <n v="135.82852181639998"/>
    <n v="0.91349999999999998"/>
    <n v="134.89177339008"/>
    <n v="0.90720000000000001"/>
    <n v="0.196044296412974"/>
    <x v="614"/>
    <n v="134.89177339008"/>
    <n v="134891773.39008"/>
    <n v="3.42"/>
    <n v="90"/>
    <n v="3.7999999999999999E-2"/>
    <x v="610"/>
    <n v="123021297.33175296"/>
    <n v="15623704.761132626"/>
    <n v="13484012.911112495"/>
    <n v="7381277.8399051772"/>
    <n v="7381277.8399051772"/>
    <n v="5272341.3142179837"/>
    <n v="3690638.9199525886"/>
    <x v="610"/>
    <x v="610"/>
    <n v="15390007.758003863"/>
    <n v="0.57795450409211813"/>
    <n v="87468142.402876347"/>
    <n v="22937768.072357833"/>
  </r>
  <r>
    <x v="735"/>
    <n v="151.69711849999999"/>
    <n v="138.57531774974998"/>
    <n v="0.91349999999999998"/>
    <n v="137.61962590319999"/>
    <n v="0.90720000000000001"/>
    <n v="0.196044296412974"/>
    <x v="615"/>
    <n v="137.61962590319999"/>
    <n v="137619625.9032"/>
    <n v="3.42"/>
    <n v="90"/>
    <n v="3.7999999999999999E-2"/>
    <x v="611"/>
    <n v="125509098.82371841"/>
    <n v="15939655.550612239"/>
    <n v="13756693.724642565"/>
    <n v="7530545.929423105"/>
    <n v="7530545.929423105"/>
    <n v="5378961.378159361"/>
    <n v="3765272.9647115525"/>
    <x v="611"/>
    <x v="611"/>
    <n v="15701232.60355619"/>
    <n v="0.57795450409211813"/>
    <n v="89236969.263663784"/>
    <n v="23401627.703742489"/>
  </r>
  <r>
    <x v="736"/>
    <n v="153.0191882"/>
    <n v="139.78302842069999"/>
    <n v="0.91349999999999998"/>
    <n v="138.81900753504002"/>
    <n v="0.90720000000000001"/>
    <n v="0.196044296412974"/>
    <x v="616"/>
    <n v="138.81900753504002"/>
    <n v="138819007.53504002"/>
    <n v="3.42"/>
    <n v="90"/>
    <n v="3.7999999999999999E-2"/>
    <x v="612"/>
    <n v="126602934.87195651"/>
    <n v="16078572.728738477"/>
    <n v="13876585.968644092"/>
    <n v="7596176.0923173903"/>
    <n v="7596176.0923173903"/>
    <n v="5425840.0659409938"/>
    <n v="3798088.0461586951"/>
    <x v="612"/>
    <x v="612"/>
    <n v="15838071.879628619"/>
    <n v="0.57795450409211813"/>
    <n v="90014686.693961069"/>
    <n v="23605577.411052182"/>
  </r>
  <r>
    <x v="737"/>
    <n v="150.29416130000001"/>
    <n v="137.29371634755"/>
    <n v="0.91349999999999998"/>
    <n v="136.34686313136001"/>
    <n v="0.90720000000000001"/>
    <n v="0.196044296412974"/>
    <x v="617"/>
    <n v="136.34686313136001"/>
    <n v="136346863.13136002"/>
    <n v="3.42"/>
    <n v="90"/>
    <n v="3.7999999999999999E-2"/>
    <x v="613"/>
    <n v="124348339.17580035"/>
    <n v="15792239.075326646"/>
    <n v="13629466.176090404"/>
    <n v="7460900.3505480206"/>
    <n v="7460900.3505480206"/>
    <n v="5329214.5361057296"/>
    <n v="3730450.1752740103"/>
    <x v="613"/>
    <x v="613"/>
    <n v="15556021.161520567"/>
    <n v="0.57795450409211813"/>
    <n v="88411669.153994054"/>
    <n v="23185199.848003857"/>
  </r>
  <r>
    <x v="738"/>
    <n v="146.19656000000001"/>
    <n v="133.55055756000002"/>
    <n v="0.91349999999999998"/>
    <n v="132.62951923200001"/>
    <n v="0.90720000000000001"/>
    <n v="0.196044296412974"/>
    <x v="618"/>
    <n v="132.62951923200001"/>
    <n v="132629519.23200001"/>
    <n v="3.42"/>
    <n v="90"/>
    <n v="3.7999999999999999E-2"/>
    <x v="614"/>
    <n v="120958121.53958401"/>
    <n v="15361681.43552717"/>
    <n v="13257874.107320834"/>
    <n v="7257487.2923750402"/>
    <n v="7257487.2923750402"/>
    <n v="5183919.4945536004"/>
    <n v="3628743.6461875201"/>
    <x v="614"/>
    <x v="614"/>
    <n v="15131903.737510737"/>
    <n v="0.57795450409211824"/>
    <n v="86001224.414644226"/>
    <n v="22553081.446223065"/>
  </r>
  <r>
    <x v="739"/>
    <n v="146.69895750000001"/>
    <n v="134.00949767624999"/>
    <n v="0.91349999999999998"/>
    <n v="133.08529424400001"/>
    <n v="0.90720000000000001"/>
    <n v="0.196044296412974"/>
    <x v="619"/>
    <n v="133.08529424400001"/>
    <n v="133085294.24400002"/>
    <n v="3.42"/>
    <n v="90"/>
    <n v="3.7999999999999999E-2"/>
    <x v="615"/>
    <n v="121373788.35052803"/>
    <n v="15414471.12051706"/>
    <n v="13303434.158848949"/>
    <n v="7282427.3010316817"/>
    <n v="7282427.3010316817"/>
    <n v="5201733.786451201"/>
    <n v="3641213.6505158409"/>
    <x v="615"/>
    <x v="615"/>
    <n v="15183903.802409431"/>
    <n v="0.57795450409211813"/>
    <n v="86296763.517225429"/>
    <n v="22630584.034080666"/>
  </r>
  <r>
    <x v="740"/>
    <n v="148.5495809"/>
    <n v="135.70004215214999"/>
    <n v="0.91349999999999998"/>
    <n v="134.76417979248001"/>
    <n v="0.90720000000000001"/>
    <n v="0.196044296412974"/>
    <x v="620"/>
    <n v="134.76417979248001"/>
    <n v="134764179.79248002"/>
    <n v="3.42"/>
    <n v="90"/>
    <n v="3.7999999999999999E-2"/>
    <x v="616"/>
    <n v="122904931.97074178"/>
    <n v="15608926.360284206"/>
    <n v="13471258.436364518"/>
    <n v="7374295.9182445062"/>
    <n v="7374295.9182445062"/>
    <n v="5267354.2273175046"/>
    <n v="3687147.9591222531"/>
    <x v="616"/>
    <x v="616"/>
    <n v="15375450.410231013"/>
    <n v="0.57795450409211813"/>
    <n v="87385406.631197393"/>
    <n v="22916071.3278069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58940-F8F3-4CCC-A035-90E1F45DB003}" name="数据透视表1" cacheId="1" applyNumberFormats="0" applyBorderFormats="0" applyFontFormats="0" applyPatternFormats="0" applyAlignmentFormats="0" applyWidthHeightFormats="1" dataCaption="值" grandTotalCaption="Total" updatedVersion="7" minRefreshableVersion="3" useAutoFormatting="1" itemPrintTitles="1" createdVersion="7" indent="0" outline="1" outlineData="1" multipleFieldFilters="0" chartFormat="34" rowHeaderCaption="Row labels">
  <location ref="A3:D29" firstHeaderRow="0" firstDataRow="1" firstDataCol="1"/>
  <pivotFields count="29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622">
        <item x="1"/>
        <item x="73"/>
        <item x="78"/>
        <item x="83"/>
        <item x="82"/>
        <item x="79"/>
        <item x="91"/>
        <item x="77"/>
        <item x="99"/>
        <item x="72"/>
        <item x="80"/>
        <item x="71"/>
        <item x="87"/>
        <item x="74"/>
        <item x="90"/>
        <item x="100"/>
        <item x="81"/>
        <item x="84"/>
        <item x="76"/>
        <item x="92"/>
        <item x="96"/>
        <item x="85"/>
        <item x="86"/>
        <item x="94"/>
        <item x="98"/>
        <item x="88"/>
        <item x="95"/>
        <item x="70"/>
        <item x="97"/>
        <item x="69"/>
        <item x="101"/>
        <item x="93"/>
        <item x="67"/>
        <item x="89"/>
        <item x="75"/>
        <item x="68"/>
        <item x="66"/>
        <item x="102"/>
        <item x="105"/>
        <item x="106"/>
        <item x="103"/>
        <item x="104"/>
        <item x="111"/>
        <item x="112"/>
        <item x="107"/>
        <item x="110"/>
        <item x="127"/>
        <item x="14"/>
        <item x="109"/>
        <item x="9"/>
        <item x="7"/>
        <item x="119"/>
        <item x="108"/>
        <item x="113"/>
        <item x="114"/>
        <item x="118"/>
        <item x="115"/>
        <item x="23"/>
        <item x="28"/>
        <item x="117"/>
        <item x="22"/>
        <item x="20"/>
        <item x="10"/>
        <item x="29"/>
        <item x="120"/>
        <item x="11"/>
        <item x="15"/>
        <item x="18"/>
        <item x="30"/>
        <item x="116"/>
        <item x="21"/>
        <item x="12"/>
        <item x="31"/>
        <item x="24"/>
        <item x="128"/>
        <item x="8"/>
        <item x="3"/>
        <item x="48"/>
        <item x="33"/>
        <item x="49"/>
        <item x="34"/>
        <item x="19"/>
        <item x="42"/>
        <item x="26"/>
        <item x="32"/>
        <item x="25"/>
        <item x="35"/>
        <item x="6"/>
        <item x="37"/>
        <item x="27"/>
        <item x="38"/>
        <item x="2"/>
        <item x="41"/>
        <item x="13"/>
        <item x="36"/>
        <item x="43"/>
        <item x="121"/>
        <item x="16"/>
        <item x="46"/>
        <item x="47"/>
        <item x="131"/>
        <item x="50"/>
        <item x="39"/>
        <item x="4"/>
        <item x="40"/>
        <item x="17"/>
        <item x="132"/>
        <item x="126"/>
        <item x="5"/>
        <item x="149"/>
        <item x="151"/>
        <item x="137"/>
        <item x="122"/>
        <item x="129"/>
        <item x="45"/>
        <item x="133"/>
        <item x="44"/>
        <item x="123"/>
        <item x="130"/>
        <item x="138"/>
        <item x="140"/>
        <item x="134"/>
        <item x="154"/>
        <item x="52"/>
        <item x="124"/>
        <item x="153"/>
        <item x="136"/>
        <item x="139"/>
        <item x="152"/>
        <item x="125"/>
        <item x="53"/>
        <item x="51"/>
        <item x="54"/>
        <item x="141"/>
        <item x="142"/>
        <item x="155"/>
        <item x="135"/>
        <item x="150"/>
        <item x="158"/>
        <item x="159"/>
        <item x="146"/>
        <item x="55"/>
        <item x="160"/>
        <item x="156"/>
        <item x="161"/>
        <item x="147"/>
        <item x="143"/>
        <item x="157"/>
        <item x="162"/>
        <item x="145"/>
        <item x="148"/>
        <item x="65"/>
        <item x="59"/>
        <item x="61"/>
        <item x="62"/>
        <item x="163"/>
        <item x="60"/>
        <item x="144"/>
        <item x="63"/>
        <item x="64"/>
        <item x="56"/>
        <item x="57"/>
        <item x="164"/>
        <item x="58"/>
        <item x="165"/>
        <item x="166"/>
        <item x="167"/>
        <item x="168"/>
        <item x="169"/>
        <item x="189"/>
        <item x="170"/>
        <item x="172"/>
        <item x="190"/>
        <item x="171"/>
        <item x="184"/>
        <item x="173"/>
        <item x="175"/>
        <item x="180"/>
        <item x="183"/>
        <item x="179"/>
        <item x="188"/>
        <item x="182"/>
        <item x="187"/>
        <item x="181"/>
        <item x="174"/>
        <item x="185"/>
        <item x="186"/>
        <item x="192"/>
        <item x="195"/>
        <item x="176"/>
        <item x="374"/>
        <item x="379"/>
        <item x="178"/>
        <item x="193"/>
        <item x="191"/>
        <item x="373"/>
        <item x="375"/>
        <item x="378"/>
        <item x="377"/>
        <item x="376"/>
        <item x="194"/>
        <item x="372"/>
        <item x="382"/>
        <item x="386"/>
        <item x="381"/>
        <item x="391"/>
        <item x="383"/>
        <item x="371"/>
        <item x="361"/>
        <item x="390"/>
        <item x="177"/>
        <item x="389"/>
        <item x="367"/>
        <item x="385"/>
        <item x="370"/>
        <item x="380"/>
        <item x="387"/>
        <item x="368"/>
        <item x="197"/>
        <item x="388"/>
        <item x="392"/>
        <item x="196"/>
        <item x="384"/>
        <item x="396"/>
        <item x="395"/>
        <item x="360"/>
        <item x="397"/>
        <item x="369"/>
        <item x="393"/>
        <item x="359"/>
        <item x="209"/>
        <item x="394"/>
        <item x="362"/>
        <item x="355"/>
        <item x="203"/>
        <item x="212"/>
        <item x="204"/>
        <item x="357"/>
        <item x="213"/>
        <item x="198"/>
        <item x="211"/>
        <item x="358"/>
        <item x="200"/>
        <item x="537"/>
        <item x="201"/>
        <item x="199"/>
        <item x="398"/>
        <item x="356"/>
        <item x="202"/>
        <item x="214"/>
        <item x="405"/>
        <item x="210"/>
        <item x="402"/>
        <item x="401"/>
        <item x="536"/>
        <item x="399"/>
        <item x="538"/>
        <item x="403"/>
        <item x="205"/>
        <item x="406"/>
        <item x="404"/>
        <item x="215"/>
        <item x="354"/>
        <item x="400"/>
        <item x="539"/>
        <item x="216"/>
        <item x="217"/>
        <item x="407"/>
        <item x="365"/>
        <item x="364"/>
        <item x="535"/>
        <item x="206"/>
        <item x="556"/>
        <item x="546"/>
        <item x="207"/>
        <item x="557"/>
        <item x="353"/>
        <item x="208"/>
        <item x="366"/>
        <item x="547"/>
        <item x="363"/>
        <item x="555"/>
        <item x="548"/>
        <item x="409"/>
        <item x="534"/>
        <item x="554"/>
        <item x="514"/>
        <item x="540"/>
        <item x="545"/>
        <item x="408"/>
        <item x="549"/>
        <item x="550"/>
        <item x="218"/>
        <item x="410"/>
        <item x="533"/>
        <item x="513"/>
        <item x="516"/>
        <item x="551"/>
        <item x="572"/>
        <item x="553"/>
        <item x="515"/>
        <item x="541"/>
        <item x="552"/>
        <item x="220"/>
        <item x="581"/>
        <item x="571"/>
        <item x="578"/>
        <item x="582"/>
        <item x="577"/>
        <item x="573"/>
        <item x="558"/>
        <item x="580"/>
        <item x="579"/>
        <item x="544"/>
        <item x="351"/>
        <item x="574"/>
        <item x="224"/>
        <item x="542"/>
        <item x="543"/>
        <item x="590"/>
        <item x="569"/>
        <item x="568"/>
        <item x="411"/>
        <item x="584"/>
        <item x="352"/>
        <item x="560"/>
        <item x="518"/>
        <item x="229"/>
        <item x="419"/>
        <item x="583"/>
        <item x="219"/>
        <item x="570"/>
        <item x="225"/>
        <item x="559"/>
        <item x="567"/>
        <item x="563"/>
        <item x="221"/>
        <item x="226"/>
        <item x="585"/>
        <item x="561"/>
        <item x="562"/>
        <item x="420"/>
        <item x="227"/>
        <item x="586"/>
        <item x="575"/>
        <item x="589"/>
        <item x="588"/>
        <item x="230"/>
        <item x="564"/>
        <item x="566"/>
        <item x="340"/>
        <item x="350"/>
        <item x="228"/>
        <item x="412"/>
        <item x="517"/>
        <item x="329"/>
        <item x="414"/>
        <item x="576"/>
        <item x="223"/>
        <item x="519"/>
        <item x="418"/>
        <item x="587"/>
        <item x="591"/>
        <item x="307"/>
        <item x="222"/>
        <item x="346"/>
        <item x="522"/>
        <item x="330"/>
        <item x="231"/>
        <item x="309"/>
        <item x="421"/>
        <item x="565"/>
        <item x="413"/>
        <item x="417"/>
        <item x="345"/>
        <item x="332"/>
        <item x="342"/>
        <item x="320"/>
        <item x="339"/>
        <item x="310"/>
        <item x="308"/>
        <item x="301"/>
        <item x="341"/>
        <item x="306"/>
        <item x="343"/>
        <item x="476"/>
        <item x="526"/>
        <item x="347"/>
        <item x="344"/>
        <item x="415"/>
        <item x="333"/>
        <item x="349"/>
        <item x="300"/>
        <item x="520"/>
        <item x="422"/>
        <item x="328"/>
        <item x="523"/>
        <item x="321"/>
        <item x="305"/>
        <item x="334"/>
        <item x="527"/>
        <item x="319"/>
        <item x="338"/>
        <item x="479"/>
        <item x="303"/>
        <item x="489"/>
        <item x="323"/>
        <item x="304"/>
        <item x="348"/>
        <item x="324"/>
        <item x="423"/>
        <item x="331"/>
        <item x="477"/>
        <item x="322"/>
        <item x="478"/>
        <item x="528"/>
        <item x="277"/>
        <item x="275"/>
        <item x="337"/>
        <item x="336"/>
        <item x="484"/>
        <item x="416"/>
        <item x="483"/>
        <item x="521"/>
        <item x="485"/>
        <item x="302"/>
        <item x="447"/>
        <item x="335"/>
        <item x="317"/>
        <item x="524"/>
        <item x="525"/>
        <item x="299"/>
        <item x="436"/>
        <item x="488"/>
        <item x="592"/>
        <item x="318"/>
        <item x="325"/>
        <item x="311"/>
        <item x="435"/>
        <item x="278"/>
        <item x="482"/>
        <item x="257"/>
        <item x="487"/>
        <item x="312"/>
        <item x="593"/>
        <item x="326"/>
        <item x="434"/>
        <item x="475"/>
        <item x="481"/>
        <item x="490"/>
        <item x="480"/>
        <item x="276"/>
        <item x="512"/>
        <item x="445"/>
        <item x="316"/>
        <item x="437"/>
        <item x="442"/>
        <item x="486"/>
        <item x="293"/>
        <item x="232"/>
        <item x="294"/>
        <item x="464"/>
        <item x="444"/>
        <item x="446"/>
        <item x="274"/>
        <item x="463"/>
        <item x="458"/>
        <item x="443"/>
        <item x="459"/>
        <item x="298"/>
        <item x="469"/>
        <item x="465"/>
        <item x="433"/>
        <item x="460"/>
        <item x="424"/>
        <item x="473"/>
        <item x="432"/>
        <item x="457"/>
        <item x="327"/>
        <item x="313"/>
        <item x="295"/>
        <item x="595"/>
        <item x="315"/>
        <item x="470"/>
        <item x="508"/>
        <item x="425"/>
        <item x="474"/>
        <item x="511"/>
        <item x="509"/>
        <item x="281"/>
        <item x="471"/>
        <item x="468"/>
        <item x="427"/>
        <item x="594"/>
        <item x="426"/>
        <item x="472"/>
        <item x="273"/>
        <item x="259"/>
        <item x="462"/>
        <item x="491"/>
        <item x="297"/>
        <item x="233"/>
        <item x="289"/>
        <item x="529"/>
        <item x="495"/>
        <item x="280"/>
        <item x="279"/>
        <item x="291"/>
        <item x="258"/>
        <item x="596"/>
        <item x="461"/>
        <item x="530"/>
        <item x="466"/>
        <item x="272"/>
        <item x="296"/>
        <item x="496"/>
        <item x="290"/>
        <item x="271"/>
        <item x="292"/>
        <item x="438"/>
        <item x="494"/>
        <item x="492"/>
        <item x="456"/>
        <item x="270"/>
        <item x="497"/>
        <item x="500"/>
        <item x="441"/>
        <item x="285"/>
        <item x="510"/>
        <item x="439"/>
        <item x="604"/>
        <item x="599"/>
        <item x="431"/>
        <item x="532"/>
        <item x="314"/>
        <item x="467"/>
        <item x="603"/>
        <item x="601"/>
        <item x="284"/>
        <item x="507"/>
        <item x="499"/>
        <item x="602"/>
        <item x="506"/>
        <item x="498"/>
        <item x="440"/>
        <item x="493"/>
        <item x="505"/>
        <item x="597"/>
        <item x="504"/>
        <item x="256"/>
        <item x="600"/>
        <item x="429"/>
        <item x="428"/>
        <item x="502"/>
        <item x="268"/>
        <item x="430"/>
        <item x="448"/>
        <item x="605"/>
        <item x="288"/>
        <item x="286"/>
        <item x="234"/>
        <item x="282"/>
        <item x="503"/>
        <item x="501"/>
        <item x="269"/>
        <item x="260"/>
        <item x="287"/>
        <item x="531"/>
        <item x="267"/>
        <item x="598"/>
        <item x="449"/>
        <item x="454"/>
        <item x="453"/>
        <item x="283"/>
        <item x="455"/>
        <item x="263"/>
        <item x="235"/>
        <item x="451"/>
        <item x="255"/>
        <item x="450"/>
        <item x="264"/>
        <item x="606"/>
        <item x="607"/>
        <item x="608"/>
        <item x="452"/>
        <item x="265"/>
        <item x="261"/>
        <item x="236"/>
        <item x="262"/>
        <item x="254"/>
        <item x="251"/>
        <item x="266"/>
        <item x="244"/>
        <item x="243"/>
        <item x="609"/>
        <item x="242"/>
        <item x="245"/>
        <item x="252"/>
        <item x="253"/>
        <item x="610"/>
        <item x="250"/>
        <item x="238"/>
        <item x="249"/>
        <item x="246"/>
        <item x="241"/>
        <item x="237"/>
        <item x="248"/>
        <item x="239"/>
        <item x="611"/>
        <item x="618"/>
        <item x="612"/>
        <item x="619"/>
        <item x="620"/>
        <item x="614"/>
        <item x="613"/>
        <item x="617"/>
        <item x="615"/>
        <item x="616"/>
        <item x="247"/>
        <item x="24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618">
        <item x="0"/>
        <item x="3"/>
        <item x="4"/>
        <item x="2"/>
        <item x="9"/>
        <item x="5"/>
        <item x="8"/>
        <item x="7"/>
        <item x="98"/>
        <item x="6"/>
        <item x="99"/>
        <item x="105"/>
        <item x="93"/>
        <item x="94"/>
        <item x="100"/>
        <item x="104"/>
        <item x="101"/>
        <item x="97"/>
        <item x="102"/>
        <item x="92"/>
        <item x="10"/>
        <item x="95"/>
        <item x="106"/>
        <item x="96"/>
        <item x="103"/>
        <item x="11"/>
        <item x="110"/>
        <item x="107"/>
        <item x="12"/>
        <item x="111"/>
        <item x="109"/>
        <item x="108"/>
        <item x="13"/>
        <item x="113"/>
        <item x="112"/>
        <item x="116"/>
        <item x="114"/>
        <item x="119"/>
        <item x="118"/>
        <item x="14"/>
        <item x="115"/>
        <item x="120"/>
        <item x="117"/>
        <item x="15"/>
        <item x="21"/>
        <item x="121"/>
        <item x="22"/>
        <item x="20"/>
        <item x="126"/>
        <item x="23"/>
        <item x="122"/>
        <item x="18"/>
        <item x="123"/>
        <item x="28"/>
        <item x="24"/>
        <item x="19"/>
        <item x="29"/>
        <item x="125"/>
        <item x="30"/>
        <item x="124"/>
        <item x="25"/>
        <item x="26"/>
        <item x="31"/>
        <item x="27"/>
        <item x="127"/>
        <item x="16"/>
        <item x="17"/>
        <item x="34"/>
        <item x="33"/>
        <item x="42"/>
        <item x="35"/>
        <item x="32"/>
        <item x="128"/>
        <item x="36"/>
        <item x="41"/>
        <item x="129"/>
        <item x="43"/>
        <item x="38"/>
        <item x="37"/>
        <item x="40"/>
        <item x="39"/>
        <item x="130"/>
        <item x="53"/>
        <item x="48"/>
        <item x="52"/>
        <item x="71"/>
        <item x="44"/>
        <item x="46"/>
        <item x="45"/>
        <item x="131"/>
        <item x="70"/>
        <item x="47"/>
        <item x="72"/>
        <item x="51"/>
        <item x="136"/>
        <item x="133"/>
        <item x="57"/>
        <item x="54"/>
        <item x="132"/>
        <item x="56"/>
        <item x="49"/>
        <item x="137"/>
        <item x="135"/>
        <item x="55"/>
        <item x="76"/>
        <item x="141"/>
        <item x="61"/>
        <item x="68"/>
        <item x="134"/>
        <item x="50"/>
        <item x="139"/>
        <item x="58"/>
        <item x="69"/>
        <item x="140"/>
        <item x="77"/>
        <item x="66"/>
        <item x="67"/>
        <item x="59"/>
        <item x="138"/>
        <item x="60"/>
        <item x="73"/>
        <item x="78"/>
        <item x="75"/>
        <item x="65"/>
        <item x="64"/>
        <item x="63"/>
        <item x="62"/>
        <item x="145"/>
        <item x="81"/>
        <item x="82"/>
        <item x="146"/>
        <item x="79"/>
        <item x="144"/>
        <item x="85"/>
        <item x="142"/>
        <item x="86"/>
        <item x="83"/>
        <item x="84"/>
        <item x="74"/>
        <item x="147"/>
        <item x="143"/>
        <item x="148"/>
        <item x="90"/>
        <item x="153"/>
        <item x="89"/>
        <item x="80"/>
        <item x="149"/>
        <item x="151"/>
        <item x="150"/>
        <item x="152"/>
        <item x="87"/>
        <item x="159"/>
        <item x="155"/>
        <item x="154"/>
        <item x="88"/>
        <item x="158"/>
        <item x="161"/>
        <item x="157"/>
        <item x="91"/>
        <item x="156"/>
        <item x="160"/>
        <item x="163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82"/>
        <item x="178"/>
        <item x="177"/>
        <item x="181"/>
        <item x="179"/>
        <item x="180"/>
        <item x="174"/>
        <item x="176"/>
        <item x="175"/>
        <item x="183"/>
        <item x="202"/>
        <item x="201"/>
        <item x="184"/>
        <item x="186"/>
        <item x="185"/>
        <item x="188"/>
        <item x="187"/>
        <item x="233"/>
        <item x="189"/>
        <item x="203"/>
        <item x="200"/>
        <item x="234"/>
        <item x="190"/>
        <item x="193"/>
        <item x="198"/>
        <item x="191"/>
        <item x="192"/>
        <item x="194"/>
        <item x="197"/>
        <item x="235"/>
        <item x="195"/>
        <item x="196"/>
        <item x="199"/>
        <item x="236"/>
        <item x="204"/>
        <item x="237"/>
        <item x="242"/>
        <item x="205"/>
        <item x="238"/>
        <item x="207"/>
        <item x="243"/>
        <item x="239"/>
        <item x="241"/>
        <item x="206"/>
        <item x="587"/>
        <item x="240"/>
        <item x="208"/>
        <item x="210"/>
        <item x="211"/>
        <item x="209"/>
        <item x="215"/>
        <item x="212"/>
        <item x="213"/>
        <item x="441"/>
        <item x="435"/>
        <item x="442"/>
        <item x="228"/>
        <item x="588"/>
        <item x="436"/>
        <item x="586"/>
        <item x="444"/>
        <item x="439"/>
        <item x="437"/>
        <item x="440"/>
        <item x="443"/>
        <item x="438"/>
        <item x="214"/>
        <item x="229"/>
        <item x="534"/>
        <item x="533"/>
        <item x="218"/>
        <item x="216"/>
        <item x="589"/>
        <item x="217"/>
        <item x="568"/>
        <item x="566"/>
        <item x="532"/>
        <item x="592"/>
        <item x="535"/>
        <item x="224"/>
        <item x="244"/>
        <item x="567"/>
        <item x="591"/>
        <item x="219"/>
        <item x="569"/>
        <item x="590"/>
        <item x="593"/>
        <item x="512"/>
        <item x="227"/>
        <item x="513"/>
        <item x="585"/>
        <item x="476"/>
        <item x="466"/>
        <item x="570"/>
        <item x="597"/>
        <item x="602"/>
        <item x="225"/>
        <item x="474"/>
        <item x="515"/>
        <item x="598"/>
        <item x="473"/>
        <item x="584"/>
        <item x="470"/>
        <item x="467"/>
        <item x="475"/>
        <item x="245"/>
        <item x="596"/>
        <item x="606"/>
        <item x="605"/>
        <item x="600"/>
        <item x="601"/>
        <item x="531"/>
        <item x="604"/>
        <item x="246"/>
        <item x="468"/>
        <item x="577"/>
        <item x="595"/>
        <item x="469"/>
        <item x="223"/>
        <item x="481"/>
        <item x="571"/>
        <item x="536"/>
        <item x="247"/>
        <item x="603"/>
        <item x="574"/>
        <item x="514"/>
        <item x="516"/>
        <item x="221"/>
        <item x="226"/>
        <item x="599"/>
        <item x="578"/>
        <item x="580"/>
        <item x="518"/>
        <item x="575"/>
        <item x="480"/>
        <item x="482"/>
        <item x="511"/>
        <item x="537"/>
        <item x="583"/>
        <item x="220"/>
        <item x="472"/>
        <item x="572"/>
        <item x="573"/>
        <item x="576"/>
        <item x="542"/>
        <item x="222"/>
        <item x="517"/>
        <item x="579"/>
        <item x="594"/>
        <item x="485"/>
        <item x="471"/>
        <item x="230"/>
        <item x="477"/>
        <item x="543"/>
        <item x="486"/>
        <item x="232"/>
        <item x="581"/>
        <item x="248"/>
        <item x="479"/>
        <item x="484"/>
        <item x="478"/>
        <item x="231"/>
        <item x="523"/>
        <item x="541"/>
        <item x="582"/>
        <item x="538"/>
        <item x="519"/>
        <item x="524"/>
        <item x="510"/>
        <item x="530"/>
        <item x="540"/>
        <item x="544"/>
        <item x="249"/>
        <item x="483"/>
        <item x="525"/>
        <item x="526"/>
        <item x="522"/>
        <item x="553"/>
        <item x="505"/>
        <item x="539"/>
        <item x="521"/>
        <item x="487"/>
        <item x="552"/>
        <item x="545"/>
        <item x="520"/>
        <item x="250"/>
        <item x="491"/>
        <item x="546"/>
        <item x="371"/>
        <item x="490"/>
        <item x="488"/>
        <item x="492"/>
        <item x="500"/>
        <item x="527"/>
        <item x="509"/>
        <item x="506"/>
        <item x="372"/>
        <item x="554"/>
        <item x="498"/>
        <item x="504"/>
        <item x="499"/>
        <item x="529"/>
        <item x="502"/>
        <item x="551"/>
        <item x="365"/>
        <item x="445"/>
        <item x="489"/>
        <item x="563"/>
        <item x="528"/>
        <item x="547"/>
        <item x="565"/>
        <item x="557"/>
        <item x="373"/>
        <item x="558"/>
        <item x="501"/>
        <item x="550"/>
        <item x="564"/>
        <item x="496"/>
        <item x="495"/>
        <item x="366"/>
        <item x="494"/>
        <item x="446"/>
        <item x="493"/>
        <item x="503"/>
        <item x="549"/>
        <item x="559"/>
        <item x="556"/>
        <item x="251"/>
        <item x="389"/>
        <item x="507"/>
        <item x="497"/>
        <item x="562"/>
        <item x="381"/>
        <item x="548"/>
        <item x="508"/>
        <item x="377"/>
        <item x="560"/>
        <item x="388"/>
        <item x="376"/>
        <item x="555"/>
        <item x="370"/>
        <item x="384"/>
        <item x="368"/>
        <item x="375"/>
        <item x="367"/>
        <item x="447"/>
        <item x="374"/>
        <item x="369"/>
        <item x="390"/>
        <item x="387"/>
        <item x="561"/>
        <item x="252"/>
        <item x="254"/>
        <item x="253"/>
        <item x="255"/>
        <item x="378"/>
        <item x="380"/>
        <item x="383"/>
        <item x="402"/>
        <item x="448"/>
        <item x="401"/>
        <item x="386"/>
        <item x="385"/>
        <item x="382"/>
        <item x="379"/>
        <item x="400"/>
        <item x="403"/>
        <item x="391"/>
        <item x="394"/>
        <item x="397"/>
        <item x="395"/>
        <item x="408"/>
        <item x="396"/>
        <item x="399"/>
        <item x="398"/>
        <item x="404"/>
        <item x="455"/>
        <item x="258"/>
        <item x="449"/>
        <item x="256"/>
        <item x="392"/>
        <item x="450"/>
        <item x="451"/>
        <item x="393"/>
        <item x="257"/>
        <item x="453"/>
        <item x="407"/>
        <item x="457"/>
        <item x="456"/>
        <item x="259"/>
        <item x="454"/>
        <item x="452"/>
        <item x="465"/>
        <item x="406"/>
        <item x="461"/>
        <item x="261"/>
        <item x="409"/>
        <item x="460"/>
        <item x="462"/>
        <item x="405"/>
        <item x="410"/>
        <item x="260"/>
        <item x="262"/>
        <item x="607"/>
        <item x="359"/>
        <item x="458"/>
        <item x="411"/>
        <item x="263"/>
        <item x="416"/>
        <item x="459"/>
        <item x="614"/>
        <item x="608"/>
        <item x="264"/>
        <item x="615"/>
        <item x="358"/>
        <item x="464"/>
        <item x="413"/>
        <item x="616"/>
        <item x="610"/>
        <item x="412"/>
        <item x="609"/>
        <item x="463"/>
        <item x="613"/>
        <item x="414"/>
        <item x="360"/>
        <item x="265"/>
        <item x="419"/>
        <item x="611"/>
        <item x="357"/>
        <item x="422"/>
        <item x="415"/>
        <item x="612"/>
        <item x="362"/>
        <item x="420"/>
        <item x="272"/>
        <item x="270"/>
        <item x="356"/>
        <item x="417"/>
        <item x="271"/>
        <item x="361"/>
        <item x="267"/>
        <item x="268"/>
        <item x="269"/>
        <item x="273"/>
        <item x="266"/>
        <item x="363"/>
        <item x="418"/>
        <item x="421"/>
        <item x="274"/>
        <item x="355"/>
        <item x="423"/>
        <item x="275"/>
        <item x="354"/>
        <item x="364"/>
        <item x="424"/>
        <item x="353"/>
        <item x="425"/>
        <item x="277"/>
        <item x="276"/>
        <item x="352"/>
        <item x="283"/>
        <item x="314"/>
        <item x="431"/>
        <item x="279"/>
        <item x="315"/>
        <item x="278"/>
        <item x="284"/>
        <item x="426"/>
        <item x="429"/>
        <item x="282"/>
        <item x="285"/>
        <item x="427"/>
        <item x="430"/>
        <item x="432"/>
        <item x="286"/>
        <item x="287"/>
        <item x="351"/>
        <item x="280"/>
        <item x="316"/>
        <item x="281"/>
        <item x="433"/>
        <item x="428"/>
        <item x="317"/>
        <item x="288"/>
        <item x="318"/>
        <item x="290"/>
        <item x="349"/>
        <item x="350"/>
        <item x="289"/>
        <item x="348"/>
        <item x="319"/>
        <item x="327"/>
        <item x="434"/>
        <item x="321"/>
        <item x="291"/>
        <item x="322"/>
        <item x="326"/>
        <item x="320"/>
        <item x="323"/>
        <item x="328"/>
        <item x="331"/>
        <item x="292"/>
        <item x="344"/>
        <item x="330"/>
        <item x="343"/>
        <item x="338"/>
        <item x="324"/>
        <item x="341"/>
        <item x="337"/>
        <item x="342"/>
        <item x="332"/>
        <item x="347"/>
        <item x="293"/>
        <item x="345"/>
        <item x="339"/>
        <item x="340"/>
        <item x="329"/>
        <item x="295"/>
        <item x="325"/>
        <item x="298"/>
        <item x="294"/>
        <item x="334"/>
        <item x="336"/>
        <item x="346"/>
        <item x="299"/>
        <item x="333"/>
        <item x="335"/>
        <item x="305"/>
        <item x="306"/>
        <item x="296"/>
        <item x="309"/>
        <item x="297"/>
        <item x="304"/>
        <item x="310"/>
        <item x="300"/>
        <item x="307"/>
        <item x="303"/>
        <item x="311"/>
        <item x="308"/>
        <item x="301"/>
        <item x="302"/>
        <item x="312"/>
        <item x="31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8">
        <item x="0"/>
        <item x="3"/>
        <item x="4"/>
        <item x="2"/>
        <item x="9"/>
        <item x="5"/>
        <item x="8"/>
        <item x="7"/>
        <item x="6"/>
        <item x="10"/>
        <item x="11"/>
        <item x="12"/>
        <item x="13"/>
        <item x="14"/>
        <item x="15"/>
        <item x="21"/>
        <item x="22"/>
        <item x="20"/>
        <item x="23"/>
        <item x="18"/>
        <item x="28"/>
        <item x="24"/>
        <item x="19"/>
        <item x="29"/>
        <item x="30"/>
        <item x="25"/>
        <item x="26"/>
        <item x="31"/>
        <item x="27"/>
        <item x="16"/>
        <item x="17"/>
        <item x="34"/>
        <item x="33"/>
        <item x="42"/>
        <item x="35"/>
        <item x="32"/>
        <item x="98"/>
        <item x="99"/>
        <item x="36"/>
        <item x="41"/>
        <item x="105"/>
        <item x="93"/>
        <item x="43"/>
        <item x="94"/>
        <item x="38"/>
        <item x="100"/>
        <item x="37"/>
        <item x="104"/>
        <item x="40"/>
        <item x="101"/>
        <item x="97"/>
        <item x="102"/>
        <item x="39"/>
        <item x="92"/>
        <item x="53"/>
        <item x="48"/>
        <item x="95"/>
        <item x="106"/>
        <item x="96"/>
        <item x="52"/>
        <item x="71"/>
        <item x="103"/>
        <item x="44"/>
        <item x="46"/>
        <item x="45"/>
        <item x="70"/>
        <item x="47"/>
        <item x="72"/>
        <item x="110"/>
        <item x="51"/>
        <item x="107"/>
        <item x="57"/>
        <item x="54"/>
        <item x="111"/>
        <item x="109"/>
        <item x="56"/>
        <item x="49"/>
        <item x="55"/>
        <item x="76"/>
        <item x="108"/>
        <item x="61"/>
        <item x="68"/>
        <item x="50"/>
        <item x="58"/>
        <item x="69"/>
        <item x="77"/>
        <item x="66"/>
        <item x="113"/>
        <item x="67"/>
        <item x="59"/>
        <item x="112"/>
        <item x="60"/>
        <item x="73"/>
        <item x="116"/>
        <item x="78"/>
        <item x="75"/>
        <item x="65"/>
        <item x="64"/>
        <item x="114"/>
        <item x="63"/>
        <item x="119"/>
        <item x="62"/>
        <item x="118"/>
        <item x="81"/>
        <item x="82"/>
        <item x="79"/>
        <item x="115"/>
        <item x="85"/>
        <item x="86"/>
        <item x="83"/>
        <item x="84"/>
        <item x="74"/>
        <item x="120"/>
        <item x="117"/>
        <item x="90"/>
        <item x="89"/>
        <item x="80"/>
        <item x="121"/>
        <item x="126"/>
        <item x="122"/>
        <item x="87"/>
        <item x="123"/>
        <item x="125"/>
        <item x="88"/>
        <item x="124"/>
        <item x="91"/>
        <item x="127"/>
        <item x="128"/>
        <item x="129"/>
        <item x="130"/>
        <item x="131"/>
        <item x="136"/>
        <item x="133"/>
        <item x="132"/>
        <item x="137"/>
        <item x="135"/>
        <item x="141"/>
        <item x="134"/>
        <item x="139"/>
        <item x="140"/>
        <item x="138"/>
        <item x="145"/>
        <item x="146"/>
        <item x="144"/>
        <item x="142"/>
        <item x="147"/>
        <item x="143"/>
        <item x="148"/>
        <item x="153"/>
        <item x="149"/>
        <item x="151"/>
        <item x="150"/>
        <item x="152"/>
        <item x="159"/>
        <item x="155"/>
        <item x="154"/>
        <item x="158"/>
        <item x="161"/>
        <item x="157"/>
        <item x="156"/>
        <item x="160"/>
        <item x="163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82"/>
        <item x="178"/>
        <item x="177"/>
        <item x="181"/>
        <item x="179"/>
        <item x="180"/>
        <item x="174"/>
        <item x="176"/>
        <item x="175"/>
        <item x="183"/>
        <item x="202"/>
        <item x="201"/>
        <item x="184"/>
        <item x="186"/>
        <item x="185"/>
        <item x="188"/>
        <item x="187"/>
        <item x="189"/>
        <item x="203"/>
        <item x="200"/>
        <item x="190"/>
        <item x="193"/>
        <item x="198"/>
        <item x="191"/>
        <item x="192"/>
        <item x="194"/>
        <item x="197"/>
        <item x="195"/>
        <item x="233"/>
        <item x="196"/>
        <item x="199"/>
        <item x="204"/>
        <item x="234"/>
        <item x="235"/>
        <item x="205"/>
        <item x="236"/>
        <item x="207"/>
        <item x="206"/>
        <item x="208"/>
        <item x="210"/>
        <item x="211"/>
        <item x="371"/>
        <item x="209"/>
        <item x="215"/>
        <item x="212"/>
        <item x="213"/>
        <item x="237"/>
        <item x="372"/>
        <item x="365"/>
        <item x="242"/>
        <item x="373"/>
        <item x="228"/>
        <item x="366"/>
        <item x="238"/>
        <item x="389"/>
        <item x="381"/>
        <item x="377"/>
        <item x="214"/>
        <item x="388"/>
        <item x="376"/>
        <item x="370"/>
        <item x="384"/>
        <item x="368"/>
        <item x="375"/>
        <item x="229"/>
        <item x="367"/>
        <item x="243"/>
        <item x="239"/>
        <item x="241"/>
        <item x="218"/>
        <item x="216"/>
        <item x="374"/>
        <item x="369"/>
        <item x="390"/>
        <item x="387"/>
        <item x="217"/>
        <item x="240"/>
        <item x="378"/>
        <item x="380"/>
        <item x="383"/>
        <item x="402"/>
        <item x="401"/>
        <item x="386"/>
        <item x="385"/>
        <item x="382"/>
        <item x="379"/>
        <item x="224"/>
        <item x="400"/>
        <item x="403"/>
        <item x="219"/>
        <item x="391"/>
        <item x="394"/>
        <item x="397"/>
        <item x="395"/>
        <item x="408"/>
        <item x="396"/>
        <item x="227"/>
        <item x="399"/>
        <item x="398"/>
        <item x="404"/>
        <item x="225"/>
        <item x="392"/>
        <item x="393"/>
        <item x="407"/>
        <item x="223"/>
        <item x="406"/>
        <item x="409"/>
        <item x="221"/>
        <item x="226"/>
        <item x="220"/>
        <item x="405"/>
        <item x="410"/>
        <item x="222"/>
        <item x="359"/>
        <item x="244"/>
        <item x="230"/>
        <item x="411"/>
        <item x="232"/>
        <item x="416"/>
        <item x="231"/>
        <item x="358"/>
        <item x="413"/>
        <item x="412"/>
        <item x="414"/>
        <item x="360"/>
        <item x="419"/>
        <item x="357"/>
        <item x="422"/>
        <item x="245"/>
        <item x="415"/>
        <item x="362"/>
        <item x="420"/>
        <item x="246"/>
        <item x="356"/>
        <item x="417"/>
        <item x="361"/>
        <item x="247"/>
        <item x="363"/>
        <item x="418"/>
        <item x="421"/>
        <item x="355"/>
        <item x="423"/>
        <item x="248"/>
        <item x="354"/>
        <item x="364"/>
        <item x="424"/>
        <item x="353"/>
        <item x="425"/>
        <item x="249"/>
        <item x="352"/>
        <item x="314"/>
        <item x="431"/>
        <item x="250"/>
        <item x="315"/>
        <item x="426"/>
        <item x="429"/>
        <item x="427"/>
        <item x="430"/>
        <item x="432"/>
        <item x="351"/>
        <item x="316"/>
        <item x="433"/>
        <item x="428"/>
        <item x="251"/>
        <item x="317"/>
        <item x="318"/>
        <item x="349"/>
        <item x="350"/>
        <item x="252"/>
        <item x="348"/>
        <item x="254"/>
        <item x="319"/>
        <item x="327"/>
        <item x="434"/>
        <item x="321"/>
        <item x="322"/>
        <item x="253"/>
        <item x="326"/>
        <item x="255"/>
        <item x="320"/>
        <item x="323"/>
        <item x="328"/>
        <item x="331"/>
        <item x="441"/>
        <item x="344"/>
        <item x="330"/>
        <item x="343"/>
        <item x="338"/>
        <item x="435"/>
        <item x="442"/>
        <item x="324"/>
        <item x="341"/>
        <item x="337"/>
        <item x="342"/>
        <item x="436"/>
        <item x="332"/>
        <item x="258"/>
        <item x="444"/>
        <item x="347"/>
        <item x="439"/>
        <item x="345"/>
        <item x="256"/>
        <item x="339"/>
        <item x="437"/>
        <item x="257"/>
        <item x="340"/>
        <item x="440"/>
        <item x="443"/>
        <item x="438"/>
        <item x="329"/>
        <item x="325"/>
        <item x="259"/>
        <item x="334"/>
        <item x="336"/>
        <item x="261"/>
        <item x="346"/>
        <item x="333"/>
        <item x="335"/>
        <item x="260"/>
        <item x="262"/>
        <item x="263"/>
        <item x="264"/>
        <item x="265"/>
        <item x="272"/>
        <item x="270"/>
        <item x="271"/>
        <item x="267"/>
        <item x="268"/>
        <item x="269"/>
        <item x="273"/>
        <item x="266"/>
        <item x="274"/>
        <item x="275"/>
        <item x="277"/>
        <item x="276"/>
        <item x="283"/>
        <item x="279"/>
        <item x="278"/>
        <item x="284"/>
        <item x="282"/>
        <item x="285"/>
        <item x="445"/>
        <item x="286"/>
        <item x="287"/>
        <item x="280"/>
        <item x="281"/>
        <item x="446"/>
        <item x="288"/>
        <item x="290"/>
        <item x="289"/>
        <item x="447"/>
        <item x="291"/>
        <item x="448"/>
        <item x="292"/>
        <item x="293"/>
        <item x="455"/>
        <item x="449"/>
        <item x="450"/>
        <item x="451"/>
        <item x="295"/>
        <item x="453"/>
        <item x="457"/>
        <item x="456"/>
        <item x="298"/>
        <item x="294"/>
        <item x="454"/>
        <item x="452"/>
        <item x="465"/>
        <item x="299"/>
        <item x="461"/>
        <item x="305"/>
        <item x="460"/>
        <item x="534"/>
        <item x="533"/>
        <item x="462"/>
        <item x="458"/>
        <item x="306"/>
        <item x="296"/>
        <item x="309"/>
        <item x="532"/>
        <item x="297"/>
        <item x="459"/>
        <item x="535"/>
        <item x="464"/>
        <item x="304"/>
        <item x="310"/>
        <item x="300"/>
        <item x="307"/>
        <item x="587"/>
        <item x="463"/>
        <item x="512"/>
        <item x="303"/>
        <item x="311"/>
        <item x="513"/>
        <item x="476"/>
        <item x="466"/>
        <item x="308"/>
        <item x="474"/>
        <item x="515"/>
        <item x="301"/>
        <item x="473"/>
        <item x="470"/>
        <item x="467"/>
        <item x="475"/>
        <item x="531"/>
        <item x="588"/>
        <item x="468"/>
        <item x="302"/>
        <item x="469"/>
        <item x="586"/>
        <item x="481"/>
        <item x="536"/>
        <item x="514"/>
        <item x="516"/>
        <item x="518"/>
        <item x="480"/>
        <item x="482"/>
        <item x="511"/>
        <item x="537"/>
        <item x="472"/>
        <item x="542"/>
        <item x="517"/>
        <item x="312"/>
        <item x="485"/>
        <item x="471"/>
        <item x="313"/>
        <item x="589"/>
        <item x="477"/>
        <item x="543"/>
        <item x="568"/>
        <item x="486"/>
        <item x="566"/>
        <item x="479"/>
        <item x="484"/>
        <item x="478"/>
        <item x="523"/>
        <item x="541"/>
        <item x="538"/>
        <item x="592"/>
        <item x="519"/>
        <item x="524"/>
        <item x="510"/>
        <item x="530"/>
        <item x="567"/>
        <item x="540"/>
        <item x="591"/>
        <item x="544"/>
        <item x="483"/>
        <item x="525"/>
        <item x="526"/>
        <item x="569"/>
        <item x="590"/>
        <item x="522"/>
        <item x="553"/>
        <item x="593"/>
        <item x="505"/>
        <item x="539"/>
        <item x="521"/>
        <item x="487"/>
        <item x="552"/>
        <item x="545"/>
        <item x="520"/>
        <item x="585"/>
        <item x="570"/>
        <item x="597"/>
        <item x="491"/>
        <item x="546"/>
        <item x="602"/>
        <item x="490"/>
        <item x="488"/>
        <item x="598"/>
        <item x="584"/>
        <item x="596"/>
        <item x="492"/>
        <item x="606"/>
        <item x="605"/>
        <item x="600"/>
        <item x="601"/>
        <item x="500"/>
        <item x="527"/>
        <item x="604"/>
        <item x="509"/>
        <item x="577"/>
        <item x="506"/>
        <item x="595"/>
        <item x="554"/>
        <item x="498"/>
        <item x="504"/>
        <item x="499"/>
        <item x="529"/>
        <item x="571"/>
        <item x="502"/>
        <item x="551"/>
        <item x="603"/>
        <item x="574"/>
        <item x="489"/>
        <item x="563"/>
        <item x="528"/>
        <item x="547"/>
        <item x="565"/>
        <item x="557"/>
        <item x="558"/>
        <item x="599"/>
        <item x="578"/>
        <item x="580"/>
        <item x="501"/>
        <item x="550"/>
        <item x="564"/>
        <item x="575"/>
        <item x="496"/>
        <item x="495"/>
        <item x="583"/>
        <item x="494"/>
        <item x="493"/>
        <item x="572"/>
        <item x="573"/>
        <item x="576"/>
        <item x="503"/>
        <item x="549"/>
        <item x="559"/>
        <item x="556"/>
        <item x="579"/>
        <item x="594"/>
        <item x="507"/>
        <item x="497"/>
        <item x="562"/>
        <item x="548"/>
        <item x="508"/>
        <item x="560"/>
        <item x="555"/>
        <item x="581"/>
        <item x="561"/>
        <item x="582"/>
        <item x="607"/>
        <item x="614"/>
        <item x="608"/>
        <item x="615"/>
        <item x="616"/>
        <item x="610"/>
        <item x="609"/>
        <item x="613"/>
        <item x="611"/>
        <item x="612"/>
        <item x="1"/>
        <item t="default"/>
      </items>
    </pivotField>
    <pivotField showAll="0"/>
    <pivotField dataField="1" showAll="0"/>
    <pivotField showAll="0"/>
    <pivotField showAll="0"/>
    <pivotField axis="axisRow" showAll="0">
      <items count="7">
        <item h="1" sd="0" x="0"/>
        <item n="First Quarter" sd="0" x="1"/>
        <item n="Second Quarter" sd="0" x="2"/>
        <item n="Third Quarter" sd="0" x="3"/>
        <item n="Fourth Quarter" sd="0" x="4"/>
        <item h="1" sd="0" x="5"/>
        <item t="default"/>
      </items>
    </pivotField>
    <pivotField axis="axisRow" showAll="0">
      <items count="10">
        <item h="1" sd="0" x="0"/>
        <item h="1" sd="0" x="1"/>
        <item x="2"/>
        <item n="2017" x="3"/>
        <item n="2018" x="4"/>
        <item n="2019" x="5"/>
        <item n="2020" x="6"/>
        <item h="1" x="7"/>
        <item h="1" sd="0" x="8"/>
        <item t="default"/>
      </items>
    </pivotField>
  </pivotFields>
  <rowFields count="2">
    <field x="28"/>
    <field x="27"/>
  </rowFields>
  <rowItems count="26"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fit margin" fld="24" subtotal="average" baseField="24" baseItem="2"/>
    <dataField name="Total Cost" fld="22" subtotal="average" baseField="27" baseItem="2"/>
    <dataField name="Miners' income" fld="7" subtotal="average" baseField="27" baseItem="2"/>
  </dataFields>
  <chartFormats count="6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F928D9-8824-4840-A14B-8F316899139A}" name="数据透视表1" cacheId="1" applyNumberFormats="0" applyBorderFormats="0" applyFontFormats="0" applyPatternFormats="0" applyAlignmentFormats="0" applyWidthHeightFormats="1" dataCaption="值" grandTotalCaption="Total" updatedVersion="7" minRefreshableVersion="3" useAutoFormatting="1" itemPrintTitles="1" createdVersion="7" indent="0" outline="1" outlineData="1" multipleFieldFilters="0" chartFormat="73" rowHeaderCaption="Row labels">
  <location ref="A3:E29" firstHeaderRow="0" firstDataRow="1" firstDataCol="1"/>
  <pivotFields count="29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sd="0" x="0"/>
        <item n="First Quarter" sd="0" x="1"/>
        <item n="Second Quarter" sd="0" x="2"/>
        <item n="Third Quarter" sd="0" x="3"/>
        <item n="Fourth Quarter" sd="0" x="4"/>
        <item h="1" sd="0" x="5"/>
        <item t="default"/>
      </items>
    </pivotField>
    <pivotField axis="axisRow" showAll="0">
      <items count="10">
        <item h="1" sd="0" x="0"/>
        <item h="1" sd="0" x="1"/>
        <item x="2"/>
        <item n="2017" x="3"/>
        <item n="2018" x="4"/>
        <item n="2019" x="5"/>
        <item n="2020" x="6"/>
        <item h="1" x="7"/>
        <item h="1" sd="0" x="8"/>
        <item t="default"/>
      </items>
    </pivotField>
  </pivotFields>
  <rowFields count="2">
    <field x="28"/>
    <field x="27"/>
  </rowFields>
  <rowItems count="26"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Electricity Price:0.062" fld="18" baseField="24" baseItem="4"/>
    <dataField name="Electricity Price:0.042857143" fld="19" baseField="24" baseItem="4"/>
    <dataField name="Electricity Price:0.03" fld="20" baseField="24" baseItem="4"/>
    <dataField name="China Hash" fld="4" subtotal="average" baseField="27" baseItem="4"/>
  </dataFields>
  <chartFormats count="4">
    <chartFormat chart="3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F22153-CAD3-44BD-82DA-EC086BE32E30}" name="数据透视表1" cacheId="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77" rowHeaderCaption="Row labels">
  <location ref="A3:E29" firstHeaderRow="0" firstDataRow="1" firstDataCol="1"/>
  <pivotFields count="29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sd="0" x="0"/>
        <item n="First Quarter" sd="0" x="1"/>
        <item n="Second Quarter" sd="0" x="2"/>
        <item n="Third Quarter" sd="0" x="3"/>
        <item n="Forth Quarter" sd="0" x="4"/>
        <item h="1" sd="0" x="5"/>
        <item t="default"/>
      </items>
    </pivotField>
    <pivotField axis="axisRow" showAll="0">
      <items count="10">
        <item h="1" sd="0" x="0"/>
        <item h="1" sd="0" x="1"/>
        <item x="2"/>
        <item x="3"/>
        <item x="4"/>
        <item x="5"/>
        <item x="6"/>
        <item h="1" x="7"/>
        <item h="1" sd="0" x="8"/>
        <item t="default"/>
      </items>
    </pivotField>
  </pivotFields>
  <rowFields count="2">
    <field x="28"/>
    <field x="27"/>
  </rowFields>
  <rowItems count="26"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Electricity Price:0.062" fld="18" baseField="24" baseItem="4"/>
    <dataField name="Electricity Price:0.042857143" fld="19" baseField="24" baseItem="4"/>
    <dataField name="Electricity Price:0.03" fld="20" baseField="24" baseItem="4"/>
    <dataField name="Mining Machine power consumption per T" fld="12" baseField="0" baseItem="0"/>
  </dataFields>
  <chartFormats count="8">
    <chartFormat chart="3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4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4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btc.com/stats/pool?percent_mode=2017" TargetMode="External"/><Relationship Id="rId3" Type="http://schemas.openxmlformats.org/officeDocument/2006/relationships/hyperlink" Target="https://canaan-creative.com/products/avalonminer" TargetMode="External"/><Relationship Id="rId7" Type="http://schemas.openxmlformats.org/officeDocument/2006/relationships/hyperlink" Target="https://btc.com/stats/pool?percent_mode=2016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www.blockchain.com/charts/hash-rate" TargetMode="External"/><Relationship Id="rId1" Type="http://schemas.openxmlformats.org/officeDocument/2006/relationships/hyperlink" Target="https://btc.com/tools/mining-calculator" TargetMode="External"/><Relationship Id="rId6" Type="http://schemas.openxmlformats.org/officeDocument/2006/relationships/hyperlink" Target="https://btc.com/stats/pool?percent_mode=2015" TargetMode="External"/><Relationship Id="rId11" Type="http://schemas.openxmlformats.org/officeDocument/2006/relationships/hyperlink" Target="https://digiconomist.net/bitcoin-energy-consumption" TargetMode="External"/><Relationship Id="rId5" Type="http://schemas.openxmlformats.org/officeDocument/2006/relationships/hyperlink" Target="https://btc.com/stats/pool?percent_mode=2018" TargetMode="External"/><Relationship Id="rId10" Type="http://schemas.openxmlformats.org/officeDocument/2006/relationships/hyperlink" Target="https://btc.com/stats/pool?percent_mode=2020" TargetMode="External"/><Relationship Id="rId4" Type="http://schemas.openxmlformats.org/officeDocument/2006/relationships/hyperlink" Target="https://btc.com/stats/pool?percent_mode=2021" TargetMode="External"/><Relationship Id="rId9" Type="http://schemas.openxmlformats.org/officeDocument/2006/relationships/hyperlink" Target="https://btc.com/stats/pool?percent_mode=2019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xiaobaicj.cn/p26527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igiconomist.net/bitcoin-energy-consump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btc.com/stats/pool?percent_mode=2020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www.gftop.com/a/qukuailian/phb/463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bch.btc.com/stats/pool/Bitcoin.com" TargetMode="External"/><Relationship Id="rId13" Type="http://schemas.openxmlformats.org/officeDocument/2006/relationships/hyperlink" Target="https://www.readblocks.com/archives/81283" TargetMode="External"/><Relationship Id="rId3" Type="http://schemas.openxmlformats.org/officeDocument/2006/relationships/hyperlink" Target="https://bch.btc.com/stats/pool/BTC.com" TargetMode="External"/><Relationship Id="rId7" Type="http://schemas.openxmlformats.org/officeDocument/2006/relationships/hyperlink" Target="https://bch.btc.com/stats/pool/BTC.TOP" TargetMode="External"/><Relationship Id="rId12" Type="http://schemas.openxmlformats.org/officeDocument/2006/relationships/hyperlink" Target="https://bch.btc.com/stats/pool/prohashing.com" TargetMode="External"/><Relationship Id="rId2" Type="http://schemas.openxmlformats.org/officeDocument/2006/relationships/hyperlink" Target="https://bch.btc.com/stats/pool/unknown" TargetMode="External"/><Relationship Id="rId16" Type="http://schemas.openxmlformats.org/officeDocument/2006/relationships/drawing" Target="../drawings/drawing6.xml"/><Relationship Id="rId1" Type="http://schemas.openxmlformats.org/officeDocument/2006/relationships/hyperlink" Target="https://www.coingogo.com/news/13804" TargetMode="External"/><Relationship Id="rId6" Type="http://schemas.openxmlformats.org/officeDocument/2006/relationships/hyperlink" Target="https://bch.btc.com/stats/pool/ViaBTC" TargetMode="External"/><Relationship Id="rId11" Type="http://schemas.openxmlformats.org/officeDocument/2006/relationships/hyperlink" Target="https://bch.btc.com/stats/pool/Mining-Dutch" TargetMode="External"/><Relationship Id="rId5" Type="http://schemas.openxmlformats.org/officeDocument/2006/relationships/hyperlink" Target="https://bch.btc.com/stats/pool/SBI%20Crypto" TargetMode="External"/><Relationship Id="rId15" Type="http://schemas.openxmlformats.org/officeDocument/2006/relationships/printerSettings" Target="../printerSettings/printerSettings12.bin"/><Relationship Id="rId10" Type="http://schemas.openxmlformats.org/officeDocument/2006/relationships/hyperlink" Target="https://bch.btc.com/stats/pool/Smiling%20Face" TargetMode="External"/><Relationship Id="rId4" Type="http://schemas.openxmlformats.org/officeDocument/2006/relationships/hyperlink" Target="https://bch.btc.com/stats/pool/AntPool" TargetMode="External"/><Relationship Id="rId9" Type="http://schemas.openxmlformats.org/officeDocument/2006/relationships/hyperlink" Target="https://bch.btc.com/stats/pool/Foundry%20USA" TargetMode="External"/><Relationship Id="rId14" Type="http://schemas.openxmlformats.org/officeDocument/2006/relationships/hyperlink" Target="https://bch.btc.com/stats/pool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2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97458-1B75-4461-B4AD-93078E608918}">
  <dimension ref="B3:E21"/>
  <sheetViews>
    <sheetView topLeftCell="D1" workbookViewId="0">
      <selection activeCell="E11" sqref="D4:E11"/>
    </sheetView>
  </sheetViews>
  <sheetFormatPr baseColWidth="10" defaultColWidth="8.83203125" defaultRowHeight="14"/>
  <cols>
    <col min="2" max="3" width="30.83203125" customWidth="1"/>
    <col min="4" max="4" width="40.6640625" customWidth="1"/>
  </cols>
  <sheetData>
    <row r="3" spans="2:5">
      <c r="B3" t="s">
        <v>230</v>
      </c>
      <c r="D3" s="33" t="s">
        <v>238</v>
      </c>
    </row>
    <row r="4" spans="2:5">
      <c r="B4" s="213" t="s">
        <v>234</v>
      </c>
      <c r="C4" s="162">
        <v>2015</v>
      </c>
      <c r="D4" s="33" t="s">
        <v>267</v>
      </c>
    </row>
    <row r="5" spans="2:5">
      <c r="B5" s="213"/>
      <c r="C5" s="163">
        <v>2016</v>
      </c>
      <c r="D5" s="33" t="s">
        <v>268</v>
      </c>
      <c r="E5" s="34"/>
    </row>
    <row r="6" spans="2:5">
      <c r="B6" s="213"/>
      <c r="C6" s="163">
        <v>2017</v>
      </c>
      <c r="D6" s="33" t="s">
        <v>244</v>
      </c>
    </row>
    <row r="7" spans="2:5">
      <c r="B7" s="213"/>
      <c r="C7" s="163">
        <v>2018</v>
      </c>
      <c r="D7" s="33" t="s">
        <v>269</v>
      </c>
    </row>
    <row r="8" spans="2:5">
      <c r="B8" s="213"/>
      <c r="C8" s="163">
        <v>2019</v>
      </c>
      <c r="D8" s="33" t="s">
        <v>270</v>
      </c>
    </row>
    <row r="9" spans="2:5">
      <c r="B9" s="213"/>
      <c r="C9" s="163">
        <v>2020</v>
      </c>
      <c r="D9" s="33" t="s">
        <v>245</v>
      </c>
    </row>
    <row r="10" spans="2:5">
      <c r="B10" s="213"/>
      <c r="C10" s="163">
        <v>2021</v>
      </c>
      <c r="D10" s="33" t="s">
        <v>271</v>
      </c>
    </row>
    <row r="11" spans="2:5">
      <c r="B11" s="164" t="s">
        <v>242</v>
      </c>
      <c r="C11" s="164"/>
      <c r="D11" s="33" t="s">
        <v>243</v>
      </c>
    </row>
    <row r="12" spans="2:5">
      <c r="B12" t="s">
        <v>11</v>
      </c>
      <c r="D12" s="33" t="s">
        <v>235</v>
      </c>
    </row>
    <row r="13" spans="2:5" hidden="1">
      <c r="B13" t="s">
        <v>24</v>
      </c>
      <c r="D13" s="34" t="s">
        <v>240</v>
      </c>
    </row>
    <row r="14" spans="2:5">
      <c r="B14" t="s">
        <v>231</v>
      </c>
      <c r="D14" s="33" t="s">
        <v>236</v>
      </c>
    </row>
    <row r="15" spans="2:5" hidden="1">
      <c r="B15" t="s">
        <v>232</v>
      </c>
      <c r="D15" s="34" t="s">
        <v>239</v>
      </c>
    </row>
    <row r="16" spans="2:5" hidden="1">
      <c r="B16" t="s">
        <v>25</v>
      </c>
      <c r="D16" s="34" t="s">
        <v>241</v>
      </c>
    </row>
    <row r="17" spans="2:4" hidden="1">
      <c r="B17" s="34" t="s">
        <v>262</v>
      </c>
      <c r="D17" s="34" t="s">
        <v>263</v>
      </c>
    </row>
    <row r="18" spans="2:4" hidden="1">
      <c r="B18" t="s">
        <v>27</v>
      </c>
      <c r="D18" s="34" t="s">
        <v>261</v>
      </c>
    </row>
    <row r="19" spans="2:4" hidden="1">
      <c r="B19" t="s">
        <v>30</v>
      </c>
      <c r="D19" s="34" t="s">
        <v>264</v>
      </c>
    </row>
    <row r="20" spans="2:4" hidden="1">
      <c r="B20" t="s">
        <v>233</v>
      </c>
      <c r="D20" s="34" t="s">
        <v>265</v>
      </c>
    </row>
    <row r="21" spans="2:4">
      <c r="B21" s="34" t="s">
        <v>266</v>
      </c>
      <c r="D21" s="33" t="s">
        <v>219</v>
      </c>
    </row>
  </sheetData>
  <mergeCells count="1">
    <mergeCell ref="B4:B10"/>
  </mergeCells>
  <phoneticPr fontId="9" type="noConversion"/>
  <hyperlinks>
    <hyperlink ref="D12" r:id="rId1" xr:uid="{1CA97EE8-ECFD-4AE9-B1FF-5D11DF3BE8EB}"/>
    <hyperlink ref="D3" r:id="rId2" xr:uid="{D23ECBE1-7B72-468E-B933-BBDAECFFDEE2}"/>
    <hyperlink ref="D14" r:id="rId3" xr:uid="{7C8E3A4D-5ED4-41ED-A09B-AD473D114065}"/>
    <hyperlink ref="D10" r:id="rId4" location="pool-history" xr:uid="{BA80015E-E77E-4EC6-A517-9899D2755BDD}"/>
    <hyperlink ref="D7" r:id="rId5" location="pool-history" xr:uid="{A4ECDD5D-30CD-4AEC-857F-7E92CC22CFC5}"/>
    <hyperlink ref="D4" r:id="rId6" location="pool-history" xr:uid="{9DD6F5B0-9F7F-45F9-83DC-A31BBF119A10}"/>
    <hyperlink ref="D5" r:id="rId7" location="pool-history" xr:uid="{9DBE73C0-B4F1-41CD-9397-65E64200FAAD}"/>
    <hyperlink ref="D6" r:id="rId8" location="pool-history" xr:uid="{8672C6A1-DC40-40BE-9495-9146E3242B75}"/>
    <hyperlink ref="D8" r:id="rId9" location="pool-history" xr:uid="{93E42890-CD2F-48F8-8F9D-7347D1332A0F}"/>
    <hyperlink ref="D9" r:id="rId10" location="pool-history" xr:uid="{4C0BE2FE-7B20-470B-83B4-B235BA239D28}"/>
    <hyperlink ref="B4:B10" location="各矿池哈希占比!A1" display="中国哈希值比例" xr:uid="{133DAB3C-B792-4B8F-80CE-346B0008D8EA}"/>
    <hyperlink ref="D21" r:id="rId11" xr:uid="{C4E8AC15-03A0-48EB-B8CE-F423FE8CAE05}"/>
  </hyperlinks>
  <pageMargins left="0.7" right="0.7" top="0.75" bottom="0.75" header="0.3" footer="0.3"/>
  <pageSetup paperSize="9" orientation="portrait"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Z748"/>
  <sheetViews>
    <sheetView zoomScale="70" zoomScaleNormal="70" workbookViewId="0">
      <pane ySplit="7" topLeftCell="A130" activePane="bottomLeft" state="frozen"/>
      <selection pane="bottomLeft" activeCell="O151" sqref="O151"/>
    </sheetView>
  </sheetViews>
  <sheetFormatPr baseColWidth="10" defaultColWidth="8.83203125" defaultRowHeight="14"/>
  <cols>
    <col min="1" max="1" width="16.5" style="169" customWidth="1"/>
    <col min="2" max="2" width="16.5" customWidth="1"/>
    <col min="3" max="3" width="13.1640625" customWidth="1"/>
    <col min="4" max="6" width="8.83203125" hidden="1" customWidth="1"/>
    <col min="7" max="7" width="8.6640625" hidden="1" customWidth="1"/>
    <col min="9" max="9" width="12" customWidth="1"/>
    <col min="10" max="13" width="0" hidden="1" customWidth="1"/>
    <col min="14" max="14" width="9.83203125" hidden="1" customWidth="1"/>
    <col min="15" max="15" width="29.83203125" customWidth="1"/>
    <col min="16" max="16" width="17.83203125" hidden="1" customWidth="1"/>
    <col min="17" max="17" width="17.83203125" customWidth="1"/>
    <col min="18" max="19" width="0" hidden="1" customWidth="1"/>
  </cols>
  <sheetData>
    <row r="1" spans="1:21">
      <c r="A1" s="168"/>
      <c r="B1" s="207" t="s">
        <v>280</v>
      </c>
      <c r="C1" s="26"/>
      <c r="D1" s="33" t="s">
        <v>78</v>
      </c>
    </row>
    <row r="4" spans="1:21">
      <c r="A4" s="168"/>
      <c r="B4" s="34" t="s">
        <v>274</v>
      </c>
      <c r="C4" s="143" t="s">
        <v>278</v>
      </c>
      <c r="D4" s="214" t="s">
        <v>216</v>
      </c>
      <c r="E4" s="215"/>
      <c r="F4" s="215"/>
      <c r="G4" s="34" t="s">
        <v>82</v>
      </c>
      <c r="H4" s="34" t="s">
        <v>281</v>
      </c>
      <c r="I4" s="143" t="s">
        <v>282</v>
      </c>
      <c r="J4" t="s">
        <v>14</v>
      </c>
      <c r="K4" t="s">
        <v>15</v>
      </c>
      <c r="L4" s="34" t="s">
        <v>83</v>
      </c>
      <c r="M4" t="s">
        <v>16</v>
      </c>
      <c r="N4" s="34" t="s">
        <v>84</v>
      </c>
      <c r="O4" s="34" t="s">
        <v>283</v>
      </c>
      <c r="P4" s="214" t="s">
        <v>287</v>
      </c>
      <c r="Q4" s="215"/>
      <c r="R4" s="215"/>
      <c r="S4" s="215"/>
    </row>
    <row r="5" spans="1:21">
      <c r="D5" t="s">
        <v>6</v>
      </c>
      <c r="E5" t="s">
        <v>12</v>
      </c>
      <c r="F5" t="s">
        <v>13</v>
      </c>
      <c r="I5" s="143"/>
      <c r="J5">
        <v>0.04</v>
      </c>
      <c r="K5">
        <v>0.14000000000000001</v>
      </c>
      <c r="M5">
        <v>0.08</v>
      </c>
      <c r="O5" s="34" t="s">
        <v>284</v>
      </c>
    </row>
    <row r="6" spans="1:21">
      <c r="D6" s="215"/>
      <c r="E6" s="215"/>
      <c r="F6" s="215"/>
      <c r="G6" s="39"/>
      <c r="H6" s="136"/>
      <c r="I6" s="143"/>
      <c r="J6" s="215" t="s">
        <v>20</v>
      </c>
      <c r="K6" s="215"/>
      <c r="L6" s="39"/>
      <c r="M6" t="s">
        <v>21</v>
      </c>
      <c r="N6" s="39"/>
      <c r="O6" s="208" t="s">
        <v>286</v>
      </c>
      <c r="P6" s="7" t="s">
        <v>19</v>
      </c>
      <c r="Q6" s="208" t="s">
        <v>286</v>
      </c>
      <c r="R6" s="7" t="s">
        <v>20</v>
      </c>
      <c r="S6" s="7" t="s">
        <v>21</v>
      </c>
      <c r="U6" s="38"/>
    </row>
    <row r="7" spans="1:21">
      <c r="B7" s="34"/>
      <c r="C7" s="7" t="s">
        <v>18</v>
      </c>
      <c r="D7" s="214" t="s">
        <v>214</v>
      </c>
      <c r="E7" s="215"/>
      <c r="F7" s="215"/>
      <c r="G7" s="39"/>
      <c r="H7" s="136"/>
      <c r="I7" s="143" t="s">
        <v>214</v>
      </c>
      <c r="J7" s="215">
        <v>0.18</v>
      </c>
      <c r="K7" s="215"/>
      <c r="L7" s="39"/>
      <c r="M7">
        <v>0.08</v>
      </c>
      <c r="N7" s="39"/>
      <c r="O7" s="34" t="s">
        <v>285</v>
      </c>
      <c r="P7" s="215" t="s">
        <v>22</v>
      </c>
      <c r="Q7" s="215"/>
      <c r="R7" s="215"/>
      <c r="S7" s="215"/>
    </row>
    <row r="8" spans="1:21" hidden="1">
      <c r="A8" s="170">
        <v>42005</v>
      </c>
      <c r="B8" s="14">
        <v>42005</v>
      </c>
      <c r="C8">
        <v>0.30990933380000002</v>
      </c>
      <c r="D8" s="215" t="e">
        <f t="shared" ref="D8:D21" si="0">$D$7*C8</f>
        <v>#VALUE!</v>
      </c>
      <c r="E8" s="215"/>
      <c r="F8" s="215"/>
      <c r="G8" s="39"/>
      <c r="H8" s="136"/>
      <c r="I8" s="142"/>
      <c r="J8" s="215">
        <f t="shared" ref="J8:J39" si="1">$J$7*C8</f>
        <v>5.5783680084000004E-2</v>
      </c>
      <c r="K8" s="215"/>
      <c r="L8" s="39"/>
      <c r="M8">
        <f t="shared" ref="M8:M39" si="2">$M$7*C8</f>
        <v>2.4792746704000002E-2</v>
      </c>
      <c r="N8" s="39"/>
      <c r="O8">
        <f>VLOOKUP(B8,[1]Sheet1!$A$1:$F$2193,6)</f>
        <v>3.8887074439356599</v>
      </c>
      <c r="P8" t="e">
        <f t="shared" ref="P8:P71" si="3">O8*D8*1000000</f>
        <v>#VALUE!</v>
      </c>
      <c r="R8">
        <f t="shared" ref="R8:R71" si="4">O8*J8*1000000</f>
        <v>216926.41199277624</v>
      </c>
      <c r="S8">
        <f t="shared" ref="S8:S71" si="5">O8*M8*1000000</f>
        <v>96411.738663456112</v>
      </c>
    </row>
    <row r="9" spans="1:21" hidden="1">
      <c r="A9" s="171">
        <v>42008</v>
      </c>
      <c r="B9" s="15">
        <v>42008</v>
      </c>
      <c r="C9">
        <v>0.318714726</v>
      </c>
      <c r="D9" s="215" t="e">
        <f t="shared" si="0"/>
        <v>#VALUE!</v>
      </c>
      <c r="E9" s="215"/>
      <c r="F9" s="215"/>
      <c r="G9" s="39"/>
      <c r="H9" s="136"/>
      <c r="I9" s="142"/>
      <c r="J9" s="215">
        <f t="shared" si="1"/>
        <v>5.7368650680000001E-2</v>
      </c>
      <c r="K9" s="215"/>
      <c r="L9" s="39"/>
      <c r="M9">
        <f t="shared" si="2"/>
        <v>2.5497178080000002E-2</v>
      </c>
      <c r="N9" s="39"/>
      <c r="O9">
        <f>VLOOKUP(B9,[1]Sheet1!$A$1:$F$2193,6)</f>
        <v>3.2693604031433599</v>
      </c>
      <c r="P9" t="e">
        <f t="shared" si="3"/>
        <v>#VALUE!</v>
      </c>
      <c r="R9">
        <f t="shared" si="4"/>
        <v>187558.79491495539</v>
      </c>
      <c r="S9">
        <f t="shared" si="5"/>
        <v>83359.464406646846</v>
      </c>
    </row>
    <row r="10" spans="1:21" hidden="1">
      <c r="A10" s="171">
        <v>42011</v>
      </c>
      <c r="B10" s="15">
        <v>42011</v>
      </c>
      <c r="C10">
        <v>0.32345985980000003</v>
      </c>
      <c r="D10" s="215" t="e">
        <f t="shared" si="0"/>
        <v>#VALUE!</v>
      </c>
      <c r="E10" s="215"/>
      <c r="F10" s="215"/>
      <c r="G10" s="39"/>
      <c r="H10" s="136"/>
      <c r="I10" s="142"/>
      <c r="J10" s="215">
        <f t="shared" si="1"/>
        <v>5.8222774764E-2</v>
      </c>
      <c r="K10" s="215"/>
      <c r="L10" s="39"/>
      <c r="M10">
        <f t="shared" si="2"/>
        <v>2.5876788784000002E-2</v>
      </c>
      <c r="N10" s="39"/>
      <c r="O10">
        <f>VLOOKUP(B10,[1]Sheet1!$A$1:$F$2193,6)</f>
        <v>3.6423298299061999</v>
      </c>
      <c r="P10" t="e">
        <f t="shared" si="3"/>
        <v>#VALUE!</v>
      </c>
      <c r="R10">
        <f t="shared" si="4"/>
        <v>212066.54930282713</v>
      </c>
      <c r="S10">
        <f t="shared" si="5"/>
        <v>94251.799690145388</v>
      </c>
    </row>
    <row r="11" spans="1:21" hidden="1">
      <c r="A11" s="171">
        <v>42014</v>
      </c>
      <c r="B11" s="15">
        <v>42014</v>
      </c>
      <c r="C11">
        <v>0.31689422420000002</v>
      </c>
      <c r="D11" s="215" t="e">
        <f t="shared" si="0"/>
        <v>#VALUE!</v>
      </c>
      <c r="E11" s="215"/>
      <c r="F11" s="215"/>
      <c r="G11" s="39"/>
      <c r="H11" s="136"/>
      <c r="I11" s="142"/>
      <c r="J11" s="215">
        <f t="shared" si="1"/>
        <v>5.7040960356000002E-2</v>
      </c>
      <c r="K11" s="215"/>
      <c r="L11" s="39"/>
      <c r="M11">
        <f t="shared" si="2"/>
        <v>2.5351537936000004E-2</v>
      </c>
      <c r="N11" s="39"/>
      <c r="O11">
        <f>VLOOKUP(B11,[1]Sheet1!$A$1:$F$2193,6)</f>
        <v>3.4005308053890899</v>
      </c>
      <c r="P11" t="e">
        <f t="shared" si="3"/>
        <v>#VALUE!</v>
      </c>
      <c r="R11">
        <f t="shared" si="4"/>
        <v>193969.54285955583</v>
      </c>
      <c r="S11">
        <f t="shared" si="5"/>
        <v>86208.685715358151</v>
      </c>
    </row>
    <row r="12" spans="1:21" hidden="1">
      <c r="A12" s="171">
        <v>42017</v>
      </c>
      <c r="B12" s="15">
        <v>42017</v>
      </c>
      <c r="C12">
        <v>0.302463704</v>
      </c>
      <c r="D12" s="215" t="e">
        <f t="shared" si="0"/>
        <v>#VALUE!</v>
      </c>
      <c r="E12" s="215"/>
      <c r="F12" s="215"/>
      <c r="G12" s="39"/>
      <c r="H12" s="136"/>
      <c r="I12" s="142"/>
      <c r="J12" s="215">
        <f t="shared" si="1"/>
        <v>5.444346672E-2</v>
      </c>
      <c r="K12" s="215"/>
      <c r="L12" s="39"/>
      <c r="M12">
        <f t="shared" si="2"/>
        <v>2.419709632E-2</v>
      </c>
      <c r="N12" s="39"/>
      <c r="O12">
        <f>VLOOKUP(B12,[1]Sheet1!$A$1:$F$2193,6)</f>
        <v>2.5832136814563</v>
      </c>
      <c r="P12" t="e">
        <f t="shared" si="3"/>
        <v>#VALUE!</v>
      </c>
      <c r="R12">
        <f t="shared" si="4"/>
        <v>140639.10809701474</v>
      </c>
      <c r="S12">
        <f t="shared" si="5"/>
        <v>62506.270265339888</v>
      </c>
    </row>
    <row r="13" spans="1:21" hidden="1">
      <c r="A13" s="171">
        <v>42020</v>
      </c>
      <c r="B13" s="15">
        <v>42020</v>
      </c>
      <c r="C13">
        <v>0.29710157320000002</v>
      </c>
      <c r="D13" s="215" t="e">
        <f t="shared" si="0"/>
        <v>#VALUE!</v>
      </c>
      <c r="E13" s="215"/>
      <c r="F13" s="215"/>
      <c r="G13" s="39"/>
      <c r="H13" s="136"/>
      <c r="I13" s="142"/>
      <c r="J13" s="215">
        <f t="shared" si="1"/>
        <v>5.3478283176000001E-2</v>
      </c>
      <c r="K13" s="215"/>
      <c r="L13" s="39"/>
      <c r="M13">
        <f t="shared" si="2"/>
        <v>2.3768125856000001E-2</v>
      </c>
      <c r="N13" s="39"/>
      <c r="O13">
        <f>VLOOKUP(B13,[1]Sheet1!$A$1:$F$2193,6)</f>
        <v>2.3800884048129598</v>
      </c>
      <c r="P13" t="e">
        <f t="shared" si="3"/>
        <v>#VALUE!</v>
      </c>
      <c r="R13">
        <f t="shared" si="4"/>
        <v>127283.04169650159</v>
      </c>
      <c r="S13">
        <f t="shared" si="5"/>
        <v>56570.240754000712</v>
      </c>
    </row>
    <row r="14" spans="1:21" hidden="1">
      <c r="A14" s="171">
        <v>42023</v>
      </c>
      <c r="B14" s="15">
        <v>42023</v>
      </c>
      <c r="C14">
        <v>0.30628822719999999</v>
      </c>
      <c r="D14" s="215" t="e">
        <f t="shared" si="0"/>
        <v>#VALUE!</v>
      </c>
      <c r="E14" s="215"/>
      <c r="F14" s="215"/>
      <c r="G14" s="39"/>
      <c r="H14" s="136"/>
      <c r="I14" s="142"/>
      <c r="J14" s="215">
        <f t="shared" si="1"/>
        <v>5.5131880895999998E-2</v>
      </c>
      <c r="K14" s="215"/>
      <c r="L14" s="39"/>
      <c r="M14">
        <f t="shared" si="2"/>
        <v>2.4503058176E-2</v>
      </c>
      <c r="N14" s="39"/>
      <c r="O14">
        <f>VLOOKUP(B14,[1]Sheet1!$A$1:$F$2193,6)</f>
        <v>2.45740410695874</v>
      </c>
      <c r="P14" t="e">
        <f t="shared" si="3"/>
        <v>#VALUE!</v>
      </c>
      <c r="R14">
        <f t="shared" si="4"/>
        <v>135481.31053819048</v>
      </c>
      <c r="S14">
        <f t="shared" si="5"/>
        <v>60213.91579475133</v>
      </c>
    </row>
    <row r="15" spans="1:21" hidden="1">
      <c r="A15" s="171">
        <v>42026</v>
      </c>
      <c r="B15" s="15">
        <v>42026</v>
      </c>
      <c r="C15">
        <v>0.31226331099999999</v>
      </c>
      <c r="D15" s="215" t="e">
        <f t="shared" si="0"/>
        <v>#VALUE!</v>
      </c>
      <c r="E15" s="215"/>
      <c r="F15" s="215"/>
      <c r="G15" s="39"/>
      <c r="H15" s="136"/>
      <c r="I15" s="142"/>
      <c r="J15" s="215">
        <f t="shared" si="1"/>
        <v>5.6207395979999998E-2</v>
      </c>
      <c r="K15" s="215"/>
      <c r="L15" s="39"/>
      <c r="M15">
        <f t="shared" si="2"/>
        <v>2.4981064880000001E-2</v>
      </c>
      <c r="N15" s="39"/>
      <c r="O15">
        <f>VLOOKUP(B15,[1]Sheet1!$A$1:$F$2193,6)</f>
        <v>2.6695647984978099</v>
      </c>
      <c r="P15" t="e">
        <f t="shared" si="3"/>
        <v>#VALUE!</v>
      </c>
      <c r="R15">
        <f t="shared" si="4"/>
        <v>150049.28572343531</v>
      </c>
      <c r="S15">
        <f t="shared" si="5"/>
        <v>66688.571432637909</v>
      </c>
    </row>
    <row r="16" spans="1:21" hidden="1">
      <c r="A16" s="171">
        <v>42029</v>
      </c>
      <c r="B16" s="15">
        <v>42029</v>
      </c>
      <c r="C16">
        <v>0.30351993830000001</v>
      </c>
      <c r="D16" s="215" t="e">
        <f t="shared" si="0"/>
        <v>#VALUE!</v>
      </c>
      <c r="E16" s="215"/>
      <c r="F16" s="215"/>
      <c r="G16" s="39"/>
      <c r="H16" s="136"/>
      <c r="I16" s="142"/>
      <c r="J16" s="215">
        <f t="shared" si="1"/>
        <v>5.4633588894000003E-2</v>
      </c>
      <c r="K16" s="215"/>
      <c r="L16" s="39"/>
      <c r="M16">
        <f t="shared" si="2"/>
        <v>2.4281595064000003E-2</v>
      </c>
      <c r="N16" s="39"/>
      <c r="O16">
        <f>VLOOKUP(B16,[1]Sheet1!$A$1:$F$2193,6)</f>
        <v>2.9018550219564898</v>
      </c>
      <c r="P16" t="e">
        <f t="shared" si="3"/>
        <v>#VALUE!</v>
      </c>
      <c r="R16">
        <f t="shared" si="4"/>
        <v>158538.75429956021</v>
      </c>
      <c r="S16">
        <f t="shared" si="5"/>
        <v>70461.668577582313</v>
      </c>
    </row>
    <row r="17" spans="1:19" hidden="1">
      <c r="A17" s="171">
        <v>42032</v>
      </c>
      <c r="B17" s="15">
        <v>42032</v>
      </c>
      <c r="C17">
        <v>0.2825982964</v>
      </c>
      <c r="D17" s="215" t="e">
        <f t="shared" si="0"/>
        <v>#VALUE!</v>
      </c>
      <c r="E17" s="215"/>
      <c r="F17" s="215"/>
      <c r="G17" s="39"/>
      <c r="H17" s="136"/>
      <c r="I17" s="142"/>
      <c r="J17" s="215">
        <f t="shared" si="1"/>
        <v>5.0867693351999997E-2</v>
      </c>
      <c r="K17" s="215"/>
      <c r="L17" s="39"/>
      <c r="M17">
        <f t="shared" si="2"/>
        <v>2.2607863712E-2</v>
      </c>
      <c r="N17" s="39"/>
      <c r="O17">
        <f>VLOOKUP(B17,[1]Sheet1!$A$1:$F$2193,6)</f>
        <v>2.8502172771735901</v>
      </c>
      <c r="P17" t="e">
        <f t="shared" si="3"/>
        <v>#VALUE!</v>
      </c>
      <c r="R17">
        <f t="shared" si="4"/>
        <v>144983.97844183855</v>
      </c>
      <c r="S17">
        <f t="shared" si="5"/>
        <v>64437.323751928248</v>
      </c>
    </row>
    <row r="18" spans="1:19" hidden="1">
      <c r="A18" s="171">
        <v>42035</v>
      </c>
      <c r="B18" s="15">
        <v>42035</v>
      </c>
      <c r="C18">
        <v>0.29692143840000002</v>
      </c>
      <c r="D18" s="215" t="e">
        <f t="shared" si="0"/>
        <v>#VALUE!</v>
      </c>
      <c r="E18" s="215"/>
      <c r="F18" s="215"/>
      <c r="G18" s="39"/>
      <c r="H18" s="136"/>
      <c r="I18" s="142"/>
      <c r="J18" s="215">
        <f t="shared" si="1"/>
        <v>5.3445858912000002E-2</v>
      </c>
      <c r="K18" s="215"/>
      <c r="L18" s="39"/>
      <c r="M18">
        <f t="shared" si="2"/>
        <v>2.3753715072000001E-2</v>
      </c>
      <c r="N18" s="39"/>
      <c r="O18">
        <f>VLOOKUP(B18,[1]Sheet1!$A$1:$F$2193,6)</f>
        <v>2.6497723444665402</v>
      </c>
      <c r="P18" t="e">
        <f t="shared" si="3"/>
        <v>#VALUE!</v>
      </c>
      <c r="R18">
        <f t="shared" si="4"/>
        <v>141619.35887127818</v>
      </c>
      <c r="S18">
        <f t="shared" si="5"/>
        <v>62941.937276123645</v>
      </c>
    </row>
    <row r="19" spans="1:19" hidden="1">
      <c r="A19" s="171">
        <v>42038</v>
      </c>
      <c r="B19" s="15">
        <v>42038</v>
      </c>
      <c r="C19">
        <v>0.31706920150000001</v>
      </c>
      <c r="D19" s="215" t="e">
        <f t="shared" si="0"/>
        <v>#VALUE!</v>
      </c>
      <c r="E19" s="215"/>
      <c r="F19" s="215"/>
      <c r="G19" s="39"/>
      <c r="H19" s="136"/>
      <c r="I19" s="142"/>
      <c r="J19" s="215">
        <f t="shared" si="1"/>
        <v>5.7072456270000002E-2</v>
      </c>
      <c r="K19" s="215"/>
      <c r="L19" s="39"/>
      <c r="M19">
        <f t="shared" si="2"/>
        <v>2.5365536120000001E-2</v>
      </c>
      <c r="N19" s="39"/>
      <c r="O19">
        <f>VLOOKUP(B19,[1]Sheet1!$A$1:$F$2193,6)</f>
        <v>2.7693081979532401</v>
      </c>
      <c r="P19" t="e">
        <f t="shared" si="3"/>
        <v>#VALUE!</v>
      </c>
      <c r="R19">
        <f t="shared" si="4"/>
        <v>158051.22102583881</v>
      </c>
      <c r="S19">
        <f t="shared" si="5"/>
        <v>70244.987122595019</v>
      </c>
    </row>
    <row r="20" spans="1:19" hidden="1">
      <c r="A20" s="171">
        <v>42041</v>
      </c>
      <c r="B20" s="15">
        <v>42041</v>
      </c>
      <c r="C20">
        <v>0.31566649829999999</v>
      </c>
      <c r="D20" s="215" t="e">
        <f t="shared" si="0"/>
        <v>#VALUE!</v>
      </c>
      <c r="E20" s="215"/>
      <c r="F20" s="215"/>
      <c r="G20" s="39"/>
      <c r="H20" s="136"/>
      <c r="I20" s="142"/>
      <c r="J20" s="215">
        <f t="shared" si="1"/>
        <v>5.6819969693999994E-2</v>
      </c>
      <c r="K20" s="215"/>
      <c r="L20" s="39"/>
      <c r="M20">
        <f t="shared" si="2"/>
        <v>2.5253319864E-2</v>
      </c>
      <c r="N20" s="39"/>
      <c r="O20">
        <f>VLOOKUP(B20,[1]Sheet1!$A$1:$F$2193,6)</f>
        <v>2.7083826864921301</v>
      </c>
      <c r="P20" t="e">
        <f t="shared" si="3"/>
        <v>#VALUE!</v>
      </c>
      <c r="R20">
        <f t="shared" si="4"/>
        <v>153890.22216623713</v>
      </c>
      <c r="S20">
        <f t="shared" si="5"/>
        <v>68395.654296105393</v>
      </c>
    </row>
    <row r="21" spans="1:19" hidden="1">
      <c r="A21" s="171">
        <v>42044</v>
      </c>
      <c r="B21" s="15">
        <v>42044</v>
      </c>
      <c r="C21">
        <v>0.32445943690000001</v>
      </c>
      <c r="D21" s="215" t="e">
        <f t="shared" si="0"/>
        <v>#VALUE!</v>
      </c>
      <c r="E21" s="215"/>
      <c r="F21" s="215"/>
      <c r="G21" s="39"/>
      <c r="H21" s="136"/>
      <c r="I21" s="142"/>
      <c r="J21" s="215">
        <f t="shared" si="1"/>
        <v>5.8402698641999998E-2</v>
      </c>
      <c r="K21" s="215"/>
      <c r="L21" s="39"/>
      <c r="M21">
        <f t="shared" si="2"/>
        <v>2.5956754952000002E-2</v>
      </c>
      <c r="N21" s="39"/>
      <c r="O21">
        <f>VLOOKUP(B21,[1]Sheet1!$A$1:$F$2193,6)</f>
        <v>2.4900552616552498</v>
      </c>
      <c r="P21" t="e">
        <f t="shared" si="3"/>
        <v>#VALUE!</v>
      </c>
      <c r="R21">
        <f t="shared" si="4"/>
        <v>145425.947048378</v>
      </c>
      <c r="S21">
        <f t="shared" si="5"/>
        <v>64633.754243723568</v>
      </c>
    </row>
    <row r="22" spans="1:19" hidden="1">
      <c r="A22" s="171">
        <v>42047</v>
      </c>
      <c r="B22" s="15">
        <v>42047</v>
      </c>
      <c r="C22">
        <v>0.32578379470000002</v>
      </c>
      <c r="D22" s="215" t="e">
        <f t="shared" ref="D22:D73" si="6">$D$7*C22</f>
        <v>#VALUE!</v>
      </c>
      <c r="E22" s="215"/>
      <c r="F22" s="215"/>
      <c r="G22" s="39"/>
      <c r="H22" s="136"/>
      <c r="I22" s="142"/>
      <c r="J22" s="215">
        <f t="shared" si="1"/>
        <v>5.8641083045999999E-2</v>
      </c>
      <c r="K22" s="215"/>
      <c r="L22" s="39"/>
      <c r="M22">
        <f t="shared" si="2"/>
        <v>2.6062703576000001E-2</v>
      </c>
      <c r="N22" s="39"/>
      <c r="O22">
        <f>VLOOKUP(B22,[1]Sheet1!$A$1:$F$2193,6)</f>
        <v>2.5087213430769602</v>
      </c>
      <c r="P22" t="e">
        <f t="shared" si="3"/>
        <v>#VALUE!</v>
      </c>
      <c r="R22">
        <f t="shared" si="4"/>
        <v>147114.13661864866</v>
      </c>
      <c r="S22">
        <f t="shared" si="5"/>
        <v>65384.060719399407</v>
      </c>
    </row>
    <row r="23" spans="1:19" hidden="1">
      <c r="A23" s="171">
        <v>42050</v>
      </c>
      <c r="B23" s="15">
        <v>42050</v>
      </c>
      <c r="C23">
        <v>0.31870511699999998</v>
      </c>
      <c r="D23" s="215" t="e">
        <f t="shared" si="6"/>
        <v>#VALUE!</v>
      </c>
      <c r="E23" s="215"/>
      <c r="F23" s="215"/>
      <c r="G23" s="39"/>
      <c r="H23" s="136"/>
      <c r="I23" s="142"/>
      <c r="J23" s="215">
        <f t="shared" si="1"/>
        <v>5.7366921059999992E-2</v>
      </c>
      <c r="K23" s="215"/>
      <c r="L23" s="39"/>
      <c r="M23">
        <f t="shared" si="2"/>
        <v>2.549640936E-2</v>
      </c>
      <c r="N23" s="39"/>
      <c r="O23">
        <f>VLOOKUP(B23,[1]Sheet1!$A$1:$F$2193,6)</f>
        <v>2.6564662057238899</v>
      </c>
      <c r="P23" t="e">
        <f t="shared" si="3"/>
        <v>#VALUE!</v>
      </c>
      <c r="R23">
        <f t="shared" si="4"/>
        <v>152393.28712232009</v>
      </c>
      <c r="S23">
        <f t="shared" si="5"/>
        <v>67730.349832142267</v>
      </c>
    </row>
    <row r="24" spans="1:19" hidden="1">
      <c r="A24" s="171">
        <v>42053</v>
      </c>
      <c r="B24" s="15">
        <v>42053</v>
      </c>
      <c r="C24">
        <v>0.32485393499999998</v>
      </c>
      <c r="D24" s="215" t="e">
        <f t="shared" si="6"/>
        <v>#VALUE!</v>
      </c>
      <c r="E24" s="215"/>
      <c r="F24" s="215"/>
      <c r="G24" s="39"/>
      <c r="H24" s="136"/>
      <c r="I24" s="142"/>
      <c r="J24" s="215">
        <f t="shared" si="1"/>
        <v>5.8473708299999996E-2</v>
      </c>
      <c r="K24" s="215"/>
      <c r="L24" s="39"/>
      <c r="M24">
        <f t="shared" si="2"/>
        <v>2.5988314799999999E-2</v>
      </c>
      <c r="N24" s="39"/>
      <c r="O24">
        <f>VLOOKUP(B24,[1]Sheet1!$A$1:$F$2193,6)</f>
        <v>2.67354849841891</v>
      </c>
      <c r="P24" t="e">
        <f t="shared" si="3"/>
        <v>#VALUE!</v>
      </c>
      <c r="R24">
        <f t="shared" si="4"/>
        <v>156332.29502245033</v>
      </c>
      <c r="S24">
        <f t="shared" si="5"/>
        <v>69481.020009977932</v>
      </c>
    </row>
    <row r="25" spans="1:19" hidden="1">
      <c r="A25" s="171">
        <v>42056</v>
      </c>
      <c r="B25" s="15">
        <v>42056</v>
      </c>
      <c r="C25">
        <v>0.33874467660000002</v>
      </c>
      <c r="D25" s="215" t="e">
        <f t="shared" si="6"/>
        <v>#VALUE!</v>
      </c>
      <c r="E25" s="215"/>
      <c r="F25" s="215"/>
      <c r="G25" s="39"/>
      <c r="H25" s="136"/>
      <c r="I25" s="142"/>
      <c r="J25" s="215">
        <f t="shared" si="1"/>
        <v>6.0974041787999998E-2</v>
      </c>
      <c r="K25" s="215"/>
      <c r="L25" s="39"/>
      <c r="M25">
        <f t="shared" si="2"/>
        <v>2.7099574128000001E-2</v>
      </c>
      <c r="N25" s="39"/>
      <c r="O25">
        <f>VLOOKUP(B25,[1]Sheet1!$A$1:$F$2193,6)</f>
        <v>2.7663132666964598</v>
      </c>
      <c r="P25" t="e">
        <f t="shared" si="3"/>
        <v>#VALUE!</v>
      </c>
      <c r="R25">
        <f t="shared" si="4"/>
        <v>168673.30072224874</v>
      </c>
      <c r="S25">
        <f t="shared" si="5"/>
        <v>74965.911432110559</v>
      </c>
    </row>
    <row r="26" spans="1:19" hidden="1">
      <c r="A26" s="171">
        <v>42059</v>
      </c>
      <c r="B26" s="15">
        <v>42059</v>
      </c>
      <c r="C26">
        <v>0.34505865009999998</v>
      </c>
      <c r="D26" s="215" t="e">
        <f t="shared" si="6"/>
        <v>#VALUE!</v>
      </c>
      <c r="E26" s="215"/>
      <c r="F26" s="215"/>
      <c r="G26" s="39"/>
      <c r="H26" s="136"/>
      <c r="I26" s="142"/>
      <c r="J26" s="215">
        <f t="shared" si="1"/>
        <v>6.2110557017999994E-2</v>
      </c>
      <c r="K26" s="215"/>
      <c r="L26" s="39"/>
      <c r="M26">
        <f t="shared" si="2"/>
        <v>2.7604692008E-2</v>
      </c>
      <c r="N26" s="39"/>
      <c r="O26">
        <f>VLOOKUP(B26,[1]Sheet1!$A$1:$F$2193,6)</f>
        <v>2.5718611506703999</v>
      </c>
      <c r="P26" t="e">
        <f t="shared" si="3"/>
        <v>#VALUE!</v>
      </c>
      <c r="R26">
        <f t="shared" si="4"/>
        <v>159739.72864109295</v>
      </c>
      <c r="S26">
        <f t="shared" si="5"/>
        <v>70995.434951596864</v>
      </c>
    </row>
    <row r="27" spans="1:19" hidden="1">
      <c r="A27" s="171">
        <v>42062</v>
      </c>
      <c r="B27" s="15">
        <v>42062</v>
      </c>
      <c r="C27">
        <v>0.33830585810000002</v>
      </c>
      <c r="D27" s="215" t="e">
        <f t="shared" si="6"/>
        <v>#VALUE!</v>
      </c>
      <c r="E27" s="215"/>
      <c r="F27" s="215"/>
      <c r="G27" s="39"/>
      <c r="H27" s="136"/>
      <c r="I27" s="142"/>
      <c r="J27" s="215">
        <f t="shared" si="1"/>
        <v>6.0895054458000003E-2</v>
      </c>
      <c r="K27" s="215"/>
      <c r="L27" s="39"/>
      <c r="M27">
        <f t="shared" si="2"/>
        <v>2.7064468648000002E-2</v>
      </c>
      <c r="N27" s="39"/>
      <c r="O27">
        <f>VLOOKUP(B27,[1]Sheet1!$A$1:$F$2193,6)</f>
        <v>2.7344203563486098</v>
      </c>
      <c r="P27" t="e">
        <f t="shared" si="3"/>
        <v>#VALUE!</v>
      </c>
      <c r="R27">
        <f t="shared" si="4"/>
        <v>166512.67651091237</v>
      </c>
      <c r="S27">
        <f t="shared" si="5"/>
        <v>74005.634004849941</v>
      </c>
    </row>
    <row r="28" spans="1:19" hidden="1">
      <c r="A28" s="171">
        <v>42065</v>
      </c>
      <c r="B28" s="15">
        <v>42065</v>
      </c>
      <c r="C28">
        <v>0.33543642350000002</v>
      </c>
      <c r="D28" s="215" t="e">
        <f t="shared" si="6"/>
        <v>#VALUE!</v>
      </c>
      <c r="E28" s="215"/>
      <c r="F28" s="215"/>
      <c r="G28" s="39"/>
      <c r="H28" s="136"/>
      <c r="I28" s="142"/>
      <c r="J28" s="215">
        <f t="shared" si="1"/>
        <v>6.0378556230000005E-2</v>
      </c>
      <c r="K28" s="215"/>
      <c r="L28" s="39"/>
      <c r="M28">
        <f t="shared" si="2"/>
        <v>2.6834913880000002E-2</v>
      </c>
      <c r="N28" s="39"/>
      <c r="O28">
        <f>VLOOKUP(B28,[1]Sheet1!$A$1:$F$2193,6)</f>
        <v>2.9696949124793002</v>
      </c>
      <c r="P28" t="e">
        <f t="shared" si="3"/>
        <v>#VALUE!</v>
      </c>
      <c r="R28">
        <f t="shared" si="4"/>
        <v>179305.89125907636</v>
      </c>
      <c r="S28">
        <f t="shared" si="5"/>
        <v>79691.507226256159</v>
      </c>
    </row>
    <row r="29" spans="1:19" hidden="1">
      <c r="A29" s="171">
        <v>42068</v>
      </c>
      <c r="B29" s="15">
        <v>42068</v>
      </c>
      <c r="C29">
        <v>0.34710935739999998</v>
      </c>
      <c r="D29" s="215" t="e">
        <f t="shared" si="6"/>
        <v>#VALUE!</v>
      </c>
      <c r="E29" s="215"/>
      <c r="F29" s="215"/>
      <c r="G29" s="39"/>
      <c r="H29" s="136"/>
      <c r="I29" s="142"/>
      <c r="J29" s="215">
        <f t="shared" si="1"/>
        <v>6.2479684331999998E-2</v>
      </c>
      <c r="K29" s="215"/>
      <c r="L29" s="39"/>
      <c r="M29">
        <f t="shared" si="2"/>
        <v>2.7768748592E-2</v>
      </c>
      <c r="N29" s="39"/>
      <c r="O29">
        <f>VLOOKUP(B29,[1]Sheet1!$A$1:$F$2193,6)</f>
        <v>2.9751889611801601</v>
      </c>
      <c r="P29" t="e">
        <f t="shared" si="3"/>
        <v>#VALUE!</v>
      </c>
      <c r="R29">
        <f t="shared" si="4"/>
        <v>185888.8671225874</v>
      </c>
      <c r="S29">
        <f t="shared" si="5"/>
        <v>82617.274276705517</v>
      </c>
    </row>
    <row r="30" spans="1:19" hidden="1">
      <c r="A30" s="171">
        <v>42071</v>
      </c>
      <c r="B30" s="15">
        <v>42071</v>
      </c>
      <c r="C30">
        <v>0.33749505810000002</v>
      </c>
      <c r="D30" s="215" t="e">
        <f t="shared" si="6"/>
        <v>#VALUE!</v>
      </c>
      <c r="E30" s="215"/>
      <c r="F30" s="215"/>
      <c r="G30" s="39"/>
      <c r="H30" s="136"/>
      <c r="I30" s="142"/>
      <c r="J30" s="215">
        <f t="shared" si="1"/>
        <v>6.0749110458000001E-2</v>
      </c>
      <c r="K30" s="215"/>
      <c r="L30" s="39"/>
      <c r="M30">
        <f t="shared" si="2"/>
        <v>2.6999604648000001E-2</v>
      </c>
      <c r="N30" s="39"/>
      <c r="O30">
        <f>VLOOKUP(B30,[1]Sheet1!$A$1:$F$2193,6)</f>
        <v>2.9554750217241499</v>
      </c>
      <c r="P30" t="e">
        <f t="shared" si="3"/>
        <v>#VALUE!</v>
      </c>
      <c r="R30">
        <f t="shared" si="4"/>
        <v>179542.47855058033</v>
      </c>
      <c r="S30">
        <f t="shared" si="5"/>
        <v>79796.657133591259</v>
      </c>
    </row>
    <row r="31" spans="1:19" hidden="1">
      <c r="A31" s="171">
        <v>42074</v>
      </c>
      <c r="B31" s="15">
        <v>42074</v>
      </c>
      <c r="C31">
        <v>0.33620254370000002</v>
      </c>
      <c r="D31" s="215" t="e">
        <f t="shared" si="6"/>
        <v>#VALUE!</v>
      </c>
      <c r="E31" s="215"/>
      <c r="F31" s="215"/>
      <c r="G31" s="39"/>
      <c r="H31" s="136"/>
      <c r="I31" s="142"/>
      <c r="J31" s="215">
        <f t="shared" si="1"/>
        <v>6.0516457866000004E-2</v>
      </c>
      <c r="K31" s="215"/>
      <c r="L31" s="39"/>
      <c r="M31">
        <f t="shared" si="2"/>
        <v>2.6896203496000002E-2</v>
      </c>
      <c r="N31" s="39"/>
      <c r="O31">
        <f>VLOOKUP(B31,[1]Sheet1!$A$1:$F$2193,6)</f>
        <v>3.1427660117833902</v>
      </c>
      <c r="P31" t="e">
        <f t="shared" si="3"/>
        <v>#VALUE!</v>
      </c>
      <c r="R31">
        <f t="shared" si="4"/>
        <v>190189.06693478642</v>
      </c>
      <c r="S31">
        <f t="shared" si="5"/>
        <v>84528.474193238406</v>
      </c>
    </row>
    <row r="32" spans="1:19" hidden="1">
      <c r="A32" s="171">
        <v>42077</v>
      </c>
      <c r="B32" s="15">
        <v>42077</v>
      </c>
      <c r="C32">
        <v>0.34686567909999999</v>
      </c>
      <c r="D32" s="215" t="e">
        <f t="shared" si="6"/>
        <v>#VALUE!</v>
      </c>
      <c r="E32" s="215"/>
      <c r="F32" s="215"/>
      <c r="G32" s="39"/>
      <c r="H32" s="136"/>
      <c r="I32" s="142"/>
      <c r="J32" s="215">
        <f t="shared" si="1"/>
        <v>6.2435822237999997E-2</v>
      </c>
      <c r="K32" s="215"/>
      <c r="L32" s="39"/>
      <c r="M32">
        <f t="shared" si="2"/>
        <v>2.7749254328E-2</v>
      </c>
      <c r="N32" s="39"/>
      <c r="O32">
        <f>VLOOKUP(B32,[1]Sheet1!$A$1:$F$2193,6)</f>
        <v>2.98911637445718</v>
      </c>
      <c r="P32" t="e">
        <f t="shared" si="3"/>
        <v>#VALUE!</v>
      </c>
      <c r="R32">
        <f t="shared" si="4"/>
        <v>186627.93860430352</v>
      </c>
      <c r="S32">
        <f t="shared" si="5"/>
        <v>82945.750490801569</v>
      </c>
    </row>
    <row r="33" spans="1:19" hidden="1">
      <c r="A33" s="171">
        <v>42080</v>
      </c>
      <c r="B33" s="15">
        <v>42080</v>
      </c>
      <c r="C33">
        <v>0.33747883109999999</v>
      </c>
      <c r="D33" s="215" t="e">
        <f t="shared" si="6"/>
        <v>#VALUE!</v>
      </c>
      <c r="E33" s="215"/>
      <c r="F33" s="215"/>
      <c r="G33" s="39"/>
      <c r="H33" s="136"/>
      <c r="I33" s="142"/>
      <c r="J33" s="215">
        <f t="shared" si="1"/>
        <v>6.0746189597999996E-2</v>
      </c>
      <c r="K33" s="215"/>
      <c r="L33" s="39"/>
      <c r="M33">
        <f t="shared" si="2"/>
        <v>2.6998306488000001E-2</v>
      </c>
      <c r="N33" s="39"/>
      <c r="O33">
        <f>VLOOKUP(B33,[1]Sheet1!$A$1:$F$2193,6)</f>
        <v>3.0275022741894699</v>
      </c>
      <c r="P33" t="e">
        <f t="shared" si="3"/>
        <v>#VALUE!</v>
      </c>
      <c r="R33">
        <f t="shared" si="4"/>
        <v>183909.22715628971</v>
      </c>
      <c r="S33">
        <f t="shared" si="5"/>
        <v>81737.434291684331</v>
      </c>
    </row>
    <row r="34" spans="1:19" hidden="1">
      <c r="A34" s="171">
        <v>42083</v>
      </c>
      <c r="B34" s="15">
        <v>42083</v>
      </c>
      <c r="C34">
        <v>0.32602745360000002</v>
      </c>
      <c r="D34" s="215" t="e">
        <f t="shared" si="6"/>
        <v>#VALUE!</v>
      </c>
      <c r="E34" s="215"/>
      <c r="F34" s="215"/>
      <c r="G34" s="39"/>
      <c r="H34" s="136"/>
      <c r="I34" s="142"/>
      <c r="J34" s="215">
        <f t="shared" si="1"/>
        <v>5.8684941647999998E-2</v>
      </c>
      <c r="K34" s="215"/>
      <c r="L34" s="39"/>
      <c r="M34">
        <f t="shared" si="2"/>
        <v>2.6082196288000001E-2</v>
      </c>
      <c r="N34" s="39"/>
      <c r="O34">
        <f>VLOOKUP(B34,[1]Sheet1!$A$1:$F$2193,6)</f>
        <v>2.7755550427974298</v>
      </c>
      <c r="P34" t="e">
        <f t="shared" si="3"/>
        <v>#VALUE!</v>
      </c>
      <c r="R34">
        <f t="shared" si="4"/>
        <v>162883.28572737932</v>
      </c>
      <c r="S34">
        <f t="shared" si="5"/>
        <v>72392.571434390804</v>
      </c>
    </row>
    <row r="35" spans="1:19" hidden="1">
      <c r="A35" s="171">
        <v>42086</v>
      </c>
      <c r="B35" s="15">
        <v>42086</v>
      </c>
      <c r="C35">
        <v>0.33310036320000003</v>
      </c>
      <c r="D35" s="215" t="e">
        <f t="shared" si="6"/>
        <v>#VALUE!</v>
      </c>
      <c r="E35" s="215"/>
      <c r="F35" s="215"/>
      <c r="G35" s="39"/>
      <c r="H35" s="136"/>
      <c r="I35" s="142"/>
      <c r="J35" s="215">
        <f t="shared" si="1"/>
        <v>5.9958065376E-2</v>
      </c>
      <c r="K35" s="215"/>
      <c r="L35" s="39"/>
      <c r="M35">
        <f t="shared" si="2"/>
        <v>2.6648029056000003E-2</v>
      </c>
      <c r="N35" s="39"/>
      <c r="O35">
        <f>VLOOKUP(B35,[1]Sheet1!$A$1:$F$2193,6)</f>
        <v>2.8714547775048498</v>
      </c>
      <c r="P35" t="e">
        <f t="shared" si="3"/>
        <v>#VALUE!</v>
      </c>
      <c r="R35">
        <f t="shared" si="4"/>
        <v>172166.87327386331</v>
      </c>
      <c r="S35">
        <f t="shared" si="5"/>
        <v>76518.610343939261</v>
      </c>
    </row>
    <row r="36" spans="1:19" hidden="1">
      <c r="A36" s="171">
        <v>42089</v>
      </c>
      <c r="B36" s="15">
        <v>42089</v>
      </c>
      <c r="C36">
        <v>0.34269929780000002</v>
      </c>
      <c r="D36" s="215" t="e">
        <f t="shared" si="6"/>
        <v>#VALUE!</v>
      </c>
      <c r="E36" s="215"/>
      <c r="F36" s="215"/>
      <c r="G36" s="39"/>
      <c r="H36" s="136"/>
      <c r="I36" s="142"/>
      <c r="J36" s="215">
        <f t="shared" si="1"/>
        <v>6.1685873604000005E-2</v>
      </c>
      <c r="K36" s="215"/>
      <c r="L36" s="39"/>
      <c r="M36">
        <f t="shared" si="2"/>
        <v>2.7415943824000002E-2</v>
      </c>
      <c r="N36" s="39"/>
      <c r="O36">
        <f>VLOOKUP(B36,[1]Sheet1!$A$1:$F$2193,6)</f>
        <v>2.6754242177899101</v>
      </c>
      <c r="P36" t="e">
        <f t="shared" si="3"/>
        <v>#VALUE!</v>
      </c>
      <c r="R36">
        <f t="shared" si="4"/>
        <v>165035.88013566897</v>
      </c>
      <c r="S36">
        <f t="shared" si="5"/>
        <v>73349.280060297329</v>
      </c>
    </row>
    <row r="37" spans="1:19" hidden="1">
      <c r="A37" s="171">
        <v>42092</v>
      </c>
      <c r="B37" s="15">
        <v>42092</v>
      </c>
      <c r="C37">
        <v>0.3611257289</v>
      </c>
      <c r="D37" s="215" t="e">
        <f t="shared" si="6"/>
        <v>#VALUE!</v>
      </c>
      <c r="E37" s="215"/>
      <c r="F37" s="215"/>
      <c r="G37" s="39"/>
      <c r="H37" s="136"/>
      <c r="I37" s="142"/>
      <c r="J37" s="215">
        <f t="shared" si="1"/>
        <v>6.5002631201999991E-2</v>
      </c>
      <c r="K37" s="215"/>
      <c r="L37" s="39"/>
      <c r="M37">
        <f t="shared" si="2"/>
        <v>2.8890058312000002E-2</v>
      </c>
      <c r="N37" s="39"/>
      <c r="O37">
        <f>VLOOKUP(B37,[1]Sheet1!$A$1:$F$2193,6)</f>
        <v>2.61277194664543</v>
      </c>
      <c r="P37" t="e">
        <f t="shared" si="3"/>
        <v>#VALUE!</v>
      </c>
      <c r="R37">
        <f t="shared" si="4"/>
        <v>169837.0512627245</v>
      </c>
      <c r="S37">
        <f t="shared" si="5"/>
        <v>75483.133894544226</v>
      </c>
    </row>
    <row r="38" spans="1:19" hidden="1">
      <c r="A38" s="171">
        <v>42095</v>
      </c>
      <c r="B38" s="15">
        <v>42095</v>
      </c>
      <c r="C38">
        <v>0.36394416600000001</v>
      </c>
      <c r="D38" s="215" t="e">
        <f t="shared" si="6"/>
        <v>#VALUE!</v>
      </c>
      <c r="E38" s="215"/>
      <c r="F38" s="215"/>
      <c r="G38" s="39"/>
      <c r="H38" s="136"/>
      <c r="I38" s="142"/>
      <c r="J38" s="215">
        <f t="shared" si="1"/>
        <v>6.5509949880000001E-2</v>
      </c>
      <c r="K38" s="215"/>
      <c r="L38" s="39"/>
      <c r="M38">
        <f t="shared" si="2"/>
        <v>2.9115533280000001E-2</v>
      </c>
      <c r="N38" s="39"/>
      <c r="O38">
        <f>VLOOKUP(B38,[1]Sheet1!$A$1:$F$2193,6)</f>
        <v>2.6618603240369798</v>
      </c>
      <c r="P38" t="e">
        <f t="shared" si="3"/>
        <v>#VALUE!</v>
      </c>
      <c r="R38">
        <f t="shared" si="4"/>
        <v>174378.33641522311</v>
      </c>
      <c r="S38">
        <f t="shared" si="5"/>
        <v>77501.482851210283</v>
      </c>
    </row>
    <row r="39" spans="1:19" hidden="1">
      <c r="A39" s="171">
        <v>42098</v>
      </c>
      <c r="B39" s="15">
        <v>42098</v>
      </c>
      <c r="C39">
        <v>0.3493465878</v>
      </c>
      <c r="D39" s="215" t="e">
        <f t="shared" si="6"/>
        <v>#VALUE!</v>
      </c>
      <c r="E39" s="215"/>
      <c r="F39" s="215"/>
      <c r="G39" s="39"/>
      <c r="H39" s="136"/>
      <c r="I39" s="142"/>
      <c r="J39" s="215">
        <f t="shared" si="1"/>
        <v>6.2882385803999991E-2</v>
      </c>
      <c r="K39" s="215"/>
      <c r="L39" s="39"/>
      <c r="M39">
        <f t="shared" si="2"/>
        <v>2.7947727024000002E-2</v>
      </c>
      <c r="N39" s="39"/>
      <c r="O39">
        <f>VLOOKUP(B39,[1]Sheet1!$A$1:$F$2193,6)</f>
        <v>2.73107924215708</v>
      </c>
      <c r="P39" t="e">
        <f t="shared" si="3"/>
        <v>#VALUE!</v>
      </c>
      <c r="R39">
        <f t="shared" si="4"/>
        <v>171736.77856661743</v>
      </c>
      <c r="S39">
        <f t="shared" si="5"/>
        <v>76327.457140718863</v>
      </c>
    </row>
    <row r="40" spans="1:19" hidden="1">
      <c r="A40" s="171">
        <v>42101</v>
      </c>
      <c r="B40" s="15">
        <v>42101</v>
      </c>
      <c r="C40">
        <v>0.34663280940000002</v>
      </c>
      <c r="D40" s="215" t="e">
        <f t="shared" si="6"/>
        <v>#VALUE!</v>
      </c>
      <c r="E40" s="215"/>
      <c r="F40" s="215"/>
      <c r="G40" s="39"/>
      <c r="H40" s="136"/>
      <c r="I40" s="142"/>
      <c r="J40" s="215">
        <f t="shared" ref="J40:J71" si="7">$J$7*C40</f>
        <v>6.2393905691999998E-2</v>
      </c>
      <c r="K40" s="215"/>
      <c r="L40" s="39"/>
      <c r="M40">
        <f t="shared" ref="M40:M71" si="8">$M$7*C40</f>
        <v>2.7730624752000003E-2</v>
      </c>
      <c r="N40" s="39"/>
      <c r="O40">
        <f>VLOOKUP(B40,[1]Sheet1!$A$1:$F$2193,6)</f>
        <v>2.57506792561747</v>
      </c>
      <c r="P40" t="e">
        <f t="shared" si="3"/>
        <v>#VALUE!</v>
      </c>
      <c r="R40">
        <f t="shared" si="4"/>
        <v>160668.54530147047</v>
      </c>
      <c r="S40">
        <f t="shared" si="5"/>
        <v>71408.242356209113</v>
      </c>
    </row>
    <row r="41" spans="1:19" hidden="1">
      <c r="A41" s="171">
        <v>42104</v>
      </c>
      <c r="B41" s="15">
        <v>42104</v>
      </c>
      <c r="C41">
        <v>0.3458941291</v>
      </c>
      <c r="D41" s="215" t="e">
        <f t="shared" si="6"/>
        <v>#VALUE!</v>
      </c>
      <c r="E41" s="215"/>
      <c r="F41" s="215"/>
      <c r="G41" s="39"/>
      <c r="H41" s="136"/>
      <c r="I41" s="142"/>
      <c r="J41" s="215">
        <f t="shared" si="7"/>
        <v>6.2260943238000001E-2</v>
      </c>
      <c r="K41" s="215"/>
      <c r="L41" s="39"/>
      <c r="M41">
        <f t="shared" si="8"/>
        <v>2.7671530328000002E-2</v>
      </c>
      <c r="N41" s="39"/>
      <c r="O41">
        <f>VLOOKUP(B41,[1]Sheet1!$A$1:$F$2193,6)</f>
        <v>2.4010438628664099</v>
      </c>
      <c r="P41" t="e">
        <f t="shared" si="3"/>
        <v>#VALUE!</v>
      </c>
      <c r="R41">
        <f t="shared" si="4"/>
        <v>149491.25565787381</v>
      </c>
      <c r="S41">
        <f t="shared" si="5"/>
        <v>66440.558070166138</v>
      </c>
    </row>
    <row r="42" spans="1:19" hidden="1">
      <c r="A42" s="171">
        <v>42107</v>
      </c>
      <c r="B42" s="15">
        <v>42107</v>
      </c>
      <c r="C42">
        <v>0.34411907790000001</v>
      </c>
      <c r="D42" s="215" t="e">
        <f t="shared" si="6"/>
        <v>#VALUE!</v>
      </c>
      <c r="E42" s="215"/>
      <c r="F42" s="215"/>
      <c r="G42" s="39"/>
      <c r="H42" s="136"/>
      <c r="I42" s="142"/>
      <c r="J42" s="215">
        <f t="shared" si="7"/>
        <v>6.1941434022000003E-2</v>
      </c>
      <c r="K42" s="215"/>
      <c r="L42" s="39"/>
      <c r="M42">
        <f t="shared" si="8"/>
        <v>2.7529526232000001E-2</v>
      </c>
      <c r="N42" s="39"/>
      <c r="O42">
        <f>VLOOKUP(B42,[1]Sheet1!$A$1:$F$2193,6)</f>
        <v>2.2842819551877298</v>
      </c>
      <c r="P42" t="e">
        <f t="shared" si="3"/>
        <v>#VALUE!</v>
      </c>
      <c r="R42">
        <f t="shared" si="4"/>
        <v>141491.70001490595</v>
      </c>
      <c r="S42">
        <f t="shared" si="5"/>
        <v>62885.200006624858</v>
      </c>
    </row>
    <row r="43" spans="1:19" hidden="1">
      <c r="A43" s="171">
        <v>42110</v>
      </c>
      <c r="B43" s="15">
        <v>42110</v>
      </c>
      <c r="C43">
        <v>0.34271451019999999</v>
      </c>
      <c r="D43" s="215" t="e">
        <f t="shared" si="6"/>
        <v>#VALUE!</v>
      </c>
      <c r="E43" s="215"/>
      <c r="F43" s="215"/>
      <c r="G43" s="39"/>
      <c r="H43" s="136"/>
      <c r="I43" s="142"/>
      <c r="J43" s="215">
        <f t="shared" si="7"/>
        <v>6.1688611835999996E-2</v>
      </c>
      <c r="K43" s="215"/>
      <c r="L43" s="39"/>
      <c r="M43">
        <f t="shared" si="8"/>
        <v>2.7417160816E-2</v>
      </c>
      <c r="N43" s="39"/>
      <c r="O43">
        <f>VLOOKUP(B43,[1]Sheet1!$A$1:$F$2193,6)</f>
        <v>2.3247621287557698</v>
      </c>
      <c r="P43" t="e">
        <f t="shared" si="3"/>
        <v>#VALUE!</v>
      </c>
      <c r="R43">
        <f t="shared" si="4"/>
        <v>143411.34857184772</v>
      </c>
      <c r="S43">
        <f t="shared" si="5"/>
        <v>63738.377143043435</v>
      </c>
    </row>
    <row r="44" spans="1:19" hidden="1">
      <c r="A44" s="171">
        <v>42113</v>
      </c>
      <c r="B44" s="15">
        <v>42113</v>
      </c>
      <c r="C44">
        <v>0.33955423299999998</v>
      </c>
      <c r="D44" s="215" t="e">
        <f t="shared" si="6"/>
        <v>#VALUE!</v>
      </c>
      <c r="E44" s="215"/>
      <c r="F44" s="215"/>
      <c r="G44" s="39"/>
      <c r="H44" s="136"/>
      <c r="I44" s="142"/>
      <c r="J44" s="215">
        <f t="shared" si="7"/>
        <v>6.1119761939999996E-2</v>
      </c>
      <c r="K44" s="215"/>
      <c r="L44" s="39"/>
      <c r="M44">
        <f t="shared" si="8"/>
        <v>2.7164338640000001E-2</v>
      </c>
      <c r="N44" s="39"/>
      <c r="O44">
        <f>VLOOKUP(B44,[1]Sheet1!$A$1:$F$2193,6)</f>
        <v>2.2640418684036998</v>
      </c>
      <c r="P44" t="e">
        <f t="shared" si="3"/>
        <v>#VALUE!</v>
      </c>
      <c r="R44">
        <f t="shared" si="4"/>
        <v>138377.70001902693</v>
      </c>
      <c r="S44">
        <f t="shared" si="5"/>
        <v>61501.200008456421</v>
      </c>
    </row>
    <row r="45" spans="1:19" hidden="1">
      <c r="A45" s="171">
        <v>42116</v>
      </c>
      <c r="B45" s="15">
        <v>42116</v>
      </c>
      <c r="C45">
        <v>0.3469282132</v>
      </c>
      <c r="D45" s="215" t="e">
        <f t="shared" si="6"/>
        <v>#VALUE!</v>
      </c>
      <c r="E45" s="215"/>
      <c r="F45" s="215"/>
      <c r="G45" s="39"/>
      <c r="H45" s="136"/>
      <c r="I45" s="142"/>
      <c r="J45" s="215">
        <f t="shared" si="7"/>
        <v>6.2447078375999998E-2</v>
      </c>
      <c r="K45" s="215"/>
      <c r="L45" s="39"/>
      <c r="M45">
        <f t="shared" si="8"/>
        <v>2.7754257056000001E-2</v>
      </c>
      <c r="N45" s="39"/>
      <c r="O45">
        <f>VLOOKUP(B45,[1]Sheet1!$A$1:$F$2193,6)</f>
        <v>2.4736620178176398</v>
      </c>
      <c r="P45" t="e">
        <f t="shared" si="3"/>
        <v>#VALUE!</v>
      </c>
      <c r="R45">
        <f t="shared" si="4"/>
        <v>154472.96590239246</v>
      </c>
      <c r="S45">
        <f t="shared" si="5"/>
        <v>68654.651512174431</v>
      </c>
    </row>
    <row r="46" spans="1:19" hidden="1">
      <c r="A46" s="171">
        <v>42119</v>
      </c>
      <c r="B46" s="15">
        <v>42119</v>
      </c>
      <c r="C46">
        <v>0.3485658874</v>
      </c>
      <c r="D46" s="215" t="e">
        <f t="shared" si="6"/>
        <v>#VALUE!</v>
      </c>
      <c r="E46" s="215"/>
      <c r="F46" s="215"/>
      <c r="G46" s="39"/>
      <c r="H46" s="136"/>
      <c r="I46" s="142"/>
      <c r="J46" s="215">
        <f t="shared" si="7"/>
        <v>6.2741859731999999E-2</v>
      </c>
      <c r="K46" s="215"/>
      <c r="L46" s="39"/>
      <c r="M46">
        <f t="shared" si="8"/>
        <v>2.7885270992E-2</v>
      </c>
      <c r="N46" s="39"/>
      <c r="O46">
        <f>VLOOKUP(B46,[1]Sheet1!$A$1:$F$2193,6)</f>
        <v>2.3913756264998498</v>
      </c>
      <c r="P46" t="e">
        <f t="shared" si="3"/>
        <v>#VALUE!</v>
      </c>
      <c r="R46">
        <f t="shared" si="4"/>
        <v>150039.35412437719</v>
      </c>
      <c r="S46">
        <f t="shared" si="5"/>
        <v>66684.157388612075</v>
      </c>
    </row>
    <row r="47" spans="1:19" hidden="1">
      <c r="A47" s="171">
        <v>42122</v>
      </c>
      <c r="B47" s="15">
        <v>42122</v>
      </c>
      <c r="C47">
        <v>0.3500740497</v>
      </c>
      <c r="D47" s="215" t="e">
        <f t="shared" si="6"/>
        <v>#VALUE!</v>
      </c>
      <c r="E47" s="215"/>
      <c r="F47" s="215"/>
      <c r="G47" s="39"/>
      <c r="H47" s="136"/>
      <c r="I47" s="142"/>
      <c r="J47" s="215">
        <f t="shared" si="7"/>
        <v>6.3013328945999994E-2</v>
      </c>
      <c r="K47" s="215"/>
      <c r="L47" s="39"/>
      <c r="M47">
        <f t="shared" si="8"/>
        <v>2.8005923976000002E-2</v>
      </c>
      <c r="N47" s="39"/>
      <c r="O47">
        <f>VLOOKUP(B47,[1]Sheet1!$A$1:$F$2193,6)</f>
        <v>2.3856715634303298</v>
      </c>
      <c r="P47" t="e">
        <f t="shared" si="3"/>
        <v>#VALUE!</v>
      </c>
      <c r="R47">
        <f t="shared" si="4"/>
        <v>150329.10698355344</v>
      </c>
      <c r="S47">
        <f t="shared" si="5"/>
        <v>66812.936437134893</v>
      </c>
    </row>
    <row r="48" spans="1:19" hidden="1">
      <c r="A48" s="171">
        <v>42125</v>
      </c>
      <c r="B48" s="15">
        <v>42125</v>
      </c>
      <c r="C48">
        <v>0.3330332842</v>
      </c>
      <c r="D48" s="215" t="e">
        <f t="shared" si="6"/>
        <v>#VALUE!</v>
      </c>
      <c r="E48" s="215"/>
      <c r="F48" s="215"/>
      <c r="G48" s="39"/>
      <c r="H48" s="136"/>
      <c r="I48" s="142"/>
      <c r="J48" s="215">
        <f t="shared" si="7"/>
        <v>5.9945991155999995E-2</v>
      </c>
      <c r="K48" s="215"/>
      <c r="L48" s="39"/>
      <c r="M48">
        <f t="shared" si="8"/>
        <v>2.6642662736000002E-2</v>
      </c>
      <c r="N48" s="39"/>
      <c r="O48">
        <f>VLOOKUP(B48,[1]Sheet1!$A$1:$F$2193,6)</f>
        <v>2.4514795503250402</v>
      </c>
      <c r="P48" t="e">
        <f t="shared" si="3"/>
        <v>#VALUE!</v>
      </c>
      <c r="R48">
        <f t="shared" si="4"/>
        <v>146956.37144289969</v>
      </c>
      <c r="S48">
        <f t="shared" si="5"/>
        <v>65313.942863510987</v>
      </c>
    </row>
    <row r="49" spans="1:19" hidden="1">
      <c r="A49" s="171">
        <v>42128</v>
      </c>
      <c r="B49" s="15">
        <v>42128</v>
      </c>
      <c r="C49">
        <v>0.33810485699999998</v>
      </c>
      <c r="D49" s="215" t="e">
        <f t="shared" si="6"/>
        <v>#VALUE!</v>
      </c>
      <c r="E49" s="215"/>
      <c r="F49" s="215"/>
      <c r="G49" s="39"/>
      <c r="H49" s="136"/>
      <c r="I49" s="142"/>
      <c r="J49" s="215">
        <f t="shared" si="7"/>
        <v>6.0858874259999994E-2</v>
      </c>
      <c r="K49" s="215"/>
      <c r="L49" s="39"/>
      <c r="M49">
        <f t="shared" si="8"/>
        <v>2.7048388559999997E-2</v>
      </c>
      <c r="N49" s="39"/>
      <c r="O49">
        <f>VLOOKUP(B49,[1]Sheet1!$A$1:$F$2193,6)</f>
        <v>2.52304736368274</v>
      </c>
      <c r="P49" t="e">
        <f t="shared" si="3"/>
        <v>#VALUE!</v>
      </c>
      <c r="R49">
        <f t="shared" si="4"/>
        <v>153549.82225839235</v>
      </c>
      <c r="S49">
        <f t="shared" si="5"/>
        <v>68244.365448174372</v>
      </c>
    </row>
    <row r="50" spans="1:19" hidden="1">
      <c r="A50" s="171">
        <v>42131</v>
      </c>
      <c r="B50" s="15">
        <v>42131</v>
      </c>
      <c r="C50">
        <v>0.3314094454</v>
      </c>
      <c r="D50" s="215" t="e">
        <f t="shared" si="6"/>
        <v>#VALUE!</v>
      </c>
      <c r="E50" s="215"/>
      <c r="F50" s="215"/>
      <c r="G50" s="39"/>
      <c r="H50" s="136"/>
      <c r="I50" s="142"/>
      <c r="J50" s="215">
        <f t="shared" si="7"/>
        <v>5.9653700172000002E-2</v>
      </c>
      <c r="K50" s="215"/>
      <c r="L50" s="39"/>
      <c r="M50">
        <f t="shared" si="8"/>
        <v>2.6512755632E-2</v>
      </c>
      <c r="N50" s="39"/>
      <c r="O50">
        <f>VLOOKUP(B50,[1]Sheet1!$A$1:$F$2193,6)</f>
        <v>2.5052080613455998</v>
      </c>
      <c r="P50" t="e">
        <f t="shared" si="3"/>
        <v>#VALUE!</v>
      </c>
      <c r="R50">
        <f t="shared" si="4"/>
        <v>149444.93055998781</v>
      </c>
      <c r="S50">
        <f t="shared" si="5"/>
        <v>66419.969137772365</v>
      </c>
    </row>
    <row r="51" spans="1:19" hidden="1">
      <c r="A51" s="171">
        <v>42134</v>
      </c>
      <c r="B51" s="15">
        <v>42134</v>
      </c>
      <c r="C51">
        <v>0.34605334529999998</v>
      </c>
      <c r="D51" s="215" t="e">
        <f t="shared" si="6"/>
        <v>#VALUE!</v>
      </c>
      <c r="E51" s="215"/>
      <c r="F51" s="215"/>
      <c r="G51" s="39"/>
      <c r="H51" s="136"/>
      <c r="I51" s="142"/>
      <c r="J51" s="215">
        <f t="shared" si="7"/>
        <v>6.2289602153999993E-2</v>
      </c>
      <c r="K51" s="215"/>
      <c r="L51" s="39"/>
      <c r="M51">
        <f t="shared" si="8"/>
        <v>2.7684267623999999E-2</v>
      </c>
      <c r="N51" s="39"/>
      <c r="O51">
        <f>VLOOKUP(B51,[1]Sheet1!$A$1:$F$2193,6)</f>
        <v>2.5365587879380902</v>
      </c>
      <c r="P51" t="e">
        <f t="shared" si="3"/>
        <v>#VALUE!</v>
      </c>
      <c r="R51">
        <f t="shared" si="4"/>
        <v>158001.23774089609</v>
      </c>
      <c r="S51">
        <f t="shared" si="5"/>
        <v>70222.772329287152</v>
      </c>
    </row>
    <row r="52" spans="1:19" hidden="1">
      <c r="A52" s="171">
        <v>42137</v>
      </c>
      <c r="B52" s="15">
        <v>42137</v>
      </c>
      <c r="C52">
        <v>0.3417214033</v>
      </c>
      <c r="D52" s="215" t="e">
        <f t="shared" si="6"/>
        <v>#VALUE!</v>
      </c>
      <c r="E52" s="215"/>
      <c r="F52" s="215"/>
      <c r="G52" s="39"/>
      <c r="H52" s="136"/>
      <c r="I52" s="142"/>
      <c r="J52" s="215">
        <f t="shared" si="7"/>
        <v>6.1509852593999999E-2</v>
      </c>
      <c r="K52" s="215"/>
      <c r="L52" s="39"/>
      <c r="M52">
        <f t="shared" si="8"/>
        <v>2.7337712264000003E-2</v>
      </c>
      <c r="N52" s="39"/>
      <c r="O52">
        <f>VLOOKUP(B52,[1]Sheet1!$A$1:$F$2193,6)</f>
        <v>2.4951800511560802</v>
      </c>
      <c r="P52" t="e">
        <f t="shared" si="3"/>
        <v>#VALUE!</v>
      </c>
      <c r="R52">
        <f t="shared" si="4"/>
        <v>153478.15714209987</v>
      </c>
      <c r="S52">
        <f t="shared" si="5"/>
        <v>68212.514285377722</v>
      </c>
    </row>
    <row r="53" spans="1:19" hidden="1">
      <c r="A53" s="171">
        <v>42140</v>
      </c>
      <c r="B53" s="15">
        <v>42140</v>
      </c>
      <c r="C53">
        <v>0.3423980794</v>
      </c>
      <c r="D53" s="215" t="e">
        <f t="shared" si="6"/>
        <v>#VALUE!</v>
      </c>
      <c r="E53" s="215"/>
      <c r="F53" s="215"/>
      <c r="G53" s="39"/>
      <c r="H53" s="136"/>
      <c r="I53" s="142"/>
      <c r="J53" s="215">
        <f t="shared" si="7"/>
        <v>6.1631654291999995E-2</v>
      </c>
      <c r="K53" s="215"/>
      <c r="L53" s="39"/>
      <c r="M53">
        <f t="shared" si="8"/>
        <v>2.7391846352E-2</v>
      </c>
      <c r="N53" s="39"/>
      <c r="O53">
        <f>VLOOKUP(B53,[1]Sheet1!$A$1:$F$2193,6)</f>
        <v>2.4927522171101999</v>
      </c>
      <c r="P53" t="e">
        <f t="shared" si="3"/>
        <v>#VALUE!</v>
      </c>
      <c r="R53">
        <f t="shared" si="4"/>
        <v>153632.44288055235</v>
      </c>
      <c r="S53">
        <f t="shared" si="5"/>
        <v>68281.08572468994</v>
      </c>
    </row>
    <row r="54" spans="1:19" hidden="1">
      <c r="A54" s="171">
        <v>42143</v>
      </c>
      <c r="B54" s="15">
        <v>42143</v>
      </c>
      <c r="C54">
        <v>0.36514352109999998</v>
      </c>
      <c r="D54" s="215" t="e">
        <f t="shared" si="6"/>
        <v>#VALUE!</v>
      </c>
      <c r="E54" s="215"/>
      <c r="F54" s="215"/>
      <c r="G54" s="39"/>
      <c r="H54" s="136"/>
      <c r="I54" s="142"/>
      <c r="J54" s="215">
        <f t="shared" si="7"/>
        <v>6.5725833797999997E-2</v>
      </c>
      <c r="K54" s="215"/>
      <c r="L54" s="39"/>
      <c r="M54">
        <f t="shared" si="8"/>
        <v>2.9211481687999998E-2</v>
      </c>
      <c r="N54" s="39"/>
      <c r="O54">
        <f>VLOOKUP(B54,[1]Sheet1!$A$1:$F$2193,6)</f>
        <v>2.3900215525365498</v>
      </c>
      <c r="P54" t="e">
        <f t="shared" si="3"/>
        <v>#VALUE!</v>
      </c>
      <c r="R54">
        <f t="shared" si="4"/>
        <v>157086.15933565519</v>
      </c>
      <c r="S54">
        <f t="shared" si="5"/>
        <v>69816.070815846746</v>
      </c>
    </row>
    <row r="55" spans="1:19" hidden="1">
      <c r="A55" s="171">
        <v>42146</v>
      </c>
      <c r="B55" s="15">
        <v>42146</v>
      </c>
      <c r="C55">
        <v>0.35030396549999998</v>
      </c>
      <c r="D55" s="215" t="e">
        <f t="shared" si="6"/>
        <v>#VALUE!</v>
      </c>
      <c r="E55" s="215"/>
      <c r="F55" s="215"/>
      <c r="G55" s="39"/>
      <c r="H55" s="136"/>
      <c r="I55" s="142"/>
      <c r="J55" s="215">
        <f t="shared" si="7"/>
        <v>6.3054713789999994E-2</v>
      </c>
      <c r="K55" s="215"/>
      <c r="L55" s="39"/>
      <c r="M55">
        <f t="shared" si="8"/>
        <v>2.8024317239999999E-2</v>
      </c>
      <c r="N55" s="39"/>
      <c r="O55">
        <f>VLOOKUP(B55,[1]Sheet1!$A$1:$F$2193,6)</f>
        <v>2.4765754695070399</v>
      </c>
      <c r="P55" t="e">
        <f t="shared" si="3"/>
        <v>#VALUE!</v>
      </c>
      <c r="R55">
        <f t="shared" si="4"/>
        <v>156159.75740910126</v>
      </c>
      <c r="S55">
        <f t="shared" si="5"/>
        <v>69404.336626267235</v>
      </c>
    </row>
    <row r="56" spans="1:19" hidden="1">
      <c r="A56" s="171">
        <v>42149</v>
      </c>
      <c r="B56" s="15">
        <v>42149</v>
      </c>
      <c r="C56">
        <v>0.34764457869999998</v>
      </c>
      <c r="D56" s="215" t="e">
        <f t="shared" si="6"/>
        <v>#VALUE!</v>
      </c>
      <c r="E56" s="215"/>
      <c r="F56" s="215"/>
      <c r="G56" s="39"/>
      <c r="H56" s="136"/>
      <c r="I56" s="142"/>
      <c r="J56" s="215">
        <f t="shared" si="7"/>
        <v>6.2576024165999999E-2</v>
      </c>
      <c r="K56" s="215"/>
      <c r="L56" s="39"/>
      <c r="M56">
        <f t="shared" si="8"/>
        <v>2.7811566295999998E-2</v>
      </c>
      <c r="N56" s="39"/>
      <c r="O56">
        <f>VLOOKUP(B56,[1]Sheet1!$A$1:$F$2193,6)</f>
        <v>2.44319038724699</v>
      </c>
      <c r="P56" t="e">
        <f t="shared" si="3"/>
        <v>#VALUE!</v>
      </c>
      <c r="R56">
        <f t="shared" si="4"/>
        <v>152885.14071450653</v>
      </c>
      <c r="S56">
        <f t="shared" si="5"/>
        <v>67948.951428669563</v>
      </c>
    </row>
    <row r="57" spans="1:19" hidden="1">
      <c r="A57" s="171">
        <v>42152</v>
      </c>
      <c r="B57" s="15">
        <v>42152</v>
      </c>
      <c r="C57">
        <v>0.33863285479999999</v>
      </c>
      <c r="D57" s="215" t="e">
        <f t="shared" si="6"/>
        <v>#VALUE!</v>
      </c>
      <c r="E57" s="215"/>
      <c r="F57" s="215"/>
      <c r="G57" s="39"/>
      <c r="H57" s="136"/>
      <c r="I57" s="142"/>
      <c r="J57" s="215">
        <f t="shared" si="7"/>
        <v>6.0953913863999995E-2</v>
      </c>
      <c r="K57" s="215"/>
      <c r="L57" s="39"/>
      <c r="M57">
        <f t="shared" si="8"/>
        <v>2.7090628384E-2</v>
      </c>
      <c r="N57" s="39"/>
      <c r="O57">
        <f>VLOOKUP(B57,[1]Sheet1!$A$1:$F$2193,6)</f>
        <v>2.4462815985673698</v>
      </c>
      <c r="P57" t="e">
        <f t="shared" si="3"/>
        <v>#VALUE!</v>
      </c>
      <c r="R57">
        <f t="shared" si="4"/>
        <v>149110.43784616367</v>
      </c>
      <c r="S57">
        <f t="shared" si="5"/>
        <v>66271.305709406079</v>
      </c>
    </row>
    <row r="58" spans="1:19" hidden="1">
      <c r="A58" s="171">
        <v>42155</v>
      </c>
      <c r="B58" s="15">
        <v>42155</v>
      </c>
      <c r="C58">
        <v>0.3375930405</v>
      </c>
      <c r="D58" s="215" t="e">
        <f t="shared" si="6"/>
        <v>#VALUE!</v>
      </c>
      <c r="E58" s="215"/>
      <c r="F58" s="215"/>
      <c r="G58" s="39"/>
      <c r="H58" s="136"/>
      <c r="I58" s="142"/>
      <c r="J58" s="215">
        <f t="shared" si="7"/>
        <v>6.0766747289999999E-2</v>
      </c>
      <c r="K58" s="215"/>
      <c r="L58" s="39"/>
      <c r="M58">
        <f t="shared" si="8"/>
        <v>2.7007443240000002E-2</v>
      </c>
      <c r="N58" s="39"/>
      <c r="O58">
        <f>VLOOKUP(B58,[1]Sheet1!$A$1:$F$2193,6)</f>
        <v>2.3718864461236802</v>
      </c>
      <c r="P58" t="e">
        <f t="shared" si="3"/>
        <v>#VALUE!</v>
      </c>
      <c r="R58">
        <f t="shared" si="4"/>
        <v>144131.82427217386</v>
      </c>
      <c r="S58">
        <f t="shared" si="5"/>
        <v>64058.58856541061</v>
      </c>
    </row>
    <row r="59" spans="1:19" hidden="1">
      <c r="A59" s="171">
        <v>42158</v>
      </c>
      <c r="B59" s="15">
        <v>42158</v>
      </c>
      <c r="C59">
        <v>0.33863285479999999</v>
      </c>
      <c r="D59" s="215" t="e">
        <f t="shared" si="6"/>
        <v>#VALUE!</v>
      </c>
      <c r="E59" s="215"/>
      <c r="F59" s="215"/>
      <c r="G59" s="39"/>
      <c r="H59" s="136"/>
      <c r="I59" s="142"/>
      <c r="J59" s="215">
        <f t="shared" si="7"/>
        <v>6.0953913863999995E-2</v>
      </c>
      <c r="K59" s="215"/>
      <c r="L59" s="39"/>
      <c r="M59">
        <f t="shared" si="8"/>
        <v>2.7090628384E-2</v>
      </c>
      <c r="N59" s="39"/>
      <c r="O59">
        <f>VLOOKUP(B59,[1]Sheet1!$A$1:$F$2193,6)</f>
        <v>2.3869343150298099</v>
      </c>
      <c r="P59" t="e">
        <f t="shared" si="3"/>
        <v>#VALUE!</v>
      </c>
      <c r="R59">
        <f t="shared" si="4"/>
        <v>145492.98863735286</v>
      </c>
      <c r="S59">
        <f t="shared" si="5"/>
        <v>64663.550505490166</v>
      </c>
    </row>
    <row r="60" spans="1:19" hidden="1">
      <c r="A60" s="171">
        <v>42161</v>
      </c>
      <c r="B60" s="15">
        <v>42161</v>
      </c>
      <c r="C60">
        <v>0.34115273550000003</v>
      </c>
      <c r="D60" s="215" t="e">
        <f t="shared" si="6"/>
        <v>#VALUE!</v>
      </c>
      <c r="E60" s="215"/>
      <c r="F60" s="215"/>
      <c r="G60" s="39"/>
      <c r="H60" s="136"/>
      <c r="I60" s="142"/>
      <c r="J60" s="215">
        <f t="shared" si="7"/>
        <v>6.1407492390000006E-2</v>
      </c>
      <c r="K60" s="215"/>
      <c r="L60" s="39"/>
      <c r="M60">
        <f t="shared" si="8"/>
        <v>2.7292218840000004E-2</v>
      </c>
      <c r="N60" s="39"/>
      <c r="O60">
        <f>VLOOKUP(B60,[1]Sheet1!$A$1:$F$2193,6)</f>
        <v>2.3842923812681001</v>
      </c>
      <c r="P60" t="e">
        <f t="shared" si="3"/>
        <v>#VALUE!</v>
      </c>
      <c r="R60">
        <f t="shared" si="4"/>
        <v>146413.41625825586</v>
      </c>
      <c r="S60">
        <f t="shared" si="5"/>
        <v>65072.629448113708</v>
      </c>
    </row>
    <row r="61" spans="1:19" hidden="1">
      <c r="A61" s="171">
        <v>42164</v>
      </c>
      <c r="B61" s="15">
        <v>42164</v>
      </c>
      <c r="C61">
        <v>0.3516451766</v>
      </c>
      <c r="D61" s="215" t="e">
        <f t="shared" si="6"/>
        <v>#VALUE!</v>
      </c>
      <c r="E61" s="215"/>
      <c r="F61" s="215"/>
      <c r="G61" s="39"/>
      <c r="H61" s="136"/>
      <c r="I61" s="142"/>
      <c r="J61" s="215">
        <f t="shared" si="7"/>
        <v>6.3296131788000004E-2</v>
      </c>
      <c r="K61" s="215"/>
      <c r="L61" s="39"/>
      <c r="M61">
        <f t="shared" si="8"/>
        <v>2.8131614127999999E-2</v>
      </c>
      <c r="N61" s="39"/>
      <c r="O61">
        <f>VLOOKUP(B61,[1]Sheet1!$A$1:$F$2193,6)</f>
        <v>2.42053971247877</v>
      </c>
      <c r="P61" t="e">
        <f t="shared" si="3"/>
        <v>#VALUE!</v>
      </c>
      <c r="R61">
        <f t="shared" si="4"/>
        <v>153210.80063914385</v>
      </c>
      <c r="S61">
        <f t="shared" si="5"/>
        <v>68093.689172952814</v>
      </c>
    </row>
    <row r="62" spans="1:19" hidden="1">
      <c r="A62" s="171">
        <v>42167</v>
      </c>
      <c r="B62" s="15">
        <v>42167</v>
      </c>
      <c r="C62">
        <v>0.36262669720000001</v>
      </c>
      <c r="D62" s="215" t="e">
        <f t="shared" si="6"/>
        <v>#VALUE!</v>
      </c>
      <c r="E62" s="215"/>
      <c r="F62" s="215"/>
      <c r="G62" s="39"/>
      <c r="H62" s="136"/>
      <c r="I62" s="142"/>
      <c r="J62" s="215">
        <f t="shared" si="7"/>
        <v>6.5272805495999994E-2</v>
      </c>
      <c r="K62" s="215"/>
      <c r="L62" s="39"/>
      <c r="M62">
        <f t="shared" si="8"/>
        <v>2.9010135776000003E-2</v>
      </c>
      <c r="N62" s="39"/>
      <c r="O62">
        <f>VLOOKUP(B62,[1]Sheet1!$A$1:$F$2193,6)</f>
        <v>2.4303677060723299</v>
      </c>
      <c r="P62" t="e">
        <f t="shared" si="3"/>
        <v>#VALUE!</v>
      </c>
      <c r="R62">
        <f t="shared" si="4"/>
        <v>158636.91856221887</v>
      </c>
      <c r="S62">
        <f t="shared" si="5"/>
        <v>70505.297138763955</v>
      </c>
    </row>
    <row r="63" spans="1:19" hidden="1">
      <c r="A63" s="171">
        <v>42170</v>
      </c>
      <c r="B63" s="15">
        <v>42170</v>
      </c>
      <c r="C63">
        <v>0.36397852089999999</v>
      </c>
      <c r="D63" s="215" t="e">
        <f t="shared" si="6"/>
        <v>#VALUE!</v>
      </c>
      <c r="E63" s="215"/>
      <c r="F63" s="215"/>
      <c r="G63" s="39"/>
      <c r="H63" s="136"/>
      <c r="I63" s="142"/>
      <c r="J63" s="215">
        <f t="shared" si="7"/>
        <v>6.5516133761999995E-2</v>
      </c>
      <c r="K63" s="215"/>
      <c r="L63" s="39"/>
      <c r="M63">
        <f t="shared" si="8"/>
        <v>2.9118281672E-2</v>
      </c>
      <c r="N63" s="39"/>
      <c r="O63">
        <f>VLOOKUP(B63,[1]Sheet1!$A$1:$F$2193,6)</f>
        <v>2.3967482200711299</v>
      </c>
      <c r="P63" t="e">
        <f t="shared" si="3"/>
        <v>#VALUE!</v>
      </c>
      <c r="R63">
        <f t="shared" si="4"/>
        <v>157025.67698001553</v>
      </c>
      <c r="S63">
        <f t="shared" si="5"/>
        <v>69789.189768895812</v>
      </c>
    </row>
    <row r="64" spans="1:19" hidden="1">
      <c r="A64" s="171">
        <v>42173</v>
      </c>
      <c r="B64" s="15">
        <v>42173</v>
      </c>
      <c r="C64">
        <v>0.35264677840000003</v>
      </c>
      <c r="D64" s="215" t="e">
        <f t="shared" si="6"/>
        <v>#VALUE!</v>
      </c>
      <c r="E64" s="215"/>
      <c r="F64" s="215"/>
      <c r="G64" s="39"/>
      <c r="H64" s="136"/>
      <c r="I64" s="142"/>
      <c r="J64" s="215">
        <f t="shared" si="7"/>
        <v>6.3476420111999998E-2</v>
      </c>
      <c r="K64" s="215"/>
      <c r="L64" s="39"/>
      <c r="M64">
        <f t="shared" si="8"/>
        <v>2.8211742272000004E-2</v>
      </c>
      <c r="N64" s="39"/>
      <c r="O64">
        <f>VLOOKUP(B64,[1]Sheet1!$A$1:$F$2193,6)</f>
        <v>2.52011770238963</v>
      </c>
      <c r="P64" t="e">
        <f t="shared" si="3"/>
        <v>#VALUE!</v>
      </c>
      <c r="R64">
        <f t="shared" si="4"/>
        <v>159968.05000857235</v>
      </c>
      <c r="S64">
        <f t="shared" si="5"/>
        <v>71096.911114921037</v>
      </c>
    </row>
    <row r="65" spans="1:19" hidden="1">
      <c r="A65" s="171">
        <v>42176</v>
      </c>
      <c r="B65" s="15">
        <v>42176</v>
      </c>
      <c r="C65">
        <v>0.36217477520000002</v>
      </c>
      <c r="D65" s="215" t="e">
        <f t="shared" si="6"/>
        <v>#VALUE!</v>
      </c>
      <c r="E65" s="215"/>
      <c r="F65" s="215"/>
      <c r="G65" s="39"/>
      <c r="H65" s="136"/>
      <c r="I65" s="142"/>
      <c r="J65" s="215">
        <f t="shared" si="7"/>
        <v>6.5191459536000002E-2</v>
      </c>
      <c r="K65" s="215"/>
      <c r="L65" s="39"/>
      <c r="M65">
        <f t="shared" si="8"/>
        <v>2.8973982016000002E-2</v>
      </c>
      <c r="N65" s="39"/>
      <c r="O65">
        <f>VLOOKUP(B65,[1]Sheet1!$A$1:$F$2193,6)</f>
        <v>2.4688065231152398</v>
      </c>
      <c r="P65" t="e">
        <f t="shared" si="3"/>
        <v>#VALUE!</v>
      </c>
      <c r="R65">
        <f t="shared" si="4"/>
        <v>160945.10055388001</v>
      </c>
      <c r="S65">
        <f t="shared" si="5"/>
        <v>71531.155801724453</v>
      </c>
    </row>
    <row r="66" spans="1:19" hidden="1">
      <c r="A66" s="171">
        <v>42179</v>
      </c>
      <c r="B66" s="15">
        <v>42179</v>
      </c>
      <c r="C66">
        <v>0.34724262480000001</v>
      </c>
      <c r="D66" s="215" t="e">
        <f t="shared" si="6"/>
        <v>#VALUE!</v>
      </c>
      <c r="E66" s="215"/>
      <c r="F66" s="215"/>
      <c r="G66" s="39"/>
      <c r="H66" s="136"/>
      <c r="I66" s="142"/>
      <c r="J66" s="215">
        <f t="shared" si="7"/>
        <v>6.2503672464000001E-2</v>
      </c>
      <c r="K66" s="215"/>
      <c r="L66" s="39"/>
      <c r="M66">
        <f t="shared" si="8"/>
        <v>2.7779409984000001E-2</v>
      </c>
      <c r="N66" s="39"/>
      <c r="O66">
        <f>VLOOKUP(B66,[1]Sheet1!$A$1:$F$2193,6)</f>
        <v>2.4340930428566301</v>
      </c>
      <c r="P66" t="e">
        <f t="shared" si="3"/>
        <v>#VALUE!</v>
      </c>
      <c r="R66">
        <f t="shared" si="4"/>
        <v>152139.75429761191</v>
      </c>
      <c r="S66">
        <f t="shared" si="5"/>
        <v>67617.668576716416</v>
      </c>
    </row>
    <row r="67" spans="1:19" hidden="1">
      <c r="A67" s="171">
        <v>42182</v>
      </c>
      <c r="B67" s="15">
        <v>42182</v>
      </c>
      <c r="C67">
        <v>0.35959373439999998</v>
      </c>
      <c r="D67" s="215" t="e">
        <f t="shared" si="6"/>
        <v>#VALUE!</v>
      </c>
      <c r="E67" s="215"/>
      <c r="F67" s="215"/>
      <c r="G67" s="39"/>
      <c r="H67" s="136"/>
      <c r="I67" s="142"/>
      <c r="J67" s="215">
        <f t="shared" si="7"/>
        <v>6.472687219199999E-2</v>
      </c>
      <c r="K67" s="215"/>
      <c r="L67" s="39"/>
      <c r="M67">
        <f t="shared" si="8"/>
        <v>2.8767498751999999E-2</v>
      </c>
      <c r="N67" s="39"/>
      <c r="O67">
        <f>VLOOKUP(B67,[1]Sheet1!$A$1:$F$2193,6)</f>
        <v>2.5401563877867299</v>
      </c>
      <c r="P67" t="e">
        <f t="shared" si="3"/>
        <v>#VALUE!</v>
      </c>
      <c r="R67">
        <f t="shared" si="4"/>
        <v>164416.37785996401</v>
      </c>
      <c r="S67">
        <f t="shared" si="5"/>
        <v>73073.945715539579</v>
      </c>
    </row>
    <row r="68" spans="1:19" hidden="1">
      <c r="A68" s="171">
        <v>42185</v>
      </c>
      <c r="B68" s="15">
        <v>42185</v>
      </c>
      <c r="C68">
        <v>0.36171106749999998</v>
      </c>
      <c r="D68" s="215" t="e">
        <f t="shared" si="6"/>
        <v>#VALUE!</v>
      </c>
      <c r="E68" s="215"/>
      <c r="F68" s="215"/>
      <c r="G68" s="39"/>
      <c r="H68" s="136"/>
      <c r="I68" s="142"/>
      <c r="J68" s="215">
        <f t="shared" si="7"/>
        <v>6.5107992149999988E-2</v>
      </c>
      <c r="K68" s="215"/>
      <c r="L68" s="39"/>
      <c r="M68">
        <f t="shared" si="8"/>
        <v>2.8936885400000001E-2</v>
      </c>
      <c r="N68" s="39"/>
      <c r="O68">
        <f>VLOOKUP(B68,[1]Sheet1!$A$1:$F$2193,6)</f>
        <v>2.67806153706477</v>
      </c>
      <c r="P68" t="e">
        <f t="shared" si="3"/>
        <v>#VALUE!</v>
      </c>
      <c r="R68">
        <f t="shared" si="4"/>
        <v>174363.20953242996</v>
      </c>
      <c r="S68">
        <f t="shared" si="5"/>
        <v>77494.759792191107</v>
      </c>
    </row>
    <row r="69" spans="1:19" hidden="1">
      <c r="A69" s="171">
        <v>42188</v>
      </c>
      <c r="B69" s="15">
        <v>42188</v>
      </c>
      <c r="C69">
        <v>0.35483558030000001</v>
      </c>
      <c r="D69" s="215" t="e">
        <f t="shared" si="6"/>
        <v>#VALUE!</v>
      </c>
      <c r="E69" s="215"/>
      <c r="F69" s="215"/>
      <c r="G69" s="39"/>
      <c r="H69" s="136"/>
      <c r="I69" s="142"/>
      <c r="J69" s="215">
        <f t="shared" si="7"/>
        <v>6.3870404453999996E-2</v>
      </c>
      <c r="K69" s="215"/>
      <c r="L69" s="39"/>
      <c r="M69">
        <f t="shared" si="8"/>
        <v>2.8386846424000002E-2</v>
      </c>
      <c r="N69" s="39"/>
      <c r="O69">
        <f>VLOOKUP(B69,[1]Sheet1!$A$1:$F$2193,6)</f>
        <v>2.60954990843191</v>
      </c>
      <c r="P69" t="e">
        <f t="shared" si="3"/>
        <v>#VALUE!</v>
      </c>
      <c r="R69">
        <f t="shared" si="4"/>
        <v>166673.00809444475</v>
      </c>
      <c r="S69">
        <f t="shared" si="5"/>
        <v>74076.892486419893</v>
      </c>
    </row>
    <row r="70" spans="1:19" hidden="1">
      <c r="A70" s="171">
        <v>42191</v>
      </c>
      <c r="B70" s="15">
        <v>42191</v>
      </c>
      <c r="C70">
        <v>0.36130388320000001</v>
      </c>
      <c r="D70" s="215" t="e">
        <f t="shared" si="6"/>
        <v>#VALUE!</v>
      </c>
      <c r="E70" s="215"/>
      <c r="F70" s="215"/>
      <c r="G70" s="39"/>
      <c r="H70" s="136"/>
      <c r="I70" s="142"/>
      <c r="J70" s="215">
        <f t="shared" si="7"/>
        <v>6.5034698976000005E-2</v>
      </c>
      <c r="K70" s="215"/>
      <c r="L70" s="39"/>
      <c r="M70">
        <f t="shared" si="8"/>
        <v>2.8904310656E-2</v>
      </c>
      <c r="N70" s="39"/>
      <c r="O70">
        <f>VLOOKUP(B70,[1]Sheet1!$A$1:$F$2193,6)</f>
        <v>2.7387345395390401</v>
      </c>
      <c r="P70" t="e">
        <f t="shared" si="3"/>
        <v>#VALUE!</v>
      </c>
      <c r="R70">
        <f t="shared" si="4"/>
        <v>178112.77635409546</v>
      </c>
      <c r="S70">
        <f t="shared" si="5"/>
        <v>79161.233935153534</v>
      </c>
    </row>
    <row r="71" spans="1:19" hidden="1">
      <c r="A71" s="171">
        <v>42194</v>
      </c>
      <c r="B71" s="15">
        <v>42194</v>
      </c>
      <c r="C71">
        <v>0.37363052410000003</v>
      </c>
      <c r="D71" s="215" t="e">
        <f t="shared" si="6"/>
        <v>#VALUE!</v>
      </c>
      <c r="E71" s="215"/>
      <c r="F71" s="215"/>
      <c r="G71" s="39"/>
      <c r="H71" s="136"/>
      <c r="I71" s="142"/>
      <c r="J71" s="215">
        <f t="shared" si="7"/>
        <v>6.7253494338E-2</v>
      </c>
      <c r="K71" s="215"/>
      <c r="L71" s="39"/>
      <c r="M71">
        <f t="shared" si="8"/>
        <v>2.9890441928000003E-2</v>
      </c>
      <c r="N71" s="39"/>
      <c r="O71">
        <f>VLOOKUP(B71,[1]Sheet1!$A$1:$F$2193,6)</f>
        <v>2.7407705463334802</v>
      </c>
      <c r="P71" t="e">
        <f t="shared" si="3"/>
        <v>#VALUE!</v>
      </c>
      <c r="R71">
        <f t="shared" si="4"/>
        <v>184326.39641959587</v>
      </c>
      <c r="S71">
        <f t="shared" si="5"/>
        <v>81922.842853153736</v>
      </c>
    </row>
    <row r="72" spans="1:19" hidden="1">
      <c r="A72" s="171">
        <v>42197</v>
      </c>
      <c r="B72" s="15">
        <v>42197</v>
      </c>
      <c r="C72">
        <v>0.37398135090000001</v>
      </c>
      <c r="D72" s="215" t="e">
        <f t="shared" si="6"/>
        <v>#VALUE!</v>
      </c>
      <c r="E72" s="215"/>
      <c r="F72" s="215"/>
      <c r="G72" s="39"/>
      <c r="H72" s="136"/>
      <c r="I72" s="142"/>
      <c r="J72" s="215">
        <f t="shared" ref="J72:J103" si="9">$J$7*C72</f>
        <v>6.7316643162000006E-2</v>
      </c>
      <c r="K72" s="215"/>
      <c r="L72" s="39"/>
      <c r="M72">
        <f t="shared" ref="M72:M103" si="10">$M$7*C72</f>
        <v>2.9918508072E-2</v>
      </c>
      <c r="N72" s="39"/>
      <c r="O72">
        <f>VLOOKUP(B72,[1]Sheet1!$A$1:$F$2193,6)</f>
        <v>3.0609251529117198</v>
      </c>
      <c r="P72" t="e">
        <f t="shared" ref="P72:P135" si="11">O72*D72*1000000</f>
        <v>#VALUE!</v>
      </c>
      <c r="R72">
        <f t="shared" ref="R72:R135" si="12">O72*J72*1000000</f>
        <v>206051.20626414855</v>
      </c>
      <c r="S72">
        <f t="shared" ref="S72:S135" si="13">O72*M72*1000000</f>
        <v>91578.313895177125</v>
      </c>
    </row>
    <row r="73" spans="1:19" hidden="1">
      <c r="A73" s="171">
        <v>42200</v>
      </c>
      <c r="B73" s="15">
        <v>42200</v>
      </c>
      <c r="C73">
        <v>0.36261159539999999</v>
      </c>
      <c r="D73" s="215" t="e">
        <f t="shared" si="6"/>
        <v>#VALUE!</v>
      </c>
      <c r="E73" s="215"/>
      <c r="F73" s="215"/>
      <c r="G73" s="39"/>
      <c r="H73" s="136"/>
      <c r="I73" s="142"/>
      <c r="J73" s="215">
        <f t="shared" si="9"/>
        <v>6.5270087172000002E-2</v>
      </c>
      <c r="K73" s="215"/>
      <c r="L73" s="39"/>
      <c r="M73">
        <f t="shared" si="10"/>
        <v>2.9008927631999998E-2</v>
      </c>
      <c r="N73" s="39"/>
      <c r="O73">
        <f>VLOOKUP(B73,[1]Sheet1!$A$1:$F$2193,6)</f>
        <v>2.8143733279401602</v>
      </c>
      <c r="P73" t="e">
        <f t="shared" si="11"/>
        <v>#VALUE!</v>
      </c>
      <c r="R73">
        <f t="shared" si="12"/>
        <v>183694.392449206</v>
      </c>
      <c r="S73">
        <f t="shared" si="13"/>
        <v>81641.952199647101</v>
      </c>
    </row>
    <row r="74" spans="1:19" hidden="1">
      <c r="A74" s="171">
        <v>42203</v>
      </c>
      <c r="B74" s="15">
        <v>42203</v>
      </c>
      <c r="C74">
        <v>0.36385346140000002</v>
      </c>
      <c r="D74" s="215" t="e">
        <f t="shared" ref="D74:D129" si="14">$D$7*C74</f>
        <v>#VALUE!</v>
      </c>
      <c r="E74" s="215"/>
      <c r="F74" s="215"/>
      <c r="G74" s="39"/>
      <c r="H74" s="136"/>
      <c r="I74" s="142"/>
      <c r="J74" s="215">
        <f t="shared" si="9"/>
        <v>6.5493623052000002E-2</v>
      </c>
      <c r="K74" s="215"/>
      <c r="L74" s="39"/>
      <c r="M74">
        <f t="shared" si="10"/>
        <v>2.9108276912000002E-2</v>
      </c>
      <c r="N74" s="39"/>
      <c r="O74">
        <f>VLOOKUP(B74,[1]Sheet1!$A$1:$F$2193,6)</f>
        <v>2.7067530624873202</v>
      </c>
      <c r="P74" t="e">
        <f t="shared" si="11"/>
        <v>#VALUE!</v>
      </c>
      <c r="R74">
        <f t="shared" si="12"/>
        <v>177275.06476939115</v>
      </c>
      <c r="S74">
        <f t="shared" si="13"/>
        <v>78788.91767528496</v>
      </c>
    </row>
    <row r="75" spans="1:19" hidden="1">
      <c r="A75" s="171">
        <v>42206</v>
      </c>
      <c r="B75" s="15">
        <v>42206</v>
      </c>
      <c r="C75">
        <v>0.37033419420000002</v>
      </c>
      <c r="D75" s="215" t="e">
        <f t="shared" si="14"/>
        <v>#VALUE!</v>
      </c>
      <c r="E75" s="215"/>
      <c r="F75" s="215"/>
      <c r="G75" s="39"/>
      <c r="H75" s="136"/>
      <c r="I75" s="142"/>
      <c r="J75" s="215">
        <f t="shared" si="9"/>
        <v>6.6660154956000001E-2</v>
      </c>
      <c r="K75" s="215"/>
      <c r="L75" s="39"/>
      <c r="M75">
        <f t="shared" si="10"/>
        <v>2.9626735536000003E-2</v>
      </c>
      <c r="N75" s="39"/>
      <c r="O75">
        <f>VLOOKUP(B75,[1]Sheet1!$A$1:$F$2193,6)</f>
        <v>2.7159101390537499</v>
      </c>
      <c r="P75" t="e">
        <f t="shared" si="11"/>
        <v>#VALUE!</v>
      </c>
      <c r="R75">
        <f t="shared" si="12"/>
        <v>181042.99071589447</v>
      </c>
      <c r="S75">
        <f t="shared" si="13"/>
        <v>80463.551429286439</v>
      </c>
    </row>
    <row r="76" spans="1:19" hidden="1">
      <c r="A76" s="171">
        <v>42209</v>
      </c>
      <c r="B76" s="15">
        <v>42209</v>
      </c>
      <c r="C76">
        <v>0.36779517430000003</v>
      </c>
      <c r="D76" s="215" t="e">
        <f t="shared" si="14"/>
        <v>#VALUE!</v>
      </c>
      <c r="E76" s="215"/>
      <c r="F76" s="215"/>
      <c r="G76" s="39"/>
      <c r="H76" s="136"/>
      <c r="I76" s="142"/>
      <c r="J76" s="215">
        <f t="shared" si="9"/>
        <v>6.6203131373999996E-2</v>
      </c>
      <c r="K76" s="215"/>
      <c r="L76" s="39"/>
      <c r="M76">
        <f t="shared" si="10"/>
        <v>2.9423613944000004E-2</v>
      </c>
      <c r="N76" s="39"/>
      <c r="O76">
        <f>VLOOKUP(B76,[1]Sheet1!$A$1:$F$2193,6)</f>
        <v>2.8384968092173302</v>
      </c>
      <c r="P76" t="e">
        <f t="shared" si="11"/>
        <v>#VALUE!</v>
      </c>
      <c r="R76">
        <f t="shared" si="12"/>
        <v>187917.37716529472</v>
      </c>
      <c r="S76">
        <f t="shared" si="13"/>
        <v>83518.834295686553</v>
      </c>
    </row>
    <row r="77" spans="1:19" hidden="1">
      <c r="A77" s="171">
        <v>42212</v>
      </c>
      <c r="B77" s="15">
        <v>42212</v>
      </c>
      <c r="C77">
        <v>0.37998262389999998</v>
      </c>
      <c r="D77" s="215" t="e">
        <f t="shared" si="14"/>
        <v>#VALUE!</v>
      </c>
      <c r="E77" s="215"/>
      <c r="F77" s="215"/>
      <c r="G77" s="39"/>
      <c r="H77" s="136"/>
      <c r="I77" s="142"/>
      <c r="J77" s="215">
        <f t="shared" si="9"/>
        <v>6.8396872301999992E-2</v>
      </c>
      <c r="K77" s="215"/>
      <c r="L77" s="39"/>
      <c r="M77">
        <f t="shared" si="10"/>
        <v>3.0398609912E-2</v>
      </c>
      <c r="N77" s="39"/>
      <c r="O77">
        <f>VLOOKUP(B77,[1]Sheet1!$A$1:$F$2193,6)</f>
        <v>2.8246069759043699</v>
      </c>
      <c r="P77" t="e">
        <f t="shared" si="11"/>
        <v>#VALUE!</v>
      </c>
      <c r="R77">
        <f t="shared" si="12"/>
        <v>193194.28263426956</v>
      </c>
      <c r="S77">
        <f t="shared" si="13"/>
        <v>85864.125615230922</v>
      </c>
    </row>
    <row r="78" spans="1:19" hidden="1">
      <c r="A78" s="171">
        <v>42215</v>
      </c>
      <c r="B78" s="15">
        <v>42215</v>
      </c>
      <c r="C78">
        <v>0.38659731520000001</v>
      </c>
      <c r="D78" s="215" t="e">
        <f t="shared" si="14"/>
        <v>#VALUE!</v>
      </c>
      <c r="E78" s="215"/>
      <c r="F78" s="215"/>
      <c r="G78" s="39"/>
      <c r="H78" s="136"/>
      <c r="I78" s="142"/>
      <c r="J78" s="215">
        <f t="shared" si="9"/>
        <v>6.9587516735999999E-2</v>
      </c>
      <c r="K78" s="215"/>
      <c r="L78" s="39"/>
      <c r="M78">
        <f t="shared" si="10"/>
        <v>3.0927785216000002E-2</v>
      </c>
      <c r="N78" s="39"/>
      <c r="O78">
        <f>VLOOKUP(B78,[1]Sheet1!$A$1:$F$2193,6)</f>
        <v>2.7678493260241299</v>
      </c>
      <c r="P78" t="e">
        <f t="shared" si="11"/>
        <v>#VALUE!</v>
      </c>
      <c r="R78">
        <f t="shared" si="12"/>
        <v>192607.76129743046</v>
      </c>
      <c r="S78">
        <f t="shared" si="13"/>
        <v>85603.449465524653</v>
      </c>
    </row>
    <row r="79" spans="1:19" hidden="1">
      <c r="A79" s="171">
        <v>42218</v>
      </c>
      <c r="B79" s="15">
        <v>42218</v>
      </c>
      <c r="C79">
        <v>0.37607894600000003</v>
      </c>
      <c r="D79" s="215" t="e">
        <f t="shared" si="14"/>
        <v>#VALUE!</v>
      </c>
      <c r="E79" s="215"/>
      <c r="F79" s="215"/>
      <c r="G79" s="39"/>
      <c r="H79" s="136"/>
      <c r="I79" s="142"/>
      <c r="J79" s="215">
        <f t="shared" si="9"/>
        <v>6.769421028E-2</v>
      </c>
      <c r="K79" s="215"/>
      <c r="L79" s="39"/>
      <c r="M79">
        <f t="shared" si="10"/>
        <v>3.0086315680000003E-2</v>
      </c>
      <c r="N79" s="39"/>
      <c r="O79">
        <f>VLOOKUP(B79,[1]Sheet1!$A$1:$F$2193,6)</f>
        <v>2.7186914292634499</v>
      </c>
      <c r="P79" t="e">
        <f t="shared" si="11"/>
        <v>#VALUE!</v>
      </c>
      <c r="R79">
        <f t="shared" si="12"/>
        <v>184039.66929899371</v>
      </c>
      <c r="S79">
        <f t="shared" si="13"/>
        <v>81795.408577330541</v>
      </c>
    </row>
    <row r="80" spans="1:19" hidden="1">
      <c r="A80" s="171">
        <v>42221</v>
      </c>
      <c r="B80" s="15">
        <v>42221</v>
      </c>
      <c r="C80">
        <v>0.38424650449999997</v>
      </c>
      <c r="D80" s="215" t="e">
        <f t="shared" si="14"/>
        <v>#VALUE!</v>
      </c>
      <c r="E80" s="215"/>
      <c r="F80" s="215"/>
      <c r="G80" s="39"/>
      <c r="H80" s="136"/>
      <c r="I80" s="142"/>
      <c r="J80" s="215">
        <f t="shared" si="9"/>
        <v>6.9164370809999987E-2</v>
      </c>
      <c r="K80" s="215"/>
      <c r="L80" s="39"/>
      <c r="M80">
        <f t="shared" si="10"/>
        <v>3.073972036E-2</v>
      </c>
      <c r="N80" s="39"/>
      <c r="O80">
        <f>VLOOKUP(B80,[1]Sheet1!$A$1:$F$2193,6)</f>
        <v>2.71166887258335</v>
      </c>
      <c r="P80" t="e">
        <f t="shared" si="11"/>
        <v>#VALUE!</v>
      </c>
      <c r="R80">
        <f t="shared" si="12"/>
        <v>187550.87141728943</v>
      </c>
      <c r="S80">
        <f t="shared" si="13"/>
        <v>83355.942852128646</v>
      </c>
    </row>
    <row r="81" spans="1:19" hidden="1">
      <c r="A81" s="171">
        <v>42224</v>
      </c>
      <c r="B81" s="15">
        <v>42224</v>
      </c>
      <c r="C81">
        <v>0.37756395659999997</v>
      </c>
      <c r="D81" s="215" t="e">
        <f t="shared" si="14"/>
        <v>#VALUE!</v>
      </c>
      <c r="E81" s="215"/>
      <c r="F81" s="215"/>
      <c r="G81" s="39"/>
      <c r="H81" s="136"/>
      <c r="I81" s="142"/>
      <c r="J81" s="215">
        <f t="shared" si="9"/>
        <v>6.7961512187999992E-2</v>
      </c>
      <c r="K81" s="215"/>
      <c r="L81" s="39"/>
      <c r="M81">
        <f t="shared" si="10"/>
        <v>3.0205116527999998E-2</v>
      </c>
      <c r="N81" s="39"/>
      <c r="O81">
        <f>VLOOKUP(B81,[1]Sheet1!$A$1:$F$2193,6)</f>
        <v>2.4907209901616101</v>
      </c>
      <c r="P81" t="e">
        <f t="shared" si="11"/>
        <v>#VALUE!</v>
      </c>
      <c r="R81">
        <f t="shared" si="12"/>
        <v>169273.16492977567</v>
      </c>
      <c r="S81">
        <f t="shared" si="13"/>
        <v>75232.517746566969</v>
      </c>
    </row>
    <row r="82" spans="1:19" hidden="1">
      <c r="A82" s="171">
        <v>42227</v>
      </c>
      <c r="B82" s="15">
        <v>42227</v>
      </c>
      <c r="C82">
        <v>0.36878549970000002</v>
      </c>
      <c r="D82" s="215" t="e">
        <f t="shared" si="14"/>
        <v>#VALUE!</v>
      </c>
      <c r="E82" s="215"/>
      <c r="F82" s="215"/>
      <c r="G82" s="39"/>
      <c r="H82" s="136"/>
      <c r="I82" s="142"/>
      <c r="J82" s="215">
        <f t="shared" si="9"/>
        <v>6.6381389946E-2</v>
      </c>
      <c r="K82" s="215"/>
      <c r="L82" s="39"/>
      <c r="M82">
        <f t="shared" si="10"/>
        <v>2.9502839976000002E-2</v>
      </c>
      <c r="N82" s="39"/>
      <c r="O82">
        <f>VLOOKUP(B82,[1]Sheet1!$A$1:$F$2193,6)</f>
        <v>2.5803296878536401</v>
      </c>
      <c r="P82" t="e">
        <f t="shared" si="11"/>
        <v>#VALUE!</v>
      </c>
      <c r="R82">
        <f t="shared" si="12"/>
        <v>171285.87119865292</v>
      </c>
      <c r="S82">
        <f t="shared" si="13"/>
        <v>76127.053866067989</v>
      </c>
    </row>
    <row r="83" spans="1:19" hidden="1">
      <c r="A83" s="171">
        <v>42230</v>
      </c>
      <c r="B83" s="15">
        <v>42230</v>
      </c>
      <c r="C83">
        <v>0.38874611370000001</v>
      </c>
      <c r="D83" s="215" t="e">
        <f t="shared" si="14"/>
        <v>#VALUE!</v>
      </c>
      <c r="E83" s="215"/>
      <c r="F83" s="215"/>
      <c r="G83" s="39"/>
      <c r="H83" s="136"/>
      <c r="I83" s="142"/>
      <c r="J83" s="215">
        <f t="shared" si="9"/>
        <v>6.9974300465999992E-2</v>
      </c>
      <c r="K83" s="215"/>
      <c r="L83" s="39"/>
      <c r="M83">
        <f t="shared" si="10"/>
        <v>3.1099689096000003E-2</v>
      </c>
      <c r="N83" s="39"/>
      <c r="O83">
        <f>VLOOKUP(B83,[1]Sheet1!$A$1:$F$2193,6)</f>
        <v>2.5353821941231298</v>
      </c>
      <c r="P83" t="e">
        <f t="shared" si="11"/>
        <v>#VALUE!</v>
      </c>
      <c r="R83">
        <f t="shared" si="12"/>
        <v>177411.59544771819</v>
      </c>
      <c r="S83">
        <f t="shared" si="13"/>
        <v>78849.59797676366</v>
      </c>
    </row>
    <row r="84" spans="1:19" hidden="1">
      <c r="A84" s="171">
        <v>42233</v>
      </c>
      <c r="B84" s="15">
        <v>42233</v>
      </c>
      <c r="C84">
        <v>0.38135687419999997</v>
      </c>
      <c r="D84" s="215" t="e">
        <f t="shared" si="14"/>
        <v>#VALUE!</v>
      </c>
      <c r="E84" s="215"/>
      <c r="F84" s="215"/>
      <c r="G84" s="39"/>
      <c r="H84" s="136"/>
      <c r="I84" s="142"/>
      <c r="J84" s="215">
        <f t="shared" si="9"/>
        <v>6.864423735599999E-2</v>
      </c>
      <c r="K84" s="215"/>
      <c r="L84" s="39"/>
      <c r="M84">
        <f t="shared" si="10"/>
        <v>3.0508549935999999E-2</v>
      </c>
      <c r="N84" s="39"/>
      <c r="O84">
        <f>VLOOKUP(B84,[1]Sheet1!$A$1:$F$2193,6)</f>
        <v>2.4619011534172199</v>
      </c>
      <c r="P84" t="e">
        <f t="shared" si="11"/>
        <v>#VALUE!</v>
      </c>
      <c r="R84">
        <f t="shared" si="12"/>
        <v>168995.3271221818</v>
      </c>
      <c r="S84">
        <f t="shared" si="13"/>
        <v>75109.034276525257</v>
      </c>
    </row>
    <row r="85" spans="1:19" hidden="1">
      <c r="A85" s="171">
        <v>42236</v>
      </c>
      <c r="B85" s="15">
        <v>42236</v>
      </c>
      <c r="C85">
        <v>0.36526428779999998</v>
      </c>
      <c r="D85" s="215" t="e">
        <f t="shared" si="14"/>
        <v>#VALUE!</v>
      </c>
      <c r="E85" s="215"/>
      <c r="F85" s="215"/>
      <c r="G85" s="39"/>
      <c r="H85" s="136"/>
      <c r="I85" s="142"/>
      <c r="J85" s="215">
        <f t="shared" si="9"/>
        <v>6.5747571803999996E-2</v>
      </c>
      <c r="K85" s="215"/>
      <c r="L85" s="39"/>
      <c r="M85">
        <f t="shared" si="10"/>
        <v>2.9221143023999998E-2</v>
      </c>
      <c r="N85" s="39"/>
      <c r="O85">
        <f>VLOOKUP(B85,[1]Sheet1!$A$1:$F$2193,6)</f>
        <v>2.2459432376802102</v>
      </c>
      <c r="P85" t="e">
        <f t="shared" si="11"/>
        <v>#VALUE!</v>
      </c>
      <c r="R85">
        <f t="shared" si="12"/>
        <v>147665.31428708785</v>
      </c>
      <c r="S85">
        <f t="shared" si="13"/>
        <v>65629.028572039053</v>
      </c>
    </row>
    <row r="86" spans="1:19" hidden="1">
      <c r="A86" s="171">
        <v>42239</v>
      </c>
      <c r="B86" s="15">
        <v>42239</v>
      </c>
      <c r="C86">
        <v>0.3858478286</v>
      </c>
      <c r="D86" s="215" t="e">
        <f t="shared" si="14"/>
        <v>#VALUE!</v>
      </c>
      <c r="E86" s="215"/>
      <c r="F86" s="215"/>
      <c r="G86" s="39"/>
      <c r="H86" s="136"/>
      <c r="I86" s="142"/>
      <c r="J86" s="215">
        <f t="shared" si="9"/>
        <v>6.9452609148E-2</v>
      </c>
      <c r="K86" s="215"/>
      <c r="L86" s="39"/>
      <c r="M86">
        <f t="shared" si="10"/>
        <v>3.0867826288E-2</v>
      </c>
      <c r="N86" s="39"/>
      <c r="O86">
        <f>VLOOKUP(B86,[1]Sheet1!$A$1:$F$2193,6)</f>
        <v>2.1149476129906999</v>
      </c>
      <c r="P86" t="e">
        <f t="shared" si="11"/>
        <v>#VALUE!</v>
      </c>
      <c r="R86">
        <f t="shared" si="12"/>
        <v>146888.62993353864</v>
      </c>
      <c r="S86">
        <f t="shared" si="13"/>
        <v>65283.835526017174</v>
      </c>
    </row>
    <row r="87" spans="1:19" hidden="1">
      <c r="A87" s="171">
        <v>42242</v>
      </c>
      <c r="B87" s="15">
        <v>42242</v>
      </c>
      <c r="C87">
        <v>0.39902304370000002</v>
      </c>
      <c r="D87" s="215" t="e">
        <f t="shared" si="14"/>
        <v>#VALUE!</v>
      </c>
      <c r="E87" s="215"/>
      <c r="F87" s="215"/>
      <c r="G87" s="39"/>
      <c r="H87" s="136"/>
      <c r="I87" s="142"/>
      <c r="J87" s="215">
        <f t="shared" si="9"/>
        <v>7.1824147865999999E-2</v>
      </c>
      <c r="K87" s="215"/>
      <c r="L87" s="39"/>
      <c r="M87">
        <f t="shared" si="10"/>
        <v>3.1921843496000003E-2</v>
      </c>
      <c r="N87" s="39"/>
      <c r="O87">
        <f>VLOOKUP(B87,[1]Sheet1!$A$1:$F$2193,6)</f>
        <v>2.09325774397024</v>
      </c>
      <c r="P87" t="e">
        <f t="shared" si="11"/>
        <v>#VALUE!</v>
      </c>
      <c r="R87">
        <f t="shared" si="12"/>
        <v>150346.4537245681</v>
      </c>
      <c r="S87">
        <f t="shared" si="13"/>
        <v>66820.646099808044</v>
      </c>
    </row>
    <row r="88" spans="1:19" hidden="1">
      <c r="A88" s="171">
        <v>42245</v>
      </c>
      <c r="B88" s="15">
        <v>42245</v>
      </c>
      <c r="C88">
        <v>0.40016710309999998</v>
      </c>
      <c r="D88" s="215" t="e">
        <f t="shared" si="14"/>
        <v>#VALUE!</v>
      </c>
      <c r="E88" s="215"/>
      <c r="F88" s="215"/>
      <c r="G88" s="39"/>
      <c r="H88" s="136"/>
      <c r="I88" s="142"/>
      <c r="J88" s="215">
        <f t="shared" si="9"/>
        <v>7.2030078557999991E-2</v>
      </c>
      <c r="K88" s="215"/>
      <c r="L88" s="39"/>
      <c r="M88">
        <f t="shared" si="10"/>
        <v>3.2013368247999996E-2</v>
      </c>
      <c r="N88" s="39"/>
      <c r="O88">
        <f>VLOOKUP(B88,[1]Sheet1!$A$1:$F$2193,6)</f>
        <v>2.1298709844107599</v>
      </c>
      <c r="P88" t="e">
        <f t="shared" si="11"/>
        <v>#VALUE!</v>
      </c>
      <c r="R88">
        <f t="shared" si="12"/>
        <v>153414.77432551183</v>
      </c>
      <c r="S88">
        <f t="shared" si="13"/>
        <v>68184.344144671923</v>
      </c>
    </row>
    <row r="89" spans="1:19" hidden="1">
      <c r="A89" s="171">
        <v>42248</v>
      </c>
      <c r="B89" s="15">
        <v>42248</v>
      </c>
      <c r="C89">
        <v>0.40726387009999998</v>
      </c>
      <c r="D89" s="215" t="e">
        <f t="shared" si="14"/>
        <v>#VALUE!</v>
      </c>
      <c r="E89" s="215"/>
      <c r="F89" s="215"/>
      <c r="G89" s="39"/>
      <c r="H89" s="136"/>
      <c r="I89" s="142"/>
      <c r="J89" s="215">
        <f t="shared" si="9"/>
        <v>7.3307496617999998E-2</v>
      </c>
      <c r="K89" s="215"/>
      <c r="L89" s="39"/>
      <c r="M89">
        <f t="shared" si="10"/>
        <v>3.2581109608000001E-2</v>
      </c>
      <c r="N89" s="39"/>
      <c r="O89">
        <f>VLOOKUP(B89,[1]Sheet1!$A$1:$F$2193,6)</f>
        <v>2.1144841542509498</v>
      </c>
      <c r="P89" t="e">
        <f t="shared" si="11"/>
        <v>#VALUE!</v>
      </c>
      <c r="R89">
        <f t="shared" si="12"/>
        <v>155007.53998656609</v>
      </c>
      <c r="S89">
        <f t="shared" si="13"/>
        <v>68892.239994029384</v>
      </c>
    </row>
    <row r="90" spans="1:19" hidden="1">
      <c r="A90" s="171">
        <v>42251</v>
      </c>
      <c r="B90" s="15">
        <v>42251</v>
      </c>
      <c r="C90">
        <v>0.4130433953</v>
      </c>
      <c r="D90" s="215" t="e">
        <f t="shared" si="14"/>
        <v>#VALUE!</v>
      </c>
      <c r="E90" s="215"/>
      <c r="F90" s="215"/>
      <c r="G90" s="39"/>
      <c r="H90" s="136"/>
      <c r="I90" s="142"/>
      <c r="J90" s="215">
        <f t="shared" si="9"/>
        <v>7.4347811153999993E-2</v>
      </c>
      <c r="K90" s="215"/>
      <c r="L90" s="39"/>
      <c r="M90">
        <f t="shared" si="10"/>
        <v>3.3043471624000002E-2</v>
      </c>
      <c r="N90" s="39"/>
      <c r="O90">
        <f>VLOOKUP(B90,[1]Sheet1!$A$1:$F$2193,6)</f>
        <v>2.0334606706215399</v>
      </c>
      <c r="P90" t="e">
        <f t="shared" si="11"/>
        <v>#VALUE!</v>
      </c>
      <c r="R90">
        <f t="shared" si="12"/>
        <v>151183.34992845642</v>
      </c>
      <c r="S90">
        <f t="shared" si="13"/>
        <v>67192.599968202878</v>
      </c>
    </row>
    <row r="91" spans="1:19" hidden="1">
      <c r="A91" s="171">
        <v>42254</v>
      </c>
      <c r="B91" s="15">
        <v>42254</v>
      </c>
      <c r="C91">
        <v>0.41538758120000002</v>
      </c>
      <c r="D91" s="215" t="e">
        <f t="shared" si="14"/>
        <v>#VALUE!</v>
      </c>
      <c r="E91" s="215"/>
      <c r="F91" s="215"/>
      <c r="G91" s="39"/>
      <c r="H91" s="136"/>
      <c r="I91" s="142"/>
      <c r="J91" s="215">
        <f t="shared" si="9"/>
        <v>7.4769764616000003E-2</v>
      </c>
      <c r="K91" s="215"/>
      <c r="L91" s="39"/>
      <c r="M91">
        <f t="shared" si="10"/>
        <v>3.3231006496000005E-2</v>
      </c>
      <c r="N91" s="39"/>
      <c r="O91">
        <f>VLOOKUP(B91,[1]Sheet1!$A$1:$F$2193,6)</f>
        <v>2.11778350780971</v>
      </c>
      <c r="P91" t="e">
        <f t="shared" si="11"/>
        <v>#VALUE!</v>
      </c>
      <c r="R91">
        <f t="shared" si="12"/>
        <v>158346.17438657884</v>
      </c>
      <c r="S91">
        <f t="shared" si="13"/>
        <v>70376.077505146153</v>
      </c>
    </row>
    <row r="92" spans="1:19" hidden="1">
      <c r="A92" s="171">
        <v>42257</v>
      </c>
      <c r="B92" s="15">
        <v>42257</v>
      </c>
      <c r="C92">
        <v>0.415620883</v>
      </c>
      <c r="D92" s="215" t="e">
        <f t="shared" si="14"/>
        <v>#VALUE!</v>
      </c>
      <c r="E92" s="215"/>
      <c r="F92" s="215"/>
      <c r="G92" s="39"/>
      <c r="H92" s="136"/>
      <c r="I92" s="142"/>
      <c r="J92" s="215">
        <f t="shared" si="9"/>
        <v>7.481175894E-2</v>
      </c>
      <c r="K92" s="215"/>
      <c r="L92" s="39"/>
      <c r="M92">
        <f t="shared" si="10"/>
        <v>3.3249670639999999E-2</v>
      </c>
      <c r="N92" s="39"/>
      <c r="O92">
        <f>VLOOKUP(B92,[1]Sheet1!$A$1:$F$2193,6)</f>
        <v>2.1056869332602002</v>
      </c>
      <c r="P92" t="e">
        <f t="shared" si="11"/>
        <v>#VALUE!</v>
      </c>
      <c r="R92">
        <f t="shared" si="12"/>
        <v>157530.14325416996</v>
      </c>
      <c r="S92">
        <f t="shared" si="13"/>
        <v>70013.397001853315</v>
      </c>
    </row>
    <row r="93" spans="1:19" hidden="1">
      <c r="A93" s="171">
        <v>42260</v>
      </c>
      <c r="B93" s="15">
        <v>42260</v>
      </c>
      <c r="C93">
        <v>0.43198770089999999</v>
      </c>
      <c r="D93" s="215" t="e">
        <f t="shared" si="14"/>
        <v>#VALUE!</v>
      </c>
      <c r="E93" s="215"/>
      <c r="F93" s="215"/>
      <c r="G93" s="39"/>
      <c r="H93" s="136"/>
      <c r="I93" s="142"/>
      <c r="J93" s="215">
        <f t="shared" si="9"/>
        <v>7.7757786161999992E-2</v>
      </c>
      <c r="K93" s="215"/>
      <c r="L93" s="39"/>
      <c r="M93">
        <f t="shared" si="10"/>
        <v>3.4559016072000001E-2</v>
      </c>
      <c r="N93" s="39"/>
      <c r="O93">
        <f>VLOOKUP(B93,[1]Sheet1!$A$1:$F$2193,6)</f>
        <v>2.03531489007803</v>
      </c>
      <c r="P93" t="e">
        <f t="shared" si="11"/>
        <v>#VALUE!</v>
      </c>
      <c r="R93">
        <f t="shared" si="12"/>
        <v>158261.57999502198</v>
      </c>
      <c r="S93">
        <f t="shared" si="13"/>
        <v>70338.479997787552</v>
      </c>
    </row>
    <row r="94" spans="1:19" hidden="1">
      <c r="A94" s="171">
        <v>42263</v>
      </c>
      <c r="B94" s="15">
        <v>42263</v>
      </c>
      <c r="C94">
        <v>0.4275383894</v>
      </c>
      <c r="D94" s="215" t="e">
        <f t="shared" si="14"/>
        <v>#VALUE!</v>
      </c>
      <c r="E94" s="215"/>
      <c r="F94" s="215"/>
      <c r="G94" s="39"/>
      <c r="H94" s="136"/>
      <c r="I94" s="142"/>
      <c r="J94" s="215">
        <f t="shared" si="9"/>
        <v>7.6956910091999994E-2</v>
      </c>
      <c r="K94" s="215"/>
      <c r="L94" s="39"/>
      <c r="M94">
        <f t="shared" si="10"/>
        <v>3.4203071151999997E-2</v>
      </c>
      <c r="N94" s="39"/>
      <c r="O94">
        <f>VLOOKUP(B94,[1]Sheet1!$A$1:$F$2193,6)</f>
        <v>2.0227768347055499</v>
      </c>
      <c r="P94" t="e">
        <f t="shared" si="11"/>
        <v>#VALUE!</v>
      </c>
      <c r="R94">
        <f t="shared" si="12"/>
        <v>155666.65500461534</v>
      </c>
      <c r="S94">
        <f t="shared" si="13"/>
        <v>69185.18000205126</v>
      </c>
    </row>
    <row r="95" spans="1:19" hidden="1">
      <c r="A95" s="171">
        <v>42266</v>
      </c>
      <c r="B95" s="15">
        <v>42266</v>
      </c>
      <c r="C95">
        <v>0.4291563209</v>
      </c>
      <c r="D95" s="215" t="e">
        <f t="shared" si="14"/>
        <v>#VALUE!</v>
      </c>
      <c r="E95" s="215"/>
      <c r="F95" s="215"/>
      <c r="G95" s="39"/>
      <c r="H95" s="136"/>
      <c r="I95" s="142"/>
      <c r="J95" s="215">
        <f t="shared" si="9"/>
        <v>7.7248137761999999E-2</v>
      </c>
      <c r="K95" s="215"/>
      <c r="L95" s="39"/>
      <c r="M95">
        <f t="shared" si="10"/>
        <v>3.4332505672000004E-2</v>
      </c>
      <c r="N95" s="39"/>
      <c r="O95">
        <f>VLOOKUP(B95,[1]Sheet1!$A$1:$F$2193,6)</f>
        <v>1.9620614606900699</v>
      </c>
      <c r="P95" t="e">
        <f t="shared" si="11"/>
        <v>#VALUE!</v>
      </c>
      <c r="R95">
        <f t="shared" si="12"/>
        <v>151565.59401289746</v>
      </c>
      <c r="S95">
        <f t="shared" si="13"/>
        <v>67362.486227954432</v>
      </c>
    </row>
    <row r="96" spans="1:19" hidden="1">
      <c r="A96" s="171">
        <v>42269</v>
      </c>
      <c r="B96" s="15">
        <v>42269</v>
      </c>
      <c r="C96">
        <v>0.41440525950000001</v>
      </c>
      <c r="D96" s="215" t="e">
        <f t="shared" si="14"/>
        <v>#VALUE!</v>
      </c>
      <c r="E96" s="215"/>
      <c r="F96" s="215"/>
      <c r="G96" s="39"/>
      <c r="H96" s="136"/>
      <c r="I96" s="142"/>
      <c r="J96" s="215">
        <f t="shared" si="9"/>
        <v>7.4592946709999997E-2</v>
      </c>
      <c r="K96" s="215"/>
      <c r="L96" s="39"/>
      <c r="M96">
        <f t="shared" si="10"/>
        <v>3.3152420760000002E-2</v>
      </c>
      <c r="N96" s="39"/>
      <c r="O96">
        <f>VLOOKUP(B96,[1]Sheet1!$A$1:$F$2193,6)</f>
        <v>1.95468752025722</v>
      </c>
      <c r="P96" t="e">
        <f t="shared" si="11"/>
        <v>#VALUE!</v>
      </c>
      <c r="R96">
        <f t="shared" si="12"/>
        <v>145805.90203324886</v>
      </c>
      <c r="S96">
        <f t="shared" si="13"/>
        <v>64802.623125888385</v>
      </c>
    </row>
    <row r="97" spans="1:19" hidden="1">
      <c r="A97" s="171">
        <v>42272</v>
      </c>
      <c r="B97" s="15">
        <v>42272</v>
      </c>
      <c r="C97">
        <v>0.41013850499999999</v>
      </c>
      <c r="D97" s="215" t="e">
        <f t="shared" si="14"/>
        <v>#VALUE!</v>
      </c>
      <c r="E97" s="215"/>
      <c r="F97" s="215"/>
      <c r="G97" s="39"/>
      <c r="H97" s="136"/>
      <c r="I97" s="142"/>
      <c r="J97" s="215">
        <f t="shared" si="9"/>
        <v>7.3824930899999988E-2</v>
      </c>
      <c r="K97" s="215"/>
      <c r="L97" s="39"/>
      <c r="M97">
        <f t="shared" si="10"/>
        <v>3.2811080399999998E-2</v>
      </c>
      <c r="N97" s="39"/>
      <c r="O97">
        <f>VLOOKUP(B97,[1]Sheet1!$A$1:$F$2193,6)</f>
        <v>1.99299810733363</v>
      </c>
      <c r="P97" t="e">
        <f t="shared" si="11"/>
        <v>#VALUE!</v>
      </c>
      <c r="R97">
        <f t="shared" si="12"/>
        <v>147132.94755773601</v>
      </c>
      <c r="S97">
        <f t="shared" si="13"/>
        <v>65392.421136771562</v>
      </c>
    </row>
    <row r="98" spans="1:19" hidden="1">
      <c r="A98" s="171">
        <v>42275</v>
      </c>
      <c r="B98" s="15">
        <v>42275</v>
      </c>
      <c r="C98">
        <v>0.430216773</v>
      </c>
      <c r="D98" s="215" t="e">
        <f t="shared" si="14"/>
        <v>#VALUE!</v>
      </c>
      <c r="E98" s="215"/>
      <c r="F98" s="215"/>
      <c r="G98" s="39"/>
      <c r="H98" s="136"/>
      <c r="I98" s="142"/>
      <c r="J98" s="215">
        <f t="shared" si="9"/>
        <v>7.7439019139999996E-2</v>
      </c>
      <c r="K98" s="215"/>
      <c r="L98" s="39"/>
      <c r="M98">
        <f t="shared" si="10"/>
        <v>3.4417341839999997E-2</v>
      </c>
      <c r="N98" s="39"/>
      <c r="O98">
        <f>VLOOKUP(B98,[1]Sheet1!$A$1:$F$2193,6)</f>
        <v>2.02690128173754</v>
      </c>
      <c r="P98" t="e">
        <f t="shared" si="11"/>
        <v>#VALUE!</v>
      </c>
      <c r="R98">
        <f t="shared" si="12"/>
        <v>156961.2471513639</v>
      </c>
      <c r="S98">
        <f t="shared" si="13"/>
        <v>69760.554289495049</v>
      </c>
    </row>
    <row r="99" spans="1:19" hidden="1">
      <c r="A99" s="171">
        <v>42278</v>
      </c>
      <c r="B99" s="15">
        <v>42278</v>
      </c>
      <c r="C99">
        <v>0.4487569669</v>
      </c>
      <c r="D99" s="215" t="e">
        <f t="shared" si="14"/>
        <v>#VALUE!</v>
      </c>
      <c r="E99" s="215"/>
      <c r="F99" s="215"/>
      <c r="G99" s="39"/>
      <c r="H99" s="136"/>
      <c r="I99" s="142"/>
      <c r="J99" s="215">
        <f t="shared" si="9"/>
        <v>8.0776254041999992E-2</v>
      </c>
      <c r="K99" s="215"/>
      <c r="L99" s="39"/>
      <c r="M99">
        <f t="shared" si="10"/>
        <v>3.5900557351999998E-2</v>
      </c>
      <c r="N99" s="39"/>
      <c r="O99">
        <f>VLOOKUP(B99,[1]Sheet1!$A$1:$F$2193,6)</f>
        <v>1.96449485768645</v>
      </c>
      <c r="P99" t="e">
        <f t="shared" si="11"/>
        <v>#VALUE!</v>
      </c>
      <c r="R99">
        <f t="shared" si="12"/>
        <v>158684.53568868333</v>
      </c>
      <c r="S99">
        <f t="shared" si="13"/>
        <v>70526.460306081484</v>
      </c>
    </row>
    <row r="100" spans="1:19" hidden="1">
      <c r="A100" s="171">
        <v>42281</v>
      </c>
      <c r="B100" s="15">
        <v>42281</v>
      </c>
      <c r="C100">
        <v>0.44199362510000001</v>
      </c>
      <c r="D100" s="215" t="e">
        <f t="shared" si="14"/>
        <v>#VALUE!</v>
      </c>
      <c r="E100" s="215"/>
      <c r="F100" s="215"/>
      <c r="G100" s="39"/>
      <c r="H100" s="136"/>
      <c r="I100" s="142"/>
      <c r="J100" s="215">
        <f t="shared" si="9"/>
        <v>7.9558852518000003E-2</v>
      </c>
      <c r="K100" s="215"/>
      <c r="L100" s="39"/>
      <c r="M100">
        <f t="shared" si="10"/>
        <v>3.5359490008000004E-2</v>
      </c>
      <c r="N100" s="39"/>
      <c r="O100">
        <f>VLOOKUP(B100,[1]Sheet1!$A$1:$F$2193,6)</f>
        <v>1.9703664272463699</v>
      </c>
      <c r="P100" t="e">
        <f t="shared" si="11"/>
        <v>#VALUE!</v>
      </c>
      <c r="R100">
        <f t="shared" si="12"/>
        <v>156760.09199171254</v>
      </c>
      <c r="S100">
        <f t="shared" si="13"/>
        <v>69671.151996316679</v>
      </c>
    </row>
    <row r="101" spans="1:19" hidden="1">
      <c r="A101" s="171">
        <v>42284</v>
      </c>
      <c r="B101" s="15">
        <v>42284</v>
      </c>
      <c r="C101">
        <v>0.45346878810000002</v>
      </c>
      <c r="D101" s="215" t="e">
        <f t="shared" si="14"/>
        <v>#VALUE!</v>
      </c>
      <c r="E101" s="215"/>
      <c r="F101" s="215"/>
      <c r="G101" s="39"/>
      <c r="H101" s="136"/>
      <c r="I101" s="142"/>
      <c r="J101" s="215">
        <f t="shared" si="9"/>
        <v>8.1624381858E-2</v>
      </c>
      <c r="K101" s="215"/>
      <c r="L101" s="39"/>
      <c r="M101">
        <f t="shared" si="10"/>
        <v>3.6277503048000002E-2</v>
      </c>
      <c r="N101" s="39"/>
      <c r="O101">
        <f>VLOOKUP(B101,[1]Sheet1!$A$1:$F$2193,6)</f>
        <v>2.0093172619325501</v>
      </c>
      <c r="P101" t="e">
        <f t="shared" si="11"/>
        <v>#VALUE!</v>
      </c>
      <c r="R101">
        <f t="shared" si="12"/>
        <v>164009.27946185347</v>
      </c>
      <c r="S101">
        <f t="shared" si="13"/>
        <v>72893.013094157111</v>
      </c>
    </row>
    <row r="102" spans="1:19" hidden="1">
      <c r="A102" s="171">
        <v>42287</v>
      </c>
      <c r="B102" s="15">
        <v>42287</v>
      </c>
      <c r="C102">
        <v>0.43056751980000002</v>
      </c>
      <c r="D102" s="215" t="e">
        <f t="shared" si="14"/>
        <v>#VALUE!</v>
      </c>
      <c r="E102" s="215"/>
      <c r="F102" s="215"/>
      <c r="G102" s="39"/>
      <c r="H102" s="136"/>
      <c r="I102" s="142"/>
      <c r="J102" s="215">
        <f t="shared" si="9"/>
        <v>7.7502153564000004E-2</v>
      </c>
      <c r="K102" s="215"/>
      <c r="L102" s="39"/>
      <c r="M102">
        <f t="shared" si="10"/>
        <v>3.4445401584000002E-2</v>
      </c>
      <c r="N102" s="39"/>
      <c r="O102">
        <f>VLOOKUP(B102,[1]Sheet1!$A$1:$F$2193,6)</f>
        <v>2.0256088000072401</v>
      </c>
      <c r="P102" t="e">
        <f t="shared" si="11"/>
        <v>#VALUE!</v>
      </c>
      <c r="R102">
        <f t="shared" si="12"/>
        <v>156989.04427875089</v>
      </c>
      <c r="S102">
        <f t="shared" si="13"/>
        <v>69772.908568333733</v>
      </c>
    </row>
    <row r="103" spans="1:19" hidden="1">
      <c r="A103" s="171">
        <v>42290</v>
      </c>
      <c r="B103" s="15">
        <v>42290</v>
      </c>
      <c r="C103">
        <v>0.43229497230000002</v>
      </c>
      <c r="D103" s="215" t="e">
        <f t="shared" si="14"/>
        <v>#VALUE!</v>
      </c>
      <c r="E103" s="215"/>
      <c r="F103" s="215"/>
      <c r="G103" s="39"/>
      <c r="H103" s="136"/>
      <c r="I103" s="142"/>
      <c r="J103" s="215">
        <f t="shared" si="9"/>
        <v>7.7813095014000008E-2</v>
      </c>
      <c r="K103" s="215"/>
      <c r="L103" s="39"/>
      <c r="M103">
        <f t="shared" si="10"/>
        <v>3.4583597784000004E-2</v>
      </c>
      <c r="N103" s="39"/>
      <c r="O103">
        <f>VLOOKUP(B103,[1]Sheet1!$A$1:$F$2193,6)</f>
        <v>2.0634018604140101</v>
      </c>
      <c r="P103" t="e">
        <f t="shared" si="11"/>
        <v>#VALUE!</v>
      </c>
      <c r="R103">
        <f t="shared" si="12"/>
        <v>160559.68501645976</v>
      </c>
      <c r="S103">
        <f t="shared" si="13"/>
        <v>71359.860007315452</v>
      </c>
    </row>
    <row r="104" spans="1:19" hidden="1">
      <c r="A104" s="171">
        <v>42293</v>
      </c>
      <c r="B104" s="15">
        <v>42293</v>
      </c>
      <c r="C104">
        <v>0.42970379359999999</v>
      </c>
      <c r="D104" s="215" t="e">
        <f t="shared" si="14"/>
        <v>#VALUE!</v>
      </c>
      <c r="E104" s="215"/>
      <c r="F104" s="215"/>
      <c r="G104" s="39"/>
      <c r="H104" s="136"/>
      <c r="I104" s="142"/>
      <c r="J104" s="215">
        <f t="shared" ref="J104:J129" si="15">$J$7*C104</f>
        <v>7.734668284799999E-2</v>
      </c>
      <c r="K104" s="215"/>
      <c r="L104" s="39"/>
      <c r="M104">
        <f t="shared" ref="M104:M129" si="16">$M$7*C104</f>
        <v>3.4376303487999998E-2</v>
      </c>
      <c r="N104" s="39"/>
      <c r="O104">
        <f>VLOOKUP(B104,[1]Sheet1!$A$1:$F$2193,6)</f>
        <v>2.1713657471404999</v>
      </c>
      <c r="P104" t="e">
        <f t="shared" si="11"/>
        <v>#VALUE!</v>
      </c>
      <c r="R104">
        <f t="shared" si="12"/>
        <v>167947.93779108679</v>
      </c>
      <c r="S104">
        <f t="shared" si="13"/>
        <v>74643.527907149692</v>
      </c>
    </row>
    <row r="105" spans="1:19" hidden="1">
      <c r="A105" s="171">
        <v>42296</v>
      </c>
      <c r="B105" s="15">
        <v>42296</v>
      </c>
      <c r="C105">
        <v>0.4428848037</v>
      </c>
      <c r="D105" s="215" t="e">
        <f t="shared" si="14"/>
        <v>#VALUE!</v>
      </c>
      <c r="E105" s="215"/>
      <c r="F105" s="215"/>
      <c r="G105" s="39"/>
      <c r="H105" s="136"/>
      <c r="I105" s="142"/>
      <c r="J105" s="215">
        <f t="shared" si="15"/>
        <v>7.9719264666000003E-2</v>
      </c>
      <c r="K105" s="215"/>
      <c r="L105" s="39"/>
      <c r="M105">
        <f t="shared" si="16"/>
        <v>3.5430784296000002E-2</v>
      </c>
      <c r="N105" s="39"/>
      <c r="O105">
        <f>VLOOKUP(B105,[1]Sheet1!$A$1:$F$2193,6)</f>
        <v>2.1760740762608699</v>
      </c>
      <c r="P105" t="e">
        <f t="shared" si="11"/>
        <v>#VALUE!</v>
      </c>
      <c r="R105">
        <f t="shared" si="12"/>
        <v>173475.02521826178</v>
      </c>
      <c r="S105">
        <f t="shared" si="13"/>
        <v>77100.011208116339</v>
      </c>
    </row>
    <row r="106" spans="1:19" hidden="1">
      <c r="A106" s="171">
        <v>42299</v>
      </c>
      <c r="B106" s="15">
        <v>42299</v>
      </c>
      <c r="C106">
        <v>0.44828575999999998</v>
      </c>
      <c r="D106" s="215" t="e">
        <f t="shared" si="14"/>
        <v>#VALUE!</v>
      </c>
      <c r="E106" s="215"/>
      <c r="F106" s="215"/>
      <c r="G106" s="39"/>
      <c r="H106" s="136"/>
      <c r="I106" s="142"/>
      <c r="J106" s="215">
        <f t="shared" si="15"/>
        <v>8.0691436799999988E-2</v>
      </c>
      <c r="K106" s="215"/>
      <c r="L106" s="39"/>
      <c r="M106">
        <f t="shared" si="16"/>
        <v>3.58628608E-2</v>
      </c>
      <c r="N106" s="39"/>
      <c r="O106">
        <f>VLOOKUP(B106,[1]Sheet1!$A$1:$F$2193,6)</f>
        <v>2.2634672729160501</v>
      </c>
      <c r="P106" t="e">
        <f t="shared" si="11"/>
        <v>#VALUE!</v>
      </c>
      <c r="R106">
        <f t="shared" si="12"/>
        <v>182642.42640137378</v>
      </c>
      <c r="S106">
        <f t="shared" si="13"/>
        <v>81174.411733943925</v>
      </c>
    </row>
    <row r="107" spans="1:19" hidden="1">
      <c r="A107" s="171">
        <v>42302</v>
      </c>
      <c r="B107" s="15">
        <v>42302</v>
      </c>
      <c r="C107">
        <v>0.44230886609999998</v>
      </c>
      <c r="D107" s="215" t="e">
        <f t="shared" si="14"/>
        <v>#VALUE!</v>
      </c>
      <c r="E107" s="215"/>
      <c r="F107" s="215"/>
      <c r="G107" s="39"/>
      <c r="H107" s="136"/>
      <c r="I107" s="142"/>
      <c r="J107" s="215">
        <f t="shared" si="15"/>
        <v>7.9615595897999991E-2</v>
      </c>
      <c r="K107" s="215"/>
      <c r="L107" s="39"/>
      <c r="M107">
        <f t="shared" si="16"/>
        <v>3.5384709287999999E-2</v>
      </c>
      <c r="N107" s="39"/>
      <c r="O107">
        <f>VLOOKUP(B107,[1]Sheet1!$A$1:$F$2193,6)</f>
        <v>2.34326106116642</v>
      </c>
      <c r="P107" t="e">
        <f t="shared" si="11"/>
        <v>#VALUE!</v>
      </c>
      <c r="R107">
        <f t="shared" si="12"/>
        <v>186560.12572934432</v>
      </c>
      <c r="S107">
        <f t="shared" si="13"/>
        <v>82915.61143526416</v>
      </c>
    </row>
    <row r="108" spans="1:19" hidden="1">
      <c r="A108" s="171">
        <v>42305</v>
      </c>
      <c r="B108" s="15">
        <v>42305</v>
      </c>
      <c r="C108">
        <v>0.44490305299999999</v>
      </c>
      <c r="D108" s="215" t="e">
        <f t="shared" si="14"/>
        <v>#VALUE!</v>
      </c>
      <c r="E108" s="215"/>
      <c r="F108" s="215"/>
      <c r="G108" s="39"/>
      <c r="H108" s="136"/>
      <c r="I108" s="142"/>
      <c r="J108" s="215">
        <f t="shared" si="15"/>
        <v>8.0082549539999992E-2</v>
      </c>
      <c r="K108" s="215"/>
      <c r="L108" s="39"/>
      <c r="M108">
        <f t="shared" si="16"/>
        <v>3.5592244240000001E-2</v>
      </c>
      <c r="N108" s="39"/>
      <c r="O108">
        <f>VLOOKUP(B108,[1]Sheet1!$A$1:$F$2193,6)</f>
        <v>2.5162302046408498</v>
      </c>
      <c r="P108" t="e">
        <f t="shared" si="11"/>
        <v>#VALUE!</v>
      </c>
      <c r="R108">
        <f t="shared" si="12"/>
        <v>201506.13001719516</v>
      </c>
      <c r="S108">
        <f t="shared" si="13"/>
        <v>89558.280007642301</v>
      </c>
    </row>
    <row r="109" spans="1:19" hidden="1">
      <c r="A109" s="171">
        <v>42308</v>
      </c>
      <c r="B109" s="15">
        <v>42308</v>
      </c>
      <c r="C109">
        <v>0.45196384969999998</v>
      </c>
      <c r="D109" s="215" t="e">
        <f t="shared" si="14"/>
        <v>#VALUE!</v>
      </c>
      <c r="E109" s="215"/>
      <c r="F109" s="215"/>
      <c r="G109" s="39"/>
      <c r="H109" s="136"/>
      <c r="I109" s="142"/>
      <c r="J109" s="215">
        <f t="shared" si="15"/>
        <v>8.1353492945999986E-2</v>
      </c>
      <c r="K109" s="215"/>
      <c r="L109" s="39"/>
      <c r="M109">
        <f t="shared" si="16"/>
        <v>3.6157107975999997E-2</v>
      </c>
      <c r="N109" s="39"/>
      <c r="O109">
        <f>VLOOKUP(B109,[1]Sheet1!$A$1:$F$2193,6)</f>
        <v>2.5379990957781402</v>
      </c>
      <c r="P109" t="e">
        <f t="shared" si="11"/>
        <v>#VALUE!</v>
      </c>
      <c r="R109">
        <f t="shared" si="12"/>
        <v>206475.09153534126</v>
      </c>
      <c r="S109">
        <f t="shared" si="13"/>
        <v>91766.707349040575</v>
      </c>
    </row>
    <row r="110" spans="1:19" hidden="1">
      <c r="A110" s="171">
        <v>42311</v>
      </c>
      <c r="B110" s="15">
        <v>42311</v>
      </c>
      <c r="C110">
        <v>0.46825949989999999</v>
      </c>
      <c r="D110" s="215" t="e">
        <f t="shared" si="14"/>
        <v>#VALUE!</v>
      </c>
      <c r="E110" s="215"/>
      <c r="F110" s="215"/>
      <c r="G110" s="39"/>
      <c r="H110" s="136"/>
      <c r="I110" s="142"/>
      <c r="J110" s="215">
        <f t="shared" si="15"/>
        <v>8.4286709981999997E-2</v>
      </c>
      <c r="K110" s="215"/>
      <c r="L110" s="39"/>
      <c r="M110">
        <f t="shared" si="16"/>
        <v>3.7460759991999999E-2</v>
      </c>
      <c r="N110" s="39"/>
      <c r="O110">
        <f>VLOOKUP(B110,[1]Sheet1!$A$1:$F$2193,6)</f>
        <v>3.2589986160958002</v>
      </c>
      <c r="P110" t="e">
        <f t="shared" si="11"/>
        <v>#VALUE!</v>
      </c>
      <c r="R110">
        <f t="shared" si="12"/>
        <v>274690.27118660603</v>
      </c>
      <c r="S110">
        <f t="shared" si="13"/>
        <v>122084.56497182492</v>
      </c>
    </row>
    <row r="111" spans="1:19" hidden="1">
      <c r="A111" s="171">
        <v>42314</v>
      </c>
      <c r="B111" s="15">
        <v>42314</v>
      </c>
      <c r="C111">
        <v>0.47790427079999998</v>
      </c>
      <c r="D111" s="215" t="e">
        <f t="shared" si="14"/>
        <v>#VALUE!</v>
      </c>
      <c r="E111" s="215"/>
      <c r="F111" s="215"/>
      <c r="G111" s="39"/>
      <c r="H111" s="136"/>
      <c r="I111" s="142"/>
      <c r="J111" s="215">
        <f t="shared" si="15"/>
        <v>8.6022768743999986E-2</v>
      </c>
      <c r="K111" s="215"/>
      <c r="L111" s="39"/>
      <c r="M111">
        <f t="shared" si="16"/>
        <v>3.8232341663999997E-2</v>
      </c>
      <c r="N111" s="39"/>
      <c r="O111">
        <f>VLOOKUP(B111,[1]Sheet1!$A$1:$F$2193,6)</f>
        <v>3.0251281834549499</v>
      </c>
      <c r="P111" t="e">
        <f t="shared" si="11"/>
        <v>#VALUE!</v>
      </c>
      <c r="R111">
        <f t="shared" si="12"/>
        <v>260229.90214630193</v>
      </c>
      <c r="S111">
        <f t="shared" si="13"/>
        <v>115657.73428724532</v>
      </c>
    </row>
    <row r="112" spans="1:19" hidden="1">
      <c r="A112" s="171">
        <v>42317</v>
      </c>
      <c r="B112" s="15">
        <v>42317</v>
      </c>
      <c r="C112">
        <v>0.4712728517</v>
      </c>
      <c r="D112" s="215" t="e">
        <f t="shared" si="14"/>
        <v>#VALUE!</v>
      </c>
      <c r="E112" s="215"/>
      <c r="F112" s="215"/>
      <c r="G112" s="39"/>
      <c r="H112" s="136"/>
      <c r="I112" s="142"/>
      <c r="J112" s="215">
        <f t="shared" si="15"/>
        <v>8.4829113306000001E-2</v>
      </c>
      <c r="K112" s="215"/>
      <c r="L112" s="39"/>
      <c r="M112">
        <f t="shared" si="16"/>
        <v>3.7701828136000003E-2</v>
      </c>
      <c r="N112" s="39"/>
      <c r="O112">
        <f>VLOOKUP(B112,[1]Sheet1!$A$1:$F$2193,6)</f>
        <v>3.07190226998312</v>
      </c>
      <c r="P112" t="e">
        <f t="shared" si="11"/>
        <v>#VALUE!</v>
      </c>
      <c r="R112">
        <f t="shared" si="12"/>
        <v>260586.74572535668</v>
      </c>
      <c r="S112">
        <f t="shared" si="13"/>
        <v>115816.33143349187</v>
      </c>
    </row>
    <row r="113" spans="1:19" hidden="1">
      <c r="A113" s="171">
        <v>42320</v>
      </c>
      <c r="B113" s="15">
        <v>42320</v>
      </c>
      <c r="C113">
        <v>0.45712582419999997</v>
      </c>
      <c r="D113" s="215" t="e">
        <f t="shared" si="14"/>
        <v>#VALUE!</v>
      </c>
      <c r="E113" s="215"/>
      <c r="F113" s="215"/>
      <c r="G113" s="39"/>
      <c r="H113" s="136"/>
      <c r="I113" s="142"/>
      <c r="J113" s="215">
        <f t="shared" si="15"/>
        <v>8.2282648355999993E-2</v>
      </c>
      <c r="K113" s="215"/>
      <c r="L113" s="39"/>
      <c r="M113">
        <f t="shared" si="16"/>
        <v>3.6570065935999999E-2</v>
      </c>
      <c r="N113" s="39"/>
      <c r="O113">
        <f>VLOOKUP(B113,[1]Sheet1!$A$1:$F$2193,6)</f>
        <v>2.5826110803554898</v>
      </c>
      <c r="P113" t="e">
        <f t="shared" si="11"/>
        <v>#VALUE!</v>
      </c>
      <c r="R113">
        <f t="shared" si="12"/>
        <v>212504.07936520001</v>
      </c>
      <c r="S113">
        <f t="shared" si="13"/>
        <v>94446.257495644444</v>
      </c>
    </row>
    <row r="114" spans="1:19" hidden="1">
      <c r="A114" s="171">
        <v>42323</v>
      </c>
      <c r="B114" s="15">
        <v>42323</v>
      </c>
      <c r="C114">
        <v>0.49129551869999999</v>
      </c>
      <c r="D114" s="215" t="e">
        <f t="shared" si="14"/>
        <v>#VALUE!</v>
      </c>
      <c r="E114" s="215"/>
      <c r="F114" s="215"/>
      <c r="G114" s="39"/>
      <c r="H114" s="136"/>
      <c r="I114" s="142"/>
      <c r="J114" s="215">
        <f t="shared" si="15"/>
        <v>8.8433193366000001E-2</v>
      </c>
      <c r="K114" s="215"/>
      <c r="L114" s="39"/>
      <c r="M114">
        <f t="shared" si="16"/>
        <v>3.9303641495999998E-2</v>
      </c>
      <c r="N114" s="39"/>
      <c r="O114">
        <f>VLOOKUP(B114,[1]Sheet1!$A$1:$F$2193,6)</f>
        <v>2.4452893378601699</v>
      </c>
      <c r="P114" t="e">
        <f t="shared" si="11"/>
        <v>#VALUE!</v>
      </c>
      <c r="R114">
        <f t="shared" si="12"/>
        <v>216244.74485080651</v>
      </c>
      <c r="S114">
        <f t="shared" si="13"/>
        <v>96108.775489247331</v>
      </c>
    </row>
    <row r="115" spans="1:19" hidden="1">
      <c r="A115" s="171">
        <v>42326</v>
      </c>
      <c r="B115" s="15">
        <v>42326</v>
      </c>
      <c r="C115">
        <v>0.51353683490000002</v>
      </c>
      <c r="D115" s="215" t="e">
        <f t="shared" si="14"/>
        <v>#VALUE!</v>
      </c>
      <c r="E115" s="215"/>
      <c r="F115" s="215"/>
      <c r="G115" s="39"/>
      <c r="H115" s="136"/>
      <c r="I115" s="142"/>
      <c r="J115" s="215">
        <f t="shared" si="15"/>
        <v>9.2436630281999999E-2</v>
      </c>
      <c r="K115" s="215"/>
      <c r="L115" s="39"/>
      <c r="M115">
        <f t="shared" si="16"/>
        <v>4.1082946792000002E-2</v>
      </c>
      <c r="N115" s="39"/>
      <c r="O115">
        <f>VLOOKUP(B115,[1]Sheet1!$A$1:$F$2193,6)</f>
        <v>2.5554216808402801</v>
      </c>
      <c r="P115" t="e">
        <f t="shared" si="11"/>
        <v>#VALUE!</v>
      </c>
      <c r="R115">
        <f t="shared" si="12"/>
        <v>236214.56912643998</v>
      </c>
      <c r="S115">
        <f t="shared" si="13"/>
        <v>104984.25294508444</v>
      </c>
    </row>
    <row r="116" spans="1:19" hidden="1">
      <c r="A116" s="171">
        <v>42329</v>
      </c>
      <c r="B116" s="15">
        <v>42329</v>
      </c>
      <c r="C116">
        <v>0.5054963737</v>
      </c>
      <c r="D116" s="215" t="e">
        <f t="shared" si="14"/>
        <v>#VALUE!</v>
      </c>
      <c r="E116" s="215"/>
      <c r="F116" s="215"/>
      <c r="G116" s="39"/>
      <c r="H116" s="136"/>
      <c r="I116" s="142"/>
      <c r="J116" s="215">
        <f t="shared" si="15"/>
        <v>9.0989347265999998E-2</v>
      </c>
      <c r="K116" s="215"/>
      <c r="L116" s="39"/>
      <c r="M116">
        <f t="shared" si="16"/>
        <v>4.0439709896000001E-2</v>
      </c>
      <c r="N116" s="39"/>
      <c r="O116">
        <f>VLOOKUP(B116,[1]Sheet1!$A$1:$F$2193,6)</f>
        <v>2.49691864705196</v>
      </c>
      <c r="P116" t="e">
        <f t="shared" si="11"/>
        <v>#VALUE!</v>
      </c>
      <c r="R116">
        <f t="shared" si="12"/>
        <v>227192.99787156167</v>
      </c>
      <c r="S116">
        <f t="shared" si="13"/>
        <v>100974.66572069407</v>
      </c>
    </row>
    <row r="117" spans="1:19" hidden="1">
      <c r="A117" s="171">
        <v>42332</v>
      </c>
      <c r="B117" s="15">
        <v>42332</v>
      </c>
      <c r="C117">
        <v>0.52747447690000004</v>
      </c>
      <c r="D117" s="215" t="e">
        <f t="shared" si="14"/>
        <v>#VALUE!</v>
      </c>
      <c r="E117" s="215"/>
      <c r="F117" s="215"/>
      <c r="G117" s="39"/>
      <c r="H117" s="136"/>
      <c r="I117" s="142"/>
      <c r="J117" s="215">
        <f t="shared" si="15"/>
        <v>9.4945405842000008E-2</v>
      </c>
      <c r="K117" s="215"/>
      <c r="L117" s="39"/>
      <c r="M117">
        <f t="shared" si="16"/>
        <v>4.2197958152000004E-2</v>
      </c>
      <c r="N117" s="39"/>
      <c r="O117">
        <f>VLOOKUP(B117,[1]Sheet1!$A$1:$F$2193,6)</f>
        <v>2.2133048981643402</v>
      </c>
      <c r="P117" t="e">
        <f t="shared" si="11"/>
        <v>#VALUE!</v>
      </c>
      <c r="R117">
        <f t="shared" si="12"/>
        <v>210143.13180829978</v>
      </c>
      <c r="S117">
        <f t="shared" si="13"/>
        <v>93396.947470355459</v>
      </c>
    </row>
    <row r="118" spans="1:19" hidden="1">
      <c r="A118" s="171">
        <v>42335</v>
      </c>
      <c r="B118" s="15">
        <v>42335</v>
      </c>
      <c r="C118">
        <v>0.53726934569999996</v>
      </c>
      <c r="D118" s="215" t="e">
        <f t="shared" si="14"/>
        <v>#VALUE!</v>
      </c>
      <c r="E118" s="215"/>
      <c r="F118" s="215"/>
      <c r="G118" s="39"/>
      <c r="H118" s="136"/>
      <c r="I118" s="142"/>
      <c r="J118" s="215">
        <f t="shared" si="15"/>
        <v>9.6708482225999995E-2</v>
      </c>
      <c r="K118" s="215"/>
      <c r="L118" s="39"/>
      <c r="M118">
        <f t="shared" si="16"/>
        <v>4.2981547655999999E-2</v>
      </c>
      <c r="N118" s="39"/>
      <c r="O118">
        <f>VLOOKUP(B118,[1]Sheet1!$A$1:$F$2193,6)</f>
        <v>2.4760246390837701</v>
      </c>
      <c r="P118" t="e">
        <f t="shared" si="11"/>
        <v>#VALUE!</v>
      </c>
      <c r="R118">
        <f t="shared" si="12"/>
        <v>239452.58479997085</v>
      </c>
      <c r="S118">
        <f t="shared" si="13"/>
        <v>106423.37102220926</v>
      </c>
    </row>
    <row r="119" spans="1:19" hidden="1">
      <c r="A119" s="171">
        <v>42338</v>
      </c>
      <c r="B119" s="15">
        <v>42338</v>
      </c>
      <c r="C119">
        <v>0.5502273432</v>
      </c>
      <c r="D119" s="215" t="e">
        <f t="shared" si="14"/>
        <v>#VALUE!</v>
      </c>
      <c r="E119" s="215"/>
      <c r="F119" s="215"/>
      <c r="G119" s="39"/>
      <c r="H119" s="136"/>
      <c r="I119" s="142"/>
      <c r="J119" s="215">
        <f t="shared" si="15"/>
        <v>9.904092177599999E-2</v>
      </c>
      <c r="K119" s="215"/>
      <c r="L119" s="39"/>
      <c r="M119">
        <f t="shared" si="16"/>
        <v>4.4018187456000002E-2</v>
      </c>
      <c r="N119" s="39"/>
      <c r="O119">
        <f>VLOOKUP(B119,[1]Sheet1!$A$1:$F$2193,6)</f>
        <v>2.6093554262626699</v>
      </c>
      <c r="P119" t="e">
        <f t="shared" si="11"/>
        <v>#VALUE!</v>
      </c>
      <c r="R119">
        <f t="shared" si="12"/>
        <v>258432.96665826222</v>
      </c>
      <c r="S119">
        <f t="shared" si="13"/>
        <v>114859.09629256099</v>
      </c>
    </row>
    <row r="120" spans="1:19" hidden="1">
      <c r="A120" s="171">
        <v>42341</v>
      </c>
      <c r="B120" s="15">
        <v>42341</v>
      </c>
      <c r="C120">
        <v>0.5732466611</v>
      </c>
      <c r="D120" s="215" t="e">
        <f t="shared" si="14"/>
        <v>#VALUE!</v>
      </c>
      <c r="E120" s="215"/>
      <c r="F120" s="215"/>
      <c r="G120" s="39"/>
      <c r="H120" s="136"/>
      <c r="I120" s="142"/>
      <c r="J120" s="215">
        <f t="shared" si="15"/>
        <v>0.103184398998</v>
      </c>
      <c r="K120" s="215"/>
      <c r="L120" s="39"/>
      <c r="M120">
        <f t="shared" si="16"/>
        <v>4.5859732888E-2</v>
      </c>
      <c r="N120" s="39"/>
      <c r="O120">
        <f>VLOOKUP(B120,[1]Sheet1!$A$1:$F$2193,6)</f>
        <v>2.4968402858373202</v>
      </c>
      <c r="P120" t="e">
        <f t="shared" si="11"/>
        <v>#VALUE!</v>
      </c>
      <c r="R120">
        <f t="shared" si="12"/>
        <v>257634.96428811844</v>
      </c>
      <c r="S120">
        <f t="shared" si="13"/>
        <v>114504.42857249707</v>
      </c>
    </row>
    <row r="121" spans="1:19" hidden="1">
      <c r="A121" s="171">
        <v>42344</v>
      </c>
      <c r="B121" s="15">
        <v>42344</v>
      </c>
      <c r="C121">
        <v>0.558786385</v>
      </c>
      <c r="D121" s="215" t="e">
        <f t="shared" si="14"/>
        <v>#VALUE!</v>
      </c>
      <c r="E121" s="215"/>
      <c r="F121" s="215"/>
      <c r="G121" s="39"/>
      <c r="H121" s="136"/>
      <c r="I121" s="142"/>
      <c r="J121" s="215">
        <f t="shared" si="15"/>
        <v>0.10058154929999999</v>
      </c>
      <c r="K121" s="215"/>
      <c r="L121" s="39"/>
      <c r="M121">
        <f t="shared" si="16"/>
        <v>4.4702910800000002E-2</v>
      </c>
      <c r="N121" s="39"/>
      <c r="O121">
        <f>VLOOKUP(B121,[1]Sheet1!$A$1:$F$2193,6)</f>
        <v>2.6886070248659002</v>
      </c>
      <c r="P121" t="e">
        <f t="shared" si="11"/>
        <v>#VALUE!</v>
      </c>
      <c r="R121">
        <f t="shared" si="12"/>
        <v>270424.26001987583</v>
      </c>
      <c r="S121">
        <f t="shared" si="13"/>
        <v>120188.56000883372</v>
      </c>
    </row>
    <row r="122" spans="1:19" hidden="1">
      <c r="A122" s="171">
        <v>42347</v>
      </c>
      <c r="B122" s="15">
        <v>42347</v>
      </c>
      <c r="C122">
        <v>0.58525202809999999</v>
      </c>
      <c r="D122" s="215" t="e">
        <f t="shared" si="14"/>
        <v>#VALUE!</v>
      </c>
      <c r="E122" s="215"/>
      <c r="F122" s="215"/>
      <c r="G122" s="39"/>
      <c r="H122" s="136"/>
      <c r="I122" s="142"/>
      <c r="J122" s="215">
        <f t="shared" si="15"/>
        <v>0.10534536505799999</v>
      </c>
      <c r="K122" s="215"/>
      <c r="L122" s="39"/>
      <c r="M122">
        <f t="shared" si="16"/>
        <v>4.6820162248000001E-2</v>
      </c>
      <c r="N122" s="39"/>
      <c r="O122">
        <f>VLOOKUP(B122,[1]Sheet1!$A$1:$F$2193,6)</f>
        <v>2.6547475171948598</v>
      </c>
      <c r="P122" t="e">
        <f t="shared" si="11"/>
        <v>#VALUE!</v>
      </c>
      <c r="R122">
        <f t="shared" si="12"/>
        <v>279665.3463357116</v>
      </c>
      <c r="S122">
        <f t="shared" si="13"/>
        <v>124295.70948253851</v>
      </c>
    </row>
    <row r="123" spans="1:19" hidden="1">
      <c r="A123" s="171">
        <v>42350</v>
      </c>
      <c r="B123" s="15">
        <v>42350</v>
      </c>
      <c r="C123">
        <v>0.63465951669999998</v>
      </c>
      <c r="D123" s="215" t="e">
        <f t="shared" si="14"/>
        <v>#VALUE!</v>
      </c>
      <c r="E123" s="215"/>
      <c r="F123" s="215"/>
      <c r="G123" s="39"/>
      <c r="H123" s="136"/>
      <c r="I123" s="142"/>
      <c r="J123" s="215">
        <f t="shared" si="15"/>
        <v>0.114238713006</v>
      </c>
      <c r="K123" s="215"/>
      <c r="L123" s="39"/>
      <c r="M123">
        <f t="shared" si="16"/>
        <v>5.0772761335999998E-2</v>
      </c>
      <c r="N123" s="39"/>
      <c r="O123">
        <f>VLOOKUP(B123,[1]Sheet1!$A$1:$F$2193,6)</f>
        <v>2.7656269038695398</v>
      </c>
      <c r="P123" t="e">
        <f t="shared" si="11"/>
        <v>#VALUE!</v>
      </c>
      <c r="R123">
        <f t="shared" si="12"/>
        <v>315941.65815282473</v>
      </c>
      <c r="S123">
        <f t="shared" si="13"/>
        <v>140418.51473458874</v>
      </c>
    </row>
    <row r="124" spans="1:19" hidden="1">
      <c r="A124" s="171">
        <v>42353</v>
      </c>
      <c r="B124" s="15">
        <v>42353</v>
      </c>
      <c r="C124">
        <v>0.65948622879999996</v>
      </c>
      <c r="D124" s="215" t="e">
        <f t="shared" si="14"/>
        <v>#VALUE!</v>
      </c>
      <c r="E124" s="215"/>
      <c r="F124" s="215"/>
      <c r="G124" s="39"/>
      <c r="H124" s="136"/>
      <c r="I124" s="142"/>
      <c r="J124" s="215">
        <f t="shared" si="15"/>
        <v>0.11870752118399999</v>
      </c>
      <c r="K124" s="215"/>
      <c r="L124" s="39"/>
      <c r="M124">
        <f t="shared" si="16"/>
        <v>5.2758898303999997E-2</v>
      </c>
      <c r="N124" s="39"/>
      <c r="O124">
        <f>VLOOKUP(B124,[1]Sheet1!$A$1:$F$2193,6)</f>
        <v>2.9583942779507399</v>
      </c>
      <c r="P124" t="e">
        <f t="shared" si="11"/>
        <v>#VALUE!</v>
      </c>
      <c r="R124">
        <f t="shared" si="12"/>
        <v>351183.65142046183</v>
      </c>
      <c r="S124">
        <f t="shared" si="13"/>
        <v>156081.6228535386</v>
      </c>
    </row>
    <row r="125" spans="1:19" hidden="1">
      <c r="A125" s="171">
        <v>42356</v>
      </c>
      <c r="B125" s="15">
        <v>42356</v>
      </c>
      <c r="C125">
        <v>0.68757337659999995</v>
      </c>
      <c r="D125" s="215" t="e">
        <f t="shared" si="14"/>
        <v>#VALUE!</v>
      </c>
      <c r="E125" s="215"/>
      <c r="F125" s="215"/>
      <c r="G125" s="39"/>
      <c r="H125" s="136"/>
      <c r="I125" s="142"/>
      <c r="J125" s="215">
        <f t="shared" si="15"/>
        <v>0.12376320778799998</v>
      </c>
      <c r="K125" s="215"/>
      <c r="L125" s="39"/>
      <c r="M125">
        <f t="shared" si="16"/>
        <v>5.5005870127999998E-2</v>
      </c>
      <c r="N125" s="39"/>
      <c r="O125">
        <f>VLOOKUP(B125,[1]Sheet1!$A$1:$F$2193,6)</f>
        <v>2.9475860808551602</v>
      </c>
      <c r="P125" t="e">
        <f t="shared" si="11"/>
        <v>#VALUE!</v>
      </c>
      <c r="R125">
        <f t="shared" si="12"/>
        <v>364802.70859789371</v>
      </c>
      <c r="S125">
        <f t="shared" si="13"/>
        <v>162134.53715461947</v>
      </c>
    </row>
    <row r="126" spans="1:19" hidden="1">
      <c r="A126" s="171">
        <v>42359</v>
      </c>
      <c r="B126" s="15">
        <v>42359</v>
      </c>
      <c r="C126">
        <v>0.66741318179999998</v>
      </c>
      <c r="D126" s="215" t="e">
        <f t="shared" si="14"/>
        <v>#VALUE!</v>
      </c>
      <c r="E126" s="215"/>
      <c r="F126" s="215"/>
      <c r="G126" s="39"/>
      <c r="H126" s="136"/>
      <c r="I126" s="142"/>
      <c r="J126" s="215">
        <f t="shared" si="15"/>
        <v>0.12013437272399999</v>
      </c>
      <c r="K126" s="215"/>
      <c r="L126" s="39"/>
      <c r="M126">
        <f t="shared" si="16"/>
        <v>5.3393054544E-2</v>
      </c>
      <c r="N126" s="39"/>
      <c r="O126">
        <f>VLOOKUP(B126,[1]Sheet1!$A$1:$F$2193,6)</f>
        <v>2.3606358287472</v>
      </c>
      <c r="P126" t="e">
        <f t="shared" si="11"/>
        <v>#VALUE!</v>
      </c>
      <c r="R126">
        <f t="shared" si="12"/>
        <v>283593.50451634475</v>
      </c>
      <c r="S126">
        <f t="shared" si="13"/>
        <v>126041.5575628199</v>
      </c>
    </row>
    <row r="127" spans="1:19" hidden="1">
      <c r="A127" s="171">
        <v>42362</v>
      </c>
      <c r="B127" s="15">
        <v>42362</v>
      </c>
      <c r="C127">
        <v>0.68435124560000005</v>
      </c>
      <c r="D127" s="215" t="e">
        <f t="shared" si="14"/>
        <v>#VALUE!</v>
      </c>
      <c r="E127" s="215"/>
      <c r="F127" s="215"/>
      <c r="G127" s="39"/>
      <c r="H127" s="136"/>
      <c r="I127" s="142"/>
      <c r="J127" s="215">
        <f t="shared" si="15"/>
        <v>0.123183224208</v>
      </c>
      <c r="K127" s="215"/>
      <c r="L127" s="39"/>
      <c r="M127">
        <f t="shared" si="16"/>
        <v>5.4748099648000002E-2</v>
      </c>
      <c r="N127" s="39"/>
      <c r="O127">
        <f>VLOOKUP(B127,[1]Sheet1!$A$1:$F$2193,6)</f>
        <v>2.4485730653004798</v>
      </c>
      <c r="P127" t="e">
        <f t="shared" si="11"/>
        <v>#VALUE!</v>
      </c>
      <c r="R127">
        <f t="shared" si="12"/>
        <v>301623.12489257881</v>
      </c>
      <c r="S127">
        <f t="shared" si="13"/>
        <v>134054.72217447948</v>
      </c>
    </row>
    <row r="128" spans="1:19" hidden="1">
      <c r="A128" s="171">
        <v>42365</v>
      </c>
      <c r="B128" s="15">
        <v>42365</v>
      </c>
      <c r="C128">
        <v>0.70808537849999997</v>
      </c>
      <c r="D128" s="215" t="e">
        <f t="shared" si="14"/>
        <v>#VALUE!</v>
      </c>
      <c r="E128" s="215"/>
      <c r="F128" s="215"/>
      <c r="G128" s="39"/>
      <c r="H128" s="136"/>
      <c r="I128" s="142"/>
      <c r="J128" s="215">
        <f t="shared" si="15"/>
        <v>0.12745536813</v>
      </c>
      <c r="K128" s="215"/>
      <c r="L128" s="39"/>
      <c r="M128">
        <f t="shared" si="16"/>
        <v>5.6646830279999998E-2</v>
      </c>
      <c r="N128" s="39"/>
      <c r="O128">
        <f>VLOOKUP(B128,[1]Sheet1!$A$1:$F$2193,6)</f>
        <v>2.2754970844220601</v>
      </c>
      <c r="P128" t="e">
        <f t="shared" si="11"/>
        <v>#VALUE!</v>
      </c>
      <c r="R128">
        <f t="shared" si="12"/>
        <v>290024.31857375533</v>
      </c>
      <c r="S128">
        <f t="shared" si="13"/>
        <v>128899.69714389127</v>
      </c>
    </row>
    <row r="129" spans="1:19" hidden="1">
      <c r="A129" s="171">
        <v>42368</v>
      </c>
      <c r="B129" s="15">
        <v>42368</v>
      </c>
      <c r="C129">
        <v>0.75055722879999998</v>
      </c>
      <c r="D129" s="215" t="e">
        <f t="shared" si="14"/>
        <v>#VALUE!</v>
      </c>
      <c r="E129" s="215"/>
      <c r="F129" s="215"/>
      <c r="G129" s="39"/>
      <c r="H129" s="136"/>
      <c r="I129" s="142"/>
      <c r="J129" s="215">
        <f t="shared" si="15"/>
        <v>0.13510030118399999</v>
      </c>
      <c r="K129" s="215"/>
      <c r="L129" s="39"/>
      <c r="M129">
        <f t="shared" si="16"/>
        <v>6.0044578304E-2</v>
      </c>
      <c r="N129" s="39"/>
      <c r="O129">
        <f>VLOOKUP(B129,[1]Sheet1!$A$1:$F$2193,6)</f>
        <v>2.2959476045507299</v>
      </c>
      <c r="P129" t="e">
        <f t="shared" si="11"/>
        <v>#VALUE!</v>
      </c>
      <c r="R129">
        <f t="shared" si="12"/>
        <v>310183.21287748689</v>
      </c>
      <c r="S129">
        <f t="shared" si="13"/>
        <v>137859.20572332753</v>
      </c>
    </row>
    <row r="130" spans="1:19" s="181" customFormat="1">
      <c r="A130" s="185">
        <v>42371</v>
      </c>
      <c r="B130" s="179">
        <v>42371</v>
      </c>
      <c r="C130" s="181">
        <v>0.77051548920000001</v>
      </c>
      <c r="D130" s="216">
        <f>G130*C130</f>
        <v>0.56247630711600005</v>
      </c>
      <c r="E130" s="216"/>
      <c r="F130" s="216"/>
      <c r="G130" s="186">
        <f>年份汇总!$D$4</f>
        <v>0.73</v>
      </c>
      <c r="H130" s="186">
        <f>VLOOKUP(A130,'Hash shared by all mining pools'!$A$4:$Y$63,25)</f>
        <v>0.45039999999999997</v>
      </c>
      <c r="I130" s="187">
        <f t="shared" ref="I130:I193" si="17">C130*H130</f>
        <v>0.34704017633567996</v>
      </c>
      <c r="J130" s="216">
        <f t="shared" ref="J130:J193" si="18">L130*C130</f>
        <v>0.15541297417163999</v>
      </c>
      <c r="K130" s="216"/>
      <c r="L130" s="186">
        <f>年份汇总!$E$4</f>
        <v>0.20169999999999999</v>
      </c>
      <c r="M130" s="181">
        <f t="shared" ref="M130:M193" si="19">N130*C130</f>
        <v>2.3115464676000001E-2</v>
      </c>
      <c r="N130" s="186">
        <f>年份汇总!$F$4</f>
        <v>0.03</v>
      </c>
      <c r="O130" s="181">
        <f>VLOOKUP(B130,[1]Sheet1!$A$1:$F$2193,6)</f>
        <v>2.0984059633432</v>
      </c>
      <c r="P130" s="181">
        <f t="shared" si="11"/>
        <v>1180303.6370914758</v>
      </c>
      <c r="Q130" s="181">
        <f t="shared" ref="Q130:Q193" si="20">O130*I130*1000000</f>
        <v>728231.17554246658</v>
      </c>
      <c r="R130" s="181">
        <f t="shared" si="12"/>
        <v>326119.51178267208</v>
      </c>
      <c r="S130" s="181">
        <f t="shared" si="13"/>
        <v>48505.628921567491</v>
      </c>
    </row>
    <row r="131" spans="1:19">
      <c r="A131" s="171">
        <v>42374</v>
      </c>
      <c r="B131" s="15">
        <v>42374</v>
      </c>
      <c r="C131">
        <v>0.73932270710000003</v>
      </c>
      <c r="D131" s="215">
        <f t="shared" ref="D131:D151" si="21">G131*C131</f>
        <v>0.53970557618299997</v>
      </c>
      <c r="E131" s="215"/>
      <c r="F131" s="215"/>
      <c r="G131" s="123">
        <f>年份汇总!$D$4</f>
        <v>0.73</v>
      </c>
      <c r="H131" s="123">
        <f>VLOOKUP(A131,'Hash shared by all mining pools'!$A$4:$Y$63,25)</f>
        <v>0.45039999999999997</v>
      </c>
      <c r="I131" s="144">
        <f t="shared" si="17"/>
        <v>0.33299094727784001</v>
      </c>
      <c r="J131" s="215">
        <f t="shared" si="18"/>
        <v>0.14912139002207001</v>
      </c>
      <c r="K131" s="215"/>
      <c r="L131" s="123">
        <f>年份汇总!$E$4</f>
        <v>0.20169999999999999</v>
      </c>
      <c r="M131">
        <f t="shared" si="19"/>
        <v>2.2179681212999999E-2</v>
      </c>
      <c r="N131" s="123">
        <f>年份汇总!$F$4</f>
        <v>0.03</v>
      </c>
      <c r="O131">
        <f>VLOOKUP(B131,[1]Sheet1!$A$1:$F$2193,6)</f>
        <v>2.09124086361602</v>
      </c>
      <c r="P131">
        <f t="shared" si="11"/>
        <v>1128654.3552353187</v>
      </c>
      <c r="Q131">
        <f t="shared" si="20"/>
        <v>696364.2761616268</v>
      </c>
      <c r="R131">
        <f t="shared" si="12"/>
        <v>311848.74445337499</v>
      </c>
      <c r="S131">
        <f t="shared" si="13"/>
        <v>46383.055694602132</v>
      </c>
    </row>
    <row r="132" spans="1:19">
      <c r="A132" s="171">
        <v>42377</v>
      </c>
      <c r="B132" s="15">
        <v>42377</v>
      </c>
      <c r="C132">
        <v>0.76647323160000003</v>
      </c>
      <c r="D132" s="215">
        <f t="shared" si="21"/>
        <v>0.559525459068</v>
      </c>
      <c r="E132" s="215"/>
      <c r="F132" s="215"/>
      <c r="G132" s="123">
        <f>年份汇总!$D$4</f>
        <v>0.73</v>
      </c>
      <c r="H132" s="123">
        <f>VLOOKUP(A132,'Hash shared by all mining pools'!$A$4:$Y$63,25)</f>
        <v>0.45039999999999997</v>
      </c>
      <c r="I132" s="144">
        <f t="shared" si="17"/>
        <v>0.34521954351264</v>
      </c>
      <c r="J132" s="215">
        <f t="shared" si="18"/>
        <v>0.15459765081372001</v>
      </c>
      <c r="K132" s="215"/>
      <c r="L132" s="123">
        <f>年份汇总!$E$4</f>
        <v>0.20169999999999999</v>
      </c>
      <c r="M132">
        <f t="shared" si="19"/>
        <v>2.2994196947999999E-2</v>
      </c>
      <c r="N132" s="123">
        <f>年份汇总!$F$4</f>
        <v>0.03</v>
      </c>
      <c r="O132">
        <f>VLOOKUP(B132,[1]Sheet1!$A$1:$F$2193,6)</f>
        <v>2.1942149657762</v>
      </c>
      <c r="P132">
        <f t="shared" si="11"/>
        <v>1227719.1360198043</v>
      </c>
      <c r="Q132">
        <f t="shared" si="20"/>
        <v>757485.88885386277</v>
      </c>
      <c r="R132">
        <f t="shared" si="12"/>
        <v>339220.4790893076</v>
      </c>
      <c r="S132">
        <f t="shared" si="13"/>
        <v>50454.211069307021</v>
      </c>
    </row>
    <row r="133" spans="1:19">
      <c r="A133" s="171">
        <v>42380</v>
      </c>
      <c r="B133" s="15">
        <v>42380</v>
      </c>
      <c r="C133">
        <v>0.8122108066</v>
      </c>
      <c r="D133" s="215">
        <f t="shared" si="21"/>
        <v>0.592913888818</v>
      </c>
      <c r="E133" s="215"/>
      <c r="F133" s="215"/>
      <c r="G133" s="123">
        <f>年份汇总!$D$4</f>
        <v>0.73</v>
      </c>
      <c r="H133" s="123">
        <f>VLOOKUP(A133,'Hash shared by all mining pools'!$A$4:$Y$63,25)</f>
        <v>0.45039999999999997</v>
      </c>
      <c r="I133" s="144">
        <f t="shared" si="17"/>
        <v>0.36581974729264</v>
      </c>
      <c r="J133" s="215">
        <f t="shared" si="18"/>
        <v>0.16382291969121998</v>
      </c>
      <c r="K133" s="215"/>
      <c r="L133" s="123">
        <f>年份汇总!$E$4</f>
        <v>0.20169999999999999</v>
      </c>
      <c r="M133">
        <f t="shared" si="19"/>
        <v>2.4366324198E-2</v>
      </c>
      <c r="N133" s="123">
        <f>年份汇总!$F$4</f>
        <v>0.03</v>
      </c>
      <c r="O133">
        <f>VLOOKUP(B133,[1]Sheet1!$A$1:$F$2193,6)</f>
        <v>2.1709768044988702</v>
      </c>
      <c r="P133">
        <f t="shared" si="11"/>
        <v>1287202.2996891001</v>
      </c>
      <c r="Q133">
        <f t="shared" si="20"/>
        <v>794186.18599995982</v>
      </c>
      <c r="R133">
        <f t="shared" si="12"/>
        <v>355655.75869491976</v>
      </c>
      <c r="S133">
        <f t="shared" si="13"/>
        <v>52898.724644757531</v>
      </c>
    </row>
    <row r="134" spans="1:19">
      <c r="A134" s="171">
        <v>42383</v>
      </c>
      <c r="B134" s="15">
        <v>42383</v>
      </c>
      <c r="C134">
        <v>0.83360418839999995</v>
      </c>
      <c r="D134" s="215">
        <f t="shared" si="21"/>
        <v>0.60853105753199999</v>
      </c>
      <c r="E134" s="215"/>
      <c r="F134" s="215"/>
      <c r="G134" s="123">
        <f>年份汇总!$D$4</f>
        <v>0.73</v>
      </c>
      <c r="H134" s="123">
        <f>VLOOKUP(A134,'Hash shared by all mining pools'!$A$4:$Y$63,25)</f>
        <v>0.45039999999999997</v>
      </c>
      <c r="I134" s="144">
        <f t="shared" si="17"/>
        <v>0.37545532645535995</v>
      </c>
      <c r="J134" s="215">
        <f t="shared" si="18"/>
        <v>0.16813796480027998</v>
      </c>
      <c r="K134" s="215"/>
      <c r="L134" s="123">
        <f>年份汇总!$E$4</f>
        <v>0.20169999999999999</v>
      </c>
      <c r="M134">
        <f t="shared" si="19"/>
        <v>2.5008125651999998E-2</v>
      </c>
      <c r="N134" s="123">
        <f>年份汇总!$F$4</f>
        <v>0.03</v>
      </c>
      <c r="O134">
        <f>VLOOKUP(B134,[1]Sheet1!$A$1:$F$2193,6)</f>
        <v>1.9091380353866001</v>
      </c>
      <c r="P134">
        <f t="shared" si="11"/>
        <v>1161769.7876483726</v>
      </c>
      <c r="Q134">
        <f t="shared" si="20"/>
        <v>716796.04432442051</v>
      </c>
      <c r="R134">
        <f t="shared" si="12"/>
        <v>320998.58379270782</v>
      </c>
      <c r="S134">
        <f t="shared" si="13"/>
        <v>47743.963875960515</v>
      </c>
    </row>
    <row r="135" spans="1:19">
      <c r="A135" s="171">
        <v>42386</v>
      </c>
      <c r="B135" s="15">
        <v>42386</v>
      </c>
      <c r="C135">
        <v>0.82638199099999998</v>
      </c>
      <c r="D135" s="215">
        <f t="shared" si="21"/>
        <v>0.60325885342999996</v>
      </c>
      <c r="E135" s="215"/>
      <c r="F135" s="215"/>
      <c r="G135" s="123">
        <f>年份汇总!$D$4</f>
        <v>0.73</v>
      </c>
      <c r="H135" s="123">
        <f>VLOOKUP(A135,'Hash shared by all mining pools'!$A$4:$Y$63,25)</f>
        <v>0.45039999999999997</v>
      </c>
      <c r="I135" s="144">
        <f t="shared" si="17"/>
        <v>0.37220244874639996</v>
      </c>
      <c r="J135" s="215">
        <f t="shared" si="18"/>
        <v>0.16668124758469999</v>
      </c>
      <c r="K135" s="215"/>
      <c r="L135" s="123">
        <f>年份汇总!$E$4</f>
        <v>0.20169999999999999</v>
      </c>
      <c r="M135">
        <f t="shared" si="19"/>
        <v>2.479145973E-2</v>
      </c>
      <c r="N135" s="123">
        <f>年份汇总!$F$4</f>
        <v>0.03</v>
      </c>
      <c r="O135">
        <f>VLOOKUP(B135,[1]Sheet1!$A$1:$F$2193,6)</f>
        <v>1.6961341147737601</v>
      </c>
      <c r="P135">
        <f t="shared" si="11"/>
        <v>1023207.9213419266</v>
      </c>
      <c r="Q135">
        <f t="shared" si="20"/>
        <v>631305.27092110086</v>
      </c>
      <c r="R135">
        <f t="shared" si="12"/>
        <v>282713.75032146106</v>
      </c>
      <c r="S135">
        <f t="shared" si="13"/>
        <v>42049.64060309287</v>
      </c>
    </row>
    <row r="136" spans="1:19">
      <c r="A136" s="171">
        <v>42389</v>
      </c>
      <c r="B136" s="15">
        <v>42389</v>
      </c>
      <c r="C136">
        <v>0.82292505179999997</v>
      </c>
      <c r="D136" s="215">
        <f t="shared" si="21"/>
        <v>0.60073528781399999</v>
      </c>
      <c r="E136" s="215"/>
      <c r="F136" s="215"/>
      <c r="G136" s="123">
        <f>年份汇总!$D$4</f>
        <v>0.73</v>
      </c>
      <c r="H136" s="123">
        <f>VLOOKUP(A136,'Hash shared by all mining pools'!$A$4:$Y$63,25)</f>
        <v>0.45039999999999997</v>
      </c>
      <c r="I136" s="144">
        <f t="shared" si="17"/>
        <v>0.37064544333071997</v>
      </c>
      <c r="J136" s="215">
        <f t="shared" si="18"/>
        <v>0.16598398294805999</v>
      </c>
      <c r="K136" s="215"/>
      <c r="L136" s="123">
        <f>年份汇总!$E$4</f>
        <v>0.20169999999999999</v>
      </c>
      <c r="M136">
        <f t="shared" si="19"/>
        <v>2.4687751553999999E-2</v>
      </c>
      <c r="N136" s="123">
        <f>年份汇总!$F$4</f>
        <v>0.03</v>
      </c>
      <c r="O136">
        <f>VLOOKUP(B136,[1]Sheet1!$A$1:$F$2193,6)</f>
        <v>1.8644165290383901</v>
      </c>
      <c r="P136">
        <f t="shared" ref="P136:P199" si="22">O136*D136*1000000</f>
        <v>1120020.8001770561</v>
      </c>
      <c r="Q136">
        <f t="shared" si="20"/>
        <v>691037.4909585563</v>
      </c>
      <c r="R136">
        <f t="shared" ref="R136:R199" si="23">O136*J136*1000000</f>
        <v>309463.28136398934</v>
      </c>
      <c r="S136">
        <f t="shared" ref="S136:S199" si="24">O136*M136*1000000</f>
        <v>46028.252062070802</v>
      </c>
    </row>
    <row r="137" spans="1:19">
      <c r="A137" s="171">
        <v>42392</v>
      </c>
      <c r="B137" s="15">
        <v>42392</v>
      </c>
      <c r="C137">
        <v>0.80900673869999995</v>
      </c>
      <c r="D137" s="215">
        <f t="shared" si="21"/>
        <v>0.59057491925099992</v>
      </c>
      <c r="E137" s="215"/>
      <c r="F137" s="215"/>
      <c r="G137" s="123">
        <f>年份汇总!$D$4</f>
        <v>0.73</v>
      </c>
      <c r="H137" s="123">
        <f>VLOOKUP(A137,'Hash shared by all mining pools'!$A$4:$Y$63,25)</f>
        <v>0.45039999999999997</v>
      </c>
      <c r="I137" s="144">
        <f t="shared" si="17"/>
        <v>0.36437663511047996</v>
      </c>
      <c r="J137" s="215">
        <f t="shared" si="18"/>
        <v>0.16317665919578997</v>
      </c>
      <c r="K137" s="215"/>
      <c r="L137" s="123">
        <f>年份汇总!$E$4</f>
        <v>0.20169999999999999</v>
      </c>
      <c r="M137">
        <f t="shared" si="19"/>
        <v>2.4270202160999999E-2</v>
      </c>
      <c r="N137" s="123">
        <f>年份汇总!$F$4</f>
        <v>0.03</v>
      </c>
      <c r="O137">
        <f>VLOOKUP(B137,[1]Sheet1!$A$1:$F$2193,6)</f>
        <v>1.7191603665542401</v>
      </c>
      <c r="P137">
        <f t="shared" si="22"/>
        <v>1015292.9946572897</v>
      </c>
      <c r="Q137">
        <f t="shared" si="20"/>
        <v>626421.86958033335</v>
      </c>
      <c r="R137">
        <f t="shared" si="23"/>
        <v>280526.84523613058</v>
      </c>
      <c r="S137">
        <f t="shared" si="24"/>
        <v>41724.369643450271</v>
      </c>
    </row>
    <row r="138" spans="1:19">
      <c r="A138" s="171">
        <v>42395</v>
      </c>
      <c r="B138" s="15">
        <v>42395</v>
      </c>
      <c r="C138">
        <v>0.89674975810000002</v>
      </c>
      <c r="D138" s="215">
        <f t="shared" si="21"/>
        <v>0.65462732341300001</v>
      </c>
      <c r="E138" s="215"/>
      <c r="F138" s="215"/>
      <c r="G138" s="123">
        <f>年份汇总!$D$4</f>
        <v>0.73</v>
      </c>
      <c r="H138" s="123">
        <f>VLOOKUP(A138,'Hash shared by all mining pools'!$A$4:$Y$63,25)</f>
        <v>0.45039999999999997</v>
      </c>
      <c r="I138" s="144">
        <f t="shared" si="17"/>
        <v>0.40389609104823998</v>
      </c>
      <c r="J138" s="215">
        <f t="shared" si="18"/>
        <v>0.18087442620877001</v>
      </c>
      <c r="K138" s="215"/>
      <c r="L138" s="123">
        <f>年份汇总!$E$4</f>
        <v>0.20169999999999999</v>
      </c>
      <c r="M138">
        <f t="shared" si="19"/>
        <v>2.6902492742999998E-2</v>
      </c>
      <c r="N138" s="123">
        <f>年份汇总!$F$4</f>
        <v>0.03</v>
      </c>
      <c r="O138">
        <f>VLOOKUP(B138,[1]Sheet1!$A$1:$F$2193,6)</f>
        <v>1.6430251682868999</v>
      </c>
      <c r="P138">
        <f t="shared" si="22"/>
        <v>1075569.1682158473</v>
      </c>
      <c r="Q138">
        <f t="shared" si="20"/>
        <v>663611.44296495558</v>
      </c>
      <c r="R138">
        <f t="shared" si="23"/>
        <v>297181.23456046078</v>
      </c>
      <c r="S138">
        <f t="shared" si="24"/>
        <v>44201.472666404676</v>
      </c>
    </row>
    <row r="139" spans="1:19">
      <c r="A139" s="171">
        <v>42398</v>
      </c>
      <c r="B139" s="15">
        <v>42398</v>
      </c>
      <c r="C139">
        <v>0.92873743099999995</v>
      </c>
      <c r="D139" s="215">
        <f t="shared" si="21"/>
        <v>0.67797832462999996</v>
      </c>
      <c r="E139" s="215"/>
      <c r="F139" s="215"/>
      <c r="G139" s="123">
        <f>年份汇总!$D$4</f>
        <v>0.73</v>
      </c>
      <c r="H139" s="123">
        <f>VLOOKUP(A139,'Hash shared by all mining pools'!$A$4:$Y$63,25)</f>
        <v>0.45039999999999997</v>
      </c>
      <c r="I139" s="144">
        <f t="shared" si="17"/>
        <v>0.41830333892239996</v>
      </c>
      <c r="J139" s="215">
        <f t="shared" si="18"/>
        <v>0.18732633983269997</v>
      </c>
      <c r="K139" s="215"/>
      <c r="L139" s="123">
        <f>年份汇总!$E$4</f>
        <v>0.20169999999999999</v>
      </c>
      <c r="M139">
        <f t="shared" si="19"/>
        <v>2.7862122929999997E-2</v>
      </c>
      <c r="N139" s="123">
        <f>年份汇总!$F$4</f>
        <v>0.03</v>
      </c>
      <c r="O139">
        <f>VLOOKUP(B139,[1]Sheet1!$A$1:$F$2193,6)</f>
        <v>1.58989866278167</v>
      </c>
      <c r="P139">
        <f t="shared" si="22"/>
        <v>1077916.8317241939</v>
      </c>
      <c r="Q139">
        <f t="shared" si="20"/>
        <v>665059.91918983147</v>
      </c>
      <c r="R139">
        <f t="shared" si="23"/>
        <v>297829.89720379439</v>
      </c>
      <c r="S139">
        <f t="shared" si="24"/>
        <v>44297.951988665496</v>
      </c>
    </row>
    <row r="140" spans="1:19">
      <c r="A140" s="171">
        <v>42401</v>
      </c>
      <c r="B140" s="15">
        <v>42401</v>
      </c>
      <c r="C140">
        <v>0.96590046149999997</v>
      </c>
      <c r="D140" s="215">
        <f t="shared" si="21"/>
        <v>0.70510733689499994</v>
      </c>
      <c r="E140" s="215"/>
      <c r="F140" s="215"/>
      <c r="G140" s="123">
        <f>年份汇总!$D$4</f>
        <v>0.73</v>
      </c>
      <c r="H140" s="123">
        <f>VLOOKUP(A140,'Hash shared by all mining pools'!$A$4:$Y$63,25)</f>
        <v>0.46130000000000004</v>
      </c>
      <c r="I140" s="144">
        <f t="shared" si="17"/>
        <v>0.44556988288995003</v>
      </c>
      <c r="J140" s="215">
        <f t="shared" si="18"/>
        <v>0.19482212308454999</v>
      </c>
      <c r="K140" s="215"/>
      <c r="L140" s="123">
        <f>年份汇总!$E$4</f>
        <v>0.20169999999999999</v>
      </c>
      <c r="M140">
        <f t="shared" si="19"/>
        <v>2.8977013844999996E-2</v>
      </c>
      <c r="N140" s="123">
        <f>年份汇总!$F$4</f>
        <v>0.03</v>
      </c>
      <c r="O140">
        <f>VLOOKUP(B140,[1]Sheet1!$A$1:$F$2193,6)</f>
        <v>1.5630421249040201</v>
      </c>
      <c r="P140">
        <f t="shared" si="22"/>
        <v>1102112.4701457755</v>
      </c>
      <c r="Q140">
        <f t="shared" si="20"/>
        <v>696444.49654554285</v>
      </c>
      <c r="R140">
        <f t="shared" si="23"/>
        <v>304515.18524438754</v>
      </c>
      <c r="S140">
        <f t="shared" si="24"/>
        <v>45292.293293661998</v>
      </c>
    </row>
    <row r="141" spans="1:19">
      <c r="A141" s="171">
        <v>42404</v>
      </c>
      <c r="B141" s="15">
        <v>42404</v>
      </c>
      <c r="C141">
        <v>0.99561817180000001</v>
      </c>
      <c r="D141" s="215">
        <f t="shared" si="21"/>
        <v>0.72680126541400003</v>
      </c>
      <c r="E141" s="215"/>
      <c r="F141" s="215"/>
      <c r="G141" s="123">
        <f>年份汇总!$D$4</f>
        <v>0.73</v>
      </c>
      <c r="H141" s="123">
        <f>VLOOKUP(A141,'Hash shared by all mining pools'!$A$4:$Y$63,25)</f>
        <v>0.46130000000000004</v>
      </c>
      <c r="I141" s="144">
        <f t="shared" si="17"/>
        <v>0.45927866265134004</v>
      </c>
      <c r="J141" s="215">
        <f t="shared" si="18"/>
        <v>0.20081618525205999</v>
      </c>
      <c r="K141" s="215"/>
      <c r="L141" s="123">
        <f>年份汇总!$E$4</f>
        <v>0.20169999999999999</v>
      </c>
      <c r="M141">
        <f t="shared" si="19"/>
        <v>2.9868545154E-2</v>
      </c>
      <c r="N141" s="123">
        <f>年份汇总!$F$4</f>
        <v>0.03</v>
      </c>
      <c r="O141">
        <f>VLOOKUP(B141,[1]Sheet1!$A$1:$F$2193,6)</f>
        <v>1.63229931228585</v>
      </c>
      <c r="P141">
        <f t="shared" si="22"/>
        <v>1186357.2057037577</v>
      </c>
      <c r="Q141">
        <f t="shared" si="20"/>
        <v>749680.24519334733</v>
      </c>
      <c r="R141">
        <f t="shared" si="23"/>
        <v>327792.12108280539</v>
      </c>
      <c r="S141">
        <f t="shared" si="24"/>
        <v>48754.405713853062</v>
      </c>
    </row>
    <row r="142" spans="1:19">
      <c r="A142" s="171">
        <v>42407</v>
      </c>
      <c r="B142" s="15">
        <v>42407</v>
      </c>
      <c r="C142">
        <v>1.0527298309999999</v>
      </c>
      <c r="D142" s="215">
        <f t="shared" si="21"/>
        <v>0.76849277662999993</v>
      </c>
      <c r="E142" s="215"/>
      <c r="F142" s="215"/>
      <c r="G142" s="123">
        <f>年份汇总!$D$4</f>
        <v>0.73</v>
      </c>
      <c r="H142" s="123">
        <f>VLOOKUP(A142,'Hash shared by all mining pools'!$A$4:$Y$63,25)</f>
        <v>0.46130000000000004</v>
      </c>
      <c r="I142" s="144">
        <f t="shared" si="17"/>
        <v>0.48562427104030004</v>
      </c>
      <c r="J142" s="215">
        <f t="shared" si="18"/>
        <v>0.21233560691269998</v>
      </c>
      <c r="K142" s="215"/>
      <c r="L142" s="123">
        <f>年份汇总!$E$4</f>
        <v>0.20169999999999999</v>
      </c>
      <c r="M142">
        <f t="shared" si="19"/>
        <v>3.158189493E-2</v>
      </c>
      <c r="N142" s="123">
        <f>年份汇总!$F$4</f>
        <v>0.03</v>
      </c>
      <c r="O142">
        <f>VLOOKUP(B142,[1]Sheet1!$A$1:$F$2193,6)</f>
        <v>1.31426735239125</v>
      </c>
      <c r="P142">
        <f t="shared" si="22"/>
        <v>1010004.9668733102</v>
      </c>
      <c r="Q142">
        <f t="shared" si="20"/>
        <v>638240.12495706591</v>
      </c>
      <c r="R142">
        <f t="shared" si="23"/>
        <v>279065.75591554341</v>
      </c>
      <c r="S142">
        <f t="shared" si="24"/>
        <v>41507.05343314974</v>
      </c>
    </row>
    <row r="143" spans="1:19">
      <c r="A143" s="171">
        <v>42410</v>
      </c>
      <c r="B143" s="15">
        <v>42410</v>
      </c>
      <c r="C143">
        <v>1.1130963659999999</v>
      </c>
      <c r="D143" s="215">
        <f t="shared" si="21"/>
        <v>0.81256034717999992</v>
      </c>
      <c r="E143" s="215"/>
      <c r="F143" s="215"/>
      <c r="G143" s="123">
        <f>年份汇总!$D$4</f>
        <v>0.73</v>
      </c>
      <c r="H143" s="123">
        <f>VLOOKUP(A143,'Hash shared by all mining pools'!$A$4:$Y$63,25)</f>
        <v>0.46130000000000004</v>
      </c>
      <c r="I143" s="144">
        <f t="shared" si="17"/>
        <v>0.51347135363579999</v>
      </c>
      <c r="J143" s="215">
        <f t="shared" si="18"/>
        <v>0.22451153702219998</v>
      </c>
      <c r="K143" s="215"/>
      <c r="L143" s="123">
        <f>年份汇总!$E$4</f>
        <v>0.20169999999999999</v>
      </c>
      <c r="M143">
        <f t="shared" si="19"/>
        <v>3.3392890979999999E-2</v>
      </c>
      <c r="N143" s="123">
        <f>年份汇总!$F$4</f>
        <v>0.03</v>
      </c>
      <c r="O143">
        <f>VLOOKUP(B143,[1]Sheet1!$A$1:$F$2193,6)</f>
        <v>1.3318202300465201</v>
      </c>
      <c r="P143">
        <f t="shared" si="22"/>
        <v>1082184.3085079477</v>
      </c>
      <c r="Q143">
        <f t="shared" si="20"/>
        <v>683851.53632152919</v>
      </c>
      <c r="R143">
        <f t="shared" si="23"/>
        <v>299009.00688500423</v>
      </c>
      <c r="S143">
        <f t="shared" si="24"/>
        <v>44473.327746901967</v>
      </c>
    </row>
    <row r="144" spans="1:19">
      <c r="A144" s="171">
        <v>42413</v>
      </c>
      <c r="B144" s="15">
        <v>42413</v>
      </c>
      <c r="C144">
        <v>1.209706714</v>
      </c>
      <c r="D144" s="215">
        <f t="shared" si="21"/>
        <v>0.88308590121999997</v>
      </c>
      <c r="E144" s="215"/>
      <c r="F144" s="215"/>
      <c r="G144" s="123">
        <f>年份汇总!$D$4</f>
        <v>0.73</v>
      </c>
      <c r="H144" s="123">
        <f>VLOOKUP(A144,'Hash shared by all mining pools'!$A$4:$Y$63,25)</f>
        <v>0.46130000000000004</v>
      </c>
      <c r="I144" s="144">
        <f t="shared" si="17"/>
        <v>0.5580377071682</v>
      </c>
      <c r="J144" s="215">
        <f t="shared" si="18"/>
        <v>0.24399784421379997</v>
      </c>
      <c r="K144" s="215"/>
      <c r="L144" s="123">
        <f>年份汇总!$E$4</f>
        <v>0.20169999999999999</v>
      </c>
      <c r="M144">
        <f t="shared" si="19"/>
        <v>3.6291201419999995E-2</v>
      </c>
      <c r="N144" s="123">
        <f>年份汇总!$F$4</f>
        <v>0.03</v>
      </c>
      <c r="O144">
        <f>VLOOKUP(B144,[1]Sheet1!$A$1:$F$2193,6)</f>
        <v>1.36744943101278</v>
      </c>
      <c r="P144">
        <f t="shared" si="22"/>
        <v>1207575.313158697</v>
      </c>
      <c r="Q144">
        <f t="shared" si="20"/>
        <v>763088.3451508315</v>
      </c>
      <c r="R144">
        <f t="shared" si="23"/>
        <v>333654.7132385057</v>
      </c>
      <c r="S144">
        <f t="shared" si="24"/>
        <v>49626.382732549195</v>
      </c>
    </row>
    <row r="145" spans="1:19">
      <c r="A145" s="171">
        <v>42416</v>
      </c>
      <c r="B145" s="15">
        <v>42416</v>
      </c>
      <c r="C145">
        <v>1.210727404</v>
      </c>
      <c r="D145" s="215">
        <f t="shared" si="21"/>
        <v>0.88383100492</v>
      </c>
      <c r="E145" s="215"/>
      <c r="F145" s="215"/>
      <c r="G145" s="123">
        <f>年份汇总!$D$4</f>
        <v>0.73</v>
      </c>
      <c r="H145" s="123">
        <f>VLOOKUP(A145,'Hash shared by all mining pools'!$A$4:$Y$63,25)</f>
        <v>0.46130000000000004</v>
      </c>
      <c r="I145" s="144">
        <f t="shared" si="17"/>
        <v>0.55850855146520006</v>
      </c>
      <c r="J145" s="215">
        <f t="shared" si="18"/>
        <v>0.2442037173868</v>
      </c>
      <c r="K145" s="215"/>
      <c r="L145" s="123">
        <f>年份汇总!$E$4</f>
        <v>0.20169999999999999</v>
      </c>
      <c r="M145">
        <f t="shared" si="19"/>
        <v>3.632182212E-2</v>
      </c>
      <c r="N145" s="123">
        <f>年份汇总!$F$4</f>
        <v>0.03</v>
      </c>
      <c r="O145">
        <f>VLOOKUP(B145,[1]Sheet1!$A$1:$F$2193,6)</f>
        <v>1.4219924683392</v>
      </c>
      <c r="P145">
        <f t="shared" si="22"/>
        <v>1256801.0322809063</v>
      </c>
      <c r="Q145">
        <f t="shared" si="20"/>
        <v>794194.95368655096</v>
      </c>
      <c r="R145">
        <f t="shared" si="23"/>
        <v>347255.84686446417</v>
      </c>
      <c r="S145">
        <f t="shared" si="24"/>
        <v>51649.357490996154</v>
      </c>
    </row>
    <row r="146" spans="1:19">
      <c r="A146" s="171">
        <v>42419</v>
      </c>
      <c r="B146" s="15">
        <v>42419</v>
      </c>
      <c r="C146">
        <v>1.147274235</v>
      </c>
      <c r="D146" s="215">
        <f t="shared" si="21"/>
        <v>0.83751019154999995</v>
      </c>
      <c r="E146" s="215"/>
      <c r="F146" s="215"/>
      <c r="G146" s="123">
        <f>年份汇总!$D$4</f>
        <v>0.73</v>
      </c>
      <c r="H146" s="123">
        <f>VLOOKUP(A146,'Hash shared by all mining pools'!$A$4:$Y$63,25)</f>
        <v>0.46130000000000004</v>
      </c>
      <c r="I146" s="144">
        <f t="shared" si="17"/>
        <v>0.52923760460550007</v>
      </c>
      <c r="J146" s="215">
        <f t="shared" si="18"/>
        <v>0.2314052131995</v>
      </c>
      <c r="K146" s="215"/>
      <c r="L146" s="123">
        <f>年份汇总!$E$4</f>
        <v>0.20169999999999999</v>
      </c>
      <c r="M146">
        <f t="shared" si="19"/>
        <v>3.441822705E-2</v>
      </c>
      <c r="N146" s="123">
        <f>年份汇总!$F$4</f>
        <v>0.03</v>
      </c>
      <c r="O146">
        <f>VLOOKUP(B146,[1]Sheet1!$A$1:$F$2193,6)</f>
        <v>1.2943857119325399</v>
      </c>
      <c r="P146">
        <f t="shared" si="22"/>
        <v>1084061.2255402047</v>
      </c>
      <c r="Q146">
        <f t="shared" si="20"/>
        <v>685037.59361876221</v>
      </c>
      <c r="R146">
        <f t="shared" si="23"/>
        <v>299527.60163213598</v>
      </c>
      <c r="S146">
        <f t="shared" si="24"/>
        <v>44550.461323570053</v>
      </c>
    </row>
    <row r="147" spans="1:19">
      <c r="A147" s="171">
        <v>42422</v>
      </c>
      <c r="B147" s="15">
        <v>42422</v>
      </c>
      <c r="C147">
        <v>1.1605063449999999</v>
      </c>
      <c r="D147" s="215">
        <f t="shared" si="21"/>
        <v>0.84716963184999994</v>
      </c>
      <c r="E147" s="215"/>
      <c r="F147" s="215"/>
      <c r="G147" s="123">
        <f>年份汇总!$D$4</f>
        <v>0.73</v>
      </c>
      <c r="H147" s="123">
        <f>VLOOKUP(A147,'Hash shared by all mining pools'!$A$4:$Y$63,25)</f>
        <v>0.46130000000000004</v>
      </c>
      <c r="I147" s="144">
        <f t="shared" si="17"/>
        <v>0.53534157694850004</v>
      </c>
      <c r="J147" s="215">
        <f t="shared" si="18"/>
        <v>0.23407412978649997</v>
      </c>
      <c r="K147" s="215"/>
      <c r="L147" s="123">
        <f>年份汇总!$E$4</f>
        <v>0.20169999999999999</v>
      </c>
      <c r="M147">
        <f t="shared" si="19"/>
        <v>3.4815190349999997E-2</v>
      </c>
      <c r="N147" s="123">
        <f>年份汇总!$F$4</f>
        <v>0.03</v>
      </c>
      <c r="O147">
        <f>VLOOKUP(B147,[1]Sheet1!$A$1:$F$2193,6)</f>
        <v>1.34655610969479</v>
      </c>
      <c r="P147">
        <f t="shared" si="22"/>
        <v>1140761.4437155034</v>
      </c>
      <c r="Q147">
        <f t="shared" si="20"/>
        <v>720867.47121364623</v>
      </c>
      <c r="R147">
        <f t="shared" si="23"/>
        <v>315193.94958550279</v>
      </c>
      <c r="S147">
        <f t="shared" si="24"/>
        <v>46880.607275979593</v>
      </c>
    </row>
    <row r="148" spans="1:19">
      <c r="A148" s="171">
        <v>42425</v>
      </c>
      <c r="B148" s="15">
        <v>42425</v>
      </c>
      <c r="C148">
        <v>1.1262892849999999</v>
      </c>
      <c r="D148" s="215">
        <f t="shared" si="21"/>
        <v>0.82219117804999997</v>
      </c>
      <c r="E148" s="215"/>
      <c r="F148" s="215"/>
      <c r="G148" s="123">
        <f>年份汇总!$D$4</f>
        <v>0.73</v>
      </c>
      <c r="H148" s="123">
        <f>VLOOKUP(A148,'Hash shared by all mining pools'!$A$4:$Y$63,25)</f>
        <v>0.46130000000000004</v>
      </c>
      <c r="I148" s="144">
        <f t="shared" si="17"/>
        <v>0.5195572471705</v>
      </c>
      <c r="J148" s="215">
        <f t="shared" si="18"/>
        <v>0.22717254878449997</v>
      </c>
      <c r="K148" s="215"/>
      <c r="L148" s="123">
        <f>年份汇总!$E$4</f>
        <v>0.20169999999999999</v>
      </c>
      <c r="M148">
        <f t="shared" si="19"/>
        <v>3.3788678549999999E-2</v>
      </c>
      <c r="N148" s="123">
        <f>年份汇总!$F$4</f>
        <v>0.03</v>
      </c>
      <c r="O148">
        <f>VLOOKUP(B148,[1]Sheet1!$A$1:$F$2193,6)</f>
        <v>1.3059210298339801</v>
      </c>
      <c r="P148">
        <f t="shared" si="22"/>
        <v>1073716.7499594693</v>
      </c>
      <c r="Q148">
        <f t="shared" si="20"/>
        <v>678500.73528260714</v>
      </c>
      <c r="R148">
        <f t="shared" si="23"/>
        <v>296669.40885866428</v>
      </c>
      <c r="S148">
        <f t="shared" si="24"/>
        <v>44125.345888745309</v>
      </c>
    </row>
    <row r="149" spans="1:19">
      <c r="A149" s="171">
        <v>42428</v>
      </c>
      <c r="B149" s="15">
        <v>42428</v>
      </c>
      <c r="C149">
        <v>1.1227165969999999</v>
      </c>
      <c r="D149" s="215">
        <f t="shared" si="21"/>
        <v>0.81958311580999987</v>
      </c>
      <c r="E149" s="215"/>
      <c r="F149" s="215"/>
      <c r="G149" s="123">
        <f>年份汇总!$D$4</f>
        <v>0.73</v>
      </c>
      <c r="H149" s="123">
        <f>VLOOKUP(A149,'Hash shared by all mining pools'!$A$4:$Y$63,25)</f>
        <v>0.46130000000000004</v>
      </c>
      <c r="I149" s="144">
        <f t="shared" si="17"/>
        <v>0.51790916619610006</v>
      </c>
      <c r="J149" s="215">
        <f t="shared" si="18"/>
        <v>0.22645193761489998</v>
      </c>
      <c r="K149" s="215"/>
      <c r="L149" s="123">
        <f>年份汇总!$E$4</f>
        <v>0.20169999999999999</v>
      </c>
      <c r="M149">
        <f t="shared" si="19"/>
        <v>3.3681497909999997E-2</v>
      </c>
      <c r="N149" s="123">
        <f>年份汇总!$F$4</f>
        <v>0.03</v>
      </c>
      <c r="O149">
        <f>VLOOKUP(B149,[1]Sheet1!$A$1:$F$2193,6)</f>
        <v>1.33348274940649</v>
      </c>
      <c r="P149">
        <f t="shared" si="22"/>
        <v>1092899.9466374563</v>
      </c>
      <c r="Q149">
        <f t="shared" si="20"/>
        <v>690622.9388819983</v>
      </c>
      <c r="R149">
        <f t="shared" si="23"/>
        <v>301969.75237914379</v>
      </c>
      <c r="S149">
        <f t="shared" si="24"/>
        <v>44913.696437155748</v>
      </c>
    </row>
    <row r="150" spans="1:19">
      <c r="A150" s="171">
        <v>42431</v>
      </c>
      <c r="B150" s="15">
        <v>42431</v>
      </c>
      <c r="C150">
        <v>1.1238776269999999</v>
      </c>
      <c r="D150" s="215">
        <f t="shared" si="21"/>
        <v>0.82043066770999995</v>
      </c>
      <c r="E150" s="215"/>
      <c r="F150" s="215"/>
      <c r="G150" s="123">
        <f>年份汇总!$D$4</f>
        <v>0.73</v>
      </c>
      <c r="H150" s="123">
        <f>VLOOKUP(A150,'Hash shared by all mining pools'!$A$4:$Y$63,25)</f>
        <v>0.46750000000000003</v>
      </c>
      <c r="I150" s="144">
        <f t="shared" si="17"/>
        <v>0.52541279062250001</v>
      </c>
      <c r="J150" s="215">
        <f t="shared" si="18"/>
        <v>0.22668611736589997</v>
      </c>
      <c r="K150" s="215"/>
      <c r="L150" s="123">
        <f>年份汇总!$E$4</f>
        <v>0.20169999999999999</v>
      </c>
      <c r="M150">
        <f t="shared" si="19"/>
        <v>3.3716328809999994E-2</v>
      </c>
      <c r="N150" s="123">
        <f>年份汇总!$F$4</f>
        <v>0.03</v>
      </c>
      <c r="O150">
        <f>VLOOKUP(B150,[1]Sheet1!$A$1:$F$2193,6)</f>
        <v>1.3042291832084401</v>
      </c>
      <c r="P150">
        <f t="shared" si="22"/>
        <v>1070029.6196265684</v>
      </c>
      <c r="Q150">
        <f t="shared" si="20"/>
        <v>685258.69476085028</v>
      </c>
      <c r="R150">
        <f t="shared" si="23"/>
        <v>295650.6496968203</v>
      </c>
      <c r="S150">
        <f t="shared" si="24"/>
        <v>43973.819984653484</v>
      </c>
    </row>
    <row r="151" spans="1:19">
      <c r="A151" s="171">
        <v>42434</v>
      </c>
      <c r="B151" s="15">
        <v>42434</v>
      </c>
      <c r="C151">
        <v>1.141293087</v>
      </c>
      <c r="D151" s="215">
        <f t="shared" si="21"/>
        <v>0.83314395350999992</v>
      </c>
      <c r="E151" s="215"/>
      <c r="F151" s="215"/>
      <c r="G151" s="123">
        <f>年份汇总!$D$4</f>
        <v>0.73</v>
      </c>
      <c r="H151" s="123">
        <f>VLOOKUP(A151,'Hash shared by all mining pools'!$A$4:$Y$63,25)</f>
        <v>0.46750000000000003</v>
      </c>
      <c r="I151" s="144">
        <f t="shared" si="17"/>
        <v>0.53355451817249999</v>
      </c>
      <c r="J151" s="215">
        <f t="shared" si="18"/>
        <v>0.23019881564789998</v>
      </c>
      <c r="K151" s="215"/>
      <c r="L151" s="123">
        <f>年份汇总!$E$4</f>
        <v>0.20169999999999999</v>
      </c>
      <c r="M151">
        <f t="shared" si="19"/>
        <v>3.4238792609999999E-2</v>
      </c>
      <c r="N151" s="123">
        <f>年份汇总!$F$4</f>
        <v>0.03</v>
      </c>
      <c r="O151">
        <f>VLOOKUP(B151,[1]Sheet1!$A$1:$F$2193,6)</f>
        <v>1.2715766763244001</v>
      </c>
      <c r="P151">
        <f t="shared" si="22"/>
        <v>1059406.4193040163</v>
      </c>
      <c r="Q151">
        <f t="shared" si="20"/>
        <v>678455.48085565423</v>
      </c>
      <c r="R151">
        <f t="shared" si="23"/>
        <v>292715.44489536993</v>
      </c>
      <c r="S151">
        <f t="shared" si="24"/>
        <v>43537.250108384229</v>
      </c>
    </row>
    <row r="152" spans="1:19">
      <c r="A152" s="171">
        <v>42437</v>
      </c>
      <c r="B152" s="15">
        <v>42437</v>
      </c>
      <c r="C152">
        <v>1.159514559</v>
      </c>
      <c r="D152" s="215">
        <f t="shared" ref="D152:D215" si="25">G152*C152</f>
        <v>0.84644562807000001</v>
      </c>
      <c r="E152" s="215"/>
      <c r="F152" s="215"/>
      <c r="G152" s="123">
        <f>年份汇总!$D$4</f>
        <v>0.73</v>
      </c>
      <c r="H152" s="123">
        <f>VLOOKUP(A152,'Hash shared by all mining pools'!$A$4:$Y$63,25)</f>
        <v>0.46750000000000003</v>
      </c>
      <c r="I152" s="144">
        <f t="shared" si="17"/>
        <v>0.54207305633250003</v>
      </c>
      <c r="J152" s="215">
        <f t="shared" si="18"/>
        <v>0.23387408655029998</v>
      </c>
      <c r="K152" s="215"/>
      <c r="L152" s="123">
        <f>年份汇总!$E$4</f>
        <v>0.20169999999999999</v>
      </c>
      <c r="M152">
        <f t="shared" si="19"/>
        <v>3.4785436769999997E-2</v>
      </c>
      <c r="N152" s="123">
        <f>年份汇总!$F$4</f>
        <v>0.03</v>
      </c>
      <c r="O152">
        <f>VLOOKUP(B152,[1]Sheet1!$A$1:$F$2193,6)</f>
        <v>1.3141138794667899</v>
      </c>
      <c r="P152">
        <f t="shared" si="22"/>
        <v>1112325.9480607712</v>
      </c>
      <c r="Q152">
        <f t="shared" si="20"/>
        <v>712345.72701152135</v>
      </c>
      <c r="R152">
        <f t="shared" si="23"/>
        <v>307337.18318336649</v>
      </c>
      <c r="S152">
        <f t="shared" si="24"/>
        <v>45712.025262771422</v>
      </c>
    </row>
    <row r="153" spans="1:19">
      <c r="A153" s="171">
        <v>42440</v>
      </c>
      <c r="B153" s="15">
        <v>42440</v>
      </c>
      <c r="C153">
        <v>1.182661475</v>
      </c>
      <c r="D153" s="215">
        <f t="shared" si="25"/>
        <v>0.86334287674999999</v>
      </c>
      <c r="E153" s="215"/>
      <c r="F153" s="215"/>
      <c r="G153" s="123">
        <f>年份汇总!$D$4</f>
        <v>0.73</v>
      </c>
      <c r="H153" s="123">
        <f>VLOOKUP(A153,'Hash shared by all mining pools'!$A$4:$Y$63,25)</f>
        <v>0.46750000000000003</v>
      </c>
      <c r="I153" s="144">
        <f t="shared" si="17"/>
        <v>0.55289423956250006</v>
      </c>
      <c r="J153" s="215">
        <f t="shared" si="18"/>
        <v>0.23854281950749998</v>
      </c>
      <c r="K153" s="215"/>
      <c r="L153" s="123">
        <f>年份汇总!$E$4</f>
        <v>0.20169999999999999</v>
      </c>
      <c r="M153">
        <f t="shared" si="19"/>
        <v>3.5479844249999996E-2</v>
      </c>
      <c r="N153" s="123">
        <f>年份汇总!$F$4</f>
        <v>0.03</v>
      </c>
      <c r="O153">
        <f>VLOOKUP(B153,[1]Sheet1!$A$1:$F$2193,6)</f>
        <v>1.33862038754584</v>
      </c>
      <c r="P153">
        <f t="shared" si="22"/>
        <v>1155688.3762600254</v>
      </c>
      <c r="Q153">
        <f t="shared" si="20"/>
        <v>740115.50123501639</v>
      </c>
      <c r="R153">
        <f t="shared" si="23"/>
        <v>319318.28149540699</v>
      </c>
      <c r="S153">
        <f t="shared" si="24"/>
        <v>47494.042860001035</v>
      </c>
    </row>
    <row r="154" spans="1:19">
      <c r="A154" s="171">
        <v>42443</v>
      </c>
      <c r="B154" s="15">
        <v>42443</v>
      </c>
      <c r="C154">
        <v>1.1948196390000001</v>
      </c>
      <c r="D154" s="215">
        <f t="shared" si="25"/>
        <v>0.87221833647000002</v>
      </c>
      <c r="E154" s="215"/>
      <c r="F154" s="215"/>
      <c r="G154" s="123">
        <f>年份汇总!$D$4</f>
        <v>0.73</v>
      </c>
      <c r="H154" s="123">
        <f>VLOOKUP(A154,'Hash shared by all mining pools'!$A$4:$Y$63,25)</f>
        <v>0.46750000000000003</v>
      </c>
      <c r="I154" s="144">
        <f t="shared" si="17"/>
        <v>0.55857818123250003</v>
      </c>
      <c r="J154" s="215">
        <f t="shared" si="18"/>
        <v>0.24099512118630001</v>
      </c>
      <c r="K154" s="215"/>
      <c r="L154" s="123">
        <f>年份汇总!$E$4</f>
        <v>0.20169999999999999</v>
      </c>
      <c r="M154">
        <f t="shared" si="19"/>
        <v>3.5844589170000003E-2</v>
      </c>
      <c r="N154" s="123">
        <f>年份汇总!$F$4</f>
        <v>0.03</v>
      </c>
      <c r="O154">
        <f>VLOOKUP(B154,[1]Sheet1!$A$1:$F$2193,6)</f>
        <v>1.32195469228482</v>
      </c>
      <c r="P154">
        <f t="shared" si="22"/>
        <v>1153033.1225933766</v>
      </c>
      <c r="Q154">
        <f t="shared" si="20"/>
        <v>738415.047688224</v>
      </c>
      <c r="R154">
        <f t="shared" si="23"/>
        <v>318584.63126997818</v>
      </c>
      <c r="S154">
        <f t="shared" si="24"/>
        <v>47384.922846303147</v>
      </c>
    </row>
    <row r="155" spans="1:19">
      <c r="A155" s="171">
        <v>42446</v>
      </c>
      <c r="B155" s="15">
        <v>42446</v>
      </c>
      <c r="C155">
        <v>1.2015700330000001</v>
      </c>
      <c r="D155" s="215">
        <f t="shared" si="25"/>
        <v>0.87714612409000003</v>
      </c>
      <c r="E155" s="215"/>
      <c r="F155" s="215"/>
      <c r="G155" s="123">
        <f>年份汇总!$D$4</f>
        <v>0.73</v>
      </c>
      <c r="H155" s="123">
        <f>VLOOKUP(A155,'Hash shared by all mining pools'!$A$4:$Y$63,25)</f>
        <v>0.46750000000000003</v>
      </c>
      <c r="I155" s="144">
        <f t="shared" si="17"/>
        <v>0.56173399042750005</v>
      </c>
      <c r="J155" s="215">
        <f t="shared" si="18"/>
        <v>0.2423566756561</v>
      </c>
      <c r="K155" s="215"/>
      <c r="L155" s="123">
        <f>年份汇总!$E$4</f>
        <v>0.20169999999999999</v>
      </c>
      <c r="M155">
        <f t="shared" si="19"/>
        <v>3.6047100990000004E-2</v>
      </c>
      <c r="N155" s="123">
        <f>年份汇总!$F$4</f>
        <v>0.03</v>
      </c>
      <c r="O155">
        <f>VLOOKUP(B155,[1]Sheet1!$A$1:$F$2193,6)</f>
        <v>1.33522376013073</v>
      </c>
      <c r="P155">
        <f t="shared" si="22"/>
        <v>1171186.3459915456</v>
      </c>
      <c r="Q155">
        <f t="shared" si="20"/>
        <v>750040.57089184609</v>
      </c>
      <c r="R155">
        <f t="shared" si="23"/>
        <v>323600.39176232158</v>
      </c>
      <c r="S155">
        <f t="shared" si="24"/>
        <v>48130.945725679965</v>
      </c>
    </row>
    <row r="156" spans="1:19">
      <c r="A156" s="171">
        <v>42449</v>
      </c>
      <c r="B156" s="15">
        <v>42449</v>
      </c>
      <c r="C156">
        <v>1.156745272</v>
      </c>
      <c r="D156" s="215">
        <f t="shared" si="25"/>
        <v>0.84442404855999997</v>
      </c>
      <c r="E156" s="215"/>
      <c r="F156" s="215"/>
      <c r="G156" s="123">
        <f>年份汇总!$D$4</f>
        <v>0.73</v>
      </c>
      <c r="H156" s="123">
        <f>VLOOKUP(A156,'Hash shared by all mining pools'!$A$4:$Y$63,25)</f>
        <v>0.46750000000000003</v>
      </c>
      <c r="I156" s="144">
        <f t="shared" si="17"/>
        <v>0.54077841465999998</v>
      </c>
      <c r="J156" s="215">
        <f t="shared" si="18"/>
        <v>0.2333155213624</v>
      </c>
      <c r="K156" s="215"/>
      <c r="L156" s="123">
        <f>年份汇总!$E$4</f>
        <v>0.20169999999999999</v>
      </c>
      <c r="M156">
        <f t="shared" si="19"/>
        <v>3.4702358159999995E-2</v>
      </c>
      <c r="N156" s="123">
        <f>年份汇总!$F$4</f>
        <v>0.03</v>
      </c>
      <c r="O156">
        <f>VLOOKUP(B156,[1]Sheet1!$A$1:$F$2193,6)</f>
        <v>1.25733990760005</v>
      </c>
      <c r="P156">
        <f t="shared" si="22"/>
        <v>1061728.0551916906</v>
      </c>
      <c r="Q156">
        <f t="shared" si="20"/>
        <v>679942.28192070592</v>
      </c>
      <c r="R156">
        <f t="shared" si="23"/>
        <v>293356.9160714575</v>
      </c>
      <c r="S156">
        <f t="shared" si="24"/>
        <v>43632.659802398237</v>
      </c>
    </row>
    <row r="157" spans="1:19">
      <c r="A157" s="171">
        <v>42452</v>
      </c>
      <c r="B157" s="15">
        <v>42452</v>
      </c>
      <c r="C157">
        <v>1.160553648</v>
      </c>
      <c r="D157" s="215">
        <f t="shared" si="25"/>
        <v>0.84720416304000001</v>
      </c>
      <c r="E157" s="215"/>
      <c r="F157" s="215"/>
      <c r="G157" s="123">
        <f>年份汇总!$D$4</f>
        <v>0.73</v>
      </c>
      <c r="H157" s="123">
        <f>VLOOKUP(A157,'Hash shared by all mining pools'!$A$4:$Y$63,25)</f>
        <v>0.46750000000000003</v>
      </c>
      <c r="I157" s="144">
        <f t="shared" si="17"/>
        <v>0.54255883044000008</v>
      </c>
      <c r="J157" s="215">
        <f t="shared" si="18"/>
        <v>0.2340836708016</v>
      </c>
      <c r="K157" s="215"/>
      <c r="L157" s="123">
        <f>年份汇总!$E$4</f>
        <v>0.20169999999999999</v>
      </c>
      <c r="M157">
        <f t="shared" si="19"/>
        <v>3.481660944E-2</v>
      </c>
      <c r="N157" s="123">
        <f>年份汇总!$F$4</f>
        <v>0.03</v>
      </c>
      <c r="O157">
        <f>VLOOKUP(B157,[1]Sheet1!$A$1:$F$2193,6)</f>
        <v>1.2703460338677599</v>
      </c>
      <c r="P157">
        <f t="shared" si="22"/>
        <v>1076242.448394119</v>
      </c>
      <c r="Q157">
        <f t="shared" si="20"/>
        <v>689237.45838938456</v>
      </c>
      <c r="R157">
        <f t="shared" si="23"/>
        <v>297367.26279601891</v>
      </c>
      <c r="S157">
        <f t="shared" si="24"/>
        <v>44229.141714826808</v>
      </c>
    </row>
    <row r="158" spans="1:19">
      <c r="A158" s="171">
        <v>42455</v>
      </c>
      <c r="B158" s="15">
        <v>42455</v>
      </c>
      <c r="C158">
        <v>1.1764455979999999</v>
      </c>
      <c r="D158" s="215">
        <f t="shared" si="25"/>
        <v>0.85880528653999988</v>
      </c>
      <c r="E158" s="215"/>
      <c r="F158" s="215"/>
      <c r="G158" s="123">
        <f>年份汇总!$D$4</f>
        <v>0.73</v>
      </c>
      <c r="H158" s="123">
        <f>VLOOKUP(A158,'Hash shared by all mining pools'!$A$4:$Y$63,25)</f>
        <v>0.46750000000000003</v>
      </c>
      <c r="I158" s="144">
        <f t="shared" si="17"/>
        <v>0.54998831706499995</v>
      </c>
      <c r="J158" s="215">
        <f t="shared" si="18"/>
        <v>0.23728907711659997</v>
      </c>
      <c r="K158" s="215"/>
      <c r="L158" s="123">
        <f>年份汇总!$E$4</f>
        <v>0.20169999999999999</v>
      </c>
      <c r="M158">
        <f t="shared" si="19"/>
        <v>3.5293367939999994E-2</v>
      </c>
      <c r="N158" s="123">
        <f>年份汇总!$F$4</f>
        <v>0.03</v>
      </c>
      <c r="O158">
        <f>VLOOKUP(B158,[1]Sheet1!$A$1:$F$2193,6)</f>
        <v>1.2700725405583899</v>
      </c>
      <c r="P158">
        <f t="shared" si="22"/>
        <v>1090745.0121208339</v>
      </c>
      <c r="Q158">
        <f t="shared" si="20"/>
        <v>698525.05913217773</v>
      </c>
      <c r="R158">
        <f t="shared" si="23"/>
        <v>301374.34102023579</v>
      </c>
      <c r="S158">
        <f t="shared" si="24"/>
        <v>44825.137484417821</v>
      </c>
    </row>
    <row r="159" spans="1:19">
      <c r="A159" s="171">
        <v>42458</v>
      </c>
      <c r="B159" s="15">
        <v>42458</v>
      </c>
      <c r="C159">
        <v>1.201126275</v>
      </c>
      <c r="D159" s="215">
        <f t="shared" si="25"/>
        <v>0.87682218074999996</v>
      </c>
      <c r="E159" s="215"/>
      <c r="F159" s="215"/>
      <c r="G159" s="123">
        <f>年份汇总!$D$4</f>
        <v>0.73</v>
      </c>
      <c r="H159" s="123">
        <f>VLOOKUP(A159,'Hash shared by all mining pools'!$A$4:$Y$63,25)</f>
        <v>0.46750000000000003</v>
      </c>
      <c r="I159" s="144">
        <f t="shared" si="17"/>
        <v>0.56152653356250004</v>
      </c>
      <c r="J159" s="215">
        <f t="shared" si="18"/>
        <v>0.2422671696675</v>
      </c>
      <c r="K159" s="215"/>
      <c r="L159" s="123">
        <f>年份汇总!$E$4</f>
        <v>0.20169999999999999</v>
      </c>
      <c r="M159">
        <f t="shared" si="19"/>
        <v>3.6033788249999997E-2</v>
      </c>
      <c r="N159" s="123">
        <f>年份汇总!$F$4</f>
        <v>0.03</v>
      </c>
      <c r="O159">
        <f>VLOOKUP(B159,[1]Sheet1!$A$1:$F$2193,6)</f>
        <v>1.26572703575399</v>
      </c>
      <c r="P159">
        <f t="shared" si="22"/>
        <v>1109817.5397240466</v>
      </c>
      <c r="Q159">
        <f t="shared" si="20"/>
        <v>710739.3148232766</v>
      </c>
      <c r="R159">
        <f t="shared" si="23"/>
        <v>306644.10652375373</v>
      </c>
      <c r="S159">
        <f t="shared" si="24"/>
        <v>45608.939988659455</v>
      </c>
    </row>
    <row r="160" spans="1:19">
      <c r="A160" s="171">
        <v>42461</v>
      </c>
      <c r="B160" s="15">
        <v>42461</v>
      </c>
      <c r="C160">
        <v>1.25401344</v>
      </c>
      <c r="D160" s="215">
        <f t="shared" si="25"/>
        <v>0.9154298112</v>
      </c>
      <c r="E160" s="215"/>
      <c r="F160" s="215"/>
      <c r="G160" s="123">
        <f>年份汇总!$D$4</f>
        <v>0.73</v>
      </c>
      <c r="H160" s="123">
        <f>VLOOKUP(A160,'Hash shared by all mining pools'!$A$4:$Y$63,25)</f>
        <v>0.48730000000000007</v>
      </c>
      <c r="I160" s="144">
        <f t="shared" si="17"/>
        <v>0.61108074931200007</v>
      </c>
      <c r="J160" s="215">
        <f t="shared" si="18"/>
        <v>0.252934510848</v>
      </c>
      <c r="K160" s="215"/>
      <c r="L160" s="123">
        <f>年份汇总!$E$4</f>
        <v>0.20169999999999999</v>
      </c>
      <c r="M160">
        <f t="shared" si="19"/>
        <v>3.7620403199999999E-2</v>
      </c>
      <c r="N160" s="123">
        <f>年份汇总!$F$4</f>
        <v>0.03</v>
      </c>
      <c r="O160">
        <f>VLOOKUP(B160,[1]Sheet1!$A$1:$F$2193,6)</f>
        <v>1.2597908813648799</v>
      </c>
      <c r="P160">
        <f t="shared" si="22"/>
        <v>1153250.1286793337</v>
      </c>
      <c r="Q160">
        <f t="shared" si="20"/>
        <v>769833.95576087572</v>
      </c>
      <c r="R160">
        <f t="shared" si="23"/>
        <v>318644.59034879674</v>
      </c>
      <c r="S160">
        <f t="shared" si="24"/>
        <v>47393.840904630146</v>
      </c>
    </row>
    <row r="161" spans="1:19">
      <c r="A161" s="171">
        <v>42464</v>
      </c>
      <c r="B161" s="15">
        <v>42464</v>
      </c>
      <c r="C161">
        <v>1.220341058</v>
      </c>
      <c r="D161" s="215">
        <f t="shared" si="25"/>
        <v>0.89084897234000004</v>
      </c>
      <c r="E161" s="215"/>
      <c r="F161" s="215"/>
      <c r="G161" s="123">
        <f>年份汇总!$D$4</f>
        <v>0.73</v>
      </c>
      <c r="H161" s="123">
        <f>VLOOKUP(A161,'Hash shared by all mining pools'!$A$4:$Y$63,25)</f>
        <v>0.48730000000000007</v>
      </c>
      <c r="I161" s="144">
        <f t="shared" si="17"/>
        <v>0.59467219756340006</v>
      </c>
      <c r="J161" s="215">
        <f t="shared" si="18"/>
        <v>0.24614279139859999</v>
      </c>
      <c r="K161" s="215"/>
      <c r="L161" s="123">
        <f>年份汇总!$E$4</f>
        <v>0.20169999999999999</v>
      </c>
      <c r="M161">
        <f t="shared" si="19"/>
        <v>3.6610231739999999E-2</v>
      </c>
      <c r="N161" s="123">
        <f>年份汇总!$F$4</f>
        <v>0.03</v>
      </c>
      <c r="O161">
        <f>VLOOKUP(B161,[1]Sheet1!$A$1:$F$2193,6)</f>
        <v>1.2702800962829299</v>
      </c>
      <c r="P161">
        <f t="shared" si="22"/>
        <v>1131627.7183576045</v>
      </c>
      <c r="Q161">
        <f t="shared" si="20"/>
        <v>755400.25637761736</v>
      </c>
      <c r="R161">
        <f t="shared" si="23"/>
        <v>312670.28875716275</v>
      </c>
      <c r="S161">
        <f t="shared" si="24"/>
        <v>46505.248699627577</v>
      </c>
    </row>
    <row r="162" spans="1:19">
      <c r="A162" s="171">
        <v>42467</v>
      </c>
      <c r="B162" s="15">
        <v>42467</v>
      </c>
      <c r="C162">
        <v>1.2188899989999999</v>
      </c>
      <c r="D162" s="215">
        <f t="shared" si="25"/>
        <v>0.88978969926999996</v>
      </c>
      <c r="E162" s="215"/>
      <c r="F162" s="215"/>
      <c r="G162" s="123">
        <f>年份汇总!$D$4</f>
        <v>0.73</v>
      </c>
      <c r="H162" s="123">
        <f>VLOOKUP(A162,'Hash shared by all mining pools'!$A$4:$Y$63,25)</f>
        <v>0.48730000000000007</v>
      </c>
      <c r="I162" s="144">
        <f t="shared" si="17"/>
        <v>0.59396509651270002</v>
      </c>
      <c r="J162" s="215">
        <f t="shared" si="18"/>
        <v>0.24585011279829999</v>
      </c>
      <c r="K162" s="215"/>
      <c r="L162" s="123">
        <f>年份汇总!$E$4</f>
        <v>0.20169999999999999</v>
      </c>
      <c r="M162">
        <f t="shared" si="19"/>
        <v>3.6566699969999998E-2</v>
      </c>
      <c r="N162" s="123">
        <f>年份汇总!$F$4</f>
        <v>0.03</v>
      </c>
      <c r="O162">
        <f>VLOOKUP(B162,[1]Sheet1!$A$1:$F$2193,6)</f>
        <v>1.27419848116611</v>
      </c>
      <c r="P162">
        <f t="shared" si="22"/>
        <v>1133768.6833670838</v>
      </c>
      <c r="Q162">
        <f t="shared" si="20"/>
        <v>756829.42384216434</v>
      </c>
      <c r="R162">
        <f t="shared" si="23"/>
        <v>313261.84032211069</v>
      </c>
      <c r="S162">
        <f t="shared" si="24"/>
        <v>46593.233563030837</v>
      </c>
    </row>
    <row r="163" spans="1:19">
      <c r="A163" s="171">
        <v>42470</v>
      </c>
      <c r="B163" s="15">
        <v>42470</v>
      </c>
      <c r="C163">
        <v>1.2465048379999999</v>
      </c>
      <c r="D163" s="215">
        <f t="shared" si="25"/>
        <v>0.9099485317399999</v>
      </c>
      <c r="E163" s="215"/>
      <c r="F163" s="215"/>
      <c r="G163" s="123">
        <f>年份汇总!$D$4</f>
        <v>0.73</v>
      </c>
      <c r="H163" s="123">
        <f>VLOOKUP(A163,'Hash shared by all mining pools'!$A$4:$Y$63,25)</f>
        <v>0.48730000000000007</v>
      </c>
      <c r="I163" s="144">
        <f t="shared" si="17"/>
        <v>0.60742180755740005</v>
      </c>
      <c r="J163" s="215">
        <f t="shared" si="18"/>
        <v>0.25142002582459999</v>
      </c>
      <c r="K163" s="215"/>
      <c r="L163" s="123">
        <f>年份汇总!$E$4</f>
        <v>0.20169999999999999</v>
      </c>
      <c r="M163">
        <f t="shared" si="19"/>
        <v>3.7395145139999995E-2</v>
      </c>
      <c r="N163" s="123">
        <f>年份汇总!$F$4</f>
        <v>0.03</v>
      </c>
      <c r="O163">
        <f>VLOOKUP(B163,[1]Sheet1!$A$1:$F$2193,6)</f>
        <v>1.2706417933490699</v>
      </c>
      <c r="P163">
        <f t="shared" si="22"/>
        <v>1156218.6342254665</v>
      </c>
      <c r="Q163">
        <f t="shared" si="20"/>
        <v>771815.53487406846</v>
      </c>
      <c r="R163">
        <f t="shared" si="23"/>
        <v>319464.7924976392</v>
      </c>
      <c r="S163">
        <f t="shared" si="24"/>
        <v>47515.83428323835</v>
      </c>
    </row>
    <row r="164" spans="1:19">
      <c r="A164" s="171">
        <v>42473</v>
      </c>
      <c r="B164" s="15">
        <v>42473</v>
      </c>
      <c r="C164">
        <v>1.277311992</v>
      </c>
      <c r="D164" s="215">
        <f t="shared" si="25"/>
        <v>0.93243775415999997</v>
      </c>
      <c r="E164" s="215"/>
      <c r="F164" s="215"/>
      <c r="G164" s="123">
        <f>年份汇总!$D$4</f>
        <v>0.73</v>
      </c>
      <c r="H164" s="123">
        <f>VLOOKUP(A164,'Hash shared by all mining pools'!$A$4:$Y$63,25)</f>
        <v>0.48730000000000007</v>
      </c>
      <c r="I164" s="144">
        <f t="shared" si="17"/>
        <v>0.62243413370160006</v>
      </c>
      <c r="J164" s="215">
        <f t="shared" si="18"/>
        <v>0.25763382878640001</v>
      </c>
      <c r="K164" s="215"/>
      <c r="L164" s="123">
        <f>年份汇总!$E$4</f>
        <v>0.20169999999999999</v>
      </c>
      <c r="M164">
        <f t="shared" si="19"/>
        <v>3.8319359759999998E-2</v>
      </c>
      <c r="N164" s="123">
        <f>年份汇总!$F$4</f>
        <v>0.03</v>
      </c>
      <c r="O164">
        <f>VLOOKUP(B164,[1]Sheet1!$A$1:$F$2193,6)</f>
        <v>1.2771824819617601</v>
      </c>
      <c r="P164">
        <f t="shared" si="22"/>
        <v>1190893.1651329182</v>
      </c>
      <c r="Q164">
        <f t="shared" si="20"/>
        <v>794961.97173872765</v>
      </c>
      <c r="R164">
        <f t="shared" si="23"/>
        <v>329045.41288672551</v>
      </c>
      <c r="S164">
        <f t="shared" si="24"/>
        <v>48940.815005462391</v>
      </c>
    </row>
    <row r="165" spans="1:19">
      <c r="A165" s="171">
        <v>42476</v>
      </c>
      <c r="B165" s="15">
        <v>42476</v>
      </c>
      <c r="C165">
        <v>1.319607317</v>
      </c>
      <c r="D165" s="215">
        <f t="shared" si="25"/>
        <v>0.96331334141000002</v>
      </c>
      <c r="E165" s="215"/>
      <c r="F165" s="215"/>
      <c r="G165" s="123">
        <f>年份汇总!$D$4</f>
        <v>0.73</v>
      </c>
      <c r="H165" s="123">
        <f>VLOOKUP(A165,'Hash shared by all mining pools'!$A$4:$Y$63,25)</f>
        <v>0.48730000000000007</v>
      </c>
      <c r="I165" s="144">
        <f t="shared" si="17"/>
        <v>0.64304464557410013</v>
      </c>
      <c r="J165" s="215">
        <f t="shared" si="18"/>
        <v>0.26616479583890001</v>
      </c>
      <c r="K165" s="215"/>
      <c r="L165" s="123">
        <f>年份汇总!$E$4</f>
        <v>0.20169999999999999</v>
      </c>
      <c r="M165">
        <f t="shared" si="19"/>
        <v>3.9588219510000001E-2</v>
      </c>
      <c r="N165" s="123">
        <f>年份汇总!$F$4</f>
        <v>0.03</v>
      </c>
      <c r="O165">
        <f>VLOOKUP(B165,[1]Sheet1!$A$1:$F$2193,6)</f>
        <v>1.21189732394877</v>
      </c>
      <c r="P165">
        <f t="shared" si="22"/>
        <v>1167436.860578927</v>
      </c>
      <c r="Q165">
        <f t="shared" si="20"/>
        <v>779304.08515083732</v>
      </c>
      <c r="R165">
        <f t="shared" si="23"/>
        <v>322564.40380653366</v>
      </c>
      <c r="S165">
        <f t="shared" si="24"/>
        <v>47976.857284065489</v>
      </c>
    </row>
    <row r="166" spans="1:19">
      <c r="A166" s="171">
        <v>42479</v>
      </c>
      <c r="B166" s="15">
        <v>42479</v>
      </c>
      <c r="C166">
        <v>1.313989786</v>
      </c>
      <c r="D166" s="215">
        <f t="shared" si="25"/>
        <v>0.95921254377999998</v>
      </c>
      <c r="E166" s="215"/>
      <c r="F166" s="215"/>
      <c r="G166" s="123">
        <f>年份汇总!$D$4</f>
        <v>0.73</v>
      </c>
      <c r="H166" s="123">
        <f>VLOOKUP(A166,'Hash shared by all mining pools'!$A$4:$Y$63,25)</f>
        <v>0.48730000000000007</v>
      </c>
      <c r="I166" s="144">
        <f t="shared" si="17"/>
        <v>0.64030722271780016</v>
      </c>
      <c r="J166" s="215">
        <f t="shared" si="18"/>
        <v>0.26503173983619999</v>
      </c>
      <c r="K166" s="215"/>
      <c r="L166" s="123">
        <f>年份汇总!$E$4</f>
        <v>0.20169999999999999</v>
      </c>
      <c r="M166">
        <f t="shared" si="19"/>
        <v>3.9419693579999998E-2</v>
      </c>
      <c r="N166" s="123">
        <f>年份汇总!$F$4</f>
        <v>0.03</v>
      </c>
      <c r="O166">
        <f>VLOOKUP(B166,[1]Sheet1!$A$1:$F$2193,6)</f>
        <v>1.2258016200685899</v>
      </c>
      <c r="P166">
        <f t="shared" si="22"/>
        <v>1175804.2901556371</v>
      </c>
      <c r="Q166">
        <f t="shared" si="20"/>
        <v>784889.63094909897</v>
      </c>
      <c r="R166">
        <f t="shared" si="23"/>
        <v>324876.33606081101</v>
      </c>
      <c r="S166">
        <f t="shared" si="24"/>
        <v>48320.724252971391</v>
      </c>
    </row>
    <row r="167" spans="1:19">
      <c r="A167" s="171">
        <v>42482</v>
      </c>
      <c r="B167" s="15">
        <v>42482</v>
      </c>
      <c r="C167">
        <v>1.3399352959999999</v>
      </c>
      <c r="D167" s="215">
        <f t="shared" si="25"/>
        <v>0.9781527660799999</v>
      </c>
      <c r="E167" s="215"/>
      <c r="F167" s="215"/>
      <c r="G167" s="123">
        <f>年份汇总!$D$4</f>
        <v>0.73</v>
      </c>
      <c r="H167" s="123">
        <f>VLOOKUP(A167,'Hash shared by all mining pools'!$A$4:$Y$63,25)</f>
        <v>0.48730000000000007</v>
      </c>
      <c r="I167" s="144">
        <f t="shared" si="17"/>
        <v>0.65295046974080007</v>
      </c>
      <c r="J167" s="215">
        <f t="shared" si="18"/>
        <v>0.27026494920319999</v>
      </c>
      <c r="K167" s="215"/>
      <c r="L167" s="123">
        <f>年份汇总!$E$4</f>
        <v>0.20169999999999999</v>
      </c>
      <c r="M167">
        <f t="shared" si="19"/>
        <v>4.0198058879999998E-2</v>
      </c>
      <c r="N167" s="123">
        <f>年份汇总!$F$4</f>
        <v>0.03</v>
      </c>
      <c r="O167">
        <f>VLOOKUP(B167,[1]Sheet1!$A$1:$F$2193,6)</f>
        <v>1.2545953345029299</v>
      </c>
      <c r="P167">
        <f t="shared" si="22"/>
        <v>1227185.8967551037</v>
      </c>
      <c r="Q167">
        <f t="shared" si="20"/>
        <v>819188.61299830431</v>
      </c>
      <c r="R167">
        <f t="shared" si="23"/>
        <v>339073.14435000607</v>
      </c>
      <c r="S167">
        <f t="shared" si="24"/>
        <v>50432.297126922072</v>
      </c>
    </row>
    <row r="168" spans="1:19">
      <c r="A168" s="171">
        <v>42485</v>
      </c>
      <c r="B168" s="15">
        <v>42485</v>
      </c>
      <c r="C168">
        <v>1.3209021249999999</v>
      </c>
      <c r="D168" s="215">
        <f t="shared" si="25"/>
        <v>0.96425855124999993</v>
      </c>
      <c r="E168" s="215"/>
      <c r="F168" s="215"/>
      <c r="G168" s="123">
        <f>年份汇总!$D$4</f>
        <v>0.73</v>
      </c>
      <c r="H168" s="123">
        <f>VLOOKUP(A168,'Hash shared by all mining pools'!$A$4:$Y$63,25)</f>
        <v>0.48730000000000007</v>
      </c>
      <c r="I168" s="144">
        <f t="shared" si="17"/>
        <v>0.64367560551250003</v>
      </c>
      <c r="J168" s="215">
        <f t="shared" si="18"/>
        <v>0.26642595861249996</v>
      </c>
      <c r="K168" s="215"/>
      <c r="L168" s="123">
        <f>年份汇总!$E$4</f>
        <v>0.20169999999999999</v>
      </c>
      <c r="M168">
        <f t="shared" si="19"/>
        <v>3.9627063749999997E-2</v>
      </c>
      <c r="N168" s="123">
        <f>年份汇总!$F$4</f>
        <v>0.03</v>
      </c>
      <c r="O168">
        <f>VLOOKUP(B168,[1]Sheet1!$A$1:$F$2193,6)</f>
        <v>1.29875695517496</v>
      </c>
      <c r="P168">
        <f t="shared" si="22"/>
        <v>1252337.5000228679</v>
      </c>
      <c r="Q168">
        <f t="shared" si="20"/>
        <v>835978.16953581327</v>
      </c>
      <c r="R168">
        <f t="shared" si="23"/>
        <v>346022.56678714039</v>
      </c>
      <c r="S168">
        <f t="shared" si="24"/>
        <v>51465.924658474025</v>
      </c>
    </row>
    <row r="169" spans="1:19">
      <c r="A169" s="171">
        <v>42488</v>
      </c>
      <c r="B169" s="15">
        <v>42488</v>
      </c>
      <c r="C169">
        <v>1.2853735369999999</v>
      </c>
      <c r="D169" s="215">
        <f t="shared" si="25"/>
        <v>0.93832268200999991</v>
      </c>
      <c r="E169" s="215"/>
      <c r="F169" s="215"/>
      <c r="G169" s="123">
        <f>年份汇总!$D$4</f>
        <v>0.73</v>
      </c>
      <c r="H169" s="123">
        <f>VLOOKUP(A169,'Hash shared by all mining pools'!$A$4:$Y$63,25)</f>
        <v>0.48730000000000007</v>
      </c>
      <c r="I169" s="144">
        <f t="shared" si="17"/>
        <v>0.6263625245801</v>
      </c>
      <c r="J169" s="215">
        <f t="shared" si="18"/>
        <v>0.25925984241289995</v>
      </c>
      <c r="K169" s="215"/>
      <c r="L169" s="123">
        <f>年份汇总!$E$4</f>
        <v>0.20169999999999999</v>
      </c>
      <c r="M169">
        <f t="shared" si="19"/>
        <v>3.8561206109999996E-2</v>
      </c>
      <c r="N169" s="123">
        <f>年份汇总!$F$4</f>
        <v>0.03</v>
      </c>
      <c r="O169">
        <f>VLOOKUP(B169,[1]Sheet1!$A$1:$F$2193,6)</f>
        <v>1.2639339455409</v>
      </c>
      <c r="P169">
        <f t="shared" si="22"/>
        <v>1185977.8896634185</v>
      </c>
      <c r="Q169">
        <f t="shared" si="20"/>
        <v>791680.85703148472</v>
      </c>
      <c r="R169">
        <f t="shared" si="23"/>
        <v>327687.31554124859</v>
      </c>
      <c r="S169">
        <f t="shared" si="24"/>
        <v>48738.817383428155</v>
      </c>
    </row>
    <row r="170" spans="1:19">
      <c r="A170" s="171">
        <v>42491</v>
      </c>
      <c r="B170" s="15">
        <v>42491</v>
      </c>
      <c r="C170">
        <v>1.239654152</v>
      </c>
      <c r="D170" s="215">
        <f t="shared" si="25"/>
        <v>0.90494753095999991</v>
      </c>
      <c r="E170" s="215"/>
      <c r="F170" s="215"/>
      <c r="G170" s="123">
        <f>年份汇总!$D$4</f>
        <v>0.73</v>
      </c>
      <c r="H170" s="123">
        <f>VLOOKUP(A170,'Hash shared by all mining pools'!$A$4:$Y$63,25)</f>
        <v>0.47870000000000007</v>
      </c>
      <c r="I170" s="144">
        <f t="shared" si="17"/>
        <v>0.59342244256240007</v>
      </c>
      <c r="J170" s="215">
        <f t="shared" si="18"/>
        <v>0.25003824245840001</v>
      </c>
      <c r="K170" s="215"/>
      <c r="L170" s="123">
        <f>年份汇总!$E$4</f>
        <v>0.20169999999999999</v>
      </c>
      <c r="M170">
        <f t="shared" si="19"/>
        <v>3.7189624559999995E-2</v>
      </c>
      <c r="N170" s="123">
        <f>年份汇总!$F$4</f>
        <v>0.03</v>
      </c>
      <c r="O170">
        <f>VLOOKUP(B170,[1]Sheet1!$A$1:$F$2193,6)</f>
        <v>1.2720128088706699</v>
      </c>
      <c r="P170">
        <f t="shared" si="22"/>
        <v>1151104.8507370069</v>
      </c>
      <c r="Q170">
        <f t="shared" si="20"/>
        <v>754840.94801069237</v>
      </c>
      <c r="R170">
        <f t="shared" si="23"/>
        <v>318051.847114595</v>
      </c>
      <c r="S170">
        <f t="shared" si="24"/>
        <v>47305.678797411245</v>
      </c>
    </row>
    <row r="171" spans="1:19">
      <c r="A171" s="171">
        <v>42494</v>
      </c>
      <c r="B171" s="15">
        <v>42494</v>
      </c>
      <c r="C171">
        <v>1.309380489</v>
      </c>
      <c r="D171" s="215">
        <f t="shared" si="25"/>
        <v>0.95584775697000002</v>
      </c>
      <c r="E171" s="215"/>
      <c r="F171" s="215"/>
      <c r="G171" s="123">
        <f>年份汇总!$D$4</f>
        <v>0.73</v>
      </c>
      <c r="H171" s="123">
        <f>VLOOKUP(A171,'Hash shared by all mining pools'!$A$4:$Y$63,25)</f>
        <v>0.47870000000000007</v>
      </c>
      <c r="I171" s="144">
        <f t="shared" si="17"/>
        <v>0.62680044008430014</v>
      </c>
      <c r="J171" s="215">
        <f t="shared" si="18"/>
        <v>0.26410204463129999</v>
      </c>
      <c r="K171" s="215"/>
      <c r="L171" s="123">
        <f>年份汇总!$E$4</f>
        <v>0.20169999999999999</v>
      </c>
      <c r="M171">
        <f t="shared" si="19"/>
        <v>3.9281414670000001E-2</v>
      </c>
      <c r="N171" s="123">
        <f>年份汇总!$F$4</f>
        <v>0.03</v>
      </c>
      <c r="O171">
        <f>VLOOKUP(B171,[1]Sheet1!$A$1:$F$2193,6)</f>
        <v>1.25748774448682</v>
      </c>
      <c r="P171">
        <f t="shared" si="22"/>
        <v>1201966.8399849914</v>
      </c>
      <c r="Q171">
        <f t="shared" si="20"/>
        <v>788193.87164495268</v>
      </c>
      <c r="R171">
        <f t="shared" si="23"/>
        <v>332105.08441777085</v>
      </c>
      <c r="S171">
        <f t="shared" si="24"/>
        <v>49395.897533629781</v>
      </c>
    </row>
    <row r="172" spans="1:19">
      <c r="A172" s="171">
        <v>42497</v>
      </c>
      <c r="B172" s="15">
        <v>42497</v>
      </c>
      <c r="C172">
        <v>1.3841984380000001</v>
      </c>
      <c r="D172" s="215">
        <f t="shared" si="25"/>
        <v>1.0104648597400001</v>
      </c>
      <c r="E172" s="215"/>
      <c r="F172" s="215"/>
      <c r="G172" s="123">
        <f>年份汇总!$D$4</f>
        <v>0.73</v>
      </c>
      <c r="H172" s="123">
        <f>VLOOKUP(A172,'Hash shared by all mining pools'!$A$4:$Y$63,25)</f>
        <v>0.47870000000000007</v>
      </c>
      <c r="I172" s="144">
        <f t="shared" si="17"/>
        <v>0.66261579227060019</v>
      </c>
      <c r="J172" s="215">
        <f t="shared" si="18"/>
        <v>0.27919282494460002</v>
      </c>
      <c r="K172" s="215"/>
      <c r="L172" s="123">
        <f>年份汇总!$E$4</f>
        <v>0.20169999999999999</v>
      </c>
      <c r="M172">
        <f t="shared" si="19"/>
        <v>4.1525953140000002E-2</v>
      </c>
      <c r="N172" s="123">
        <f>年份汇总!$F$4</f>
        <v>0.03</v>
      </c>
      <c r="O172">
        <f>VLOOKUP(B172,[1]Sheet1!$A$1:$F$2193,6)</f>
        <v>1.2907602756916801</v>
      </c>
      <c r="P172">
        <f t="shared" si="22"/>
        <v>1304267.9009347572</v>
      </c>
      <c r="Q172">
        <f t="shared" si="20"/>
        <v>855278.14270886092</v>
      </c>
      <c r="R172">
        <f t="shared" si="23"/>
        <v>360371.0076966309</v>
      </c>
      <c r="S172">
        <f t="shared" si="24"/>
        <v>53600.05072334619</v>
      </c>
    </row>
    <row r="173" spans="1:19">
      <c r="A173" s="171">
        <v>42500</v>
      </c>
      <c r="B173" s="15">
        <v>42500</v>
      </c>
      <c r="C173">
        <v>1.4044983230000001</v>
      </c>
      <c r="D173" s="215">
        <f t="shared" si="25"/>
        <v>1.02528377579</v>
      </c>
      <c r="E173" s="215"/>
      <c r="F173" s="215"/>
      <c r="G173" s="123">
        <f>年份汇总!$D$4</f>
        <v>0.73</v>
      </c>
      <c r="H173" s="123">
        <f>VLOOKUP(A173,'Hash shared by all mining pools'!$A$4:$Y$63,25)</f>
        <v>0.47870000000000007</v>
      </c>
      <c r="I173" s="144">
        <f t="shared" si="17"/>
        <v>0.67233334722010019</v>
      </c>
      <c r="J173" s="215">
        <f t="shared" si="18"/>
        <v>0.28328731174909999</v>
      </c>
      <c r="K173" s="215"/>
      <c r="L173" s="123">
        <f>年份汇总!$E$4</f>
        <v>0.20169999999999999</v>
      </c>
      <c r="M173">
        <f t="shared" si="19"/>
        <v>4.213494969E-2</v>
      </c>
      <c r="N173" s="123">
        <f>年份汇总!$F$4</f>
        <v>0.03</v>
      </c>
      <c r="O173">
        <f>VLOOKUP(B173,[1]Sheet1!$A$1:$F$2193,6)</f>
        <v>1.26922602326214</v>
      </c>
      <c r="P173">
        <f t="shared" si="22"/>
        <v>1301316.8494611331</v>
      </c>
      <c r="Q173">
        <f t="shared" si="20"/>
        <v>853342.98059869127</v>
      </c>
      <c r="R173">
        <f t="shared" si="23"/>
        <v>359555.62813193229</v>
      </c>
      <c r="S173">
        <f t="shared" si="24"/>
        <v>53478.774635389032</v>
      </c>
    </row>
    <row r="174" spans="1:19">
      <c r="A174" s="171">
        <v>42503</v>
      </c>
      <c r="B174" s="15">
        <v>42503</v>
      </c>
      <c r="C174">
        <v>1.404003342</v>
      </c>
      <c r="D174" s="215">
        <f t="shared" si="25"/>
        <v>1.0249224396600001</v>
      </c>
      <c r="E174" s="215"/>
      <c r="F174" s="215"/>
      <c r="G174" s="123">
        <f>年份汇总!$D$4</f>
        <v>0.73</v>
      </c>
      <c r="H174" s="123">
        <f>VLOOKUP(A174,'Hash shared by all mining pools'!$A$4:$Y$63,25)</f>
        <v>0.47870000000000007</v>
      </c>
      <c r="I174" s="144">
        <f t="shared" si="17"/>
        <v>0.67209639981540015</v>
      </c>
      <c r="J174" s="215">
        <f t="shared" si="18"/>
        <v>0.28318747408139999</v>
      </c>
      <c r="K174" s="215"/>
      <c r="L174" s="123">
        <f>年份汇总!$E$4</f>
        <v>0.20169999999999999</v>
      </c>
      <c r="M174">
        <f t="shared" si="19"/>
        <v>4.2120100260000001E-2</v>
      </c>
      <c r="N174" s="123">
        <f>年份汇总!$F$4</f>
        <v>0.03</v>
      </c>
      <c r="O174">
        <f>VLOOKUP(B174,[1]Sheet1!$A$1:$F$2193,6)</f>
        <v>1.1797025615975101</v>
      </c>
      <c r="P174">
        <f t="shared" si="22"/>
        <v>1209103.6275056715</v>
      </c>
      <c r="Q174">
        <f t="shared" si="20"/>
        <v>792873.84450269188</v>
      </c>
      <c r="R174">
        <f t="shared" si="23"/>
        <v>334076.98858615611</v>
      </c>
      <c r="S174">
        <f t="shared" si="24"/>
        <v>49689.190171465954</v>
      </c>
    </row>
    <row r="175" spans="1:19">
      <c r="A175" s="171">
        <v>42506</v>
      </c>
      <c r="B175" s="15">
        <v>42506</v>
      </c>
      <c r="C175">
        <v>1.4103116760000001</v>
      </c>
      <c r="D175" s="215">
        <f t="shared" si="25"/>
        <v>1.0295275234800001</v>
      </c>
      <c r="E175" s="215"/>
      <c r="F175" s="215"/>
      <c r="G175" s="123">
        <f>年份汇总!$D$4</f>
        <v>0.73</v>
      </c>
      <c r="H175" s="123">
        <f>VLOOKUP(A175,'Hash shared by all mining pools'!$A$4:$Y$63,25)</f>
        <v>0.47870000000000007</v>
      </c>
      <c r="I175" s="144">
        <f t="shared" si="17"/>
        <v>0.67511619930120015</v>
      </c>
      <c r="J175" s="215">
        <f t="shared" si="18"/>
        <v>0.28445986504920001</v>
      </c>
      <c r="K175" s="215"/>
      <c r="L175" s="123">
        <f>年份汇总!$E$4</f>
        <v>0.20169999999999999</v>
      </c>
      <c r="M175">
        <f t="shared" si="19"/>
        <v>4.2309350279999998E-2</v>
      </c>
      <c r="N175" s="123">
        <f>年份汇总!$F$4</f>
        <v>0.03</v>
      </c>
      <c r="O175">
        <f>VLOOKUP(B175,[1]Sheet1!$A$1:$F$2193,6)</f>
        <v>1.17579326129683</v>
      </c>
      <c r="P175">
        <f t="shared" si="22"/>
        <v>1210511.5244273981</v>
      </c>
      <c r="Q175">
        <f t="shared" si="20"/>
        <v>793797.07773067872</v>
      </c>
      <c r="R175">
        <f t="shared" si="23"/>
        <v>334465.99243425508</v>
      </c>
      <c r="S175">
        <f t="shared" si="24"/>
        <v>49747.048949071148</v>
      </c>
    </row>
    <row r="176" spans="1:19">
      <c r="A176" s="171">
        <v>42509</v>
      </c>
      <c r="B176" s="15">
        <v>42509</v>
      </c>
      <c r="C176">
        <v>1.364319777</v>
      </c>
      <c r="D176" s="215">
        <f t="shared" si="25"/>
        <v>0.99595343720999996</v>
      </c>
      <c r="E176" s="215"/>
      <c r="F176" s="215"/>
      <c r="G176" s="123">
        <f>年份汇总!$D$4</f>
        <v>0.73</v>
      </c>
      <c r="H176" s="123">
        <f>VLOOKUP(A176,'Hash shared by all mining pools'!$A$4:$Y$63,25)</f>
        <v>0.47870000000000007</v>
      </c>
      <c r="I176" s="144">
        <f t="shared" si="17"/>
        <v>0.65309987724990004</v>
      </c>
      <c r="J176" s="215">
        <f t="shared" si="18"/>
        <v>0.2751832990209</v>
      </c>
      <c r="K176" s="215"/>
      <c r="L176" s="123">
        <f>年份汇总!$E$4</f>
        <v>0.20169999999999999</v>
      </c>
      <c r="M176">
        <f t="shared" si="19"/>
        <v>4.0929593309999998E-2</v>
      </c>
      <c r="N176" s="123">
        <f>年份汇总!$F$4</f>
        <v>0.03</v>
      </c>
      <c r="O176">
        <f>VLOOKUP(B176,[1]Sheet1!$A$1:$F$2193,6)</f>
        <v>1.1357941290812299</v>
      </c>
      <c r="P176">
        <f t="shared" si="22"/>
        <v>1131198.0668213891</v>
      </c>
      <c r="Q176">
        <f t="shared" si="20"/>
        <v>741787.00628410827</v>
      </c>
      <c r="R176">
        <f t="shared" si="23"/>
        <v>312551.57544914272</v>
      </c>
      <c r="S176">
        <f t="shared" si="24"/>
        <v>46487.591787180376</v>
      </c>
    </row>
    <row r="177" spans="1:19">
      <c r="A177" s="171">
        <v>42512</v>
      </c>
      <c r="B177" s="15">
        <v>42512</v>
      </c>
      <c r="C177">
        <v>1.364319777</v>
      </c>
      <c r="D177" s="215">
        <f t="shared" si="25"/>
        <v>0.99595343720999996</v>
      </c>
      <c r="E177" s="215"/>
      <c r="F177" s="215"/>
      <c r="G177" s="123">
        <f>年份汇总!$D$4</f>
        <v>0.73</v>
      </c>
      <c r="H177" s="123">
        <f>VLOOKUP(A177,'Hash shared by all mining pools'!$A$4:$Y$63,25)</f>
        <v>0.47870000000000007</v>
      </c>
      <c r="I177" s="144">
        <f t="shared" si="17"/>
        <v>0.65309987724990004</v>
      </c>
      <c r="J177" s="215">
        <f t="shared" si="18"/>
        <v>0.2751832990209</v>
      </c>
      <c r="K177" s="215"/>
      <c r="L177" s="123">
        <f>年份汇总!$E$4</f>
        <v>0.20169999999999999</v>
      </c>
      <c r="M177">
        <f t="shared" si="19"/>
        <v>4.0929593309999998E-2</v>
      </c>
      <c r="N177" s="123">
        <f>年份汇总!$F$4</f>
        <v>0.03</v>
      </c>
      <c r="O177">
        <f>VLOOKUP(B177,[1]Sheet1!$A$1:$F$2193,6)</f>
        <v>1.13737338284508</v>
      </c>
      <c r="P177">
        <f t="shared" si="22"/>
        <v>1132770.9300357227</v>
      </c>
      <c r="Q177">
        <f t="shared" si="20"/>
        <v>742818.41672342527</v>
      </c>
      <c r="R177">
        <f t="shared" si="23"/>
        <v>312986.15970987023</v>
      </c>
      <c r="S177">
        <f t="shared" si="24"/>
        <v>46552.230001468051</v>
      </c>
    </row>
    <row r="178" spans="1:19">
      <c r="A178" s="171">
        <v>42515</v>
      </c>
      <c r="B178" s="15">
        <v>42515</v>
      </c>
      <c r="C178">
        <v>1.4774383019999999</v>
      </c>
      <c r="D178" s="215">
        <f t="shared" si="25"/>
        <v>1.0785299604599998</v>
      </c>
      <c r="E178" s="215"/>
      <c r="F178" s="215"/>
      <c r="G178" s="123">
        <f>年份汇总!$D$4</f>
        <v>0.73</v>
      </c>
      <c r="H178" s="123">
        <f>VLOOKUP(A178,'Hash shared by all mining pools'!$A$4:$Y$63,25)</f>
        <v>0.47870000000000007</v>
      </c>
      <c r="I178" s="144">
        <f t="shared" si="17"/>
        <v>0.70724971516740009</v>
      </c>
      <c r="J178" s="215">
        <f t="shared" si="18"/>
        <v>0.29799930551339998</v>
      </c>
      <c r="K178" s="215"/>
      <c r="L178" s="123">
        <f>年份汇总!$E$4</f>
        <v>0.20169999999999999</v>
      </c>
      <c r="M178">
        <f t="shared" si="19"/>
        <v>4.4323149059999997E-2</v>
      </c>
      <c r="N178" s="123">
        <f>年份汇总!$F$4</f>
        <v>0.03</v>
      </c>
      <c r="O178">
        <f>VLOOKUP(B178,[1]Sheet1!$A$1:$F$2193,6)</f>
        <v>1.1344532358547501</v>
      </c>
      <c r="P178">
        <f t="shared" si="22"/>
        <v>1223541.8036101423</v>
      </c>
      <c r="Q178">
        <f t="shared" si="20"/>
        <v>802341.72792900738</v>
      </c>
      <c r="R178">
        <f t="shared" si="23"/>
        <v>338066.27642214485</v>
      </c>
      <c r="S178">
        <f t="shared" si="24"/>
        <v>50282.539874389426</v>
      </c>
    </row>
    <row r="179" spans="1:19">
      <c r="A179" s="171">
        <v>42518</v>
      </c>
      <c r="B179" s="15">
        <v>42518</v>
      </c>
      <c r="C179">
        <v>1.5022863310000001</v>
      </c>
      <c r="D179" s="215">
        <f t="shared" si="25"/>
        <v>1.0966690216300001</v>
      </c>
      <c r="E179" s="215"/>
      <c r="F179" s="215"/>
      <c r="G179" s="123">
        <f>年份汇总!$D$4</f>
        <v>0.73</v>
      </c>
      <c r="H179" s="123">
        <f>VLOOKUP(A179,'Hash shared by all mining pools'!$A$4:$Y$63,25)</f>
        <v>0.47870000000000007</v>
      </c>
      <c r="I179" s="144">
        <f t="shared" si="17"/>
        <v>0.71914446664970011</v>
      </c>
      <c r="J179" s="215">
        <f t="shared" si="18"/>
        <v>0.30301115296269998</v>
      </c>
      <c r="K179" s="215"/>
      <c r="L179" s="123">
        <f>年份汇总!$E$4</f>
        <v>0.20169999999999999</v>
      </c>
      <c r="M179">
        <f t="shared" si="19"/>
        <v>4.506858993E-2</v>
      </c>
      <c r="N179" s="123">
        <f>年份汇总!$F$4</f>
        <v>0.03</v>
      </c>
      <c r="O179">
        <f>VLOOKUP(B179,[1]Sheet1!$A$1:$F$2193,6)</f>
        <v>1.3374234722696901</v>
      </c>
      <c r="P179">
        <f t="shared" si="22"/>
        <v>1466710.8908389986</v>
      </c>
      <c r="Q179">
        <f t="shared" si="20"/>
        <v>961800.68965017633</v>
      </c>
      <c r="R179">
        <f t="shared" si="23"/>
        <v>405254.22833181638</v>
      </c>
      <c r="S179">
        <f t="shared" si="24"/>
        <v>60275.790034479389</v>
      </c>
    </row>
    <row r="180" spans="1:19">
      <c r="A180" s="171">
        <v>42521</v>
      </c>
      <c r="B180" s="15">
        <v>42521</v>
      </c>
      <c r="C180">
        <v>1.4414620629999999</v>
      </c>
      <c r="D180" s="215">
        <f t="shared" si="25"/>
        <v>1.0522673059899998</v>
      </c>
      <c r="E180" s="215"/>
      <c r="F180" s="215"/>
      <c r="G180" s="123">
        <f>年份汇总!$D$4</f>
        <v>0.73</v>
      </c>
      <c r="H180" s="123">
        <f>VLOOKUP(A180,'Hash shared by all mining pools'!$A$4:$Y$63,25)</f>
        <v>0.47870000000000007</v>
      </c>
      <c r="I180" s="144">
        <f t="shared" si="17"/>
        <v>0.69002788955810002</v>
      </c>
      <c r="J180" s="215">
        <f t="shared" si="18"/>
        <v>0.29074289810709997</v>
      </c>
      <c r="K180" s="215"/>
      <c r="L180" s="123">
        <f>年份汇总!$E$4</f>
        <v>0.20169999999999999</v>
      </c>
      <c r="M180">
        <f t="shared" si="19"/>
        <v>4.3243861889999999E-2</v>
      </c>
      <c r="N180" s="123">
        <f>年份汇总!$F$4</f>
        <v>0.03</v>
      </c>
      <c r="O180">
        <f>VLOOKUP(B180,[1]Sheet1!$A$1:$F$2193,6)</f>
        <v>1.34082985987735</v>
      </c>
      <c r="P180">
        <f t="shared" si="22"/>
        <v>1410911.424444088</v>
      </c>
      <c r="Q180">
        <f t="shared" si="20"/>
        <v>925209.99846765085</v>
      </c>
      <c r="R180">
        <f t="shared" si="23"/>
        <v>389836.7593292775</v>
      </c>
      <c r="S180">
        <f t="shared" si="24"/>
        <v>57982.661278524174</v>
      </c>
    </row>
    <row r="181" spans="1:19">
      <c r="A181" s="171">
        <v>42524</v>
      </c>
      <c r="B181" s="15">
        <v>42524</v>
      </c>
      <c r="C181">
        <v>1.375776662</v>
      </c>
      <c r="D181" s="215">
        <f t="shared" si="25"/>
        <v>1.00431696326</v>
      </c>
      <c r="E181" s="215"/>
      <c r="F181" s="215"/>
      <c r="G181" s="123">
        <f>年份汇总!$D$4</f>
        <v>0.73</v>
      </c>
      <c r="H181" s="123">
        <f>VLOOKUP(A181,'Hash shared by all mining pools'!$A$4:$Y$63,25)</f>
        <v>0.48039999999999999</v>
      </c>
      <c r="I181" s="144">
        <f t="shared" si="17"/>
        <v>0.66092310842480007</v>
      </c>
      <c r="J181" s="215">
        <f t="shared" si="18"/>
        <v>0.27749415272540001</v>
      </c>
      <c r="K181" s="215"/>
      <c r="L181" s="123">
        <f>年份汇总!$E$4</f>
        <v>0.20169999999999999</v>
      </c>
      <c r="M181">
        <f t="shared" si="19"/>
        <v>4.1273299860000001E-2</v>
      </c>
      <c r="N181" s="123">
        <f>年份汇总!$F$4</f>
        <v>0.03</v>
      </c>
      <c r="O181">
        <f>VLOOKUP(B181,[1]Sheet1!$A$1:$F$2193,6)</f>
        <v>1.4362087128918299</v>
      </c>
      <c r="P181">
        <f t="shared" si="22"/>
        <v>1442408.7731390758</v>
      </c>
      <c r="Q181">
        <f t="shared" si="20"/>
        <v>949223.52687124943</v>
      </c>
      <c r="R181">
        <f t="shared" si="23"/>
        <v>398539.51992075564</v>
      </c>
      <c r="S181">
        <f t="shared" si="24"/>
        <v>59277.072868729141</v>
      </c>
    </row>
    <row r="182" spans="1:19">
      <c r="A182" s="171">
        <v>42527</v>
      </c>
      <c r="B182" s="15">
        <v>42527</v>
      </c>
      <c r="C182">
        <v>1.361622581</v>
      </c>
      <c r="D182" s="215">
        <f t="shared" si="25"/>
        <v>0.99398448412999996</v>
      </c>
      <c r="E182" s="215"/>
      <c r="F182" s="215"/>
      <c r="G182" s="123">
        <f>年份汇总!$D$4</f>
        <v>0.73</v>
      </c>
      <c r="H182" s="123">
        <f>VLOOKUP(A182,'Hash shared by all mining pools'!$A$4:$Y$63,25)</f>
        <v>0.48039999999999999</v>
      </c>
      <c r="I182" s="144">
        <f t="shared" si="17"/>
        <v>0.65412348791239994</v>
      </c>
      <c r="J182" s="215">
        <f t="shared" si="18"/>
        <v>0.27463927458769999</v>
      </c>
      <c r="K182" s="215"/>
      <c r="L182" s="123">
        <f>年份汇总!$E$4</f>
        <v>0.20169999999999999</v>
      </c>
      <c r="M182">
        <f t="shared" si="19"/>
        <v>4.0848677430000001E-2</v>
      </c>
      <c r="N182" s="123">
        <f>年份汇总!$F$4</f>
        <v>0.03</v>
      </c>
      <c r="O182">
        <f>VLOOKUP(B182,[1]Sheet1!$A$1:$F$2193,6)</f>
        <v>1.4774638516957099</v>
      </c>
      <c r="P182">
        <f t="shared" si="22"/>
        <v>1468576.1444484831</v>
      </c>
      <c r="Q182">
        <f t="shared" si="20"/>
        <v>966443.80793568655</v>
      </c>
      <c r="R182">
        <f t="shared" si="23"/>
        <v>405769.60045925895</v>
      </c>
      <c r="S182">
        <f t="shared" si="24"/>
        <v>60352.444292403416</v>
      </c>
    </row>
    <row r="183" spans="1:19">
      <c r="A183" s="171">
        <v>42530</v>
      </c>
      <c r="B183" s="15">
        <v>42530</v>
      </c>
      <c r="C183">
        <v>1.452208698</v>
      </c>
      <c r="D183" s="215">
        <f t="shared" si="25"/>
        <v>1.06011234954</v>
      </c>
      <c r="E183" s="215"/>
      <c r="F183" s="215"/>
      <c r="G183" s="123">
        <f>年份汇总!$D$4</f>
        <v>0.73</v>
      </c>
      <c r="H183" s="123">
        <f>VLOOKUP(A183,'Hash shared by all mining pools'!$A$4:$Y$63,25)</f>
        <v>0.48039999999999999</v>
      </c>
      <c r="I183" s="144">
        <f t="shared" si="17"/>
        <v>0.6976410585192</v>
      </c>
      <c r="J183" s="215">
        <f t="shared" si="18"/>
        <v>0.2929104943866</v>
      </c>
      <c r="K183" s="215"/>
      <c r="L183" s="123">
        <f>年份汇总!$E$4</f>
        <v>0.20169999999999999</v>
      </c>
      <c r="M183">
        <f t="shared" si="19"/>
        <v>4.3566260939999997E-2</v>
      </c>
      <c r="N183" s="123">
        <f>年份汇总!$F$4</f>
        <v>0.03</v>
      </c>
      <c r="O183">
        <f>VLOOKUP(B183,[1]Sheet1!$A$1:$F$2193,6)</f>
        <v>1.47397471344292</v>
      </c>
      <c r="P183">
        <f t="shared" si="22"/>
        <v>1562578.796630522</v>
      </c>
      <c r="Q183">
        <f t="shared" si="20"/>
        <v>1028305.2793168533</v>
      </c>
      <c r="R183">
        <f t="shared" si="23"/>
        <v>431742.66202791274</v>
      </c>
      <c r="S183">
        <f t="shared" si="24"/>
        <v>64215.566984815967</v>
      </c>
    </row>
    <row r="184" spans="1:19">
      <c r="A184" s="171">
        <v>42533</v>
      </c>
      <c r="B184" s="15">
        <v>42533</v>
      </c>
      <c r="C184">
        <v>1.4827983280000001</v>
      </c>
      <c r="D184" s="215">
        <f t="shared" si="25"/>
        <v>1.08244277944</v>
      </c>
      <c r="E184" s="215"/>
      <c r="F184" s="215"/>
      <c r="G184" s="123">
        <f>年份汇总!$D$4</f>
        <v>0.73</v>
      </c>
      <c r="H184" s="123">
        <f>VLOOKUP(A184,'Hash shared by all mining pools'!$A$4:$Y$63,25)</f>
        <v>0.48039999999999999</v>
      </c>
      <c r="I184" s="144">
        <f t="shared" si="17"/>
        <v>0.71233631677120002</v>
      </c>
      <c r="J184" s="215">
        <f t="shared" si="18"/>
        <v>0.2990804227576</v>
      </c>
      <c r="K184" s="215"/>
      <c r="L184" s="123">
        <f>年份汇总!$E$4</f>
        <v>0.20169999999999999</v>
      </c>
      <c r="M184">
        <f t="shared" si="19"/>
        <v>4.4483949840000002E-2</v>
      </c>
      <c r="N184" s="123">
        <f>年份汇总!$F$4</f>
        <v>0.03</v>
      </c>
      <c r="O184">
        <f>VLOOKUP(B184,[1]Sheet1!$A$1:$F$2193,6)</f>
        <v>1.72573779251018</v>
      </c>
      <c r="P184">
        <f t="shared" si="22"/>
        <v>1868012.4127093693</v>
      </c>
      <c r="Q184">
        <f t="shared" si="20"/>
        <v>1229305.7028295631</v>
      </c>
      <c r="R184">
        <f t="shared" si="23"/>
        <v>516134.38855271199</v>
      </c>
      <c r="S184">
        <f t="shared" si="24"/>
        <v>76767.633399015191</v>
      </c>
    </row>
    <row r="185" spans="1:19">
      <c r="A185" s="171">
        <v>42536</v>
      </c>
      <c r="B185" s="15">
        <v>42536</v>
      </c>
      <c r="C185">
        <v>1.4763565030000001</v>
      </c>
      <c r="D185" s="215">
        <f t="shared" si="25"/>
        <v>1.0777402471899999</v>
      </c>
      <c r="E185" s="215"/>
      <c r="F185" s="215"/>
      <c r="G185" s="123">
        <f>年份汇总!$D$4</f>
        <v>0.73</v>
      </c>
      <c r="H185" s="123">
        <f>VLOOKUP(A185,'Hash shared by all mining pools'!$A$4:$Y$63,25)</f>
        <v>0.48039999999999999</v>
      </c>
      <c r="I185" s="144">
        <f t="shared" si="17"/>
        <v>0.70924166404120004</v>
      </c>
      <c r="J185" s="215">
        <f t="shared" si="18"/>
        <v>0.29778110665509999</v>
      </c>
      <c r="K185" s="215"/>
      <c r="L185" s="123">
        <f>年份汇总!$E$4</f>
        <v>0.20169999999999999</v>
      </c>
      <c r="M185">
        <f t="shared" si="19"/>
        <v>4.4290695089999998E-2</v>
      </c>
      <c r="N185" s="123">
        <f>年份汇总!$F$4</f>
        <v>0.03</v>
      </c>
      <c r="O185">
        <f>VLOOKUP(B185,[1]Sheet1!$A$1:$F$2193,6)</f>
        <v>1.78137448313646</v>
      </c>
      <c r="P185">
        <f t="shared" si="22"/>
        <v>1919858.9757934469</v>
      </c>
      <c r="Q185">
        <f t="shared" si="20"/>
        <v>1263425.0027002355</v>
      </c>
      <c r="R185">
        <f t="shared" si="23"/>
        <v>530459.66495553171</v>
      </c>
      <c r="S185">
        <f t="shared" si="24"/>
        <v>78898.314073703295</v>
      </c>
    </row>
    <row r="186" spans="1:19">
      <c r="A186" s="171">
        <v>42539</v>
      </c>
      <c r="B186" s="15">
        <v>42539</v>
      </c>
      <c r="C186">
        <v>1.4521936710000001</v>
      </c>
      <c r="D186" s="215">
        <f t="shared" si="25"/>
        <v>1.0601013798300001</v>
      </c>
      <c r="E186" s="215"/>
      <c r="F186" s="215"/>
      <c r="G186" s="123">
        <f>年份汇总!$D$4</f>
        <v>0.73</v>
      </c>
      <c r="H186" s="123">
        <f>VLOOKUP(A186,'Hash shared by all mining pools'!$A$4:$Y$63,25)</f>
        <v>0.48039999999999999</v>
      </c>
      <c r="I186" s="144">
        <f t="shared" si="17"/>
        <v>0.69763383954840008</v>
      </c>
      <c r="J186" s="215">
        <f t="shared" si="18"/>
        <v>0.29290746344070001</v>
      </c>
      <c r="K186" s="215"/>
      <c r="L186" s="123">
        <f>年份汇总!$E$4</f>
        <v>0.20169999999999999</v>
      </c>
      <c r="M186">
        <f t="shared" si="19"/>
        <v>4.356581013E-2</v>
      </c>
      <c r="N186" s="123">
        <f>年份汇总!$F$4</f>
        <v>0.03</v>
      </c>
      <c r="O186">
        <f>VLOOKUP(B186,[1]Sheet1!$A$1:$F$2193,6)</f>
        <v>1.93979412412672</v>
      </c>
      <c r="P186">
        <f t="shared" si="22"/>
        <v>2056378.4275728625</v>
      </c>
      <c r="Q186">
        <f t="shared" si="20"/>
        <v>1353266.0227479495</v>
      </c>
      <c r="R186">
        <f t="shared" si="23"/>
        <v>568180.17649513192</v>
      </c>
      <c r="S186">
        <f t="shared" si="24"/>
        <v>84508.702502994332</v>
      </c>
    </row>
    <row r="187" spans="1:19">
      <c r="A187" s="171">
        <v>42542</v>
      </c>
      <c r="B187" s="15">
        <v>42542</v>
      </c>
      <c r="C187">
        <v>1.5064942969999999</v>
      </c>
      <c r="D187" s="215">
        <f t="shared" si="25"/>
        <v>1.0997408368099999</v>
      </c>
      <c r="E187" s="215"/>
      <c r="F187" s="215"/>
      <c r="G187" s="123">
        <f>年份汇总!$D$4</f>
        <v>0.73</v>
      </c>
      <c r="H187" s="123">
        <f>VLOOKUP(A187,'Hash shared by all mining pools'!$A$4:$Y$63,25)</f>
        <v>0.48039999999999999</v>
      </c>
      <c r="I187" s="144">
        <f t="shared" si="17"/>
        <v>0.72371986027879998</v>
      </c>
      <c r="J187" s="215">
        <f t="shared" si="18"/>
        <v>0.30385989970489996</v>
      </c>
      <c r="K187" s="215"/>
      <c r="L187" s="123">
        <f>年份汇总!$E$4</f>
        <v>0.20169999999999999</v>
      </c>
      <c r="M187">
        <f t="shared" si="19"/>
        <v>4.5194828909999998E-2</v>
      </c>
      <c r="N187" s="123">
        <f>年份汇总!$F$4</f>
        <v>0.03</v>
      </c>
      <c r="O187">
        <f>VLOOKUP(B187,[1]Sheet1!$A$1:$F$2193,6)</f>
        <v>1.6006812559302399</v>
      </c>
      <c r="P187">
        <f t="shared" si="22"/>
        <v>1760334.5438628038</v>
      </c>
      <c r="Q187">
        <f t="shared" si="20"/>
        <v>1158444.8148927274</v>
      </c>
      <c r="R187">
        <f t="shared" si="23"/>
        <v>486382.84588647599</v>
      </c>
      <c r="S187">
        <f t="shared" si="24"/>
        <v>72342.515501211106</v>
      </c>
    </row>
    <row r="188" spans="1:19">
      <c r="A188" s="171">
        <v>42545</v>
      </c>
      <c r="B188" s="15">
        <v>42545</v>
      </c>
      <c r="C188">
        <v>1.524578422</v>
      </c>
      <c r="D188" s="215">
        <f t="shared" si="25"/>
        <v>1.11294224806</v>
      </c>
      <c r="E188" s="215"/>
      <c r="F188" s="215"/>
      <c r="G188" s="123">
        <f>年份汇总!$D$4</f>
        <v>0.73</v>
      </c>
      <c r="H188" s="123">
        <f>VLOOKUP(A188,'Hash shared by all mining pools'!$A$4:$Y$63,25)</f>
        <v>0.48039999999999999</v>
      </c>
      <c r="I188" s="144">
        <f t="shared" si="17"/>
        <v>0.73240747392880001</v>
      </c>
      <c r="J188" s="215">
        <f t="shared" si="18"/>
        <v>0.30750746771740001</v>
      </c>
      <c r="K188" s="215"/>
      <c r="L188" s="123">
        <f>年份汇总!$E$4</f>
        <v>0.20169999999999999</v>
      </c>
      <c r="M188">
        <f t="shared" si="19"/>
        <v>4.5737352660000001E-2</v>
      </c>
      <c r="N188" s="123">
        <f>年份汇总!$F$4</f>
        <v>0.03</v>
      </c>
      <c r="O188">
        <f>VLOOKUP(B188,[1]Sheet1!$A$1:$F$2193,6)</f>
        <v>1.59743979535047</v>
      </c>
      <c r="P188">
        <f t="shared" si="22"/>
        <v>1777858.2369778585</v>
      </c>
      <c r="Q188">
        <f t="shared" si="20"/>
        <v>1169976.8452659769</v>
      </c>
      <c r="R188">
        <f t="shared" si="23"/>
        <v>491224.66629922471</v>
      </c>
      <c r="S188">
        <f t="shared" si="24"/>
        <v>73062.667273062674</v>
      </c>
    </row>
    <row r="189" spans="1:19">
      <c r="A189" s="171">
        <v>42548</v>
      </c>
      <c r="B189" s="15">
        <v>42548</v>
      </c>
      <c r="C189">
        <v>1.5368036430000001</v>
      </c>
      <c r="D189" s="215">
        <f t="shared" si="25"/>
        <v>1.12186665939</v>
      </c>
      <c r="E189" s="215"/>
      <c r="F189" s="215"/>
      <c r="G189" s="123">
        <f>年份汇总!$D$4</f>
        <v>0.73</v>
      </c>
      <c r="H189" s="123">
        <f>VLOOKUP(A189,'Hash shared by all mining pools'!$A$4:$Y$63,25)</f>
        <v>0.48039999999999999</v>
      </c>
      <c r="I189" s="144">
        <f t="shared" si="17"/>
        <v>0.73828047009719999</v>
      </c>
      <c r="J189" s="215">
        <f t="shared" si="18"/>
        <v>0.30997329479309998</v>
      </c>
      <c r="K189" s="215"/>
      <c r="L189" s="123">
        <f>年份汇总!$E$4</f>
        <v>0.20169999999999999</v>
      </c>
      <c r="M189">
        <f t="shared" si="19"/>
        <v>4.610410929E-2</v>
      </c>
      <c r="N189" s="123">
        <f>年份汇总!$F$4</f>
        <v>0.03</v>
      </c>
      <c r="O189">
        <f>VLOOKUP(B189,[1]Sheet1!$A$1:$F$2193,6)</f>
        <v>1.5733809546028199</v>
      </c>
      <c r="P189">
        <f t="shared" si="22"/>
        <v>1765123.6354881148</v>
      </c>
      <c r="Q189">
        <f t="shared" si="20"/>
        <v>1161596.4308061511</v>
      </c>
      <c r="R189">
        <f t="shared" si="23"/>
        <v>487706.07846294896</v>
      </c>
      <c r="S189">
        <f t="shared" si="24"/>
        <v>72539.32748581293</v>
      </c>
    </row>
    <row r="190" spans="1:19">
      <c r="A190" s="171">
        <v>42551</v>
      </c>
      <c r="B190" s="15">
        <v>42551</v>
      </c>
      <c r="C190">
        <v>1.4993241100000001</v>
      </c>
      <c r="D190" s="215">
        <f t="shared" si="25"/>
        <v>1.0945066003000001</v>
      </c>
      <c r="E190" s="215"/>
      <c r="F190" s="215"/>
      <c r="G190" s="123">
        <f>年份汇总!$D$4</f>
        <v>0.73</v>
      </c>
      <c r="H190" s="123">
        <f>VLOOKUP(A190,'Hash shared by all mining pools'!$A$4:$Y$63,25)</f>
        <v>0.48039999999999999</v>
      </c>
      <c r="I190" s="144">
        <f t="shared" si="17"/>
        <v>0.72027530244400007</v>
      </c>
      <c r="J190" s="215">
        <f t="shared" si="18"/>
        <v>0.302413672987</v>
      </c>
      <c r="K190" s="215"/>
      <c r="L190" s="123">
        <f>年份汇总!$E$4</f>
        <v>0.20169999999999999</v>
      </c>
      <c r="M190">
        <f t="shared" si="19"/>
        <v>4.4979723300000003E-2</v>
      </c>
      <c r="N190" s="123">
        <f>年份汇总!$F$4</f>
        <v>0.03</v>
      </c>
      <c r="O190">
        <f>VLOOKUP(B190,[1]Sheet1!$A$1:$F$2193,6)</f>
        <v>1.61674449391445</v>
      </c>
      <c r="P190">
        <f t="shared" si="22"/>
        <v>1769537.519588049</v>
      </c>
      <c r="Q190">
        <f t="shared" si="20"/>
        <v>1164501.1293289023</v>
      </c>
      <c r="R190">
        <f t="shared" si="23"/>
        <v>488925.6406861773</v>
      </c>
      <c r="S190">
        <f t="shared" si="24"/>
        <v>72720.719983070507</v>
      </c>
    </row>
    <row r="191" spans="1:19">
      <c r="A191" s="171">
        <v>42554</v>
      </c>
      <c r="B191" s="15">
        <v>42554</v>
      </c>
      <c r="C191">
        <v>1.5796450449999999</v>
      </c>
      <c r="D191" s="215">
        <f t="shared" si="25"/>
        <v>1.1531408828499998</v>
      </c>
      <c r="E191" s="215"/>
      <c r="F191" s="215"/>
      <c r="G191" s="123">
        <f>年份汇总!$D$4</f>
        <v>0.73</v>
      </c>
      <c r="H191" s="123">
        <f>VLOOKUP(A191,'Hash shared by all mining pools'!$A$4:$Y$63,25)</f>
        <v>0.54630000000000001</v>
      </c>
      <c r="I191" s="144">
        <f t="shared" si="17"/>
        <v>0.8629600880835</v>
      </c>
      <c r="J191" s="215">
        <f t="shared" si="18"/>
        <v>0.31861440557649995</v>
      </c>
      <c r="K191" s="215"/>
      <c r="L191" s="123">
        <f>年份汇总!$E$4</f>
        <v>0.20169999999999999</v>
      </c>
      <c r="M191">
        <f t="shared" si="19"/>
        <v>4.7389351349999997E-2</v>
      </c>
      <c r="N191" s="123">
        <f>年份汇总!$F$4</f>
        <v>0.03</v>
      </c>
      <c r="O191">
        <f>VLOOKUP(B191,[1]Sheet1!$A$1:$F$2193,6)</f>
        <v>1.5814966114618101</v>
      </c>
      <c r="P191">
        <f t="shared" si="22"/>
        <v>1823688.3987653549</v>
      </c>
      <c r="Q191">
        <f t="shared" si="20"/>
        <v>1364768.4551308404</v>
      </c>
      <c r="R191">
        <f t="shared" si="23"/>
        <v>503887.60278215352</v>
      </c>
      <c r="S191">
        <f t="shared" si="24"/>
        <v>74946.098579398153</v>
      </c>
    </row>
    <row r="192" spans="1:19">
      <c r="A192" s="171">
        <v>42557</v>
      </c>
      <c r="B192" s="15">
        <v>42557</v>
      </c>
      <c r="C192">
        <v>1.5749516269999999</v>
      </c>
      <c r="D192" s="215">
        <f t="shared" si="25"/>
        <v>1.14971468771</v>
      </c>
      <c r="E192" s="215"/>
      <c r="F192" s="215"/>
      <c r="G192" s="123">
        <f>年份汇总!$D$4</f>
        <v>0.73</v>
      </c>
      <c r="H192" s="123">
        <f>VLOOKUP(A192,'Hash shared by all mining pools'!$A$4:$Y$63,25)</f>
        <v>0.54630000000000001</v>
      </c>
      <c r="I192" s="144">
        <f t="shared" si="17"/>
        <v>0.86039607383009997</v>
      </c>
      <c r="J192" s="215">
        <f t="shared" si="18"/>
        <v>0.31766774316589996</v>
      </c>
      <c r="K192" s="215"/>
      <c r="L192" s="123">
        <f>年份汇总!$E$4</f>
        <v>0.20169999999999999</v>
      </c>
      <c r="M192">
        <f t="shared" si="19"/>
        <v>4.7248548809999999E-2</v>
      </c>
      <c r="N192" s="123">
        <f>年份汇总!$F$4</f>
        <v>0.03</v>
      </c>
      <c r="O192">
        <f>VLOOKUP(B192,[1]Sheet1!$A$1:$F$2193,6)</f>
        <v>1.5962539079443001</v>
      </c>
      <c r="P192">
        <f t="shared" si="22"/>
        <v>1835236.5632780481</v>
      </c>
      <c r="Q192">
        <f t="shared" si="20"/>
        <v>1373410.5952312297</v>
      </c>
      <c r="R192">
        <f t="shared" si="23"/>
        <v>507078.37645641406</v>
      </c>
      <c r="S192">
        <f t="shared" si="24"/>
        <v>75420.680682659498</v>
      </c>
    </row>
    <row r="193" spans="1:19">
      <c r="A193" s="171">
        <v>42560</v>
      </c>
      <c r="B193" s="15">
        <v>42560</v>
      </c>
      <c r="C193">
        <v>1.554081053</v>
      </c>
      <c r="D193" s="215">
        <f t="shared" si="25"/>
        <v>1.13447916869</v>
      </c>
      <c r="E193" s="215"/>
      <c r="F193" s="215"/>
      <c r="G193" s="123">
        <f>年份汇总!$D$4</f>
        <v>0.73</v>
      </c>
      <c r="H193" s="123">
        <f>VLOOKUP(A193,'Hash shared by all mining pools'!$A$4:$Y$63,25)</f>
        <v>0.54630000000000001</v>
      </c>
      <c r="I193" s="144">
        <f t="shared" si="17"/>
        <v>0.84899447925390004</v>
      </c>
      <c r="J193" s="215">
        <f t="shared" si="18"/>
        <v>0.3134581483901</v>
      </c>
      <c r="K193" s="215"/>
      <c r="L193" s="123">
        <f>年份汇总!$E$4</f>
        <v>0.20169999999999999</v>
      </c>
      <c r="M193">
        <f t="shared" si="19"/>
        <v>4.6622431589999999E-2</v>
      </c>
      <c r="N193" s="123">
        <f>年份汇总!$F$4</f>
        <v>0.03</v>
      </c>
      <c r="O193">
        <f>VLOOKUP(B193,[1]Sheet1!$A$1:$F$2193,6)</f>
        <v>1.53410810670637</v>
      </c>
      <c r="P193">
        <f t="shared" si="22"/>
        <v>1740413.6895768326</v>
      </c>
      <c r="Q193">
        <f t="shared" si="20"/>
        <v>1302449.3131723611</v>
      </c>
      <c r="R193">
        <f t="shared" si="23"/>
        <v>480878.68655842071</v>
      </c>
      <c r="S193">
        <f t="shared" si="24"/>
        <v>71523.850256582155</v>
      </c>
    </row>
    <row r="194" spans="1:19">
      <c r="A194" s="171">
        <v>42563</v>
      </c>
      <c r="B194" s="15">
        <v>42563</v>
      </c>
      <c r="C194">
        <v>1.551816136</v>
      </c>
      <c r="D194" s="215">
        <f t="shared" si="25"/>
        <v>1.1328257792800001</v>
      </c>
      <c r="E194" s="215"/>
      <c r="F194" s="215"/>
      <c r="G194" s="123">
        <f>年份汇总!$D$4</f>
        <v>0.73</v>
      </c>
      <c r="H194" s="123">
        <f>VLOOKUP(A194,'Hash shared by all mining pools'!$A$4:$Y$63,25)</f>
        <v>0.54630000000000001</v>
      </c>
      <c r="I194" s="144">
        <f t="shared" ref="I194:I257" si="26">C194*H194</f>
        <v>0.84775715509680005</v>
      </c>
      <c r="J194" s="215">
        <f t="shared" ref="J194:J257" si="27">L194*C194</f>
        <v>0.31300131463120001</v>
      </c>
      <c r="K194" s="215"/>
      <c r="L194" s="123">
        <f>年份汇总!$E$4</f>
        <v>0.20169999999999999</v>
      </c>
      <c r="M194">
        <f t="shared" ref="M194:M257" si="28">N194*C194</f>
        <v>4.655448408E-2</v>
      </c>
      <c r="N194" s="123">
        <f>年份汇总!$F$4</f>
        <v>0.03</v>
      </c>
      <c r="O194">
        <f>VLOOKUP(B194,[1]Sheet1!$A$1:$F$2193,6)</f>
        <v>0.78306773251176398</v>
      </c>
      <c r="P194">
        <f t="shared" si="22"/>
        <v>887079.31431166164</v>
      </c>
      <c r="Q194">
        <f t="shared" ref="Q194:Q257" si="29">O194*I194*1000000</f>
        <v>663851.27316227497</v>
      </c>
      <c r="R194">
        <f t="shared" si="23"/>
        <v>245101.22972145502</v>
      </c>
      <c r="S194">
        <f t="shared" si="24"/>
        <v>36455.314286780616</v>
      </c>
    </row>
    <row r="195" spans="1:19">
      <c r="A195" s="171">
        <v>42566</v>
      </c>
      <c r="B195" s="15">
        <v>42566</v>
      </c>
      <c r="C195">
        <v>1.5215072270000001</v>
      </c>
      <c r="D195" s="215">
        <f t="shared" si="25"/>
        <v>1.11070027571</v>
      </c>
      <c r="E195" s="215"/>
      <c r="F195" s="215"/>
      <c r="G195" s="123">
        <f>年份汇总!$D$4</f>
        <v>0.73</v>
      </c>
      <c r="H195" s="123">
        <f>VLOOKUP(A195,'Hash shared by all mining pools'!$A$4:$Y$63,25)</f>
        <v>0.54630000000000001</v>
      </c>
      <c r="I195" s="144">
        <f t="shared" si="26"/>
        <v>0.83119939811010002</v>
      </c>
      <c r="J195" s="215">
        <f t="shared" si="27"/>
        <v>0.30688800768590002</v>
      </c>
      <c r="K195" s="215"/>
      <c r="L195" s="123">
        <f>年份汇总!$E$4</f>
        <v>0.20169999999999999</v>
      </c>
      <c r="M195">
        <f t="shared" si="28"/>
        <v>4.564521681E-2</v>
      </c>
      <c r="N195" s="123">
        <f>年份汇总!$F$4</f>
        <v>0.03</v>
      </c>
      <c r="O195">
        <f>VLOOKUP(B195,[1]Sheet1!$A$1:$F$2193,6)</f>
        <v>0.78154767025167804</v>
      </c>
      <c r="P195">
        <f t="shared" si="22"/>
        <v>868065.21282904688</v>
      </c>
      <c r="Q195">
        <f t="shared" si="29"/>
        <v>649621.95310754562</v>
      </c>
      <c r="R195">
        <f t="shared" si="23"/>
        <v>239847.60743509422</v>
      </c>
      <c r="S195">
        <f t="shared" si="24"/>
        <v>35673.91285598823</v>
      </c>
    </row>
    <row r="196" spans="1:19">
      <c r="A196" s="171">
        <v>42569</v>
      </c>
      <c r="B196" s="15">
        <v>42569</v>
      </c>
      <c r="C196">
        <v>1.5245381179999999</v>
      </c>
      <c r="D196" s="215">
        <f t="shared" si="25"/>
        <v>1.1129128261399999</v>
      </c>
      <c r="E196" s="215"/>
      <c r="F196" s="215"/>
      <c r="G196" s="123">
        <f>年份汇总!$D$4</f>
        <v>0.73</v>
      </c>
      <c r="H196" s="123">
        <f>VLOOKUP(A196,'Hash shared by all mining pools'!$A$4:$Y$63,25)</f>
        <v>0.54630000000000001</v>
      </c>
      <c r="I196" s="144">
        <f t="shared" si="26"/>
        <v>0.83285517386340002</v>
      </c>
      <c r="J196" s="215">
        <f t="shared" si="27"/>
        <v>0.30749933840059995</v>
      </c>
      <c r="K196" s="215"/>
      <c r="L196" s="123">
        <f>年份汇总!$E$4</f>
        <v>0.20169999999999999</v>
      </c>
      <c r="M196">
        <f t="shared" si="28"/>
        <v>4.5736143539999996E-2</v>
      </c>
      <c r="N196" s="123">
        <f>年份汇总!$F$4</f>
        <v>0.03</v>
      </c>
      <c r="O196">
        <f>VLOOKUP(B196,[1]Sheet1!$A$1:$F$2193,6)</f>
        <v>0.79315434719884603</v>
      </c>
      <c r="P196">
        <f t="shared" si="22"/>
        <v>882711.64610629436</v>
      </c>
      <c r="Q196">
        <f t="shared" si="29"/>
        <v>660582.70173680643</v>
      </c>
      <c r="R196">
        <f t="shared" si="23"/>
        <v>243894.43701320491</v>
      </c>
      <c r="S196">
        <f t="shared" si="24"/>
        <v>36275.821072861421</v>
      </c>
    </row>
    <row r="197" spans="1:19">
      <c r="A197" s="171">
        <v>42572</v>
      </c>
      <c r="B197" s="15">
        <v>42572</v>
      </c>
      <c r="C197">
        <v>1.500475064</v>
      </c>
      <c r="D197" s="215">
        <f t="shared" si="25"/>
        <v>1.0953467967199999</v>
      </c>
      <c r="E197" s="215"/>
      <c r="F197" s="215"/>
      <c r="G197" s="123">
        <f>年份汇总!$D$4</f>
        <v>0.73</v>
      </c>
      <c r="H197" s="123">
        <f>VLOOKUP(A197,'Hash shared by all mining pools'!$A$4:$Y$63,25)</f>
        <v>0.54630000000000001</v>
      </c>
      <c r="I197" s="144">
        <f t="shared" si="26"/>
        <v>0.81970952746320003</v>
      </c>
      <c r="J197" s="215">
        <f t="shared" si="27"/>
        <v>0.3026458204088</v>
      </c>
      <c r="K197" s="215"/>
      <c r="L197" s="123">
        <f>年份汇总!$E$4</f>
        <v>0.20169999999999999</v>
      </c>
      <c r="M197">
        <f t="shared" si="28"/>
        <v>4.5014251919999998E-2</v>
      </c>
      <c r="N197" s="123">
        <f>年份汇总!$F$4</f>
        <v>0.03</v>
      </c>
      <c r="O197">
        <f>VLOOKUP(B197,[1]Sheet1!$A$1:$F$2193,6)</f>
        <v>0.783266306666908</v>
      </c>
      <c r="P197">
        <f t="shared" si="22"/>
        <v>857948.2399863028</v>
      </c>
      <c r="Q197">
        <f t="shared" si="29"/>
        <v>642050.85411577707</v>
      </c>
      <c r="R197">
        <f t="shared" si="23"/>
        <v>237052.27397977709</v>
      </c>
      <c r="S197">
        <f t="shared" si="24"/>
        <v>35258.146848752171</v>
      </c>
    </row>
    <row r="198" spans="1:19">
      <c r="A198" s="171">
        <v>42575</v>
      </c>
      <c r="B198" s="15">
        <v>42575</v>
      </c>
      <c r="C198">
        <v>1.5083260759999999</v>
      </c>
      <c r="D198" s="215">
        <f t="shared" si="25"/>
        <v>1.1010780354799998</v>
      </c>
      <c r="E198" s="215"/>
      <c r="F198" s="215"/>
      <c r="G198" s="123">
        <f>年份汇总!$D$4</f>
        <v>0.73</v>
      </c>
      <c r="H198" s="123">
        <f>VLOOKUP(A198,'Hash shared by all mining pools'!$A$4:$Y$63,25)</f>
        <v>0.54630000000000001</v>
      </c>
      <c r="I198" s="144">
        <f t="shared" si="26"/>
        <v>0.82399853531879996</v>
      </c>
      <c r="J198" s="215">
        <f t="shared" si="27"/>
        <v>0.30422936952919999</v>
      </c>
      <c r="K198" s="215"/>
      <c r="L198" s="123">
        <f>年份汇总!$E$4</f>
        <v>0.20169999999999999</v>
      </c>
      <c r="M198">
        <f t="shared" si="28"/>
        <v>4.5249782279999998E-2</v>
      </c>
      <c r="N198" s="123">
        <f>年份汇总!$F$4</f>
        <v>0.03</v>
      </c>
      <c r="O198">
        <f>VLOOKUP(B198,[1]Sheet1!$A$1:$F$2193,6)</f>
        <v>0.77887301434969802</v>
      </c>
      <c r="P198">
        <f t="shared" si="22"/>
        <v>857599.96852855128</v>
      </c>
      <c r="Q198">
        <f t="shared" si="29"/>
        <v>641790.22302348982</v>
      </c>
      <c r="R198">
        <f t="shared" si="23"/>
        <v>236956.04609891615</v>
      </c>
      <c r="S198">
        <f t="shared" si="24"/>
        <v>35243.834323091156</v>
      </c>
    </row>
    <row r="199" spans="1:19">
      <c r="A199" s="171">
        <v>42578</v>
      </c>
      <c r="B199" s="15">
        <v>42578</v>
      </c>
      <c r="C199">
        <v>1.4084661629999999</v>
      </c>
      <c r="D199" s="215">
        <f t="shared" si="25"/>
        <v>1.02818029899</v>
      </c>
      <c r="E199" s="215"/>
      <c r="F199" s="215"/>
      <c r="G199" s="123">
        <f>年份汇总!$D$4</f>
        <v>0.73</v>
      </c>
      <c r="H199" s="123">
        <f>VLOOKUP(A199,'Hash shared by all mining pools'!$A$4:$Y$63,25)</f>
        <v>0.54630000000000001</v>
      </c>
      <c r="I199" s="144">
        <f t="shared" si="26"/>
        <v>0.76944506484690001</v>
      </c>
      <c r="J199" s="215">
        <f t="shared" si="27"/>
        <v>0.28408762507709995</v>
      </c>
      <c r="K199" s="215"/>
      <c r="L199" s="123">
        <f>年份汇总!$E$4</f>
        <v>0.20169999999999999</v>
      </c>
      <c r="M199">
        <f t="shared" si="28"/>
        <v>4.2253984889999999E-2</v>
      </c>
      <c r="N199" s="123">
        <f>年份汇总!$F$4</f>
        <v>0.03</v>
      </c>
      <c r="O199">
        <f>VLOOKUP(B199,[1]Sheet1!$A$1:$F$2193,6)</f>
        <v>0.77071067768528501</v>
      </c>
      <c r="P199">
        <f t="shared" si="22"/>
        <v>792429.53501724172</v>
      </c>
      <c r="Q199">
        <f t="shared" si="29"/>
        <v>593019.52736975241</v>
      </c>
      <c r="R199">
        <f t="shared" si="23"/>
        <v>218949.36604517486</v>
      </c>
      <c r="S199">
        <f t="shared" si="24"/>
        <v>32565.597329475691</v>
      </c>
    </row>
    <row r="200" spans="1:19">
      <c r="A200" s="171">
        <v>42581</v>
      </c>
      <c r="B200" s="15">
        <v>42581</v>
      </c>
      <c r="C200">
        <v>1.3826922930000001</v>
      </c>
      <c r="D200" s="215">
        <f t="shared" si="25"/>
        <v>1.0093653738899999</v>
      </c>
      <c r="E200" s="215"/>
      <c r="F200" s="215"/>
      <c r="G200" s="123">
        <f>年份汇总!$D$4</f>
        <v>0.73</v>
      </c>
      <c r="H200" s="123">
        <f>VLOOKUP(A200,'Hash shared by all mining pools'!$A$4:$Y$63,25)</f>
        <v>0.54630000000000001</v>
      </c>
      <c r="I200" s="144">
        <f t="shared" si="26"/>
        <v>0.75536479966590009</v>
      </c>
      <c r="J200" s="215">
        <f t="shared" si="27"/>
        <v>0.27888903549810001</v>
      </c>
      <c r="K200" s="215"/>
      <c r="L200" s="123">
        <f>年份汇总!$E$4</f>
        <v>0.20169999999999999</v>
      </c>
      <c r="M200">
        <f t="shared" si="28"/>
        <v>4.1480768789999997E-2</v>
      </c>
      <c r="N200" s="123">
        <f>年份汇总!$F$4</f>
        <v>0.03</v>
      </c>
      <c r="O200">
        <f>VLOOKUP(B200,[1]Sheet1!$A$1:$F$2193,6)</f>
        <v>0.77153515613623602</v>
      </c>
      <c r="P200">
        <f t="shared" ref="P200:P263" si="30">O200*D200*1000000</f>
        <v>778760.87134273129</v>
      </c>
      <c r="Q200">
        <f t="shared" si="29"/>
        <v>582790.49865004688</v>
      </c>
      <c r="R200">
        <f t="shared" ref="R200:R263" si="31">O200*J200*1000000</f>
        <v>215172.69554771087</v>
      </c>
      <c r="S200">
        <f t="shared" ref="S200:S263" si="32">O200*M200*1000000</f>
        <v>32003.871425043755</v>
      </c>
    </row>
    <row r="201" spans="1:19">
      <c r="A201" s="171">
        <v>42584</v>
      </c>
      <c r="B201" s="15">
        <v>42584</v>
      </c>
      <c r="C201">
        <v>1.4342400319999999</v>
      </c>
      <c r="D201" s="215">
        <f t="shared" si="25"/>
        <v>1.0469952233599999</v>
      </c>
      <c r="E201" s="215"/>
      <c r="F201" s="215"/>
      <c r="G201" s="123">
        <f>年份汇总!$D$4</f>
        <v>0.73</v>
      </c>
      <c r="H201" s="123">
        <f>VLOOKUP(A201,'Hash shared by all mining pools'!$A$4:$Y$63,25)</f>
        <v>0.5474</v>
      </c>
      <c r="I201" s="144">
        <f t="shared" si="26"/>
        <v>0.78510299351680002</v>
      </c>
      <c r="J201" s="215">
        <f t="shared" si="27"/>
        <v>0.28928621445439995</v>
      </c>
      <c r="K201" s="215"/>
      <c r="L201" s="123">
        <f>年份汇总!$E$4</f>
        <v>0.20169999999999999</v>
      </c>
      <c r="M201">
        <f t="shared" si="28"/>
        <v>4.3027200959999998E-2</v>
      </c>
      <c r="N201" s="123">
        <f>年份汇总!$F$4</f>
        <v>0.03</v>
      </c>
      <c r="O201">
        <f>VLOOKUP(B201,[1]Sheet1!$A$1:$F$2193,6)</f>
        <v>0.64482459648867296</v>
      </c>
      <c r="P201">
        <f t="shared" si="30"/>
        <v>675128.27242867998</v>
      </c>
      <c r="Q201">
        <f t="shared" si="29"/>
        <v>506253.72099651978</v>
      </c>
      <c r="R201">
        <f t="shared" si="31"/>
        <v>186538.86650529417</v>
      </c>
      <c r="S201">
        <f t="shared" si="32"/>
        <v>27744.997497069038</v>
      </c>
    </row>
    <row r="202" spans="1:19">
      <c r="A202" s="171">
        <v>42587</v>
      </c>
      <c r="B202" s="15">
        <v>42587</v>
      </c>
      <c r="C202">
        <v>1.5395354510000001</v>
      </c>
      <c r="D202" s="215">
        <f t="shared" si="25"/>
        <v>1.12386087923</v>
      </c>
      <c r="E202" s="215"/>
      <c r="F202" s="215"/>
      <c r="G202" s="123">
        <f>年份汇总!$D$4</f>
        <v>0.73</v>
      </c>
      <c r="H202" s="123">
        <f>VLOOKUP(A202,'Hash shared by all mining pools'!$A$4:$Y$63,25)</f>
        <v>0.5474</v>
      </c>
      <c r="I202" s="144">
        <f t="shared" si="26"/>
        <v>0.84274170587740005</v>
      </c>
      <c r="J202" s="215">
        <f t="shared" si="27"/>
        <v>0.31052430046669999</v>
      </c>
      <c r="K202" s="215"/>
      <c r="L202" s="123">
        <f>年份汇总!$E$4</f>
        <v>0.20169999999999999</v>
      </c>
      <c r="M202">
        <f t="shared" si="28"/>
        <v>4.6186063530000002E-2</v>
      </c>
      <c r="N202" s="123">
        <f>年份汇总!$F$4</f>
        <v>0.03</v>
      </c>
      <c r="O202">
        <f>VLOOKUP(B202,[1]Sheet1!$A$1:$F$2193,6)</f>
        <v>0.71620975951559696</v>
      </c>
      <c r="P202">
        <f t="shared" si="30"/>
        <v>804920.13004230568</v>
      </c>
      <c r="Q202">
        <f t="shared" si="29"/>
        <v>603579.83450021665</v>
      </c>
      <c r="R202">
        <f t="shared" si="31"/>
        <v>222400.53456100417</v>
      </c>
      <c r="S202">
        <f t="shared" si="32"/>
        <v>33078.909453793378</v>
      </c>
    </row>
    <row r="203" spans="1:19">
      <c r="A203" s="171">
        <v>42590</v>
      </c>
      <c r="B203" s="15">
        <v>42590</v>
      </c>
      <c r="C203">
        <v>1.6296410109999999</v>
      </c>
      <c r="D203" s="215">
        <f t="shared" si="25"/>
        <v>1.18963793803</v>
      </c>
      <c r="E203" s="215"/>
      <c r="F203" s="215"/>
      <c r="G203" s="123">
        <f>年份汇总!$D$4</f>
        <v>0.73</v>
      </c>
      <c r="H203" s="123">
        <f>VLOOKUP(A203,'Hash shared by all mining pools'!$A$4:$Y$63,25)</f>
        <v>0.5474</v>
      </c>
      <c r="I203" s="144">
        <f t="shared" si="26"/>
        <v>0.89206548942139996</v>
      </c>
      <c r="J203" s="215">
        <f t="shared" si="27"/>
        <v>0.32869859191869999</v>
      </c>
      <c r="K203" s="215"/>
      <c r="L203" s="123">
        <f>年份汇总!$E$4</f>
        <v>0.20169999999999999</v>
      </c>
      <c r="M203">
        <f t="shared" si="28"/>
        <v>4.8889230329999998E-2</v>
      </c>
      <c r="N203" s="123">
        <f>年份汇总!$F$4</f>
        <v>0.03</v>
      </c>
      <c r="O203">
        <f>VLOOKUP(B203,[1]Sheet1!$A$1:$F$2193,6)</f>
        <v>0.73615014322776495</v>
      </c>
      <c r="P203">
        <f t="shared" si="30"/>
        <v>875752.13846996741</v>
      </c>
      <c r="Q203">
        <f t="shared" si="29"/>
        <v>656694.13780610985</v>
      </c>
      <c r="R203">
        <f t="shared" si="31"/>
        <v>241971.51551971567</v>
      </c>
      <c r="S203">
        <f t="shared" si="32"/>
        <v>35989.813909724689</v>
      </c>
    </row>
    <row r="204" spans="1:19">
      <c r="A204" s="171">
        <v>42593</v>
      </c>
      <c r="B204" s="15">
        <v>42593</v>
      </c>
      <c r="C204">
        <v>1.547003294</v>
      </c>
      <c r="D204" s="215">
        <f t="shared" si="25"/>
        <v>1.12931240462</v>
      </c>
      <c r="E204" s="215"/>
      <c r="F204" s="215"/>
      <c r="G204" s="123">
        <f>年份汇总!$D$4</f>
        <v>0.73</v>
      </c>
      <c r="H204" s="123">
        <f>VLOOKUP(A204,'Hash shared by all mining pools'!$A$4:$Y$63,25)</f>
        <v>0.5474</v>
      </c>
      <c r="I204" s="144">
        <f t="shared" si="26"/>
        <v>0.84682960313559996</v>
      </c>
      <c r="J204" s="215">
        <f t="shared" si="27"/>
        <v>0.31203056439979998</v>
      </c>
      <c r="K204" s="215"/>
      <c r="L204" s="123">
        <f>年份汇总!$E$4</f>
        <v>0.20169999999999999</v>
      </c>
      <c r="M204">
        <f t="shared" si="28"/>
        <v>4.6410098820000002E-2</v>
      </c>
      <c r="N204" s="123">
        <f>年份汇总!$F$4</f>
        <v>0.03</v>
      </c>
      <c r="O204">
        <f>VLOOKUP(B204,[1]Sheet1!$A$1:$F$2193,6)</f>
        <v>0.73374633682148804</v>
      </c>
      <c r="P204">
        <f t="shared" si="30"/>
        <v>828628.84001699113</v>
      </c>
      <c r="Q204">
        <f t="shared" si="29"/>
        <v>621358.11921274103</v>
      </c>
      <c r="R204">
        <f t="shared" si="31"/>
        <v>228951.28360469465</v>
      </c>
      <c r="S204">
        <f t="shared" si="32"/>
        <v>34053.240000698264</v>
      </c>
    </row>
    <row r="205" spans="1:19">
      <c r="A205" s="171">
        <v>42596</v>
      </c>
      <c r="B205" s="15">
        <v>42596</v>
      </c>
      <c r="C205">
        <v>1.491087512</v>
      </c>
      <c r="D205" s="215">
        <f t="shared" si="25"/>
        <v>1.08849388376</v>
      </c>
      <c r="E205" s="215"/>
      <c r="F205" s="215"/>
      <c r="G205" s="123">
        <f>年份汇总!$D$4</f>
        <v>0.73</v>
      </c>
      <c r="H205" s="123">
        <f>VLOOKUP(A205,'Hash shared by all mining pools'!$A$4:$Y$63,25)</f>
        <v>0.5474</v>
      </c>
      <c r="I205" s="144">
        <f t="shared" si="26"/>
        <v>0.8162213040688</v>
      </c>
      <c r="J205" s="215">
        <f t="shared" si="27"/>
        <v>0.3007523511704</v>
      </c>
      <c r="K205" s="215"/>
      <c r="L205" s="123">
        <f>年份汇总!$E$4</f>
        <v>0.20169999999999999</v>
      </c>
      <c r="M205">
        <f t="shared" si="28"/>
        <v>4.473262536E-2</v>
      </c>
      <c r="N205" s="123">
        <f>年份汇总!$F$4</f>
        <v>0.03</v>
      </c>
      <c r="O205">
        <f>VLOOKUP(B205,[1]Sheet1!$A$1:$F$2193,6)</f>
        <v>0.71051784486446601</v>
      </c>
      <c r="P205">
        <f t="shared" si="30"/>
        <v>773394.32843730785</v>
      </c>
      <c r="Q205">
        <f t="shared" si="29"/>
        <v>579939.80189942778</v>
      </c>
      <c r="R205">
        <f t="shared" si="31"/>
        <v>213689.91239151367</v>
      </c>
      <c r="S205">
        <f t="shared" si="32"/>
        <v>31783.328565916756</v>
      </c>
    </row>
    <row r="206" spans="1:19">
      <c r="A206" s="171">
        <v>42599</v>
      </c>
      <c r="B206" s="15">
        <v>42599</v>
      </c>
      <c r="C206">
        <v>1.5214771309999999</v>
      </c>
      <c r="D206" s="215">
        <f t="shared" si="25"/>
        <v>1.11067830563</v>
      </c>
      <c r="E206" s="215"/>
      <c r="F206" s="215"/>
      <c r="G206" s="123">
        <f>年份汇总!$D$4</f>
        <v>0.73</v>
      </c>
      <c r="H206" s="123">
        <f>VLOOKUP(A206,'Hash shared by all mining pools'!$A$4:$Y$63,25)</f>
        <v>0.5474</v>
      </c>
      <c r="I206" s="144">
        <f t="shared" si="26"/>
        <v>0.83285658150940001</v>
      </c>
      <c r="J206" s="215">
        <f t="shared" si="27"/>
        <v>0.30688193732269997</v>
      </c>
      <c r="K206" s="215"/>
      <c r="L206" s="123">
        <f>年份汇总!$E$4</f>
        <v>0.20169999999999999</v>
      </c>
      <c r="M206">
        <f t="shared" si="28"/>
        <v>4.5644313929999999E-2</v>
      </c>
      <c r="N206" s="123">
        <f>年份汇总!$F$4</f>
        <v>0.03</v>
      </c>
      <c r="O206">
        <f>VLOOKUP(B206,[1]Sheet1!$A$1:$F$2193,6)</f>
        <v>0.66309334544790699</v>
      </c>
      <c r="P206">
        <f t="shared" si="30"/>
        <v>736483.39339660958</v>
      </c>
      <c r="Q206">
        <f t="shared" si="29"/>
        <v>552261.65691137547</v>
      </c>
      <c r="R206">
        <f t="shared" si="31"/>
        <v>203491.37047684405</v>
      </c>
      <c r="S206">
        <f t="shared" si="32"/>
        <v>30266.440824518202</v>
      </c>
    </row>
    <row r="207" spans="1:19">
      <c r="A207" s="171">
        <v>42602</v>
      </c>
      <c r="B207" s="15">
        <v>42602</v>
      </c>
      <c r="C207">
        <v>1.5468128459999999</v>
      </c>
      <c r="D207" s="215">
        <f t="shared" si="25"/>
        <v>1.1291733775799999</v>
      </c>
      <c r="E207" s="215"/>
      <c r="F207" s="215"/>
      <c r="G207" s="123">
        <f>年份汇总!$D$4</f>
        <v>0.73</v>
      </c>
      <c r="H207" s="123">
        <f>VLOOKUP(A207,'Hash shared by all mining pools'!$A$4:$Y$63,25)</f>
        <v>0.5474</v>
      </c>
      <c r="I207" s="144">
        <f t="shared" si="26"/>
        <v>0.84672535190039999</v>
      </c>
      <c r="J207" s="215">
        <f t="shared" si="27"/>
        <v>0.31199215103819999</v>
      </c>
      <c r="K207" s="215"/>
      <c r="L207" s="123">
        <f>年份汇总!$E$4</f>
        <v>0.20169999999999999</v>
      </c>
      <c r="M207">
        <f t="shared" si="28"/>
        <v>4.6404385379999996E-2</v>
      </c>
      <c r="N207" s="123">
        <f>年份汇总!$F$4</f>
        <v>0.03</v>
      </c>
      <c r="O207">
        <f>VLOOKUP(B207,[1]Sheet1!$A$1:$F$2193,6)</f>
        <v>0.67290289774789303</v>
      </c>
      <c r="P207">
        <f t="shared" si="30"/>
        <v>759824.0378333577</v>
      </c>
      <c r="Q207">
        <f t="shared" si="29"/>
        <v>569763.94289038354</v>
      </c>
      <c r="R207">
        <f t="shared" si="31"/>
        <v>209940.42250820308</v>
      </c>
      <c r="S207">
        <f t="shared" si="32"/>
        <v>31225.645390411959</v>
      </c>
    </row>
    <row r="208" spans="1:19">
      <c r="A208" s="171">
        <v>42605</v>
      </c>
      <c r="B208" s="15">
        <v>42605</v>
      </c>
      <c r="C208">
        <v>1.5930827519999999</v>
      </c>
      <c r="D208" s="215">
        <f t="shared" si="25"/>
        <v>1.16295040896</v>
      </c>
      <c r="E208" s="215"/>
      <c r="F208" s="215"/>
      <c r="G208" s="123">
        <f>年份汇总!$D$4</f>
        <v>0.73</v>
      </c>
      <c r="H208" s="123">
        <f>VLOOKUP(A208,'Hash shared by all mining pools'!$A$4:$Y$63,25)</f>
        <v>0.5474</v>
      </c>
      <c r="I208" s="144">
        <f t="shared" si="26"/>
        <v>0.87205349844479996</v>
      </c>
      <c r="J208" s="215">
        <f t="shared" si="27"/>
        <v>0.32132479107839995</v>
      </c>
      <c r="K208" s="215"/>
      <c r="L208" s="123">
        <f>年份汇总!$E$4</f>
        <v>0.20169999999999999</v>
      </c>
      <c r="M208">
        <f t="shared" si="28"/>
        <v>4.7792482559999995E-2</v>
      </c>
      <c r="N208" s="123">
        <f>年份汇总!$F$4</f>
        <v>0.03</v>
      </c>
      <c r="O208">
        <f>VLOOKUP(B208,[1]Sheet1!$A$1:$F$2193,6)</f>
        <v>0.67488100322347999</v>
      </c>
      <c r="P208">
        <f t="shared" si="30"/>
        <v>784853.13869808114</v>
      </c>
      <c r="Q208">
        <f t="shared" si="29"/>
        <v>588532.33989497204</v>
      </c>
      <c r="R208">
        <f t="shared" si="31"/>
        <v>216855.99736356566</v>
      </c>
      <c r="S208">
        <f t="shared" si="32"/>
        <v>32254.238576633466</v>
      </c>
    </row>
    <row r="209" spans="1:19">
      <c r="A209" s="171">
        <v>42608</v>
      </c>
      <c r="B209" s="15">
        <v>42608</v>
      </c>
      <c r="C209">
        <v>1.6764417330000001</v>
      </c>
      <c r="D209" s="215">
        <f t="shared" si="25"/>
        <v>1.2238024650900001</v>
      </c>
      <c r="E209" s="215"/>
      <c r="F209" s="215"/>
      <c r="G209" s="123">
        <f>年份汇总!$D$4</f>
        <v>0.73</v>
      </c>
      <c r="H209" s="123">
        <f>VLOOKUP(A209,'Hash shared by all mining pools'!$A$4:$Y$63,25)</f>
        <v>0.5474</v>
      </c>
      <c r="I209" s="144">
        <f t="shared" si="26"/>
        <v>0.91768420464420009</v>
      </c>
      <c r="J209" s="215">
        <f t="shared" si="27"/>
        <v>0.33813829754610003</v>
      </c>
      <c r="K209" s="215"/>
      <c r="L209" s="123">
        <f>年份汇总!$E$4</f>
        <v>0.20169999999999999</v>
      </c>
      <c r="M209">
        <f t="shared" si="28"/>
        <v>5.0293251990000003E-2</v>
      </c>
      <c r="N209" s="123">
        <f>年份汇总!$F$4</f>
        <v>0.03</v>
      </c>
      <c r="O209">
        <f>VLOOKUP(B209,[1]Sheet1!$A$1:$F$2193,6)</f>
        <v>0.67053148475084401</v>
      </c>
      <c r="P209">
        <f t="shared" si="30"/>
        <v>820598.08395854069</v>
      </c>
      <c r="Q209">
        <f t="shared" si="29"/>
        <v>615336.15227247286</v>
      </c>
      <c r="R209">
        <f t="shared" si="31"/>
        <v>226732.37470470913</v>
      </c>
      <c r="S209">
        <f t="shared" si="32"/>
        <v>33723.208929803048</v>
      </c>
    </row>
    <row r="210" spans="1:19">
      <c r="A210" s="171">
        <v>42611</v>
      </c>
      <c r="B210" s="15">
        <v>42611</v>
      </c>
      <c r="C210">
        <v>1.5869080120000001</v>
      </c>
      <c r="D210" s="215">
        <f t="shared" si="25"/>
        <v>1.15844284876</v>
      </c>
      <c r="E210" s="215"/>
      <c r="F210" s="215"/>
      <c r="G210" s="123">
        <f>年份汇总!$D$4</f>
        <v>0.73</v>
      </c>
      <c r="H210" s="123">
        <f>VLOOKUP(A210,'Hash shared by all mining pools'!$A$4:$Y$63,25)</f>
        <v>0.5474</v>
      </c>
      <c r="I210" s="144">
        <f t="shared" si="26"/>
        <v>0.86867344576880001</v>
      </c>
      <c r="J210" s="215">
        <f t="shared" si="27"/>
        <v>0.3200793460204</v>
      </c>
      <c r="K210" s="215"/>
      <c r="L210" s="123">
        <f>年份汇总!$E$4</f>
        <v>0.20169999999999999</v>
      </c>
      <c r="M210">
        <f t="shared" si="28"/>
        <v>4.7607240360000004E-2</v>
      </c>
      <c r="N210" s="123">
        <f>年份汇总!$F$4</f>
        <v>0.03</v>
      </c>
      <c r="O210">
        <f>VLOOKUP(B210,[1]Sheet1!$A$1:$F$2193,6)</f>
        <v>0.65395320101044996</v>
      </c>
      <c r="P210">
        <f t="shared" si="30"/>
        <v>757567.40913426655</v>
      </c>
      <c r="Q210">
        <f t="shared" si="29"/>
        <v>568071.78049328434</v>
      </c>
      <c r="R210">
        <f t="shared" si="31"/>
        <v>209316.912907372</v>
      </c>
      <c r="S210">
        <f t="shared" si="32"/>
        <v>31132.907224695889</v>
      </c>
    </row>
    <row r="211" spans="1:19">
      <c r="A211" s="171">
        <v>42614</v>
      </c>
      <c r="B211" s="15">
        <v>42614</v>
      </c>
      <c r="C211">
        <v>1.589814836</v>
      </c>
      <c r="D211" s="215">
        <f t="shared" si="25"/>
        <v>1.16056483028</v>
      </c>
      <c r="E211" s="215"/>
      <c r="F211" s="215"/>
      <c r="G211" s="123">
        <f>年份汇总!$D$4</f>
        <v>0.73</v>
      </c>
      <c r="H211" s="123">
        <f>VLOOKUP(A211,'Hash shared by all mining pools'!$A$4:$Y$63,25)</f>
        <v>0.54590000000000005</v>
      </c>
      <c r="I211" s="144">
        <f t="shared" si="26"/>
        <v>0.86787991897240002</v>
      </c>
      <c r="J211" s="215">
        <f t="shared" si="27"/>
        <v>0.32066565242119999</v>
      </c>
      <c r="K211" s="215"/>
      <c r="L211" s="123">
        <f>年份汇总!$E$4</f>
        <v>0.20169999999999999</v>
      </c>
      <c r="M211">
        <f t="shared" si="28"/>
        <v>4.7694445079999995E-2</v>
      </c>
      <c r="N211" s="123">
        <f>年份汇总!$F$4</f>
        <v>0.03</v>
      </c>
      <c r="O211">
        <f>VLOOKUP(B211,[1]Sheet1!$A$1:$F$2193,6)</f>
        <v>0.65189147887735899</v>
      </c>
      <c r="P211">
        <f t="shared" si="30"/>
        <v>756562.32354428037</v>
      </c>
      <c r="Q211">
        <f t="shared" si="29"/>
        <v>565763.52386688034</v>
      </c>
      <c r="R211">
        <f t="shared" si="31"/>
        <v>209039.20638202922</v>
      </c>
      <c r="S211">
        <f t="shared" si="32"/>
        <v>31091.602337436176</v>
      </c>
    </row>
    <row r="212" spans="1:19">
      <c r="A212" s="171">
        <v>42617</v>
      </c>
      <c r="B212" s="15">
        <v>42617</v>
      </c>
      <c r="C212">
        <v>1.6217249890000001</v>
      </c>
      <c r="D212" s="215">
        <f t="shared" si="25"/>
        <v>1.18385924197</v>
      </c>
      <c r="E212" s="215"/>
      <c r="F212" s="215"/>
      <c r="G212" s="123">
        <f>年份汇总!$D$4</f>
        <v>0.73</v>
      </c>
      <c r="H212" s="123">
        <f>VLOOKUP(A212,'Hash shared by all mining pools'!$A$4:$Y$63,25)</f>
        <v>0.54590000000000005</v>
      </c>
      <c r="I212" s="144">
        <f t="shared" si="26"/>
        <v>0.88529967149510014</v>
      </c>
      <c r="J212" s="215">
        <f t="shared" si="27"/>
        <v>0.32710193028130002</v>
      </c>
      <c r="K212" s="215"/>
      <c r="L212" s="123">
        <f>年份汇总!$E$4</f>
        <v>0.20169999999999999</v>
      </c>
      <c r="M212">
        <f t="shared" si="28"/>
        <v>4.8651749670000001E-2</v>
      </c>
      <c r="N212" s="123">
        <f>年份汇总!$F$4</f>
        <v>0.03</v>
      </c>
      <c r="O212">
        <f>VLOOKUP(B212,[1]Sheet1!$A$1:$F$2193,6)</f>
        <v>0.69327400102940195</v>
      </c>
      <c r="P212">
        <f t="shared" si="30"/>
        <v>820738.83333617682</v>
      </c>
      <c r="Q212">
        <f t="shared" si="29"/>
        <v>613755.24536742328</v>
      </c>
      <c r="R212">
        <f t="shared" si="31"/>
        <v>226771.26395055736</v>
      </c>
      <c r="S212">
        <f t="shared" si="32"/>
        <v>33728.993150801783</v>
      </c>
    </row>
    <row r="213" spans="1:19">
      <c r="A213" s="171">
        <v>42620</v>
      </c>
      <c r="B213" s="15">
        <v>42620</v>
      </c>
      <c r="C213">
        <v>1.62883076</v>
      </c>
      <c r="D213" s="215">
        <f t="shared" si="25"/>
        <v>1.1890464547999999</v>
      </c>
      <c r="E213" s="215"/>
      <c r="F213" s="215"/>
      <c r="G213" s="123">
        <f>年份汇总!$D$4</f>
        <v>0.73</v>
      </c>
      <c r="H213" s="123">
        <f>VLOOKUP(A213,'Hash shared by all mining pools'!$A$4:$Y$63,25)</f>
        <v>0.54590000000000005</v>
      </c>
      <c r="I213" s="144">
        <f t="shared" si="26"/>
        <v>0.88917871188400011</v>
      </c>
      <c r="J213" s="215">
        <f t="shared" si="27"/>
        <v>0.32853516429199997</v>
      </c>
      <c r="K213" s="215"/>
      <c r="L213" s="123">
        <f>年份汇总!$E$4</f>
        <v>0.20169999999999999</v>
      </c>
      <c r="M213">
        <f t="shared" si="28"/>
        <v>4.8864922800000002E-2</v>
      </c>
      <c r="N213" s="123">
        <f>年份汇总!$F$4</f>
        <v>0.03</v>
      </c>
      <c r="O213">
        <f>VLOOKUP(B213,[1]Sheet1!$A$1:$F$2193,6)</f>
        <v>0.700005922469495</v>
      </c>
      <c r="P213">
        <f t="shared" si="30"/>
        <v>832339.56045135658</v>
      </c>
      <c r="Q213">
        <f t="shared" si="29"/>
        <v>622430.36445259675</v>
      </c>
      <c r="R213">
        <f t="shared" si="31"/>
        <v>229976.56074388852</v>
      </c>
      <c r="S213">
        <f t="shared" si="32"/>
        <v>34205.73536101466</v>
      </c>
    </row>
    <row r="214" spans="1:19">
      <c r="A214" s="171">
        <v>42623</v>
      </c>
      <c r="B214" s="15">
        <v>42623</v>
      </c>
      <c r="C214">
        <v>1.6147215420000001</v>
      </c>
      <c r="D214" s="215">
        <f t="shared" si="25"/>
        <v>1.1787467256599999</v>
      </c>
      <c r="E214" s="215"/>
      <c r="F214" s="215"/>
      <c r="G214" s="123">
        <f>年份汇总!$D$4</f>
        <v>0.73</v>
      </c>
      <c r="H214" s="123">
        <f>VLOOKUP(A214,'Hash shared by all mining pools'!$A$4:$Y$63,25)</f>
        <v>0.54590000000000005</v>
      </c>
      <c r="I214" s="144">
        <f t="shared" si="26"/>
        <v>0.88147648977780013</v>
      </c>
      <c r="J214" s="215">
        <f t="shared" si="27"/>
        <v>0.32568933502140002</v>
      </c>
      <c r="K214" s="215"/>
      <c r="L214" s="123">
        <f>年份汇总!$E$4</f>
        <v>0.20169999999999999</v>
      </c>
      <c r="M214">
        <f t="shared" si="28"/>
        <v>4.8441646259999999E-2</v>
      </c>
      <c r="N214" s="123">
        <f>年份汇总!$F$4</f>
        <v>0.03</v>
      </c>
      <c r="O214">
        <f>VLOOKUP(B214,[1]Sheet1!$A$1:$F$2193,6)</f>
        <v>0.71022340729481404</v>
      </c>
      <c r="P214">
        <f t="shared" si="30"/>
        <v>837173.5158358505</v>
      </c>
      <c r="Q214">
        <f t="shared" si="29"/>
        <v>626045.23602026154</v>
      </c>
      <c r="R214">
        <f t="shared" si="31"/>
        <v>231312.18923848093</v>
      </c>
      <c r="S214">
        <f t="shared" si="32"/>
        <v>34404.391061747287</v>
      </c>
    </row>
    <row r="215" spans="1:19">
      <c r="A215" s="171">
        <v>42626</v>
      </c>
      <c r="B215" s="15">
        <v>42626</v>
      </c>
      <c r="C215">
        <v>1.620992306</v>
      </c>
      <c r="D215" s="215">
        <f t="shared" si="25"/>
        <v>1.18332438338</v>
      </c>
      <c r="E215" s="215"/>
      <c r="F215" s="215"/>
      <c r="G215" s="123">
        <f>年份汇总!$D$4</f>
        <v>0.73</v>
      </c>
      <c r="H215" s="123">
        <f>VLOOKUP(A215,'Hash shared by all mining pools'!$A$4:$Y$63,25)</f>
        <v>0.54590000000000005</v>
      </c>
      <c r="I215" s="144">
        <f t="shared" si="26"/>
        <v>0.88489969984540007</v>
      </c>
      <c r="J215" s="215">
        <f t="shared" si="27"/>
        <v>0.32695414812019996</v>
      </c>
      <c r="K215" s="215"/>
      <c r="L215" s="123">
        <f>年份汇总!$E$4</f>
        <v>0.20169999999999999</v>
      </c>
      <c r="M215">
        <f t="shared" si="28"/>
        <v>4.8629769179999997E-2</v>
      </c>
      <c r="N215" s="123">
        <f>年份汇总!$F$4</f>
        <v>0.03</v>
      </c>
      <c r="O215">
        <f>VLOOKUP(B215,[1]Sheet1!$A$1:$F$2193,6)</f>
        <v>0.67836767592199998</v>
      </c>
      <c r="P215">
        <f t="shared" si="30"/>
        <v>802729.01181532431</v>
      </c>
      <c r="Q215">
        <f t="shared" si="29"/>
        <v>600287.35280819947</v>
      </c>
      <c r="R215">
        <f t="shared" si="31"/>
        <v>221795.12559335737</v>
      </c>
      <c r="S215">
        <f t="shared" si="32"/>
        <v>32988.863499259896</v>
      </c>
    </row>
    <row r="216" spans="1:19">
      <c r="A216" s="171">
        <v>42629</v>
      </c>
      <c r="B216" s="15">
        <v>42629</v>
      </c>
      <c r="C216">
        <v>1.7278368200000001</v>
      </c>
      <c r="D216" s="215">
        <f t="shared" ref="D216:D279" si="33">G216*C216</f>
        <v>1.2613208786000001</v>
      </c>
      <c r="E216" s="215"/>
      <c r="F216" s="215"/>
      <c r="G216" s="123">
        <f>年份汇总!$D$4</f>
        <v>0.73</v>
      </c>
      <c r="H216" s="123">
        <f>VLOOKUP(A216,'Hash shared by all mining pools'!$A$4:$Y$63,25)</f>
        <v>0.54590000000000005</v>
      </c>
      <c r="I216" s="144">
        <f t="shared" si="26"/>
        <v>0.9432261200380001</v>
      </c>
      <c r="J216" s="215">
        <f t="shared" si="27"/>
        <v>0.34850468659399997</v>
      </c>
      <c r="K216" s="215"/>
      <c r="L216" s="123">
        <f>年份汇总!$E$4</f>
        <v>0.20169999999999999</v>
      </c>
      <c r="M216">
        <f t="shared" si="28"/>
        <v>5.1835104600000001E-2</v>
      </c>
      <c r="N216" s="123">
        <f>年份汇总!$F$4</f>
        <v>0.03</v>
      </c>
      <c r="O216">
        <f>VLOOKUP(B216,[1]Sheet1!$A$1:$F$2193,6)</f>
        <v>0.67584010940577799</v>
      </c>
      <c r="P216">
        <f t="shared" si="30"/>
        <v>852451.240588816</v>
      </c>
      <c r="Q216">
        <f t="shared" si="29"/>
        <v>637470.04416086955</v>
      </c>
      <c r="R216">
        <f t="shared" si="31"/>
        <v>235533.44551611529</v>
      </c>
      <c r="S216">
        <f t="shared" si="32"/>
        <v>35032.242763923939</v>
      </c>
    </row>
    <row r="217" spans="1:19">
      <c r="A217" s="171">
        <v>42632</v>
      </c>
      <c r="B217" s="15">
        <v>42632</v>
      </c>
      <c r="C217">
        <v>1.767828811</v>
      </c>
      <c r="D217" s="215">
        <f t="shared" si="33"/>
        <v>1.2905150320300001</v>
      </c>
      <c r="E217" s="215"/>
      <c r="F217" s="215"/>
      <c r="G217" s="123">
        <f>年份汇总!$D$4</f>
        <v>0.73</v>
      </c>
      <c r="H217" s="123">
        <f>VLOOKUP(A217,'Hash shared by all mining pools'!$A$4:$Y$63,25)</f>
        <v>0.54590000000000005</v>
      </c>
      <c r="I217" s="144">
        <f t="shared" si="26"/>
        <v>0.96505774792490007</v>
      </c>
      <c r="J217" s="215">
        <f t="shared" si="27"/>
        <v>0.35657107117869996</v>
      </c>
      <c r="K217" s="215"/>
      <c r="L217" s="123">
        <f>年份汇总!$E$4</f>
        <v>0.20169999999999999</v>
      </c>
      <c r="M217">
        <f t="shared" si="28"/>
        <v>5.3034864330000001E-2</v>
      </c>
      <c r="N217" s="123">
        <f>年份汇总!$F$4</f>
        <v>0.03</v>
      </c>
      <c r="O217">
        <f>VLOOKUP(B217,[1]Sheet1!$A$1:$F$2193,6)</f>
        <v>0.67835654126774303</v>
      </c>
      <c r="P217">
        <f t="shared" si="30"/>
        <v>875429.31358190149</v>
      </c>
      <c r="Q217">
        <f t="shared" si="29"/>
        <v>654653.23600597261</v>
      </c>
      <c r="R217">
        <f t="shared" si="31"/>
        <v>241882.31856091711</v>
      </c>
      <c r="S217">
        <f t="shared" si="32"/>
        <v>35976.547133502798</v>
      </c>
    </row>
    <row r="218" spans="1:19">
      <c r="A218" s="171">
        <v>42635</v>
      </c>
      <c r="B218" s="15">
        <v>42635</v>
      </c>
      <c r="C218">
        <v>1.674309477</v>
      </c>
      <c r="D218" s="215">
        <f t="shared" si="33"/>
        <v>1.2222459182100001</v>
      </c>
      <c r="E218" s="215"/>
      <c r="F218" s="215"/>
      <c r="G218" s="123">
        <f>年份汇总!$D$4</f>
        <v>0.73</v>
      </c>
      <c r="H218" s="123">
        <f>VLOOKUP(A218,'Hash shared by all mining pools'!$A$4:$Y$63,25)</f>
        <v>0.54590000000000005</v>
      </c>
      <c r="I218" s="144">
        <f t="shared" si="26"/>
        <v>0.91400554349430008</v>
      </c>
      <c r="J218" s="215">
        <f t="shared" si="27"/>
        <v>0.33770822151089996</v>
      </c>
      <c r="K218" s="215"/>
      <c r="L218" s="123">
        <f>年份汇总!$E$4</f>
        <v>0.20169999999999999</v>
      </c>
      <c r="M218">
        <f t="shared" si="28"/>
        <v>5.0229284309999997E-2</v>
      </c>
      <c r="N218" s="123">
        <f>年份汇总!$F$4</f>
        <v>0.03</v>
      </c>
      <c r="O218">
        <f>VLOOKUP(B218,[1]Sheet1!$A$1:$F$2193,6)</f>
        <v>0.66395943331411</v>
      </c>
      <c r="P218">
        <f t="shared" si="30"/>
        <v>811521.70722519571</v>
      </c>
      <c r="Q218">
        <f t="shared" si="29"/>
        <v>606862.60270443058</v>
      </c>
      <c r="R218">
        <f t="shared" si="31"/>
        <v>224224.55937989309</v>
      </c>
      <c r="S218">
        <f t="shared" si="32"/>
        <v>33350.207146240915</v>
      </c>
    </row>
    <row r="219" spans="1:19">
      <c r="A219" s="171">
        <v>42638</v>
      </c>
      <c r="B219" s="15">
        <v>42638</v>
      </c>
      <c r="C219">
        <v>1.663083264</v>
      </c>
      <c r="D219" s="215">
        <f t="shared" si="33"/>
        <v>1.21405078272</v>
      </c>
      <c r="E219" s="215"/>
      <c r="F219" s="215"/>
      <c r="G219" s="123">
        <f>年份汇总!$D$4</f>
        <v>0.73</v>
      </c>
      <c r="H219" s="123">
        <f>VLOOKUP(A219,'Hash shared by all mining pools'!$A$4:$Y$63,25)</f>
        <v>0.54590000000000005</v>
      </c>
      <c r="I219" s="144">
        <f t="shared" si="26"/>
        <v>0.90787715381760004</v>
      </c>
      <c r="J219" s="215">
        <f t="shared" si="27"/>
        <v>0.33544389434879995</v>
      </c>
      <c r="K219" s="215"/>
      <c r="L219" s="123">
        <f>年份汇总!$E$4</f>
        <v>0.20169999999999999</v>
      </c>
      <c r="M219">
        <f t="shared" si="28"/>
        <v>4.9892497919999994E-2</v>
      </c>
      <c r="N219" s="123">
        <f>年份汇总!$F$4</f>
        <v>0.03</v>
      </c>
      <c r="O219">
        <f>VLOOKUP(B219,[1]Sheet1!$A$1:$F$2193,6)</f>
        <v>0.62630982879730801</v>
      </c>
      <c r="P219">
        <f t="shared" si="30"/>
        <v>760371.937876601</v>
      </c>
      <c r="Q219">
        <f t="shared" si="29"/>
        <v>568612.3847764883</v>
      </c>
      <c r="R219">
        <f t="shared" si="31"/>
        <v>210091.80804069919</v>
      </c>
      <c r="S219">
        <f t="shared" si="32"/>
        <v>31248.161830545243</v>
      </c>
    </row>
    <row r="220" spans="1:19">
      <c r="A220" s="171">
        <v>42641</v>
      </c>
      <c r="B220" s="15">
        <v>42641</v>
      </c>
      <c r="C220">
        <v>1.8043869340000001</v>
      </c>
      <c r="D220" s="215">
        <f t="shared" si="33"/>
        <v>1.31720246182</v>
      </c>
      <c r="E220" s="215"/>
      <c r="F220" s="215"/>
      <c r="G220" s="123">
        <f>年份汇总!$D$4</f>
        <v>0.73</v>
      </c>
      <c r="H220" s="123">
        <f>VLOOKUP(A220,'Hash shared by all mining pools'!$A$4:$Y$63,25)</f>
        <v>0.54590000000000005</v>
      </c>
      <c r="I220" s="144">
        <f t="shared" si="26"/>
        <v>0.98501482727060008</v>
      </c>
      <c r="J220" s="215">
        <f t="shared" si="27"/>
        <v>0.36394484458780002</v>
      </c>
      <c r="K220" s="215"/>
      <c r="L220" s="123">
        <f>年份汇总!$E$4</f>
        <v>0.20169999999999999</v>
      </c>
      <c r="M220">
        <f t="shared" si="28"/>
        <v>5.4131608019999999E-2</v>
      </c>
      <c r="N220" s="123">
        <f>年份汇总!$F$4</f>
        <v>0.03</v>
      </c>
      <c r="O220">
        <f>VLOOKUP(B220,[1]Sheet1!$A$1:$F$2193,6)</f>
        <v>0.63037521889485504</v>
      </c>
      <c r="P220">
        <f t="shared" si="30"/>
        <v>830331.79019862448</v>
      </c>
      <c r="Q220">
        <f t="shared" si="29"/>
        <v>620928.93735538237</v>
      </c>
      <c r="R220">
        <f t="shared" si="31"/>
        <v>229421.81107268843</v>
      </c>
      <c r="S220">
        <f t="shared" si="32"/>
        <v>34123.224254737986</v>
      </c>
    </row>
    <row r="221" spans="1:19">
      <c r="A221" s="170">
        <v>42644</v>
      </c>
      <c r="B221" s="14">
        <v>42644</v>
      </c>
      <c r="C221">
        <v>1.8546751990000001</v>
      </c>
      <c r="D221" s="215">
        <f t="shared" si="33"/>
        <v>1.3539128952700001</v>
      </c>
      <c r="E221" s="215"/>
      <c r="F221" s="215"/>
      <c r="G221" s="123">
        <f>年份汇总!$D$4</f>
        <v>0.73</v>
      </c>
      <c r="H221" s="123">
        <f>VLOOKUP(A221,'Hash shared by all mining pools'!$A$4:$Y$63,25)</f>
        <v>0.57030000000000003</v>
      </c>
      <c r="I221" s="144">
        <f t="shared" si="26"/>
        <v>1.0577212659897002</v>
      </c>
      <c r="J221" s="215">
        <f t="shared" si="27"/>
        <v>0.37408798763829998</v>
      </c>
      <c r="K221" s="215"/>
      <c r="L221" s="123">
        <f>年份汇总!$E$4</f>
        <v>0.20169999999999999</v>
      </c>
      <c r="M221">
        <f t="shared" si="28"/>
        <v>5.5640255970000004E-2</v>
      </c>
      <c r="N221" s="123">
        <f>年份汇总!$F$4</f>
        <v>0.03</v>
      </c>
      <c r="O221">
        <f>VLOOKUP(B221,[1]Sheet1!$A$1:$F$2193,6)</f>
        <v>0.64001749028006405</v>
      </c>
      <c r="P221">
        <f t="shared" si="30"/>
        <v>866527.93328852078</v>
      </c>
      <c r="Q221">
        <f t="shared" si="29"/>
        <v>676960.11007458006</v>
      </c>
      <c r="R221">
        <f t="shared" si="31"/>
        <v>239422.85499218438</v>
      </c>
      <c r="S221">
        <f t="shared" si="32"/>
        <v>35610.736984459756</v>
      </c>
    </row>
    <row r="222" spans="1:19">
      <c r="A222" s="171">
        <v>42647</v>
      </c>
      <c r="B222" s="15">
        <v>42647</v>
      </c>
      <c r="C222">
        <v>1.803859576</v>
      </c>
      <c r="D222" s="215">
        <f t="shared" si="33"/>
        <v>1.3168174904800001</v>
      </c>
      <c r="E222" s="215"/>
      <c r="F222" s="215"/>
      <c r="G222" s="123">
        <f>年份汇总!$D$4</f>
        <v>0.73</v>
      </c>
      <c r="H222" s="123">
        <f>VLOOKUP(A222,'Hash shared by all mining pools'!$A$4:$Y$63,25)</f>
        <v>0.57030000000000003</v>
      </c>
      <c r="I222" s="144">
        <f t="shared" si="26"/>
        <v>1.0287411161928</v>
      </c>
      <c r="J222" s="215">
        <f t="shared" si="27"/>
        <v>0.36383847647919998</v>
      </c>
      <c r="K222" s="215"/>
      <c r="L222" s="123">
        <f>年份汇总!$E$4</f>
        <v>0.20169999999999999</v>
      </c>
      <c r="M222">
        <f t="shared" si="28"/>
        <v>5.4115787280000001E-2</v>
      </c>
      <c r="N222" s="123">
        <f>年份汇总!$F$4</f>
        <v>0.03</v>
      </c>
      <c r="O222">
        <f>VLOOKUP(B222,[1]Sheet1!$A$1:$F$2193,6)</f>
        <v>0.63607718910859501</v>
      </c>
      <c r="P222">
        <f t="shared" si="30"/>
        <v>837597.56791355251</v>
      </c>
      <c r="Q222">
        <f t="shared" si="29"/>
        <v>654358.75750835473</v>
      </c>
      <c r="R222">
        <f t="shared" si="31"/>
        <v>231429.35540844317</v>
      </c>
      <c r="S222">
        <f t="shared" si="32"/>
        <v>34421.817859461058</v>
      </c>
    </row>
    <row r="223" spans="1:19">
      <c r="A223" s="171">
        <v>42650</v>
      </c>
      <c r="B223" s="15">
        <v>42650</v>
      </c>
      <c r="C223">
        <v>1.8158510450000001</v>
      </c>
      <c r="D223" s="215">
        <f t="shared" si="33"/>
        <v>1.32557126285</v>
      </c>
      <c r="E223" s="215"/>
      <c r="F223" s="215"/>
      <c r="G223" s="123">
        <f>年份汇总!$D$4</f>
        <v>0.73</v>
      </c>
      <c r="H223" s="123">
        <f>VLOOKUP(A223,'Hash shared by all mining pools'!$A$4:$Y$63,25)</f>
        <v>0.57030000000000003</v>
      </c>
      <c r="I223" s="144">
        <f t="shared" si="26"/>
        <v>1.0355798509635001</v>
      </c>
      <c r="J223" s="215">
        <f t="shared" si="27"/>
        <v>0.36625715577649998</v>
      </c>
      <c r="K223" s="215"/>
      <c r="L223" s="123">
        <f>年份汇总!$E$4</f>
        <v>0.20169999999999999</v>
      </c>
      <c r="M223">
        <f t="shared" si="28"/>
        <v>5.4475531350000002E-2</v>
      </c>
      <c r="N223" s="123">
        <f>年份汇总!$F$4</f>
        <v>0.03</v>
      </c>
      <c r="O223">
        <f>VLOOKUP(B223,[1]Sheet1!$A$1:$F$2193,6)</f>
        <v>0.64329065051244905</v>
      </c>
      <c r="P223">
        <f t="shared" si="30"/>
        <v>852727.59997938504</v>
      </c>
      <c r="Q223">
        <f t="shared" si="29"/>
        <v>666178.835983895</v>
      </c>
      <c r="R223">
        <f t="shared" si="31"/>
        <v>235609.80399430406</v>
      </c>
      <c r="S223">
        <f t="shared" si="32"/>
        <v>35043.599999152808</v>
      </c>
    </row>
    <row r="224" spans="1:19">
      <c r="A224" s="171">
        <v>42653</v>
      </c>
      <c r="B224" s="15">
        <v>42653</v>
      </c>
      <c r="C224">
        <v>1.8914264059999999</v>
      </c>
      <c r="D224" s="215">
        <f t="shared" si="33"/>
        <v>1.38074127638</v>
      </c>
      <c r="E224" s="215"/>
      <c r="F224" s="215"/>
      <c r="G224" s="123">
        <f>年份汇总!$D$4</f>
        <v>0.73</v>
      </c>
      <c r="H224" s="123">
        <f>VLOOKUP(A224,'Hash shared by all mining pools'!$A$4:$Y$63,25)</f>
        <v>0.57030000000000003</v>
      </c>
      <c r="I224" s="144">
        <f t="shared" si="26"/>
        <v>1.0786804793417999</v>
      </c>
      <c r="J224" s="215">
        <f t="shared" si="27"/>
        <v>0.38150070609019998</v>
      </c>
      <c r="K224" s="215"/>
      <c r="L224" s="123">
        <f>年份汇总!$E$4</f>
        <v>0.20169999999999999</v>
      </c>
      <c r="M224">
        <f t="shared" si="28"/>
        <v>5.6742792179999994E-2</v>
      </c>
      <c r="N224" s="123">
        <f>年份汇总!$F$4</f>
        <v>0.03</v>
      </c>
      <c r="O224">
        <f>VLOOKUP(B224,[1]Sheet1!$A$1:$F$2193,6)</f>
        <v>0.60207246087797395</v>
      </c>
      <c r="P224">
        <f t="shared" si="30"/>
        <v>831306.29810590134</v>
      </c>
      <c r="Q224">
        <f t="shared" si="29"/>
        <v>649443.81069834996</v>
      </c>
      <c r="R224">
        <f t="shared" si="31"/>
        <v>229691.06894241137</v>
      </c>
      <c r="S224">
        <f t="shared" si="32"/>
        <v>34163.272524900058</v>
      </c>
    </row>
    <row r="225" spans="1:19">
      <c r="A225" s="171">
        <v>42656</v>
      </c>
      <c r="B225" s="15">
        <v>42656</v>
      </c>
      <c r="C225">
        <v>1.8972508729999999</v>
      </c>
      <c r="D225" s="215">
        <f t="shared" si="33"/>
        <v>1.38499313729</v>
      </c>
      <c r="E225" s="215"/>
      <c r="F225" s="215"/>
      <c r="G225" s="123">
        <f>年份汇总!$D$4</f>
        <v>0.73</v>
      </c>
      <c r="H225" s="123">
        <f>VLOOKUP(A225,'Hash shared by all mining pools'!$A$4:$Y$63,25)</f>
        <v>0.57030000000000003</v>
      </c>
      <c r="I225" s="144">
        <f t="shared" si="26"/>
        <v>1.0820021728719</v>
      </c>
      <c r="J225" s="215">
        <f t="shared" si="27"/>
        <v>0.38267550108409998</v>
      </c>
      <c r="K225" s="215"/>
      <c r="L225" s="123">
        <f>年份汇总!$E$4</f>
        <v>0.20169999999999999</v>
      </c>
      <c r="M225">
        <f t="shared" si="28"/>
        <v>5.6917526189999998E-2</v>
      </c>
      <c r="N225" s="123">
        <f>年份汇总!$F$4</f>
        <v>0.03</v>
      </c>
      <c r="O225">
        <f>VLOOKUP(B225,[1]Sheet1!$A$1:$F$2193,6)</f>
        <v>0.61938597127980199</v>
      </c>
      <c r="P225">
        <f t="shared" si="30"/>
        <v>857845.31955622684</v>
      </c>
      <c r="Q225">
        <f t="shared" si="29"/>
        <v>670176.96677111799</v>
      </c>
      <c r="R225">
        <f t="shared" si="31"/>
        <v>237023.83692396016</v>
      </c>
      <c r="S225">
        <f t="shared" si="32"/>
        <v>35253.917242036718</v>
      </c>
    </row>
    <row r="226" spans="1:19">
      <c r="A226" s="171">
        <v>42659</v>
      </c>
      <c r="B226" s="15">
        <v>42659</v>
      </c>
      <c r="C226">
        <v>1.8395625710000001</v>
      </c>
      <c r="D226" s="215">
        <f t="shared" si="33"/>
        <v>1.3428806768300001</v>
      </c>
      <c r="E226" s="215"/>
      <c r="F226" s="215"/>
      <c r="G226" s="123">
        <f>年份汇总!$D$4</f>
        <v>0.73</v>
      </c>
      <c r="H226" s="123">
        <f>VLOOKUP(A226,'Hash shared by all mining pools'!$A$4:$Y$63,25)</f>
        <v>0.57030000000000003</v>
      </c>
      <c r="I226" s="144">
        <f t="shared" si="26"/>
        <v>1.0491025342413001</v>
      </c>
      <c r="J226" s="215">
        <f t="shared" si="27"/>
        <v>0.37103977057069998</v>
      </c>
      <c r="K226" s="215"/>
      <c r="L226" s="123">
        <f>年份汇总!$E$4</f>
        <v>0.20169999999999999</v>
      </c>
      <c r="M226">
        <f t="shared" si="28"/>
        <v>5.5186877129999999E-2</v>
      </c>
      <c r="N226" s="123">
        <f>年份汇总!$F$4</f>
        <v>0.03</v>
      </c>
      <c r="O226">
        <f>VLOOKUP(B226,[1]Sheet1!$A$1:$F$2193,6)</f>
        <v>0.624093689838502</v>
      </c>
      <c r="P226">
        <f t="shared" si="30"/>
        <v>838083.35661565966</v>
      </c>
      <c r="Q226">
        <f t="shared" si="29"/>
        <v>654738.27161357633</v>
      </c>
      <c r="R226">
        <f t="shared" si="31"/>
        <v>231563.57949229935</v>
      </c>
      <c r="S226">
        <f t="shared" si="32"/>
        <v>34441.781778725745</v>
      </c>
    </row>
    <row r="227" spans="1:19">
      <c r="A227" s="171">
        <v>42662</v>
      </c>
      <c r="B227" s="15">
        <v>42662</v>
      </c>
      <c r="C227">
        <v>1.734916796</v>
      </c>
      <c r="D227" s="215">
        <f t="shared" si="33"/>
        <v>1.26648926108</v>
      </c>
      <c r="E227" s="215"/>
      <c r="F227" s="215"/>
      <c r="G227" s="123">
        <f>年份汇总!$D$4</f>
        <v>0.73</v>
      </c>
      <c r="H227" s="123">
        <f>VLOOKUP(A227,'Hash shared by all mining pools'!$A$4:$Y$63,25)</f>
        <v>0.57030000000000003</v>
      </c>
      <c r="I227" s="144">
        <f t="shared" si="26"/>
        <v>0.98942304875880005</v>
      </c>
      <c r="J227" s="215">
        <f t="shared" si="27"/>
        <v>0.34993271775320001</v>
      </c>
      <c r="K227" s="215"/>
      <c r="L227" s="123">
        <f>年份汇总!$E$4</f>
        <v>0.20169999999999999</v>
      </c>
      <c r="M227">
        <f t="shared" si="28"/>
        <v>5.2047503879999998E-2</v>
      </c>
      <c r="N227" s="123">
        <f>年份汇总!$F$4</f>
        <v>0.03</v>
      </c>
      <c r="O227">
        <f>VLOOKUP(B227,[1]Sheet1!$A$1:$F$2193,6)</f>
        <v>0.61328733587421402</v>
      </c>
      <c r="P227">
        <f t="shared" si="30"/>
        <v>776721.82484105509</v>
      </c>
      <c r="Q227">
        <f t="shared" si="29"/>
        <v>606800.625625827</v>
      </c>
      <c r="R227">
        <f t="shared" si="31"/>
        <v>214609.30420608332</v>
      </c>
      <c r="S227">
        <f t="shared" si="32"/>
        <v>31920.074993468017</v>
      </c>
    </row>
    <row r="228" spans="1:19">
      <c r="A228" s="171">
        <v>42665</v>
      </c>
      <c r="B228" s="15">
        <v>42665</v>
      </c>
      <c r="C228">
        <v>1.7404244689999999</v>
      </c>
      <c r="D228" s="215">
        <f t="shared" si="33"/>
        <v>1.27050986237</v>
      </c>
      <c r="E228" s="215"/>
      <c r="F228" s="215"/>
      <c r="G228" s="123">
        <f>年份汇总!$D$4</f>
        <v>0.73</v>
      </c>
      <c r="H228" s="123">
        <f>VLOOKUP(A228,'Hash shared by all mining pools'!$A$4:$Y$63,25)</f>
        <v>0.57030000000000003</v>
      </c>
      <c r="I228" s="144">
        <f t="shared" si="26"/>
        <v>0.99256407467069996</v>
      </c>
      <c r="J228" s="215">
        <f t="shared" si="27"/>
        <v>0.35104361539729995</v>
      </c>
      <c r="K228" s="215"/>
      <c r="L228" s="123">
        <f>年份汇总!$E$4</f>
        <v>0.20169999999999999</v>
      </c>
      <c r="M228">
        <f t="shared" si="28"/>
        <v>5.2212734069999996E-2</v>
      </c>
      <c r="N228" s="123">
        <f>年份汇总!$F$4</f>
        <v>0.03</v>
      </c>
      <c r="O228">
        <f>VLOOKUP(B228,[1]Sheet1!$A$1:$F$2193,6)</f>
        <v>0.63932568831561598</v>
      </c>
      <c r="P228">
        <f t="shared" si="30"/>
        <v>812269.59227147873</v>
      </c>
      <c r="Q228">
        <f t="shared" si="29"/>
        <v>634571.71023619769</v>
      </c>
      <c r="R228">
        <f t="shared" si="31"/>
        <v>224431.20104268115</v>
      </c>
      <c r="S228">
        <f t="shared" si="32"/>
        <v>33380.94214814296</v>
      </c>
    </row>
    <row r="229" spans="1:19">
      <c r="A229" s="171">
        <v>42668</v>
      </c>
      <c r="B229" s="15">
        <v>42668</v>
      </c>
      <c r="C229">
        <v>1.820178174</v>
      </c>
      <c r="D229" s="215">
        <f t="shared" si="33"/>
        <v>1.32873006702</v>
      </c>
      <c r="E229" s="215"/>
      <c r="F229" s="215"/>
      <c r="G229" s="123">
        <f>年份汇总!$D$4</f>
        <v>0.73</v>
      </c>
      <c r="H229" s="123">
        <f>VLOOKUP(A229,'Hash shared by all mining pools'!$A$4:$Y$63,25)</f>
        <v>0.57030000000000003</v>
      </c>
      <c r="I229" s="144">
        <f t="shared" si="26"/>
        <v>1.0380476126322</v>
      </c>
      <c r="J229" s="215">
        <f t="shared" si="27"/>
        <v>0.36712993769579999</v>
      </c>
      <c r="K229" s="215"/>
      <c r="L229" s="123">
        <f>年份汇总!$E$4</f>
        <v>0.20169999999999999</v>
      </c>
      <c r="M229">
        <f t="shared" si="28"/>
        <v>5.4605345219999997E-2</v>
      </c>
      <c r="N229" s="123">
        <f>年份汇总!$F$4</f>
        <v>0.03</v>
      </c>
      <c r="O229">
        <f>VLOOKUP(B229,[1]Sheet1!$A$1:$F$2193,6)</f>
        <v>0.65198649303509704</v>
      </c>
      <c r="P229">
        <f t="shared" si="30"/>
        <v>866314.05658665928</v>
      </c>
      <c r="Q229">
        <f t="shared" si="29"/>
        <v>676793.02256352303</v>
      </c>
      <c r="R229">
        <f t="shared" si="31"/>
        <v>239363.7605664783</v>
      </c>
      <c r="S229">
        <f t="shared" si="32"/>
        <v>35601.947530958598</v>
      </c>
    </row>
    <row r="230" spans="1:19">
      <c r="A230" s="171">
        <v>42671</v>
      </c>
      <c r="B230" s="15">
        <v>42671</v>
      </c>
      <c r="C230">
        <v>1.833053461</v>
      </c>
      <c r="D230" s="215">
        <f t="shared" si="33"/>
        <v>1.3381290265299999</v>
      </c>
      <c r="E230" s="215"/>
      <c r="F230" s="215"/>
      <c r="G230" s="123">
        <f>年份汇总!$D$4</f>
        <v>0.73</v>
      </c>
      <c r="H230" s="123">
        <f>VLOOKUP(A230,'Hash shared by all mining pools'!$A$4:$Y$63,25)</f>
        <v>0.57030000000000003</v>
      </c>
      <c r="I230" s="144">
        <f t="shared" si="26"/>
        <v>1.0453903888083</v>
      </c>
      <c r="J230" s="215">
        <f t="shared" si="27"/>
        <v>0.3697268830837</v>
      </c>
      <c r="K230" s="215"/>
      <c r="L230" s="123">
        <f>年份汇总!$E$4</f>
        <v>0.20169999999999999</v>
      </c>
      <c r="M230">
        <f t="shared" si="28"/>
        <v>5.4991603829999999E-2</v>
      </c>
      <c r="N230" s="123">
        <f>年份汇总!$F$4</f>
        <v>0.03</v>
      </c>
      <c r="O230">
        <f>VLOOKUP(B230,[1]Sheet1!$A$1:$F$2193,6)</f>
        <v>0.68377330087388</v>
      </c>
      <c r="P230">
        <f t="shared" si="30"/>
        <v>914976.90146556974</v>
      </c>
      <c r="Q230">
        <f t="shared" si="29"/>
        <v>714810.03685728018</v>
      </c>
      <c r="R230">
        <f t="shared" si="31"/>
        <v>252809.37126795267</v>
      </c>
      <c r="S230">
        <f t="shared" si="32"/>
        <v>37601.7904711878</v>
      </c>
    </row>
    <row r="231" spans="1:19">
      <c r="A231" s="171">
        <v>42674</v>
      </c>
      <c r="B231" s="15">
        <v>42674</v>
      </c>
      <c r="C231">
        <v>1.8514913580000001</v>
      </c>
      <c r="D231" s="215">
        <f t="shared" si="33"/>
        <v>1.3515886913399999</v>
      </c>
      <c r="E231" s="215"/>
      <c r="F231" s="215"/>
      <c r="G231" s="123">
        <f>年份汇总!$D$4</f>
        <v>0.73</v>
      </c>
      <c r="H231" s="123">
        <f>VLOOKUP(A231,'Hash shared by all mining pools'!$A$4:$Y$63,25)</f>
        <v>0.57030000000000003</v>
      </c>
      <c r="I231" s="144">
        <f t="shared" si="26"/>
        <v>1.0559055214674</v>
      </c>
      <c r="J231" s="215">
        <f t="shared" si="27"/>
        <v>0.37344580690860002</v>
      </c>
      <c r="K231" s="215"/>
      <c r="L231" s="123">
        <f>年份汇总!$E$4</f>
        <v>0.20169999999999999</v>
      </c>
      <c r="M231">
        <f t="shared" si="28"/>
        <v>5.5544740740000001E-2</v>
      </c>
      <c r="N231" s="123">
        <f>年份汇总!$F$4</f>
        <v>0.03</v>
      </c>
      <c r="O231">
        <f>VLOOKUP(B231,[1]Sheet1!$A$1:$F$2193,6)</f>
        <v>0.69499684001096795</v>
      </c>
      <c r="P231">
        <f t="shared" si="30"/>
        <v>939349.86947585957</v>
      </c>
      <c r="Q231">
        <f t="shared" si="29"/>
        <v>733851.00076997629</v>
      </c>
      <c r="R231">
        <f t="shared" si="31"/>
        <v>259543.65571682315</v>
      </c>
      <c r="S231">
        <f t="shared" si="32"/>
        <v>38603.419293528474</v>
      </c>
    </row>
    <row r="232" spans="1:19">
      <c r="A232" s="171">
        <v>42677</v>
      </c>
      <c r="B232" s="15">
        <v>42677</v>
      </c>
      <c r="C232">
        <v>1.912727453</v>
      </c>
      <c r="D232" s="215">
        <f t="shared" si="33"/>
        <v>1.39629104069</v>
      </c>
      <c r="E232" s="215"/>
      <c r="F232" s="215"/>
      <c r="G232" s="123">
        <f>年份汇总!$D$4</f>
        <v>0.73</v>
      </c>
      <c r="H232" s="123">
        <f>VLOOKUP(A232,'Hash shared by all mining pools'!$A$4:$Y$63,25)</f>
        <v>0.5452999999999999</v>
      </c>
      <c r="I232" s="144">
        <f t="shared" si="26"/>
        <v>1.0430102801208998</v>
      </c>
      <c r="J232" s="215">
        <f t="shared" si="27"/>
        <v>0.38579712727009996</v>
      </c>
      <c r="K232" s="215"/>
      <c r="L232" s="123">
        <f>年份汇总!$E$4</f>
        <v>0.20169999999999999</v>
      </c>
      <c r="M232">
        <f t="shared" si="28"/>
        <v>5.7381823589999999E-2</v>
      </c>
      <c r="N232" s="123">
        <f>年份汇总!$F$4</f>
        <v>0.03</v>
      </c>
      <c r="O232">
        <f>VLOOKUP(B232,[1]Sheet1!$A$1:$F$2193,6)</f>
        <v>0.68283139608764098</v>
      </c>
      <c r="P232">
        <f t="shared" si="30"/>
        <v>953431.36065901781</v>
      </c>
      <c r="Q232">
        <f t="shared" si="29"/>
        <v>712200.16570871545</v>
      </c>
      <c r="R232">
        <f t="shared" si="31"/>
        <v>263434.3910204437</v>
      </c>
      <c r="S232">
        <f t="shared" si="32"/>
        <v>39182.11071201443</v>
      </c>
    </row>
    <row r="233" spans="1:19">
      <c r="A233" s="171">
        <v>42680</v>
      </c>
      <c r="B233" s="15">
        <v>42680</v>
      </c>
      <c r="C233">
        <v>1.8262764950000001</v>
      </c>
      <c r="D233" s="215">
        <f t="shared" si="33"/>
        <v>1.3331818413500001</v>
      </c>
      <c r="E233" s="215"/>
      <c r="F233" s="215"/>
      <c r="G233" s="123">
        <f>年份汇总!$D$4</f>
        <v>0.73</v>
      </c>
      <c r="H233" s="123">
        <f>VLOOKUP(A233,'Hash shared by all mining pools'!$A$4:$Y$63,25)</f>
        <v>0.5452999999999999</v>
      </c>
      <c r="I233" s="144">
        <f t="shared" si="26"/>
        <v>0.99586857272349982</v>
      </c>
      <c r="J233" s="215">
        <f t="shared" si="27"/>
        <v>0.36835996904149998</v>
      </c>
      <c r="K233" s="215"/>
      <c r="L233" s="123">
        <f>年份汇总!$E$4</f>
        <v>0.20169999999999999</v>
      </c>
      <c r="M233">
        <f t="shared" si="28"/>
        <v>5.4788294850000002E-2</v>
      </c>
      <c r="N233" s="123">
        <f>年份汇总!$F$4</f>
        <v>0.03</v>
      </c>
      <c r="O233">
        <f>VLOOKUP(B233,[1]Sheet1!$A$1:$F$2193,6)</f>
        <v>0.70268093913855501</v>
      </c>
      <c r="P233">
        <f t="shared" si="30"/>
        <v>936801.46832228603</v>
      </c>
      <c r="Q233">
        <f t="shared" si="29"/>
        <v>699777.86393992126</v>
      </c>
      <c r="R233">
        <f t="shared" si="31"/>
        <v>258839.52898713024</v>
      </c>
      <c r="S233">
        <f t="shared" si="32"/>
        <v>38498.690478998062</v>
      </c>
    </row>
    <row r="234" spans="1:19">
      <c r="A234" s="171">
        <v>42683</v>
      </c>
      <c r="B234" s="15">
        <v>42683</v>
      </c>
      <c r="C234">
        <v>1.800654255</v>
      </c>
      <c r="D234" s="215">
        <f t="shared" si="33"/>
        <v>1.3144776061499999</v>
      </c>
      <c r="E234" s="215"/>
      <c r="F234" s="215"/>
      <c r="G234" s="123">
        <f>年份汇总!$D$4</f>
        <v>0.73</v>
      </c>
      <c r="H234" s="123">
        <f>VLOOKUP(A234,'Hash shared by all mining pools'!$A$4:$Y$63,25)</f>
        <v>0.5452999999999999</v>
      </c>
      <c r="I234" s="144">
        <f t="shared" si="26"/>
        <v>0.98189676525149983</v>
      </c>
      <c r="J234" s="215">
        <f t="shared" si="27"/>
        <v>0.3631919632335</v>
      </c>
      <c r="K234" s="215"/>
      <c r="L234" s="123">
        <f>年份汇总!$E$4</f>
        <v>0.20169999999999999</v>
      </c>
      <c r="M234">
        <f t="shared" si="28"/>
        <v>5.4019627649999999E-2</v>
      </c>
      <c r="N234" s="123">
        <f>年份汇总!$F$4</f>
        <v>0.03</v>
      </c>
      <c r="O234">
        <f>VLOOKUP(B234,[1]Sheet1!$A$1:$F$2193,6)</f>
        <v>0.71428497140030101</v>
      </c>
      <c r="P234">
        <f t="shared" si="30"/>
        <v>938911.59931518871</v>
      </c>
      <c r="Q234">
        <f t="shared" si="29"/>
        <v>701354.10288571566</v>
      </c>
      <c r="R234">
        <f t="shared" si="31"/>
        <v>259422.5610710597</v>
      </c>
      <c r="S234">
        <f t="shared" si="32"/>
        <v>38585.40819103516</v>
      </c>
    </row>
    <row r="235" spans="1:19">
      <c r="A235" s="171">
        <v>42686</v>
      </c>
      <c r="B235" s="15">
        <v>42686</v>
      </c>
      <c r="C235">
        <v>1.895952179</v>
      </c>
      <c r="D235" s="215">
        <f t="shared" si="33"/>
        <v>1.3840450906699999</v>
      </c>
      <c r="E235" s="215"/>
      <c r="F235" s="215"/>
      <c r="G235" s="123">
        <f>年份汇总!$D$4</f>
        <v>0.73</v>
      </c>
      <c r="H235" s="123">
        <f>VLOOKUP(A235,'Hash shared by all mining pools'!$A$4:$Y$63,25)</f>
        <v>0.5452999999999999</v>
      </c>
      <c r="I235" s="144">
        <f t="shared" si="26"/>
        <v>1.0338627232086999</v>
      </c>
      <c r="J235" s="215">
        <f t="shared" si="27"/>
        <v>0.38241355450429998</v>
      </c>
      <c r="K235" s="215"/>
      <c r="L235" s="123">
        <f>年份汇总!$E$4</f>
        <v>0.20169999999999999</v>
      </c>
      <c r="M235">
        <f t="shared" si="28"/>
        <v>5.6878565369999995E-2</v>
      </c>
      <c r="N235" s="123">
        <f>年份汇总!$F$4</f>
        <v>0.03</v>
      </c>
      <c r="O235">
        <f>VLOOKUP(B235,[1]Sheet1!$A$1:$F$2193,6)</f>
        <v>0.69629131456549098</v>
      </c>
      <c r="P235">
        <f t="shared" si="30"/>
        <v>963698.57560052839</v>
      </c>
      <c r="Q235">
        <f t="shared" si="29"/>
        <v>719869.63462324394</v>
      </c>
      <c r="R235">
        <f t="shared" si="31"/>
        <v>266271.23657346109</v>
      </c>
      <c r="S235">
        <f t="shared" si="32"/>
        <v>39604.051052076509</v>
      </c>
    </row>
    <row r="236" spans="1:19">
      <c r="A236" s="171">
        <v>42689</v>
      </c>
      <c r="B236" s="15">
        <v>42689</v>
      </c>
      <c r="C236">
        <v>1.9962272759999999</v>
      </c>
      <c r="D236" s="215">
        <f t="shared" si="33"/>
        <v>1.4572459114799998</v>
      </c>
      <c r="E236" s="215"/>
      <c r="F236" s="215"/>
      <c r="G236" s="123">
        <f>年份汇总!$D$4</f>
        <v>0.73</v>
      </c>
      <c r="H236" s="123">
        <f>VLOOKUP(A236,'Hash shared by all mining pools'!$A$4:$Y$63,25)</f>
        <v>0.5452999999999999</v>
      </c>
      <c r="I236" s="144">
        <f t="shared" si="26"/>
        <v>1.0885427336027997</v>
      </c>
      <c r="J236" s="215">
        <f t="shared" si="27"/>
        <v>0.4026390415692</v>
      </c>
      <c r="K236" s="215"/>
      <c r="L236" s="123">
        <f>年份汇总!$E$4</f>
        <v>0.20169999999999999</v>
      </c>
      <c r="M236">
        <f t="shared" si="28"/>
        <v>5.9886818279999997E-2</v>
      </c>
      <c r="N236" s="123">
        <f>年份汇总!$F$4</f>
        <v>0.03</v>
      </c>
      <c r="O236">
        <f>VLOOKUP(B236,[1]Sheet1!$A$1:$F$2193,6)</f>
        <v>0.70277969685993102</v>
      </c>
      <c r="P236">
        <f t="shared" si="30"/>
        <v>1024122.8399202882</v>
      </c>
      <c r="Q236">
        <f t="shared" si="29"/>
        <v>765005.73234045622</v>
      </c>
      <c r="R236">
        <f t="shared" si="31"/>
        <v>282966.54357797554</v>
      </c>
      <c r="S236">
        <f t="shared" si="32"/>
        <v>42087.239996724173</v>
      </c>
    </row>
    <row r="237" spans="1:19">
      <c r="A237" s="171">
        <v>42692</v>
      </c>
      <c r="B237" s="15">
        <v>42692</v>
      </c>
      <c r="C237">
        <v>2.064937998</v>
      </c>
      <c r="D237" s="215">
        <f t="shared" si="33"/>
        <v>1.50740473854</v>
      </c>
      <c r="E237" s="215"/>
      <c r="F237" s="215"/>
      <c r="G237" s="123">
        <f>年份汇总!$D$4</f>
        <v>0.73</v>
      </c>
      <c r="H237" s="123">
        <f>VLOOKUP(A237,'Hash shared by all mining pools'!$A$4:$Y$63,25)</f>
        <v>0.5452999999999999</v>
      </c>
      <c r="I237" s="144">
        <f t="shared" si="26"/>
        <v>1.1260106903093998</v>
      </c>
      <c r="J237" s="215">
        <f t="shared" si="27"/>
        <v>0.4164979941966</v>
      </c>
      <c r="K237" s="215"/>
      <c r="L237" s="123">
        <f>年份汇总!$E$4</f>
        <v>0.20169999999999999</v>
      </c>
      <c r="M237">
        <f t="shared" si="28"/>
        <v>6.1948139940000001E-2</v>
      </c>
      <c r="N237" s="123">
        <f>年份汇总!$F$4</f>
        <v>0.03</v>
      </c>
      <c r="O237">
        <f>VLOOKUP(B237,[1]Sheet1!$A$1:$F$2193,6)</f>
        <v>0.67066012425885502</v>
      </c>
      <c r="P237">
        <f t="shared" si="30"/>
        <v>1010956.2492576232</v>
      </c>
      <c r="Q237">
        <f t="shared" si="29"/>
        <v>755170.46947970125</v>
      </c>
      <c r="R237">
        <f t="shared" si="31"/>
        <v>279328.59654145566</v>
      </c>
      <c r="S237">
        <f t="shared" si="32"/>
        <v>41546.147229765338</v>
      </c>
    </row>
    <row r="238" spans="1:19">
      <c r="A238" s="171">
        <v>42695</v>
      </c>
      <c r="B238" s="15">
        <v>42695</v>
      </c>
      <c r="C238">
        <v>2.0305058410000001</v>
      </c>
      <c r="D238" s="215">
        <f t="shared" si="33"/>
        <v>1.4822692639300001</v>
      </c>
      <c r="E238" s="215"/>
      <c r="F238" s="215"/>
      <c r="G238" s="123">
        <f>年份汇总!$D$4</f>
        <v>0.73</v>
      </c>
      <c r="H238" s="123">
        <f>VLOOKUP(A238,'Hash shared by all mining pools'!$A$4:$Y$63,25)</f>
        <v>0.5452999999999999</v>
      </c>
      <c r="I238" s="144">
        <f t="shared" si="26"/>
        <v>1.1072348350972998</v>
      </c>
      <c r="J238" s="215">
        <f t="shared" si="27"/>
        <v>0.40955302812970001</v>
      </c>
      <c r="K238" s="215"/>
      <c r="L238" s="123">
        <f>年份汇总!$E$4</f>
        <v>0.20169999999999999</v>
      </c>
      <c r="M238">
        <f t="shared" si="28"/>
        <v>6.091517523E-2</v>
      </c>
      <c r="N238" s="123">
        <f>年份汇总!$F$4</f>
        <v>0.03</v>
      </c>
      <c r="O238">
        <f>VLOOKUP(B238,[1]Sheet1!$A$1:$F$2193,6)</f>
        <v>0.65964887353258905</v>
      </c>
      <c r="P238">
        <f t="shared" si="30"/>
        <v>977777.25022340461</v>
      </c>
      <c r="Q238">
        <f t="shared" si="29"/>
        <v>730386.21170797583</v>
      </c>
      <c r="R238">
        <f t="shared" si="31"/>
        <v>270161.19365761738</v>
      </c>
      <c r="S238">
        <f t="shared" si="32"/>
        <v>40182.626721509776</v>
      </c>
    </row>
    <row r="239" spans="1:19">
      <c r="A239" s="171">
        <v>42698</v>
      </c>
      <c r="B239" s="15">
        <v>42698</v>
      </c>
      <c r="C239">
        <v>1.9853381050000001</v>
      </c>
      <c r="D239" s="215">
        <f t="shared" si="33"/>
        <v>1.44929681665</v>
      </c>
      <c r="E239" s="215"/>
      <c r="F239" s="215"/>
      <c r="G239" s="123">
        <f>年份汇总!$D$4</f>
        <v>0.73</v>
      </c>
      <c r="H239" s="123">
        <f>VLOOKUP(A239,'Hash shared by all mining pools'!$A$4:$Y$63,25)</f>
        <v>0.5452999999999999</v>
      </c>
      <c r="I239" s="144">
        <f t="shared" si="26"/>
        <v>1.0826048686564997</v>
      </c>
      <c r="J239" s="215">
        <f t="shared" si="27"/>
        <v>0.4004426957785</v>
      </c>
      <c r="K239" s="215"/>
      <c r="L239" s="123">
        <f>年份汇总!$E$4</f>
        <v>0.20169999999999999</v>
      </c>
      <c r="M239">
        <f t="shared" si="28"/>
        <v>5.9560143150000001E-2</v>
      </c>
      <c r="N239" s="123">
        <f>年份汇总!$F$4</f>
        <v>0.03</v>
      </c>
      <c r="O239">
        <f>VLOOKUP(B239,[1]Sheet1!$A$1:$F$2193,6)</f>
        <v>0.66057688818050797</v>
      </c>
      <c r="P239">
        <f t="shared" si="30"/>
        <v>957371.98119257321</v>
      </c>
      <c r="Q239">
        <f t="shared" si="29"/>
        <v>715143.75526617817</v>
      </c>
      <c r="R239">
        <f t="shared" si="31"/>
        <v>264523.1898719754</v>
      </c>
      <c r="S239">
        <f t="shared" si="32"/>
        <v>39344.054021612596</v>
      </c>
    </row>
    <row r="240" spans="1:19">
      <c r="A240" s="171">
        <v>42701</v>
      </c>
      <c r="B240" s="15">
        <v>42701</v>
      </c>
      <c r="C240">
        <v>2.017209539</v>
      </c>
      <c r="D240" s="215">
        <f t="shared" si="33"/>
        <v>1.4725629634699999</v>
      </c>
      <c r="E240" s="215"/>
      <c r="F240" s="215"/>
      <c r="G240" s="123">
        <f>年份汇总!$D$4</f>
        <v>0.73</v>
      </c>
      <c r="H240" s="123">
        <f>VLOOKUP(A240,'Hash shared by all mining pools'!$A$4:$Y$63,25)</f>
        <v>0.5452999999999999</v>
      </c>
      <c r="I240" s="144">
        <f t="shared" si="26"/>
        <v>1.0999843616166998</v>
      </c>
      <c r="J240" s="215">
        <f t="shared" si="27"/>
        <v>0.40687116401629997</v>
      </c>
      <c r="K240" s="215"/>
      <c r="L240" s="123">
        <f>年份汇总!$E$4</f>
        <v>0.20169999999999999</v>
      </c>
      <c r="M240">
        <f t="shared" si="28"/>
        <v>6.0516286169999996E-2</v>
      </c>
      <c r="N240" s="123">
        <f>年份汇总!$F$4</f>
        <v>0.03</v>
      </c>
      <c r="O240">
        <f>VLOOKUP(B240,[1]Sheet1!$A$1:$F$2193,6)</f>
        <v>0.65320631030376897</v>
      </c>
      <c r="P240">
        <f t="shared" si="30"/>
        <v>961887.42005822237</v>
      </c>
      <c r="Q240">
        <f t="shared" si="29"/>
        <v>718516.72624349117</v>
      </c>
      <c r="R240">
        <f t="shared" si="31"/>
        <v>265770.81181608693</v>
      </c>
      <c r="S240">
        <f t="shared" si="32"/>
        <v>39529.620002392701</v>
      </c>
    </row>
    <row r="241" spans="1:19">
      <c r="A241" s="171">
        <v>42704</v>
      </c>
      <c r="B241" s="15">
        <v>42704</v>
      </c>
      <c r="C241">
        <v>2.1192707359999998</v>
      </c>
      <c r="D241" s="215">
        <f t="shared" si="33"/>
        <v>1.5470676372799999</v>
      </c>
      <c r="E241" s="215"/>
      <c r="F241" s="215"/>
      <c r="G241" s="123">
        <f>年份汇总!$D$4</f>
        <v>0.73</v>
      </c>
      <c r="H241" s="123">
        <f>VLOOKUP(A241,'Hash shared by all mining pools'!$A$4:$Y$63,25)</f>
        <v>0.5452999999999999</v>
      </c>
      <c r="I241" s="144">
        <f t="shared" si="26"/>
        <v>1.1556383323407997</v>
      </c>
      <c r="J241" s="215">
        <f t="shared" si="27"/>
        <v>0.42745690745119996</v>
      </c>
      <c r="K241" s="215"/>
      <c r="L241" s="123">
        <f>年份汇总!$E$4</f>
        <v>0.20169999999999999</v>
      </c>
      <c r="M241">
        <f t="shared" si="28"/>
        <v>6.3578122079999994E-2</v>
      </c>
      <c r="N241" s="123">
        <f>年份汇总!$F$4</f>
        <v>0.03</v>
      </c>
      <c r="O241">
        <f>VLOOKUP(B241,[1]Sheet1!$A$1:$F$2193,6)</f>
        <v>0.66539542577547095</v>
      </c>
      <c r="P241">
        <f t="shared" si="30"/>
        <v>1029411.7292113773</v>
      </c>
      <c r="Q241">
        <f t="shared" si="29"/>
        <v>768956.46019036171</v>
      </c>
      <c r="R241">
        <f t="shared" si="31"/>
        <v>284427.87093415728</v>
      </c>
      <c r="S241">
        <f t="shared" si="32"/>
        <v>42304.591611426469</v>
      </c>
    </row>
    <row r="242" spans="1:19">
      <c r="A242" s="171">
        <v>42707</v>
      </c>
      <c r="B242" s="15">
        <v>42707</v>
      </c>
      <c r="C242">
        <v>2.107263536</v>
      </c>
      <c r="D242" s="215">
        <f t="shared" si="33"/>
        <v>1.5383023812800001</v>
      </c>
      <c r="E242" s="215"/>
      <c r="F242" s="215"/>
      <c r="G242" s="123">
        <f>年份汇总!$D$4</f>
        <v>0.73</v>
      </c>
      <c r="H242" s="123">
        <f>VLOOKUP(A242,'Hash shared by all mining pools'!$A$4:$Y$63,25)</f>
        <v>0.54239999999999999</v>
      </c>
      <c r="I242" s="144">
        <f t="shared" si="26"/>
        <v>1.1429797419264001</v>
      </c>
      <c r="J242" s="215">
        <f t="shared" si="27"/>
        <v>0.4250350552112</v>
      </c>
      <c r="K242" s="215"/>
      <c r="L242" s="123">
        <f>年份汇总!$E$4</f>
        <v>0.20169999999999999</v>
      </c>
      <c r="M242">
        <f t="shared" si="28"/>
        <v>6.3217906079999997E-2</v>
      </c>
      <c r="N242" s="123">
        <f>年份汇总!$F$4</f>
        <v>0.03</v>
      </c>
      <c r="O242">
        <f>VLOOKUP(B242,[1]Sheet1!$A$1:$F$2193,6)</f>
        <v>0.67620921298686698</v>
      </c>
      <c r="P242">
        <f t="shared" si="30"/>
        <v>1040214.2425811723</v>
      </c>
      <c r="Q242">
        <f t="shared" si="29"/>
        <v>772893.43174798333</v>
      </c>
      <c r="R242">
        <f t="shared" si="31"/>
        <v>287412.62017619511</v>
      </c>
      <c r="S242">
        <f t="shared" si="32"/>
        <v>42748.530517034473</v>
      </c>
    </row>
    <row r="243" spans="1:19">
      <c r="A243" s="171">
        <v>42710</v>
      </c>
      <c r="B243" s="15">
        <v>42710</v>
      </c>
      <c r="C243">
        <v>2.1516399160000002</v>
      </c>
      <c r="D243" s="215">
        <f t="shared" si="33"/>
        <v>1.5706971386800002</v>
      </c>
      <c r="E243" s="215"/>
      <c r="F243" s="215"/>
      <c r="G243" s="123">
        <f>年份汇总!$D$4</f>
        <v>0.73</v>
      </c>
      <c r="H243" s="123">
        <f>VLOOKUP(A243,'Hash shared by all mining pools'!$A$4:$Y$63,25)</f>
        <v>0.54239999999999999</v>
      </c>
      <c r="I243" s="144">
        <f t="shared" si="26"/>
        <v>1.1670494904384001</v>
      </c>
      <c r="J243" s="215">
        <f t="shared" si="27"/>
        <v>0.43398577105719999</v>
      </c>
      <c r="K243" s="215"/>
      <c r="L243" s="123">
        <f>年份汇总!$E$4</f>
        <v>0.20169999999999999</v>
      </c>
      <c r="M243">
        <f t="shared" si="28"/>
        <v>6.4549197480000001E-2</v>
      </c>
      <c r="N243" s="123">
        <f>年份汇总!$F$4</f>
        <v>0.03</v>
      </c>
      <c r="O243">
        <f>VLOOKUP(B243,[1]Sheet1!$A$1:$F$2193,6)</f>
        <v>0.67012371589400799</v>
      </c>
      <c r="P243">
        <f t="shared" si="30"/>
        <v>1052561.4031163277</v>
      </c>
      <c r="Q243">
        <f t="shared" si="29"/>
        <v>782067.54116478923</v>
      </c>
      <c r="R243">
        <f t="shared" si="31"/>
        <v>290824.1575459771</v>
      </c>
      <c r="S243">
        <f t="shared" si="32"/>
        <v>43255.948073273736</v>
      </c>
    </row>
    <row r="244" spans="1:19">
      <c r="A244" s="171">
        <v>42713</v>
      </c>
      <c r="B244" s="15">
        <v>42713</v>
      </c>
      <c r="C244">
        <v>2.2084818450000001</v>
      </c>
      <c r="D244" s="215">
        <f t="shared" si="33"/>
        <v>1.61219174685</v>
      </c>
      <c r="E244" s="215"/>
      <c r="F244" s="215"/>
      <c r="G244" s="123">
        <f>年份汇总!$D$4</f>
        <v>0.73</v>
      </c>
      <c r="H244" s="123">
        <f>VLOOKUP(A244,'Hash shared by all mining pools'!$A$4:$Y$63,25)</f>
        <v>0.54239999999999999</v>
      </c>
      <c r="I244" s="144">
        <f t="shared" si="26"/>
        <v>1.1978805527280001</v>
      </c>
      <c r="J244" s="215">
        <f t="shared" si="27"/>
        <v>0.44545078813650002</v>
      </c>
      <c r="K244" s="215"/>
      <c r="L244" s="123">
        <f>年份汇总!$E$4</f>
        <v>0.20169999999999999</v>
      </c>
      <c r="M244">
        <f t="shared" si="28"/>
        <v>6.6254455350000005E-2</v>
      </c>
      <c r="N244" s="123">
        <f>年份汇总!$F$4</f>
        <v>0.03</v>
      </c>
      <c r="O244">
        <f>VLOOKUP(B244,[1]Sheet1!$A$1:$F$2193,6)</f>
        <v>0.677638515618187</v>
      </c>
      <c r="P244">
        <f t="shared" si="30"/>
        <v>1092483.2222273259</v>
      </c>
      <c r="Q244">
        <f t="shared" si="29"/>
        <v>811729.99963849538</v>
      </c>
      <c r="R244">
        <f t="shared" si="31"/>
        <v>301854.61085376935</v>
      </c>
      <c r="S244">
        <f t="shared" si="32"/>
        <v>44896.570776465451</v>
      </c>
    </row>
    <row r="245" spans="1:19">
      <c r="A245" s="171">
        <v>42716</v>
      </c>
      <c r="B245" s="15">
        <v>42716</v>
      </c>
      <c r="C245">
        <v>2.1362440810000001</v>
      </c>
      <c r="D245" s="215">
        <f t="shared" si="33"/>
        <v>1.55945817913</v>
      </c>
      <c r="E245" s="215"/>
      <c r="F245" s="215"/>
      <c r="G245" s="123">
        <f>年份汇总!$D$4</f>
        <v>0.73</v>
      </c>
      <c r="H245" s="123">
        <f>VLOOKUP(A245,'Hash shared by all mining pools'!$A$4:$Y$63,25)</f>
        <v>0.54239999999999999</v>
      </c>
      <c r="I245" s="144">
        <f t="shared" si="26"/>
        <v>1.1586987895344001</v>
      </c>
      <c r="J245" s="215">
        <f t="shared" si="27"/>
        <v>0.43088043113769997</v>
      </c>
      <c r="K245" s="215"/>
      <c r="L245" s="123">
        <f>年份汇总!$E$4</f>
        <v>0.20169999999999999</v>
      </c>
      <c r="M245">
        <f t="shared" si="28"/>
        <v>6.4087322429999996E-2</v>
      </c>
      <c r="N245" s="123">
        <f>年份汇总!$F$4</f>
        <v>0.03</v>
      </c>
      <c r="O245">
        <f>VLOOKUP(B245,[1]Sheet1!$A$1:$F$2193,6)</f>
        <v>0.68403968691182804</v>
      </c>
      <c r="P245">
        <f t="shared" si="30"/>
        <v>1066731.2846041746</v>
      </c>
      <c r="Q245">
        <f t="shared" si="29"/>
        <v>792595.95721822523</v>
      </c>
      <c r="R245">
        <f t="shared" si="31"/>
        <v>294739.31521186576</v>
      </c>
      <c r="S245">
        <f t="shared" si="32"/>
        <v>43838.27197003457</v>
      </c>
    </row>
    <row r="246" spans="1:19">
      <c r="A246" s="171">
        <v>42719</v>
      </c>
      <c r="B246" s="15">
        <v>42719</v>
      </c>
      <c r="C246">
        <v>2.2828690319999998</v>
      </c>
      <c r="D246" s="215">
        <f t="shared" si="33"/>
        <v>1.6664943933599998</v>
      </c>
      <c r="E246" s="215"/>
      <c r="F246" s="215"/>
      <c r="G246" s="123">
        <f>年份汇总!$D$4</f>
        <v>0.73</v>
      </c>
      <c r="H246" s="123">
        <f>VLOOKUP(A246,'Hash shared by all mining pools'!$A$4:$Y$63,25)</f>
        <v>0.54239999999999999</v>
      </c>
      <c r="I246" s="144">
        <f t="shared" si="26"/>
        <v>1.2382281629567999</v>
      </c>
      <c r="J246" s="215">
        <f t="shared" si="27"/>
        <v>0.46045468375439996</v>
      </c>
      <c r="K246" s="215"/>
      <c r="L246" s="123">
        <f>年份汇总!$E$4</f>
        <v>0.20169999999999999</v>
      </c>
      <c r="M246">
        <f t="shared" si="28"/>
        <v>6.8486070959999992E-2</v>
      </c>
      <c r="N246" s="123">
        <f>年份汇总!$F$4</f>
        <v>0.03</v>
      </c>
      <c r="O246">
        <f>VLOOKUP(B246,[1]Sheet1!$A$1:$F$2193,6)</f>
        <v>0.63083610783690802</v>
      </c>
      <c r="P246">
        <f t="shared" si="30"/>
        <v>1051284.8368392515</v>
      </c>
      <c r="Q246">
        <f t="shared" si="29"/>
        <v>781119.03493371233</v>
      </c>
      <c r="R246">
        <f t="shared" si="31"/>
        <v>290471.44053490006</v>
      </c>
      <c r="S246">
        <f t="shared" si="32"/>
        <v>43203.486445448689</v>
      </c>
    </row>
    <row r="247" spans="1:19">
      <c r="A247" s="171">
        <v>42722</v>
      </c>
      <c r="B247" s="15">
        <v>42722</v>
      </c>
      <c r="C247">
        <v>2.1875732449999998</v>
      </c>
      <c r="D247" s="215">
        <f t="shared" si="33"/>
        <v>1.5969284688499998</v>
      </c>
      <c r="E247" s="215"/>
      <c r="F247" s="215"/>
      <c r="G247" s="123">
        <f>年份汇总!$D$4</f>
        <v>0.73</v>
      </c>
      <c r="H247" s="123">
        <f>VLOOKUP(A247,'Hash shared by all mining pools'!$A$4:$Y$63,25)</f>
        <v>0.54239999999999999</v>
      </c>
      <c r="I247" s="144">
        <f t="shared" si="26"/>
        <v>1.1865397280879999</v>
      </c>
      <c r="J247" s="215">
        <f t="shared" si="27"/>
        <v>0.44123352351649997</v>
      </c>
      <c r="K247" s="215"/>
      <c r="L247" s="123">
        <f>年份汇总!$E$4</f>
        <v>0.20169999999999999</v>
      </c>
      <c r="M247">
        <f t="shared" si="28"/>
        <v>6.5627197349999999E-2</v>
      </c>
      <c r="N247" s="123">
        <f>年份汇总!$F$4</f>
        <v>0.03</v>
      </c>
      <c r="O247">
        <f>VLOOKUP(B247,[1]Sheet1!$A$1:$F$2193,6)</f>
        <v>0.64092183208666198</v>
      </c>
      <c r="P247">
        <f t="shared" si="30"/>
        <v>1023506.3199666898</v>
      </c>
      <c r="Q247">
        <f t="shared" si="29"/>
        <v>760479.2163697707</v>
      </c>
      <c r="R247">
        <f t="shared" si="31"/>
        <v>282796.19827024842</v>
      </c>
      <c r="S247">
        <f t="shared" si="32"/>
        <v>42061.903560274928</v>
      </c>
    </row>
    <row r="248" spans="1:19">
      <c r="A248" s="171">
        <v>42725</v>
      </c>
      <c r="B248" s="15">
        <v>42725</v>
      </c>
      <c r="C248">
        <v>2.1829351610000001</v>
      </c>
      <c r="D248" s="215">
        <f t="shared" si="33"/>
        <v>1.59354266753</v>
      </c>
      <c r="E248" s="215"/>
      <c r="F248" s="215"/>
      <c r="G248" s="123">
        <f>年份汇总!$D$4</f>
        <v>0.73</v>
      </c>
      <c r="H248" s="123">
        <f>VLOOKUP(A248,'Hash shared by all mining pools'!$A$4:$Y$63,25)</f>
        <v>0.54239999999999999</v>
      </c>
      <c r="I248" s="144">
        <f t="shared" si="26"/>
        <v>1.1840240313264001</v>
      </c>
      <c r="J248" s="215">
        <f t="shared" si="27"/>
        <v>0.44029802197369999</v>
      </c>
      <c r="K248" s="215"/>
      <c r="L248" s="123">
        <f>年份汇总!$E$4</f>
        <v>0.20169999999999999</v>
      </c>
      <c r="M248">
        <f t="shared" si="28"/>
        <v>6.5488054830000003E-2</v>
      </c>
      <c r="N248" s="123">
        <f>年份汇总!$F$4</f>
        <v>0.03</v>
      </c>
      <c r="O248">
        <f>VLOOKUP(B248,[1]Sheet1!$A$1:$F$2193,6)</f>
        <v>0.67639212436373097</v>
      </c>
      <c r="P248">
        <f t="shared" si="30"/>
        <v>1077859.7101548633</v>
      </c>
      <c r="Q248">
        <f t="shared" si="29"/>
        <v>800864.52984657255</v>
      </c>
      <c r="R248">
        <f t="shared" si="31"/>
        <v>297814.11443593964</v>
      </c>
      <c r="S248">
        <f t="shared" si="32"/>
        <v>44295.604526912197</v>
      </c>
    </row>
    <row r="249" spans="1:19">
      <c r="A249" s="171">
        <v>42728</v>
      </c>
      <c r="B249" s="15">
        <v>42728</v>
      </c>
      <c r="C249">
        <v>2.2620161790000002</v>
      </c>
      <c r="D249" s="215">
        <f t="shared" si="33"/>
        <v>1.6512718106700002</v>
      </c>
      <c r="E249" s="215"/>
      <c r="F249" s="215"/>
      <c r="G249" s="123">
        <f>年份汇总!$D$4</f>
        <v>0.73</v>
      </c>
      <c r="H249" s="123">
        <f>VLOOKUP(A249,'Hash shared by all mining pools'!$A$4:$Y$63,25)</f>
        <v>0.54239999999999999</v>
      </c>
      <c r="I249" s="144">
        <f t="shared" si="26"/>
        <v>1.2269175754896</v>
      </c>
      <c r="J249" s="215">
        <f t="shared" si="27"/>
        <v>0.45624866330430003</v>
      </c>
      <c r="K249" s="215"/>
      <c r="L249" s="123">
        <f>年份汇总!$E$4</f>
        <v>0.20169999999999999</v>
      </c>
      <c r="M249">
        <f t="shared" si="28"/>
        <v>6.7860485370000001E-2</v>
      </c>
      <c r="N249" s="123">
        <f>年份汇总!$F$4</f>
        <v>0.03</v>
      </c>
      <c r="O249">
        <f>VLOOKUP(B249,[1]Sheet1!$A$1:$F$2193,6)</f>
        <v>0.72871789953086397</v>
      </c>
      <c r="P249">
        <f t="shared" si="30"/>
        <v>1203311.325425969</v>
      </c>
      <c r="Q249">
        <f t="shared" si="29"/>
        <v>894076.79850828159</v>
      </c>
      <c r="R249">
        <f t="shared" si="31"/>
        <v>332476.56758687389</v>
      </c>
      <c r="S249">
        <f t="shared" si="32"/>
        <v>49451.150359971325</v>
      </c>
    </row>
    <row r="250" spans="1:19">
      <c r="A250" s="171">
        <v>42731</v>
      </c>
      <c r="B250" s="15">
        <v>42731</v>
      </c>
      <c r="C250">
        <v>2.3435104330000001</v>
      </c>
      <c r="D250" s="215">
        <f t="shared" si="33"/>
        <v>1.71076261609</v>
      </c>
      <c r="E250" s="215"/>
      <c r="F250" s="215"/>
      <c r="G250" s="123">
        <f>年份汇总!$D$4</f>
        <v>0.73</v>
      </c>
      <c r="H250" s="123">
        <f>VLOOKUP(A250,'Hash shared by all mining pools'!$A$4:$Y$63,25)</f>
        <v>0.54239999999999999</v>
      </c>
      <c r="I250" s="144">
        <f t="shared" si="26"/>
        <v>1.2711200588592</v>
      </c>
      <c r="J250" s="215">
        <f t="shared" si="27"/>
        <v>0.4726860543361</v>
      </c>
      <c r="K250" s="215"/>
      <c r="L250" s="123">
        <f>年份汇总!$E$4</f>
        <v>0.20169999999999999</v>
      </c>
      <c r="M250">
        <f t="shared" si="28"/>
        <v>7.0305312989999993E-2</v>
      </c>
      <c r="N250" s="123">
        <f>年份汇总!$F$4</f>
        <v>0.03</v>
      </c>
      <c r="O250">
        <f>VLOOKUP(B250,[1]Sheet1!$A$1:$F$2193,6)</f>
        <v>0.75659146863910698</v>
      </c>
      <c r="P250">
        <f t="shared" si="30"/>
        <v>1294348.400200414</v>
      </c>
      <c r="Q250">
        <f t="shared" si="29"/>
        <v>961718.59214891016</v>
      </c>
      <c r="R250">
        <f t="shared" si="31"/>
        <v>357630.23605537461</v>
      </c>
      <c r="S250">
        <f t="shared" si="32"/>
        <v>53192.400008236182</v>
      </c>
    </row>
    <row r="251" spans="1:19" s="181" customFormat="1">
      <c r="A251" s="185">
        <v>42734</v>
      </c>
      <c r="B251" s="179">
        <v>42734</v>
      </c>
      <c r="C251" s="181">
        <v>2.3809185849999999</v>
      </c>
      <c r="D251" s="216">
        <f t="shared" si="33"/>
        <v>1.7380705670499998</v>
      </c>
      <c r="E251" s="216"/>
      <c r="F251" s="216"/>
      <c r="G251" s="186">
        <f>年份汇总!$D$4</f>
        <v>0.73</v>
      </c>
      <c r="H251" s="186">
        <f>VLOOKUP(A251,'Hash shared by all mining pools'!$A$4:$Y$63,25)</f>
        <v>0.54239999999999999</v>
      </c>
      <c r="I251" s="187">
        <f t="shared" si="26"/>
        <v>1.291410240504</v>
      </c>
      <c r="J251" s="216">
        <f t="shared" si="27"/>
        <v>0.48023127859449993</v>
      </c>
      <c r="K251" s="216"/>
      <c r="L251" s="186">
        <f>年份汇总!$E$4</f>
        <v>0.20169999999999999</v>
      </c>
      <c r="M251" s="181">
        <f t="shared" si="28"/>
        <v>7.1427557549999993E-2</v>
      </c>
      <c r="N251" s="186">
        <f>年份汇总!$F$4</f>
        <v>0.03</v>
      </c>
      <c r="O251" s="181">
        <f>VLOOKUP(B251,[1]Sheet1!$A$1:$F$2193,6)</f>
        <v>0.76084181187910904</v>
      </c>
      <c r="P251" s="181">
        <f t="shared" si="30"/>
        <v>1322396.7594080723</v>
      </c>
      <c r="Q251" s="181">
        <f t="shared" si="29"/>
        <v>982558.90726429934</v>
      </c>
      <c r="R251" s="181">
        <f t="shared" si="31"/>
        <v>365380.03612686053</v>
      </c>
      <c r="S251" s="181">
        <f t="shared" si="32"/>
        <v>54345.072304441324</v>
      </c>
    </row>
    <row r="252" spans="1:19" s="181" customFormat="1">
      <c r="A252" s="185">
        <v>42737</v>
      </c>
      <c r="B252" s="179">
        <v>42737</v>
      </c>
      <c r="C252" s="181">
        <v>2.420681793</v>
      </c>
      <c r="D252" s="216">
        <f t="shared" si="33"/>
        <v>2.0231138566812659</v>
      </c>
      <c r="E252" s="216"/>
      <c r="F252" s="216"/>
      <c r="G252" s="186">
        <f>年份汇总!$D$5</f>
        <v>0.83576199999999989</v>
      </c>
      <c r="H252" s="186">
        <f>VLOOKUP(A252,'Hash shared by all mining pools'!$A$4:$Y$63,25)</f>
        <v>0.4012</v>
      </c>
      <c r="I252" s="187">
        <f t="shared" si="26"/>
        <v>0.97117753535160001</v>
      </c>
      <c r="J252" s="216">
        <f t="shared" si="27"/>
        <v>0.19496166319458413</v>
      </c>
      <c r="K252" s="216"/>
      <c r="L252" s="186">
        <f>年份汇总!$E$5</f>
        <v>8.0539979999999997E-2</v>
      </c>
      <c r="M252" s="181">
        <f t="shared" si="28"/>
        <v>0.11493881289522599</v>
      </c>
      <c r="N252" s="186">
        <f>年份汇总!$F$5</f>
        <v>4.7481999999999996E-2</v>
      </c>
      <c r="O252" s="181">
        <f>VLOOKUP(B252,[1]Sheet1!$A$1:$F$2193,6)</f>
        <v>0.80873675802867195</v>
      </c>
      <c r="P252" s="181">
        <f t="shared" si="30"/>
        <v>1636166.5415752903</v>
      </c>
      <c r="Q252" s="181">
        <f t="shared" si="29"/>
        <v>785426.97141052899</v>
      </c>
      <c r="R252" s="181">
        <f t="shared" si="31"/>
        <v>157672.66343186583</v>
      </c>
      <c r="S252" s="181">
        <f t="shared" si="32"/>
        <v>92955.242912549176</v>
      </c>
    </row>
    <row r="253" spans="1:19">
      <c r="A253" s="171">
        <v>42740</v>
      </c>
      <c r="B253" s="15">
        <v>42740</v>
      </c>
      <c r="C253">
        <v>2.4794030380000001</v>
      </c>
      <c r="D253" s="215">
        <f t="shared" si="33"/>
        <v>2.0721908418449559</v>
      </c>
      <c r="E253" s="215"/>
      <c r="F253" s="215"/>
      <c r="G253" s="123">
        <f>年份汇总!$D$5</f>
        <v>0.83576199999999989</v>
      </c>
      <c r="H253" s="123">
        <f>VLOOKUP(A253,'Hash shared by all mining pools'!$A$4:$Y$63,25)</f>
        <v>0.4012</v>
      </c>
      <c r="I253" s="144">
        <f t="shared" si="26"/>
        <v>0.9947364988456</v>
      </c>
      <c r="J253" s="215">
        <f t="shared" si="27"/>
        <v>0.19969107109245923</v>
      </c>
      <c r="K253" s="215"/>
      <c r="L253" s="123">
        <f>年份汇总!$E$5</f>
        <v>8.0539979999999997E-2</v>
      </c>
      <c r="M253">
        <f t="shared" si="28"/>
        <v>0.11772701505031599</v>
      </c>
      <c r="N253" s="123">
        <f>年份汇总!$F$5</f>
        <v>4.7481999999999996E-2</v>
      </c>
      <c r="O253">
        <f>VLOOKUP(B253,[1]Sheet1!$A$1:$F$2193,6)</f>
        <v>0.80211172581462697</v>
      </c>
      <c r="P253">
        <f t="shared" si="30"/>
        <v>1662128.5723695222</v>
      </c>
      <c r="Q253">
        <f t="shared" si="29"/>
        <v>797889.80981984397</v>
      </c>
      <c r="R253">
        <f t="shared" si="31"/>
        <v>160174.54966374385</v>
      </c>
      <c r="S253">
        <f t="shared" si="32"/>
        <v>94430.219217013524</v>
      </c>
    </row>
    <row r="254" spans="1:19">
      <c r="A254" s="171">
        <v>42743</v>
      </c>
      <c r="B254" s="15">
        <v>42743</v>
      </c>
      <c r="C254">
        <v>2.4433061789999999</v>
      </c>
      <c r="D254" s="215">
        <f t="shared" si="33"/>
        <v>2.0420224587733977</v>
      </c>
      <c r="E254" s="215"/>
      <c r="F254" s="215"/>
      <c r="G254" s="123">
        <f>年份汇总!$D$5</f>
        <v>0.83576199999999989</v>
      </c>
      <c r="H254" s="123">
        <f>VLOOKUP(A254,'Hash shared by all mining pools'!$A$4:$Y$63,25)</f>
        <v>0.4012</v>
      </c>
      <c r="I254" s="144">
        <f t="shared" si="26"/>
        <v>0.98025443901479992</v>
      </c>
      <c r="J254" s="215">
        <f t="shared" si="27"/>
        <v>0.19678383079053641</v>
      </c>
      <c r="K254" s="215"/>
      <c r="L254" s="123">
        <f>年份汇总!$E$5</f>
        <v>8.0539979999999997E-2</v>
      </c>
      <c r="M254">
        <f t="shared" si="28"/>
        <v>0.11601306399127799</v>
      </c>
      <c r="N254" s="123">
        <f>年份汇总!$F$5</f>
        <v>4.7481999999999996E-2</v>
      </c>
      <c r="O254">
        <f>VLOOKUP(B254,[1]Sheet1!$A$1:$F$2193,6)</f>
        <v>0.72123409240589698</v>
      </c>
      <c r="P254">
        <f t="shared" si="30"/>
        <v>1472776.2147258895</v>
      </c>
      <c r="Q254">
        <f t="shared" si="29"/>
        <v>706992.9206496909</v>
      </c>
      <c r="R254">
        <f t="shared" si="31"/>
        <v>141927.20760036813</v>
      </c>
      <c r="S254">
        <f t="shared" si="32"/>
        <v>83672.576914976627</v>
      </c>
    </row>
    <row r="255" spans="1:19">
      <c r="A255" s="171">
        <v>42746</v>
      </c>
      <c r="B255" s="15">
        <v>42746</v>
      </c>
      <c r="C255">
        <v>2.3936729969999999</v>
      </c>
      <c r="D255" s="215">
        <f t="shared" si="33"/>
        <v>2.0005409313187137</v>
      </c>
      <c r="E255" s="215"/>
      <c r="F255" s="215"/>
      <c r="G255" s="123">
        <f>年份汇总!$D$5</f>
        <v>0.83576199999999989</v>
      </c>
      <c r="H255" s="123">
        <f>VLOOKUP(A255,'Hash shared by all mining pools'!$A$4:$Y$63,25)</f>
        <v>0.4012</v>
      </c>
      <c r="I255" s="144">
        <f t="shared" si="26"/>
        <v>0.96034160639639998</v>
      </c>
      <c r="J255" s="215">
        <f t="shared" si="27"/>
        <v>0.19278637530492004</v>
      </c>
      <c r="K255" s="215"/>
      <c r="L255" s="123">
        <f>年份汇总!$E$5</f>
        <v>8.0539979999999997E-2</v>
      </c>
      <c r="M255">
        <f t="shared" si="28"/>
        <v>0.11365638124355398</v>
      </c>
      <c r="N255" s="123">
        <f>年份汇总!$F$5</f>
        <v>4.7481999999999996E-2</v>
      </c>
      <c r="O255">
        <f>VLOOKUP(B255,[1]Sheet1!$A$1:$F$2193,6)</f>
        <v>0.58050848718897397</v>
      </c>
      <c r="P255">
        <f t="shared" si="30"/>
        <v>1161330.9895994475</v>
      </c>
      <c r="Q255">
        <f t="shared" si="29"/>
        <v>557486.45311380317</v>
      </c>
      <c r="R255">
        <f t="shared" si="31"/>
        <v>111914.1270789049</v>
      </c>
      <c r="S255">
        <f t="shared" si="32"/>
        <v>65978.493935068793</v>
      </c>
    </row>
    <row r="256" spans="1:19">
      <c r="A256" s="171">
        <v>42749</v>
      </c>
      <c r="B256" s="15">
        <v>42749</v>
      </c>
      <c r="C256">
        <v>2.5231475130000001</v>
      </c>
      <c r="D256" s="215">
        <f t="shared" si="33"/>
        <v>2.1087508117599056</v>
      </c>
      <c r="E256" s="215"/>
      <c r="F256" s="215"/>
      <c r="G256" s="123">
        <f>年份汇总!$D$5</f>
        <v>0.83576199999999989</v>
      </c>
      <c r="H256" s="123">
        <f>VLOOKUP(A256,'Hash shared by all mining pools'!$A$4:$Y$63,25)</f>
        <v>0.4012</v>
      </c>
      <c r="I256" s="144">
        <f t="shared" si="26"/>
        <v>1.0122867822156001</v>
      </c>
      <c r="J256" s="215">
        <f t="shared" si="27"/>
        <v>0.20321425023406975</v>
      </c>
      <c r="K256" s="215"/>
      <c r="L256" s="123">
        <f>年份汇总!$E$5</f>
        <v>8.0539979999999997E-2</v>
      </c>
      <c r="M256">
        <f t="shared" si="28"/>
        <v>0.119804090212266</v>
      </c>
      <c r="N256" s="123">
        <f>年份汇总!$F$5</f>
        <v>4.7481999999999996E-2</v>
      </c>
      <c r="O256">
        <f>VLOOKUP(B256,[1]Sheet1!$A$1:$F$2193,6)</f>
        <v>0.61084904212138402</v>
      </c>
      <c r="P256">
        <f t="shared" si="30"/>
        <v>1288128.4134362293</v>
      </c>
      <c r="Q256">
        <f t="shared" si="29"/>
        <v>618354.4112685374</v>
      </c>
      <c r="R256">
        <f t="shared" si="31"/>
        <v>124133.23010089675</v>
      </c>
      <c r="S256">
        <f t="shared" si="32"/>
        <v>73182.213748386566</v>
      </c>
    </row>
    <row r="257" spans="1:19">
      <c r="A257" s="171">
        <v>42752</v>
      </c>
      <c r="B257" s="15">
        <v>42752</v>
      </c>
      <c r="C257">
        <v>2.6418874799999998</v>
      </c>
      <c r="D257" s="215">
        <f t="shared" si="33"/>
        <v>2.2079891640597595</v>
      </c>
      <c r="E257" s="215"/>
      <c r="F257" s="215"/>
      <c r="G257" s="123">
        <f>年份汇总!$D$5</f>
        <v>0.83576199999999989</v>
      </c>
      <c r="H257" s="123">
        <f>VLOOKUP(A257,'Hash shared by all mining pools'!$A$4:$Y$63,25)</f>
        <v>0.4012</v>
      </c>
      <c r="I257" s="144">
        <f t="shared" si="26"/>
        <v>1.059925256976</v>
      </c>
      <c r="J257" s="215">
        <f t="shared" si="27"/>
        <v>0.21277756480145038</v>
      </c>
      <c r="K257" s="215"/>
      <c r="L257" s="123">
        <f>年份汇总!$E$5</f>
        <v>8.0539979999999997E-2</v>
      </c>
      <c r="M257">
        <f t="shared" si="28"/>
        <v>0.12544210132535999</v>
      </c>
      <c r="N257" s="123">
        <f>年份汇总!$F$5</f>
        <v>4.7481999999999996E-2</v>
      </c>
      <c r="O257">
        <f>VLOOKUP(B257,[1]Sheet1!$A$1:$F$2193,6)</f>
        <v>0.677672901484207</v>
      </c>
      <c r="P257">
        <f t="shared" si="30"/>
        <v>1496294.4232540661</v>
      </c>
      <c r="Q257">
        <f t="shared" si="29"/>
        <v>718282.62425131956</v>
      </c>
      <c r="R257">
        <f t="shared" si="31"/>
        <v>144193.58970974275</v>
      </c>
      <c r="S257">
        <f t="shared" si="32"/>
        <v>85008.712773432591</v>
      </c>
    </row>
    <row r="258" spans="1:19">
      <c r="A258" s="171">
        <v>42755</v>
      </c>
      <c r="B258" s="15">
        <v>42755</v>
      </c>
      <c r="C258">
        <v>2.7298239990000002</v>
      </c>
      <c r="D258" s="215">
        <f t="shared" si="33"/>
        <v>2.2814831650522378</v>
      </c>
      <c r="E258" s="215"/>
      <c r="F258" s="215"/>
      <c r="G258" s="123">
        <f>年份汇总!$D$5</f>
        <v>0.83576199999999989</v>
      </c>
      <c r="H258" s="123">
        <f>VLOOKUP(A258,'Hash shared by all mining pools'!$A$4:$Y$63,25)</f>
        <v>0.4012</v>
      </c>
      <c r="I258" s="144">
        <f t="shared" ref="I258:I321" si="34">C258*H258</f>
        <v>1.0952053883988</v>
      </c>
      <c r="J258" s="215">
        <f t="shared" ref="J258:J321" si="35">L258*C258</f>
        <v>0.21985997028298002</v>
      </c>
      <c r="K258" s="215"/>
      <c r="L258" s="123">
        <f>年份汇总!$E$5</f>
        <v>8.0539979999999997E-2</v>
      </c>
      <c r="M258">
        <f t="shared" ref="M258:M321" si="36">N258*C258</f>
        <v>0.12961750312051801</v>
      </c>
      <c r="N258" s="123">
        <f>年份汇总!$F$5</f>
        <v>4.7481999999999996E-2</v>
      </c>
      <c r="O258">
        <f>VLOOKUP(B258,[1]Sheet1!$A$1:$F$2193,6)</f>
        <v>0.66803706964712395</v>
      </c>
      <c r="P258">
        <f t="shared" si="30"/>
        <v>1524115.3280307427</v>
      </c>
      <c r="Q258">
        <f t="shared" ref="Q258:Q321" si="37">O258*I258*1000000</f>
        <v>731637.79832767462</v>
      </c>
      <c r="R258">
        <f t="shared" si="31"/>
        <v>146874.61028054572</v>
      </c>
      <c r="S258">
        <f t="shared" si="32"/>
        <v>86589.296959607789</v>
      </c>
    </row>
    <row r="259" spans="1:19">
      <c r="A259" s="171">
        <v>42758</v>
      </c>
      <c r="B259" s="15">
        <v>42758</v>
      </c>
      <c r="C259">
        <v>2.8446632209999998</v>
      </c>
      <c r="D259" s="215">
        <f t="shared" si="33"/>
        <v>2.3774614229094015</v>
      </c>
      <c r="E259" s="215"/>
      <c r="F259" s="215"/>
      <c r="G259" s="123">
        <f>年份汇总!$D$5</f>
        <v>0.83576199999999989</v>
      </c>
      <c r="H259" s="123">
        <f>VLOOKUP(A259,'Hash shared by all mining pools'!$A$4:$Y$63,25)</f>
        <v>0.4012</v>
      </c>
      <c r="I259" s="144">
        <f t="shared" si="34"/>
        <v>1.1412788842652</v>
      </c>
      <c r="J259" s="215">
        <f t="shared" si="35"/>
        <v>0.22910911892607555</v>
      </c>
      <c r="K259" s="215"/>
      <c r="L259" s="123">
        <f>年份汇总!$E$5</f>
        <v>8.0539979999999997E-2</v>
      </c>
      <c r="M259">
        <f t="shared" si="36"/>
        <v>0.13507029905952198</v>
      </c>
      <c r="N259" s="123">
        <f>年份汇总!$F$5</f>
        <v>4.7481999999999996E-2</v>
      </c>
      <c r="O259">
        <f>VLOOKUP(B259,[1]Sheet1!$A$1:$F$2193,6)</f>
        <v>0.58935407299689202</v>
      </c>
      <c r="P259">
        <f t="shared" si="30"/>
        <v>1401166.5729846423</v>
      </c>
      <c r="Q259">
        <f t="shared" si="37"/>
        <v>672617.35886704409</v>
      </c>
      <c r="R259">
        <f t="shared" si="31"/>
        <v>135026.39239981194</v>
      </c>
      <c r="S259">
        <f t="shared" si="32"/>
        <v>79604.230891637548</v>
      </c>
    </row>
    <row r="260" spans="1:19">
      <c r="A260" s="171">
        <v>42761</v>
      </c>
      <c r="B260" s="15">
        <v>42761</v>
      </c>
      <c r="C260">
        <v>2.9520406729999999</v>
      </c>
      <c r="D260" s="215">
        <f t="shared" si="33"/>
        <v>2.4672034169478256</v>
      </c>
      <c r="E260" s="215"/>
      <c r="F260" s="215"/>
      <c r="G260" s="123">
        <f>年份汇总!$D$5</f>
        <v>0.83576199999999989</v>
      </c>
      <c r="H260" s="123">
        <f>VLOOKUP(A260,'Hash shared by all mining pools'!$A$4:$Y$63,25)</f>
        <v>0.4012</v>
      </c>
      <c r="I260" s="144">
        <f t="shared" si="34"/>
        <v>1.1843587180076001</v>
      </c>
      <c r="J260" s="215">
        <f t="shared" si="35"/>
        <v>0.23775729676260654</v>
      </c>
      <c r="K260" s="215"/>
      <c r="L260" s="123">
        <f>年份汇总!$E$5</f>
        <v>8.0539979999999997E-2</v>
      </c>
      <c r="M260">
        <f t="shared" si="36"/>
        <v>0.14016879523538597</v>
      </c>
      <c r="N260" s="123">
        <f>年份汇总!$F$5</f>
        <v>4.7481999999999996E-2</v>
      </c>
      <c r="O260">
        <f>VLOOKUP(B260,[1]Sheet1!$A$1:$F$2193,6)</f>
        <v>0.58716561583611204</v>
      </c>
      <c r="P260">
        <f t="shared" si="30"/>
        <v>1448657.01370513</v>
      </c>
      <c r="Q260">
        <f t="shared" si="37"/>
        <v>695414.71602980071</v>
      </c>
      <c r="R260">
        <f t="shared" si="31"/>
        <v>139602.90957314512</v>
      </c>
      <c r="S260">
        <f t="shared" si="32"/>
        <v>82302.296975391291</v>
      </c>
    </row>
    <row r="261" spans="1:19">
      <c r="A261" s="171">
        <v>42764</v>
      </c>
      <c r="B261" s="15">
        <v>42764</v>
      </c>
      <c r="C261">
        <v>3.0534276839999999</v>
      </c>
      <c r="D261" s="215">
        <f t="shared" si="33"/>
        <v>2.5519388280352078</v>
      </c>
      <c r="E261" s="215"/>
      <c r="F261" s="215"/>
      <c r="G261" s="123">
        <f>年份汇总!$D$5</f>
        <v>0.83576199999999989</v>
      </c>
      <c r="H261" s="123">
        <f>VLOOKUP(A261,'Hash shared by all mining pools'!$A$4:$Y$63,25)</f>
        <v>0.4012</v>
      </c>
      <c r="I261" s="144">
        <f t="shared" si="34"/>
        <v>1.2250351868208</v>
      </c>
      <c r="J261" s="215">
        <f t="shared" si="35"/>
        <v>0.24592300460080629</v>
      </c>
      <c r="K261" s="215"/>
      <c r="L261" s="123">
        <f>年份汇总!$E$5</f>
        <v>8.0539979999999997E-2</v>
      </c>
      <c r="M261">
        <f t="shared" si="36"/>
        <v>0.14498285329168797</v>
      </c>
      <c r="N261" s="123">
        <f>年份汇总!$F$5</f>
        <v>4.7481999999999996E-2</v>
      </c>
      <c r="O261">
        <f>VLOOKUP(B261,[1]Sheet1!$A$1:$F$2193,6)</f>
        <v>0.58838782436742498</v>
      </c>
      <c r="P261">
        <f t="shared" si="30"/>
        <v>1501529.734946392</v>
      </c>
      <c r="Q261">
        <f t="shared" si="37"/>
        <v>720795.7883470325</v>
      </c>
      <c r="R261">
        <f t="shared" si="31"/>
        <v>144698.10163896866</v>
      </c>
      <c r="S261">
        <f t="shared" si="32"/>
        <v>85306.145618877854</v>
      </c>
    </row>
    <row r="262" spans="1:19">
      <c r="A262" s="171">
        <v>42767</v>
      </c>
      <c r="B262" s="15">
        <v>42767</v>
      </c>
      <c r="C262">
        <v>3.0445617020000002</v>
      </c>
      <c r="D262" s="215">
        <f t="shared" si="33"/>
        <v>2.5445289771869239</v>
      </c>
      <c r="E262" s="215"/>
      <c r="F262" s="215"/>
      <c r="G262" s="123">
        <f>年份汇总!$D$5</f>
        <v>0.83576199999999989</v>
      </c>
      <c r="H262" s="123">
        <f>VLOOKUP(A262,'Hash shared by all mining pools'!$A$4:$Y$63,25)</f>
        <v>0.40689999999999998</v>
      </c>
      <c r="I262" s="144">
        <f t="shared" si="34"/>
        <v>1.2388321565438001</v>
      </c>
      <c r="J262" s="215">
        <f t="shared" si="35"/>
        <v>0.24520893858784595</v>
      </c>
      <c r="K262" s="215"/>
      <c r="L262" s="123">
        <f>年份汇总!$E$5</f>
        <v>8.0539979999999997E-2</v>
      </c>
      <c r="M262">
        <f t="shared" si="36"/>
        <v>0.14456187873436399</v>
      </c>
      <c r="N262" s="123">
        <f>年份汇总!$F$5</f>
        <v>4.7481999999999996E-2</v>
      </c>
      <c r="O262">
        <f>VLOOKUP(B262,[1]Sheet1!$A$1:$F$2193,6)</f>
        <v>0.63287365530817896</v>
      </c>
      <c r="P262">
        <f t="shared" si="30"/>
        <v>1610365.3548298704</v>
      </c>
      <c r="Q262">
        <f t="shared" si="37"/>
        <v>784024.2352251889</v>
      </c>
      <c r="R262">
        <f t="shared" si="31"/>
        <v>155186.27727832884</v>
      </c>
      <c r="S262">
        <f t="shared" si="32"/>
        <v>91489.404612834638</v>
      </c>
    </row>
    <row r="263" spans="1:19">
      <c r="A263" s="171">
        <v>42770</v>
      </c>
      <c r="B263" s="15">
        <v>42770</v>
      </c>
      <c r="C263">
        <v>3.1506050970000001</v>
      </c>
      <c r="D263" s="215">
        <f t="shared" si="33"/>
        <v>2.6331560170789139</v>
      </c>
      <c r="E263" s="215"/>
      <c r="F263" s="215"/>
      <c r="G263" s="123">
        <f>年份汇总!$D$5</f>
        <v>0.83576199999999989</v>
      </c>
      <c r="H263" s="123">
        <f>VLOOKUP(A263,'Hash shared by all mining pools'!$A$4:$Y$63,25)</f>
        <v>0.40689999999999998</v>
      </c>
      <c r="I263" s="144">
        <f t="shared" si="34"/>
        <v>1.2819812139693001</v>
      </c>
      <c r="J263" s="215">
        <f t="shared" si="35"/>
        <v>0.25374967150027805</v>
      </c>
      <c r="K263" s="215"/>
      <c r="L263" s="123">
        <f>年份汇总!$E$5</f>
        <v>8.0539979999999997E-2</v>
      </c>
      <c r="M263">
        <f t="shared" si="36"/>
        <v>0.14959703121575399</v>
      </c>
      <c r="N263" s="123">
        <f>年份汇总!$F$5</f>
        <v>4.7481999999999996E-2</v>
      </c>
      <c r="O263">
        <f>VLOOKUP(B263,[1]Sheet1!$A$1:$F$2193,6)</f>
        <v>0.66735145408677299</v>
      </c>
      <c r="P263">
        <f t="shared" si="30"/>
        <v>1757240.4968349489</v>
      </c>
      <c r="Q263">
        <f t="shared" si="37"/>
        <v>855532.02725433884</v>
      </c>
      <c r="R263">
        <f t="shared" si="31"/>
        <v>169340.21224975155</v>
      </c>
      <c r="S263">
        <f t="shared" si="32"/>
        <v>99833.796308897799</v>
      </c>
    </row>
    <row r="264" spans="1:19">
      <c r="A264" s="171">
        <v>42773</v>
      </c>
      <c r="B264" s="15">
        <v>42773</v>
      </c>
      <c r="C264">
        <v>3.113197005</v>
      </c>
      <c r="D264" s="215">
        <f t="shared" si="33"/>
        <v>2.6018917552928098</v>
      </c>
      <c r="E264" s="215"/>
      <c r="F264" s="215"/>
      <c r="G264" s="123">
        <f>年份汇总!$D$5</f>
        <v>0.83576199999999989</v>
      </c>
      <c r="H264" s="123">
        <f>VLOOKUP(A264,'Hash shared by all mining pools'!$A$4:$Y$63,25)</f>
        <v>0.40689999999999998</v>
      </c>
      <c r="I264" s="144">
        <f t="shared" si="34"/>
        <v>1.2667598613344999</v>
      </c>
      <c r="J264" s="215">
        <f t="shared" si="35"/>
        <v>0.25073682451875989</v>
      </c>
      <c r="K264" s="215"/>
      <c r="L264" s="123">
        <f>年份汇总!$E$5</f>
        <v>8.0539979999999997E-2</v>
      </c>
      <c r="M264">
        <f t="shared" si="36"/>
        <v>0.14782082019140999</v>
      </c>
      <c r="N264" s="123">
        <f>年份汇总!$F$5</f>
        <v>4.7481999999999996E-2</v>
      </c>
      <c r="O264">
        <f>VLOOKUP(B264,[1]Sheet1!$A$1:$F$2193,6)</f>
        <v>0.63217099643841701</v>
      </c>
      <c r="P264">
        <f t="shared" ref="P264:P327" si="38">O264*D264*1000000</f>
        <v>1644840.5035683576</v>
      </c>
      <c r="Q264">
        <f t="shared" si="37"/>
        <v>800808.84378802171</v>
      </c>
      <c r="R264">
        <f t="shared" ref="R264:R327" si="39">O264*J264*1000000</f>
        <v>158508.54819982895</v>
      </c>
      <c r="S264">
        <f t="shared" ref="S264:S327" si="40">O264*M264*1000000</f>
        <v>93448.035194747732</v>
      </c>
    </row>
    <row r="265" spans="1:19">
      <c r="A265" s="171">
        <v>42776</v>
      </c>
      <c r="B265" s="15">
        <v>42776</v>
      </c>
      <c r="C265">
        <v>3.0304984579999998</v>
      </c>
      <c r="D265" s="215">
        <f t="shared" si="33"/>
        <v>2.5327754522549957</v>
      </c>
      <c r="E265" s="215"/>
      <c r="F265" s="215"/>
      <c r="G265" s="123">
        <f>年份汇总!$D$5</f>
        <v>0.83576199999999989</v>
      </c>
      <c r="H265" s="123">
        <f>VLOOKUP(A265,'Hash shared by all mining pools'!$A$4:$Y$63,25)</f>
        <v>0.40689999999999998</v>
      </c>
      <c r="I265" s="144">
        <f t="shared" si="34"/>
        <v>1.2331098225602</v>
      </c>
      <c r="J265" s="215">
        <f t="shared" si="35"/>
        <v>0.24407628519735081</v>
      </c>
      <c r="K265" s="215"/>
      <c r="L265" s="123">
        <f>年份汇总!$E$5</f>
        <v>8.0539979999999997E-2</v>
      </c>
      <c r="M265">
        <f t="shared" si="36"/>
        <v>0.14389412778275598</v>
      </c>
      <c r="N265" s="123">
        <f>年份汇总!$F$5</f>
        <v>4.7481999999999996E-2</v>
      </c>
      <c r="O265">
        <f>VLOOKUP(B265,[1]Sheet1!$A$1:$F$2193,6)</f>
        <v>0.588880669947491</v>
      </c>
      <c r="P265">
        <f t="shared" si="38"/>
        <v>1491502.5051504814</v>
      </c>
      <c r="Q265">
        <f t="shared" si="37"/>
        <v>726154.53842808236</v>
      </c>
      <c r="R265">
        <f t="shared" si="39"/>
        <v>143731.80634531082</v>
      </c>
      <c r="S265">
        <f t="shared" si="40"/>
        <v>84736.47037021922</v>
      </c>
    </row>
    <row r="266" spans="1:19">
      <c r="A266" s="171">
        <v>42779</v>
      </c>
      <c r="B266" s="15">
        <v>42779</v>
      </c>
      <c r="C266">
        <v>3.1089575109999998</v>
      </c>
      <c r="D266" s="215">
        <f t="shared" si="33"/>
        <v>2.5983485473083814</v>
      </c>
      <c r="E266" s="215"/>
      <c r="F266" s="215"/>
      <c r="G266" s="123">
        <f>年份汇总!$D$5</f>
        <v>0.83576199999999989</v>
      </c>
      <c r="H266" s="123">
        <f>VLOOKUP(A266,'Hash shared by all mining pools'!$A$4:$Y$63,25)</f>
        <v>0.40689999999999998</v>
      </c>
      <c r="I266" s="144">
        <f t="shared" si="34"/>
        <v>1.2650348112258998</v>
      </c>
      <c r="J266" s="215">
        <f t="shared" si="35"/>
        <v>0.25039537575678977</v>
      </c>
      <c r="K266" s="215"/>
      <c r="L266" s="123">
        <f>年份汇总!$E$5</f>
        <v>8.0539979999999997E-2</v>
      </c>
      <c r="M266">
        <f t="shared" si="36"/>
        <v>0.14761952053730198</v>
      </c>
      <c r="N266" s="123">
        <f>年份汇总!$F$5</f>
        <v>4.7481999999999996E-2</v>
      </c>
      <c r="O266">
        <f>VLOOKUP(B266,[1]Sheet1!$A$1:$F$2193,6)</f>
        <v>0.590054059369438</v>
      </c>
      <c r="P266">
        <f t="shared" si="38"/>
        <v>1533166.1079959925</v>
      </c>
      <c r="Q266">
        <f t="shared" si="37"/>
        <v>746438.9256074928</v>
      </c>
      <c r="R266">
        <f t="shared" si="39"/>
        <v>147746.80791262956</v>
      </c>
      <c r="S266">
        <f t="shared" si="40"/>
        <v>87103.49733520516</v>
      </c>
    </row>
    <row r="267" spans="1:19">
      <c r="A267" s="171">
        <v>42782</v>
      </c>
      <c r="B267" s="15">
        <v>42782</v>
      </c>
      <c r="C267">
        <v>3.2228826659999998</v>
      </c>
      <c r="D267" s="215">
        <f t="shared" si="33"/>
        <v>2.6935628627014916</v>
      </c>
      <c r="E267" s="215"/>
      <c r="F267" s="215"/>
      <c r="G267" s="123">
        <f>年份汇总!$D$5</f>
        <v>0.83576199999999989</v>
      </c>
      <c r="H267" s="123">
        <f>VLOOKUP(A267,'Hash shared by all mining pools'!$A$4:$Y$63,25)</f>
        <v>0.40689999999999998</v>
      </c>
      <c r="I267" s="144">
        <f t="shared" si="34"/>
        <v>1.3113909567953999</v>
      </c>
      <c r="J267" s="215">
        <f t="shared" si="35"/>
        <v>0.25957090546198663</v>
      </c>
      <c r="K267" s="215"/>
      <c r="L267" s="123">
        <f>年份汇总!$E$5</f>
        <v>8.0539979999999997E-2</v>
      </c>
      <c r="M267">
        <f t="shared" si="36"/>
        <v>0.15302891474701197</v>
      </c>
      <c r="N267" s="123">
        <f>年份汇总!$F$5</f>
        <v>4.7481999999999996E-2</v>
      </c>
      <c r="O267">
        <f>VLOOKUP(B267,[1]Sheet1!$A$1:$F$2193,6)</f>
        <v>0.61197321202307098</v>
      </c>
      <c r="P267">
        <f t="shared" si="38"/>
        <v>1648388.3168734899</v>
      </c>
      <c r="Q267">
        <f t="shared" si="37"/>
        <v>802536.13604808913</v>
      </c>
      <c r="R267">
        <f t="shared" si="39"/>
        <v>158850.44076330887</v>
      </c>
      <c r="S267">
        <f t="shared" si="40"/>
        <v>93649.596490133597</v>
      </c>
    </row>
    <row r="268" spans="1:19">
      <c r="A268" s="171">
        <v>42785</v>
      </c>
      <c r="B268" s="15">
        <v>42785</v>
      </c>
      <c r="C268">
        <v>3.1599240279999998</v>
      </c>
      <c r="D268" s="215">
        <f t="shared" si="33"/>
        <v>2.6409444254893355</v>
      </c>
      <c r="E268" s="215"/>
      <c r="F268" s="215"/>
      <c r="G268" s="123">
        <f>年份汇总!$D$5</f>
        <v>0.83576199999999989</v>
      </c>
      <c r="H268" s="123">
        <f>VLOOKUP(A268,'Hash shared by all mining pools'!$A$4:$Y$63,25)</f>
        <v>0.40689999999999998</v>
      </c>
      <c r="I268" s="144">
        <f t="shared" si="34"/>
        <v>1.2857730869931998</v>
      </c>
      <c r="J268" s="215">
        <f t="shared" si="35"/>
        <v>0.25450021801663941</v>
      </c>
      <c r="K268" s="215"/>
      <c r="L268" s="123">
        <f>年份汇总!$E$5</f>
        <v>8.0539979999999997E-2</v>
      </c>
      <c r="M268">
        <f t="shared" si="36"/>
        <v>0.15003951269749599</v>
      </c>
      <c r="N268" s="123">
        <f>年份汇总!$F$5</f>
        <v>4.7481999999999996E-2</v>
      </c>
      <c r="O268">
        <f>VLOOKUP(B268,[1]Sheet1!$A$1:$F$2193,6)</f>
        <v>0.59779119901854905</v>
      </c>
      <c r="P268">
        <f t="shared" si="38"/>
        <v>1578733.3346546232</v>
      </c>
      <c r="Q268">
        <f t="shared" si="37"/>
        <v>768623.83533944609</v>
      </c>
      <c r="R268">
        <f t="shared" si="39"/>
        <v>152137.99047864901</v>
      </c>
      <c r="S268">
        <f t="shared" si="40"/>
        <v>89692.300195594944</v>
      </c>
    </row>
    <row r="269" spans="1:19">
      <c r="A269" s="171">
        <v>42788</v>
      </c>
      <c r="B269" s="15">
        <v>42788</v>
      </c>
      <c r="C269">
        <v>3.1902964090000001</v>
      </c>
      <c r="D269" s="215">
        <f t="shared" si="33"/>
        <v>2.6663285073786578</v>
      </c>
      <c r="E269" s="215"/>
      <c r="F269" s="215"/>
      <c r="G269" s="123">
        <f>年份汇总!$D$5</f>
        <v>0.83576199999999989</v>
      </c>
      <c r="H269" s="123">
        <f>VLOOKUP(A269,'Hash shared by all mining pools'!$A$4:$Y$63,25)</f>
        <v>0.40689999999999998</v>
      </c>
      <c r="I269" s="144">
        <f t="shared" si="34"/>
        <v>1.2981316088221</v>
      </c>
      <c r="J269" s="215">
        <f t="shared" si="35"/>
        <v>0.25694640897493182</v>
      </c>
      <c r="K269" s="215"/>
      <c r="L269" s="123">
        <f>年份汇总!$E$5</f>
        <v>8.0539979999999997E-2</v>
      </c>
      <c r="M269">
        <f t="shared" si="36"/>
        <v>0.15148165409213799</v>
      </c>
      <c r="N269" s="123">
        <f>年份汇总!$F$5</f>
        <v>4.7481999999999996E-2</v>
      </c>
      <c r="O269">
        <f>VLOOKUP(B269,[1]Sheet1!$A$1:$F$2193,6)</f>
        <v>0.63747964674175905</v>
      </c>
      <c r="P269">
        <f t="shared" si="38"/>
        <v>1699730.1549812285</v>
      </c>
      <c r="Q269">
        <f t="shared" si="37"/>
        <v>827532.47941622371</v>
      </c>
      <c r="R269">
        <f t="shared" si="39"/>
        <v>163798.10602490307</v>
      </c>
      <c r="S269">
        <f t="shared" si="40"/>
        <v>96566.471338513467</v>
      </c>
    </row>
    <row r="270" spans="1:19">
      <c r="A270" s="171">
        <v>42791</v>
      </c>
      <c r="B270" s="15">
        <v>42791</v>
      </c>
      <c r="C270">
        <v>3.147790987</v>
      </c>
      <c r="D270" s="215">
        <f t="shared" si="33"/>
        <v>2.6308040908770938</v>
      </c>
      <c r="E270" s="215"/>
      <c r="F270" s="215"/>
      <c r="G270" s="123">
        <f>年份汇总!$D$5</f>
        <v>0.83576199999999989</v>
      </c>
      <c r="H270" s="123">
        <f>VLOOKUP(A270,'Hash shared by all mining pools'!$A$4:$Y$63,25)</f>
        <v>0.40689999999999998</v>
      </c>
      <c r="I270" s="144">
        <f t="shared" si="34"/>
        <v>1.2808361526103</v>
      </c>
      <c r="J270" s="215">
        <f t="shared" si="35"/>
        <v>0.25352302313716024</v>
      </c>
      <c r="K270" s="215"/>
      <c r="L270" s="123">
        <f>年份汇总!$E$5</f>
        <v>8.0539979999999997E-2</v>
      </c>
      <c r="M270">
        <f t="shared" si="36"/>
        <v>0.14946341164473398</v>
      </c>
      <c r="N270" s="123">
        <f>年份汇总!$F$5</f>
        <v>4.7481999999999996E-2</v>
      </c>
      <c r="O270">
        <f>VLOOKUP(B270,[1]Sheet1!$A$1:$F$2193,6)</f>
        <v>0.65254037722749703</v>
      </c>
      <c r="P270">
        <f t="shared" si="38"/>
        <v>1716705.8938725812</v>
      </c>
      <c r="Q270">
        <f t="shared" si="37"/>
        <v>835797.30619094113</v>
      </c>
      <c r="R270">
        <f t="shared" si="39"/>
        <v>165434.00915377802</v>
      </c>
      <c r="S270">
        <f t="shared" si="40"/>
        <v>97530.911016363374</v>
      </c>
    </row>
    <row r="271" spans="1:19">
      <c r="A271" s="171">
        <v>42794</v>
      </c>
      <c r="B271" s="15">
        <v>42794</v>
      </c>
      <c r="C271">
        <v>3.3993797909999999</v>
      </c>
      <c r="D271" s="215">
        <f t="shared" si="33"/>
        <v>2.8410724528857414</v>
      </c>
      <c r="E271" s="215"/>
      <c r="F271" s="215"/>
      <c r="G271" s="123">
        <f>年份汇总!$D$5</f>
        <v>0.83576199999999989</v>
      </c>
      <c r="H271" s="123">
        <f>VLOOKUP(A271,'Hash shared by all mining pools'!$A$4:$Y$63,25)</f>
        <v>0.40689999999999998</v>
      </c>
      <c r="I271" s="144">
        <f t="shared" si="34"/>
        <v>1.3832076369578998</v>
      </c>
      <c r="J271" s="215">
        <f t="shared" si="35"/>
        <v>0.27378598037954416</v>
      </c>
      <c r="K271" s="215"/>
      <c r="L271" s="123">
        <f>年份汇总!$E$5</f>
        <v>8.0539979999999997E-2</v>
      </c>
      <c r="M271">
        <f t="shared" si="36"/>
        <v>0.16140935123626199</v>
      </c>
      <c r="N271" s="123">
        <f>年份汇总!$F$5</f>
        <v>4.7481999999999996E-2</v>
      </c>
      <c r="O271">
        <f>VLOOKUP(B271,[1]Sheet1!$A$1:$F$2193,6)</f>
        <v>0.67315189966877298</v>
      </c>
      <c r="P271">
        <f t="shared" si="38"/>
        <v>1912473.3187566574</v>
      </c>
      <c r="Q271">
        <f t="shared" si="37"/>
        <v>931108.84845456481</v>
      </c>
      <c r="R271">
        <f t="shared" si="39"/>
        <v>184299.55279516755</v>
      </c>
      <c r="S271">
        <f t="shared" si="40"/>
        <v>108653.01140899397</v>
      </c>
    </row>
    <row r="272" spans="1:19">
      <c r="A272" s="171">
        <v>42797</v>
      </c>
      <c r="B272" s="15">
        <v>42797</v>
      </c>
      <c r="C272">
        <v>3.449462735</v>
      </c>
      <c r="D272" s="215">
        <f t="shared" si="33"/>
        <v>2.8829298743290694</v>
      </c>
      <c r="E272" s="215"/>
      <c r="F272" s="215"/>
      <c r="G272" s="123">
        <f>年份汇总!$D$5</f>
        <v>0.83576199999999989</v>
      </c>
      <c r="H272" s="123">
        <f>VLOOKUP(A272,'Hash shared by all mining pools'!$A$4:$Y$63,25)</f>
        <v>0.41570000000000001</v>
      </c>
      <c r="I272" s="144">
        <f t="shared" si="34"/>
        <v>1.4339416589395</v>
      </c>
      <c r="J272" s="215">
        <f t="shared" si="35"/>
        <v>0.27781965968764527</v>
      </c>
      <c r="K272" s="215"/>
      <c r="L272" s="123">
        <f>年份汇总!$E$5</f>
        <v>8.0539979999999997E-2</v>
      </c>
      <c r="M272">
        <f t="shared" si="36"/>
        <v>0.16378738958326999</v>
      </c>
      <c r="N272" s="123">
        <f>年份汇总!$F$5</f>
        <v>4.7481999999999996E-2</v>
      </c>
      <c r="O272">
        <f>VLOOKUP(B272,[1]Sheet1!$A$1:$F$2193,6)</f>
        <v>0.72735911977312095</v>
      </c>
      <c r="P272">
        <f t="shared" si="38"/>
        <v>2096925.335759626</v>
      </c>
      <c r="Q272">
        <f t="shared" si="37"/>
        <v>1042990.5428522434</v>
      </c>
      <c r="R272">
        <f t="shared" si="39"/>
        <v>202074.66312607366</v>
      </c>
      <c r="S272">
        <f t="shared" si="40"/>
        <v>119132.2515172245</v>
      </c>
    </row>
    <row r="273" spans="1:19">
      <c r="A273" s="171">
        <v>42800</v>
      </c>
      <c r="B273" s="15">
        <v>42800</v>
      </c>
      <c r="C273">
        <v>3.3615822139999998</v>
      </c>
      <c r="D273" s="215">
        <f t="shared" si="33"/>
        <v>2.8094826743370676</v>
      </c>
      <c r="E273" s="215"/>
      <c r="F273" s="215"/>
      <c r="G273" s="123">
        <f>年份汇总!$D$5</f>
        <v>0.83576199999999989</v>
      </c>
      <c r="H273" s="123">
        <f>VLOOKUP(A273,'Hash shared by all mining pools'!$A$4:$Y$63,25)</f>
        <v>0.41570000000000001</v>
      </c>
      <c r="I273" s="144">
        <f t="shared" si="34"/>
        <v>1.3974097263598</v>
      </c>
      <c r="J273" s="215">
        <f t="shared" si="35"/>
        <v>0.27074176428391572</v>
      </c>
      <c r="K273" s="215"/>
      <c r="L273" s="123">
        <f>年份汇总!$E$5</f>
        <v>8.0539979999999997E-2</v>
      </c>
      <c r="M273">
        <f t="shared" si="36"/>
        <v>0.15961464668514797</v>
      </c>
      <c r="N273" s="123">
        <f>年份汇总!$F$5</f>
        <v>4.7481999999999996E-2</v>
      </c>
      <c r="O273">
        <f>VLOOKUP(B273,[1]Sheet1!$A$1:$F$2193,6)</f>
        <v>0.69462547540410602</v>
      </c>
      <c r="P273">
        <f t="shared" si="38"/>
        <v>1951538.2383009847</v>
      </c>
      <c r="Q273">
        <f t="shared" si="37"/>
        <v>970676.39550699783</v>
      </c>
      <c r="R273">
        <f t="shared" si="39"/>
        <v>188064.12672746138</v>
      </c>
      <c r="S273">
        <f t="shared" si="40"/>
        <v>110872.39983512933</v>
      </c>
    </row>
    <row r="274" spans="1:19">
      <c r="A274" s="171">
        <v>42803</v>
      </c>
      <c r="B274" s="15">
        <v>42803</v>
      </c>
      <c r="C274">
        <v>3.3210300149999998</v>
      </c>
      <c r="D274" s="215">
        <f t="shared" si="33"/>
        <v>2.7755906873964293</v>
      </c>
      <c r="E274" s="215"/>
      <c r="F274" s="215"/>
      <c r="G274" s="123">
        <f>年份汇总!$D$5</f>
        <v>0.83576199999999989</v>
      </c>
      <c r="H274" s="123">
        <f>VLOOKUP(A274,'Hash shared by all mining pools'!$A$4:$Y$63,25)</f>
        <v>0.41570000000000001</v>
      </c>
      <c r="I274" s="144">
        <f t="shared" si="34"/>
        <v>1.3805521772355001</v>
      </c>
      <c r="J274" s="215">
        <f t="shared" si="35"/>
        <v>0.26747569098749968</v>
      </c>
      <c r="K274" s="215"/>
      <c r="L274" s="123">
        <f>年份汇总!$E$5</f>
        <v>8.0539979999999997E-2</v>
      </c>
      <c r="M274">
        <f t="shared" si="36"/>
        <v>0.15768914717222998</v>
      </c>
      <c r="N274" s="123">
        <f>年份汇总!$F$5</f>
        <v>4.7481999999999996E-2</v>
      </c>
      <c r="O274">
        <f>VLOOKUP(B274,[1]Sheet1!$A$1:$F$2193,6)</f>
        <v>0.64859834484025902</v>
      </c>
      <c r="P274">
        <f t="shared" si="38"/>
        <v>1800243.5257993608</v>
      </c>
      <c r="Q274">
        <f t="shared" si="37"/>
        <v>895423.8571205613</v>
      </c>
      <c r="R274">
        <f t="shared" si="39"/>
        <v>173484.29045949687</v>
      </c>
      <c r="S274">
        <f t="shared" si="40"/>
        <v>102276.91985518039</v>
      </c>
    </row>
    <row r="275" spans="1:19">
      <c r="A275" s="171">
        <v>42806</v>
      </c>
      <c r="B275" s="15">
        <v>42806</v>
      </c>
      <c r="C275">
        <v>3.344125478</v>
      </c>
      <c r="D275" s="215">
        <f t="shared" si="33"/>
        <v>2.7948929977442356</v>
      </c>
      <c r="E275" s="215"/>
      <c r="F275" s="215"/>
      <c r="G275" s="123">
        <f>年份汇总!$D$5</f>
        <v>0.83576199999999989</v>
      </c>
      <c r="H275" s="123">
        <f>VLOOKUP(A275,'Hash shared by all mining pools'!$A$4:$Y$63,25)</f>
        <v>0.41570000000000001</v>
      </c>
      <c r="I275" s="144">
        <f t="shared" si="34"/>
        <v>1.3901529612046</v>
      </c>
      <c r="J275" s="215">
        <f t="shared" si="35"/>
        <v>0.26933579911561045</v>
      </c>
      <c r="K275" s="215"/>
      <c r="L275" s="123">
        <f>年份汇总!$E$5</f>
        <v>8.0539979999999997E-2</v>
      </c>
      <c r="M275">
        <f t="shared" si="36"/>
        <v>0.15878576594639598</v>
      </c>
      <c r="N275" s="123">
        <f>年份汇总!$F$5</f>
        <v>4.7481999999999996E-2</v>
      </c>
      <c r="O275">
        <f>VLOOKUP(B275,[1]Sheet1!$A$1:$F$2193,6)</f>
        <v>0.66654750685407105</v>
      </c>
      <c r="P275">
        <f t="shared" si="38"/>
        <v>1862928.959570321</v>
      </c>
      <c r="Q275">
        <f t="shared" si="37"/>
        <v>926602.99043673021</v>
      </c>
      <c r="R275">
        <f t="shared" si="39"/>
        <v>179525.10540705908</v>
      </c>
      <c r="S275">
        <f t="shared" si="40"/>
        <v>105838.2564154843</v>
      </c>
    </row>
    <row r="276" spans="1:19">
      <c r="A276" s="171">
        <v>42809</v>
      </c>
      <c r="B276" s="15">
        <v>42809</v>
      </c>
      <c r="C276">
        <v>3.4292010770000001</v>
      </c>
      <c r="D276" s="215">
        <f t="shared" si="33"/>
        <v>2.8659959505156736</v>
      </c>
      <c r="E276" s="215"/>
      <c r="F276" s="215"/>
      <c r="G276" s="123">
        <f>年份汇总!$D$5</f>
        <v>0.83576199999999989</v>
      </c>
      <c r="H276" s="123">
        <f>VLOOKUP(A276,'Hash shared by all mining pools'!$A$4:$Y$63,25)</f>
        <v>0.41570000000000001</v>
      </c>
      <c r="I276" s="144">
        <f t="shared" si="34"/>
        <v>1.4255188877089</v>
      </c>
      <c r="J276" s="215">
        <f t="shared" si="35"/>
        <v>0.27618778615755846</v>
      </c>
      <c r="K276" s="215"/>
      <c r="L276" s="123">
        <f>年份汇总!$E$5</f>
        <v>8.0539979999999997E-2</v>
      </c>
      <c r="M276">
        <f t="shared" si="36"/>
        <v>0.16282532553811399</v>
      </c>
      <c r="N276" s="123">
        <f>年份汇总!$F$5</f>
        <v>4.7481999999999996E-2</v>
      </c>
      <c r="O276">
        <f>VLOOKUP(B276,[1]Sheet1!$A$1:$F$2193,6)</f>
        <v>0.68195355257161205</v>
      </c>
      <c r="P276">
        <f t="shared" si="38"/>
        <v>1954476.1201100175</v>
      </c>
      <c r="Q276">
        <f t="shared" si="37"/>
        <v>972137.6697310172</v>
      </c>
      <c r="R276">
        <f t="shared" si="39"/>
        <v>188347.24194703571</v>
      </c>
      <c r="S276">
        <f t="shared" si="40"/>
        <v>111039.30919934607</v>
      </c>
    </row>
    <row r="277" spans="1:19">
      <c r="A277" s="171">
        <v>42812</v>
      </c>
      <c r="B277" s="15">
        <v>42812</v>
      </c>
      <c r="C277">
        <v>3.4553781849999998</v>
      </c>
      <c r="D277" s="215">
        <f t="shared" si="33"/>
        <v>2.8878737826519694</v>
      </c>
      <c r="E277" s="215"/>
      <c r="F277" s="215"/>
      <c r="G277" s="123">
        <f>年份汇总!$D$5</f>
        <v>0.83576199999999989</v>
      </c>
      <c r="H277" s="123">
        <f>VLOOKUP(A277,'Hash shared by all mining pools'!$A$4:$Y$63,25)</f>
        <v>0.41570000000000001</v>
      </c>
      <c r="I277" s="144">
        <f t="shared" si="34"/>
        <v>1.4364007115044999</v>
      </c>
      <c r="J277" s="215">
        <f t="shared" si="35"/>
        <v>0.27829608991233629</v>
      </c>
      <c r="K277" s="215"/>
      <c r="L277" s="123">
        <f>年份汇总!$E$5</f>
        <v>8.0539979999999997E-2</v>
      </c>
      <c r="M277">
        <f t="shared" si="36"/>
        <v>0.16406826698016999</v>
      </c>
      <c r="N277" s="123">
        <f>年份汇总!$F$5</f>
        <v>4.7481999999999996E-2</v>
      </c>
      <c r="O277">
        <f>VLOOKUP(B277,[1]Sheet1!$A$1:$F$2193,6)</f>
        <v>0.51475986764503001</v>
      </c>
      <c r="P277">
        <f t="shared" si="38"/>
        <v>1486561.52613348</v>
      </c>
      <c r="Q277">
        <f t="shared" si="37"/>
        <v>739401.44013928331</v>
      </c>
      <c r="R277">
        <f t="shared" si="39"/>
        <v>143255.65840940361</v>
      </c>
      <c r="S277">
        <f t="shared" si="40"/>
        <v>84455.759395461748</v>
      </c>
    </row>
    <row r="278" spans="1:19">
      <c r="A278" s="171">
        <v>42815</v>
      </c>
      <c r="B278" s="15">
        <v>42815</v>
      </c>
      <c r="C278">
        <v>3.5615982229999998</v>
      </c>
      <c r="D278" s="215">
        <f t="shared" si="33"/>
        <v>2.9766484540509257</v>
      </c>
      <c r="E278" s="215"/>
      <c r="F278" s="215"/>
      <c r="G278" s="123">
        <f>年份汇总!$D$5</f>
        <v>0.83576199999999989</v>
      </c>
      <c r="H278" s="123">
        <f>VLOOKUP(A278,'Hash shared by all mining pools'!$A$4:$Y$63,25)</f>
        <v>0.41570000000000001</v>
      </c>
      <c r="I278" s="144">
        <f t="shared" si="34"/>
        <v>1.4805563813011</v>
      </c>
      <c r="J278" s="215">
        <f t="shared" si="35"/>
        <v>0.28685104964845554</v>
      </c>
      <c r="K278" s="215"/>
      <c r="L278" s="123">
        <f>年份汇总!$E$5</f>
        <v>8.0539979999999997E-2</v>
      </c>
      <c r="M278">
        <f t="shared" si="36"/>
        <v>0.16911180682448598</v>
      </c>
      <c r="N278" s="123">
        <f>年份汇总!$F$5</f>
        <v>4.7481999999999996E-2</v>
      </c>
      <c r="O278">
        <f>VLOOKUP(B278,[1]Sheet1!$A$1:$F$2193,6)</f>
        <v>0.592315851072028</v>
      </c>
      <c r="P278">
        <f t="shared" si="38"/>
        <v>1763116.0624034107</v>
      </c>
      <c r="Q278">
        <f t="shared" si="37"/>
        <v>876957.01305048296</v>
      </c>
      <c r="R278">
        <f t="shared" si="39"/>
        <v>169906.42360342949</v>
      </c>
      <c r="S278">
        <f t="shared" si="40"/>
        <v>100167.60378557381</v>
      </c>
    </row>
    <row r="279" spans="1:19">
      <c r="A279" s="171">
        <v>42818</v>
      </c>
      <c r="B279" s="15">
        <v>42818</v>
      </c>
      <c r="C279">
        <v>3.5950728299999999</v>
      </c>
      <c r="D279" s="215">
        <f t="shared" si="33"/>
        <v>3.0046252585464597</v>
      </c>
      <c r="E279" s="215"/>
      <c r="F279" s="215"/>
      <c r="G279" s="123">
        <f>年份汇总!$D$5</f>
        <v>0.83576199999999989</v>
      </c>
      <c r="H279" s="123">
        <f>VLOOKUP(A279,'Hash shared by all mining pools'!$A$4:$Y$63,25)</f>
        <v>0.41570000000000001</v>
      </c>
      <c r="I279" s="144">
        <f t="shared" si="34"/>
        <v>1.494471775431</v>
      </c>
      <c r="J279" s="215">
        <f t="shared" si="35"/>
        <v>0.28954709382674337</v>
      </c>
      <c r="K279" s="215"/>
      <c r="L279" s="123">
        <f>年份汇总!$E$5</f>
        <v>8.0539979999999997E-2</v>
      </c>
      <c r="M279">
        <f t="shared" si="36"/>
        <v>0.17070124811405998</v>
      </c>
      <c r="N279" s="123">
        <f>年份汇总!$F$5</f>
        <v>4.7481999999999996E-2</v>
      </c>
      <c r="O279">
        <f>VLOOKUP(B279,[1]Sheet1!$A$1:$F$2193,6)</f>
        <v>0.49557173924808301</v>
      </c>
      <c r="P279">
        <f t="shared" si="38"/>
        <v>1489007.3651665901</v>
      </c>
      <c r="Q279">
        <f t="shared" si="37"/>
        <v>740617.97700751119</v>
      </c>
      <c r="R279">
        <f t="shared" si="39"/>
        <v>143491.35688194708</v>
      </c>
      <c r="S279">
        <f t="shared" si="40"/>
        <v>84594.714419703261</v>
      </c>
    </row>
    <row r="280" spans="1:19">
      <c r="A280" s="171">
        <v>42821</v>
      </c>
      <c r="B280" s="15">
        <v>42821</v>
      </c>
      <c r="C280">
        <v>3.587653559</v>
      </c>
      <c r="D280" s="215">
        <f t="shared" ref="D280:D343" si="41">G280*C280</f>
        <v>2.9984245137769578</v>
      </c>
      <c r="E280" s="215"/>
      <c r="F280" s="215"/>
      <c r="G280" s="123">
        <f>年份汇总!$D$5</f>
        <v>0.83576199999999989</v>
      </c>
      <c r="H280" s="123">
        <f>VLOOKUP(A280,'Hash shared by all mining pools'!$A$4:$Y$63,25)</f>
        <v>0.41570000000000001</v>
      </c>
      <c r="I280" s="144">
        <f t="shared" si="34"/>
        <v>1.4913875844763</v>
      </c>
      <c r="J280" s="215">
        <f t="shared" si="35"/>
        <v>0.28894954588878879</v>
      </c>
      <c r="K280" s="215"/>
      <c r="L280" s="123">
        <f>年份汇总!$E$5</f>
        <v>8.0539979999999997E-2</v>
      </c>
      <c r="M280">
        <f t="shared" si="36"/>
        <v>0.17034896628843799</v>
      </c>
      <c r="N280" s="123">
        <f>年份汇总!$F$5</f>
        <v>4.7481999999999996E-2</v>
      </c>
      <c r="O280">
        <f>VLOOKUP(B280,[1]Sheet1!$A$1:$F$2193,6)</f>
        <v>0.55279253536294504</v>
      </c>
      <c r="P280">
        <f t="shared" si="38"/>
        <v>1657506.6890651702</v>
      </c>
      <c r="Q280">
        <f t="shared" si="37"/>
        <v>824427.9240314723</v>
      </c>
      <c r="R280">
        <f t="shared" si="39"/>
        <v>159729.15206383521</v>
      </c>
      <c r="S280">
        <f t="shared" si="40"/>
        <v>94167.636971042477</v>
      </c>
    </row>
    <row r="281" spans="1:19">
      <c r="A281" s="171">
        <v>42824</v>
      </c>
      <c r="B281" s="15">
        <v>42824</v>
      </c>
      <c r="C281">
        <v>3.6180574029999999</v>
      </c>
      <c r="D281" s="215">
        <f t="shared" si="41"/>
        <v>3.0238348912460857</v>
      </c>
      <c r="E281" s="215"/>
      <c r="F281" s="215"/>
      <c r="G281" s="123">
        <f>年份汇总!$D$5</f>
        <v>0.83576199999999989</v>
      </c>
      <c r="H281" s="123">
        <f>VLOOKUP(A281,'Hash shared by all mining pools'!$A$4:$Y$63,25)</f>
        <v>0.41570000000000001</v>
      </c>
      <c r="I281" s="144">
        <f t="shared" si="34"/>
        <v>1.5040264624271</v>
      </c>
      <c r="J281" s="215">
        <f t="shared" si="35"/>
        <v>0.29139827087647191</v>
      </c>
      <c r="K281" s="215"/>
      <c r="L281" s="123">
        <f>年份汇总!$E$5</f>
        <v>8.0539979999999997E-2</v>
      </c>
      <c r="M281">
        <f t="shared" si="36"/>
        <v>0.17179260160924598</v>
      </c>
      <c r="N281" s="123">
        <f>年份汇总!$F$5</f>
        <v>4.7481999999999996E-2</v>
      </c>
      <c r="O281">
        <f>VLOOKUP(B281,[1]Sheet1!$A$1:$F$2193,6)</f>
        <v>0.54256943885614195</v>
      </c>
      <c r="P281">
        <f t="shared" si="38"/>
        <v>1640640.4001370119</v>
      </c>
      <c r="Q281">
        <f t="shared" si="37"/>
        <v>816038.79374385986</v>
      </c>
      <c r="R281">
        <f t="shared" si="39"/>
        <v>158103.79631309744</v>
      </c>
      <c r="S281">
        <f t="shared" si="40"/>
        <v>93209.415454765345</v>
      </c>
    </row>
    <row r="282" spans="1:19">
      <c r="A282" s="171">
        <v>42827</v>
      </c>
      <c r="B282" s="15">
        <v>42827</v>
      </c>
      <c r="C282">
        <v>3.5067166030000001</v>
      </c>
      <c r="D282" s="215">
        <f t="shared" si="41"/>
        <v>2.9307804815564857</v>
      </c>
      <c r="E282" s="215"/>
      <c r="F282" s="215"/>
      <c r="G282" s="123">
        <f>年份汇总!$D$5</f>
        <v>0.83576199999999989</v>
      </c>
      <c r="H282" s="123">
        <f>VLOOKUP(A282,'Hash shared by all mining pools'!$A$4:$Y$63,25)</f>
        <v>0.44119999999999993</v>
      </c>
      <c r="I282" s="144">
        <f t="shared" si="34"/>
        <v>1.5471633652435999</v>
      </c>
      <c r="J282" s="215">
        <f t="shared" si="35"/>
        <v>0.28243088507128794</v>
      </c>
      <c r="K282" s="215"/>
      <c r="L282" s="123">
        <f>年份汇总!$E$5</f>
        <v>8.0539979999999997E-2</v>
      </c>
      <c r="M282">
        <f t="shared" si="36"/>
        <v>0.16650591774364598</v>
      </c>
      <c r="N282" s="123">
        <f>年份汇总!$F$5</f>
        <v>4.7481999999999996E-2</v>
      </c>
      <c r="O282">
        <f>VLOOKUP(B282,[1]Sheet1!$A$1:$F$2193,6)</f>
        <v>0.55470083318333296</v>
      </c>
      <c r="P282">
        <f t="shared" si="38"/>
        <v>1625706.3749968323</v>
      </c>
      <c r="Q282">
        <f t="shared" si="37"/>
        <v>858212.8077713541</v>
      </c>
      <c r="R282">
        <f t="shared" si="39"/>
        <v>156664.64726574958</v>
      </c>
      <c r="S282">
        <f t="shared" si="40"/>
        <v>92360.971302355931</v>
      </c>
    </row>
    <row r="283" spans="1:19">
      <c r="A283" s="171">
        <v>42830</v>
      </c>
      <c r="B283" s="15">
        <v>42830</v>
      </c>
      <c r="C283">
        <v>3.7041473300000001</v>
      </c>
      <c r="D283" s="215">
        <f t="shared" si="41"/>
        <v>3.0957855808154595</v>
      </c>
      <c r="E283" s="215"/>
      <c r="F283" s="215"/>
      <c r="G283" s="123">
        <f>年份汇总!$D$5</f>
        <v>0.83576199999999989</v>
      </c>
      <c r="H283" s="123">
        <f>VLOOKUP(A283,'Hash shared by all mining pools'!$A$4:$Y$63,25)</f>
        <v>0.44119999999999993</v>
      </c>
      <c r="I283" s="144">
        <f t="shared" si="34"/>
        <v>1.6342698019959998</v>
      </c>
      <c r="J283" s="215">
        <f t="shared" si="35"/>
        <v>0.29833195187525341</v>
      </c>
      <c r="K283" s="215"/>
      <c r="L283" s="123">
        <f>年份汇总!$E$5</f>
        <v>8.0539979999999997E-2</v>
      </c>
      <c r="M283">
        <f t="shared" si="36"/>
        <v>0.17588032352305999</v>
      </c>
      <c r="N283" s="123">
        <f>年份汇总!$F$5</f>
        <v>4.7481999999999996E-2</v>
      </c>
      <c r="O283">
        <f>VLOOKUP(B283,[1]Sheet1!$A$1:$F$2193,6)</f>
        <v>0.56608000866286401</v>
      </c>
      <c r="P283">
        <f t="shared" si="38"/>
        <v>1752462.3284063847</v>
      </c>
      <c r="Q283">
        <f t="shared" si="37"/>
        <v>925127.4636713526</v>
      </c>
      <c r="R283">
        <f t="shared" si="39"/>
        <v>168879.75390195259</v>
      </c>
      <c r="S283">
        <f t="shared" si="40"/>
        <v>99562.335063561113</v>
      </c>
    </row>
    <row r="284" spans="1:19">
      <c r="A284" s="171">
        <v>42833</v>
      </c>
      <c r="B284" s="15">
        <v>42833</v>
      </c>
      <c r="C284">
        <v>3.6723332960000001</v>
      </c>
      <c r="D284" s="215">
        <f t="shared" si="41"/>
        <v>3.0691966201315517</v>
      </c>
      <c r="E284" s="215"/>
      <c r="F284" s="215"/>
      <c r="G284" s="123">
        <f>年份汇总!$D$5</f>
        <v>0.83576199999999989</v>
      </c>
      <c r="H284" s="123">
        <f>VLOOKUP(A284,'Hash shared by all mining pools'!$A$4:$Y$63,25)</f>
        <v>0.44119999999999993</v>
      </c>
      <c r="I284" s="144">
        <f t="shared" si="34"/>
        <v>1.6202334501951998</v>
      </c>
      <c r="J284" s="215">
        <f t="shared" si="35"/>
        <v>0.29576965021317408</v>
      </c>
      <c r="K284" s="215"/>
      <c r="L284" s="123">
        <f>年份汇总!$E$5</f>
        <v>8.0539979999999997E-2</v>
      </c>
      <c r="M284">
        <f t="shared" si="36"/>
        <v>0.17436972956067198</v>
      </c>
      <c r="N284" s="123">
        <f>年份汇总!$F$5</f>
        <v>4.7481999999999996E-2</v>
      </c>
      <c r="O284">
        <f>VLOOKUP(B284,[1]Sheet1!$A$1:$F$2193,6)</f>
        <v>0.59183287948496199</v>
      </c>
      <c r="P284">
        <f t="shared" si="38"/>
        <v>1816451.4733979693</v>
      </c>
      <c r="Q284">
        <f t="shared" si="37"/>
        <v>958907.42826687987</v>
      </c>
      <c r="R284">
        <f t="shared" si="39"/>
        <v>175046.20374992283</v>
      </c>
      <c r="S284">
        <f t="shared" si="40"/>
        <v>103197.7391409066</v>
      </c>
    </row>
    <row r="285" spans="1:19">
      <c r="A285" s="171">
        <v>42836</v>
      </c>
      <c r="B285" s="15">
        <v>42836</v>
      </c>
      <c r="C285">
        <v>3.7894221840000002</v>
      </c>
      <c r="D285" s="215">
        <f t="shared" si="41"/>
        <v>3.1670550633442076</v>
      </c>
      <c r="E285" s="215"/>
      <c r="F285" s="215"/>
      <c r="G285" s="123">
        <f>年份汇总!$D$5</f>
        <v>0.83576199999999989</v>
      </c>
      <c r="H285" s="123">
        <f>VLOOKUP(A285,'Hash shared by all mining pools'!$A$4:$Y$63,25)</f>
        <v>0.44119999999999993</v>
      </c>
      <c r="I285" s="144">
        <f t="shared" si="34"/>
        <v>1.6718930675807997</v>
      </c>
      <c r="J285" s="215">
        <f t="shared" si="35"/>
        <v>0.30519998691091632</v>
      </c>
      <c r="K285" s="215"/>
      <c r="L285" s="123">
        <f>年份汇总!$E$5</f>
        <v>8.0539979999999997E-2</v>
      </c>
      <c r="M285">
        <f t="shared" si="36"/>
        <v>0.17992934414068801</v>
      </c>
      <c r="N285" s="123">
        <f>年份汇总!$F$5</f>
        <v>4.7481999999999996E-2</v>
      </c>
      <c r="O285">
        <f>VLOOKUP(B285,[1]Sheet1!$A$1:$F$2193,6)</f>
        <v>0.60645821515215204</v>
      </c>
      <c r="P285">
        <f t="shared" si="38"/>
        <v>1920686.5610043141</v>
      </c>
      <c r="Q285">
        <f t="shared" si="37"/>
        <v>1013933.2856903081</v>
      </c>
      <c r="R285">
        <f t="shared" si="39"/>
        <v>185091.03932645448</v>
      </c>
      <c r="S285">
        <f t="shared" si="40"/>
        <v>109119.62890105897</v>
      </c>
    </row>
    <row r="286" spans="1:19">
      <c r="A286" s="171">
        <v>42839</v>
      </c>
      <c r="B286" s="15">
        <v>42839</v>
      </c>
      <c r="C286">
        <v>3.7681332959999998</v>
      </c>
      <c r="D286" s="215">
        <f t="shared" si="41"/>
        <v>3.1492626197315516</v>
      </c>
      <c r="E286" s="215"/>
      <c r="F286" s="215"/>
      <c r="G286" s="123">
        <f>年份汇总!$D$5</f>
        <v>0.83576199999999989</v>
      </c>
      <c r="H286" s="123">
        <f>VLOOKUP(A286,'Hash shared by all mining pools'!$A$4:$Y$63,25)</f>
        <v>0.44119999999999993</v>
      </c>
      <c r="I286" s="144">
        <f t="shared" si="34"/>
        <v>1.6625004101951997</v>
      </c>
      <c r="J286" s="215">
        <f t="shared" si="35"/>
        <v>0.30348538029717403</v>
      </c>
      <c r="K286" s="215"/>
      <c r="L286" s="123">
        <f>年份汇总!$E$5</f>
        <v>8.0539979999999997E-2</v>
      </c>
      <c r="M286">
        <f t="shared" si="36"/>
        <v>0.17891850516067198</v>
      </c>
      <c r="N286" s="123">
        <f>年份汇总!$F$5</f>
        <v>4.7481999999999996E-2</v>
      </c>
      <c r="O286">
        <f>VLOOKUP(B286,[1]Sheet1!$A$1:$F$2193,6)</f>
        <v>0.56371214422337501</v>
      </c>
      <c r="P286">
        <f t="shared" si="38"/>
        <v>1775277.5840913963</v>
      </c>
      <c r="Q286">
        <f t="shared" si="37"/>
        <v>937171.67100337648</v>
      </c>
      <c r="R286">
        <f t="shared" si="39"/>
        <v>171078.39446776637</v>
      </c>
      <c r="S286">
        <f t="shared" si="40"/>
        <v>100858.53418536339</v>
      </c>
    </row>
    <row r="287" spans="1:19">
      <c r="A287" s="171">
        <v>42842</v>
      </c>
      <c r="B287" s="15">
        <v>42842</v>
      </c>
      <c r="C287">
        <v>3.72793632</v>
      </c>
      <c r="D287" s="215">
        <f t="shared" si="41"/>
        <v>3.1156675146758395</v>
      </c>
      <c r="E287" s="215"/>
      <c r="F287" s="215"/>
      <c r="G287" s="123">
        <f>年份汇总!$D$5</f>
        <v>0.83576199999999989</v>
      </c>
      <c r="H287" s="123">
        <f>VLOOKUP(A287,'Hash shared by all mining pools'!$A$4:$Y$63,25)</f>
        <v>0.44119999999999993</v>
      </c>
      <c r="I287" s="144">
        <f t="shared" si="34"/>
        <v>1.6447655043839997</v>
      </c>
      <c r="J287" s="215">
        <f t="shared" si="35"/>
        <v>0.30024791665407358</v>
      </c>
      <c r="K287" s="215"/>
      <c r="L287" s="123">
        <f>年份汇总!$E$5</f>
        <v>8.0539979999999997E-2</v>
      </c>
      <c r="M287">
        <f t="shared" si="36"/>
        <v>0.17700987234623999</v>
      </c>
      <c r="N287" s="123">
        <f>年份汇总!$F$5</f>
        <v>4.7481999999999996E-2</v>
      </c>
      <c r="O287">
        <f>VLOOKUP(B287,[1]Sheet1!$A$1:$F$2193,6)</f>
        <v>0.57644411849677901</v>
      </c>
      <c r="P287">
        <f t="shared" si="38"/>
        <v>1796008.2140263645</v>
      </c>
      <c r="Q287">
        <f t="shared" si="37"/>
        <v>948115.40130854491</v>
      </c>
      <c r="R287">
        <f t="shared" si="39"/>
        <v>173076.14564615182</v>
      </c>
      <c r="S287">
        <f t="shared" si="40"/>
        <v>102036.29982985569</v>
      </c>
    </row>
    <row r="288" spans="1:19">
      <c r="A288" s="171">
        <v>42845</v>
      </c>
      <c r="B288" s="15">
        <v>42845</v>
      </c>
      <c r="C288">
        <v>3.6364717780000002</v>
      </c>
      <c r="D288" s="215">
        <f t="shared" si="41"/>
        <v>3.0392249261248359</v>
      </c>
      <c r="E288" s="215"/>
      <c r="F288" s="215"/>
      <c r="G288" s="123">
        <f>年份汇总!$D$5</f>
        <v>0.83576199999999989</v>
      </c>
      <c r="H288" s="123">
        <f>VLOOKUP(A288,'Hash shared by all mining pools'!$A$4:$Y$63,25)</f>
        <v>0.44119999999999993</v>
      </c>
      <c r="I288" s="144">
        <f t="shared" si="34"/>
        <v>1.6044113484535998</v>
      </c>
      <c r="J288" s="215">
        <f t="shared" si="35"/>
        <v>0.29288136427068445</v>
      </c>
      <c r="K288" s="215"/>
      <c r="L288" s="123">
        <f>年份汇总!$E$5</f>
        <v>8.0539979999999997E-2</v>
      </c>
      <c r="M288">
        <f t="shared" si="36"/>
        <v>0.172666952962996</v>
      </c>
      <c r="N288" s="123">
        <f>年份汇总!$F$5</f>
        <v>4.7481999999999996E-2</v>
      </c>
      <c r="O288">
        <f>VLOOKUP(B288,[1]Sheet1!$A$1:$F$2193,6)</f>
        <v>0.59342491239877504</v>
      </c>
      <c r="P288">
        <f t="shared" si="38"/>
        <v>1803551.7855458043</v>
      </c>
      <c r="Q288">
        <f t="shared" si="37"/>
        <v>952097.66390767798</v>
      </c>
      <c r="R288">
        <f t="shared" si="39"/>
        <v>173803.09793556464</v>
      </c>
      <c r="S288">
        <f t="shared" si="40"/>
        <v>102464.87143622931</v>
      </c>
    </row>
    <row r="289" spans="1:19">
      <c r="A289" s="171">
        <v>42848</v>
      </c>
      <c r="B289" s="15">
        <v>42848</v>
      </c>
      <c r="C289">
        <v>3.8094613800000001</v>
      </c>
      <c r="D289" s="215">
        <f t="shared" si="41"/>
        <v>3.1838030618715596</v>
      </c>
      <c r="E289" s="215"/>
      <c r="F289" s="215"/>
      <c r="G289" s="123">
        <f>年份汇总!$D$5</f>
        <v>0.83576199999999989</v>
      </c>
      <c r="H289" s="123">
        <f>VLOOKUP(A289,'Hash shared by all mining pools'!$A$4:$Y$63,25)</f>
        <v>0.44119999999999993</v>
      </c>
      <c r="I289" s="144">
        <f t="shared" si="34"/>
        <v>1.6807343608559997</v>
      </c>
      <c r="J289" s="215">
        <f t="shared" si="35"/>
        <v>0.3068139433559724</v>
      </c>
      <c r="K289" s="215"/>
      <c r="L289" s="123">
        <f>年份汇总!$E$5</f>
        <v>8.0539979999999997E-2</v>
      </c>
      <c r="M289">
        <f t="shared" si="36"/>
        <v>0.18088084524515999</v>
      </c>
      <c r="N289" s="123">
        <f>年份汇总!$F$5</f>
        <v>4.7481999999999996E-2</v>
      </c>
      <c r="O289">
        <f>VLOOKUP(B289,[1]Sheet1!$A$1:$F$2193,6)</f>
        <v>0.58286562998090097</v>
      </c>
      <c r="P289">
        <f t="shared" si="38"/>
        <v>1855729.3773928881</v>
      </c>
      <c r="Q289">
        <f t="shared" si="37"/>
        <v>979642.29207087914</v>
      </c>
      <c r="R289">
        <f t="shared" si="39"/>
        <v>178831.30238110331</v>
      </c>
      <c r="S289">
        <f t="shared" si="40"/>
        <v>105429.22781529804</v>
      </c>
    </row>
    <row r="290" spans="1:19">
      <c r="A290" s="171">
        <v>42851</v>
      </c>
      <c r="B290" s="15">
        <v>42851</v>
      </c>
      <c r="C290">
        <v>3.7613807989999999</v>
      </c>
      <c r="D290" s="215">
        <f t="shared" si="41"/>
        <v>3.1436191393338375</v>
      </c>
      <c r="E290" s="215"/>
      <c r="F290" s="215"/>
      <c r="G290" s="123">
        <f>年份汇总!$D$5</f>
        <v>0.83576199999999989</v>
      </c>
      <c r="H290" s="123">
        <f>VLOOKUP(A290,'Hash shared by all mining pools'!$A$4:$Y$63,25)</f>
        <v>0.44119999999999993</v>
      </c>
      <c r="I290" s="144">
        <f t="shared" si="34"/>
        <v>1.6595212085187996</v>
      </c>
      <c r="J290" s="215">
        <f t="shared" si="35"/>
        <v>0.30294153432384402</v>
      </c>
      <c r="K290" s="215"/>
      <c r="L290" s="123">
        <f>年份汇总!$E$5</f>
        <v>8.0539979999999997E-2</v>
      </c>
      <c r="M290">
        <f t="shared" si="36"/>
        <v>0.17859788309811797</v>
      </c>
      <c r="N290" s="123">
        <f>年份汇总!$F$5</f>
        <v>4.7481999999999996E-2</v>
      </c>
      <c r="O290">
        <f>VLOOKUP(B290,[1]Sheet1!$A$1:$F$2193,6)</f>
        <v>0.61853157384045199</v>
      </c>
      <c r="P290">
        <f t="shared" si="38"/>
        <v>1944427.6938071256</v>
      </c>
      <c r="Q290">
        <f t="shared" si="37"/>
        <v>1026466.2649267419</v>
      </c>
      <c r="R290">
        <f t="shared" si="39"/>
        <v>187378.90400696854</v>
      </c>
      <c r="S290">
        <f t="shared" si="40"/>
        <v>110468.42971725197</v>
      </c>
    </row>
    <row r="291" spans="1:19">
      <c r="A291" s="171">
        <v>42854</v>
      </c>
      <c r="B291" s="15">
        <v>42854</v>
      </c>
      <c r="C291">
        <v>3.8365678889999999</v>
      </c>
      <c r="D291" s="215">
        <f t="shared" si="41"/>
        <v>3.2064576520464176</v>
      </c>
      <c r="E291" s="215"/>
      <c r="F291" s="215"/>
      <c r="G291" s="123">
        <f>年份汇总!$D$5</f>
        <v>0.83576199999999989</v>
      </c>
      <c r="H291" s="123">
        <f>VLOOKUP(A291,'Hash shared by all mining pools'!$A$4:$Y$63,25)</f>
        <v>0.44119999999999993</v>
      </c>
      <c r="I291" s="144">
        <f t="shared" si="34"/>
        <v>1.6926937526267998</v>
      </c>
      <c r="J291" s="215">
        <f t="shared" si="35"/>
        <v>0.30899710104870221</v>
      </c>
      <c r="K291" s="215"/>
      <c r="L291" s="123">
        <f>年份汇总!$E$5</f>
        <v>8.0539979999999997E-2</v>
      </c>
      <c r="M291">
        <f t="shared" si="36"/>
        <v>0.18216791650549799</v>
      </c>
      <c r="N291" s="123">
        <f>年份汇总!$F$5</f>
        <v>4.7481999999999996E-2</v>
      </c>
      <c r="O291">
        <f>VLOOKUP(B291,[1]Sheet1!$A$1:$F$2193,6)</f>
        <v>0.63676187503922799</v>
      </c>
      <c r="P291">
        <f t="shared" si="38"/>
        <v>2041749.9867509571</v>
      </c>
      <c r="Q291">
        <f t="shared" si="37"/>
        <v>1077842.8477898282</v>
      </c>
      <c r="R291">
        <f t="shared" si="39"/>
        <v>196757.57344545741</v>
      </c>
      <c r="S291">
        <f t="shared" si="40"/>
        <v>115997.58408603043</v>
      </c>
    </row>
    <row r="292" spans="1:19">
      <c r="A292" s="171">
        <v>42857</v>
      </c>
      <c r="B292" s="15">
        <v>42857</v>
      </c>
      <c r="C292">
        <v>3.8218835499999999</v>
      </c>
      <c r="D292" s="215">
        <f t="shared" si="41"/>
        <v>3.1941850395150997</v>
      </c>
      <c r="E292" s="215"/>
      <c r="F292" s="215"/>
      <c r="G292" s="123">
        <f>年份汇总!$D$5</f>
        <v>0.83576199999999989</v>
      </c>
      <c r="H292" s="123">
        <f>VLOOKUP(A292,'Hash shared by all mining pools'!$A$4:$Y$63,25)</f>
        <v>0.48530000000000001</v>
      </c>
      <c r="I292" s="144">
        <f t="shared" si="34"/>
        <v>1.854760086815</v>
      </c>
      <c r="J292" s="215">
        <f t="shared" si="35"/>
        <v>0.30781442467932896</v>
      </c>
      <c r="K292" s="215"/>
      <c r="L292" s="123">
        <f>年份汇总!$E$5</f>
        <v>8.0539979999999997E-2</v>
      </c>
      <c r="M292">
        <f t="shared" si="36"/>
        <v>0.18147067472109998</v>
      </c>
      <c r="N292" s="123">
        <f>年份汇总!$F$5</f>
        <v>4.7481999999999996E-2</v>
      </c>
      <c r="O292">
        <f>VLOOKUP(B292,[1]Sheet1!$A$1:$F$2193,6)</f>
        <v>0.699884540883567</v>
      </c>
      <c r="P292">
        <f t="shared" si="38"/>
        <v>2235560.7298781835</v>
      </c>
      <c r="Q292">
        <f t="shared" si="37"/>
        <v>1298117.9118096812</v>
      </c>
      <c r="R292">
        <f t="shared" si="39"/>
        <v>215434.55729403146</v>
      </c>
      <c r="S292">
        <f t="shared" si="40"/>
        <v>127008.5198610082</v>
      </c>
    </row>
    <row r="293" spans="1:19">
      <c r="A293" s="171">
        <v>42860</v>
      </c>
      <c r="B293" s="15">
        <v>42860</v>
      </c>
      <c r="C293">
        <v>3.8810037610000001</v>
      </c>
      <c r="D293" s="215">
        <f t="shared" si="41"/>
        <v>3.2435954653008818</v>
      </c>
      <c r="E293" s="215"/>
      <c r="F293" s="215"/>
      <c r="G293" s="123">
        <f>年份汇总!$D$5</f>
        <v>0.83576199999999989</v>
      </c>
      <c r="H293" s="123">
        <f>VLOOKUP(A293,'Hash shared by all mining pools'!$A$4:$Y$63,25)</f>
        <v>0.48530000000000001</v>
      </c>
      <c r="I293" s="144">
        <f t="shared" si="34"/>
        <v>1.8834511252133002</v>
      </c>
      <c r="J293" s="215">
        <f t="shared" si="35"/>
        <v>0.31257596529086479</v>
      </c>
      <c r="K293" s="215"/>
      <c r="L293" s="123">
        <f>年份汇总!$E$5</f>
        <v>8.0539979999999997E-2</v>
      </c>
      <c r="M293">
        <f t="shared" si="36"/>
        <v>0.18427782057980199</v>
      </c>
      <c r="N293" s="123">
        <f>年份汇总!$F$5</f>
        <v>4.7481999999999996E-2</v>
      </c>
      <c r="O293">
        <f>VLOOKUP(B293,[1]Sheet1!$A$1:$F$2193,6)</f>
        <v>0.74932573141706804</v>
      </c>
      <c r="P293">
        <f t="shared" si="38"/>
        <v>2430509.5444576684</v>
      </c>
      <c r="Q293">
        <f t="shared" si="37"/>
        <v>1411318.3919887559</v>
      </c>
      <c r="R293">
        <f t="shared" si="39"/>
        <v>234221.21381497334</v>
      </c>
      <c r="S293">
        <f t="shared" si="40"/>
        <v>138084.11268990336</v>
      </c>
    </row>
    <row r="294" spans="1:19">
      <c r="A294" s="171">
        <v>42863</v>
      </c>
      <c r="B294" s="15">
        <v>42863</v>
      </c>
      <c r="C294">
        <v>3.9143648249999998</v>
      </c>
      <c r="D294" s="215">
        <f t="shared" si="41"/>
        <v>3.2714773748716492</v>
      </c>
      <c r="E294" s="215"/>
      <c r="F294" s="215"/>
      <c r="G294" s="123">
        <f>年份汇总!$D$5</f>
        <v>0.83576199999999989</v>
      </c>
      <c r="H294" s="123">
        <f>VLOOKUP(A294,'Hash shared by all mining pools'!$A$4:$Y$63,25)</f>
        <v>0.48530000000000001</v>
      </c>
      <c r="I294" s="144">
        <f t="shared" si="34"/>
        <v>1.8996412495724999</v>
      </c>
      <c r="J294" s="215">
        <f t="shared" si="35"/>
        <v>0.31526286471820347</v>
      </c>
      <c r="K294" s="215"/>
      <c r="L294" s="123">
        <f>年份汇总!$E$5</f>
        <v>8.0539979999999997E-2</v>
      </c>
      <c r="M294">
        <f t="shared" si="36"/>
        <v>0.18586187062064999</v>
      </c>
      <c r="N294" s="123">
        <f>年份汇总!$F$5</f>
        <v>4.7481999999999996E-2</v>
      </c>
      <c r="O294">
        <f>VLOOKUP(B294,[1]Sheet1!$A$1:$F$2193,6)</f>
        <v>0.83021022806107803</v>
      </c>
      <c r="P294">
        <f t="shared" si="38"/>
        <v>2716013.9774888488</v>
      </c>
      <c r="Q294">
        <f t="shared" si="37"/>
        <v>1577101.5950418164</v>
      </c>
      <c r="R294">
        <f t="shared" si="39"/>
        <v>261734.45481688849</v>
      </c>
      <c r="S294">
        <f t="shared" si="40"/>
        <v>154304.42599582841</v>
      </c>
    </row>
    <row r="295" spans="1:19">
      <c r="A295" s="171">
        <v>42866</v>
      </c>
      <c r="B295" s="15">
        <v>42866</v>
      </c>
      <c r="C295">
        <v>4.073756575</v>
      </c>
      <c r="D295" s="215">
        <f t="shared" si="41"/>
        <v>3.4046909426351495</v>
      </c>
      <c r="E295" s="215"/>
      <c r="F295" s="215"/>
      <c r="G295" s="123">
        <f>年份汇总!$D$5</f>
        <v>0.83576199999999989</v>
      </c>
      <c r="H295" s="123">
        <f>VLOOKUP(A295,'Hash shared by all mining pools'!$A$4:$Y$63,25)</f>
        <v>0.48530000000000001</v>
      </c>
      <c r="I295" s="144">
        <f t="shared" si="34"/>
        <v>1.9769940658475</v>
      </c>
      <c r="J295" s="215">
        <f t="shared" si="35"/>
        <v>0.32810027307536849</v>
      </c>
      <c r="K295" s="215"/>
      <c r="L295" s="123">
        <f>年份汇总!$E$5</f>
        <v>8.0539979999999997E-2</v>
      </c>
      <c r="M295">
        <f t="shared" si="36"/>
        <v>0.19343010969414998</v>
      </c>
      <c r="N295" s="123">
        <f>年份汇总!$F$5</f>
        <v>4.7481999999999996E-2</v>
      </c>
      <c r="O295">
        <f>VLOOKUP(B295,[1]Sheet1!$A$1:$F$2193,6)</f>
        <v>0.83010750786592102</v>
      </c>
      <c r="P295">
        <f t="shared" si="38"/>
        <v>2826259.5134445373</v>
      </c>
      <c r="Q295">
        <f t="shared" si="37"/>
        <v>1641117.6170663829</v>
      </c>
      <c r="R295">
        <f t="shared" si="39"/>
        <v>272358.50001272227</v>
      </c>
      <c r="S295">
        <f t="shared" si="40"/>
        <v>160567.78630444256</v>
      </c>
    </row>
    <row r="296" spans="1:19">
      <c r="A296" s="171">
        <v>42869</v>
      </c>
      <c r="B296" s="15">
        <v>42869</v>
      </c>
      <c r="C296">
        <v>4.2213265609999997</v>
      </c>
      <c r="D296" s="215">
        <f t="shared" si="41"/>
        <v>3.5280243292744813</v>
      </c>
      <c r="E296" s="215"/>
      <c r="F296" s="215"/>
      <c r="G296" s="123">
        <f>年份汇总!$D$5</f>
        <v>0.83576199999999989</v>
      </c>
      <c r="H296" s="123">
        <f>VLOOKUP(A296,'Hash shared by all mining pools'!$A$4:$Y$63,25)</f>
        <v>0.48530000000000001</v>
      </c>
      <c r="I296" s="144">
        <f t="shared" si="34"/>
        <v>2.0486097800533001</v>
      </c>
      <c r="J296" s="215">
        <f t="shared" si="35"/>
        <v>0.33998555679640874</v>
      </c>
      <c r="K296" s="215"/>
      <c r="L296" s="123">
        <f>年份汇总!$E$5</f>
        <v>8.0539979999999997E-2</v>
      </c>
      <c r="M296">
        <f t="shared" si="36"/>
        <v>0.20043702776940198</v>
      </c>
      <c r="N296" s="123">
        <f>年份汇总!$F$5</f>
        <v>4.7481999999999996E-2</v>
      </c>
      <c r="O296">
        <f>VLOOKUP(B296,[1]Sheet1!$A$1:$F$2193,6)</f>
        <v>0.81229803148041102</v>
      </c>
      <c r="P296">
        <f t="shared" si="38"/>
        <v>2865807.2176846587</v>
      </c>
      <c r="Q296">
        <f t="shared" si="37"/>
        <v>1664081.6916088134</v>
      </c>
      <c r="R296">
        <f t="shared" si="39"/>
        <v>276169.59851749428</v>
      </c>
      <c r="S296">
        <f t="shared" si="40"/>
        <v>162814.60309286971</v>
      </c>
    </row>
    <row r="297" spans="1:19">
      <c r="A297" s="171">
        <v>42872</v>
      </c>
      <c r="B297" s="15">
        <v>42872</v>
      </c>
      <c r="C297">
        <v>4.2688268669999996</v>
      </c>
      <c r="D297" s="215">
        <f t="shared" si="41"/>
        <v>3.567723280017653</v>
      </c>
      <c r="E297" s="215"/>
      <c r="F297" s="215"/>
      <c r="G297" s="123">
        <f>年份汇总!$D$5</f>
        <v>0.83576199999999989</v>
      </c>
      <c r="H297" s="123">
        <f>VLOOKUP(A297,'Hash shared by all mining pools'!$A$4:$Y$63,25)</f>
        <v>0.48530000000000001</v>
      </c>
      <c r="I297" s="144">
        <f t="shared" si="34"/>
        <v>2.0716616785550999</v>
      </c>
      <c r="J297" s="215">
        <f t="shared" si="35"/>
        <v>0.34381123049164264</v>
      </c>
      <c r="K297" s="215"/>
      <c r="L297" s="123">
        <f>年份汇总!$E$5</f>
        <v>8.0539979999999997E-2</v>
      </c>
      <c r="M297">
        <f t="shared" si="36"/>
        <v>0.20269243729889397</v>
      </c>
      <c r="N297" s="123">
        <f>年份汇总!$F$5</f>
        <v>4.7481999999999996E-2</v>
      </c>
      <c r="O297">
        <f>VLOOKUP(B297,[1]Sheet1!$A$1:$F$2193,6)</f>
        <v>0.82585047720191096</v>
      </c>
      <c r="P297">
        <f t="shared" si="38"/>
        <v>2946405.9733269457</v>
      </c>
      <c r="Q297">
        <f t="shared" si="37"/>
        <v>1710882.785835641</v>
      </c>
      <c r="R297">
        <f t="shared" si="39"/>
        <v>283936.66876889928</v>
      </c>
      <c r="S297">
        <f t="shared" si="40"/>
        <v>167393.64606851002</v>
      </c>
    </row>
    <row r="298" spans="1:19">
      <c r="A298" s="171">
        <v>42875</v>
      </c>
      <c r="B298" s="15">
        <v>42875</v>
      </c>
      <c r="C298">
        <v>4.2748609819999999</v>
      </c>
      <c r="D298" s="215">
        <f t="shared" si="41"/>
        <v>3.5727663640382836</v>
      </c>
      <c r="E298" s="215"/>
      <c r="F298" s="215"/>
      <c r="G298" s="123">
        <f>年份汇总!$D$5</f>
        <v>0.83576199999999989</v>
      </c>
      <c r="H298" s="123">
        <f>VLOOKUP(A298,'Hash shared by all mining pools'!$A$4:$Y$63,25)</f>
        <v>0.48530000000000001</v>
      </c>
      <c r="I298" s="144">
        <f t="shared" si="34"/>
        <v>2.0745900345645998</v>
      </c>
      <c r="J298" s="215">
        <f t="shared" si="35"/>
        <v>0.34429721799306034</v>
      </c>
      <c r="K298" s="215"/>
      <c r="L298" s="123">
        <f>年份汇总!$E$5</f>
        <v>8.0539979999999997E-2</v>
      </c>
      <c r="M298">
        <f t="shared" si="36"/>
        <v>0.20297894914732398</v>
      </c>
      <c r="N298" s="123">
        <f>年份汇总!$F$5</f>
        <v>4.7481999999999996E-2</v>
      </c>
      <c r="O298">
        <f>VLOOKUP(B298,[1]Sheet1!$A$1:$F$2193,6)</f>
        <v>0.93615606921746097</v>
      </c>
      <c r="P298">
        <f t="shared" si="38"/>
        <v>3344666.9155904395</v>
      </c>
      <c r="Q298">
        <f t="shared" si="37"/>
        <v>1942140.0519957121</v>
      </c>
      <c r="R298">
        <f t="shared" si="39"/>
        <v>322315.93023889064</v>
      </c>
      <c r="S298">
        <f t="shared" si="40"/>
        <v>190019.97516764971</v>
      </c>
    </row>
    <row r="299" spans="1:19">
      <c r="A299" s="171">
        <v>42878</v>
      </c>
      <c r="B299" s="15">
        <v>42878</v>
      </c>
      <c r="C299">
        <v>4.2748609819999999</v>
      </c>
      <c r="D299" s="215">
        <f t="shared" si="41"/>
        <v>3.5727663640382836</v>
      </c>
      <c r="E299" s="215"/>
      <c r="F299" s="215"/>
      <c r="G299" s="123">
        <f>年份汇总!$D$5</f>
        <v>0.83576199999999989</v>
      </c>
      <c r="H299" s="123">
        <f>VLOOKUP(A299,'Hash shared by all mining pools'!$A$4:$Y$63,25)</f>
        <v>0.48530000000000001</v>
      </c>
      <c r="I299" s="144">
        <f t="shared" si="34"/>
        <v>2.0745900345645998</v>
      </c>
      <c r="J299" s="215">
        <f t="shared" si="35"/>
        <v>0.34429721799306034</v>
      </c>
      <c r="K299" s="215"/>
      <c r="L299" s="123">
        <f>年份汇总!$E$5</f>
        <v>8.0539979999999997E-2</v>
      </c>
      <c r="M299">
        <f t="shared" si="36"/>
        <v>0.20297894914732398</v>
      </c>
      <c r="N299" s="123">
        <f>年份汇总!$F$5</f>
        <v>4.7481999999999996E-2</v>
      </c>
      <c r="O299">
        <f>VLOOKUP(B299,[1]Sheet1!$A$1:$F$2193,6)</f>
        <v>0.97913175533678298</v>
      </c>
      <c r="P299">
        <f t="shared" si="38"/>
        <v>3498209.0014290204</v>
      </c>
      <c r="Q299">
        <f t="shared" si="37"/>
        <v>2031296.9821474338</v>
      </c>
      <c r="R299">
        <f t="shared" si="39"/>
        <v>337112.33941111621</v>
      </c>
      <c r="S299">
        <f t="shared" si="40"/>
        <v>198743.13477503494</v>
      </c>
    </row>
    <row r="300" spans="1:19">
      <c r="A300" s="171">
        <v>42881</v>
      </c>
      <c r="B300" s="15">
        <v>42881</v>
      </c>
      <c r="C300">
        <v>4.4008119609999996</v>
      </c>
      <c r="D300" s="215">
        <f t="shared" si="41"/>
        <v>3.6780314061492811</v>
      </c>
      <c r="E300" s="215"/>
      <c r="F300" s="215"/>
      <c r="G300" s="123">
        <f>年份汇总!$D$5</f>
        <v>0.83576199999999989</v>
      </c>
      <c r="H300" s="123">
        <f>VLOOKUP(A300,'Hash shared by all mining pools'!$A$4:$Y$63,25)</f>
        <v>0.48530000000000001</v>
      </c>
      <c r="I300" s="144">
        <f t="shared" si="34"/>
        <v>2.1357140446732998</v>
      </c>
      <c r="J300" s="215">
        <f t="shared" si="35"/>
        <v>0.35444130732270074</v>
      </c>
      <c r="K300" s="215"/>
      <c r="L300" s="123">
        <f>年份汇总!$E$5</f>
        <v>8.0539979999999997E-2</v>
      </c>
      <c r="M300">
        <f t="shared" si="36"/>
        <v>0.20895935353220196</v>
      </c>
      <c r="N300" s="123">
        <f>年份汇总!$F$5</f>
        <v>4.7481999999999996E-2</v>
      </c>
      <c r="O300">
        <f>VLOOKUP(B300,[1]Sheet1!$A$1:$F$2193,6)</f>
        <v>0.92934010247663701</v>
      </c>
      <c r="P300">
        <f t="shared" si="38"/>
        <v>3418142.0839030622</v>
      </c>
      <c r="Q300">
        <f t="shared" si="37"/>
        <v>1984804.7091374774</v>
      </c>
      <c r="R300">
        <f t="shared" si="39"/>
        <v>329396.5208692319</v>
      </c>
      <c r="S300">
        <f t="shared" si="40"/>
        <v>194194.30702506841</v>
      </c>
    </row>
    <row r="301" spans="1:19">
      <c r="A301" s="171">
        <v>42884</v>
      </c>
      <c r="B301" s="15">
        <v>42884</v>
      </c>
      <c r="C301">
        <v>4.5760755809999996</v>
      </c>
      <c r="D301" s="215">
        <f t="shared" si="41"/>
        <v>3.8245100797277209</v>
      </c>
      <c r="E301" s="215"/>
      <c r="F301" s="215"/>
      <c r="G301" s="123">
        <f>年份汇总!$D$5</f>
        <v>0.83576199999999989</v>
      </c>
      <c r="H301" s="123">
        <f>VLOOKUP(A301,'Hash shared by all mining pools'!$A$4:$Y$63,25)</f>
        <v>0.48530000000000001</v>
      </c>
      <c r="I301" s="144">
        <f t="shared" si="34"/>
        <v>2.2207694794593</v>
      </c>
      <c r="J301" s="215">
        <f t="shared" si="35"/>
        <v>0.36855703577222831</v>
      </c>
      <c r="K301" s="215"/>
      <c r="L301" s="123">
        <f>年份汇总!$E$5</f>
        <v>8.0539979999999997E-2</v>
      </c>
      <c r="M301">
        <f t="shared" si="36"/>
        <v>0.21728122073704195</v>
      </c>
      <c r="N301" s="123">
        <f>年份汇总!$F$5</f>
        <v>4.7481999999999996E-2</v>
      </c>
      <c r="O301">
        <f>VLOOKUP(B301,[1]Sheet1!$A$1:$F$2193,6)</f>
        <v>0.95178432294808801</v>
      </c>
      <c r="P301">
        <f t="shared" si="38"/>
        <v>3640108.7368417867</v>
      </c>
      <c r="Q301">
        <f t="shared" si="37"/>
        <v>2113693.5754309478</v>
      </c>
      <c r="R301">
        <f t="shared" si="39"/>
        <v>350786.80876022455</v>
      </c>
      <c r="S301">
        <f t="shared" si="40"/>
        <v>206804.85956853954</v>
      </c>
    </row>
    <row r="302" spans="1:19">
      <c r="A302" s="171">
        <v>42887</v>
      </c>
      <c r="B302" s="15">
        <v>42887</v>
      </c>
      <c r="C302">
        <v>4.7947652270000001</v>
      </c>
      <c r="D302" s="215">
        <f t="shared" si="41"/>
        <v>4.0072825756479737</v>
      </c>
      <c r="E302" s="215"/>
      <c r="F302" s="215"/>
      <c r="G302" s="123">
        <f>年份汇总!$D$5</f>
        <v>0.83576199999999989</v>
      </c>
      <c r="H302" s="123">
        <f>VLOOKUP(A302,'Hash shared by all mining pools'!$A$4:$Y$63,25)</f>
        <v>0.5252</v>
      </c>
      <c r="I302" s="144">
        <f t="shared" si="34"/>
        <v>2.5182106972203999</v>
      </c>
      <c r="J302" s="215">
        <f t="shared" si="35"/>
        <v>0.38617029548727544</v>
      </c>
      <c r="K302" s="215"/>
      <c r="L302" s="123">
        <f>年份汇总!$E$5</f>
        <v>8.0539979999999997E-2</v>
      </c>
      <c r="M302">
        <f t="shared" si="36"/>
        <v>0.22766504250841399</v>
      </c>
      <c r="N302" s="123">
        <f>年份汇总!$F$5</f>
        <v>4.7481999999999996E-2</v>
      </c>
      <c r="O302">
        <f>VLOOKUP(B302,[1]Sheet1!$A$1:$F$2193,6)</f>
        <v>1.0160366532956699</v>
      </c>
      <c r="P302">
        <f t="shared" si="38"/>
        <v>4071545.9769714195</v>
      </c>
      <c r="Q302">
        <f t="shared" si="37"/>
        <v>2558594.3690971709</v>
      </c>
      <c r="R302">
        <f t="shared" si="39"/>
        <v>392363.17462909134</v>
      </c>
      <c r="S302">
        <f t="shared" si="40"/>
        <v>231316.02786266539</v>
      </c>
    </row>
    <row r="303" spans="1:19">
      <c r="A303" s="171">
        <v>42890</v>
      </c>
      <c r="B303" s="15">
        <v>42890</v>
      </c>
      <c r="C303">
        <v>4.8370844259999997</v>
      </c>
      <c r="D303" s="215">
        <f t="shared" si="41"/>
        <v>4.0426513540426114</v>
      </c>
      <c r="E303" s="215"/>
      <c r="F303" s="215"/>
      <c r="G303" s="123">
        <f>年份汇总!$D$5</f>
        <v>0.83576199999999989</v>
      </c>
      <c r="H303" s="123">
        <f>VLOOKUP(A303,'Hash shared by all mining pools'!$A$4:$Y$63,25)</f>
        <v>0.5252</v>
      </c>
      <c r="I303" s="144">
        <f t="shared" si="34"/>
        <v>2.5404367405352</v>
      </c>
      <c r="J303" s="215">
        <f t="shared" si="35"/>
        <v>0.38957868292835146</v>
      </c>
      <c r="K303" s="215"/>
      <c r="L303" s="123">
        <f>年份汇总!$E$5</f>
        <v>8.0539979999999997E-2</v>
      </c>
      <c r="M303">
        <f t="shared" si="36"/>
        <v>0.22967444271533197</v>
      </c>
      <c r="N303" s="123">
        <f>年份汇总!$F$5</f>
        <v>4.7481999999999996E-2</v>
      </c>
      <c r="O303">
        <f>VLOOKUP(B303,[1]Sheet1!$A$1:$F$2193,6)</f>
        <v>0.93053854635449995</v>
      </c>
      <c r="P303">
        <f t="shared" si="38"/>
        <v>3761842.9144088626</v>
      </c>
      <c r="Q303">
        <f t="shared" si="37"/>
        <v>2363974.3116431888</v>
      </c>
      <c r="R303">
        <f t="shared" si="39"/>
        <v>362517.98130284878</v>
      </c>
      <c r="S303">
        <f t="shared" si="40"/>
        <v>213720.92205910487</v>
      </c>
    </row>
    <row r="304" spans="1:19">
      <c r="A304" s="171">
        <v>42893</v>
      </c>
      <c r="B304" s="15">
        <v>42893</v>
      </c>
      <c r="C304">
        <v>5.1679264099999997</v>
      </c>
      <c r="D304" s="215">
        <f t="shared" si="41"/>
        <v>4.3191565122744189</v>
      </c>
      <c r="E304" s="215"/>
      <c r="F304" s="215"/>
      <c r="G304" s="123">
        <f>年份汇总!$D$5</f>
        <v>0.83576199999999989</v>
      </c>
      <c r="H304" s="123">
        <f>VLOOKUP(A304,'Hash shared by all mining pools'!$A$4:$Y$63,25)</f>
        <v>0.5252</v>
      </c>
      <c r="I304" s="144">
        <f t="shared" si="34"/>
        <v>2.7141949505319998</v>
      </c>
      <c r="J304" s="215">
        <f t="shared" si="35"/>
        <v>0.41622468970287174</v>
      </c>
      <c r="K304" s="215"/>
      <c r="L304" s="123">
        <f>年份汇总!$E$5</f>
        <v>8.0539979999999997E-2</v>
      </c>
      <c r="M304">
        <f t="shared" si="36"/>
        <v>0.24538348179961997</v>
      </c>
      <c r="N304" s="123">
        <f>年份汇总!$F$5</f>
        <v>4.7481999999999996E-2</v>
      </c>
      <c r="O304">
        <f>VLOOKUP(B304,[1]Sheet1!$A$1:$F$2193,6)</f>
        <v>1.0121705840839501</v>
      </c>
      <c r="P304">
        <f t="shared" si="38"/>
        <v>4371723.1697787959</v>
      </c>
      <c r="Q304">
        <f t="shared" si="37"/>
        <v>2747228.2883976824</v>
      </c>
      <c r="R304">
        <f t="shared" si="39"/>
        <v>421290.38728671661</v>
      </c>
      <c r="S304">
        <f t="shared" si="40"/>
        <v>248369.94209767468</v>
      </c>
    </row>
    <row r="305" spans="1:19">
      <c r="A305" s="171">
        <v>42896</v>
      </c>
      <c r="B305" s="15">
        <v>42896</v>
      </c>
      <c r="C305">
        <v>5.3154641429999998</v>
      </c>
      <c r="D305" s="215">
        <f t="shared" si="41"/>
        <v>4.4424629430819653</v>
      </c>
      <c r="E305" s="215"/>
      <c r="F305" s="215"/>
      <c r="G305" s="123">
        <f>年份汇总!$D$5</f>
        <v>0.83576199999999989</v>
      </c>
      <c r="H305" s="123">
        <f>VLOOKUP(A305,'Hash shared by all mining pools'!$A$4:$Y$63,25)</f>
        <v>0.5252</v>
      </c>
      <c r="I305" s="144">
        <f t="shared" si="34"/>
        <v>2.7916817679035999</v>
      </c>
      <c r="J305" s="215">
        <f t="shared" si="35"/>
        <v>0.42810737576793712</v>
      </c>
      <c r="K305" s="215"/>
      <c r="L305" s="123">
        <f>年份汇总!$E$5</f>
        <v>8.0539979999999997E-2</v>
      </c>
      <c r="M305">
        <f t="shared" si="36"/>
        <v>0.25238886843792596</v>
      </c>
      <c r="N305" s="123">
        <f>年份汇总!$F$5</f>
        <v>4.7481999999999996E-2</v>
      </c>
      <c r="O305">
        <f>VLOOKUP(B305,[1]Sheet1!$A$1:$F$2193,6)</f>
        <v>1.09202438818009</v>
      </c>
      <c r="P305">
        <f t="shared" si="38"/>
        <v>4851277.8774318052</v>
      </c>
      <c r="Q305">
        <f t="shared" si="37"/>
        <v>3048584.5745884408</v>
      </c>
      <c r="R305">
        <f t="shared" si="39"/>
        <v>467503.69509836542</v>
      </c>
      <c r="S305">
        <f t="shared" si="40"/>
        <v>275614.79963939136</v>
      </c>
    </row>
    <row r="306" spans="1:19">
      <c r="A306" s="171">
        <v>42899</v>
      </c>
      <c r="B306" s="15">
        <v>42899</v>
      </c>
      <c r="C306">
        <v>5.2202685679999998</v>
      </c>
      <c r="D306" s="215">
        <f t="shared" si="41"/>
        <v>4.3629020989288154</v>
      </c>
      <c r="E306" s="215"/>
      <c r="F306" s="215"/>
      <c r="G306" s="123">
        <f>年份汇总!$D$5</f>
        <v>0.83576199999999989</v>
      </c>
      <c r="H306" s="123">
        <f>VLOOKUP(A306,'Hash shared by all mining pools'!$A$4:$Y$63,25)</f>
        <v>0.5252</v>
      </c>
      <c r="I306" s="144">
        <f t="shared" si="34"/>
        <v>2.7416850519136</v>
      </c>
      <c r="J306" s="215">
        <f t="shared" si="35"/>
        <v>0.42044032606134862</v>
      </c>
      <c r="K306" s="215"/>
      <c r="L306" s="123">
        <f>年份汇总!$E$5</f>
        <v>8.0539979999999997E-2</v>
      </c>
      <c r="M306">
        <f t="shared" si="36"/>
        <v>0.24786879214577598</v>
      </c>
      <c r="N306" s="123">
        <f>年份汇总!$F$5</f>
        <v>4.7481999999999996E-2</v>
      </c>
      <c r="O306">
        <f>VLOOKUP(B306,[1]Sheet1!$A$1:$F$2193,6)</f>
        <v>1.0065617388321999</v>
      </c>
      <c r="P306">
        <f t="shared" si="38"/>
        <v>4391530.3230524426</v>
      </c>
      <c r="Q306">
        <f t="shared" si="37"/>
        <v>2759675.2731844038</v>
      </c>
      <c r="R306">
        <f t="shared" si="39"/>
        <v>423199.14567548817</v>
      </c>
      <c r="S306">
        <f t="shared" si="40"/>
        <v>249495.24242448941</v>
      </c>
    </row>
    <row r="307" spans="1:19">
      <c r="A307" s="171">
        <v>42902</v>
      </c>
      <c r="B307" s="15">
        <v>42902</v>
      </c>
      <c r="C307">
        <v>4.9696185540000002</v>
      </c>
      <c r="D307" s="215">
        <f t="shared" si="41"/>
        <v>4.1534183419281474</v>
      </c>
      <c r="E307" s="215"/>
      <c r="F307" s="215"/>
      <c r="G307" s="123">
        <f>年份汇总!$D$5</f>
        <v>0.83576199999999989</v>
      </c>
      <c r="H307" s="123">
        <f>VLOOKUP(A307,'Hash shared by all mining pools'!$A$4:$Y$63,25)</f>
        <v>0.5252</v>
      </c>
      <c r="I307" s="144">
        <f t="shared" si="34"/>
        <v>2.6100436645608003</v>
      </c>
      <c r="J307" s="215">
        <f t="shared" si="35"/>
        <v>0.40025297894678891</v>
      </c>
      <c r="K307" s="215"/>
      <c r="L307" s="123">
        <f>年份汇总!$E$5</f>
        <v>8.0539979999999997E-2</v>
      </c>
      <c r="M307">
        <f t="shared" si="36"/>
        <v>0.235967428181028</v>
      </c>
      <c r="N307" s="123">
        <f>年份汇总!$F$5</f>
        <v>4.7481999999999996E-2</v>
      </c>
      <c r="O307">
        <f>VLOOKUP(B307,[1]Sheet1!$A$1:$F$2193,6)</f>
        <v>0.93303918740135094</v>
      </c>
      <c r="P307">
        <f t="shared" si="38"/>
        <v>3875302.0746905049</v>
      </c>
      <c r="Q307">
        <f t="shared" si="37"/>
        <v>2435273.0198638532</v>
      </c>
      <c r="R307">
        <f t="shared" si="39"/>
        <v>373451.71423148195</v>
      </c>
      <c r="S307">
        <f t="shared" si="40"/>
        <v>220166.85744321303</v>
      </c>
    </row>
    <row r="308" spans="1:19">
      <c r="A308" s="171">
        <v>42905</v>
      </c>
      <c r="B308" s="15">
        <v>42905</v>
      </c>
      <c r="C308">
        <v>4.950512174</v>
      </c>
      <c r="D308" s="215">
        <f t="shared" si="41"/>
        <v>4.1374499555665878</v>
      </c>
      <c r="E308" s="215"/>
      <c r="F308" s="215"/>
      <c r="G308" s="123">
        <f>年份汇总!$D$5</f>
        <v>0.83576199999999989</v>
      </c>
      <c r="H308" s="123">
        <f>VLOOKUP(A308,'Hash shared by all mining pools'!$A$4:$Y$63,25)</f>
        <v>0.5252</v>
      </c>
      <c r="I308" s="144">
        <f t="shared" si="34"/>
        <v>2.6000089937848001</v>
      </c>
      <c r="J308" s="215">
        <f t="shared" si="35"/>
        <v>0.39871415148371653</v>
      </c>
      <c r="K308" s="215"/>
      <c r="L308" s="123">
        <f>年份汇总!$E$5</f>
        <v>8.0539979999999997E-2</v>
      </c>
      <c r="M308">
        <f t="shared" si="36"/>
        <v>0.23506021904586799</v>
      </c>
      <c r="N308" s="123">
        <f>年份汇总!$F$5</f>
        <v>4.7481999999999996E-2</v>
      </c>
      <c r="O308">
        <f>VLOOKUP(B308,[1]Sheet1!$A$1:$F$2193,6)</f>
        <v>0.91495834922797903</v>
      </c>
      <c r="P308">
        <f t="shared" si="38"/>
        <v>3785594.3813585802</v>
      </c>
      <c r="Q308">
        <f t="shared" si="37"/>
        <v>2378899.9369312394</v>
      </c>
      <c r="R308">
        <f t="shared" si="39"/>
        <v>364806.84185537568</v>
      </c>
      <c r="S308">
        <f t="shared" si="40"/>
        <v>215070.30998737452</v>
      </c>
    </row>
    <row r="309" spans="1:19">
      <c r="A309" s="171">
        <v>42908</v>
      </c>
      <c r="B309" s="15">
        <v>42908</v>
      </c>
      <c r="C309">
        <v>5.052025489</v>
      </c>
      <c r="D309" s="215">
        <f t="shared" si="41"/>
        <v>4.2222909267376174</v>
      </c>
      <c r="E309" s="215"/>
      <c r="F309" s="215"/>
      <c r="G309" s="123">
        <f>年份汇总!$D$5</f>
        <v>0.83576199999999989</v>
      </c>
      <c r="H309" s="123">
        <f>VLOOKUP(A309,'Hash shared by all mining pools'!$A$4:$Y$63,25)</f>
        <v>0.5252</v>
      </c>
      <c r="I309" s="144">
        <f t="shared" si="34"/>
        <v>2.6533237868228001</v>
      </c>
      <c r="J309" s="215">
        <f t="shared" si="35"/>
        <v>0.40689003184355022</v>
      </c>
      <c r="K309" s="215"/>
      <c r="L309" s="123">
        <f>年份汇总!$E$5</f>
        <v>8.0539979999999997E-2</v>
      </c>
      <c r="M309">
        <f t="shared" si="36"/>
        <v>0.23988027426869798</v>
      </c>
      <c r="N309" s="123">
        <f>年份汇总!$F$5</f>
        <v>4.7481999999999996E-2</v>
      </c>
      <c r="O309">
        <f>VLOOKUP(B309,[1]Sheet1!$A$1:$F$2193,6)</f>
        <v>0.95587637765865996</v>
      </c>
      <c r="P309">
        <f t="shared" si="38"/>
        <v>4035988.15647098</v>
      </c>
      <c r="Q309">
        <f t="shared" si="37"/>
        <v>2536249.5301037366</v>
      </c>
      <c r="R309">
        <f t="shared" si="39"/>
        <v>388936.56974402955</v>
      </c>
      <c r="S309">
        <f t="shared" si="40"/>
        <v>229295.8876397289</v>
      </c>
    </row>
    <row r="310" spans="1:19">
      <c r="A310" s="171">
        <v>42911</v>
      </c>
      <c r="B310" s="15">
        <v>42911</v>
      </c>
      <c r="C310">
        <v>5.1450679270000004</v>
      </c>
      <c r="D310" s="215">
        <f t="shared" si="41"/>
        <v>4.3000522608053737</v>
      </c>
      <c r="E310" s="215"/>
      <c r="F310" s="215"/>
      <c r="G310" s="123">
        <f>年份汇总!$D$5</f>
        <v>0.83576199999999989</v>
      </c>
      <c r="H310" s="123">
        <f>VLOOKUP(A310,'Hash shared by all mining pools'!$A$4:$Y$63,25)</f>
        <v>0.5252</v>
      </c>
      <c r="I310" s="144">
        <f t="shared" si="34"/>
        <v>2.7021896752604002</v>
      </c>
      <c r="J310" s="215">
        <f t="shared" si="35"/>
        <v>0.41438366793922149</v>
      </c>
      <c r="K310" s="215"/>
      <c r="L310" s="123">
        <f>年份汇总!$E$5</f>
        <v>8.0539979999999997E-2</v>
      </c>
      <c r="M310">
        <f t="shared" si="36"/>
        <v>0.24429811530981399</v>
      </c>
      <c r="N310" s="123">
        <f>年份汇总!$F$5</f>
        <v>4.7481999999999996E-2</v>
      </c>
      <c r="O310">
        <f>VLOOKUP(B310,[1]Sheet1!$A$1:$F$2193,6)</f>
        <v>0.91489121836361598</v>
      </c>
      <c r="P310">
        <f t="shared" si="38"/>
        <v>3934080.0519154496</v>
      </c>
      <c r="Q310">
        <f t="shared" si="37"/>
        <v>2472209.6042485717</v>
      </c>
      <c r="R310">
        <f t="shared" si="39"/>
        <v>379115.97883089841</v>
      </c>
      <c r="S310">
        <f t="shared" si="40"/>
        <v>223506.20035973086</v>
      </c>
    </row>
    <row r="311" spans="1:19">
      <c r="A311" s="171">
        <v>42914</v>
      </c>
      <c r="B311" s="15">
        <v>42914</v>
      </c>
      <c r="C311">
        <v>4.9883910059999996</v>
      </c>
      <c r="D311" s="215">
        <f t="shared" si="41"/>
        <v>4.1691076439565711</v>
      </c>
      <c r="E311" s="215"/>
      <c r="F311" s="215"/>
      <c r="G311" s="123">
        <f>年份汇总!$D$5</f>
        <v>0.83576199999999989</v>
      </c>
      <c r="H311" s="123">
        <f>VLOOKUP(A311,'Hash shared by all mining pools'!$A$4:$Y$63,25)</f>
        <v>0.5252</v>
      </c>
      <c r="I311" s="144">
        <f t="shared" si="34"/>
        <v>2.6199029563511997</v>
      </c>
      <c r="J311" s="215">
        <f t="shared" si="35"/>
        <v>0.40176491185541985</v>
      </c>
      <c r="K311" s="215"/>
      <c r="L311" s="123">
        <f>年份汇总!$E$5</f>
        <v>8.0539979999999997E-2</v>
      </c>
      <c r="M311">
        <f t="shared" si="36"/>
        <v>0.23685878174689196</v>
      </c>
      <c r="N311" s="123">
        <f>年份汇总!$F$5</f>
        <v>4.7481999999999996E-2</v>
      </c>
      <c r="O311">
        <f>VLOOKUP(B311,[1]Sheet1!$A$1:$F$2193,6)</f>
        <v>0.90972567501108503</v>
      </c>
      <c r="P311">
        <f t="shared" si="38"/>
        <v>3792744.2655922659</v>
      </c>
      <c r="Q311">
        <f t="shared" si="37"/>
        <v>2383392.9854301321</v>
      </c>
      <c r="R311">
        <f t="shared" si="39"/>
        <v>365495.85563344089</v>
      </c>
      <c r="S311">
        <f t="shared" si="40"/>
        <v>215476.51510699457</v>
      </c>
    </row>
    <row r="312" spans="1:19">
      <c r="A312" s="171">
        <v>42917</v>
      </c>
      <c r="B312" s="15">
        <v>42917</v>
      </c>
      <c r="C312">
        <v>4.9429041580000002</v>
      </c>
      <c r="D312" s="215">
        <f t="shared" si="41"/>
        <v>4.1310914648983958</v>
      </c>
      <c r="E312" s="215"/>
      <c r="F312" s="215"/>
      <c r="G312" s="123">
        <f>年份汇总!$D$5</f>
        <v>0.83576199999999989</v>
      </c>
      <c r="H312" s="123">
        <f>VLOOKUP(A312,'Hash shared by all mining pools'!$A$4:$Y$63,25)</f>
        <v>0.55259999999999998</v>
      </c>
      <c r="I312" s="144">
        <f t="shared" si="34"/>
        <v>2.7314488377108002</v>
      </c>
      <c r="J312" s="215">
        <f t="shared" si="35"/>
        <v>0.39810140202723682</v>
      </c>
      <c r="K312" s="215"/>
      <c r="L312" s="123">
        <f>年份汇总!$E$5</f>
        <v>8.0539979999999997E-2</v>
      </c>
      <c r="M312">
        <f t="shared" si="36"/>
        <v>0.23469897523015598</v>
      </c>
      <c r="N312" s="123">
        <f>年份汇总!$F$5</f>
        <v>4.7481999999999996E-2</v>
      </c>
      <c r="O312">
        <f>VLOOKUP(B312,[1]Sheet1!$A$1:$F$2193,6)</f>
        <v>0.86017603070473303</v>
      </c>
      <c r="P312">
        <f t="shared" si="38"/>
        <v>3553465.8587545031</v>
      </c>
      <c r="Q312">
        <f t="shared" si="37"/>
        <v>2349526.8192951325</v>
      </c>
      <c r="R312">
        <f t="shared" si="39"/>
        <v>342437.28381377773</v>
      </c>
      <c r="S312">
        <f t="shared" si="40"/>
        <v>201882.43292394403</v>
      </c>
    </row>
    <row r="313" spans="1:19">
      <c r="A313" s="171">
        <v>42920</v>
      </c>
      <c r="B313" s="15">
        <v>42920</v>
      </c>
      <c r="C313">
        <v>5.3330679050000001</v>
      </c>
      <c r="D313" s="215">
        <f t="shared" si="41"/>
        <v>4.4571754984186098</v>
      </c>
      <c r="E313" s="215"/>
      <c r="F313" s="215"/>
      <c r="G313" s="123">
        <f>年份汇总!$D$5</f>
        <v>0.83576199999999989</v>
      </c>
      <c r="H313" s="123">
        <f>VLOOKUP(A313,'Hash shared by all mining pools'!$A$4:$Y$63,25)</f>
        <v>0.55259999999999998</v>
      </c>
      <c r="I313" s="144">
        <f t="shared" si="34"/>
        <v>2.9470533243029999</v>
      </c>
      <c r="J313" s="215">
        <f t="shared" si="35"/>
        <v>0.42952518240734189</v>
      </c>
      <c r="K313" s="215"/>
      <c r="L313" s="123">
        <f>年份汇总!$E$5</f>
        <v>8.0539979999999997E-2</v>
      </c>
      <c r="M313">
        <f t="shared" si="36"/>
        <v>0.25322473026520997</v>
      </c>
      <c r="N313" s="123">
        <f>年份汇总!$F$5</f>
        <v>4.7481999999999996E-2</v>
      </c>
      <c r="O313">
        <f>VLOOKUP(B313,[1]Sheet1!$A$1:$F$2193,6)</f>
        <v>0.92315261164348905</v>
      </c>
      <c r="P313">
        <f t="shared" si="38"/>
        <v>4114653.2019185103</v>
      </c>
      <c r="Q313">
        <f t="shared" si="37"/>
        <v>2720579.9729829407</v>
      </c>
      <c r="R313">
        <f t="shared" si="39"/>
        <v>396517.29390598368</v>
      </c>
      <c r="S313">
        <f t="shared" si="40"/>
        <v>233765.07107704662</v>
      </c>
    </row>
    <row r="314" spans="1:19">
      <c r="A314" s="171">
        <v>42923</v>
      </c>
      <c r="B314" s="15">
        <v>42923</v>
      </c>
      <c r="C314">
        <v>5.5351577120000002</v>
      </c>
      <c r="D314" s="215">
        <f t="shared" si="41"/>
        <v>4.6260744796965438</v>
      </c>
      <c r="E314" s="215"/>
      <c r="F314" s="215"/>
      <c r="G314" s="123">
        <f>年份汇总!$D$5</f>
        <v>0.83576199999999989</v>
      </c>
      <c r="H314" s="123">
        <f>VLOOKUP(A314,'Hash shared by all mining pools'!$A$4:$Y$63,25)</f>
        <v>0.55259999999999998</v>
      </c>
      <c r="I314" s="144">
        <f t="shared" si="34"/>
        <v>3.0587281516511999</v>
      </c>
      <c r="J314" s="215">
        <f t="shared" si="35"/>
        <v>0.44580149142132575</v>
      </c>
      <c r="K314" s="215"/>
      <c r="L314" s="123">
        <f>年份汇总!$E$5</f>
        <v>8.0539979999999997E-2</v>
      </c>
      <c r="M314">
        <f t="shared" si="36"/>
        <v>0.26282035848118401</v>
      </c>
      <c r="N314" s="123">
        <f>年份汇总!$F$5</f>
        <v>4.7481999999999996E-2</v>
      </c>
      <c r="O314">
        <f>VLOOKUP(B314,[1]Sheet1!$A$1:$F$2193,6)</f>
        <v>0.89370841347841801</v>
      </c>
      <c r="P314">
        <f t="shared" si="38"/>
        <v>4134361.683882596</v>
      </c>
      <c r="Q314">
        <f t="shared" si="37"/>
        <v>2733611.083673968</v>
      </c>
      <c r="R314">
        <f t="shared" si="39"/>
        <v>398416.54362446559</v>
      </c>
      <c r="S314">
        <f t="shared" si="40"/>
        <v>234884.76560804804</v>
      </c>
    </row>
    <row r="315" spans="1:19">
      <c r="A315" s="171">
        <v>42926</v>
      </c>
      <c r="B315" s="15">
        <v>42926</v>
      </c>
      <c r="C315">
        <v>5.611261893</v>
      </c>
      <c r="D315" s="215">
        <f t="shared" si="41"/>
        <v>4.6896794622174651</v>
      </c>
      <c r="E315" s="215"/>
      <c r="F315" s="215"/>
      <c r="G315" s="123">
        <f>年份汇总!$D$5</f>
        <v>0.83576199999999989</v>
      </c>
      <c r="H315" s="123">
        <f>VLOOKUP(A315,'Hash shared by all mining pools'!$A$4:$Y$63,25)</f>
        <v>0.55259999999999998</v>
      </c>
      <c r="I315" s="144">
        <f t="shared" si="34"/>
        <v>3.1007833220717997</v>
      </c>
      <c r="J315" s="215">
        <f t="shared" si="35"/>
        <v>0.45193092063698215</v>
      </c>
      <c r="K315" s="215"/>
      <c r="L315" s="123">
        <f>年份汇总!$E$5</f>
        <v>8.0539979999999997E-2</v>
      </c>
      <c r="M315">
        <f t="shared" si="36"/>
        <v>0.26643393720342595</v>
      </c>
      <c r="N315" s="123">
        <f>年份汇总!$F$5</f>
        <v>4.7481999999999996E-2</v>
      </c>
      <c r="O315">
        <f>VLOOKUP(B315,[1]Sheet1!$A$1:$F$2193,6)</f>
        <v>0.84186703782263395</v>
      </c>
      <c r="P315">
        <f t="shared" si="38"/>
        <v>3948086.55719466</v>
      </c>
      <c r="Q315">
        <f t="shared" si="37"/>
        <v>2610447.2702824124</v>
      </c>
      <c r="R315">
        <f t="shared" si="39"/>
        <v>380465.74545711203</v>
      </c>
      <c r="S315">
        <f t="shared" si="40"/>
        <v>224301.94948886987</v>
      </c>
    </row>
    <row r="316" spans="1:19">
      <c r="A316" s="171">
        <v>42929</v>
      </c>
      <c r="B316" s="15">
        <v>42929</v>
      </c>
      <c r="C316">
        <v>5.5961643280000004</v>
      </c>
      <c r="D316" s="215">
        <f t="shared" si="41"/>
        <v>4.6770614910979358</v>
      </c>
      <c r="E316" s="215"/>
      <c r="F316" s="215"/>
      <c r="G316" s="123">
        <f>年份汇总!$D$5</f>
        <v>0.83576199999999989</v>
      </c>
      <c r="H316" s="123">
        <f>VLOOKUP(A316,'Hash shared by all mining pools'!$A$4:$Y$63,25)</f>
        <v>0.55259999999999998</v>
      </c>
      <c r="I316" s="144">
        <f t="shared" si="34"/>
        <v>3.0924404076528003</v>
      </c>
      <c r="J316" s="215">
        <f t="shared" si="35"/>
        <v>0.45071496305383346</v>
      </c>
      <c r="K316" s="215"/>
      <c r="L316" s="123">
        <f>年份汇总!$E$5</f>
        <v>8.0539979999999997E-2</v>
      </c>
      <c r="M316">
        <f t="shared" si="36"/>
        <v>0.26571707462209598</v>
      </c>
      <c r="N316" s="123">
        <f>年份汇总!$F$5</f>
        <v>4.7481999999999996E-2</v>
      </c>
      <c r="O316">
        <f>VLOOKUP(B316,[1]Sheet1!$A$1:$F$2193,6)</f>
        <v>0.83666515851316203</v>
      </c>
      <c r="P316">
        <f t="shared" si="38"/>
        <v>3913134.3938252605</v>
      </c>
      <c r="Q316">
        <f t="shared" si="37"/>
        <v>2587337.1438613376</v>
      </c>
      <c r="R316">
        <f t="shared" si="39"/>
        <v>377097.50600768952</v>
      </c>
      <c r="S316">
        <f t="shared" si="40"/>
        <v>222316.21835834964</v>
      </c>
    </row>
    <row r="317" spans="1:19">
      <c r="A317" s="171">
        <v>42932</v>
      </c>
      <c r="B317" s="15">
        <v>42932</v>
      </c>
      <c r="C317">
        <v>5.8618995079999996</v>
      </c>
      <c r="D317" s="215">
        <f t="shared" si="41"/>
        <v>4.8991528566050953</v>
      </c>
      <c r="E317" s="215"/>
      <c r="F317" s="215"/>
      <c r="G317" s="123">
        <f>年份汇总!$D$5</f>
        <v>0.83576199999999989</v>
      </c>
      <c r="H317" s="123">
        <f>VLOOKUP(A317,'Hash shared by all mining pools'!$A$4:$Y$63,25)</f>
        <v>0.55259999999999998</v>
      </c>
      <c r="I317" s="144">
        <f t="shared" si="34"/>
        <v>3.2392856681207998</v>
      </c>
      <c r="J317" s="215">
        <f t="shared" si="35"/>
        <v>0.47211726913632979</v>
      </c>
      <c r="K317" s="215"/>
      <c r="L317" s="123">
        <f>年份汇总!$E$5</f>
        <v>8.0539979999999997E-2</v>
      </c>
      <c r="M317">
        <f t="shared" si="36"/>
        <v>0.27833471243885594</v>
      </c>
      <c r="N317" s="123">
        <f>年份汇总!$F$5</f>
        <v>4.7481999999999996E-2</v>
      </c>
      <c r="O317">
        <f>VLOOKUP(B317,[1]Sheet1!$A$1:$F$2193,6)</f>
        <v>0.60317182685070503</v>
      </c>
      <c r="P317">
        <f t="shared" si="38"/>
        <v>2955030.9785393453</v>
      </c>
      <c r="Q317">
        <f t="shared" si="37"/>
        <v>1953845.8541317293</v>
      </c>
      <c r="R317">
        <f t="shared" si="39"/>
        <v>284767.835712726</v>
      </c>
      <c r="S317">
        <f t="shared" si="40"/>
        <v>167883.65697771037</v>
      </c>
    </row>
    <row r="318" spans="1:19">
      <c r="A318" s="171">
        <v>42935</v>
      </c>
      <c r="B318" s="15">
        <v>42935</v>
      </c>
      <c r="C318">
        <v>5.8480679960000002</v>
      </c>
      <c r="D318" s="215">
        <f t="shared" si="41"/>
        <v>4.8875930044729516</v>
      </c>
      <c r="E318" s="215"/>
      <c r="F318" s="215"/>
      <c r="G318" s="123">
        <f>年份汇总!$D$5</f>
        <v>0.83576199999999989</v>
      </c>
      <c r="H318" s="123">
        <f>VLOOKUP(A318,'Hash shared by all mining pools'!$A$4:$Y$63,25)</f>
        <v>0.55259999999999998</v>
      </c>
      <c r="I318" s="144">
        <f t="shared" si="34"/>
        <v>3.2316423745896001</v>
      </c>
      <c r="J318" s="215">
        <f t="shared" si="35"/>
        <v>0.47100327943648007</v>
      </c>
      <c r="K318" s="215"/>
      <c r="L318" s="123">
        <f>年份汇总!$E$5</f>
        <v>8.0539979999999997E-2</v>
      </c>
      <c r="M318">
        <f t="shared" si="36"/>
        <v>0.27767796458607197</v>
      </c>
      <c r="N318" s="123">
        <f>年份汇总!$F$5</f>
        <v>4.7481999999999996E-2</v>
      </c>
      <c r="O318">
        <f>VLOOKUP(B318,[1]Sheet1!$A$1:$F$2193,6)</f>
        <v>0.71056830498036005</v>
      </c>
      <c r="P318">
        <f t="shared" si="38"/>
        <v>3472968.6766222105</v>
      </c>
      <c r="Q318">
        <f t="shared" si="37"/>
        <v>2296302.6444148379</v>
      </c>
      <c r="R318">
        <f t="shared" si="39"/>
        <v>334680.00190937053</v>
      </c>
      <c r="S318">
        <f t="shared" si="40"/>
        <v>197309.16062632162</v>
      </c>
    </row>
    <row r="319" spans="1:19">
      <c r="A319" s="171">
        <v>42938</v>
      </c>
      <c r="B319" s="15">
        <v>42938</v>
      </c>
      <c r="C319">
        <v>6.0161145789999999</v>
      </c>
      <c r="D319" s="215">
        <f t="shared" si="41"/>
        <v>5.028039952774197</v>
      </c>
      <c r="E319" s="215"/>
      <c r="F319" s="215"/>
      <c r="G319" s="123">
        <f>年份汇总!$D$5</f>
        <v>0.83576199999999989</v>
      </c>
      <c r="H319" s="123">
        <f>VLOOKUP(A319,'Hash shared by all mining pools'!$A$4:$Y$63,25)</f>
        <v>0.55259999999999998</v>
      </c>
      <c r="I319" s="144">
        <f t="shared" si="34"/>
        <v>3.3245049163553997</v>
      </c>
      <c r="J319" s="215">
        <f t="shared" si="35"/>
        <v>0.48453774787036841</v>
      </c>
      <c r="K319" s="215"/>
      <c r="L319" s="123">
        <f>年份汇总!$E$5</f>
        <v>8.0539979999999997E-2</v>
      </c>
      <c r="M319">
        <f t="shared" si="36"/>
        <v>0.285657152440078</v>
      </c>
      <c r="N319" s="123">
        <f>年份汇总!$F$5</f>
        <v>4.7481999999999996E-2</v>
      </c>
      <c r="O319">
        <f>VLOOKUP(B319,[1]Sheet1!$A$1:$F$2193,6)</f>
        <v>0.87831259602952805</v>
      </c>
      <c r="P319">
        <f t="shared" si="38"/>
        <v>4416190.8238612907</v>
      </c>
      <c r="Q319">
        <f t="shared" si="37"/>
        <v>2919954.5435970398</v>
      </c>
      <c r="R319">
        <f t="shared" si="39"/>
        <v>425575.60720632417</v>
      </c>
      <c r="S319">
        <f t="shared" si="40"/>
        <v>250896.27513404755</v>
      </c>
    </row>
    <row r="320" spans="1:19">
      <c r="A320" s="171">
        <v>42941</v>
      </c>
      <c r="B320" s="15">
        <v>42941</v>
      </c>
      <c r="C320">
        <v>6.3417732029999998</v>
      </c>
      <c r="D320" s="215">
        <f t="shared" si="41"/>
        <v>5.3002130556856848</v>
      </c>
      <c r="E320" s="215"/>
      <c r="F320" s="215"/>
      <c r="G320" s="123">
        <f>年份汇总!$D$5</f>
        <v>0.83576199999999989</v>
      </c>
      <c r="H320" s="123">
        <f>VLOOKUP(A320,'Hash shared by all mining pools'!$A$4:$Y$63,25)</f>
        <v>0.55259999999999998</v>
      </c>
      <c r="I320" s="144">
        <f t="shared" si="34"/>
        <v>3.5044638719777996</v>
      </c>
      <c r="J320" s="215">
        <f t="shared" si="35"/>
        <v>0.51076628693415593</v>
      </c>
      <c r="K320" s="215"/>
      <c r="L320" s="123">
        <f>年份汇总!$E$5</f>
        <v>8.0539979999999997E-2</v>
      </c>
      <c r="M320">
        <f t="shared" si="36"/>
        <v>0.30112007522484596</v>
      </c>
      <c r="N320" s="123">
        <f>年份汇总!$F$5</f>
        <v>4.7481999999999996E-2</v>
      </c>
      <c r="O320">
        <f>VLOOKUP(B320,[1]Sheet1!$A$1:$F$2193,6)</f>
        <v>0.80528761669186999</v>
      </c>
      <c r="P320">
        <f t="shared" si="38"/>
        <v>4268195.9395722589</v>
      </c>
      <c r="Q320">
        <f t="shared" si="37"/>
        <v>2822101.359247765</v>
      </c>
      <c r="R320">
        <f t="shared" si="39"/>
        <v>411313.76589176228</v>
      </c>
      <c r="S320">
        <f t="shared" si="40"/>
        <v>242488.26771589281</v>
      </c>
    </row>
    <row r="321" spans="1:19">
      <c r="A321" s="171">
        <v>42944</v>
      </c>
      <c r="B321" s="15">
        <v>42944</v>
      </c>
      <c r="C321">
        <v>6.4046196049999997</v>
      </c>
      <c r="D321" s="215">
        <f t="shared" si="41"/>
        <v>5.3527376903140089</v>
      </c>
      <c r="E321" s="215"/>
      <c r="F321" s="215"/>
      <c r="G321" s="123">
        <f>年份汇总!$D$5</f>
        <v>0.83576199999999989</v>
      </c>
      <c r="H321" s="123">
        <f>VLOOKUP(A321,'Hash shared by all mining pools'!$A$4:$Y$63,25)</f>
        <v>0.55259999999999998</v>
      </c>
      <c r="I321" s="144">
        <f t="shared" si="34"/>
        <v>3.5391927937229997</v>
      </c>
      <c r="J321" s="215">
        <f t="shared" si="35"/>
        <v>0.51582793489430789</v>
      </c>
      <c r="K321" s="215"/>
      <c r="L321" s="123">
        <f>年份汇总!$E$5</f>
        <v>8.0539979999999997E-2</v>
      </c>
      <c r="M321">
        <f t="shared" si="36"/>
        <v>0.30410414808460995</v>
      </c>
      <c r="N321" s="123">
        <f>年份汇总!$F$5</f>
        <v>4.7481999999999996E-2</v>
      </c>
      <c r="O321">
        <f>VLOOKUP(B321,[1]Sheet1!$A$1:$F$2193,6)</f>
        <v>0.82112002205998103</v>
      </c>
      <c r="P321">
        <f t="shared" si="38"/>
        <v>4395240.0903519308</v>
      </c>
      <c r="Q321">
        <f t="shared" si="37"/>
        <v>2906102.0648563551</v>
      </c>
      <c r="R321">
        <f t="shared" si="39"/>
        <v>423556.64527956856</v>
      </c>
      <c r="S321">
        <f t="shared" si="40"/>
        <v>249706.00478376664</v>
      </c>
    </row>
    <row r="322" spans="1:19">
      <c r="A322" s="171">
        <v>42947</v>
      </c>
      <c r="B322" s="15">
        <v>42947</v>
      </c>
      <c r="C322">
        <v>6.5012587990000004</v>
      </c>
      <c r="D322" s="215">
        <f t="shared" si="41"/>
        <v>5.4335050563698379</v>
      </c>
      <c r="E322" s="215"/>
      <c r="F322" s="215"/>
      <c r="G322" s="123">
        <f>年份汇总!$D$5</f>
        <v>0.83576199999999989</v>
      </c>
      <c r="H322" s="123">
        <f>VLOOKUP(A322,'Hash shared by all mining pools'!$A$4:$Y$63,25)</f>
        <v>0.55259999999999998</v>
      </c>
      <c r="I322" s="144">
        <f t="shared" ref="I322:I385" si="42">C322*H322</f>
        <v>3.5925956123274001</v>
      </c>
      <c r="J322" s="215">
        <f t="shared" ref="J322:J385" si="43">L322*C322</f>
        <v>0.52361125364628403</v>
      </c>
      <c r="K322" s="215"/>
      <c r="L322" s="123">
        <f>年份汇总!$E$5</f>
        <v>8.0539979999999997E-2</v>
      </c>
      <c r="M322">
        <f t="shared" ref="M322:M385" si="44">N322*C322</f>
        <v>0.30869277029411801</v>
      </c>
      <c r="N322" s="123">
        <f>年份汇总!$F$5</f>
        <v>4.7481999999999996E-2</v>
      </c>
      <c r="O322">
        <f>VLOOKUP(B322,[1]Sheet1!$A$1:$F$2193,6)</f>
        <v>0.84050937669497305</v>
      </c>
      <c r="P322">
        <f t="shared" si="38"/>
        <v>4566911.9481983976</v>
      </c>
      <c r="Q322">
        <f t="shared" ref="Q322:Q385" si="45">O322*I322*1000000</f>
        <v>3019610.2988343984</v>
      </c>
      <c r="R322">
        <f t="shared" si="39"/>
        <v>440100.16843271162</v>
      </c>
      <c r="S322">
        <f t="shared" si="40"/>
        <v>259459.16795015361</v>
      </c>
    </row>
    <row r="323" spans="1:19">
      <c r="A323" s="171">
        <v>42950</v>
      </c>
      <c r="B323" s="15">
        <v>42950</v>
      </c>
      <c r="C323">
        <v>6.350028429</v>
      </c>
      <c r="D323" s="215">
        <f t="shared" si="41"/>
        <v>5.3071124598778976</v>
      </c>
      <c r="E323" s="215"/>
      <c r="F323" s="215"/>
      <c r="G323" s="123">
        <f>年份汇总!$D$5</f>
        <v>0.83576199999999989</v>
      </c>
      <c r="H323" s="123">
        <f>VLOOKUP(A323,'Hash shared by all mining pools'!$A$4:$Y$63,25)</f>
        <v>0.5615</v>
      </c>
      <c r="I323" s="144">
        <f t="shared" si="42"/>
        <v>3.5655409628835</v>
      </c>
      <c r="J323" s="215">
        <f t="shared" si="43"/>
        <v>0.51143116267109145</v>
      </c>
      <c r="K323" s="215"/>
      <c r="L323" s="123">
        <f>年份汇总!$E$5</f>
        <v>8.0539979999999997E-2</v>
      </c>
      <c r="M323">
        <f t="shared" si="44"/>
        <v>0.30151204986577795</v>
      </c>
      <c r="N323" s="123">
        <f>年份汇总!$F$5</f>
        <v>4.7481999999999996E-2</v>
      </c>
      <c r="O323">
        <f>VLOOKUP(B323,[1]Sheet1!$A$1:$F$2193,6)</f>
        <v>0.81986890736319595</v>
      </c>
      <c r="P323">
        <f t="shared" si="38"/>
        <v>4351136.4937336948</v>
      </c>
      <c r="Q323">
        <f t="shared" si="45"/>
        <v>2923276.1733980128</v>
      </c>
      <c r="R323">
        <f t="shared" si="39"/>
        <v>419306.50853063667</v>
      </c>
      <c r="S323">
        <f t="shared" si="40"/>
        <v>247200.35488029281</v>
      </c>
    </row>
    <row r="324" spans="1:19">
      <c r="A324" s="171">
        <v>42953</v>
      </c>
      <c r="B324" s="15">
        <v>42953</v>
      </c>
      <c r="C324">
        <v>6.518130266</v>
      </c>
      <c r="D324" s="215">
        <f t="shared" si="41"/>
        <v>5.4476055873726912</v>
      </c>
      <c r="E324" s="215"/>
      <c r="F324" s="215"/>
      <c r="G324" s="123">
        <f>年份汇总!$D$5</f>
        <v>0.83576199999999989</v>
      </c>
      <c r="H324" s="123">
        <f>VLOOKUP(A324,'Hash shared by all mining pools'!$A$4:$Y$63,25)</f>
        <v>0.5615</v>
      </c>
      <c r="I324" s="144">
        <f t="shared" si="42"/>
        <v>3.659930144359</v>
      </c>
      <c r="J324" s="215">
        <f t="shared" si="43"/>
        <v>0.52497008126103462</v>
      </c>
      <c r="K324" s="215"/>
      <c r="L324" s="123">
        <f>年份汇总!$E$5</f>
        <v>8.0539979999999997E-2</v>
      </c>
      <c r="M324">
        <f t="shared" si="44"/>
        <v>0.309493861290212</v>
      </c>
      <c r="N324" s="123">
        <f>年份汇总!$F$5</f>
        <v>4.7481999999999996E-2</v>
      </c>
      <c r="O324">
        <f>VLOOKUP(B324,[1]Sheet1!$A$1:$F$2193,6)</f>
        <v>0.93948774966961801</v>
      </c>
      <c r="P324">
        <f t="shared" si="38"/>
        <v>5117958.7143684067</v>
      </c>
      <c r="Q324">
        <f t="shared" si="45"/>
        <v>3438459.5352718369</v>
      </c>
      <c r="R324">
        <f t="shared" si="39"/>
        <v>493202.96028780594</v>
      </c>
      <c r="S324">
        <f t="shared" si="40"/>
        <v>290765.69128010218</v>
      </c>
    </row>
    <row r="325" spans="1:19">
      <c r="A325" s="171">
        <v>42956</v>
      </c>
      <c r="B325" s="15">
        <v>42956</v>
      </c>
      <c r="C325">
        <v>6.6464158659999999</v>
      </c>
      <c r="D325" s="215">
        <f t="shared" si="41"/>
        <v>5.5548218169998913</v>
      </c>
      <c r="E325" s="215"/>
      <c r="F325" s="215"/>
      <c r="G325" s="123">
        <f>年份汇总!$D$5</f>
        <v>0.83576199999999989</v>
      </c>
      <c r="H325" s="123">
        <f>VLOOKUP(A325,'Hash shared by all mining pools'!$A$4:$Y$63,25)</f>
        <v>0.5615</v>
      </c>
      <c r="I325" s="144">
        <f t="shared" si="42"/>
        <v>3.731962508759</v>
      </c>
      <c r="J325" s="215">
        <f t="shared" si="43"/>
        <v>0.53530220091932268</v>
      </c>
      <c r="K325" s="215"/>
      <c r="L325" s="123">
        <f>年份汇总!$E$5</f>
        <v>8.0539979999999997E-2</v>
      </c>
      <c r="M325">
        <f t="shared" si="44"/>
        <v>0.31558511814941198</v>
      </c>
      <c r="N325" s="123">
        <f>年份汇总!$F$5</f>
        <v>4.7481999999999996E-2</v>
      </c>
      <c r="O325">
        <f>VLOOKUP(B325,[1]Sheet1!$A$1:$F$2193,6)</f>
        <v>0.91037444989503102</v>
      </c>
      <c r="P325">
        <f t="shared" si="38"/>
        <v>5056967.8559161928</v>
      </c>
      <c r="Q325">
        <f t="shared" si="45"/>
        <v>3397483.3159403545</v>
      </c>
      <c r="R325">
        <f t="shared" si="39"/>
        <v>487325.44668952777</v>
      </c>
      <c r="S325">
        <f t="shared" si="40"/>
        <v>287300.62833032932</v>
      </c>
    </row>
    <row r="326" spans="1:19">
      <c r="A326" s="171">
        <v>42959</v>
      </c>
      <c r="B326" s="15">
        <v>42959</v>
      </c>
      <c r="C326">
        <v>6.7498015020000004</v>
      </c>
      <c r="D326" s="215">
        <f t="shared" si="41"/>
        <v>5.6412276029145234</v>
      </c>
      <c r="E326" s="215"/>
      <c r="F326" s="215"/>
      <c r="G326" s="123">
        <f>年份汇总!$D$5</f>
        <v>0.83576199999999989</v>
      </c>
      <c r="H326" s="123">
        <f>VLOOKUP(A326,'Hash shared by all mining pools'!$A$4:$Y$63,25)</f>
        <v>0.5615</v>
      </c>
      <c r="I326" s="144">
        <f t="shared" si="42"/>
        <v>3.790013543373</v>
      </c>
      <c r="J326" s="215">
        <f t="shared" si="43"/>
        <v>0.54362887797505</v>
      </c>
      <c r="K326" s="215"/>
      <c r="L326" s="123">
        <f>年份汇总!$E$5</f>
        <v>8.0539979999999997E-2</v>
      </c>
      <c r="M326">
        <f t="shared" si="44"/>
        <v>0.320494074917964</v>
      </c>
      <c r="N326" s="123">
        <f>年份汇总!$F$5</f>
        <v>4.7481999999999996E-2</v>
      </c>
      <c r="O326">
        <f>VLOOKUP(B326,[1]Sheet1!$A$1:$F$2193,6)</f>
        <v>1.05806207063989</v>
      </c>
      <c r="P326">
        <f t="shared" si="38"/>
        <v>5968768.9584906437</v>
      </c>
      <c r="Q326">
        <f t="shared" si="45"/>
        <v>4010069.5774544626</v>
      </c>
      <c r="R326">
        <f t="shared" si="39"/>
        <v>575193.09628992144</v>
      </c>
      <c r="S326">
        <f t="shared" si="40"/>
        <v>339102.62453551701</v>
      </c>
    </row>
    <row r="327" spans="1:19">
      <c r="A327" s="171">
        <v>42962</v>
      </c>
      <c r="B327" s="15">
        <v>42962</v>
      </c>
      <c r="C327">
        <v>6.519361849</v>
      </c>
      <c r="D327" s="215">
        <f t="shared" si="41"/>
        <v>5.4486348976439372</v>
      </c>
      <c r="E327" s="215"/>
      <c r="F327" s="215"/>
      <c r="G327" s="123">
        <f>年份汇总!$D$5</f>
        <v>0.83576199999999989</v>
      </c>
      <c r="H327" s="123">
        <f>VLOOKUP(A327,'Hash shared by all mining pools'!$A$4:$Y$63,25)</f>
        <v>0.5615</v>
      </c>
      <c r="I327" s="144">
        <f t="shared" si="42"/>
        <v>3.6606216782134999</v>
      </c>
      <c r="J327" s="215">
        <f t="shared" si="43"/>
        <v>0.52506927293122296</v>
      </c>
      <c r="K327" s="215"/>
      <c r="L327" s="123">
        <f>年份汇总!$E$5</f>
        <v>8.0539979999999997E-2</v>
      </c>
      <c r="M327">
        <f t="shared" si="44"/>
        <v>0.30955233931421799</v>
      </c>
      <c r="N327" s="123">
        <f>年份汇总!$F$5</f>
        <v>4.7481999999999996E-2</v>
      </c>
      <c r="O327">
        <f>VLOOKUP(B327,[1]Sheet1!$A$1:$F$2193,6)</f>
        <v>1.1390146278798401</v>
      </c>
      <c r="P327">
        <f t="shared" si="38"/>
        <v>6206074.8503930205</v>
      </c>
      <c r="Q327">
        <f t="shared" si="45"/>
        <v>4169501.6386192255</v>
      </c>
      <c r="R327">
        <f t="shared" si="39"/>
        <v>598061.58251889504</v>
      </c>
      <c r="S327">
        <f t="shared" si="40"/>
        <v>352584.64257331804</v>
      </c>
    </row>
    <row r="328" spans="1:19">
      <c r="A328" s="171">
        <v>42965</v>
      </c>
      <c r="B328" s="15">
        <v>42965</v>
      </c>
      <c r="C328">
        <v>6.3792889019999999</v>
      </c>
      <c r="D328" s="215">
        <f t="shared" si="41"/>
        <v>5.3315672513133237</v>
      </c>
      <c r="E328" s="215"/>
      <c r="F328" s="215"/>
      <c r="G328" s="123">
        <f>年份汇总!$D$5</f>
        <v>0.83576199999999989</v>
      </c>
      <c r="H328" s="123">
        <f>VLOOKUP(A328,'Hash shared by all mining pools'!$A$4:$Y$63,25)</f>
        <v>0.5615</v>
      </c>
      <c r="I328" s="144">
        <f t="shared" si="42"/>
        <v>3.5819707184729999</v>
      </c>
      <c r="J328" s="215">
        <f t="shared" si="43"/>
        <v>0.51378780058130191</v>
      </c>
      <c r="K328" s="215"/>
      <c r="L328" s="123">
        <f>年份汇总!$E$5</f>
        <v>8.0539979999999997E-2</v>
      </c>
      <c r="M328">
        <f t="shared" si="44"/>
        <v>0.30290139564476398</v>
      </c>
      <c r="N328" s="123">
        <f>年份汇总!$F$5</f>
        <v>4.7481999999999996E-2</v>
      </c>
      <c r="O328">
        <f>VLOOKUP(B328,[1]Sheet1!$A$1:$F$2193,6)</f>
        <v>1.1332105131002701</v>
      </c>
      <c r="P328">
        <f t="shared" ref="P328:P391" si="46">O328*D328*1000000</f>
        <v>6041788.0604893686</v>
      </c>
      <c r="Q328">
        <f t="shared" si="45"/>
        <v>4059126.8757909313</v>
      </c>
      <c r="R328">
        <f t="shared" ref="R328:R391" si="47">O328*J328*1000000</f>
        <v>582229.73712139635</v>
      </c>
      <c r="S328">
        <f t="shared" ref="S328:S391" si="48">O328*M328*1000000</f>
        <v>343251.0459773909</v>
      </c>
    </row>
    <row r="329" spans="1:19">
      <c r="A329" s="171">
        <v>42968</v>
      </c>
      <c r="B329" s="15">
        <v>42968</v>
      </c>
      <c r="C329">
        <v>6.8120053130000002</v>
      </c>
      <c r="D329" s="215">
        <f t="shared" si="41"/>
        <v>5.6932151844035053</v>
      </c>
      <c r="E329" s="215"/>
      <c r="F329" s="215"/>
      <c r="G329" s="123">
        <f>年份汇总!$D$5</f>
        <v>0.83576199999999989</v>
      </c>
      <c r="H329" s="123">
        <f>VLOOKUP(A329,'Hash shared by all mining pools'!$A$4:$Y$63,25)</f>
        <v>0.5615</v>
      </c>
      <c r="I329" s="144">
        <f t="shared" si="42"/>
        <v>3.8249409832495003</v>
      </c>
      <c r="J329" s="215">
        <f t="shared" si="43"/>
        <v>0.54863877166891373</v>
      </c>
      <c r="K329" s="215"/>
      <c r="L329" s="123">
        <f>年份汇总!$E$5</f>
        <v>8.0539979999999997E-2</v>
      </c>
      <c r="M329">
        <f t="shared" si="44"/>
        <v>0.32344763627186601</v>
      </c>
      <c r="N329" s="123">
        <f>年份汇总!$F$5</f>
        <v>4.7481999999999996E-2</v>
      </c>
      <c r="O329">
        <f>VLOOKUP(B329,[1]Sheet1!$A$1:$F$2193,6)</f>
        <v>1.0899370379159501</v>
      </c>
      <c r="P329">
        <f t="shared" si="46"/>
        <v>6205246.0943068657</v>
      </c>
      <c r="Q329">
        <f t="shared" si="45"/>
        <v>4168944.8454862814</v>
      </c>
      <c r="R329">
        <f t="shared" si="47"/>
        <v>597981.71767866111</v>
      </c>
      <c r="S329">
        <f t="shared" si="48"/>
        <v>352537.55859907327</v>
      </c>
    </row>
    <row r="330" spans="1:19">
      <c r="A330" s="171">
        <v>42971</v>
      </c>
      <c r="B330" s="15">
        <v>42971</v>
      </c>
      <c r="C330">
        <v>6.1825996249999999</v>
      </c>
      <c r="D330" s="215">
        <f t="shared" si="41"/>
        <v>5.1671818277892489</v>
      </c>
      <c r="E330" s="215"/>
      <c r="F330" s="215"/>
      <c r="G330" s="123">
        <f>年份汇总!$D$5</f>
        <v>0.83576199999999989</v>
      </c>
      <c r="H330" s="123">
        <f>VLOOKUP(A330,'Hash shared by all mining pools'!$A$4:$Y$63,25)</f>
        <v>0.5615</v>
      </c>
      <c r="I330" s="144">
        <f t="shared" si="42"/>
        <v>3.4715296894374998</v>
      </c>
      <c r="J330" s="215">
        <f t="shared" si="43"/>
        <v>0.49794645014550748</v>
      </c>
      <c r="K330" s="215"/>
      <c r="L330" s="123">
        <f>年份汇总!$E$5</f>
        <v>8.0539979999999997E-2</v>
      </c>
      <c r="M330">
        <f t="shared" si="44"/>
        <v>0.29356219539424999</v>
      </c>
      <c r="N330" s="123">
        <f>年份汇总!$F$5</f>
        <v>4.7481999999999996E-2</v>
      </c>
      <c r="O330">
        <f>VLOOKUP(B330,[1]Sheet1!$A$1:$F$2193,6)</f>
        <v>1.22722425115083</v>
      </c>
      <c r="P330">
        <f t="shared" si="46"/>
        <v>6341290.849168838</v>
      </c>
      <c r="Q330">
        <f t="shared" si="45"/>
        <v>4260345.4234678093</v>
      </c>
      <c r="R330">
        <f t="shared" si="47"/>
        <v>611091.95939303446</v>
      </c>
      <c r="S330">
        <f t="shared" si="48"/>
        <v>360266.64540890208</v>
      </c>
    </row>
    <row r="331" spans="1:19">
      <c r="A331" s="171">
        <v>42974</v>
      </c>
      <c r="B331" s="15">
        <v>42974</v>
      </c>
      <c r="C331">
        <v>5.4963424459999999</v>
      </c>
      <c r="D331" s="215">
        <f t="shared" si="41"/>
        <v>4.5936341553538513</v>
      </c>
      <c r="E331" s="215"/>
      <c r="F331" s="215"/>
      <c r="G331" s="123">
        <f>年份汇总!$D$5</f>
        <v>0.83576199999999989</v>
      </c>
      <c r="H331" s="123">
        <f>VLOOKUP(A331,'Hash shared by all mining pools'!$A$4:$Y$63,25)</f>
        <v>0.5615</v>
      </c>
      <c r="I331" s="144">
        <f t="shared" si="42"/>
        <v>3.086196283429</v>
      </c>
      <c r="J331" s="215">
        <f t="shared" si="43"/>
        <v>0.44267531067399107</v>
      </c>
      <c r="K331" s="215"/>
      <c r="L331" s="123">
        <f>年份汇总!$E$5</f>
        <v>8.0539979999999997E-2</v>
      </c>
      <c r="M331">
        <f t="shared" si="44"/>
        <v>0.26097733202097195</v>
      </c>
      <c r="N331" s="123">
        <f>年份汇总!$F$5</f>
        <v>4.7481999999999996E-2</v>
      </c>
      <c r="O331">
        <f>VLOOKUP(B331,[1]Sheet1!$A$1:$F$2193,6)</f>
        <v>1.2408705200577601</v>
      </c>
      <c r="P331">
        <f t="shared" si="46"/>
        <v>5700105.2033090228</v>
      </c>
      <c r="Q331">
        <f t="shared" si="45"/>
        <v>3829569.9872188694</v>
      </c>
      <c r="R331">
        <f t="shared" si="47"/>
        <v>549302.74297276582</v>
      </c>
      <c r="S331">
        <f t="shared" si="48"/>
        <v>323839.0777081502</v>
      </c>
    </row>
    <row r="332" spans="1:19">
      <c r="A332" s="171">
        <v>42977</v>
      </c>
      <c r="B332" s="15">
        <v>42977</v>
      </c>
      <c r="C332">
        <v>5.35359271</v>
      </c>
      <c r="D332" s="215">
        <f t="shared" si="41"/>
        <v>4.4743293504950197</v>
      </c>
      <c r="E332" s="215"/>
      <c r="F332" s="215"/>
      <c r="G332" s="123">
        <f>年份汇总!$D$5</f>
        <v>0.83576199999999989</v>
      </c>
      <c r="H332" s="123">
        <f>VLOOKUP(A332,'Hash shared by all mining pools'!$A$4:$Y$63,25)</f>
        <v>0.5615</v>
      </c>
      <c r="I332" s="144">
        <f t="shared" si="42"/>
        <v>3.0060423066649999</v>
      </c>
      <c r="J332" s="215">
        <f t="shared" si="43"/>
        <v>0.43117824979154579</v>
      </c>
      <c r="K332" s="215"/>
      <c r="L332" s="123">
        <f>年份汇总!$E$5</f>
        <v>8.0539979999999997E-2</v>
      </c>
      <c r="M332">
        <f t="shared" si="44"/>
        <v>0.25419928905621997</v>
      </c>
      <c r="N332" s="123">
        <f>年份汇总!$F$5</f>
        <v>4.7481999999999996E-2</v>
      </c>
      <c r="O332">
        <f>VLOOKUP(B332,[1]Sheet1!$A$1:$F$2193,6)</f>
        <v>1.2925168348710601</v>
      </c>
      <c r="P332">
        <f t="shared" si="46"/>
        <v>5783146.0102725085</v>
      </c>
      <c r="Q332">
        <f t="shared" si="45"/>
        <v>3885360.2876991462</v>
      </c>
      <c r="R332">
        <f t="shared" si="47"/>
        <v>557305.14668581216</v>
      </c>
      <c r="S332">
        <f t="shared" si="48"/>
        <v>328556.86051741912</v>
      </c>
    </row>
    <row r="333" spans="1:19">
      <c r="A333" s="171">
        <v>42980</v>
      </c>
      <c r="B333" s="15">
        <v>42980</v>
      </c>
      <c r="C333">
        <v>6.1181035110000002</v>
      </c>
      <c r="D333" s="215">
        <f t="shared" si="41"/>
        <v>5.1132784265603819</v>
      </c>
      <c r="E333" s="215"/>
      <c r="F333" s="215"/>
      <c r="G333" s="123">
        <f>年份汇总!$D$5</f>
        <v>0.83576199999999989</v>
      </c>
      <c r="H333" s="123">
        <f>VLOOKUP(A333,'Hash shared by all mining pools'!$A$4:$Y$63,25)</f>
        <v>0.58739999999999992</v>
      </c>
      <c r="I333" s="144">
        <f t="shared" si="42"/>
        <v>3.5937740023613998</v>
      </c>
      <c r="J333" s="215">
        <f t="shared" si="43"/>
        <v>0.49275193441386977</v>
      </c>
      <c r="K333" s="215"/>
      <c r="L333" s="123">
        <f>年份汇总!$E$5</f>
        <v>8.0539979999999997E-2</v>
      </c>
      <c r="M333">
        <f t="shared" si="44"/>
        <v>0.290499790909302</v>
      </c>
      <c r="N333" s="123">
        <f>年份汇总!$F$5</f>
        <v>4.7481999999999996E-2</v>
      </c>
      <c r="O333">
        <f>VLOOKUP(B333,[1]Sheet1!$A$1:$F$2193,6)</f>
        <v>1.2963304291070801</v>
      </c>
      <c r="P333">
        <f t="shared" si="46"/>
        <v>6628498.4168469943</v>
      </c>
      <c r="Q333">
        <f t="shared" si="45"/>
        <v>4658718.5945950216</v>
      </c>
      <c r="R333">
        <f t="shared" si="47"/>
        <v>638769.32658207568</v>
      </c>
      <c r="S333">
        <f t="shared" si="48"/>
        <v>376583.71860497253</v>
      </c>
    </row>
    <row r="334" spans="1:19">
      <c r="A334" s="171">
        <v>42983</v>
      </c>
      <c r="B334" s="15">
        <v>42983</v>
      </c>
      <c r="C334">
        <v>6.9443628510000002</v>
      </c>
      <c r="D334" s="215">
        <f t="shared" si="41"/>
        <v>5.8038345850774613</v>
      </c>
      <c r="E334" s="215"/>
      <c r="F334" s="215"/>
      <c r="G334" s="123">
        <f>年份汇总!$D$5</f>
        <v>0.83576199999999989</v>
      </c>
      <c r="H334" s="123">
        <f>VLOOKUP(A334,'Hash shared by all mining pools'!$A$4:$Y$63,25)</f>
        <v>0.58739999999999992</v>
      </c>
      <c r="I334" s="144">
        <f t="shared" si="42"/>
        <v>4.0791187386773995</v>
      </c>
      <c r="J334" s="215">
        <f t="shared" si="43"/>
        <v>0.55929884513228301</v>
      </c>
      <c r="K334" s="215"/>
      <c r="L334" s="123">
        <f>年份汇总!$E$5</f>
        <v>8.0539979999999997E-2</v>
      </c>
      <c r="M334">
        <f t="shared" si="44"/>
        <v>0.32973223689118197</v>
      </c>
      <c r="N334" s="123">
        <f>年份汇总!$F$5</f>
        <v>4.7481999999999996E-2</v>
      </c>
      <c r="O334">
        <f>VLOOKUP(B334,[1]Sheet1!$A$1:$F$2193,6)</f>
        <v>1.2390727232204299</v>
      </c>
      <c r="P334">
        <f t="shared" si="46"/>
        <v>7191373.1244528443</v>
      </c>
      <c r="Q334">
        <f t="shared" si="45"/>
        <v>5054324.7638724912</v>
      </c>
      <c r="R334">
        <f t="shared" si="47"/>
        <v>693011.94313209946</v>
      </c>
      <c r="S334">
        <f t="shared" si="48"/>
        <v>408562.22069832077</v>
      </c>
    </row>
    <row r="335" spans="1:19">
      <c r="A335" s="171">
        <v>42986</v>
      </c>
      <c r="B335" s="15">
        <v>42986</v>
      </c>
      <c r="C335">
        <v>7.5391581859999999</v>
      </c>
      <c r="D335" s="215">
        <f t="shared" si="41"/>
        <v>6.3009419238477307</v>
      </c>
      <c r="E335" s="215"/>
      <c r="F335" s="215"/>
      <c r="G335" s="123">
        <f>年份汇总!$D$5</f>
        <v>0.83576199999999989</v>
      </c>
      <c r="H335" s="123">
        <f>VLOOKUP(A335,'Hash shared by all mining pools'!$A$4:$Y$63,25)</f>
        <v>0.58739999999999992</v>
      </c>
      <c r="I335" s="144">
        <f t="shared" si="42"/>
        <v>4.4285015184563994</v>
      </c>
      <c r="J335" s="215">
        <f t="shared" si="43"/>
        <v>0.60720364951727623</v>
      </c>
      <c r="K335" s="215"/>
      <c r="L335" s="123">
        <f>年份汇总!$E$5</f>
        <v>8.0539979999999997E-2</v>
      </c>
      <c r="M335">
        <f t="shared" si="44"/>
        <v>0.35797430898765198</v>
      </c>
      <c r="N335" s="123">
        <f>年份汇总!$F$5</f>
        <v>4.7481999999999996E-2</v>
      </c>
      <c r="O335">
        <f>VLOOKUP(B335,[1]Sheet1!$A$1:$F$2193,6)</f>
        <v>1.15240135158007</v>
      </c>
      <c r="P335">
        <f t="shared" si="46"/>
        <v>7261213.9892696505</v>
      </c>
      <c r="Q335">
        <f t="shared" si="45"/>
        <v>5103411.135343546</v>
      </c>
      <c r="R335">
        <f t="shared" si="47"/>
        <v>699742.30638806021</v>
      </c>
      <c r="S335">
        <f t="shared" si="48"/>
        <v>412530.07750831172</v>
      </c>
    </row>
    <row r="336" spans="1:19">
      <c r="A336" s="171">
        <v>42989</v>
      </c>
      <c r="B336" s="15">
        <v>42989</v>
      </c>
      <c r="C336">
        <v>7.7865927849999999</v>
      </c>
      <c r="D336" s="215">
        <f t="shared" si="41"/>
        <v>6.5077383591771687</v>
      </c>
      <c r="E336" s="215"/>
      <c r="F336" s="215"/>
      <c r="G336" s="123">
        <f>年份汇总!$D$5</f>
        <v>0.83576199999999989</v>
      </c>
      <c r="H336" s="123">
        <f>VLOOKUP(A336,'Hash shared by all mining pools'!$A$4:$Y$63,25)</f>
        <v>0.58739999999999992</v>
      </c>
      <c r="I336" s="144">
        <f t="shared" si="42"/>
        <v>4.5738446019089993</v>
      </c>
      <c r="J336" s="215">
        <f t="shared" si="43"/>
        <v>0.6271320271720443</v>
      </c>
      <c r="K336" s="215"/>
      <c r="L336" s="123">
        <f>年份汇总!$E$5</f>
        <v>8.0539979999999997E-2</v>
      </c>
      <c r="M336">
        <f t="shared" si="44"/>
        <v>0.36972299861736996</v>
      </c>
      <c r="N336" s="123">
        <f>年份汇总!$F$5</f>
        <v>4.7481999999999996E-2</v>
      </c>
      <c r="O336">
        <f>VLOOKUP(B336,[1]Sheet1!$A$1:$F$2193,6)</f>
        <v>1.1340119828057</v>
      </c>
      <c r="P336">
        <f t="shared" si="46"/>
        <v>7379853.2802712144</v>
      </c>
      <c r="Q336">
        <f t="shared" si="45"/>
        <v>5186794.5860559717</v>
      </c>
      <c r="R336">
        <f t="shared" si="47"/>
        <v>711175.23361432808</v>
      </c>
      <c r="S336">
        <f t="shared" si="48"/>
        <v>419270.31075095281</v>
      </c>
    </row>
    <row r="337" spans="1:19">
      <c r="A337" s="171">
        <v>42992</v>
      </c>
      <c r="B337" s="15">
        <v>42992</v>
      </c>
      <c r="C337">
        <v>7.7452903219999998</v>
      </c>
      <c r="D337" s="215">
        <f t="shared" si="41"/>
        <v>6.4732193300953629</v>
      </c>
      <c r="E337" s="215"/>
      <c r="F337" s="215"/>
      <c r="G337" s="123">
        <f>年份汇总!$D$5</f>
        <v>0.83576199999999989</v>
      </c>
      <c r="H337" s="123">
        <f>VLOOKUP(A337,'Hash shared by all mining pools'!$A$4:$Y$63,25)</f>
        <v>0.58739999999999992</v>
      </c>
      <c r="I337" s="144">
        <f t="shared" si="42"/>
        <v>4.5495835351427996</v>
      </c>
      <c r="J337" s="215">
        <f t="shared" si="43"/>
        <v>0.62380552762807351</v>
      </c>
      <c r="K337" s="215"/>
      <c r="L337" s="123">
        <f>年份汇总!$E$5</f>
        <v>8.0539979999999997E-2</v>
      </c>
      <c r="M337">
        <f t="shared" si="44"/>
        <v>0.36776187506920394</v>
      </c>
      <c r="N337" s="123">
        <f>年份汇总!$F$5</f>
        <v>4.7481999999999996E-2</v>
      </c>
      <c r="O337">
        <f>VLOOKUP(B337,[1]Sheet1!$A$1:$F$2193,6)</f>
        <v>0.85977384431984505</v>
      </c>
      <c r="P337">
        <f t="shared" si="46"/>
        <v>5565504.6685616216</v>
      </c>
      <c r="Q337">
        <f t="shared" si="45"/>
        <v>3911612.9260639958</v>
      </c>
      <c r="R337">
        <f t="shared" si="47"/>
        <v>536331.67659675807</v>
      </c>
      <c r="S337">
        <f t="shared" si="48"/>
        <v>316192.04112252401</v>
      </c>
    </row>
    <row r="338" spans="1:19">
      <c r="A338" s="171">
        <v>42995</v>
      </c>
      <c r="B338" s="15">
        <v>42995</v>
      </c>
      <c r="C338">
        <v>7.9484239939999997</v>
      </c>
      <c r="D338" s="215">
        <f t="shared" si="41"/>
        <v>6.6429907340734271</v>
      </c>
      <c r="E338" s="215"/>
      <c r="F338" s="215"/>
      <c r="G338" s="123">
        <f>年份汇总!$D$5</f>
        <v>0.83576199999999989</v>
      </c>
      <c r="H338" s="123">
        <f>VLOOKUP(A338,'Hash shared by all mining pools'!$A$4:$Y$63,25)</f>
        <v>0.58739999999999992</v>
      </c>
      <c r="I338" s="144">
        <f t="shared" si="42"/>
        <v>4.6689042540755992</v>
      </c>
      <c r="J338" s="215">
        <f t="shared" si="43"/>
        <v>0.64016590950828012</v>
      </c>
      <c r="K338" s="215"/>
      <c r="L338" s="123">
        <f>年份汇总!$E$5</f>
        <v>8.0539979999999997E-2</v>
      </c>
      <c r="M338">
        <f t="shared" si="44"/>
        <v>0.37740706808310798</v>
      </c>
      <c r="N338" s="123">
        <f>年份汇总!$F$5</f>
        <v>4.7481999999999996E-2</v>
      </c>
      <c r="O338">
        <f>VLOOKUP(B338,[1]Sheet1!$A$1:$F$2193,6)</f>
        <v>0.97639154704090003</v>
      </c>
      <c r="P338">
        <f t="shared" si="46"/>
        <v>6486159.9998203181</v>
      </c>
      <c r="Q338">
        <f t="shared" si="45"/>
        <v>4558678.6476227129</v>
      </c>
      <c r="R338">
        <f t="shared" si="47"/>
        <v>625052.58274763438</v>
      </c>
      <c r="S338">
        <f t="shared" si="48"/>
        <v>368497.07106983609</v>
      </c>
    </row>
    <row r="339" spans="1:19">
      <c r="A339" s="171">
        <v>42998</v>
      </c>
      <c r="B339" s="15">
        <v>42998</v>
      </c>
      <c r="C339">
        <v>8.0523991250000009</v>
      </c>
      <c r="D339" s="215">
        <f t="shared" si="41"/>
        <v>6.7298891975082498</v>
      </c>
      <c r="E339" s="215"/>
      <c r="F339" s="215"/>
      <c r="G339" s="123">
        <f>年份汇总!$D$5</f>
        <v>0.83576199999999989</v>
      </c>
      <c r="H339" s="123">
        <f>VLOOKUP(A339,'Hash shared by all mining pools'!$A$4:$Y$63,25)</f>
        <v>0.58739999999999992</v>
      </c>
      <c r="I339" s="144">
        <f t="shared" si="42"/>
        <v>4.7299792460249996</v>
      </c>
      <c r="J339" s="215">
        <f t="shared" si="43"/>
        <v>0.64854006447951751</v>
      </c>
      <c r="K339" s="215"/>
      <c r="L339" s="123">
        <f>年份汇总!$E$5</f>
        <v>8.0539979999999997E-2</v>
      </c>
      <c r="M339">
        <f t="shared" si="44"/>
        <v>0.38234401525325001</v>
      </c>
      <c r="N339" s="123">
        <f>年份汇总!$F$5</f>
        <v>4.7481999999999996E-2</v>
      </c>
      <c r="O339">
        <f>VLOOKUP(B339,[1]Sheet1!$A$1:$F$2193,6)</f>
        <v>0.89013776537948897</v>
      </c>
      <c r="P339">
        <f t="shared" si="46"/>
        <v>5990528.531521556</v>
      </c>
      <c r="Q339">
        <f t="shared" si="45"/>
        <v>4210333.1563480534</v>
      </c>
      <c r="R339">
        <f t="shared" si="47"/>
        <v>577290.00375486736</v>
      </c>
      <c r="S339">
        <f t="shared" si="48"/>
        <v>340338.84734374919</v>
      </c>
    </row>
    <row r="340" spans="1:19">
      <c r="A340" s="171">
        <v>43001</v>
      </c>
      <c r="B340" s="15">
        <v>43001</v>
      </c>
      <c r="C340">
        <v>7.9535678990000003</v>
      </c>
      <c r="D340" s="215">
        <f t="shared" si="41"/>
        <v>6.6472898144040373</v>
      </c>
      <c r="E340" s="215"/>
      <c r="F340" s="215"/>
      <c r="G340" s="123">
        <f>年份汇总!$D$5</f>
        <v>0.83576199999999989</v>
      </c>
      <c r="H340" s="123">
        <f>VLOOKUP(A340,'Hash shared by all mining pools'!$A$4:$Y$63,25)</f>
        <v>0.58739999999999992</v>
      </c>
      <c r="I340" s="144">
        <f t="shared" si="42"/>
        <v>4.6719257838725996</v>
      </c>
      <c r="J340" s="215">
        <f t="shared" si="43"/>
        <v>0.64058019951410206</v>
      </c>
      <c r="K340" s="215"/>
      <c r="L340" s="123">
        <f>年份汇总!$E$5</f>
        <v>8.0539979999999997E-2</v>
      </c>
      <c r="M340">
        <f t="shared" si="44"/>
        <v>0.37765131098031801</v>
      </c>
      <c r="N340" s="123">
        <f>年份汇总!$F$5</f>
        <v>4.7481999999999996E-2</v>
      </c>
      <c r="O340">
        <f>VLOOKUP(B340,[1]Sheet1!$A$1:$F$2193,6)</f>
        <v>0.86426054133441899</v>
      </c>
      <c r="P340">
        <f t="shared" si="46"/>
        <v>5744990.2934036031</v>
      </c>
      <c r="Q340">
        <f t="shared" si="45"/>
        <v>4037761.1070439629</v>
      </c>
      <c r="R340">
        <f t="shared" si="47"/>
        <v>553628.19000016793</v>
      </c>
      <c r="S340">
        <f t="shared" si="48"/>
        <v>326389.12646350265</v>
      </c>
    </row>
    <row r="341" spans="1:19">
      <c r="A341" s="171">
        <v>43004</v>
      </c>
      <c r="B341" s="15">
        <v>43004</v>
      </c>
      <c r="C341">
        <v>8.0394953129999998</v>
      </c>
      <c r="D341" s="215">
        <f t="shared" si="41"/>
        <v>6.719104681783505</v>
      </c>
      <c r="E341" s="215"/>
      <c r="F341" s="215"/>
      <c r="G341" s="123">
        <f>年份汇总!$D$5</f>
        <v>0.83576199999999989</v>
      </c>
      <c r="H341" s="123">
        <f>VLOOKUP(A341,'Hash shared by all mining pools'!$A$4:$Y$63,25)</f>
        <v>0.58739999999999992</v>
      </c>
      <c r="I341" s="144">
        <f t="shared" si="42"/>
        <v>4.7223995468561997</v>
      </c>
      <c r="J341" s="215">
        <f t="shared" si="43"/>
        <v>0.64750079171911368</v>
      </c>
      <c r="K341" s="215"/>
      <c r="L341" s="123">
        <f>年份汇总!$E$5</f>
        <v>8.0539979999999997E-2</v>
      </c>
      <c r="M341">
        <f t="shared" si="44"/>
        <v>0.38173131645186598</v>
      </c>
      <c r="N341" s="123">
        <f>年份汇总!$F$5</f>
        <v>4.7481999999999996E-2</v>
      </c>
      <c r="O341">
        <f>VLOOKUP(B341,[1]Sheet1!$A$1:$F$2193,6)</f>
        <v>0.88703842370610397</v>
      </c>
      <c r="P341">
        <f t="shared" si="46"/>
        <v>5960104.0256455438</v>
      </c>
      <c r="Q341">
        <f t="shared" si="45"/>
        <v>4188949.8501537428</v>
      </c>
      <c r="R341">
        <f t="shared" si="47"/>
        <v>574358.0816349769</v>
      </c>
      <c r="S341">
        <f t="shared" si="48"/>
        <v>338610.34522471915</v>
      </c>
    </row>
    <row r="342" spans="1:19">
      <c r="A342" s="171">
        <v>43007</v>
      </c>
      <c r="B342" s="15">
        <v>43007</v>
      </c>
      <c r="C342">
        <v>8.1178529669999993</v>
      </c>
      <c r="D342" s="215">
        <f t="shared" si="41"/>
        <v>6.7845930314058522</v>
      </c>
      <c r="E342" s="215"/>
      <c r="F342" s="215"/>
      <c r="G342" s="123">
        <f>年份汇总!$D$5</f>
        <v>0.83576199999999989</v>
      </c>
      <c r="H342" s="123">
        <f>VLOOKUP(A342,'Hash shared by all mining pools'!$A$4:$Y$63,25)</f>
        <v>0.58739999999999992</v>
      </c>
      <c r="I342" s="144">
        <f t="shared" si="42"/>
        <v>4.7684268328157993</v>
      </c>
      <c r="J342" s="215">
        <f t="shared" si="43"/>
        <v>0.65381171560512052</v>
      </c>
      <c r="K342" s="215"/>
      <c r="L342" s="123">
        <f>年份汇总!$E$5</f>
        <v>8.0539979999999997E-2</v>
      </c>
      <c r="M342">
        <f t="shared" si="44"/>
        <v>0.38545189457909396</v>
      </c>
      <c r="N342" s="123">
        <f>年份汇总!$F$5</f>
        <v>4.7481999999999996E-2</v>
      </c>
      <c r="O342">
        <f>VLOOKUP(B342,[1]Sheet1!$A$1:$F$2193,6)</f>
        <v>0.94873355442808804</v>
      </c>
      <c r="P342">
        <f t="shared" si="46"/>
        <v>6436771.062033711</v>
      </c>
      <c r="Q342">
        <f t="shared" si="45"/>
        <v>4523966.5381276039</v>
      </c>
      <c r="R342">
        <f t="shared" si="47"/>
        <v>620293.11287277227</v>
      </c>
      <c r="S342">
        <f t="shared" si="48"/>
        <v>365691.14600506448</v>
      </c>
    </row>
    <row r="343" spans="1:19">
      <c r="A343" s="171">
        <v>43010</v>
      </c>
      <c r="B343" s="15">
        <v>43010</v>
      </c>
      <c r="C343">
        <v>8.1413602639999993</v>
      </c>
      <c r="D343" s="215">
        <f t="shared" si="41"/>
        <v>6.804239536961167</v>
      </c>
      <c r="E343" s="215"/>
      <c r="F343" s="215"/>
      <c r="G343" s="123">
        <f>年份汇总!$D$5</f>
        <v>0.83576199999999989</v>
      </c>
      <c r="H343" s="123">
        <f>VLOOKUP(A343,'Hash shared by all mining pools'!$A$4:$Y$63,25)</f>
        <v>0.61219999999999997</v>
      </c>
      <c r="I343" s="144">
        <f t="shared" si="42"/>
        <v>4.9841407536207996</v>
      </c>
      <c r="J343" s="215">
        <f t="shared" si="43"/>
        <v>0.65570499283535466</v>
      </c>
      <c r="K343" s="215"/>
      <c r="L343" s="123">
        <f>年份汇总!$E$5</f>
        <v>8.0539979999999997E-2</v>
      </c>
      <c r="M343">
        <f t="shared" si="44"/>
        <v>0.38656806805524796</v>
      </c>
      <c r="N343" s="123">
        <f>年份汇总!$F$5</f>
        <v>4.7481999999999996E-2</v>
      </c>
      <c r="O343">
        <f>VLOOKUP(B343,[1]Sheet1!$A$1:$F$2193,6)</f>
        <v>0.98655665100735601</v>
      </c>
      <c r="P343">
        <f t="shared" si="46"/>
        <v>6712767.7702362519</v>
      </c>
      <c r="Q343">
        <f t="shared" si="45"/>
        <v>4917137.2100414159</v>
      </c>
      <c r="R343">
        <f t="shared" si="47"/>
        <v>646890.12178044987</v>
      </c>
      <c r="S343">
        <f t="shared" si="48"/>
        <v>381371.29860696913</v>
      </c>
    </row>
    <row r="344" spans="1:19">
      <c r="A344" s="171">
        <v>43013</v>
      </c>
      <c r="B344" s="15">
        <v>43013</v>
      </c>
      <c r="C344">
        <v>8.6207164970000001</v>
      </c>
      <c r="D344" s="215">
        <f t="shared" ref="D344:D407" si="49">G344*C344</f>
        <v>7.2048672609657132</v>
      </c>
      <c r="E344" s="215"/>
      <c r="F344" s="215"/>
      <c r="G344" s="123">
        <f>年份汇总!$D$5</f>
        <v>0.83576199999999989</v>
      </c>
      <c r="H344" s="123">
        <f>VLOOKUP(A344,'Hash shared by all mining pools'!$A$4:$Y$63,25)</f>
        <v>0.61219999999999997</v>
      </c>
      <c r="I344" s="144">
        <f t="shared" si="42"/>
        <v>5.2776026394633995</v>
      </c>
      <c r="J344" s="215">
        <f t="shared" si="43"/>
        <v>0.69431233425405003</v>
      </c>
      <c r="K344" s="215"/>
      <c r="L344" s="123">
        <f>年份汇总!$E$5</f>
        <v>8.0539979999999997E-2</v>
      </c>
      <c r="M344">
        <f t="shared" si="44"/>
        <v>0.40932886071055397</v>
      </c>
      <c r="N344" s="123">
        <f>年份汇总!$F$5</f>
        <v>4.7481999999999996E-2</v>
      </c>
      <c r="O344">
        <f>VLOOKUP(B344,[1]Sheet1!$A$1:$F$2193,6)</f>
        <v>0.96845356512721903</v>
      </c>
      <c r="P344">
        <f t="shared" si="46"/>
        <v>6977579.3851506263</v>
      </c>
      <c r="Q344">
        <f t="shared" si="45"/>
        <v>5111113.0915131504</v>
      </c>
      <c r="R344">
        <f t="shared" si="47"/>
        <v>672409.25542013603</v>
      </c>
      <c r="S344">
        <f t="shared" si="48"/>
        <v>396415.99446459883</v>
      </c>
    </row>
    <row r="345" spans="1:19">
      <c r="A345" s="171">
        <v>43016</v>
      </c>
      <c r="B345" s="15">
        <v>43016</v>
      </c>
      <c r="C345">
        <v>8.0937748079999992</v>
      </c>
      <c r="D345" s="215">
        <f t="shared" si="49"/>
        <v>6.7644694210836942</v>
      </c>
      <c r="E345" s="215"/>
      <c r="F345" s="215"/>
      <c r="G345" s="123">
        <f>年份汇总!$D$5</f>
        <v>0.83576199999999989</v>
      </c>
      <c r="H345" s="123">
        <f>VLOOKUP(A345,'Hash shared by all mining pools'!$A$4:$Y$63,25)</f>
        <v>0.61219999999999997</v>
      </c>
      <c r="I345" s="144">
        <f t="shared" si="42"/>
        <v>4.955008937457599</v>
      </c>
      <c r="J345" s="215">
        <f t="shared" si="43"/>
        <v>0.65187246116082376</v>
      </c>
      <c r="K345" s="215"/>
      <c r="L345" s="123">
        <f>年份汇总!$E$5</f>
        <v>8.0539979999999997E-2</v>
      </c>
      <c r="M345">
        <f t="shared" si="44"/>
        <v>0.38430861543345596</v>
      </c>
      <c r="N345" s="123">
        <f>年份汇总!$F$5</f>
        <v>4.7481999999999996E-2</v>
      </c>
      <c r="O345">
        <f>VLOOKUP(B345,[1]Sheet1!$A$1:$F$2193,6)</f>
        <v>1.0315648917149101</v>
      </c>
      <c r="P345">
        <f t="shared" si="46"/>
        <v>6977989.1658690218</v>
      </c>
      <c r="Q345">
        <f t="shared" si="45"/>
        <v>5111413.2580148596</v>
      </c>
      <c r="R345">
        <f t="shared" si="47"/>
        <v>672448.74480929703</v>
      </c>
      <c r="S345">
        <f t="shared" si="48"/>
        <v>396439.27526472003</v>
      </c>
    </row>
    <row r="346" spans="1:19">
      <c r="A346" s="171">
        <v>43019</v>
      </c>
      <c r="B346" s="15">
        <v>43019</v>
      </c>
      <c r="C346">
        <v>8.7951481030000007</v>
      </c>
      <c r="D346" s="215">
        <f t="shared" si="49"/>
        <v>7.3506505688594856</v>
      </c>
      <c r="E346" s="215"/>
      <c r="F346" s="215"/>
      <c r="G346" s="123">
        <f>年份汇总!$D$5</f>
        <v>0.83576199999999989</v>
      </c>
      <c r="H346" s="123">
        <f>VLOOKUP(A346,'Hash shared by all mining pools'!$A$4:$Y$63,25)</f>
        <v>0.61219999999999997</v>
      </c>
      <c r="I346" s="144">
        <f t="shared" si="42"/>
        <v>5.3843896686566</v>
      </c>
      <c r="J346" s="215">
        <f t="shared" si="43"/>
        <v>0.708361052312658</v>
      </c>
      <c r="K346" s="215"/>
      <c r="L346" s="123">
        <f>年份汇总!$E$5</f>
        <v>8.0539979999999997E-2</v>
      </c>
      <c r="M346">
        <f t="shared" si="44"/>
        <v>0.41761122222664598</v>
      </c>
      <c r="N346" s="123">
        <f>年份汇总!$F$5</f>
        <v>4.7481999999999996E-2</v>
      </c>
      <c r="O346">
        <f>VLOOKUP(B346,[1]Sheet1!$A$1:$F$2193,6)</f>
        <v>1.0798934858331899</v>
      </c>
      <c r="P346">
        <f t="shared" si="46"/>
        <v>7937919.6659473907</v>
      </c>
      <c r="Q346">
        <f t="shared" si="45"/>
        <v>5814567.3283697907</v>
      </c>
      <c r="R346">
        <f t="shared" si="47"/>
        <v>764954.48601038288</v>
      </c>
      <c r="S346">
        <f t="shared" si="48"/>
        <v>450975.63849339163</v>
      </c>
    </row>
    <row r="347" spans="1:19">
      <c r="A347" s="171">
        <v>43022</v>
      </c>
      <c r="B347" s="15">
        <v>43022</v>
      </c>
      <c r="C347">
        <v>8.8749588839999998</v>
      </c>
      <c r="D347" s="215">
        <f t="shared" si="49"/>
        <v>7.4173533868096069</v>
      </c>
      <c r="E347" s="215"/>
      <c r="F347" s="215"/>
      <c r="G347" s="123">
        <f>年份汇总!$D$5</f>
        <v>0.83576199999999989</v>
      </c>
      <c r="H347" s="123">
        <f>VLOOKUP(A347,'Hash shared by all mining pools'!$A$4:$Y$63,25)</f>
        <v>0.61219999999999997</v>
      </c>
      <c r="I347" s="144">
        <f t="shared" si="42"/>
        <v>5.4332498287847999</v>
      </c>
      <c r="J347" s="215">
        <f t="shared" si="43"/>
        <v>0.71478901101818226</v>
      </c>
      <c r="K347" s="215"/>
      <c r="L347" s="123">
        <f>年份汇总!$E$5</f>
        <v>8.0539979999999997E-2</v>
      </c>
      <c r="M347">
        <f t="shared" si="44"/>
        <v>0.42140079773008798</v>
      </c>
      <c r="N347" s="123">
        <f>年份汇总!$F$5</f>
        <v>4.7481999999999996E-2</v>
      </c>
      <c r="O347">
        <f>VLOOKUP(B347,[1]Sheet1!$A$1:$F$2193,6)</f>
        <v>1.3048250550602301</v>
      </c>
      <c r="P347">
        <f t="shared" si="46"/>
        <v>9678348.5413450282</v>
      </c>
      <c r="Q347">
        <f t="shared" si="45"/>
        <v>7089440.507000112</v>
      </c>
      <c r="R347">
        <f t="shared" si="47"/>
        <v>932674.61065824714</v>
      </c>
      <c r="S347">
        <f t="shared" si="48"/>
        <v>549854.31910058693</v>
      </c>
    </row>
    <row r="348" spans="1:19">
      <c r="A348" s="171">
        <v>43025</v>
      </c>
      <c r="B348" s="15">
        <v>43025</v>
      </c>
      <c r="C348">
        <v>8.7604614049999991</v>
      </c>
      <c r="D348" s="215">
        <f t="shared" si="49"/>
        <v>7.3216607447656088</v>
      </c>
      <c r="E348" s="215"/>
      <c r="F348" s="215"/>
      <c r="G348" s="123">
        <f>年份汇总!$D$5</f>
        <v>0.83576199999999989</v>
      </c>
      <c r="H348" s="123">
        <f>VLOOKUP(A348,'Hash shared by all mining pools'!$A$4:$Y$63,25)</f>
        <v>0.61219999999999997</v>
      </c>
      <c r="I348" s="144">
        <f t="shared" si="42"/>
        <v>5.3631544721409989</v>
      </c>
      <c r="J348" s="215">
        <f t="shared" si="43"/>
        <v>0.7055673863494718</v>
      </c>
      <c r="K348" s="215"/>
      <c r="L348" s="123">
        <f>年份汇总!$E$5</f>
        <v>8.0539979999999997E-2</v>
      </c>
      <c r="M348">
        <f t="shared" si="44"/>
        <v>0.41596422843220993</v>
      </c>
      <c r="N348" s="123">
        <f>年份汇总!$F$5</f>
        <v>4.7481999999999996E-2</v>
      </c>
      <c r="O348">
        <f>VLOOKUP(B348,[1]Sheet1!$A$1:$F$2193,6)</f>
        <v>1.17776893890149</v>
      </c>
      <c r="P348">
        <f t="shared" si="46"/>
        <v>8623224.6063592844</v>
      </c>
      <c r="Q348">
        <f t="shared" si="45"/>
        <v>6316556.7518182853</v>
      </c>
      <c r="R348">
        <f t="shared" si="47"/>
        <v>830995.35194431501</v>
      </c>
      <c r="S348">
        <f t="shared" si="48"/>
        <v>489909.74794158089</v>
      </c>
    </row>
    <row r="349" spans="1:19">
      <c r="A349" s="171">
        <v>43028</v>
      </c>
      <c r="B349" s="15">
        <v>43028</v>
      </c>
      <c r="C349">
        <v>9.245168606</v>
      </c>
      <c r="D349" s="215">
        <f t="shared" si="49"/>
        <v>7.7267606044877715</v>
      </c>
      <c r="E349" s="215"/>
      <c r="F349" s="215"/>
      <c r="G349" s="123">
        <f>年份汇总!$D$5</f>
        <v>0.83576199999999989</v>
      </c>
      <c r="H349" s="123">
        <f>VLOOKUP(A349,'Hash shared by all mining pools'!$A$4:$Y$63,25)</f>
        <v>0.61219999999999997</v>
      </c>
      <c r="I349" s="144">
        <f t="shared" si="42"/>
        <v>5.6598922205931999</v>
      </c>
      <c r="J349" s="215">
        <f t="shared" si="43"/>
        <v>0.74460569462386783</v>
      </c>
      <c r="K349" s="215"/>
      <c r="L349" s="123">
        <f>年份汇总!$E$5</f>
        <v>8.0539979999999997E-2</v>
      </c>
      <c r="M349">
        <f t="shared" si="44"/>
        <v>0.43897909575009197</v>
      </c>
      <c r="N349" s="123">
        <f>年份汇总!$F$5</f>
        <v>4.7481999999999996E-2</v>
      </c>
      <c r="O349">
        <f>VLOOKUP(B349,[1]Sheet1!$A$1:$F$2193,6)</f>
        <v>1.26306064707036</v>
      </c>
      <c r="P349">
        <f t="shared" si="46"/>
        <v>9759367.2488620915</v>
      </c>
      <c r="Q349">
        <f t="shared" si="45"/>
        <v>7148787.1304909438</v>
      </c>
      <c r="R349">
        <f t="shared" si="47"/>
        <v>940482.15046389739</v>
      </c>
      <c r="S349">
        <f t="shared" si="48"/>
        <v>554457.22072847269</v>
      </c>
    </row>
    <row r="350" spans="1:19">
      <c r="A350" s="171">
        <v>43031</v>
      </c>
      <c r="B350" s="15">
        <v>43031</v>
      </c>
      <c r="C350">
        <v>10.147786809999999</v>
      </c>
      <c r="D350" s="215">
        <f t="shared" si="49"/>
        <v>8.4811345998992191</v>
      </c>
      <c r="E350" s="215"/>
      <c r="F350" s="215"/>
      <c r="G350" s="123">
        <f>年份汇总!$D$5</f>
        <v>0.83576199999999989</v>
      </c>
      <c r="H350" s="123">
        <f>VLOOKUP(A350,'Hash shared by all mining pools'!$A$4:$Y$63,25)</f>
        <v>0.61219999999999997</v>
      </c>
      <c r="I350" s="144">
        <f t="shared" si="42"/>
        <v>6.2124750850819996</v>
      </c>
      <c r="J350" s="215">
        <f t="shared" si="43"/>
        <v>0.81730254672166369</v>
      </c>
      <c r="K350" s="215"/>
      <c r="L350" s="123">
        <f>年份汇总!$E$5</f>
        <v>8.0539979999999997E-2</v>
      </c>
      <c r="M350">
        <f t="shared" si="44"/>
        <v>0.48183721331241997</v>
      </c>
      <c r="N350" s="123">
        <f>年份汇总!$F$5</f>
        <v>4.7481999999999996E-2</v>
      </c>
      <c r="O350">
        <f>VLOOKUP(B350,[1]Sheet1!$A$1:$F$2193,6)</f>
        <v>1.24601449176726</v>
      </c>
      <c r="P350">
        <f t="shared" si="46"/>
        <v>10567616.61810315</v>
      </c>
      <c r="Q350">
        <f t="shared" si="45"/>
        <v>7740833.9857552126</v>
      </c>
      <c r="R350">
        <f t="shared" si="47"/>
        <v>1018370.8173734811</v>
      </c>
      <c r="S350">
        <f t="shared" si="48"/>
        <v>600376.15046002774</v>
      </c>
    </row>
    <row r="351" spans="1:19">
      <c r="A351" s="171">
        <v>43034</v>
      </c>
      <c r="B351" s="15">
        <v>43034</v>
      </c>
      <c r="C351">
        <v>10.03730002</v>
      </c>
      <c r="D351" s="215">
        <f t="shared" si="49"/>
        <v>8.3887939393152386</v>
      </c>
      <c r="E351" s="215"/>
      <c r="F351" s="215"/>
      <c r="G351" s="123">
        <f>年份汇总!$D$5</f>
        <v>0.83576199999999989</v>
      </c>
      <c r="H351" s="123">
        <f>VLOOKUP(A351,'Hash shared by all mining pools'!$A$4:$Y$63,25)</f>
        <v>0.61219999999999997</v>
      </c>
      <c r="I351" s="144">
        <f t="shared" si="42"/>
        <v>6.1448350722439997</v>
      </c>
      <c r="J351" s="215">
        <f t="shared" si="43"/>
        <v>0.80840394286479955</v>
      </c>
      <c r="K351" s="215"/>
      <c r="L351" s="123">
        <f>年份汇总!$E$5</f>
        <v>8.0539979999999997E-2</v>
      </c>
      <c r="M351">
        <f t="shared" si="44"/>
        <v>0.47659107954963997</v>
      </c>
      <c r="N351" s="123">
        <f>年份汇总!$F$5</f>
        <v>4.7481999999999996E-2</v>
      </c>
      <c r="O351">
        <f>VLOOKUP(B351,[1]Sheet1!$A$1:$F$2193,6)</f>
        <v>1.2406588095452</v>
      </c>
      <c r="P351">
        <f t="shared" si="46"/>
        <v>10407631.102270832</v>
      </c>
      <c r="Q351">
        <f t="shared" si="45"/>
        <v>7623643.7655818341</v>
      </c>
      <c r="R351">
        <f t="shared" si="47"/>
        <v>1002953.4733862882</v>
      </c>
      <c r="S351">
        <f t="shared" si="48"/>
        <v>591286.92139391799</v>
      </c>
    </row>
    <row r="352" spans="1:19">
      <c r="A352" s="171">
        <v>43037</v>
      </c>
      <c r="B352" s="15">
        <v>43037</v>
      </c>
      <c r="C352">
        <v>10.22223967</v>
      </c>
      <c r="D352" s="215">
        <f t="shared" si="49"/>
        <v>8.5433594710785385</v>
      </c>
      <c r="E352" s="215"/>
      <c r="F352" s="215"/>
      <c r="G352" s="123">
        <f>年份汇总!$D$5</f>
        <v>0.83576199999999989</v>
      </c>
      <c r="H352" s="123">
        <f>VLOOKUP(A352,'Hash shared by all mining pools'!$A$4:$Y$63,25)</f>
        <v>0.61219999999999997</v>
      </c>
      <c r="I352" s="144">
        <f t="shared" si="42"/>
        <v>6.2580551259739998</v>
      </c>
      <c r="J352" s="215">
        <f t="shared" si="43"/>
        <v>0.82329897857700662</v>
      </c>
      <c r="K352" s="215"/>
      <c r="L352" s="123">
        <f>年份汇总!$E$5</f>
        <v>8.0539979999999997E-2</v>
      </c>
      <c r="M352">
        <f t="shared" si="44"/>
        <v>0.48537238401093996</v>
      </c>
      <c r="N352" s="123">
        <f>年份汇总!$F$5</f>
        <v>4.7481999999999996E-2</v>
      </c>
      <c r="O352">
        <f>VLOOKUP(B352,[1]Sheet1!$A$1:$F$2193,6)</f>
        <v>1.06510660513163</v>
      </c>
      <c r="P352">
        <f t="shared" si="46"/>
        <v>9099588.6026596203</v>
      </c>
      <c r="Q352">
        <f t="shared" si="45"/>
        <v>6665495.849952762</v>
      </c>
      <c r="R352">
        <f t="shared" si="47"/>
        <v>876901.18008049414</v>
      </c>
      <c r="S352">
        <f t="shared" si="48"/>
        <v>516973.33215853816</v>
      </c>
    </row>
    <row r="353" spans="1:19">
      <c r="A353" s="171">
        <v>43040</v>
      </c>
      <c r="B353" s="15">
        <v>43040</v>
      </c>
      <c r="C353">
        <v>9.9042292419999995</v>
      </c>
      <c r="D353" s="215">
        <f t="shared" si="49"/>
        <v>8.2775784397524017</v>
      </c>
      <c r="E353" s="215"/>
      <c r="F353" s="215"/>
      <c r="G353" s="123">
        <f>年份汇总!$D$5</f>
        <v>0.83576199999999989</v>
      </c>
      <c r="H353" s="123">
        <f>VLOOKUP(A353,'Hash shared by all mining pools'!$A$4:$Y$63,25)</f>
        <v>0.63490000000000002</v>
      </c>
      <c r="I353" s="144">
        <f t="shared" si="42"/>
        <v>6.2881951457458003</v>
      </c>
      <c r="J353" s="215">
        <f t="shared" si="43"/>
        <v>0.79768642506609511</v>
      </c>
      <c r="K353" s="215"/>
      <c r="L353" s="123">
        <f>年份汇总!$E$5</f>
        <v>8.0539979999999997E-2</v>
      </c>
      <c r="M353">
        <f t="shared" si="44"/>
        <v>0.47027261286864397</v>
      </c>
      <c r="N353" s="123">
        <f>年份汇总!$F$5</f>
        <v>4.7481999999999996E-2</v>
      </c>
      <c r="O353">
        <f>VLOOKUP(B353,[1]Sheet1!$A$1:$F$2193,6)</f>
        <v>1.1712840871931101</v>
      </c>
      <c r="P353">
        <f t="shared" si="46"/>
        <v>9695395.906974759</v>
      </c>
      <c r="Q353">
        <f t="shared" si="45"/>
        <v>7365262.9113770155</v>
      </c>
      <c r="R353">
        <f t="shared" si="47"/>
        <v>934317.41624987638</v>
      </c>
      <c r="S353">
        <f t="shared" si="48"/>
        <v>550822.82809576846</v>
      </c>
    </row>
    <row r="354" spans="1:19">
      <c r="A354" s="171">
        <v>43043</v>
      </c>
      <c r="B354" s="15">
        <v>43043</v>
      </c>
      <c r="C354">
        <v>9.1514396700000002</v>
      </c>
      <c r="D354" s="215">
        <f t="shared" si="49"/>
        <v>7.648425521478539</v>
      </c>
      <c r="E354" s="215"/>
      <c r="F354" s="215"/>
      <c r="G354" s="123">
        <f>年份汇总!$D$5</f>
        <v>0.83576199999999989</v>
      </c>
      <c r="H354" s="123">
        <f>VLOOKUP(A354,'Hash shared by all mining pools'!$A$4:$Y$63,25)</f>
        <v>0.63490000000000002</v>
      </c>
      <c r="I354" s="144">
        <f t="shared" si="42"/>
        <v>5.8102490464830003</v>
      </c>
      <c r="J354" s="215">
        <f t="shared" si="43"/>
        <v>0.73705676799300657</v>
      </c>
      <c r="K354" s="215"/>
      <c r="L354" s="123">
        <f>年份汇总!$E$5</f>
        <v>8.0539979999999997E-2</v>
      </c>
      <c r="M354">
        <f t="shared" si="44"/>
        <v>0.43452865841093996</v>
      </c>
      <c r="N354" s="123">
        <f>年份汇总!$F$5</f>
        <v>4.7481999999999996E-2</v>
      </c>
      <c r="O354">
        <f>VLOOKUP(B354,[1]Sheet1!$A$1:$F$2193,6)</f>
        <v>1.27731964388816</v>
      </c>
      <c r="P354">
        <f t="shared" si="46"/>
        <v>9769484.1634000819</v>
      </c>
      <c r="Q354">
        <f t="shared" si="45"/>
        <v>7421545.2429551873</v>
      </c>
      <c r="R354">
        <f t="shared" si="47"/>
        <v>941457.08841818536</v>
      </c>
      <c r="S354">
        <f t="shared" si="48"/>
        <v>555031.99122066167</v>
      </c>
    </row>
    <row r="355" spans="1:19">
      <c r="A355" s="171">
        <v>43046</v>
      </c>
      <c r="B355" s="15">
        <v>43046</v>
      </c>
      <c r="C355">
        <v>9.6363524829999996</v>
      </c>
      <c r="D355" s="215">
        <f t="shared" si="49"/>
        <v>8.0536972238970446</v>
      </c>
      <c r="E355" s="215"/>
      <c r="F355" s="215"/>
      <c r="G355" s="123">
        <f>年份汇总!$D$5</f>
        <v>0.83576199999999989</v>
      </c>
      <c r="H355" s="123">
        <f>VLOOKUP(A355,'Hash shared by all mining pools'!$A$4:$Y$63,25)</f>
        <v>0.63490000000000002</v>
      </c>
      <c r="I355" s="144">
        <f t="shared" si="42"/>
        <v>6.1181201914566996</v>
      </c>
      <c r="J355" s="215">
        <f t="shared" si="43"/>
        <v>0.77611163625377033</v>
      </c>
      <c r="K355" s="215"/>
      <c r="L355" s="123">
        <f>年份汇总!$E$5</f>
        <v>8.0539979999999997E-2</v>
      </c>
      <c r="M355">
        <f t="shared" si="44"/>
        <v>0.45755328859780592</v>
      </c>
      <c r="N355" s="123">
        <f>年份汇总!$F$5</f>
        <v>4.7481999999999996E-2</v>
      </c>
      <c r="O355">
        <f>VLOOKUP(B355,[1]Sheet1!$A$1:$F$2193,6)</f>
        <v>1.23654725538814</v>
      </c>
      <c r="P355">
        <f t="shared" si="46"/>
        <v>9958777.1979369726</v>
      </c>
      <c r="Q355">
        <f t="shared" si="45"/>
        <v>7565344.7308805445</v>
      </c>
      <c r="R355">
        <f t="shared" si="47"/>
        <v>959698.71368439822</v>
      </c>
      <c r="S355">
        <f t="shared" si="48"/>
        <v>565786.26320943446</v>
      </c>
    </row>
    <row r="356" spans="1:19">
      <c r="A356" s="171">
        <v>43049</v>
      </c>
      <c r="B356" s="15">
        <v>43049</v>
      </c>
      <c r="C356">
        <v>10.03872694</v>
      </c>
      <c r="D356" s="215">
        <f t="shared" si="49"/>
        <v>8.3899865048282791</v>
      </c>
      <c r="E356" s="215"/>
      <c r="F356" s="215"/>
      <c r="G356" s="123">
        <f>年份汇总!$D$5</f>
        <v>0.83576199999999989</v>
      </c>
      <c r="H356" s="123">
        <f>VLOOKUP(A356,'Hash shared by all mining pools'!$A$4:$Y$63,25)</f>
        <v>0.63490000000000002</v>
      </c>
      <c r="I356" s="144">
        <f t="shared" si="42"/>
        <v>6.3735877342060006</v>
      </c>
      <c r="J356" s="215">
        <f t="shared" si="43"/>
        <v>0.80851886697306119</v>
      </c>
      <c r="K356" s="215"/>
      <c r="L356" s="123">
        <f>年份汇总!$E$5</f>
        <v>8.0539979999999997E-2</v>
      </c>
      <c r="M356">
        <f t="shared" si="44"/>
        <v>0.47665883256507996</v>
      </c>
      <c r="N356" s="123">
        <f>年份汇总!$F$5</f>
        <v>4.7481999999999996E-2</v>
      </c>
      <c r="O356">
        <f>VLOOKUP(B356,[1]Sheet1!$A$1:$F$2193,6)</f>
        <v>1.2196946111415701</v>
      </c>
      <c r="P356">
        <f t="shared" si="46"/>
        <v>10233221.327489549</v>
      </c>
      <c r="Q356">
        <f t="shared" si="45"/>
        <v>7773830.6130490685</v>
      </c>
      <c r="R356">
        <f t="shared" si="47"/>
        <v>986146.10505333066</v>
      </c>
      <c r="S356">
        <f t="shared" si="48"/>
        <v>581378.2094326599</v>
      </c>
    </row>
    <row r="357" spans="1:19">
      <c r="A357" s="171">
        <v>43052</v>
      </c>
      <c r="B357" s="15">
        <v>43052</v>
      </c>
      <c r="C357">
        <v>9.4385523510000002</v>
      </c>
      <c r="D357" s="215">
        <f t="shared" si="49"/>
        <v>7.888383389976461</v>
      </c>
      <c r="E357" s="215"/>
      <c r="F357" s="215"/>
      <c r="G357" s="123">
        <f>年份汇总!$D$5</f>
        <v>0.83576199999999989</v>
      </c>
      <c r="H357" s="123">
        <f>VLOOKUP(A357,'Hash shared by all mining pools'!$A$4:$Y$63,25)</f>
        <v>0.63490000000000002</v>
      </c>
      <c r="I357" s="144">
        <f t="shared" si="42"/>
        <v>5.9925368876499006</v>
      </c>
      <c r="J357" s="215">
        <f t="shared" si="43"/>
        <v>0.76018081757849298</v>
      </c>
      <c r="K357" s="215"/>
      <c r="L357" s="123">
        <f>年份汇总!$E$5</f>
        <v>8.0539979999999997E-2</v>
      </c>
      <c r="M357">
        <f t="shared" si="44"/>
        <v>0.44816134273018199</v>
      </c>
      <c r="N357" s="123">
        <f>年份汇总!$F$5</f>
        <v>4.7481999999999996E-2</v>
      </c>
      <c r="O357">
        <f>VLOOKUP(B357,[1]Sheet1!$A$1:$F$2193,6)</f>
        <v>1.20888566951395</v>
      </c>
      <c r="P357">
        <f t="shared" si="46"/>
        <v>9536153.6357744168</v>
      </c>
      <c r="Q357">
        <f t="shared" si="45"/>
        <v>7244291.9675136926</v>
      </c>
      <c r="R357">
        <f t="shared" si="47"/>
        <v>918971.6966100384</v>
      </c>
      <c r="S357">
        <f t="shared" si="48"/>
        <v>541775.82485664682</v>
      </c>
    </row>
    <row r="358" spans="1:19">
      <c r="A358" s="171">
        <v>43055</v>
      </c>
      <c r="B358" s="15">
        <v>43055</v>
      </c>
      <c r="C358">
        <v>8.3740266630000004</v>
      </c>
      <c r="D358" s="215">
        <f t="shared" si="49"/>
        <v>6.998693271922205</v>
      </c>
      <c r="E358" s="215"/>
      <c r="F358" s="215"/>
      <c r="G358" s="123">
        <f>年份汇总!$D$5</f>
        <v>0.83576199999999989</v>
      </c>
      <c r="H358" s="123">
        <f>VLOOKUP(A358,'Hash shared by all mining pools'!$A$4:$Y$63,25)</f>
        <v>0.63490000000000002</v>
      </c>
      <c r="I358" s="144">
        <f t="shared" si="42"/>
        <v>5.3166695283387009</v>
      </c>
      <c r="J358" s="215">
        <f t="shared" si="43"/>
        <v>0.67444393995748675</v>
      </c>
      <c r="K358" s="215"/>
      <c r="L358" s="123">
        <f>年份汇总!$E$5</f>
        <v>8.0539979999999997E-2</v>
      </c>
      <c r="M358">
        <f t="shared" si="44"/>
        <v>0.397615534012566</v>
      </c>
      <c r="N358" s="123">
        <f>年份汇总!$F$5</f>
        <v>4.7481999999999996E-2</v>
      </c>
      <c r="O358">
        <f>VLOOKUP(B358,[1]Sheet1!$A$1:$F$2193,6)</f>
        <v>1.45071846071208</v>
      </c>
      <c r="P358">
        <f t="shared" si="46"/>
        <v>10153133.530438971</v>
      </c>
      <c r="Q358">
        <f t="shared" si="45"/>
        <v>7712990.6342663402</v>
      </c>
      <c r="R358">
        <f t="shared" si="47"/>
        <v>978428.27441171568</v>
      </c>
      <c r="S358">
        <f t="shared" si="48"/>
        <v>576828.19545792136</v>
      </c>
    </row>
    <row r="359" spans="1:19">
      <c r="A359" s="171">
        <v>43058</v>
      </c>
      <c r="B359" s="15">
        <v>43058</v>
      </c>
      <c r="C359">
        <v>8.7107692570000008</v>
      </c>
      <c r="D359" s="215">
        <f t="shared" si="49"/>
        <v>7.2801299357688336</v>
      </c>
      <c r="E359" s="215"/>
      <c r="F359" s="215"/>
      <c r="G359" s="123">
        <f>年份汇总!$D$5</f>
        <v>0.83576199999999989</v>
      </c>
      <c r="H359" s="123">
        <f>VLOOKUP(A359,'Hash shared by all mining pools'!$A$4:$Y$63,25)</f>
        <v>0.63490000000000002</v>
      </c>
      <c r="I359" s="144">
        <f t="shared" si="42"/>
        <v>5.5304674012693003</v>
      </c>
      <c r="J359" s="215">
        <f t="shared" si="43"/>
        <v>0.70156518174339488</v>
      </c>
      <c r="K359" s="215"/>
      <c r="L359" s="123">
        <f>年份汇总!$E$5</f>
        <v>8.0539979999999997E-2</v>
      </c>
      <c r="M359">
        <f t="shared" si="44"/>
        <v>0.41360474586087403</v>
      </c>
      <c r="N359" s="123">
        <f>年份汇总!$F$5</f>
        <v>4.7481999999999996E-2</v>
      </c>
      <c r="O359">
        <f>VLOOKUP(B359,[1]Sheet1!$A$1:$F$2193,6)</f>
        <v>1.4810903887637801</v>
      </c>
      <c r="P359">
        <f t="shared" si="46"/>
        <v>10782530.476818694</v>
      </c>
      <c r="Q359">
        <f t="shared" si="45"/>
        <v>8191122.1133913603</v>
      </c>
      <c r="R359">
        <f t="shared" si="47"/>
        <v>1039081.4477714567</v>
      </c>
      <c r="S359">
        <f t="shared" si="48"/>
        <v>612586.01384162635</v>
      </c>
    </row>
    <row r="360" spans="1:19">
      <c r="A360" s="171">
        <v>43061</v>
      </c>
      <c r="B360" s="15">
        <v>43061</v>
      </c>
      <c r="C360">
        <v>10.3676564</v>
      </c>
      <c r="D360" s="215">
        <f t="shared" si="49"/>
        <v>8.6648932481767993</v>
      </c>
      <c r="E360" s="215"/>
      <c r="F360" s="215"/>
      <c r="G360" s="123">
        <f>年份汇总!$D$5</f>
        <v>0.83576199999999989</v>
      </c>
      <c r="H360" s="123">
        <f>VLOOKUP(A360,'Hash shared by all mining pools'!$A$4:$Y$63,25)</f>
        <v>0.63490000000000002</v>
      </c>
      <c r="I360" s="144">
        <f t="shared" si="42"/>
        <v>6.5824250483600002</v>
      </c>
      <c r="J360" s="215">
        <f t="shared" si="43"/>
        <v>0.83501083910287188</v>
      </c>
      <c r="K360" s="215"/>
      <c r="L360" s="123">
        <f>年份汇总!$E$5</f>
        <v>8.0539979999999997E-2</v>
      </c>
      <c r="M360">
        <f t="shared" si="44"/>
        <v>0.49227706118479997</v>
      </c>
      <c r="N360" s="123">
        <f>年份汇总!$F$5</f>
        <v>4.7481999999999996E-2</v>
      </c>
      <c r="O360">
        <f>VLOOKUP(B360,[1]Sheet1!$A$1:$F$2193,6)</f>
        <v>1.52109360904839</v>
      </c>
      <c r="P360">
        <f t="shared" si="46"/>
        <v>13180113.742888274</v>
      </c>
      <c r="Q360">
        <f t="shared" si="45"/>
        <v>10012484.673100436</v>
      </c>
      <c r="R360">
        <f t="shared" si="47"/>
        <v>1270129.6508455118</v>
      </c>
      <c r="S360">
        <f t="shared" si="48"/>
        <v>748799.49164932244</v>
      </c>
    </row>
    <row r="361" spans="1:19">
      <c r="A361" s="171">
        <v>43064</v>
      </c>
      <c r="B361" s="15">
        <v>43064</v>
      </c>
      <c r="C361">
        <v>10.571133769999999</v>
      </c>
      <c r="D361" s="215">
        <f t="shared" si="49"/>
        <v>8.8349519018827376</v>
      </c>
      <c r="E361" s="215"/>
      <c r="F361" s="215"/>
      <c r="G361" s="123">
        <f>年份汇总!$D$5</f>
        <v>0.83576199999999989</v>
      </c>
      <c r="H361" s="123">
        <f>VLOOKUP(A361,'Hash shared by all mining pools'!$A$4:$Y$63,25)</f>
        <v>0.63490000000000002</v>
      </c>
      <c r="I361" s="144">
        <f t="shared" si="42"/>
        <v>6.7116128305730003</v>
      </c>
      <c r="J361" s="215">
        <f t="shared" si="43"/>
        <v>0.85139890241312455</v>
      </c>
      <c r="K361" s="215"/>
      <c r="L361" s="123">
        <f>年份汇总!$E$5</f>
        <v>8.0539979999999997E-2</v>
      </c>
      <c r="M361">
        <f t="shared" si="44"/>
        <v>0.5019385736671399</v>
      </c>
      <c r="N361" s="123">
        <f>年份汇总!$F$5</f>
        <v>4.7481999999999996E-2</v>
      </c>
      <c r="O361">
        <f>VLOOKUP(B361,[1]Sheet1!$A$1:$F$2193,6)</f>
        <v>1.6410815584262</v>
      </c>
      <c r="P361">
        <f t="shared" si="46"/>
        <v>14498876.635762243</v>
      </c>
      <c r="Q361">
        <f t="shared" si="45"/>
        <v>11014304.043550018</v>
      </c>
      <c r="R361">
        <f t="shared" si="47"/>
        <v>1397215.0376144864</v>
      </c>
      <c r="S361">
        <f t="shared" si="48"/>
        <v>823722.13670789392</v>
      </c>
    </row>
    <row r="362" spans="1:19">
      <c r="A362" s="171">
        <v>43067</v>
      </c>
      <c r="B362" s="15">
        <v>43067</v>
      </c>
      <c r="C362">
        <v>10.466026599999999</v>
      </c>
      <c r="D362" s="215">
        <f t="shared" si="49"/>
        <v>8.7471073232691978</v>
      </c>
      <c r="E362" s="215"/>
      <c r="F362" s="215"/>
      <c r="G362" s="123">
        <f>年份汇总!$D$5</f>
        <v>0.83576199999999989</v>
      </c>
      <c r="H362" s="123">
        <f>VLOOKUP(A362,'Hash shared by all mining pools'!$A$4:$Y$63,25)</f>
        <v>0.63490000000000002</v>
      </c>
      <c r="I362" s="144">
        <f t="shared" si="42"/>
        <v>6.6448802883399996</v>
      </c>
      <c r="J362" s="215">
        <f t="shared" si="43"/>
        <v>0.84293357304346794</v>
      </c>
      <c r="K362" s="215"/>
      <c r="L362" s="123">
        <f>年份汇总!$E$5</f>
        <v>8.0539979999999997E-2</v>
      </c>
      <c r="M362">
        <f t="shared" si="44"/>
        <v>0.49694787502119991</v>
      </c>
      <c r="N362" s="123">
        <f>年份汇总!$F$5</f>
        <v>4.7481999999999996E-2</v>
      </c>
      <c r="O362">
        <f>VLOOKUP(B362,[1]Sheet1!$A$1:$F$2193,6)</f>
        <v>1.87776833140303</v>
      </c>
      <c r="P362">
        <f t="shared" si="46"/>
        <v>16425041.123018425</v>
      </c>
      <c r="Q362">
        <f t="shared" si="45"/>
        <v>12477545.771409085</v>
      </c>
      <c r="R362">
        <f t="shared" si="47"/>
        <v>1582833.9689374268</v>
      </c>
      <c r="S362">
        <f t="shared" si="48"/>
        <v>933152.98207283998</v>
      </c>
    </row>
    <row r="363" spans="1:19">
      <c r="A363" s="170">
        <v>43070</v>
      </c>
      <c r="B363" s="14">
        <v>43070</v>
      </c>
      <c r="C363">
        <v>10.675597379999999</v>
      </c>
      <c r="D363" s="215">
        <f t="shared" si="49"/>
        <v>8.9222586175035588</v>
      </c>
      <c r="E363" s="215"/>
      <c r="F363" s="215"/>
      <c r="G363" s="123">
        <f>年份汇总!$D$5</f>
        <v>0.83576199999999989</v>
      </c>
      <c r="H363" s="123">
        <f>VLOOKUP(A363,'Hash shared by all mining pools'!$A$4:$Y$63,25)</f>
        <v>0.65239999999999998</v>
      </c>
      <c r="I363" s="144">
        <f t="shared" si="42"/>
        <v>6.9647597307119993</v>
      </c>
      <c r="J363" s="215">
        <f t="shared" si="43"/>
        <v>0.85981239947325228</v>
      </c>
      <c r="K363" s="215"/>
      <c r="L363" s="123">
        <f>年份汇总!$E$5</f>
        <v>8.0539979999999997E-2</v>
      </c>
      <c r="M363">
        <f t="shared" si="44"/>
        <v>0.50689871479715998</v>
      </c>
      <c r="N363" s="123">
        <f>年份汇总!$F$5</f>
        <v>4.7481999999999996E-2</v>
      </c>
      <c r="O363">
        <f>VLOOKUP(B363,[1]Sheet1!$A$1:$F$2193,6)</f>
        <v>2.0489157849989099</v>
      </c>
      <c r="P363">
        <f t="shared" si="46"/>
        <v>18280956.519245591</v>
      </c>
      <c r="Q363">
        <f t="shared" si="45"/>
        <v>14270206.150980571</v>
      </c>
      <c r="R363">
        <f t="shared" si="47"/>
        <v>1761683.1974185349</v>
      </c>
      <c r="S363">
        <f t="shared" si="48"/>
        <v>1038592.7781435616</v>
      </c>
    </row>
    <row r="364" spans="1:19">
      <c r="A364" s="171">
        <v>43073</v>
      </c>
      <c r="B364" s="15">
        <v>43073</v>
      </c>
      <c r="C364">
        <v>11.124893200000001</v>
      </c>
      <c r="D364" s="215">
        <f t="shared" si="49"/>
        <v>9.2977629906184003</v>
      </c>
      <c r="E364" s="215"/>
      <c r="F364" s="215"/>
      <c r="G364" s="123">
        <f>年份汇总!$D$5</f>
        <v>0.83576199999999989</v>
      </c>
      <c r="H364" s="123">
        <f>VLOOKUP(A364,'Hash shared by all mining pools'!$A$4:$Y$63,25)</f>
        <v>0.65239999999999998</v>
      </c>
      <c r="I364" s="144">
        <f t="shared" si="42"/>
        <v>7.2578803236800002</v>
      </c>
      <c r="J364" s="215">
        <f t="shared" si="43"/>
        <v>0.89599867583013604</v>
      </c>
      <c r="K364" s="215"/>
      <c r="L364" s="123">
        <f>年份汇总!$E$5</f>
        <v>8.0539979999999997E-2</v>
      </c>
      <c r="M364">
        <f t="shared" si="44"/>
        <v>0.52823217892240004</v>
      </c>
      <c r="N364" s="123">
        <f>年份汇总!$F$5</f>
        <v>4.7481999999999996E-2</v>
      </c>
      <c r="O364">
        <f>VLOOKUP(B364,[1]Sheet1!$A$1:$F$2193,6)</f>
        <v>2.1761563002377402</v>
      </c>
      <c r="P364">
        <f t="shared" si="46"/>
        <v>20233385.510151524</v>
      </c>
      <c r="Q364">
        <f t="shared" si="45"/>
        <v>15794281.992747761</v>
      </c>
      <c r="R364">
        <f t="shared" si="47"/>
        <v>1949833.1634124231</v>
      </c>
      <c r="S364">
        <f t="shared" si="48"/>
        <v>1149515.7841502901</v>
      </c>
    </row>
    <row r="365" spans="1:19">
      <c r="A365" s="171">
        <v>43076</v>
      </c>
      <c r="B365" s="15">
        <v>43076</v>
      </c>
      <c r="C365">
        <v>11.660571640000001</v>
      </c>
      <c r="D365" s="215">
        <f t="shared" si="49"/>
        <v>9.74546267498968</v>
      </c>
      <c r="E365" s="215"/>
      <c r="F365" s="215"/>
      <c r="G365" s="123">
        <f>年份汇总!$D$5</f>
        <v>0.83576199999999989</v>
      </c>
      <c r="H365" s="123">
        <f>VLOOKUP(A365,'Hash shared by all mining pools'!$A$4:$Y$63,25)</f>
        <v>0.65239999999999998</v>
      </c>
      <c r="I365" s="144">
        <f t="shared" si="42"/>
        <v>7.6073569379360002</v>
      </c>
      <c r="J365" s="215">
        <f t="shared" si="43"/>
        <v>0.93914220667416726</v>
      </c>
      <c r="K365" s="215"/>
      <c r="L365" s="123">
        <f>年份汇总!$E$5</f>
        <v>8.0539979999999997E-2</v>
      </c>
      <c r="M365">
        <f t="shared" si="44"/>
        <v>0.55366726261047994</v>
      </c>
      <c r="N365" s="123">
        <f>年份汇总!$F$5</f>
        <v>4.7481999999999996E-2</v>
      </c>
      <c r="O365">
        <f>VLOOKUP(B365,[1]Sheet1!$A$1:$F$2193,6)</f>
        <v>2.8292257586704901</v>
      </c>
      <c r="P365">
        <f t="shared" si="46"/>
        <v>27572114.030242618</v>
      </c>
      <c r="Q365">
        <f t="shared" si="45"/>
        <v>21522930.204209197</v>
      </c>
      <c r="R365">
        <f t="shared" si="47"/>
        <v>2657045.3221771992</v>
      </c>
      <c r="S365">
        <f t="shared" si="48"/>
        <v>1566449.6811101486</v>
      </c>
    </row>
    <row r="366" spans="1:19">
      <c r="A366" s="171">
        <v>43079</v>
      </c>
      <c r="B366" s="15">
        <v>43079</v>
      </c>
      <c r="C366">
        <v>12.250080260000001</v>
      </c>
      <c r="D366" s="215">
        <f t="shared" si="49"/>
        <v>10.238151578258119</v>
      </c>
      <c r="E366" s="215"/>
      <c r="F366" s="215"/>
      <c r="G366" s="123">
        <f>年份汇总!$D$5</f>
        <v>0.83576199999999989</v>
      </c>
      <c r="H366" s="123">
        <f>VLOOKUP(A366,'Hash shared by all mining pools'!$A$4:$Y$63,25)</f>
        <v>0.65239999999999998</v>
      </c>
      <c r="I366" s="144">
        <f t="shared" si="42"/>
        <v>7.9919523616240005</v>
      </c>
      <c r="J366" s="215">
        <f t="shared" si="43"/>
        <v>0.98662121913879486</v>
      </c>
      <c r="K366" s="215"/>
      <c r="L366" s="123">
        <f>年份汇总!$E$5</f>
        <v>8.0539979999999997E-2</v>
      </c>
      <c r="M366">
        <f t="shared" si="44"/>
        <v>0.58165831090531994</v>
      </c>
      <c r="N366" s="123">
        <f>年份汇总!$F$5</f>
        <v>4.7481999999999996E-2</v>
      </c>
      <c r="O366">
        <f>VLOOKUP(B366,[1]Sheet1!$A$1:$F$2193,6)</f>
        <v>2.44287981310055</v>
      </c>
      <c r="P366">
        <f t="shared" si="46"/>
        <v>25010573.813990295</v>
      </c>
      <c r="Q366">
        <f t="shared" si="45"/>
        <v>19523379.09147254</v>
      </c>
      <c r="R366">
        <f t="shared" si="47"/>
        <v>2410197.0594108161</v>
      </c>
      <c r="S366">
        <f t="shared" si="48"/>
        <v>1420921.3458327695</v>
      </c>
    </row>
    <row r="367" spans="1:19">
      <c r="A367" s="171">
        <v>43082</v>
      </c>
      <c r="B367" s="15">
        <v>43082</v>
      </c>
      <c r="C367">
        <v>13.045585150000001</v>
      </c>
      <c r="D367" s="215">
        <f t="shared" si="49"/>
        <v>10.9030043361343</v>
      </c>
      <c r="E367" s="215"/>
      <c r="F367" s="215"/>
      <c r="G367" s="123">
        <f>年份汇总!$D$5</f>
        <v>0.83576199999999989</v>
      </c>
      <c r="H367" s="123">
        <f>VLOOKUP(A367,'Hash shared by all mining pools'!$A$4:$Y$63,25)</f>
        <v>0.65239999999999998</v>
      </c>
      <c r="I367" s="144">
        <f t="shared" si="42"/>
        <v>8.5109397518600005</v>
      </c>
      <c r="J367" s="215">
        <f t="shared" si="43"/>
        <v>1.0506911670692971</v>
      </c>
      <c r="K367" s="215"/>
      <c r="L367" s="123">
        <f>年份汇总!$E$5</f>
        <v>8.0539979999999997E-2</v>
      </c>
      <c r="M367">
        <f t="shared" si="44"/>
        <v>0.61943047409230001</v>
      </c>
      <c r="N367" s="123">
        <f>年份汇总!$F$5</f>
        <v>4.7481999999999996E-2</v>
      </c>
      <c r="O367">
        <f>VLOOKUP(B367,[1]Sheet1!$A$1:$F$2193,6)</f>
        <v>2.59347933727476</v>
      </c>
      <c r="P367">
        <f t="shared" si="46"/>
        <v>28276716.459981419</v>
      </c>
      <c r="Q367">
        <f t="shared" si="45"/>
        <v>22072946.387239285</v>
      </c>
      <c r="R367">
        <f t="shared" si="47"/>
        <v>2724945.8316513249</v>
      </c>
      <c r="S367">
        <f t="shared" si="48"/>
        <v>1606480.1354366885</v>
      </c>
    </row>
    <row r="368" spans="1:19">
      <c r="A368" s="171">
        <v>43085</v>
      </c>
      <c r="B368" s="15">
        <v>43085</v>
      </c>
      <c r="C368">
        <v>13.466860990000001</v>
      </c>
      <c r="D368" s="215">
        <f t="shared" si="49"/>
        <v>11.255090674724379</v>
      </c>
      <c r="E368" s="215"/>
      <c r="F368" s="215"/>
      <c r="G368" s="123">
        <f>年份汇总!$D$5</f>
        <v>0.83576199999999989</v>
      </c>
      <c r="H368" s="123">
        <f>VLOOKUP(A368,'Hash shared by all mining pools'!$A$4:$Y$63,25)</f>
        <v>0.65239999999999998</v>
      </c>
      <c r="I368" s="144">
        <f t="shared" si="42"/>
        <v>8.7857801098760007</v>
      </c>
      <c r="J368" s="215">
        <f t="shared" si="43"/>
        <v>1.0846207147973803</v>
      </c>
      <c r="K368" s="215"/>
      <c r="L368" s="123">
        <f>年份汇总!$E$5</f>
        <v>8.0539979999999997E-2</v>
      </c>
      <c r="M368">
        <f t="shared" si="44"/>
        <v>0.63943349352717993</v>
      </c>
      <c r="N368" s="123">
        <f>年份汇总!$F$5</f>
        <v>4.7481999999999996E-2</v>
      </c>
      <c r="O368">
        <f>VLOOKUP(B368,[1]Sheet1!$A$1:$F$2193,6)</f>
        <v>3.08175814718135</v>
      </c>
      <c r="P368">
        <f t="shared" si="46"/>
        <v>34685467.38409669</v>
      </c>
      <c r="Q368">
        <f t="shared" si="45"/>
        <v>27075649.432954222</v>
      </c>
      <c r="R368">
        <f t="shared" si="47"/>
        <v>3342538.7244284865</v>
      </c>
      <c r="S368">
        <f t="shared" si="48"/>
        <v>1970579.3782580199</v>
      </c>
    </row>
    <row r="369" spans="1:19">
      <c r="A369" s="171">
        <v>43088</v>
      </c>
      <c r="B369" s="15">
        <v>43088</v>
      </c>
      <c r="C369">
        <v>13.81708976</v>
      </c>
      <c r="D369" s="215">
        <f t="shared" si="49"/>
        <v>11.547798571997118</v>
      </c>
      <c r="E369" s="215"/>
      <c r="F369" s="215"/>
      <c r="G369" s="123">
        <f>年份汇总!$D$5</f>
        <v>0.83576199999999989</v>
      </c>
      <c r="H369" s="123">
        <f>VLOOKUP(A369,'Hash shared by all mining pools'!$A$4:$Y$63,25)</f>
        <v>0.65239999999999998</v>
      </c>
      <c r="I369" s="144">
        <f t="shared" si="42"/>
        <v>9.0142693594240004</v>
      </c>
      <c r="J369" s="215">
        <f t="shared" si="43"/>
        <v>1.1128281329286047</v>
      </c>
      <c r="K369" s="215"/>
      <c r="L369" s="123">
        <f>年份汇总!$E$5</f>
        <v>8.0539979999999997E-2</v>
      </c>
      <c r="M369">
        <f t="shared" si="44"/>
        <v>0.65606305598431991</v>
      </c>
      <c r="N369" s="123">
        <f>年份汇总!$F$5</f>
        <v>4.7481999999999996E-2</v>
      </c>
      <c r="O369">
        <f>VLOOKUP(B369,[1]Sheet1!$A$1:$F$2193,6)</f>
        <v>2.3864525529496299</v>
      </c>
      <c r="P369">
        <f t="shared" si="46"/>
        <v>27558273.383090615</v>
      </c>
      <c r="Q369">
        <f t="shared" si="45"/>
        <v>21512126.125773031</v>
      </c>
      <c r="R369">
        <f t="shared" si="47"/>
        <v>2655711.538821639</v>
      </c>
      <c r="S369">
        <f t="shared" si="48"/>
        <v>1565663.3548497164</v>
      </c>
    </row>
    <row r="370" spans="1:19">
      <c r="A370" s="171">
        <v>43091</v>
      </c>
      <c r="B370" s="15">
        <v>43091</v>
      </c>
      <c r="C370">
        <v>14.11359152</v>
      </c>
      <c r="D370" s="215">
        <f t="shared" si="49"/>
        <v>11.795603475938238</v>
      </c>
      <c r="E370" s="215"/>
      <c r="F370" s="215"/>
      <c r="G370" s="123">
        <f>年份汇总!$D$5</f>
        <v>0.83576199999999989</v>
      </c>
      <c r="H370" s="123">
        <f>VLOOKUP(A370,'Hash shared by all mining pools'!$A$4:$Y$63,25)</f>
        <v>0.65239999999999998</v>
      </c>
      <c r="I370" s="144">
        <f t="shared" si="42"/>
        <v>9.2077071076479999</v>
      </c>
      <c r="J370" s="215">
        <f t="shared" si="43"/>
        <v>1.1367083787489696</v>
      </c>
      <c r="K370" s="215"/>
      <c r="L370" s="123">
        <f>年份汇总!$E$5</f>
        <v>8.0539979999999997E-2</v>
      </c>
      <c r="M370">
        <f t="shared" si="44"/>
        <v>0.67014155255263996</v>
      </c>
      <c r="N370" s="123">
        <f>年份汇总!$F$5</f>
        <v>4.7481999999999996E-2</v>
      </c>
      <c r="O370">
        <f>VLOOKUP(B370,[1]Sheet1!$A$1:$F$2193,6)</f>
        <v>1.85686513367997</v>
      </c>
      <c r="P370">
        <f t="shared" si="46"/>
        <v>21902844.825183976</v>
      </c>
      <c r="Q370">
        <f t="shared" si="45"/>
        <v>17097470.289328814</v>
      </c>
      <c r="R370">
        <f t="shared" si="47"/>
        <v>2110714.1556608477</v>
      </c>
      <c r="S370">
        <f t="shared" si="48"/>
        <v>1244362.4835651603</v>
      </c>
    </row>
    <row r="371" spans="1:19">
      <c r="A371" s="171">
        <v>43094</v>
      </c>
      <c r="B371" s="15">
        <v>43094</v>
      </c>
      <c r="C371">
        <v>13.84886335</v>
      </c>
      <c r="D371" s="215">
        <f t="shared" si="49"/>
        <v>11.574353731122699</v>
      </c>
      <c r="E371" s="215"/>
      <c r="F371" s="215"/>
      <c r="G371" s="123">
        <f>年份汇总!$D$5</f>
        <v>0.83576199999999989</v>
      </c>
      <c r="H371" s="123">
        <f>VLOOKUP(A371,'Hash shared by all mining pools'!$A$4:$Y$63,25)</f>
        <v>0.65239999999999998</v>
      </c>
      <c r="I371" s="144">
        <f t="shared" si="42"/>
        <v>9.0349984495399998</v>
      </c>
      <c r="J371" s="215">
        <f t="shared" si="43"/>
        <v>1.115387177231733</v>
      </c>
      <c r="K371" s="215"/>
      <c r="L371" s="123">
        <f>年份汇总!$E$5</f>
        <v>8.0539979999999997E-2</v>
      </c>
      <c r="M371">
        <f t="shared" si="44"/>
        <v>0.6575717295847</v>
      </c>
      <c r="N371" s="123">
        <f>年份汇总!$F$5</f>
        <v>4.7481999999999996E-2</v>
      </c>
      <c r="O371">
        <f>VLOOKUP(B371,[1]Sheet1!$A$1:$F$2193,6)</f>
        <v>1.8830162729417299</v>
      </c>
      <c r="P371">
        <f t="shared" si="46"/>
        <v>21794696.42448787</v>
      </c>
      <c r="Q371">
        <f t="shared" si="45"/>
        <v>17013049.106487121</v>
      </c>
      <c r="R371">
        <f t="shared" si="47"/>
        <v>2100292.2053578948</v>
      </c>
      <c r="S371">
        <f t="shared" si="48"/>
        <v>1238218.2674344289</v>
      </c>
    </row>
    <row r="372" spans="1:19">
      <c r="A372" s="171">
        <v>43097</v>
      </c>
      <c r="B372" s="15">
        <v>43097</v>
      </c>
      <c r="C372">
        <v>13.18208072</v>
      </c>
      <c r="D372" s="215">
        <f t="shared" si="49"/>
        <v>11.017082146708638</v>
      </c>
      <c r="E372" s="215"/>
      <c r="F372" s="215"/>
      <c r="G372" s="123">
        <f>年份汇总!$D$5</f>
        <v>0.83576199999999989</v>
      </c>
      <c r="H372" s="123">
        <f>VLOOKUP(A372,'Hash shared by all mining pools'!$A$4:$Y$63,25)</f>
        <v>0.65239999999999998</v>
      </c>
      <c r="I372" s="144">
        <f t="shared" si="42"/>
        <v>8.5999894617280006</v>
      </c>
      <c r="J372" s="215">
        <f t="shared" si="43"/>
        <v>1.0616845175471856</v>
      </c>
      <c r="K372" s="215"/>
      <c r="L372" s="123">
        <f>年份汇总!$E$5</f>
        <v>8.0539979999999997E-2</v>
      </c>
      <c r="M372">
        <f t="shared" si="44"/>
        <v>0.62591155674703991</v>
      </c>
      <c r="N372" s="123">
        <f>年份汇总!$F$5</f>
        <v>4.7481999999999996E-2</v>
      </c>
      <c r="O372">
        <f>VLOOKUP(B372,[1]Sheet1!$A$1:$F$2193,6)</f>
        <v>1.9608655833005399</v>
      </c>
      <c r="P372">
        <f t="shared" si="46"/>
        <v>21603017.2098758</v>
      </c>
      <c r="Q372">
        <f t="shared" si="45"/>
        <v>16863423.352249771</v>
      </c>
      <c r="R372">
        <f t="shared" si="47"/>
        <v>2081820.6307813143</v>
      </c>
      <c r="S372">
        <f t="shared" si="48"/>
        <v>1227328.4298153336</v>
      </c>
    </row>
    <row r="373" spans="1:19" s="181" customFormat="1">
      <c r="A373" s="185">
        <v>43100</v>
      </c>
      <c r="B373" s="179">
        <v>43100</v>
      </c>
      <c r="C373" s="181">
        <v>13.807265170000001</v>
      </c>
      <c r="D373" s="216">
        <f t="shared" si="49"/>
        <v>11.53958755300954</v>
      </c>
      <c r="E373" s="216"/>
      <c r="F373" s="216"/>
      <c r="G373" s="186">
        <f>年份汇总!$D$5</f>
        <v>0.83576199999999989</v>
      </c>
      <c r="H373" s="186">
        <f>VLOOKUP(A373,'Hash shared by all mining pools'!$A$4:$Y$63,25)</f>
        <v>0.65239999999999998</v>
      </c>
      <c r="I373" s="187">
        <f t="shared" si="42"/>
        <v>9.0078597969080008</v>
      </c>
      <c r="J373" s="216">
        <f t="shared" si="43"/>
        <v>1.1120368606464965</v>
      </c>
      <c r="K373" s="216"/>
      <c r="L373" s="186">
        <f>年份汇总!$E$5</f>
        <v>8.0539979999999997E-2</v>
      </c>
      <c r="M373" s="181">
        <f t="shared" si="44"/>
        <v>0.65559656480193995</v>
      </c>
      <c r="N373" s="186">
        <f>年份汇总!$F$5</f>
        <v>4.7481999999999996E-2</v>
      </c>
      <c r="O373" s="181">
        <f>VLOOKUP(B373,[1]Sheet1!$A$1:$F$2193,6)</f>
        <v>1.9004414160432599</v>
      </c>
      <c r="P373" s="181">
        <f t="shared" si="46"/>
        <v>21930310.109796625</v>
      </c>
      <c r="Q373" s="181">
        <f t="shared" si="45"/>
        <v>17118909.827954993</v>
      </c>
      <c r="R373" s="181">
        <f t="shared" si="47"/>
        <v>2113360.9061393291</v>
      </c>
      <c r="S373" s="181">
        <f t="shared" si="48"/>
        <v>1245922.8639652955</v>
      </c>
    </row>
    <row r="374" spans="1:19" s="181" customFormat="1">
      <c r="A374" s="185">
        <v>43103</v>
      </c>
      <c r="B374" s="179">
        <v>43103</v>
      </c>
      <c r="C374" s="181">
        <v>14.403625440000001</v>
      </c>
      <c r="D374" s="216">
        <f t="shared" si="49"/>
        <v>11.955009115199999</v>
      </c>
      <c r="E374" s="216"/>
      <c r="F374" s="216"/>
      <c r="G374" s="186">
        <f>年份汇总!$D$6</f>
        <v>0.83</v>
      </c>
      <c r="H374" s="186">
        <f>VLOOKUP(A374,'Hash shared by all mining pools'!$A$4:$Y$63,25)</f>
        <v>0.68649999999999989</v>
      </c>
      <c r="I374" s="187">
        <f t="shared" si="42"/>
        <v>9.8880888645599985</v>
      </c>
      <c r="J374" s="216">
        <f t="shared" si="43"/>
        <v>2.1182733290097495</v>
      </c>
      <c r="K374" s="216"/>
      <c r="L374" s="186">
        <f>年份汇总!$E$6</f>
        <v>0.14706528837712884</v>
      </c>
      <c r="M374" s="181">
        <f t="shared" si="44"/>
        <v>0.14403625440000001</v>
      </c>
      <c r="N374" s="186">
        <f>年份汇总!$F$6</f>
        <v>0.01</v>
      </c>
      <c r="O374" s="181">
        <f>VLOOKUP(B374,[1]Sheet1!$A$1:$F$2193,6)</f>
        <v>1.9793522588399799</v>
      </c>
      <c r="P374" s="181">
        <f t="shared" si="46"/>
        <v>23663174.29662367</v>
      </c>
      <c r="Q374" s="181">
        <f t="shared" si="45"/>
        <v>19572011.029677283</v>
      </c>
      <c r="R374" s="181">
        <f t="shared" si="47"/>
        <v>4192809.0986159318</v>
      </c>
      <c r="S374" s="181">
        <f t="shared" si="48"/>
        <v>285098.48550149001</v>
      </c>
    </row>
    <row r="375" spans="1:19">
      <c r="A375" s="171">
        <v>43106</v>
      </c>
      <c r="B375" s="15">
        <v>43106</v>
      </c>
      <c r="C375">
        <v>15.259817610000001</v>
      </c>
      <c r="D375" s="215">
        <f t="shared" si="49"/>
        <v>12.6656486163</v>
      </c>
      <c r="E375" s="215"/>
      <c r="F375" s="215"/>
      <c r="G375" s="123">
        <f>年份汇总!$D$6</f>
        <v>0.83</v>
      </c>
      <c r="H375" s="123">
        <f>VLOOKUP(A375,'Hash shared by all mining pools'!$A$4:$Y$63,25)</f>
        <v>0.68649999999999989</v>
      </c>
      <c r="I375" s="144">
        <f t="shared" si="42"/>
        <v>10.475864789265</v>
      </c>
      <c r="J375" s="215">
        <f t="shared" si="43"/>
        <v>2.2441894773970392</v>
      </c>
      <c r="K375" s="215"/>
      <c r="L375" s="123">
        <f>年份汇总!$E$6</f>
        <v>0.14706528837712884</v>
      </c>
      <c r="M375">
        <f t="shared" si="44"/>
        <v>0.15259817610000001</v>
      </c>
      <c r="N375" s="123">
        <f>年份汇总!$F$6</f>
        <v>0.01</v>
      </c>
      <c r="O375">
        <f>VLOOKUP(B375,[1]Sheet1!$A$1:$F$2193,6)</f>
        <v>2.2822253168007598</v>
      </c>
      <c r="P375">
        <f t="shared" si="46"/>
        <v>28905863.925822373</v>
      </c>
      <c r="Q375">
        <f t="shared" si="45"/>
        <v>23908283.837442238</v>
      </c>
      <c r="R375">
        <f t="shared" si="47"/>
        <v>5121746.0410133889</v>
      </c>
      <c r="S375">
        <f t="shared" si="48"/>
        <v>348263.42079304066</v>
      </c>
    </row>
    <row r="376" spans="1:19">
      <c r="A376" s="171">
        <v>43109</v>
      </c>
      <c r="B376" s="15">
        <v>43109</v>
      </c>
      <c r="C376">
        <v>15.428139720000001</v>
      </c>
      <c r="D376" s="215">
        <f t="shared" si="49"/>
        <v>12.805355967600001</v>
      </c>
      <c r="E376" s="215"/>
      <c r="F376" s="215"/>
      <c r="G376" s="123">
        <f>年份汇总!$D$6</f>
        <v>0.83</v>
      </c>
      <c r="H376" s="123">
        <f>VLOOKUP(A376,'Hash shared by all mining pools'!$A$4:$Y$63,25)</f>
        <v>0.68649999999999989</v>
      </c>
      <c r="I376" s="144">
        <f t="shared" si="42"/>
        <v>10.591417917779999</v>
      </c>
      <c r="J376" s="215">
        <f t="shared" si="43"/>
        <v>2.2689438170444358</v>
      </c>
      <c r="K376" s="215"/>
      <c r="L376" s="123">
        <f>年份汇总!$E$6</f>
        <v>0.14706528837712884</v>
      </c>
      <c r="M376">
        <f t="shared" si="44"/>
        <v>0.1542813972</v>
      </c>
      <c r="N376" s="123">
        <f>年份汇总!$F$6</f>
        <v>0.01</v>
      </c>
      <c r="O376">
        <f>VLOOKUP(B376,[1]Sheet1!$A$1:$F$2193,6)</f>
        <v>1.9004958857096901</v>
      </c>
      <c r="P376">
        <f t="shared" si="46"/>
        <v>24336526.331471827</v>
      </c>
      <c r="Q376">
        <f t="shared" si="45"/>
        <v>20128946.176572781</v>
      </c>
      <c r="R376">
        <f t="shared" si="47"/>
        <v>4312118.3891993901</v>
      </c>
      <c r="S376">
        <f t="shared" si="48"/>
        <v>293211.16062014253</v>
      </c>
    </row>
    <row r="377" spans="1:19">
      <c r="A377" s="171">
        <v>43112</v>
      </c>
      <c r="B377" s="15">
        <v>43112</v>
      </c>
      <c r="C377">
        <v>15.592706550000001</v>
      </c>
      <c r="D377" s="215">
        <f t="shared" si="49"/>
        <v>12.9419464365</v>
      </c>
      <c r="E377" s="215"/>
      <c r="F377" s="215"/>
      <c r="G377" s="123">
        <f>年份汇总!$D$6</f>
        <v>0.83</v>
      </c>
      <c r="H377" s="123">
        <f>VLOOKUP(A377,'Hash shared by all mining pools'!$A$4:$Y$63,25)</f>
        <v>0.68649999999999989</v>
      </c>
      <c r="I377" s="144">
        <f t="shared" si="42"/>
        <v>10.704393046574999</v>
      </c>
      <c r="J377" s="215">
        <f t="shared" si="43"/>
        <v>2.2931458853556959</v>
      </c>
      <c r="K377" s="215"/>
      <c r="L377" s="123">
        <f>年份汇总!$E$6</f>
        <v>0.14706528837712884</v>
      </c>
      <c r="M377">
        <f t="shared" si="44"/>
        <v>0.15592706550000002</v>
      </c>
      <c r="N377" s="123">
        <f>年份汇总!$F$6</f>
        <v>0.01</v>
      </c>
      <c r="O377">
        <f>VLOOKUP(B377,[1]Sheet1!$A$1:$F$2193,6)</f>
        <v>1.82044156239315</v>
      </c>
      <c r="P377">
        <f t="shared" si="46"/>
        <v>23560057.191270519</v>
      </c>
      <c r="Q377">
        <f t="shared" si="45"/>
        <v>19486722.002177361</v>
      </c>
      <c r="R377">
        <f t="shared" si="47"/>
        <v>4174538.0783323459</v>
      </c>
      <c r="S377">
        <f t="shared" si="48"/>
        <v>283856.11073819903</v>
      </c>
    </row>
    <row r="378" spans="1:19">
      <c r="A378" s="171">
        <v>43115</v>
      </c>
      <c r="B378" s="15">
        <v>43115</v>
      </c>
      <c r="C378">
        <v>16.468932150000001</v>
      </c>
      <c r="D378" s="215">
        <f t="shared" si="49"/>
        <v>13.669213684499999</v>
      </c>
      <c r="E378" s="215"/>
      <c r="F378" s="215"/>
      <c r="G378" s="123">
        <f>年份汇总!$D$6</f>
        <v>0.83</v>
      </c>
      <c r="H378" s="123">
        <f>VLOOKUP(A378,'Hash shared by all mining pools'!$A$4:$Y$63,25)</f>
        <v>0.68649999999999989</v>
      </c>
      <c r="I378" s="144">
        <f t="shared" si="42"/>
        <v>11.305921920974999</v>
      </c>
      <c r="J378" s="215">
        <f t="shared" si="43"/>
        <v>2.4220082559031186</v>
      </c>
      <c r="K378" s="215"/>
      <c r="L378" s="123">
        <f>年份汇总!$E$6</f>
        <v>0.14706528837712884</v>
      </c>
      <c r="M378">
        <f t="shared" si="44"/>
        <v>0.16468932150000001</v>
      </c>
      <c r="N378" s="123">
        <f>年份汇总!$F$6</f>
        <v>0.01</v>
      </c>
      <c r="O378">
        <f>VLOOKUP(B378,[1]Sheet1!$A$1:$F$2193,6)</f>
        <v>1.5598404053502699</v>
      </c>
      <c r="P378">
        <f t="shared" si="46"/>
        <v>21321791.814449936</v>
      </c>
      <c r="Q378">
        <f t="shared" si="45"/>
        <v>17635433.832072146</v>
      </c>
      <c r="R378">
        <f t="shared" si="47"/>
        <v>3777946.3396496209</v>
      </c>
      <c r="S378">
        <f t="shared" si="48"/>
        <v>256889.05800542096</v>
      </c>
    </row>
    <row r="379" spans="1:19">
      <c r="A379" s="171">
        <v>43118</v>
      </c>
      <c r="B379" s="15">
        <v>43118</v>
      </c>
      <c r="C379">
        <v>17.062630200000001</v>
      </c>
      <c r="D379" s="215">
        <f t="shared" si="49"/>
        <v>14.161983065999999</v>
      </c>
      <c r="E379" s="215"/>
      <c r="F379" s="215"/>
      <c r="G379" s="123">
        <f>年份汇总!$D$6</f>
        <v>0.83</v>
      </c>
      <c r="H379" s="123">
        <f>VLOOKUP(A379,'Hash shared by all mining pools'!$A$4:$Y$63,25)</f>
        <v>0.68649999999999989</v>
      </c>
      <c r="I379" s="144">
        <f t="shared" si="42"/>
        <v>11.713495632299999</v>
      </c>
      <c r="J379" s="215">
        <f t="shared" si="43"/>
        <v>2.5093206308353078</v>
      </c>
      <c r="K379" s="215"/>
      <c r="L379" s="123">
        <f>年份汇总!$E$6</f>
        <v>0.14706528837712884</v>
      </c>
      <c r="M379">
        <f t="shared" si="44"/>
        <v>0.17062630200000001</v>
      </c>
      <c r="N379" s="123">
        <f>年份汇总!$F$6</f>
        <v>0.01</v>
      </c>
      <c r="O379">
        <f>VLOOKUP(B379,[1]Sheet1!$A$1:$F$2193,6)</f>
        <v>1.2951716137247899</v>
      </c>
      <c r="P379">
        <f t="shared" si="46"/>
        <v>18342198.461134367</v>
      </c>
      <c r="Q379">
        <f t="shared" si="45"/>
        <v>15170987.040444268</v>
      </c>
      <c r="R379">
        <f t="shared" si="47"/>
        <v>3250000.8507918734</v>
      </c>
      <c r="S379">
        <f t="shared" si="48"/>
        <v>220990.34290523338</v>
      </c>
    </row>
    <row r="380" spans="1:19">
      <c r="A380" s="171">
        <v>43121</v>
      </c>
      <c r="B380" s="15">
        <v>43121</v>
      </c>
      <c r="C380">
        <v>17.687863119999999</v>
      </c>
      <c r="D380" s="215">
        <f t="shared" si="49"/>
        <v>14.680926389599998</v>
      </c>
      <c r="E380" s="215"/>
      <c r="F380" s="215"/>
      <c r="G380" s="123">
        <f>年份汇总!$D$6</f>
        <v>0.83</v>
      </c>
      <c r="H380" s="123">
        <f>VLOOKUP(A380,'Hash shared by all mining pools'!$A$4:$Y$63,25)</f>
        <v>0.68649999999999989</v>
      </c>
      <c r="I380" s="144">
        <f t="shared" si="42"/>
        <v>12.142718031879998</v>
      </c>
      <c r="J380" s="215">
        <f t="shared" si="43"/>
        <v>2.6012706905179819</v>
      </c>
      <c r="K380" s="215"/>
      <c r="L380" s="123">
        <f>年份汇总!$E$6</f>
        <v>0.14706528837712884</v>
      </c>
      <c r="M380">
        <f t="shared" si="44"/>
        <v>0.1768786312</v>
      </c>
      <c r="N380" s="123">
        <f>年份汇总!$F$6</f>
        <v>0.01</v>
      </c>
      <c r="O380">
        <f>VLOOKUP(B380,[1]Sheet1!$A$1:$F$2193,6)</f>
        <v>1.3093029339139299</v>
      </c>
      <c r="P380">
        <f t="shared" si="46"/>
        <v>19221779.994477719</v>
      </c>
      <c r="Q380">
        <f t="shared" si="45"/>
        <v>15898496.34483006</v>
      </c>
      <c r="R380">
        <f t="shared" si="47"/>
        <v>3405851.3469995079</v>
      </c>
      <c r="S380">
        <f t="shared" si="48"/>
        <v>231587.71077683999</v>
      </c>
    </row>
    <row r="381" spans="1:19">
      <c r="A381" s="171">
        <v>43124</v>
      </c>
      <c r="B381" s="15">
        <v>43124</v>
      </c>
      <c r="C381">
        <v>18.92190008</v>
      </c>
      <c r="D381" s="215">
        <f t="shared" si="49"/>
        <v>15.705177066399999</v>
      </c>
      <c r="E381" s="215"/>
      <c r="F381" s="215"/>
      <c r="G381" s="123">
        <f>年份汇总!$D$6</f>
        <v>0.83</v>
      </c>
      <c r="H381" s="123">
        <f>VLOOKUP(A381,'Hash shared by all mining pools'!$A$4:$Y$63,25)</f>
        <v>0.68649999999999989</v>
      </c>
      <c r="I381" s="144">
        <f t="shared" si="42"/>
        <v>12.989884404919998</v>
      </c>
      <c r="J381" s="215">
        <f t="shared" si="43"/>
        <v>2.7827546919084174</v>
      </c>
      <c r="K381" s="215"/>
      <c r="L381" s="123">
        <f>年份汇总!$E$6</f>
        <v>0.14706528837712884</v>
      </c>
      <c r="M381">
        <f t="shared" si="44"/>
        <v>0.18921900080000001</v>
      </c>
      <c r="N381" s="123">
        <f>年份汇总!$F$6</f>
        <v>0.01</v>
      </c>
      <c r="O381">
        <f>VLOOKUP(B381,[1]Sheet1!$A$1:$F$2193,6)</f>
        <v>1.2821351322404</v>
      </c>
      <c r="P381">
        <f t="shared" si="46"/>
        <v>20136159.274887659</v>
      </c>
      <c r="Q381">
        <f t="shared" si="45"/>
        <v>16654787.159289612</v>
      </c>
      <c r="R381">
        <f t="shared" si="47"/>
        <v>3567867.5549025927</v>
      </c>
      <c r="S381">
        <f t="shared" si="48"/>
        <v>242604.32861310436</v>
      </c>
    </row>
    <row r="382" spans="1:19">
      <c r="A382" s="171">
        <v>43127</v>
      </c>
      <c r="B382" s="15">
        <v>43127</v>
      </c>
      <c r="C382">
        <v>19.532771530000002</v>
      </c>
      <c r="D382" s="215">
        <f t="shared" si="49"/>
        <v>16.2122003699</v>
      </c>
      <c r="E382" s="215"/>
      <c r="F382" s="215"/>
      <c r="G382" s="123">
        <f>年份汇总!$D$6</f>
        <v>0.83</v>
      </c>
      <c r="H382" s="123">
        <f>VLOOKUP(A382,'Hash shared by all mining pools'!$A$4:$Y$63,25)</f>
        <v>0.68649999999999989</v>
      </c>
      <c r="I382" s="144">
        <f t="shared" si="42"/>
        <v>13.409247655344998</v>
      </c>
      <c r="J382" s="215">
        <f t="shared" si="43"/>
        <v>2.8725926778640223</v>
      </c>
      <c r="K382" s="215"/>
      <c r="L382" s="123">
        <f>年份汇总!$E$6</f>
        <v>0.14706528837712884</v>
      </c>
      <c r="M382">
        <f t="shared" si="44"/>
        <v>0.19532771530000001</v>
      </c>
      <c r="N382" s="123">
        <f>年份汇总!$F$6</f>
        <v>0.01</v>
      </c>
      <c r="O382">
        <f>VLOOKUP(B382,[1]Sheet1!$A$1:$F$2193,6)</f>
        <v>1.10517086380722</v>
      </c>
      <c r="P382">
        <f t="shared" si="46"/>
        <v>17917251.487018112</v>
      </c>
      <c r="Q382">
        <f t="shared" si="45"/>
        <v>14819509.814262571</v>
      </c>
      <c r="R382">
        <f t="shared" si="47"/>
        <v>3174705.7311612768</v>
      </c>
      <c r="S382">
        <f t="shared" si="48"/>
        <v>215870.49984359174</v>
      </c>
    </row>
    <row r="383" spans="1:19">
      <c r="A383" s="171">
        <v>43130</v>
      </c>
      <c r="B383" s="15">
        <v>43130</v>
      </c>
      <c r="C383">
        <v>19.835912440000001</v>
      </c>
      <c r="D383" s="215">
        <f t="shared" si="49"/>
        <v>16.463807325200001</v>
      </c>
      <c r="E383" s="215"/>
      <c r="F383" s="215"/>
      <c r="G383" s="123">
        <f>年份汇总!$D$6</f>
        <v>0.83</v>
      </c>
      <c r="H383" s="123">
        <f>VLOOKUP(A383,'Hash shared by all mining pools'!$A$4:$Y$63,25)</f>
        <v>0.68649999999999989</v>
      </c>
      <c r="I383" s="144">
        <f t="shared" si="42"/>
        <v>13.617353890059999</v>
      </c>
      <c r="J383" s="215">
        <f t="shared" si="43"/>
        <v>2.9171741832120777</v>
      </c>
      <c r="K383" s="215"/>
      <c r="L383" s="123">
        <f>年份汇总!$E$6</f>
        <v>0.14706528837712884</v>
      </c>
      <c r="M383">
        <f t="shared" si="44"/>
        <v>0.19835912440000003</v>
      </c>
      <c r="N383" s="123">
        <f>年份汇总!$F$6</f>
        <v>0.01</v>
      </c>
      <c r="O383">
        <f>VLOOKUP(B383,[1]Sheet1!$A$1:$F$2193,6)</f>
        <v>0.97626791200668706</v>
      </c>
      <c r="P383">
        <f t="shared" si="46"/>
        <v>16073086.801053403</v>
      </c>
      <c r="Q383">
        <f t="shared" si="45"/>
        <v>13294185.649305012</v>
      </c>
      <c r="R383">
        <f t="shared" si="47"/>
        <v>2847943.5488042678</v>
      </c>
      <c r="S383">
        <f t="shared" si="48"/>
        <v>193651.6482054627</v>
      </c>
    </row>
    <row r="384" spans="1:19">
      <c r="A384" s="171">
        <v>43133</v>
      </c>
      <c r="B384" s="15">
        <v>43133</v>
      </c>
      <c r="C384">
        <v>19.594807849999999</v>
      </c>
      <c r="D384" s="215">
        <f t="shared" si="49"/>
        <v>16.263690515499999</v>
      </c>
      <c r="E384" s="215"/>
      <c r="F384" s="215"/>
      <c r="G384" s="123">
        <f>年份汇总!$D$6</f>
        <v>0.83</v>
      </c>
      <c r="H384" s="123">
        <f>VLOOKUP(A384,'Hash shared by all mining pools'!$A$4:$Y$63,25)</f>
        <v>0.68069999999999997</v>
      </c>
      <c r="I384" s="144">
        <f t="shared" si="42"/>
        <v>13.338185703494998</v>
      </c>
      <c r="J384" s="215">
        <f t="shared" si="43"/>
        <v>2.8817160671546778</v>
      </c>
      <c r="K384" s="215"/>
      <c r="L384" s="123">
        <f>年份汇总!$E$6</f>
        <v>0.14706528837712884</v>
      </c>
      <c r="M384">
        <f t="shared" si="44"/>
        <v>0.19594807849999998</v>
      </c>
      <c r="N384" s="123">
        <f>年份汇总!$F$6</f>
        <v>0.01</v>
      </c>
      <c r="O384">
        <f>VLOOKUP(B384,[1]Sheet1!$A$1:$F$2193,6)</f>
        <v>0.85304986631636204</v>
      </c>
      <c r="P384">
        <f t="shared" si="46"/>
        <v>13873739.020057959</v>
      </c>
      <c r="Q384">
        <f t="shared" si="45"/>
        <v>11378137.531269219</v>
      </c>
      <c r="R384">
        <f t="shared" si="47"/>
        <v>2458247.5058480101</v>
      </c>
      <c r="S384">
        <f t="shared" si="48"/>
        <v>167153.48216937302</v>
      </c>
    </row>
    <row r="385" spans="1:19">
      <c r="A385" s="171">
        <v>43136</v>
      </c>
      <c r="B385" s="15">
        <v>43136</v>
      </c>
      <c r="C385">
        <v>19.890578529999999</v>
      </c>
      <c r="D385" s="215">
        <f t="shared" si="49"/>
        <v>16.5091801799</v>
      </c>
      <c r="E385" s="215"/>
      <c r="F385" s="215"/>
      <c r="G385" s="123">
        <f>年份汇总!$D$6</f>
        <v>0.83</v>
      </c>
      <c r="H385" s="123">
        <f>VLOOKUP(A385,'Hash shared by all mining pools'!$A$4:$Y$63,25)</f>
        <v>0.68069999999999997</v>
      </c>
      <c r="I385" s="144">
        <f t="shared" si="42"/>
        <v>13.539516805370999</v>
      </c>
      <c r="J385" s="215">
        <f t="shared" si="43"/>
        <v>2.9252136675023772</v>
      </c>
      <c r="K385" s="215"/>
      <c r="L385" s="123">
        <f>年份汇总!$E$6</f>
        <v>0.14706528837712884</v>
      </c>
      <c r="M385">
        <f t="shared" si="44"/>
        <v>0.1989057853</v>
      </c>
      <c r="N385" s="123">
        <f>年份汇总!$F$6</f>
        <v>0.01</v>
      </c>
      <c r="O385">
        <f>VLOOKUP(B385,[1]Sheet1!$A$1:$F$2193,6)</f>
        <v>0.67187862227944495</v>
      </c>
      <c r="P385">
        <f t="shared" si="46"/>
        <v>11092165.234234331</v>
      </c>
      <c r="Q385">
        <f t="shared" si="45"/>
        <v>9096911.8975220583</v>
      </c>
      <c r="R385">
        <f t="shared" si="47"/>
        <v>1965388.5287944996</v>
      </c>
      <c r="S385">
        <f t="shared" si="48"/>
        <v>133640.54499077506</v>
      </c>
    </row>
    <row r="386" spans="1:19">
      <c r="A386" s="171">
        <v>43139</v>
      </c>
      <c r="B386" s="15">
        <v>43139</v>
      </c>
      <c r="C386">
        <v>21.327603839999998</v>
      </c>
      <c r="D386" s="215">
        <f t="shared" si="49"/>
        <v>17.701911187199997</v>
      </c>
      <c r="E386" s="215"/>
      <c r="F386" s="215"/>
      <c r="G386" s="123">
        <f>年份汇总!$D$6</f>
        <v>0.83</v>
      </c>
      <c r="H386" s="123">
        <f>VLOOKUP(A386,'Hash shared by all mining pools'!$A$4:$Y$63,25)</f>
        <v>0.68069999999999997</v>
      </c>
      <c r="I386" s="144">
        <f t="shared" ref="I386:I449" si="50">C386*H386</f>
        <v>14.517699933887998</v>
      </c>
      <c r="J386" s="215">
        <f t="shared" ref="J386:J449" si="51">L386*C386</f>
        <v>3.1365502091227602</v>
      </c>
      <c r="K386" s="215"/>
      <c r="L386" s="123">
        <f>年份汇总!$E$6</f>
        <v>0.14706528837712884</v>
      </c>
      <c r="M386">
        <f t="shared" ref="M386:M449" si="52">N386*C386</f>
        <v>0.21327603839999998</v>
      </c>
      <c r="N386" s="123">
        <f>年份汇总!$F$6</f>
        <v>0.01</v>
      </c>
      <c r="O386">
        <f>VLOOKUP(B386,[1]Sheet1!$A$1:$F$2193,6)</f>
        <v>0.72301801233219498</v>
      </c>
      <c r="P386">
        <f t="shared" si="46"/>
        <v>12798800.641050387</v>
      </c>
      <c r="Q386">
        <f t="shared" ref="Q386:Q450" si="53">O386*I386*1000000</f>
        <v>10496558.549834939</v>
      </c>
      <c r="R386">
        <f t="shared" si="47"/>
        <v>2267782.2977800686</v>
      </c>
      <c r="S386">
        <f t="shared" si="48"/>
        <v>154202.41736205286</v>
      </c>
    </row>
    <row r="387" spans="1:19">
      <c r="A387" s="171">
        <v>43142</v>
      </c>
      <c r="B387" s="15">
        <v>43142</v>
      </c>
      <c r="C387">
        <v>21.410144290000002</v>
      </c>
      <c r="D387" s="215">
        <f t="shared" si="49"/>
        <v>17.770419760700001</v>
      </c>
      <c r="E387" s="215"/>
      <c r="F387" s="215"/>
      <c r="G387" s="123">
        <f>年份汇总!$D$6</f>
        <v>0.83</v>
      </c>
      <c r="H387" s="123">
        <f>VLOOKUP(A387,'Hash shared by all mining pools'!$A$4:$Y$63,25)</f>
        <v>0.68069999999999997</v>
      </c>
      <c r="I387" s="144">
        <f t="shared" si="50"/>
        <v>14.573885218203001</v>
      </c>
      <c r="J387" s="215">
        <f t="shared" si="51"/>
        <v>3.1486890442047888</v>
      </c>
      <c r="K387" s="215"/>
      <c r="L387" s="123">
        <f>年份汇总!$E$6</f>
        <v>0.14706528837712884</v>
      </c>
      <c r="M387">
        <f t="shared" si="52"/>
        <v>0.21410144290000002</v>
      </c>
      <c r="N387" s="123">
        <f>年份汇总!$F$6</f>
        <v>0.01</v>
      </c>
      <c r="O387">
        <f>VLOOKUP(B387,[1]Sheet1!$A$1:$F$2193,6)</f>
        <v>0.71115489030067702</v>
      </c>
      <c r="P387">
        <f t="shared" si="46"/>
        <v>12637520.915517593</v>
      </c>
      <c r="Q387">
        <f t="shared" si="53"/>
        <v>10364289.743605815</v>
      </c>
      <c r="R387">
        <f t="shared" si="47"/>
        <v>2239205.6118223998</v>
      </c>
      <c r="S387">
        <f t="shared" si="48"/>
        <v>152259.28813876619</v>
      </c>
    </row>
    <row r="388" spans="1:19">
      <c r="A388" s="171">
        <v>43145</v>
      </c>
      <c r="B388" s="15">
        <v>43145</v>
      </c>
      <c r="C388">
        <v>21.169737439999999</v>
      </c>
      <c r="D388" s="215">
        <f t="shared" si="49"/>
        <v>17.570882075199997</v>
      </c>
      <c r="E388" s="215"/>
      <c r="F388" s="215"/>
      <c r="G388" s="123">
        <f>年份汇总!$D$6</f>
        <v>0.83</v>
      </c>
      <c r="H388" s="123">
        <f>VLOOKUP(A388,'Hash shared by all mining pools'!$A$4:$Y$63,25)</f>
        <v>0.68069999999999997</v>
      </c>
      <c r="I388" s="144">
        <f t="shared" si="50"/>
        <v>14.410240275407999</v>
      </c>
      <c r="J388" s="215">
        <f t="shared" si="51"/>
        <v>3.1133335414817012</v>
      </c>
      <c r="K388" s="215"/>
      <c r="L388" s="123">
        <f>年份汇总!$E$6</f>
        <v>0.14706528837712884</v>
      </c>
      <c r="M388">
        <f t="shared" si="52"/>
        <v>0.2116973744</v>
      </c>
      <c r="N388" s="123">
        <f>年份汇总!$F$6</f>
        <v>0.01</v>
      </c>
      <c r="O388">
        <f>VLOOKUP(B388,[1]Sheet1!$A$1:$F$2193,6)</f>
        <v>0.83052613430252697</v>
      </c>
      <c r="P388">
        <f t="shared" si="46"/>
        <v>14593076.766201416</v>
      </c>
      <c r="Q388">
        <f t="shared" si="53"/>
        <v>11968081.150305187</v>
      </c>
      <c r="R388">
        <f t="shared" si="47"/>
        <v>2585704.8710011933</v>
      </c>
      <c r="S388">
        <f t="shared" si="48"/>
        <v>175820.20200242673</v>
      </c>
    </row>
    <row r="389" spans="1:19">
      <c r="A389" s="171">
        <v>43148</v>
      </c>
      <c r="B389" s="15">
        <v>43148</v>
      </c>
      <c r="C389">
        <v>21.822998380000001</v>
      </c>
      <c r="D389" s="215">
        <f t="shared" si="49"/>
        <v>18.113088655399999</v>
      </c>
      <c r="E389" s="215"/>
      <c r="F389" s="215"/>
      <c r="G389" s="123">
        <f>年份汇总!$D$6</f>
        <v>0.83</v>
      </c>
      <c r="H389" s="123">
        <f>VLOOKUP(A389,'Hash shared by all mining pools'!$A$4:$Y$63,25)</f>
        <v>0.68069999999999997</v>
      </c>
      <c r="I389" s="144">
        <f t="shared" si="50"/>
        <v>14.854914997266</v>
      </c>
      <c r="J389" s="215">
        <f t="shared" si="51"/>
        <v>3.2094055500083156</v>
      </c>
      <c r="K389" s="215"/>
      <c r="L389" s="123">
        <f>年份汇总!$E$6</f>
        <v>0.14706528837712884</v>
      </c>
      <c r="M389">
        <f t="shared" si="52"/>
        <v>0.21822998380000003</v>
      </c>
      <c r="N389" s="123">
        <f>年份汇总!$F$6</f>
        <v>0.01</v>
      </c>
      <c r="O389">
        <f>VLOOKUP(B389,[1]Sheet1!$A$1:$F$2193,6)</f>
        <v>0.97206397433746194</v>
      </c>
      <c r="P389">
        <f t="shared" si="46"/>
        <v>17607080.945894919</v>
      </c>
      <c r="Q389">
        <f t="shared" si="53"/>
        <v>14439927.710687555</v>
      </c>
      <c r="R389">
        <f t="shared" si="47"/>
        <v>3119747.514201791</v>
      </c>
      <c r="S389">
        <f t="shared" si="48"/>
        <v>212133.50537222798</v>
      </c>
    </row>
    <row r="390" spans="1:19">
      <c r="A390" s="171">
        <v>43151</v>
      </c>
      <c r="B390" s="15">
        <v>43151</v>
      </c>
      <c r="C390">
        <v>22.619160149999999</v>
      </c>
      <c r="D390" s="215">
        <f t="shared" si="49"/>
        <v>18.7739029245</v>
      </c>
      <c r="E390" s="215"/>
      <c r="F390" s="215"/>
      <c r="G390" s="123">
        <f>年份汇总!$D$6</f>
        <v>0.83</v>
      </c>
      <c r="H390" s="123">
        <f>VLOOKUP(A390,'Hash shared by all mining pools'!$A$4:$Y$63,25)</f>
        <v>0.68069999999999997</v>
      </c>
      <c r="I390" s="144">
        <f t="shared" si="50"/>
        <v>15.396862314104999</v>
      </c>
      <c r="J390" s="215">
        <f t="shared" si="51"/>
        <v>3.3264933103082108</v>
      </c>
      <c r="K390" s="215"/>
      <c r="L390" s="123">
        <f>年份汇总!$E$6</f>
        <v>0.14706528837712884</v>
      </c>
      <c r="M390">
        <f t="shared" si="52"/>
        <v>0.22619160150000001</v>
      </c>
      <c r="N390" s="123">
        <f>年份汇总!$F$6</f>
        <v>0.01</v>
      </c>
      <c r="O390">
        <f>VLOOKUP(B390,[1]Sheet1!$A$1:$F$2193,6)</f>
        <v>0.95350025247140602</v>
      </c>
      <c r="P390">
        <f t="shared" si="46"/>
        <v>17900921.17838442</v>
      </c>
      <c r="Q390">
        <f t="shared" si="53"/>
        <v>14680912.103766592</v>
      </c>
      <c r="R390">
        <f t="shared" si="47"/>
        <v>3171812.211223322</v>
      </c>
      <c r="S390">
        <f t="shared" si="48"/>
        <v>215673.74913716168</v>
      </c>
    </row>
    <row r="391" spans="1:19">
      <c r="A391" s="171">
        <v>43154</v>
      </c>
      <c r="B391" s="15">
        <v>43154</v>
      </c>
      <c r="C391">
        <v>22.155981440000001</v>
      </c>
      <c r="D391" s="215">
        <f t="shared" si="49"/>
        <v>18.3894645952</v>
      </c>
      <c r="E391" s="215"/>
      <c r="F391" s="215"/>
      <c r="G391" s="123">
        <f>年份汇总!$D$6</f>
        <v>0.83</v>
      </c>
      <c r="H391" s="123">
        <f>VLOOKUP(A391,'Hash shared by all mining pools'!$A$4:$Y$63,25)</f>
        <v>0.68069999999999997</v>
      </c>
      <c r="I391" s="144">
        <f t="shared" si="50"/>
        <v>15.081576566208</v>
      </c>
      <c r="J391" s="215">
        <f t="shared" si="51"/>
        <v>3.2583757997519145</v>
      </c>
      <c r="K391" s="215"/>
      <c r="L391" s="123">
        <f>年份汇总!$E$6</f>
        <v>0.14706528837712884</v>
      </c>
      <c r="M391">
        <f t="shared" si="52"/>
        <v>0.22155981440000003</v>
      </c>
      <c r="N391" s="123">
        <f>年份汇总!$F$6</f>
        <v>0.01</v>
      </c>
      <c r="O391">
        <f>VLOOKUP(B391,[1]Sheet1!$A$1:$F$2193,6)</f>
        <v>0.86130829912512596</v>
      </c>
      <c r="P391">
        <f t="shared" si="46"/>
        <v>15838998.472313434</v>
      </c>
      <c r="Q391">
        <f t="shared" si="53"/>
        <v>12989887.060365969</v>
      </c>
      <c r="R391">
        <f t="shared" si="47"/>
        <v>2806466.1179947932</v>
      </c>
      <c r="S391">
        <f t="shared" si="48"/>
        <v>190831.3068953426</v>
      </c>
    </row>
    <row r="392" spans="1:19">
      <c r="A392" s="171">
        <v>43157</v>
      </c>
      <c r="B392" s="15">
        <v>43157</v>
      </c>
      <c r="C392">
        <v>22.674608889999998</v>
      </c>
      <c r="D392" s="215">
        <f t="shared" si="49"/>
        <v>18.819925378699999</v>
      </c>
      <c r="E392" s="215"/>
      <c r="F392" s="215"/>
      <c r="G392" s="123">
        <f>年份汇总!$D$6</f>
        <v>0.83</v>
      </c>
      <c r="H392" s="123">
        <f>VLOOKUP(A392,'Hash shared by all mining pools'!$A$4:$Y$63,25)</f>
        <v>0.68069999999999997</v>
      </c>
      <c r="I392" s="144">
        <f t="shared" si="50"/>
        <v>15.434606271422998</v>
      </c>
      <c r="J392" s="215">
        <f t="shared" si="51"/>
        <v>3.3346478952464591</v>
      </c>
      <c r="K392" s="215"/>
      <c r="L392" s="123">
        <f>年份汇总!$E$6</f>
        <v>0.14706528837712884</v>
      </c>
      <c r="M392">
        <f t="shared" si="52"/>
        <v>0.22674608889999998</v>
      </c>
      <c r="N392" s="123">
        <f>年份汇总!$F$6</f>
        <v>0.01</v>
      </c>
      <c r="O392">
        <f>VLOOKUP(B392,[1]Sheet1!$A$1:$F$2193,6)</f>
        <v>0.86679332736702297</v>
      </c>
      <c r="P392">
        <f t="shared" ref="P392:P455" si="54">O392*D392*1000000</f>
        <v>16312985.739802454</v>
      </c>
      <c r="Q392">
        <f t="shared" si="53"/>
        <v>13378613.726606661</v>
      </c>
      <c r="R392">
        <f t="shared" ref="R392:R455" si="55">O392*J392*1000000</f>
        <v>2890450.5447181179</v>
      </c>
      <c r="S392">
        <f t="shared" ref="S392:S455" si="56">O392*M392*1000000</f>
        <v>196541.99686508978</v>
      </c>
    </row>
    <row r="393" spans="1:19">
      <c r="A393" s="171">
        <v>43160</v>
      </c>
      <c r="B393" s="15">
        <v>43160</v>
      </c>
      <c r="C393">
        <v>23.129455069999999</v>
      </c>
      <c r="D393" s="215">
        <f t="shared" si="49"/>
        <v>19.197447708099997</v>
      </c>
      <c r="E393" s="215"/>
      <c r="F393" s="215"/>
      <c r="G393" s="123">
        <f>年份汇总!$D$6</f>
        <v>0.83</v>
      </c>
      <c r="H393" s="123">
        <f>VLOOKUP(A393,'Hash shared by all mining pools'!$A$4:$Y$63,25)</f>
        <v>0.64129999999999998</v>
      </c>
      <c r="I393" s="144">
        <f t="shared" si="50"/>
        <v>14.832919536391</v>
      </c>
      <c r="J393" s="215">
        <f t="shared" si="51"/>
        <v>3.4015399798753947</v>
      </c>
      <c r="K393" s="215"/>
      <c r="L393" s="123">
        <f>年份汇总!$E$6</f>
        <v>0.14706528837712884</v>
      </c>
      <c r="M393">
        <f t="shared" si="52"/>
        <v>0.23129455069999999</v>
      </c>
      <c r="N393" s="123">
        <f>年份汇总!$F$6</f>
        <v>0.01</v>
      </c>
      <c r="O393">
        <f>VLOOKUP(B393,[1]Sheet1!$A$1:$F$2193,6)</f>
        <v>0.91564854080819102</v>
      </c>
      <c r="P393">
        <f t="shared" si="54"/>
        <v>17578114.981163312</v>
      </c>
      <c r="Q393">
        <f t="shared" si="53"/>
        <v>13581741.129421728</v>
      </c>
      <c r="R393">
        <f t="shared" si="55"/>
        <v>3114615.1190736284</v>
      </c>
      <c r="S393">
        <f t="shared" si="56"/>
        <v>211784.51784534115</v>
      </c>
    </row>
    <row r="394" spans="1:19">
      <c r="A394" s="171">
        <v>43163</v>
      </c>
      <c r="B394" s="15">
        <v>43163</v>
      </c>
      <c r="C394">
        <v>23.34302345</v>
      </c>
      <c r="D394" s="215">
        <f t="shared" si="49"/>
        <v>19.3747094635</v>
      </c>
      <c r="E394" s="215"/>
      <c r="F394" s="215"/>
      <c r="G394" s="123">
        <f>年份汇总!$D$6</f>
        <v>0.83</v>
      </c>
      <c r="H394" s="123">
        <f>VLOOKUP(A394,'Hash shared by all mining pools'!$A$4:$Y$63,25)</f>
        <v>0.64129999999999998</v>
      </c>
      <c r="I394" s="144">
        <f t="shared" si="50"/>
        <v>14.969880938485</v>
      </c>
      <c r="J394" s="215">
        <f t="shared" si="51"/>
        <v>3.432948475268331</v>
      </c>
      <c r="K394" s="215"/>
      <c r="L394" s="123">
        <f>年份汇总!$E$6</f>
        <v>0.14706528837712884</v>
      </c>
      <c r="M394">
        <f t="shared" si="52"/>
        <v>0.2334302345</v>
      </c>
      <c r="N394" s="123">
        <f>年份汇总!$F$6</f>
        <v>0.01</v>
      </c>
      <c r="O394">
        <f>VLOOKUP(B394,[1]Sheet1!$A$1:$F$2193,6)</f>
        <v>0.96260573380589698</v>
      </c>
      <c r="P394">
        <f t="shared" si="54"/>
        <v>18650206.420388475</v>
      </c>
      <c r="Q394">
        <f t="shared" si="53"/>
        <v>14410093.225777263</v>
      </c>
      <c r="R394">
        <f t="shared" si="55"/>
        <v>3304575.886153507</v>
      </c>
      <c r="S394">
        <f t="shared" si="56"/>
        <v>224701.28217335511</v>
      </c>
    </row>
    <row r="395" spans="1:19">
      <c r="A395" s="171">
        <v>43166</v>
      </c>
      <c r="B395" s="15">
        <v>43166</v>
      </c>
      <c r="C395">
        <v>24.069842789999999</v>
      </c>
      <c r="D395" s="215">
        <f t="shared" si="49"/>
        <v>19.9779695157</v>
      </c>
      <c r="E395" s="215"/>
      <c r="F395" s="215"/>
      <c r="G395" s="123">
        <f>年份汇总!$D$6</f>
        <v>0.83</v>
      </c>
      <c r="H395" s="123">
        <f>VLOOKUP(A395,'Hash shared by all mining pools'!$A$4:$Y$63,25)</f>
        <v>0.64129999999999998</v>
      </c>
      <c r="I395" s="144">
        <f t="shared" si="50"/>
        <v>15.435990181226998</v>
      </c>
      <c r="J395" s="215">
        <f t="shared" si="51"/>
        <v>3.5398383711035053</v>
      </c>
      <c r="K395" s="215"/>
      <c r="L395" s="123">
        <f>年份汇总!$E$6</f>
        <v>0.14706528837712884</v>
      </c>
      <c r="M395">
        <f t="shared" si="52"/>
        <v>0.24069842789999998</v>
      </c>
      <c r="N395" s="123">
        <f>年份汇总!$F$6</f>
        <v>0.01</v>
      </c>
      <c r="O395">
        <f>VLOOKUP(B395,[1]Sheet1!$A$1:$F$2193,6)</f>
        <v>0.76153550204411502</v>
      </c>
      <c r="P395">
        <f t="shared" si="54"/>
        <v>15213933.044960624</v>
      </c>
      <c r="Q395">
        <f t="shared" si="53"/>
        <v>11755054.532208731</v>
      </c>
      <c r="R395">
        <f t="shared" si="55"/>
        <v>2695712.5910933302</v>
      </c>
      <c r="S395">
        <f t="shared" si="56"/>
        <v>183300.39813205571</v>
      </c>
    </row>
    <row r="396" spans="1:19">
      <c r="A396" s="171">
        <v>43169</v>
      </c>
      <c r="B396" s="15">
        <v>43169</v>
      </c>
      <c r="C396">
        <v>24.918422580000001</v>
      </c>
      <c r="D396" s="215">
        <f t="shared" si="49"/>
        <v>20.682290741399999</v>
      </c>
      <c r="E396" s="215"/>
      <c r="F396" s="215"/>
      <c r="G396" s="123">
        <f>年份汇总!$D$6</f>
        <v>0.83</v>
      </c>
      <c r="H396" s="123">
        <f>VLOOKUP(A396,'Hash shared by all mining pools'!$A$4:$Y$63,25)</f>
        <v>0.64129999999999998</v>
      </c>
      <c r="I396" s="144">
        <f t="shared" si="50"/>
        <v>15.980184400554</v>
      </c>
      <c r="J396" s="215">
        <f t="shared" si="51"/>
        <v>3.6646350026308592</v>
      </c>
      <c r="K396" s="215"/>
      <c r="L396" s="123">
        <f>年份汇总!$E$6</f>
        <v>0.14706528837712884</v>
      </c>
      <c r="M396">
        <f t="shared" si="52"/>
        <v>0.24918422580000002</v>
      </c>
      <c r="N396" s="123">
        <f>年份汇总!$F$6</f>
        <v>0.01</v>
      </c>
      <c r="O396">
        <f>VLOOKUP(B396,[1]Sheet1!$A$1:$F$2193,6)</f>
        <v>0.67751004319101904</v>
      </c>
      <c r="P396">
        <f t="shared" si="54"/>
        <v>14012459.693495126</v>
      </c>
      <c r="Q396">
        <f t="shared" si="53"/>
        <v>10826735.423419788</v>
      </c>
      <c r="R396">
        <f t="shared" si="55"/>
        <v>2482827.0189117533</v>
      </c>
      <c r="S396">
        <f t="shared" si="56"/>
        <v>168824.81558427864</v>
      </c>
    </row>
    <row r="397" spans="1:19">
      <c r="A397" s="171">
        <v>43172</v>
      </c>
      <c r="B397" s="15">
        <v>43172</v>
      </c>
      <c r="C397">
        <v>24.840322329999999</v>
      </c>
      <c r="D397" s="215">
        <f t="shared" si="49"/>
        <v>20.617467533899998</v>
      </c>
      <c r="E397" s="215"/>
      <c r="F397" s="215"/>
      <c r="G397" s="123">
        <f>年份汇总!$D$6</f>
        <v>0.83</v>
      </c>
      <c r="H397" s="123">
        <f>VLOOKUP(A397,'Hash shared by all mining pools'!$A$4:$Y$63,25)</f>
        <v>0.64129999999999998</v>
      </c>
      <c r="I397" s="144">
        <f t="shared" si="50"/>
        <v>15.930098710228998</v>
      </c>
      <c r="J397" s="215">
        <f t="shared" si="51"/>
        <v>3.6531491668422831</v>
      </c>
      <c r="K397" s="215"/>
      <c r="L397" s="123">
        <f>年份汇总!$E$6</f>
        <v>0.14706528837712884</v>
      </c>
      <c r="M397">
        <f t="shared" si="52"/>
        <v>0.2484032233</v>
      </c>
      <c r="N397" s="123">
        <f>年份汇总!$F$6</f>
        <v>0.01</v>
      </c>
      <c r="O397">
        <f>VLOOKUP(B397,[1]Sheet1!$A$1:$F$2193,6)</f>
        <v>0.70263965944450002</v>
      </c>
      <c r="P397">
        <f t="shared" si="54"/>
        <v>14486650.366627529</v>
      </c>
      <c r="Q397">
        <f t="shared" si="53"/>
        <v>11193119.132672573</v>
      </c>
      <c r="R397">
        <f t="shared" si="55"/>
        <v>2566847.486490021</v>
      </c>
      <c r="S397">
        <f t="shared" si="56"/>
        <v>174537.95622442808</v>
      </c>
    </row>
    <row r="398" spans="1:19">
      <c r="A398" s="171">
        <v>43175</v>
      </c>
      <c r="B398" s="15">
        <v>43175</v>
      </c>
      <c r="C398">
        <v>24.863690460000001</v>
      </c>
      <c r="D398" s="215">
        <f t="shared" si="49"/>
        <v>20.636863081800001</v>
      </c>
      <c r="E398" s="215"/>
      <c r="F398" s="215"/>
      <c r="G398" s="123">
        <f>年份汇总!$D$6</f>
        <v>0.83</v>
      </c>
      <c r="H398" s="123">
        <f>VLOOKUP(A398,'Hash shared by all mining pools'!$A$4:$Y$63,25)</f>
        <v>0.64129999999999998</v>
      </c>
      <c r="I398" s="144">
        <f t="shared" si="50"/>
        <v>15.945084691998</v>
      </c>
      <c r="J398" s="215">
        <f t="shared" si="51"/>
        <v>3.6565858076195674</v>
      </c>
      <c r="K398" s="215"/>
      <c r="L398" s="123">
        <f>年份汇总!$E$6</f>
        <v>0.14706528837712884</v>
      </c>
      <c r="M398">
        <f t="shared" si="52"/>
        <v>0.24863690460000001</v>
      </c>
      <c r="N398" s="123">
        <f>年份汇总!$F$6</f>
        <v>0.01</v>
      </c>
      <c r="O398">
        <f>VLOOKUP(B398,[1]Sheet1!$A$1:$F$2193,6)</f>
        <v>0.63718879637286596</v>
      </c>
      <c r="P398">
        <f t="shared" si="54"/>
        <v>13149577.948003776</v>
      </c>
      <c r="Q398">
        <f t="shared" si="53"/>
        <v>10160029.322957616</v>
      </c>
      <c r="R398">
        <f t="shared" si="55"/>
        <v>2329935.5095912162</v>
      </c>
      <c r="S398">
        <f t="shared" si="56"/>
        <v>158428.64997594911</v>
      </c>
    </row>
    <row r="399" spans="1:19">
      <c r="A399" s="171">
        <v>43178</v>
      </c>
      <c r="B399" s="15">
        <v>43178</v>
      </c>
      <c r="C399">
        <v>24.887058589999999</v>
      </c>
      <c r="D399" s="215">
        <f t="shared" si="49"/>
        <v>20.656258629699998</v>
      </c>
      <c r="E399" s="215"/>
      <c r="F399" s="215"/>
      <c r="G399" s="123">
        <f>年份汇总!$D$6</f>
        <v>0.83</v>
      </c>
      <c r="H399" s="123">
        <f>VLOOKUP(A399,'Hash shared by all mining pools'!$A$4:$Y$63,25)</f>
        <v>0.64129999999999998</v>
      </c>
      <c r="I399" s="144">
        <f t="shared" si="50"/>
        <v>15.960070673767</v>
      </c>
      <c r="J399" s="215">
        <f t="shared" si="51"/>
        <v>3.6600224483968513</v>
      </c>
      <c r="K399" s="215"/>
      <c r="L399" s="123">
        <f>年份汇总!$E$6</f>
        <v>0.14706528837712884</v>
      </c>
      <c r="M399">
        <f t="shared" si="52"/>
        <v>0.2488705859</v>
      </c>
      <c r="N399" s="123">
        <f>年份汇总!$F$6</f>
        <v>0.01</v>
      </c>
      <c r="O399">
        <f>VLOOKUP(B399,[1]Sheet1!$A$1:$F$2193,6)</f>
        <v>0.62677591579662395</v>
      </c>
      <c r="P399">
        <f t="shared" si="54"/>
        <v>12946845.419562133</v>
      </c>
      <c r="Q399">
        <f t="shared" si="53"/>
        <v>10003387.912729153</v>
      </c>
      <c r="R399">
        <f t="shared" si="55"/>
        <v>2294013.921930138</v>
      </c>
      <c r="S399">
        <f t="shared" si="56"/>
        <v>155986.08939231487</v>
      </c>
    </row>
    <row r="400" spans="1:19">
      <c r="A400" s="171">
        <v>43181</v>
      </c>
      <c r="B400" s="15">
        <v>43181</v>
      </c>
      <c r="C400">
        <v>24.504394820000002</v>
      </c>
      <c r="D400" s="215">
        <f t="shared" si="49"/>
        <v>20.338647700599999</v>
      </c>
      <c r="E400" s="215"/>
      <c r="F400" s="215"/>
      <c r="G400" s="123">
        <f>年份汇总!$D$6</f>
        <v>0.83</v>
      </c>
      <c r="H400" s="123">
        <f>VLOOKUP(A400,'Hash shared by all mining pools'!$A$4:$Y$63,25)</f>
        <v>0.64129999999999998</v>
      </c>
      <c r="I400" s="144">
        <f t="shared" si="50"/>
        <v>15.714668398066001</v>
      </c>
      <c r="J400" s="215">
        <f t="shared" si="51"/>
        <v>3.6037458907103224</v>
      </c>
      <c r="K400" s="215"/>
      <c r="L400" s="123">
        <f>年份汇总!$E$6</f>
        <v>0.14706528837712884</v>
      </c>
      <c r="M400">
        <f t="shared" si="52"/>
        <v>0.24504394820000003</v>
      </c>
      <c r="N400" s="123">
        <f>年份汇总!$F$6</f>
        <v>0.01</v>
      </c>
      <c r="O400">
        <f>VLOOKUP(B400,[1]Sheet1!$A$1:$F$2193,6)</f>
        <v>0.63387980948750799</v>
      </c>
      <c r="P400">
        <f t="shared" si="54"/>
        <v>12892258.12968987</v>
      </c>
      <c r="Q400">
        <f t="shared" si="53"/>
        <v>9961211.0103254393</v>
      </c>
      <c r="R400">
        <f t="shared" si="55"/>
        <v>2284341.7586448491</v>
      </c>
      <c r="S400">
        <f t="shared" si="56"/>
        <v>155328.41120108278</v>
      </c>
    </row>
    <row r="401" spans="1:19">
      <c r="A401" s="171">
        <v>43184</v>
      </c>
      <c r="B401" s="15">
        <v>43184</v>
      </c>
      <c r="C401">
        <v>24.653093040000002</v>
      </c>
      <c r="D401" s="215">
        <f t="shared" si="49"/>
        <v>20.462067223200002</v>
      </c>
      <c r="E401" s="215"/>
      <c r="F401" s="215"/>
      <c r="G401" s="123">
        <f>年份汇总!$D$6</f>
        <v>0.83</v>
      </c>
      <c r="H401" s="123">
        <f>VLOOKUP(A401,'Hash shared by all mining pools'!$A$4:$Y$63,25)</f>
        <v>0.64129999999999998</v>
      </c>
      <c r="I401" s="144">
        <f t="shared" si="50"/>
        <v>15.810028566552001</v>
      </c>
      <c r="J401" s="215">
        <f t="shared" si="51"/>
        <v>3.6256142373157885</v>
      </c>
      <c r="K401" s="215"/>
      <c r="L401" s="123">
        <f>年份汇总!$E$6</f>
        <v>0.14706528837712884</v>
      </c>
      <c r="M401">
        <f t="shared" si="52"/>
        <v>0.24653093040000001</v>
      </c>
      <c r="N401" s="123">
        <f>年份汇总!$F$6</f>
        <v>0.01</v>
      </c>
      <c r="O401">
        <f>VLOOKUP(B401,[1]Sheet1!$A$1:$F$2193,6)</f>
        <v>0.61698137335040104</v>
      </c>
      <c r="P401">
        <f t="shared" si="54"/>
        <v>12624714.336958164</v>
      </c>
      <c r="Q401">
        <f t="shared" si="53"/>
        <v>9754493.1377003267</v>
      </c>
      <c r="R401">
        <f t="shared" si="55"/>
        <v>2236936.4513778617</v>
      </c>
      <c r="S401">
        <f t="shared" si="56"/>
        <v>152104.99201154415</v>
      </c>
    </row>
    <row r="402" spans="1:19">
      <c r="A402" s="171">
        <v>43187</v>
      </c>
      <c r="B402" s="15">
        <v>43187</v>
      </c>
      <c r="C402">
        <v>24.49077432</v>
      </c>
      <c r="D402" s="215">
        <f t="shared" si="49"/>
        <v>20.327342685599998</v>
      </c>
      <c r="E402" s="215"/>
      <c r="F402" s="215"/>
      <c r="G402" s="123">
        <f>年份汇总!$D$6</f>
        <v>0.83</v>
      </c>
      <c r="H402" s="123">
        <f>VLOOKUP(A402,'Hash shared by all mining pools'!$A$4:$Y$63,25)</f>
        <v>0.64129999999999998</v>
      </c>
      <c r="I402" s="144">
        <f t="shared" si="50"/>
        <v>15.705933571415999</v>
      </c>
      <c r="J402" s="215">
        <f t="shared" si="51"/>
        <v>3.6017427879499815</v>
      </c>
      <c r="K402" s="215"/>
      <c r="L402" s="123">
        <f>年份汇总!$E$6</f>
        <v>0.14706528837712884</v>
      </c>
      <c r="M402">
        <f t="shared" si="52"/>
        <v>0.2449077432</v>
      </c>
      <c r="N402" s="123">
        <f>年份汇总!$F$6</f>
        <v>0.01</v>
      </c>
      <c r="O402">
        <f>VLOOKUP(B402,[1]Sheet1!$A$1:$F$2193,6)</f>
        <v>0.57767103134595099</v>
      </c>
      <c r="P402">
        <f t="shared" si="54"/>
        <v>11742517.013713125</v>
      </c>
      <c r="Q402">
        <f t="shared" si="53"/>
        <v>9072862.8444508761</v>
      </c>
      <c r="R402">
        <f t="shared" si="55"/>
        <v>2080622.4709579069</v>
      </c>
      <c r="S402">
        <f t="shared" si="56"/>
        <v>141476.10859895332</v>
      </c>
    </row>
    <row r="403" spans="1:19">
      <c r="A403" s="171">
        <v>43190</v>
      </c>
      <c r="B403" s="15">
        <v>43190</v>
      </c>
      <c r="C403">
        <v>24.908789540000001</v>
      </c>
      <c r="D403" s="215">
        <f t="shared" si="49"/>
        <v>20.674295318199999</v>
      </c>
      <c r="E403" s="215"/>
      <c r="F403" s="215"/>
      <c r="G403" s="123">
        <f>年份汇总!$D$6</f>
        <v>0.83</v>
      </c>
      <c r="H403" s="123">
        <f>VLOOKUP(A403,'Hash shared by all mining pools'!$A$4:$Y$63,25)</f>
        <v>0.64129999999999998</v>
      </c>
      <c r="I403" s="144">
        <f t="shared" si="50"/>
        <v>15.974006732002</v>
      </c>
      <c r="J403" s="215">
        <f t="shared" si="51"/>
        <v>3.6632183168253105</v>
      </c>
      <c r="K403" s="215"/>
      <c r="L403" s="123">
        <f>年份汇总!$E$6</f>
        <v>0.14706528837712884</v>
      </c>
      <c r="M403">
        <f t="shared" si="52"/>
        <v>0.24908789540000001</v>
      </c>
      <c r="N403" s="123">
        <f>年份汇总!$F$6</f>
        <v>0.01</v>
      </c>
      <c r="O403">
        <f>VLOOKUP(B403,[1]Sheet1!$A$1:$F$2193,6)</f>
        <v>0.50643238366579901</v>
      </c>
      <c r="P403">
        <f t="shared" si="54"/>
        <v>10470132.658606693</v>
      </c>
      <c r="Q403">
        <f t="shared" si="53"/>
        <v>8089754.3059812933</v>
      </c>
      <c r="R403">
        <f t="shared" si="55"/>
        <v>1855172.3840780582</v>
      </c>
      <c r="S403">
        <f t="shared" si="56"/>
        <v>126146.17660971922</v>
      </c>
    </row>
    <row r="404" spans="1:19">
      <c r="A404" s="171">
        <v>43193</v>
      </c>
      <c r="B404" s="15">
        <v>43193</v>
      </c>
      <c r="C404">
        <v>25.653102319999999</v>
      </c>
      <c r="D404" s="215">
        <f t="shared" si="49"/>
        <v>21.292074925599998</v>
      </c>
      <c r="E404" s="215"/>
      <c r="F404" s="215"/>
      <c r="G404" s="123">
        <f>年份汇总!$D$6</f>
        <v>0.83</v>
      </c>
      <c r="H404" s="123">
        <f>VLOOKUP(A404,'Hash shared by all mining pools'!$A$4:$Y$63,25)</f>
        <v>0.6402000000000001</v>
      </c>
      <c r="I404" s="144">
        <f t="shared" si="50"/>
        <v>16.423116105264</v>
      </c>
      <c r="J404" s="215">
        <f t="shared" si="51"/>
        <v>3.7726808904587927</v>
      </c>
      <c r="K404" s="215"/>
      <c r="L404" s="123">
        <f>年份汇总!$E$6</f>
        <v>0.14706528837712884</v>
      </c>
      <c r="M404">
        <f t="shared" si="52"/>
        <v>0.25653102319999999</v>
      </c>
      <c r="N404" s="123">
        <f>年份汇总!$F$6</f>
        <v>0.01</v>
      </c>
      <c r="O404">
        <f>VLOOKUP(B404,[1]Sheet1!$A$1:$F$2193,6)</f>
        <v>0.53399584924342103</v>
      </c>
      <c r="P404">
        <f t="shared" si="54"/>
        <v>11369879.632050322</v>
      </c>
      <c r="Q404">
        <f t="shared" si="53"/>
        <v>8769875.8318537548</v>
      </c>
      <c r="R404">
        <f t="shared" si="55"/>
        <v>2014595.936024969</v>
      </c>
      <c r="S404">
        <f t="shared" si="56"/>
        <v>136986.50159096773</v>
      </c>
    </row>
    <row r="405" spans="1:19">
      <c r="A405" s="171">
        <v>43196</v>
      </c>
      <c r="B405" s="15">
        <v>43196</v>
      </c>
      <c r="C405">
        <v>26.526747480000001</v>
      </c>
      <c r="D405" s="215">
        <f t="shared" si="49"/>
        <v>22.017200408400001</v>
      </c>
      <c r="E405" s="215"/>
      <c r="F405" s="215"/>
      <c r="G405" s="123">
        <f>年份汇总!$D$6</f>
        <v>0.83</v>
      </c>
      <c r="H405" s="123">
        <f>VLOOKUP(A405,'Hash shared by all mining pools'!$A$4:$Y$63,25)</f>
        <v>0.6402000000000001</v>
      </c>
      <c r="I405" s="144">
        <f t="shared" si="50"/>
        <v>16.982423736696003</v>
      </c>
      <c r="J405" s="215">
        <f t="shared" si="51"/>
        <v>3.9011637678534758</v>
      </c>
      <c r="K405" s="215"/>
      <c r="L405" s="123">
        <f>年份汇总!$E$6</f>
        <v>0.14706528837712884</v>
      </c>
      <c r="M405">
        <f t="shared" si="52"/>
        <v>0.26526747480000001</v>
      </c>
      <c r="N405" s="123">
        <f>年份汇总!$F$6</f>
        <v>0.01</v>
      </c>
      <c r="O405">
        <f>VLOOKUP(B405,[1]Sheet1!$A$1:$F$2193,6)</f>
        <v>0.47528367127779803</v>
      </c>
      <c r="P405">
        <f t="shared" si="54"/>
        <v>10464415.841363387</v>
      </c>
      <c r="Q405">
        <f t="shared" si="53"/>
        <v>8071468.7007720973</v>
      </c>
      <c r="R405">
        <f t="shared" si="55"/>
        <v>1854159.4378413274</v>
      </c>
      <c r="S405">
        <f t="shared" si="56"/>
        <v>126077.29929353479</v>
      </c>
    </row>
    <row r="406" spans="1:19">
      <c r="A406" s="171">
        <v>43199</v>
      </c>
      <c r="B406" s="15">
        <v>43199</v>
      </c>
      <c r="C406">
        <v>27.476916429999999</v>
      </c>
      <c r="D406" s="215">
        <f t="shared" si="49"/>
        <v>22.805840636899998</v>
      </c>
      <c r="E406" s="215"/>
      <c r="F406" s="215"/>
      <c r="G406" s="123">
        <f>年份汇总!$D$6</f>
        <v>0.83</v>
      </c>
      <c r="H406" s="123">
        <f>VLOOKUP(A406,'Hash shared by all mining pools'!$A$4:$Y$63,25)</f>
        <v>0.6402000000000001</v>
      </c>
      <c r="I406" s="144">
        <f t="shared" si="50"/>
        <v>17.590721898486002</v>
      </c>
      <c r="J406" s="215">
        <f t="shared" si="51"/>
        <v>4.0409006384922197</v>
      </c>
      <c r="K406" s="215"/>
      <c r="L406" s="123">
        <f>年份汇总!$E$6</f>
        <v>0.14706528837712884</v>
      </c>
      <c r="M406">
        <f t="shared" si="52"/>
        <v>0.27476916429999998</v>
      </c>
      <c r="N406" s="123">
        <f>年份汇总!$F$6</f>
        <v>0.01</v>
      </c>
      <c r="O406">
        <f>VLOOKUP(B406,[1]Sheet1!$A$1:$F$2193,6)</f>
        <v>0.484909921708225</v>
      </c>
      <c r="P406">
        <f t="shared" si="54"/>
        <v>11058778.397729434</v>
      </c>
      <c r="Q406">
        <f t="shared" si="53"/>
        <v>8529915.5785860065</v>
      </c>
      <c r="R406">
        <f t="shared" si="55"/>
        <v>1959472.8122419787</v>
      </c>
      <c r="S406">
        <f t="shared" si="56"/>
        <v>133238.29394854742</v>
      </c>
    </row>
    <row r="407" spans="1:19">
      <c r="A407" s="171">
        <v>43202</v>
      </c>
      <c r="B407" s="15">
        <v>43202</v>
      </c>
      <c r="C407">
        <v>27.2525133</v>
      </c>
      <c r="D407" s="215">
        <f t="shared" si="49"/>
        <v>22.619586038999998</v>
      </c>
      <c r="E407" s="215"/>
      <c r="F407" s="215"/>
      <c r="G407" s="123">
        <f>年份汇总!$D$6</f>
        <v>0.83</v>
      </c>
      <c r="H407" s="123">
        <f>VLOOKUP(A407,'Hash shared by all mining pools'!$A$4:$Y$63,25)</f>
        <v>0.6402000000000001</v>
      </c>
      <c r="I407" s="144">
        <f t="shared" si="50"/>
        <v>17.447059014660002</v>
      </c>
      <c r="J407" s="215">
        <f t="shared" si="51"/>
        <v>4.0078987274660394</v>
      </c>
      <c r="K407" s="215"/>
      <c r="L407" s="123">
        <f>年份汇总!$E$6</f>
        <v>0.14706528837712884</v>
      </c>
      <c r="M407">
        <f t="shared" si="52"/>
        <v>0.27252513300000003</v>
      </c>
      <c r="N407" s="123">
        <f>年份汇总!$F$6</f>
        <v>0.01</v>
      </c>
      <c r="O407">
        <f>VLOOKUP(B407,[1]Sheet1!$A$1:$F$2193,6)</f>
        <v>0.56501671161552902</v>
      </c>
      <c r="P407">
        <f t="shared" si="54"/>
        <v>12780444.121860309</v>
      </c>
      <c r="Q407">
        <f t="shared" si="53"/>
        <v>9857879.9118252657</v>
      </c>
      <c r="R407">
        <f t="shared" si="55"/>
        <v>2264529.7594809248</v>
      </c>
      <c r="S407">
        <f t="shared" si="56"/>
        <v>153981.25448024471</v>
      </c>
    </row>
    <row r="408" spans="1:19">
      <c r="A408" s="171">
        <v>43205</v>
      </c>
      <c r="B408" s="15">
        <v>43205</v>
      </c>
      <c r="C408">
        <v>28.224926849999999</v>
      </c>
      <c r="D408" s="215">
        <f t="shared" ref="D408:D471" si="57">G408*C408</f>
        <v>23.426689285499997</v>
      </c>
      <c r="E408" s="215"/>
      <c r="F408" s="215"/>
      <c r="G408" s="123">
        <f>年份汇总!$D$6</f>
        <v>0.83</v>
      </c>
      <c r="H408" s="123">
        <f>VLOOKUP(A408,'Hash shared by all mining pools'!$A$4:$Y$63,25)</f>
        <v>0.6402000000000001</v>
      </c>
      <c r="I408" s="144">
        <f t="shared" si="50"/>
        <v>18.069598169370003</v>
      </c>
      <c r="J408" s="215">
        <f t="shared" si="51"/>
        <v>4.1509070066186169</v>
      </c>
      <c r="K408" s="215"/>
      <c r="L408" s="123">
        <f>年份汇总!$E$6</f>
        <v>0.14706528837712884</v>
      </c>
      <c r="M408">
        <f t="shared" si="52"/>
        <v>0.28224926849999998</v>
      </c>
      <c r="N408" s="123">
        <f>年份汇总!$F$6</f>
        <v>0.01</v>
      </c>
      <c r="O408">
        <f>VLOOKUP(B408,[1]Sheet1!$A$1:$F$2193,6)</f>
        <v>0.54551730446702396</v>
      </c>
      <c r="P408">
        <f t="shared" si="54"/>
        <v>12779664.391612468</v>
      </c>
      <c r="Q408">
        <f t="shared" si="53"/>
        <v>9857278.4861569945</v>
      </c>
      <c r="R408">
        <f t="shared" si="55"/>
        <v>2264391.6013438711</v>
      </c>
      <c r="S408">
        <f t="shared" si="56"/>
        <v>153971.86013990929</v>
      </c>
    </row>
    <row r="409" spans="1:19">
      <c r="A409" s="171">
        <v>43208</v>
      </c>
      <c r="B409" s="15">
        <v>43208</v>
      </c>
      <c r="C409">
        <v>28.081059669999998</v>
      </c>
      <c r="D409" s="215">
        <f t="shared" si="57"/>
        <v>23.307279526099997</v>
      </c>
      <c r="E409" s="215"/>
      <c r="F409" s="215"/>
      <c r="G409" s="123">
        <f>年份汇总!$D$6</f>
        <v>0.83</v>
      </c>
      <c r="H409" s="123">
        <f>VLOOKUP(A409,'Hash shared by all mining pools'!$A$4:$Y$63,25)</f>
        <v>0.6402000000000001</v>
      </c>
      <c r="I409" s="144">
        <f t="shared" si="50"/>
        <v>17.977494400734003</v>
      </c>
      <c r="J409" s="215">
        <f t="shared" si="51"/>
        <v>4.1297491383039127</v>
      </c>
      <c r="K409" s="215"/>
      <c r="L409" s="123">
        <f>年份汇总!$E$6</f>
        <v>0.14706528837712884</v>
      </c>
      <c r="M409">
        <f t="shared" si="52"/>
        <v>0.28081059669999997</v>
      </c>
      <c r="N409" s="123">
        <f>年份汇总!$F$6</f>
        <v>0.01</v>
      </c>
      <c r="O409">
        <f>VLOOKUP(B409,[1]Sheet1!$A$1:$F$2193,6)</f>
        <v>0.534665393257166</v>
      </c>
      <c r="P409">
        <f t="shared" si="54"/>
        <v>12461595.773576949</v>
      </c>
      <c r="Q409">
        <f t="shared" si="53"/>
        <v>9611944.1135469452</v>
      </c>
      <c r="R409">
        <f t="shared" si="55"/>
        <v>2208033.9470847039</v>
      </c>
      <c r="S409">
        <f t="shared" si="56"/>
        <v>150139.70811538494</v>
      </c>
    </row>
    <row r="410" spans="1:19">
      <c r="A410" s="171">
        <v>43211</v>
      </c>
      <c r="B410" s="15">
        <v>43211</v>
      </c>
      <c r="C410">
        <v>29.77021779</v>
      </c>
      <c r="D410" s="215">
        <f t="shared" si="57"/>
        <v>24.709280765699997</v>
      </c>
      <c r="E410" s="215"/>
      <c r="F410" s="215"/>
      <c r="G410" s="123">
        <f>年份汇总!$D$6</f>
        <v>0.83</v>
      </c>
      <c r="H410" s="123">
        <f>VLOOKUP(A410,'Hash shared by all mining pools'!$A$4:$Y$63,25)</f>
        <v>0.6402000000000001</v>
      </c>
      <c r="I410" s="144">
        <f t="shared" si="50"/>
        <v>19.058893429158005</v>
      </c>
      <c r="J410" s="215">
        <f t="shared" si="51"/>
        <v>4.3781656643362812</v>
      </c>
      <c r="K410" s="215"/>
      <c r="L410" s="123">
        <f>年份汇总!$E$6</f>
        <v>0.14706528837712884</v>
      </c>
      <c r="M410">
        <f t="shared" si="52"/>
        <v>0.29770217790000003</v>
      </c>
      <c r="N410" s="123">
        <f>年份汇总!$F$6</f>
        <v>0.01</v>
      </c>
      <c r="O410">
        <f>VLOOKUP(B410,[1]Sheet1!$A$1:$F$2193,6)</f>
        <v>0.58261840980257995</v>
      </c>
      <c r="P410">
        <f t="shared" si="54"/>
        <v>14396081.867077608</v>
      </c>
      <c r="Q410">
        <f t="shared" si="53"/>
        <v>11104062.182292877</v>
      </c>
      <c r="R410">
        <f t="shared" si="55"/>
        <v>2550799.9172078604</v>
      </c>
      <c r="S410">
        <f t="shared" si="56"/>
        <v>173446.76948286279</v>
      </c>
    </row>
    <row r="411" spans="1:19">
      <c r="A411" s="171">
        <v>43214</v>
      </c>
      <c r="B411" s="15">
        <v>43214</v>
      </c>
      <c r="C411">
        <v>29.909466519999999</v>
      </c>
      <c r="D411" s="215">
        <f t="shared" si="57"/>
        <v>24.824857211599998</v>
      </c>
      <c r="E411" s="215"/>
      <c r="F411" s="215"/>
      <c r="G411" s="123">
        <f>年份汇总!$D$6</f>
        <v>0.83</v>
      </c>
      <c r="H411" s="123">
        <f>VLOOKUP(A411,'Hash shared by all mining pools'!$A$4:$Y$63,25)</f>
        <v>0.6402000000000001</v>
      </c>
      <c r="I411" s="144">
        <f t="shared" si="50"/>
        <v>19.148040466104003</v>
      </c>
      <c r="J411" s="215">
        <f t="shared" si="51"/>
        <v>4.3986443189698798</v>
      </c>
      <c r="K411" s="215"/>
      <c r="L411" s="123">
        <f>年份汇总!$E$6</f>
        <v>0.14706528837712884</v>
      </c>
      <c r="M411">
        <f t="shared" si="52"/>
        <v>0.2990946652</v>
      </c>
      <c r="N411" s="123">
        <f>年份汇总!$F$6</f>
        <v>0.01</v>
      </c>
      <c r="O411">
        <f>VLOOKUP(B411,[1]Sheet1!$A$1:$F$2193,6)</f>
        <v>0.63514037635100995</v>
      </c>
      <c r="P411">
        <f t="shared" si="54"/>
        <v>15767269.152235705</v>
      </c>
      <c r="Q411">
        <f t="shared" si="53"/>
        <v>12161693.628025664</v>
      </c>
      <c r="R411">
        <f t="shared" si="55"/>
        <v>2793756.6081847614</v>
      </c>
      <c r="S411">
        <f t="shared" si="56"/>
        <v>189967.09821970732</v>
      </c>
    </row>
    <row r="412" spans="1:19">
      <c r="A412" s="171">
        <v>43217</v>
      </c>
      <c r="B412" s="15">
        <v>43217</v>
      </c>
      <c r="C412">
        <v>29.146052610000002</v>
      </c>
      <c r="D412" s="215">
        <f t="shared" si="57"/>
        <v>24.191223666300001</v>
      </c>
      <c r="E412" s="215"/>
      <c r="F412" s="215"/>
      <c r="G412" s="123">
        <f>年份汇总!$D$6</f>
        <v>0.83</v>
      </c>
      <c r="H412" s="123">
        <f>VLOOKUP(A412,'Hash shared by all mining pools'!$A$4:$Y$63,25)</f>
        <v>0.6402000000000001</v>
      </c>
      <c r="I412" s="144">
        <f t="shared" si="50"/>
        <v>18.659302880922006</v>
      </c>
      <c r="J412" s="215">
        <f t="shared" si="51"/>
        <v>4.2863726321446194</v>
      </c>
      <c r="K412" s="215"/>
      <c r="L412" s="123">
        <f>年份汇总!$E$6</f>
        <v>0.14706528837712884</v>
      </c>
      <c r="M412">
        <f t="shared" si="52"/>
        <v>0.29146052610000001</v>
      </c>
      <c r="N412" s="123">
        <f>年份汇总!$F$6</f>
        <v>0.01</v>
      </c>
      <c r="O412">
        <f>VLOOKUP(B412,[1]Sheet1!$A$1:$F$2193,6)</f>
        <v>0.56186579478710497</v>
      </c>
      <c r="P412">
        <f t="shared" si="54"/>
        <v>13592221.112138273</v>
      </c>
      <c r="Q412">
        <f t="shared" si="53"/>
        <v>10484024.04336256</v>
      </c>
      <c r="R412">
        <f t="shared" si="55"/>
        <v>2408366.1657136315</v>
      </c>
      <c r="S412">
        <f t="shared" si="56"/>
        <v>163761.70014624426</v>
      </c>
    </row>
    <row r="413" spans="1:19">
      <c r="A413" s="171">
        <v>43220</v>
      </c>
      <c r="B413" s="15">
        <v>43220</v>
      </c>
      <c r="C413">
        <v>27.77876067</v>
      </c>
      <c r="D413" s="215">
        <f t="shared" si="57"/>
        <v>23.056371356099998</v>
      </c>
      <c r="E413" s="215"/>
      <c r="F413" s="215"/>
      <c r="G413" s="123">
        <f>年份汇总!$D$6</f>
        <v>0.83</v>
      </c>
      <c r="H413" s="123">
        <f>VLOOKUP(A413,'Hash shared by all mining pools'!$A$4:$Y$63,25)</f>
        <v>0.6402000000000001</v>
      </c>
      <c r="I413" s="144">
        <f t="shared" si="50"/>
        <v>17.783962580934002</v>
      </c>
      <c r="J413" s="215">
        <f t="shared" si="51"/>
        <v>4.0852914486927947</v>
      </c>
      <c r="K413" s="215"/>
      <c r="L413" s="123">
        <f>年份汇总!$E$6</f>
        <v>0.14706528837712884</v>
      </c>
      <c r="M413">
        <f t="shared" si="52"/>
        <v>0.27778760670000002</v>
      </c>
      <c r="N413" s="123">
        <f>年份汇总!$F$6</f>
        <v>0.01</v>
      </c>
      <c r="O413">
        <f>VLOOKUP(B413,[1]Sheet1!$A$1:$F$2193,6)</f>
        <v>0.57771448584574303</v>
      </c>
      <c r="P413">
        <f t="shared" si="54"/>
        <v>13319999.723457828</v>
      </c>
      <c r="Q413">
        <f t="shared" si="53"/>
        <v>10274052.79874422</v>
      </c>
      <c r="R413">
        <f t="shared" si="55"/>
        <v>2360132.0488115689</v>
      </c>
      <c r="S413">
        <f t="shared" si="56"/>
        <v>160481.92437900999</v>
      </c>
    </row>
    <row r="414" spans="1:19">
      <c r="A414" s="171">
        <v>43223</v>
      </c>
      <c r="B414" s="15">
        <v>43223</v>
      </c>
      <c r="C414">
        <v>28.362730679999999</v>
      </c>
      <c r="D414" s="215">
        <f t="shared" si="57"/>
        <v>23.541066464399997</v>
      </c>
      <c r="E414" s="215"/>
      <c r="F414" s="215"/>
      <c r="G414" s="123">
        <f>年份汇总!$D$6</f>
        <v>0.83</v>
      </c>
      <c r="H414" s="123">
        <f>VLOOKUP(A414,'Hash shared by all mining pools'!$A$4:$Y$63,25)</f>
        <v>0.62580000000000002</v>
      </c>
      <c r="I414" s="144">
        <f t="shared" si="50"/>
        <v>17.749396859543999</v>
      </c>
      <c r="J414" s="215">
        <f t="shared" si="51"/>
        <v>4.1711731666170397</v>
      </c>
      <c r="K414" s="215"/>
      <c r="L414" s="123">
        <f>年份汇总!$E$6</f>
        <v>0.14706528837712884</v>
      </c>
      <c r="M414">
        <f t="shared" si="52"/>
        <v>0.28362730679999998</v>
      </c>
      <c r="N414" s="123">
        <f>年份汇总!$F$6</f>
        <v>0.01</v>
      </c>
      <c r="O414">
        <f>VLOOKUP(B414,[1]Sheet1!$A$1:$F$2193,6)</f>
        <v>0.60918117103991598</v>
      </c>
      <c r="P414">
        <f t="shared" si="54"/>
        <v>14340774.436311685</v>
      </c>
      <c r="Q414">
        <f t="shared" si="53"/>
        <v>10812598.36414922</v>
      </c>
      <c r="R414">
        <f t="shared" si="55"/>
        <v>2541000.154250043</v>
      </c>
      <c r="S414">
        <f t="shared" si="56"/>
        <v>172780.4148953215</v>
      </c>
    </row>
    <row r="415" spans="1:19">
      <c r="A415" s="171">
        <v>43226</v>
      </c>
      <c r="B415" s="15">
        <v>43226</v>
      </c>
      <c r="C415">
        <v>29.3622716</v>
      </c>
      <c r="D415" s="215">
        <f t="shared" si="57"/>
        <v>24.370685427999998</v>
      </c>
      <c r="E415" s="215"/>
      <c r="F415" s="215"/>
      <c r="G415" s="123">
        <f>年份汇总!$D$6</f>
        <v>0.83</v>
      </c>
      <c r="H415" s="123">
        <f>VLOOKUP(A415,'Hash shared by all mining pools'!$A$4:$Y$63,25)</f>
        <v>0.62580000000000002</v>
      </c>
      <c r="I415" s="144">
        <f t="shared" si="50"/>
        <v>18.37490956728</v>
      </c>
      <c r="J415" s="215">
        <f t="shared" si="51"/>
        <v>4.31817094026158</v>
      </c>
      <c r="K415" s="215"/>
      <c r="L415" s="123">
        <f>年份汇总!$E$6</f>
        <v>0.14706528837712884</v>
      </c>
      <c r="M415">
        <f t="shared" si="52"/>
        <v>0.29362271600000001</v>
      </c>
      <c r="N415" s="123">
        <f>年份汇总!$F$6</f>
        <v>0.01</v>
      </c>
      <c r="O415">
        <f>VLOOKUP(B415,[1]Sheet1!$A$1:$F$2193,6)</f>
        <v>0.60361318513978901</v>
      </c>
      <c r="P415">
        <f t="shared" si="54"/>
        <v>14710467.05523492</v>
      </c>
      <c r="Q415">
        <f t="shared" si="53"/>
        <v>11091337.690561464</v>
      </c>
      <c r="R415">
        <f t="shared" si="55"/>
        <v>2606504.9152293699</v>
      </c>
      <c r="S415">
        <f t="shared" si="56"/>
        <v>177234.5428341557</v>
      </c>
    </row>
    <row r="416" spans="1:19">
      <c r="A416" s="171">
        <v>43229</v>
      </c>
      <c r="B416" s="15">
        <v>43229</v>
      </c>
      <c r="C416">
        <v>29.562209249999999</v>
      </c>
      <c r="D416" s="215">
        <f t="shared" si="57"/>
        <v>24.536633677499999</v>
      </c>
      <c r="E416" s="215"/>
      <c r="F416" s="215"/>
      <c r="G416" s="123">
        <f>年份汇总!$D$6</f>
        <v>0.83</v>
      </c>
      <c r="H416" s="123">
        <f>VLOOKUP(A416,'Hash shared by all mining pools'!$A$4:$Y$63,25)</f>
        <v>0.62580000000000002</v>
      </c>
      <c r="I416" s="144">
        <f t="shared" si="50"/>
        <v>18.500030548649999</v>
      </c>
      <c r="J416" s="215">
        <f t="shared" si="51"/>
        <v>4.3475748284162758</v>
      </c>
      <c r="K416" s="215"/>
      <c r="L416" s="123">
        <f>年份汇总!$E$6</f>
        <v>0.14706528837712884</v>
      </c>
      <c r="M416">
        <f t="shared" si="52"/>
        <v>0.29562209249999999</v>
      </c>
      <c r="N416" s="123">
        <f>年份汇总!$F$6</f>
        <v>0.01</v>
      </c>
      <c r="O416">
        <f>VLOOKUP(B416,[1]Sheet1!$A$1:$F$2193,6)</f>
        <v>0.58300551039916504</v>
      </c>
      <c r="P416">
        <f t="shared" si="54"/>
        <v>14304992.640628228</v>
      </c>
      <c r="Q416">
        <f t="shared" si="53"/>
        <v>10785619.752415838</v>
      </c>
      <c r="R416">
        <f t="shared" si="55"/>
        <v>2534660.0818393934</v>
      </c>
      <c r="S416">
        <f t="shared" si="56"/>
        <v>172349.30892323167</v>
      </c>
    </row>
    <row r="417" spans="1:19">
      <c r="A417" s="171">
        <v>43232</v>
      </c>
      <c r="B417" s="15">
        <v>43232</v>
      </c>
      <c r="C417">
        <v>29.67645933</v>
      </c>
      <c r="D417" s="215">
        <f t="shared" si="57"/>
        <v>24.631461243899999</v>
      </c>
      <c r="E417" s="215"/>
      <c r="F417" s="215"/>
      <c r="G417" s="123">
        <f>年份汇总!$D$6</f>
        <v>0.83</v>
      </c>
      <c r="H417" s="123">
        <f>VLOOKUP(A417,'Hash shared by all mining pools'!$A$4:$Y$63,25)</f>
        <v>0.62580000000000002</v>
      </c>
      <c r="I417" s="144">
        <f t="shared" si="50"/>
        <v>18.571528248713999</v>
      </c>
      <c r="J417" s="215">
        <f t="shared" si="51"/>
        <v>4.3643770493785858</v>
      </c>
      <c r="K417" s="215"/>
      <c r="L417" s="123">
        <f>年份汇总!$E$6</f>
        <v>0.14706528837712884</v>
      </c>
      <c r="M417">
        <f t="shared" si="52"/>
        <v>0.29676459329999999</v>
      </c>
      <c r="N417" s="123">
        <f>年份汇总!$F$6</f>
        <v>0.01</v>
      </c>
      <c r="O417">
        <f>VLOOKUP(B417,[1]Sheet1!$A$1:$F$2193,6)</f>
        <v>0.51609016696966403</v>
      </c>
      <c r="P417">
        <f t="shared" si="54"/>
        <v>12712054.946071159</v>
      </c>
      <c r="Q417">
        <f t="shared" si="53"/>
        <v>9584583.114760641</v>
      </c>
      <c r="R417">
        <f t="shared" si="55"/>
        <v>2252412.0801323638</v>
      </c>
      <c r="S417">
        <f t="shared" si="56"/>
        <v>153157.28850688142</v>
      </c>
    </row>
    <row r="418" spans="1:19">
      <c r="A418" s="171">
        <v>43235</v>
      </c>
      <c r="B418" s="15">
        <v>43235</v>
      </c>
      <c r="C418">
        <v>30.171351479999998</v>
      </c>
      <c r="D418" s="215">
        <f t="shared" si="57"/>
        <v>25.042221728399998</v>
      </c>
      <c r="E418" s="215"/>
      <c r="F418" s="215"/>
      <c r="G418" s="123">
        <f>年份汇总!$D$6</f>
        <v>0.83</v>
      </c>
      <c r="H418" s="123">
        <f>VLOOKUP(A418,'Hash shared by all mining pools'!$A$4:$Y$63,25)</f>
        <v>0.62580000000000002</v>
      </c>
      <c r="I418" s="144">
        <f t="shared" si="50"/>
        <v>18.881231756184</v>
      </c>
      <c r="J418" s="215">
        <f t="shared" si="51"/>
        <v>4.4371585061339127</v>
      </c>
      <c r="K418" s="215"/>
      <c r="L418" s="123">
        <f>年份汇总!$E$6</f>
        <v>0.14706528837712884</v>
      </c>
      <c r="M418">
        <f t="shared" si="52"/>
        <v>0.30171351479999997</v>
      </c>
      <c r="N418" s="123">
        <f>年份汇总!$F$6</f>
        <v>0.01</v>
      </c>
      <c r="O418">
        <f>VLOOKUP(B418,[1]Sheet1!$A$1:$F$2193,6)</f>
        <v>0.51642330884647403</v>
      </c>
      <c r="P418">
        <f t="shared" si="54"/>
        <v>12932387.005847394</v>
      </c>
      <c r="Q418">
        <f t="shared" si="53"/>
        <v>9750708.1786256637</v>
      </c>
      <c r="R418">
        <f t="shared" si="55"/>
        <v>2291452.077613953</v>
      </c>
      <c r="S418">
        <f t="shared" si="56"/>
        <v>155811.89163671559</v>
      </c>
    </row>
    <row r="419" spans="1:19">
      <c r="A419" s="171">
        <v>43238</v>
      </c>
      <c r="B419" s="15">
        <v>43238</v>
      </c>
      <c r="C419">
        <v>30.795200340000001</v>
      </c>
      <c r="D419" s="215">
        <f t="shared" si="57"/>
        <v>25.560016282199999</v>
      </c>
      <c r="E419" s="215"/>
      <c r="F419" s="215"/>
      <c r="G419" s="123">
        <f>年份汇总!$D$6</f>
        <v>0.83</v>
      </c>
      <c r="H419" s="123">
        <f>VLOOKUP(A419,'Hash shared by all mining pools'!$A$4:$Y$63,25)</f>
        <v>0.62580000000000002</v>
      </c>
      <c r="I419" s="144">
        <f t="shared" si="50"/>
        <v>19.271636372772001</v>
      </c>
      <c r="J419" s="215">
        <f t="shared" si="51"/>
        <v>4.528905018633556</v>
      </c>
      <c r="K419" s="215"/>
      <c r="L419" s="123">
        <f>年份汇总!$E$6</f>
        <v>0.14706528837712884</v>
      </c>
      <c r="M419">
        <f t="shared" si="52"/>
        <v>0.30795200340000001</v>
      </c>
      <c r="N419" s="123">
        <f>年份汇总!$F$6</f>
        <v>0.01</v>
      </c>
      <c r="O419">
        <f>VLOOKUP(B419,[1]Sheet1!$A$1:$F$2193,6)</f>
        <v>0.50068190005534297</v>
      </c>
      <c r="P419">
        <f t="shared" si="54"/>
        <v>12797437.517617399</v>
      </c>
      <c r="Q419">
        <f t="shared" si="53"/>
        <v>9648959.5162951425</v>
      </c>
      <c r="R419">
        <f t="shared" si="55"/>
        <v>2267540.7698996272</v>
      </c>
      <c r="S419">
        <f t="shared" si="56"/>
        <v>154185.99418816145</v>
      </c>
    </row>
    <row r="420" spans="1:19">
      <c r="A420" s="171">
        <v>43241</v>
      </c>
      <c r="B420" s="15">
        <v>43241</v>
      </c>
      <c r="C420">
        <v>30.57529366</v>
      </c>
      <c r="D420" s="215">
        <f t="shared" si="57"/>
        <v>25.377493737799998</v>
      </c>
      <c r="E420" s="215"/>
      <c r="F420" s="215"/>
      <c r="G420" s="123">
        <f>年份汇总!$D$6</f>
        <v>0.83</v>
      </c>
      <c r="H420" s="123">
        <f>VLOOKUP(A420,'Hash shared by all mining pools'!$A$4:$Y$63,25)</f>
        <v>0.62580000000000002</v>
      </c>
      <c r="I420" s="144">
        <f t="shared" si="50"/>
        <v>19.134018772428</v>
      </c>
      <c r="J420" s="215">
        <f t="shared" si="51"/>
        <v>4.4965643793232992</v>
      </c>
      <c r="K420" s="215"/>
      <c r="L420" s="123">
        <f>年份汇总!$E$6</f>
        <v>0.14706528837712884</v>
      </c>
      <c r="M420">
        <f t="shared" si="52"/>
        <v>0.30575293660000002</v>
      </c>
      <c r="N420" s="123">
        <f>年份汇总!$F$6</f>
        <v>0.01</v>
      </c>
      <c r="O420">
        <f>VLOOKUP(B420,[1]Sheet1!$A$1:$F$2193,6)</f>
        <v>0.51087761920682495</v>
      </c>
      <c r="P420">
        <f t="shared" si="54"/>
        <v>12964793.582203371</v>
      </c>
      <c r="Q420">
        <f t="shared" si="53"/>
        <v>9775141.9563167132</v>
      </c>
      <c r="R420">
        <f t="shared" si="55"/>
        <v>2297194.1047189017</v>
      </c>
      <c r="S420">
        <f t="shared" si="56"/>
        <v>156202.3323157033</v>
      </c>
    </row>
    <row r="421" spans="1:19">
      <c r="A421" s="171">
        <v>43244</v>
      </c>
      <c r="B421" s="15">
        <v>43244</v>
      </c>
      <c r="C421">
        <v>31.34041169</v>
      </c>
      <c r="D421" s="215">
        <f t="shared" si="57"/>
        <v>26.012541702699998</v>
      </c>
      <c r="E421" s="215"/>
      <c r="F421" s="215"/>
      <c r="G421" s="123">
        <f>年份汇总!$D$6</f>
        <v>0.83</v>
      </c>
      <c r="H421" s="123">
        <f>VLOOKUP(A421,'Hash shared by all mining pools'!$A$4:$Y$63,25)</f>
        <v>0.62580000000000002</v>
      </c>
      <c r="I421" s="144">
        <f t="shared" si="50"/>
        <v>19.612829635602001</v>
      </c>
      <c r="J421" s="215">
        <f t="shared" si="51"/>
        <v>4.6090866830477903</v>
      </c>
      <c r="K421" s="215"/>
      <c r="L421" s="123">
        <f>年份汇总!$E$6</f>
        <v>0.14706528837712884</v>
      </c>
      <c r="M421">
        <f t="shared" si="52"/>
        <v>0.31340411690000003</v>
      </c>
      <c r="N421" s="123">
        <f>年份汇总!$F$6</f>
        <v>0.01</v>
      </c>
      <c r="O421">
        <f>VLOOKUP(B421,[1]Sheet1!$A$1:$F$2193,6)</f>
        <v>0.44297952495480702</v>
      </c>
      <c r="P421">
        <f t="shared" si="54"/>
        <v>11523023.366329152</v>
      </c>
      <c r="Q421">
        <f t="shared" si="53"/>
        <v>8688081.954998536</v>
      </c>
      <c r="R421">
        <f t="shared" si="55"/>
        <v>2041731.0293320373</v>
      </c>
      <c r="S421">
        <f t="shared" si="56"/>
        <v>138831.60682324282</v>
      </c>
    </row>
    <row r="422" spans="1:19">
      <c r="A422" s="171">
        <v>43247</v>
      </c>
      <c r="B422" s="15">
        <v>43247</v>
      </c>
      <c r="C422">
        <v>32.35723531</v>
      </c>
      <c r="D422" s="215">
        <f t="shared" si="57"/>
        <v>26.856505307299997</v>
      </c>
      <c r="E422" s="215"/>
      <c r="F422" s="215"/>
      <c r="G422" s="123">
        <f>年份汇总!$D$6</f>
        <v>0.83</v>
      </c>
      <c r="H422" s="123">
        <f>VLOOKUP(A422,'Hash shared by all mining pools'!$A$4:$Y$63,25)</f>
        <v>0.62580000000000002</v>
      </c>
      <c r="I422" s="144">
        <f t="shared" si="50"/>
        <v>20.249157856998</v>
      </c>
      <c r="J422" s="215">
        <f t="shared" si="51"/>
        <v>4.7586261419517664</v>
      </c>
      <c r="K422" s="215"/>
      <c r="L422" s="123">
        <f>年份汇总!$E$6</f>
        <v>0.14706528837712884</v>
      </c>
      <c r="M422">
        <f t="shared" si="52"/>
        <v>0.32357235309999999</v>
      </c>
      <c r="N422" s="123">
        <f>年份汇总!$F$6</f>
        <v>0.01</v>
      </c>
      <c r="O422">
        <f>VLOOKUP(B422,[1]Sheet1!$A$1:$F$2193,6)</f>
        <v>0.43018641518140799</v>
      </c>
      <c r="P422">
        <f t="shared" si="54"/>
        <v>11553303.742447844</v>
      </c>
      <c r="Q422">
        <f t="shared" si="53"/>
        <v>8710912.6289444119</v>
      </c>
      <c r="R422">
        <f t="shared" si="55"/>
        <v>2047096.3211947645</v>
      </c>
      <c r="S422">
        <f t="shared" si="56"/>
        <v>139196.43063190175</v>
      </c>
    </row>
    <row r="423" spans="1:19">
      <c r="A423" s="171">
        <v>43250</v>
      </c>
      <c r="B423" s="15">
        <v>43250</v>
      </c>
      <c r="C423">
        <v>33.709958190000002</v>
      </c>
      <c r="D423" s="215">
        <f t="shared" si="57"/>
        <v>27.9792652977</v>
      </c>
      <c r="E423" s="215"/>
      <c r="F423" s="215"/>
      <c r="G423" s="123">
        <f>年份汇总!$D$6</f>
        <v>0.83</v>
      </c>
      <c r="H423" s="123">
        <f>VLOOKUP(A423,'Hash shared by all mining pools'!$A$4:$Y$63,25)</f>
        <v>0.62580000000000002</v>
      </c>
      <c r="I423" s="144">
        <f t="shared" si="50"/>
        <v>21.095691835302002</v>
      </c>
      <c r="J423" s="215">
        <f t="shared" si="51"/>
        <v>4.9575647223933066</v>
      </c>
      <c r="K423" s="215"/>
      <c r="L423" s="123">
        <f>年份汇总!$E$6</f>
        <v>0.14706528837712884</v>
      </c>
      <c r="M423">
        <f t="shared" si="52"/>
        <v>0.3370995819</v>
      </c>
      <c r="N423" s="123">
        <f>年份汇总!$F$6</f>
        <v>0.01</v>
      </c>
      <c r="O423">
        <f>VLOOKUP(B423,[1]Sheet1!$A$1:$F$2193,6)</f>
        <v>0.43242252372613799</v>
      </c>
      <c r="P423">
        <f t="shared" si="54"/>
        <v>12098864.512034588</v>
      </c>
      <c r="Q423">
        <f t="shared" si="53"/>
        <v>9122252.3031701744</v>
      </c>
      <c r="R423">
        <f t="shared" si="55"/>
        <v>2143762.6487929844</v>
      </c>
      <c r="S423">
        <f t="shared" si="56"/>
        <v>145769.45195222393</v>
      </c>
    </row>
    <row r="424" spans="1:19">
      <c r="A424" s="171">
        <v>43253</v>
      </c>
      <c r="B424" s="15">
        <v>43253</v>
      </c>
      <c r="C424">
        <v>34.898238810000002</v>
      </c>
      <c r="D424" s="215">
        <f t="shared" si="57"/>
        <v>28.9655382123</v>
      </c>
      <c r="E424" s="215"/>
      <c r="F424" s="215"/>
      <c r="G424" s="123">
        <f>年份汇总!$D$6</f>
        <v>0.83</v>
      </c>
      <c r="H424" s="123">
        <f>VLOOKUP(A424,'Hash shared by all mining pools'!$A$4:$Y$63,25)</f>
        <v>0.63960000000000006</v>
      </c>
      <c r="I424" s="144">
        <f t="shared" si="50"/>
        <v>22.320913542876003</v>
      </c>
      <c r="J424" s="215">
        <f t="shared" si="51"/>
        <v>5.1323195544465605</v>
      </c>
      <c r="K424" s="215"/>
      <c r="L424" s="123">
        <f>年份汇总!$E$6</f>
        <v>0.14706528837712884</v>
      </c>
      <c r="M424">
        <f t="shared" si="52"/>
        <v>0.34898238810000004</v>
      </c>
      <c r="N424" s="123">
        <f>年份汇总!$F$6</f>
        <v>0.01</v>
      </c>
      <c r="O424">
        <f>VLOOKUP(B424,[1]Sheet1!$A$1:$F$2193,6)</f>
        <v>0.44625545316485299</v>
      </c>
      <c r="P424">
        <f t="shared" si="54"/>
        <v>12926029.381093802</v>
      </c>
      <c r="Q424">
        <f t="shared" si="53"/>
        <v>9960829.3881296348</v>
      </c>
      <c r="R424">
        <f t="shared" si="55"/>
        <v>2290325.5885563865</v>
      </c>
      <c r="S424">
        <f t="shared" si="56"/>
        <v>155735.29374811813</v>
      </c>
    </row>
    <row r="425" spans="1:19">
      <c r="A425" s="171">
        <v>43256</v>
      </c>
      <c r="B425" s="15">
        <v>43256</v>
      </c>
      <c r="C425">
        <v>34.255939939999998</v>
      </c>
      <c r="D425" s="215">
        <f t="shared" si="57"/>
        <v>28.432430150199998</v>
      </c>
      <c r="E425" s="215"/>
      <c r="F425" s="215"/>
      <c r="G425" s="123">
        <f>年份汇总!$D$6</f>
        <v>0.83</v>
      </c>
      <c r="H425" s="123">
        <f>VLOOKUP(A425,'Hash shared by all mining pools'!$A$4:$Y$63,25)</f>
        <v>0.63960000000000006</v>
      </c>
      <c r="I425" s="144">
        <f t="shared" si="50"/>
        <v>21.910099185624002</v>
      </c>
      <c r="J425" s="215">
        <f t="shared" si="51"/>
        <v>5.0378596859057057</v>
      </c>
      <c r="K425" s="215"/>
      <c r="L425" s="123">
        <f>年份汇总!$E$6</f>
        <v>0.14706528837712884</v>
      </c>
      <c r="M425">
        <f t="shared" si="52"/>
        <v>0.34255939939999996</v>
      </c>
      <c r="N425" s="123">
        <f>年份汇总!$F$6</f>
        <v>0.01</v>
      </c>
      <c r="O425">
        <f>VLOOKUP(B425,[1]Sheet1!$A$1:$F$2193,6)</f>
        <v>0.44568971186463302</v>
      </c>
      <c r="P425">
        <f t="shared" si="54"/>
        <v>12672041.601253942</v>
      </c>
      <c r="Q425">
        <f t="shared" si="53"/>
        <v>9765105.7929662913</v>
      </c>
      <c r="R425">
        <f t="shared" si="55"/>
        <v>2245322.2318257648</v>
      </c>
      <c r="S425">
        <f t="shared" si="56"/>
        <v>152675.20001510772</v>
      </c>
    </row>
    <row r="426" spans="1:19">
      <c r="A426" s="171">
        <v>43259</v>
      </c>
      <c r="B426" s="15">
        <v>43259</v>
      </c>
      <c r="C426">
        <v>36.806214500000003</v>
      </c>
      <c r="D426" s="215">
        <f t="shared" si="57"/>
        <v>30.549158035000001</v>
      </c>
      <c r="E426" s="215"/>
      <c r="F426" s="215"/>
      <c r="G426" s="123">
        <f>年份汇总!$D$6</f>
        <v>0.83</v>
      </c>
      <c r="H426" s="123">
        <f>VLOOKUP(A426,'Hash shared by all mining pools'!$A$4:$Y$63,25)</f>
        <v>0.63960000000000006</v>
      </c>
      <c r="I426" s="144">
        <f t="shared" si="50"/>
        <v>23.541254794200004</v>
      </c>
      <c r="J426" s="215">
        <f t="shared" si="51"/>
        <v>5.4129165495129614</v>
      </c>
      <c r="K426" s="215"/>
      <c r="L426" s="123">
        <f>年份汇总!$E$6</f>
        <v>0.14706528837712884</v>
      </c>
      <c r="M426">
        <f t="shared" si="52"/>
        <v>0.36806214500000006</v>
      </c>
      <c r="N426" s="123">
        <f>年份汇总!$F$6</f>
        <v>0.01</v>
      </c>
      <c r="O426">
        <f>VLOOKUP(B426,[1]Sheet1!$A$1:$F$2193,6)</f>
        <v>0.38807017993340798</v>
      </c>
      <c r="P426">
        <f t="shared" si="54"/>
        <v>11855217.255456565</v>
      </c>
      <c r="Q426">
        <f t="shared" si="53"/>
        <v>9135658.9838433992</v>
      </c>
      <c r="R426">
        <f t="shared" si="55"/>
        <v>2100591.4993340168</v>
      </c>
      <c r="S426">
        <f t="shared" si="56"/>
        <v>142833.94283682611</v>
      </c>
    </row>
    <row r="427" spans="1:19">
      <c r="A427" s="171">
        <v>43262</v>
      </c>
      <c r="B427" s="15">
        <v>43262</v>
      </c>
      <c r="C427">
        <v>37.002587210000002</v>
      </c>
      <c r="D427" s="215">
        <f t="shared" si="57"/>
        <v>30.7121473843</v>
      </c>
      <c r="E427" s="215"/>
      <c r="F427" s="215"/>
      <c r="G427" s="123">
        <f>年份汇总!$D$6</f>
        <v>0.83</v>
      </c>
      <c r="H427" s="123">
        <f>VLOOKUP(A427,'Hash shared by all mining pools'!$A$4:$Y$63,25)</f>
        <v>0.63960000000000006</v>
      </c>
      <c r="I427" s="144">
        <f t="shared" si="50"/>
        <v>23.666854779516004</v>
      </c>
      <c r="J427" s="215">
        <f t="shared" si="51"/>
        <v>5.4417961587385095</v>
      </c>
      <c r="K427" s="215"/>
      <c r="L427" s="123">
        <f>年份汇总!$E$6</f>
        <v>0.14706528837712884</v>
      </c>
      <c r="M427">
        <f t="shared" si="52"/>
        <v>0.37002587210000004</v>
      </c>
      <c r="N427" s="123">
        <f>年份汇总!$F$6</f>
        <v>0.01</v>
      </c>
      <c r="O427">
        <f>VLOOKUP(B427,[1]Sheet1!$A$1:$F$2193,6)</f>
        <v>0.35152758155962999</v>
      </c>
      <c r="P427">
        <f t="shared" si="54"/>
        <v>10796166.894505894</v>
      </c>
      <c r="Q427">
        <f t="shared" si="53"/>
        <v>8319552.22376623</v>
      </c>
      <c r="R427">
        <f t="shared" si="55"/>
        <v>1912941.4430218325</v>
      </c>
      <c r="S427">
        <f t="shared" si="56"/>
        <v>130074.29993380597</v>
      </c>
    </row>
    <row r="428" spans="1:19">
      <c r="A428" s="171">
        <v>43265</v>
      </c>
      <c r="B428" s="15">
        <v>43265</v>
      </c>
      <c r="C428">
        <v>34.735390610000003</v>
      </c>
      <c r="D428" s="215">
        <f t="shared" si="57"/>
        <v>28.8303742063</v>
      </c>
      <c r="E428" s="215"/>
      <c r="F428" s="215"/>
      <c r="G428" s="123">
        <f>年份汇总!$D$6</f>
        <v>0.83</v>
      </c>
      <c r="H428" s="123">
        <f>VLOOKUP(A428,'Hash shared by all mining pools'!$A$4:$Y$63,25)</f>
        <v>0.63960000000000006</v>
      </c>
      <c r="I428" s="144">
        <f t="shared" si="50"/>
        <v>22.216755834156004</v>
      </c>
      <c r="J428" s="215">
        <f t="shared" si="51"/>
        <v>5.1083702369518642</v>
      </c>
      <c r="K428" s="215"/>
      <c r="L428" s="123">
        <f>年份汇总!$E$6</f>
        <v>0.14706528837712884</v>
      </c>
      <c r="M428">
        <f t="shared" si="52"/>
        <v>0.34735390610000005</v>
      </c>
      <c r="N428" s="123">
        <f>年份汇总!$F$6</f>
        <v>0.01</v>
      </c>
      <c r="O428">
        <f>VLOOKUP(B428,[1]Sheet1!$A$1:$F$2193,6)</f>
        <v>0.33974183015933002</v>
      </c>
      <c r="P428">
        <f t="shared" si="54"/>
        <v>9794884.097026702</v>
      </c>
      <c r="Q428">
        <f t="shared" si="53"/>
        <v>7547961.2872991338</v>
      </c>
      <c r="R428">
        <f t="shared" si="55"/>
        <v>1735527.0534334765</v>
      </c>
      <c r="S428">
        <f t="shared" si="56"/>
        <v>118010.65177140609</v>
      </c>
    </row>
    <row r="429" spans="1:19">
      <c r="A429" s="171">
        <v>43268</v>
      </c>
      <c r="B429" s="15">
        <v>43268</v>
      </c>
      <c r="C429">
        <v>35.226598160000002</v>
      </c>
      <c r="D429" s="215">
        <f t="shared" si="57"/>
        <v>29.2380764728</v>
      </c>
      <c r="E429" s="215"/>
      <c r="F429" s="215"/>
      <c r="G429" s="123">
        <f>年份汇总!$D$6</f>
        <v>0.83</v>
      </c>
      <c r="H429" s="123">
        <f>VLOOKUP(A429,'Hash shared by all mining pools'!$A$4:$Y$63,25)</f>
        <v>0.63960000000000006</v>
      </c>
      <c r="I429" s="144">
        <f t="shared" si="50"/>
        <v>22.530932183136002</v>
      </c>
      <c r="J429" s="215">
        <f t="shared" si="51"/>
        <v>5.1806098169456369</v>
      </c>
      <c r="K429" s="215"/>
      <c r="L429" s="123">
        <f>年份汇总!$E$6</f>
        <v>0.14706528837712884</v>
      </c>
      <c r="M429">
        <f t="shared" si="52"/>
        <v>0.3522659816</v>
      </c>
      <c r="N429" s="123">
        <f>年份汇总!$F$6</f>
        <v>0.01</v>
      </c>
      <c r="O429">
        <f>VLOOKUP(B429,[1]Sheet1!$A$1:$F$2193,6)</f>
        <v>0.33078024141050699</v>
      </c>
      <c r="P429">
        <f t="shared" si="54"/>
        <v>9671377.9940516483</v>
      </c>
      <c r="Q429">
        <f t="shared" si="53"/>
        <v>7452787.1867414881</v>
      </c>
      <c r="R429">
        <f t="shared" si="55"/>
        <v>1713643.3659029203</v>
      </c>
      <c r="S429">
        <f t="shared" si="56"/>
        <v>116522.62643435723</v>
      </c>
    </row>
    <row r="430" spans="1:19">
      <c r="A430" s="171">
        <v>43271</v>
      </c>
      <c r="B430" s="15">
        <v>43271</v>
      </c>
      <c r="C430">
        <v>37.928239650000002</v>
      </c>
      <c r="D430" s="215">
        <f t="shared" si="57"/>
        <v>31.480438909499998</v>
      </c>
      <c r="E430" s="215"/>
      <c r="F430" s="215"/>
      <c r="G430" s="123">
        <f>年份汇总!$D$6</f>
        <v>0.83</v>
      </c>
      <c r="H430" s="123">
        <f>VLOOKUP(A430,'Hash shared by all mining pools'!$A$4:$Y$63,25)</f>
        <v>0.63960000000000006</v>
      </c>
      <c r="I430" s="144">
        <f t="shared" si="50"/>
        <v>24.258902080140004</v>
      </c>
      <c r="J430" s="215">
        <f t="shared" si="51"/>
        <v>5.577927501764103</v>
      </c>
      <c r="K430" s="215"/>
      <c r="L430" s="123">
        <f>年份汇总!$E$6</f>
        <v>0.14706528837712884</v>
      </c>
      <c r="M430">
        <f t="shared" si="52"/>
        <v>0.37928239650000001</v>
      </c>
      <c r="N430" s="123">
        <f>年份汇总!$F$6</f>
        <v>0.01</v>
      </c>
      <c r="O430">
        <f>VLOOKUP(B430,[1]Sheet1!$A$1:$F$2193,6)</f>
        <v>0.33560057154268802</v>
      </c>
      <c r="P430">
        <f t="shared" si="54"/>
        <v>10564853.290442875</v>
      </c>
      <c r="Q430">
        <f t="shared" si="53"/>
        <v>8141301.4030930884</v>
      </c>
      <c r="R430">
        <f t="shared" si="55"/>
        <v>1871955.6576157107</v>
      </c>
      <c r="S430">
        <f t="shared" si="56"/>
        <v>127287.3890414804</v>
      </c>
    </row>
    <row r="431" spans="1:19">
      <c r="A431" s="171">
        <v>43274</v>
      </c>
      <c r="B431" s="15">
        <v>43274</v>
      </c>
      <c r="C431">
        <v>39.762894320000001</v>
      </c>
      <c r="D431" s="215">
        <f t="shared" si="57"/>
        <v>33.003202285599997</v>
      </c>
      <c r="E431" s="215"/>
      <c r="F431" s="215"/>
      <c r="G431" s="123">
        <f>年份汇总!$D$6</f>
        <v>0.83</v>
      </c>
      <c r="H431" s="123">
        <f>VLOOKUP(A431,'Hash shared by all mining pools'!$A$4:$Y$63,25)</f>
        <v>0.63960000000000006</v>
      </c>
      <c r="I431" s="144">
        <f t="shared" si="50"/>
        <v>25.432347207072002</v>
      </c>
      <c r="J431" s="215">
        <f t="shared" si="51"/>
        <v>5.847741519880099</v>
      </c>
      <c r="K431" s="215"/>
      <c r="L431" s="123">
        <f>年份汇总!$E$6</f>
        <v>0.14706528837712884</v>
      </c>
      <c r="M431">
        <f t="shared" si="52"/>
        <v>0.39762894320000003</v>
      </c>
      <c r="N431" s="123">
        <f>年份汇总!$F$6</f>
        <v>0.01</v>
      </c>
      <c r="O431">
        <f>VLOOKUP(B431,[1]Sheet1!$A$1:$F$2193,6)</f>
        <v>0.30518948581806199</v>
      </c>
      <c r="P431">
        <f t="shared" si="54"/>
        <v>10072230.335891752</v>
      </c>
      <c r="Q431">
        <f t="shared" si="53"/>
        <v>7761684.9672727296</v>
      </c>
      <c r="R431">
        <f t="shared" si="55"/>
        <v>1784669.2276491397</v>
      </c>
      <c r="S431">
        <f t="shared" si="56"/>
        <v>121352.17272158738</v>
      </c>
    </row>
    <row r="432" spans="1:19">
      <c r="A432" s="171">
        <v>43277</v>
      </c>
      <c r="B432" s="15">
        <v>43277</v>
      </c>
      <c r="C432">
        <v>40.4416455</v>
      </c>
      <c r="D432" s="215">
        <f t="shared" si="57"/>
        <v>33.566565765</v>
      </c>
      <c r="E432" s="215"/>
      <c r="F432" s="215"/>
      <c r="G432" s="123">
        <f>年份汇总!$D$6</f>
        <v>0.83</v>
      </c>
      <c r="H432" s="123">
        <f>VLOOKUP(A432,'Hash shared by all mining pools'!$A$4:$Y$63,25)</f>
        <v>0.63960000000000006</v>
      </c>
      <c r="I432" s="144">
        <f t="shared" si="50"/>
        <v>25.866476461800001</v>
      </c>
      <c r="J432" s="215">
        <f t="shared" si="51"/>
        <v>5.9475622579031153</v>
      </c>
      <c r="K432" s="215"/>
      <c r="L432" s="123">
        <f>年份汇总!$E$6</f>
        <v>0.14706528837712884</v>
      </c>
      <c r="M432">
        <f t="shared" si="52"/>
        <v>0.40441645500000001</v>
      </c>
      <c r="N432" s="123">
        <f>年份汇总!$F$6</f>
        <v>0.01</v>
      </c>
      <c r="O432">
        <f>VLOOKUP(B432,[1]Sheet1!$A$1:$F$2193,6)</f>
        <v>0.30178175248356998</v>
      </c>
      <c r="P432">
        <f t="shared" si="54"/>
        <v>10129777.041416703</v>
      </c>
      <c r="Q432">
        <f t="shared" si="53"/>
        <v>7806030.5972170169</v>
      </c>
      <c r="R432">
        <f t="shared" si="55"/>
        <v>1794865.7611951407</v>
      </c>
      <c r="S432">
        <f t="shared" si="56"/>
        <v>122045.50652309282</v>
      </c>
    </row>
    <row r="433" spans="1:19">
      <c r="A433" s="171">
        <v>43280</v>
      </c>
      <c r="B433" s="15">
        <v>43280</v>
      </c>
      <c r="C433">
        <v>38.798076909999999</v>
      </c>
      <c r="D433" s="215">
        <f t="shared" si="57"/>
        <v>32.202403835299997</v>
      </c>
      <c r="E433" s="215"/>
      <c r="F433" s="215"/>
      <c r="G433" s="123">
        <f>年份汇总!$D$6</f>
        <v>0.83</v>
      </c>
      <c r="H433" s="123">
        <f>VLOOKUP(A433,'Hash shared by all mining pools'!$A$4:$Y$63,25)</f>
        <v>0.63960000000000006</v>
      </c>
      <c r="I433" s="144">
        <f t="shared" si="50"/>
        <v>24.815249991636001</v>
      </c>
      <c r="J433" s="215">
        <f t="shared" si="51"/>
        <v>5.705850369247174</v>
      </c>
      <c r="K433" s="215"/>
      <c r="L433" s="123">
        <f>年份汇总!$E$6</f>
        <v>0.14706528837712884</v>
      </c>
      <c r="M433">
        <f t="shared" si="52"/>
        <v>0.38798076910000001</v>
      </c>
      <c r="N433" s="123">
        <f>年份汇总!$F$6</f>
        <v>0.01</v>
      </c>
      <c r="O433">
        <f>VLOOKUP(B433,[1]Sheet1!$A$1:$F$2193,6)</f>
        <v>0.307953904866621</v>
      </c>
      <c r="P433">
        <f t="shared" si="54"/>
        <v>9916856.0071724858</v>
      </c>
      <c r="Q433">
        <f t="shared" si="53"/>
        <v>7641953.1351656914</v>
      </c>
      <c r="R433">
        <f t="shared" si="55"/>
        <v>1757138.9017943183</v>
      </c>
      <c r="S433">
        <f t="shared" si="56"/>
        <v>119480.19285749985</v>
      </c>
    </row>
    <row r="434" spans="1:19">
      <c r="A434" s="171">
        <v>43283</v>
      </c>
      <c r="B434" s="15">
        <v>43283</v>
      </c>
      <c r="C434">
        <v>37.644230759999999</v>
      </c>
      <c r="D434" s="215">
        <f t="shared" si="57"/>
        <v>31.244711530799997</v>
      </c>
      <c r="E434" s="215"/>
      <c r="F434" s="215"/>
      <c r="G434" s="123">
        <f>年份汇总!$D$6</f>
        <v>0.83</v>
      </c>
      <c r="H434" s="123">
        <f>VLOOKUP(A434,'Hash shared by all mining pools'!$A$4:$Y$63,25)</f>
        <v>0.63790000000000002</v>
      </c>
      <c r="I434" s="144">
        <f t="shared" si="50"/>
        <v>24.013254801803999</v>
      </c>
      <c r="J434" s="215">
        <f t="shared" si="51"/>
        <v>5.5361596524545842</v>
      </c>
      <c r="K434" s="215"/>
      <c r="L434" s="123">
        <f>年份汇总!$E$6</f>
        <v>0.14706528837712884</v>
      </c>
      <c r="M434">
        <f t="shared" si="52"/>
        <v>0.37644230760000003</v>
      </c>
      <c r="N434" s="123">
        <f>年份汇总!$F$6</f>
        <v>0.01</v>
      </c>
      <c r="O434">
        <f>VLOOKUP(B434,[1]Sheet1!$A$1:$F$2193,6)</f>
        <v>0.31008243717777301</v>
      </c>
      <c r="P434">
        <f t="shared" si="54"/>
        <v>9688436.300386928</v>
      </c>
      <c r="Q434">
        <f t="shared" si="53"/>
        <v>7446088.5735142445</v>
      </c>
      <c r="R434">
        <f t="shared" si="55"/>
        <v>1716665.8776383703</v>
      </c>
      <c r="S434">
        <f t="shared" si="56"/>
        <v>116728.14819743291</v>
      </c>
    </row>
    <row r="435" spans="1:19">
      <c r="A435" s="171">
        <v>43286</v>
      </c>
      <c r="B435" s="15">
        <v>43286</v>
      </c>
      <c r="C435">
        <v>35.642491800000002</v>
      </c>
      <c r="D435" s="215">
        <f t="shared" si="57"/>
        <v>29.583268193999999</v>
      </c>
      <c r="E435" s="215"/>
      <c r="F435" s="215"/>
      <c r="G435" s="123">
        <f>年份汇总!$D$6</f>
        <v>0.83</v>
      </c>
      <c r="H435" s="123">
        <f>VLOOKUP(A435,'Hash shared by all mining pools'!$A$4:$Y$63,25)</f>
        <v>0.63790000000000002</v>
      </c>
      <c r="I435" s="144">
        <f t="shared" si="50"/>
        <v>22.736345519220002</v>
      </c>
      <c r="J435" s="215">
        <f t="shared" si="51"/>
        <v>5.2417733350464504</v>
      </c>
      <c r="K435" s="215"/>
      <c r="L435" s="123">
        <f>年份汇总!$E$6</f>
        <v>0.14706528837712884</v>
      </c>
      <c r="M435">
        <f t="shared" si="52"/>
        <v>0.35642491800000003</v>
      </c>
      <c r="N435" s="123">
        <f>年份汇总!$F$6</f>
        <v>0.01</v>
      </c>
      <c r="O435">
        <f>VLOOKUP(B435,[1]Sheet1!$A$1:$F$2193,6)</f>
        <v>0.311252598502677</v>
      </c>
      <c r="P435">
        <f t="shared" si="54"/>
        <v>9207869.0975840967</v>
      </c>
      <c r="Q435">
        <f t="shared" si="53"/>
        <v>7076746.6233119229</v>
      </c>
      <c r="R435">
        <f t="shared" si="55"/>
        <v>1631515.5712952509</v>
      </c>
      <c r="S435">
        <f t="shared" si="56"/>
        <v>110938.18189860359</v>
      </c>
    </row>
    <row r="436" spans="1:19">
      <c r="A436" s="171">
        <v>43289</v>
      </c>
      <c r="B436" s="15">
        <v>43289</v>
      </c>
      <c r="C436">
        <v>36.590525800000002</v>
      </c>
      <c r="D436" s="215">
        <f t="shared" si="57"/>
        <v>30.370136414000001</v>
      </c>
      <c r="E436" s="215"/>
      <c r="F436" s="215"/>
      <c r="G436" s="123">
        <f>年份汇总!$D$6</f>
        <v>0.83</v>
      </c>
      <c r="H436" s="123">
        <f>VLOOKUP(A436,'Hash shared by all mining pools'!$A$4:$Y$63,25)</f>
        <v>0.63790000000000002</v>
      </c>
      <c r="I436" s="144">
        <f t="shared" si="50"/>
        <v>23.34109640782</v>
      </c>
      <c r="J436" s="215">
        <f t="shared" si="51"/>
        <v>5.3811962286477737</v>
      </c>
      <c r="K436" s="215"/>
      <c r="L436" s="123">
        <f>年份汇总!$E$6</f>
        <v>0.14706528837712884</v>
      </c>
      <c r="M436">
        <f t="shared" si="52"/>
        <v>0.36590525800000001</v>
      </c>
      <c r="N436" s="123">
        <f>年份汇总!$F$6</f>
        <v>0.01</v>
      </c>
      <c r="O436">
        <f>VLOOKUP(B436,[1]Sheet1!$A$1:$F$2193,6)</f>
        <v>0.31756940687277502</v>
      </c>
      <c r="P436">
        <f t="shared" si="54"/>
        <v>9644626.2076392472</v>
      </c>
      <c r="Q436">
        <f t="shared" si="53"/>
        <v>7412418.1419916572</v>
      </c>
      <c r="R436">
        <f t="shared" si="55"/>
        <v>1708903.2945976874</v>
      </c>
      <c r="S436">
        <f t="shared" si="56"/>
        <v>116200.31575468973</v>
      </c>
    </row>
    <row r="437" spans="1:19">
      <c r="A437" s="171">
        <v>43292</v>
      </c>
      <c r="B437" s="15">
        <v>43292</v>
      </c>
      <c r="C437">
        <v>37.975716120000001</v>
      </c>
      <c r="D437" s="215">
        <f t="shared" si="57"/>
        <v>31.519844379599999</v>
      </c>
      <c r="E437" s="215"/>
      <c r="F437" s="215"/>
      <c r="G437" s="123">
        <f>年份汇总!$D$6</f>
        <v>0.83</v>
      </c>
      <c r="H437" s="123">
        <f>VLOOKUP(A437,'Hash shared by all mining pools'!$A$4:$Y$63,25)</f>
        <v>0.63790000000000002</v>
      </c>
      <c r="I437" s="144">
        <f t="shared" si="50"/>
        <v>24.224709312948001</v>
      </c>
      <c r="J437" s="215">
        <f t="shared" si="51"/>
        <v>5.5849096425157807</v>
      </c>
      <c r="K437" s="215"/>
      <c r="L437" s="123">
        <f>年份汇总!$E$6</f>
        <v>0.14706528837712884</v>
      </c>
      <c r="M437">
        <f t="shared" si="52"/>
        <v>0.37975716120000003</v>
      </c>
      <c r="N437" s="123">
        <f>年份汇总!$F$6</f>
        <v>0.01</v>
      </c>
      <c r="O437">
        <f>VLOOKUP(B437,[1]Sheet1!$A$1:$F$2193,6)</f>
        <v>0.299793362419087</v>
      </c>
      <c r="P437">
        <f t="shared" si="54"/>
        <v>9449440.1294866446</v>
      </c>
      <c r="Q437">
        <f t="shared" si="53"/>
        <v>7262407.0585536519</v>
      </c>
      <c r="R437">
        <f t="shared" si="55"/>
        <v>1674318.8405365869</v>
      </c>
      <c r="S437">
        <f t="shared" si="56"/>
        <v>113848.67625887525</v>
      </c>
    </row>
    <row r="438" spans="1:19">
      <c r="A438" s="171">
        <v>43295</v>
      </c>
      <c r="B438" s="15">
        <v>43295</v>
      </c>
      <c r="C438">
        <v>39.423135590000001</v>
      </c>
      <c r="D438" s="215">
        <f t="shared" si="57"/>
        <v>32.721202539700002</v>
      </c>
      <c r="E438" s="215"/>
      <c r="F438" s="215"/>
      <c r="G438" s="123">
        <f>年份汇总!$D$6</f>
        <v>0.83</v>
      </c>
      <c r="H438" s="123">
        <f>VLOOKUP(A438,'Hash shared by all mining pools'!$A$4:$Y$63,25)</f>
        <v>0.63790000000000002</v>
      </c>
      <c r="I438" s="144">
        <f t="shared" si="50"/>
        <v>25.148018192861002</v>
      </c>
      <c r="J438" s="215">
        <f t="shared" si="51"/>
        <v>5.7977748042740016</v>
      </c>
      <c r="K438" s="215"/>
      <c r="L438" s="123">
        <f>年份汇总!$E$6</f>
        <v>0.14706528837712884</v>
      </c>
      <c r="M438">
        <f t="shared" si="52"/>
        <v>0.39423135590000002</v>
      </c>
      <c r="N438" s="123">
        <f>年份汇总!$F$6</f>
        <v>0.01</v>
      </c>
      <c r="O438">
        <f>VLOOKUP(B438,[1]Sheet1!$A$1:$F$2193,6)</f>
        <v>0.29423368968189001</v>
      </c>
      <c r="P438">
        <f t="shared" si="54"/>
        <v>9627680.1540843602</v>
      </c>
      <c r="Q438">
        <f t="shared" si="53"/>
        <v>7399394.1810727892</v>
      </c>
      <c r="R438">
        <f t="shared" si="55"/>
        <v>1705900.6726062372</v>
      </c>
      <c r="S438">
        <f t="shared" si="56"/>
        <v>115996.14643475134</v>
      </c>
    </row>
    <row r="439" spans="1:19">
      <c r="A439" s="171">
        <v>43298</v>
      </c>
      <c r="B439" s="15">
        <v>43298</v>
      </c>
      <c r="C439">
        <v>36.947286490000003</v>
      </c>
      <c r="D439" s="215">
        <f t="shared" si="57"/>
        <v>30.666247786700001</v>
      </c>
      <c r="E439" s="215"/>
      <c r="F439" s="215"/>
      <c r="G439" s="123">
        <f>年份汇总!$D$6</f>
        <v>0.83</v>
      </c>
      <c r="H439" s="123">
        <f>VLOOKUP(A439,'Hash shared by all mining pools'!$A$4:$Y$63,25)</f>
        <v>0.63790000000000002</v>
      </c>
      <c r="I439" s="144">
        <f t="shared" si="50"/>
        <v>23.568674051971001</v>
      </c>
      <c r="J439" s="215">
        <f t="shared" si="51"/>
        <v>5.4336633424042473</v>
      </c>
      <c r="K439" s="215"/>
      <c r="L439" s="123">
        <f>年份汇总!$E$6</f>
        <v>0.14706528837712884</v>
      </c>
      <c r="M439">
        <f t="shared" si="52"/>
        <v>0.36947286490000003</v>
      </c>
      <c r="N439" s="123">
        <f>年份汇总!$F$6</f>
        <v>0.01</v>
      </c>
      <c r="O439">
        <f>VLOOKUP(B439,[1]Sheet1!$A$1:$F$2193,6)</f>
        <v>0.35548259916397301</v>
      </c>
      <c r="P439">
        <f t="shared" si="54"/>
        <v>10901317.469822552</v>
      </c>
      <c r="Q439">
        <f t="shared" si="53"/>
        <v>8378253.5108431391</v>
      </c>
      <c r="R439">
        <f t="shared" si="55"/>
        <v>1931572.7679398628</v>
      </c>
      <c r="S439">
        <f t="shared" si="56"/>
        <v>131341.17433521149</v>
      </c>
    </row>
    <row r="440" spans="1:19">
      <c r="A440" s="171">
        <v>43301</v>
      </c>
      <c r="B440" s="15">
        <v>43301</v>
      </c>
      <c r="C440">
        <v>37.766752670000002</v>
      </c>
      <c r="D440" s="215">
        <f t="shared" si="57"/>
        <v>31.3464047161</v>
      </c>
      <c r="E440" s="215"/>
      <c r="F440" s="215"/>
      <c r="G440" s="123">
        <f>年份汇总!$D$6</f>
        <v>0.83</v>
      </c>
      <c r="H440" s="123">
        <f>VLOOKUP(A440,'Hash shared by all mining pools'!$A$4:$Y$63,25)</f>
        <v>0.63790000000000002</v>
      </c>
      <c r="I440" s="144">
        <f t="shared" si="50"/>
        <v>24.091411528193003</v>
      </c>
      <c r="J440" s="215">
        <f t="shared" si="51"/>
        <v>5.5541783724812515</v>
      </c>
      <c r="K440" s="215"/>
      <c r="L440" s="123">
        <f>年份汇总!$E$6</f>
        <v>0.14706528837712884</v>
      </c>
      <c r="M440">
        <f t="shared" si="52"/>
        <v>0.37766752670000003</v>
      </c>
      <c r="N440" s="123">
        <f>年份汇总!$F$6</f>
        <v>0.01</v>
      </c>
      <c r="O440">
        <f>VLOOKUP(B440,[1]Sheet1!$A$1:$F$2193,6)</f>
        <v>0.35708932706142099</v>
      </c>
      <c r="P440">
        <f t="shared" si="54"/>
        <v>11193466.565867104</v>
      </c>
      <c r="Q440">
        <f t="shared" si="53"/>
        <v>8602785.9305621982</v>
      </c>
      <c r="R440">
        <f t="shared" si="55"/>
        <v>1983337.8174084285</v>
      </c>
      <c r="S440">
        <f t="shared" si="56"/>
        <v>134861.04296225426</v>
      </c>
    </row>
    <row r="441" spans="1:19">
      <c r="A441" s="171">
        <v>43304</v>
      </c>
      <c r="B441" s="15">
        <v>43304</v>
      </c>
      <c r="C441">
        <v>38.873815399999998</v>
      </c>
      <c r="D441" s="215">
        <f t="shared" si="57"/>
        <v>32.265266781999998</v>
      </c>
      <c r="E441" s="215"/>
      <c r="F441" s="215"/>
      <c r="G441" s="123">
        <f>年份汇总!$D$6</f>
        <v>0.83</v>
      </c>
      <c r="H441" s="123">
        <f>VLOOKUP(A441,'Hash shared by all mining pools'!$A$4:$Y$63,25)</f>
        <v>0.63790000000000002</v>
      </c>
      <c r="I441" s="144">
        <f t="shared" si="50"/>
        <v>24.797606843659999</v>
      </c>
      <c r="J441" s="215">
        <f t="shared" si="51"/>
        <v>5.7169888721202717</v>
      </c>
      <c r="K441" s="215"/>
      <c r="L441" s="123">
        <f>年份汇总!$E$6</f>
        <v>0.14706528837712884</v>
      </c>
      <c r="M441">
        <f t="shared" si="52"/>
        <v>0.388738154</v>
      </c>
      <c r="N441" s="123">
        <f>年份汇总!$F$6</f>
        <v>0.01</v>
      </c>
      <c r="O441">
        <f>VLOOKUP(B441,[1]Sheet1!$A$1:$F$2193,6)</f>
        <v>0.37442295428508798</v>
      </c>
      <c r="P441">
        <f t="shared" si="54"/>
        <v>12080856.509312954</v>
      </c>
      <c r="Q441">
        <f t="shared" si="53"/>
        <v>9284793.2136032917</v>
      </c>
      <c r="R441">
        <f t="shared" si="55"/>
        <v>2140571.8631142452</v>
      </c>
      <c r="S441">
        <f t="shared" si="56"/>
        <v>145552.4880640115</v>
      </c>
    </row>
    <row r="442" spans="1:19">
      <c r="A442" s="171">
        <v>43307</v>
      </c>
      <c r="B442" s="15">
        <v>43307</v>
      </c>
      <c r="C442">
        <v>42.035153360000002</v>
      </c>
      <c r="D442" s="215">
        <f t="shared" si="57"/>
        <v>34.889177288799999</v>
      </c>
      <c r="E442" s="215"/>
      <c r="F442" s="215"/>
      <c r="G442" s="123">
        <f>年份汇总!$D$6</f>
        <v>0.83</v>
      </c>
      <c r="H442" s="123">
        <f>VLOOKUP(A442,'Hash shared by all mining pools'!$A$4:$Y$63,25)</f>
        <v>0.63790000000000002</v>
      </c>
      <c r="I442" s="144">
        <f t="shared" si="50"/>
        <v>26.814224328344004</v>
      </c>
      <c r="J442" s="215">
        <f t="shared" si="51"/>
        <v>6.1819119508652367</v>
      </c>
      <c r="K442" s="215"/>
      <c r="L442" s="123">
        <f>年份汇总!$E$6</f>
        <v>0.14706528837712884</v>
      </c>
      <c r="M442">
        <f t="shared" si="52"/>
        <v>0.42035153360000005</v>
      </c>
      <c r="N442" s="123">
        <f>年份汇总!$F$6</f>
        <v>0.01</v>
      </c>
      <c r="O442">
        <f>VLOOKUP(B442,[1]Sheet1!$A$1:$F$2193,6)</f>
        <v>0.38609928724064602</v>
      </c>
      <c r="P442">
        <f t="shared" si="54"/>
        <v>13470686.483618215</v>
      </c>
      <c r="Q442">
        <f t="shared" si="53"/>
        <v>10352952.90108441</v>
      </c>
      <c r="R442">
        <f t="shared" si="55"/>
        <v>2386831.798013499</v>
      </c>
      <c r="S442">
        <f t="shared" si="56"/>
        <v>162297.42751347247</v>
      </c>
    </row>
    <row r="443" spans="1:19">
      <c r="A443" s="171">
        <v>43310</v>
      </c>
      <c r="B443" s="15">
        <v>43310</v>
      </c>
      <c r="C443">
        <v>42.402914979999998</v>
      </c>
      <c r="D443" s="215">
        <f t="shared" si="57"/>
        <v>35.1944194334</v>
      </c>
      <c r="E443" s="215"/>
      <c r="F443" s="215"/>
      <c r="G443" s="123">
        <f>年份汇总!$D$6</f>
        <v>0.83</v>
      </c>
      <c r="H443" s="123">
        <f>VLOOKUP(A443,'Hash shared by all mining pools'!$A$4:$Y$63,25)</f>
        <v>0.63790000000000002</v>
      </c>
      <c r="I443" s="144">
        <f t="shared" si="50"/>
        <v>27.048819465742</v>
      </c>
      <c r="J443" s="215">
        <f t="shared" si="51"/>
        <v>6.2359969195645766</v>
      </c>
      <c r="K443" s="215"/>
      <c r="L443" s="123">
        <f>年份汇总!$E$6</f>
        <v>0.14706528837712884</v>
      </c>
      <c r="M443">
        <f t="shared" si="52"/>
        <v>0.4240291498</v>
      </c>
      <c r="N443" s="123">
        <f>年份汇总!$F$6</f>
        <v>0.01</v>
      </c>
      <c r="O443">
        <f>VLOOKUP(B443,[1]Sheet1!$A$1:$F$2193,6)</f>
        <v>0.34735890960663501</v>
      </c>
      <c r="P443">
        <f t="shared" si="54"/>
        <v>12225095.15862439</v>
      </c>
      <c r="Q443">
        <f t="shared" si="53"/>
        <v>9395648.4357668646</v>
      </c>
      <c r="R443">
        <f t="shared" si="55"/>
        <v>2166129.0902902861</v>
      </c>
      <c r="S443">
        <f t="shared" si="56"/>
        <v>147290.30311595651</v>
      </c>
    </row>
    <row r="444" spans="1:19">
      <c r="A444" s="170">
        <v>43313</v>
      </c>
      <c r="B444" s="14">
        <v>43313</v>
      </c>
      <c r="C444">
        <v>42.742938889999998</v>
      </c>
      <c r="D444" s="215">
        <f t="shared" si="57"/>
        <v>35.476639278699999</v>
      </c>
      <c r="E444" s="215"/>
      <c r="F444" s="215"/>
      <c r="G444" s="123">
        <f>年份汇总!$D$6</f>
        <v>0.83</v>
      </c>
      <c r="H444" s="123">
        <f>VLOOKUP(A444,'Hash shared by all mining pools'!$A$4:$Y$63,25)</f>
        <v>0.6411</v>
      </c>
      <c r="I444" s="144">
        <f t="shared" si="50"/>
        <v>27.402498122378997</v>
      </c>
      <c r="J444" s="215">
        <f t="shared" si="51"/>
        <v>6.2860026339438448</v>
      </c>
      <c r="K444" s="215"/>
      <c r="L444" s="123">
        <f>年份汇总!$E$6</f>
        <v>0.14706528837712884</v>
      </c>
      <c r="M444">
        <f t="shared" si="52"/>
        <v>0.42742938889999998</v>
      </c>
      <c r="N444" s="123">
        <f>年份汇总!$F$6</f>
        <v>0.01</v>
      </c>
      <c r="O444">
        <f>VLOOKUP(B444,[1]Sheet1!$A$1:$F$2193,6)</f>
        <v>0.322272107359375</v>
      </c>
      <c r="P444">
        <f t="shared" si="54"/>
        <v>11433131.302375026</v>
      </c>
      <c r="Q444">
        <f t="shared" si="53"/>
        <v>8831060.8168103956</v>
      </c>
      <c r="R444">
        <f t="shared" si="55"/>
        <v>2025803.3157076647</v>
      </c>
      <c r="S444">
        <f t="shared" si="56"/>
        <v>137748.56990813283</v>
      </c>
    </row>
    <row r="445" spans="1:19">
      <c r="A445" s="171">
        <v>43316</v>
      </c>
      <c r="B445" s="15">
        <v>43316</v>
      </c>
      <c r="C445">
        <v>43.330461800000002</v>
      </c>
      <c r="D445" s="215">
        <f t="shared" si="57"/>
        <v>35.964283293999998</v>
      </c>
      <c r="E445" s="215"/>
      <c r="F445" s="215"/>
      <c r="G445" s="123">
        <f>年份汇总!$D$6</f>
        <v>0.83</v>
      </c>
      <c r="H445" s="123">
        <f>VLOOKUP(A445,'Hash shared by all mining pools'!$A$4:$Y$63,25)</f>
        <v>0.6411</v>
      </c>
      <c r="I445" s="144">
        <f t="shared" si="50"/>
        <v>27.779159059980003</v>
      </c>
      <c r="J445" s="215">
        <f t="shared" si="51"/>
        <v>6.3724068601311661</v>
      </c>
      <c r="K445" s="215"/>
      <c r="L445" s="123">
        <f>年份汇总!$E$6</f>
        <v>0.14706528837712884</v>
      </c>
      <c r="M445">
        <f t="shared" si="52"/>
        <v>0.43330461800000003</v>
      </c>
      <c r="N445" s="123">
        <f>年份汇总!$F$6</f>
        <v>0.01</v>
      </c>
      <c r="O445">
        <f>VLOOKUP(B445,[1]Sheet1!$A$1:$F$2193,6)</f>
        <v>0.29724828099510398</v>
      </c>
      <c r="P445">
        <f t="shared" si="54"/>
        <v>10690321.386362435</v>
      </c>
      <c r="Q445">
        <f t="shared" si="53"/>
        <v>8257307.2780686254</v>
      </c>
      <c r="R445">
        <f t="shared" si="55"/>
        <v>1894186.9849753971</v>
      </c>
      <c r="S445">
        <f t="shared" si="56"/>
        <v>128799.05284774021</v>
      </c>
    </row>
    <row r="446" spans="1:19">
      <c r="A446" s="171">
        <v>43319</v>
      </c>
      <c r="B446" s="15">
        <v>43319</v>
      </c>
      <c r="C446">
        <v>45.883210800000001</v>
      </c>
      <c r="D446" s="215">
        <f t="shared" si="57"/>
        <v>38.083064964000002</v>
      </c>
      <c r="E446" s="215"/>
      <c r="F446" s="215"/>
      <c r="G446" s="123">
        <f>年份汇总!$D$6</f>
        <v>0.83</v>
      </c>
      <c r="H446" s="123">
        <f>VLOOKUP(A446,'Hash shared by all mining pools'!$A$4:$Y$63,25)</f>
        <v>0.6411</v>
      </c>
      <c r="I446" s="144">
        <f t="shared" si="50"/>
        <v>29.415726443880001</v>
      </c>
      <c r="J446" s="215">
        <f t="shared" si="51"/>
        <v>6.7478276279705929</v>
      </c>
      <c r="K446" s="215"/>
      <c r="L446" s="123">
        <f>年份汇总!$E$6</f>
        <v>0.14706528837712884</v>
      </c>
      <c r="M446">
        <f t="shared" si="52"/>
        <v>0.45883210800000002</v>
      </c>
      <c r="N446" s="123">
        <f>年份汇总!$F$6</f>
        <v>0.01</v>
      </c>
      <c r="O446">
        <f>VLOOKUP(B446,[1]Sheet1!$A$1:$F$2193,6)</f>
        <v>0.285425298613458</v>
      </c>
      <c r="P446">
        <f t="shared" si="54"/>
        <v>10869870.18946542</v>
      </c>
      <c r="Q446">
        <f t="shared" si="53"/>
        <v>8395992.5041762423</v>
      </c>
      <c r="R446">
        <f t="shared" si="55"/>
        <v>1926000.7157056485</v>
      </c>
      <c r="S446">
        <f t="shared" si="56"/>
        <v>130962.2914393424</v>
      </c>
    </row>
    <row r="447" spans="1:19">
      <c r="A447" s="171">
        <v>43322</v>
      </c>
      <c r="B447" s="15">
        <v>43322</v>
      </c>
      <c r="C447">
        <v>46.221208670000003</v>
      </c>
      <c r="D447" s="215">
        <f t="shared" si="57"/>
        <v>38.363603196100001</v>
      </c>
      <c r="E447" s="215"/>
      <c r="F447" s="215"/>
      <c r="G447" s="123">
        <f>年份汇总!$D$6</f>
        <v>0.83</v>
      </c>
      <c r="H447" s="123">
        <f>VLOOKUP(A447,'Hash shared by all mining pools'!$A$4:$Y$63,25)</f>
        <v>0.6411</v>
      </c>
      <c r="I447" s="144">
        <f t="shared" si="50"/>
        <v>29.632416878337001</v>
      </c>
      <c r="J447" s="215">
        <f t="shared" si="51"/>
        <v>6.797535382192998</v>
      </c>
      <c r="K447" s="215"/>
      <c r="L447" s="123">
        <f>年份汇总!$E$6</f>
        <v>0.14706528837712884</v>
      </c>
      <c r="M447">
        <f t="shared" si="52"/>
        <v>0.46221208670000002</v>
      </c>
      <c r="N447" s="123">
        <f>年份汇总!$F$6</f>
        <v>0.01</v>
      </c>
      <c r="O447">
        <f>VLOOKUP(B447,[1]Sheet1!$A$1:$F$2193,6)</f>
        <v>0.261401055895296</v>
      </c>
      <c r="P447">
        <f t="shared" si="54"/>
        <v>10028286.383408694</v>
      </c>
      <c r="Q447">
        <f t="shared" si="53"/>
        <v>7745945.0607268829</v>
      </c>
      <c r="R447">
        <f t="shared" si="55"/>
        <v>1776882.926390884</v>
      </c>
      <c r="S447">
        <f t="shared" si="56"/>
        <v>120822.72751094811</v>
      </c>
    </row>
    <row r="448" spans="1:19">
      <c r="A448" s="171">
        <v>43325</v>
      </c>
      <c r="B448" s="15">
        <v>43325</v>
      </c>
      <c r="C448">
        <v>46.521092490000001</v>
      </c>
      <c r="D448" s="215">
        <f t="shared" si="57"/>
        <v>38.612506766700001</v>
      </c>
      <c r="E448" s="215"/>
      <c r="F448" s="215"/>
      <c r="G448" s="123">
        <f>年份汇总!$D$6</f>
        <v>0.83</v>
      </c>
      <c r="H448" s="123">
        <f>VLOOKUP(A448,'Hash shared by all mining pools'!$A$4:$Y$63,25)</f>
        <v>0.6411</v>
      </c>
      <c r="I448" s="144">
        <f t="shared" si="50"/>
        <v>29.824672395339</v>
      </c>
      <c r="J448" s="215">
        <f t="shared" si="51"/>
        <v>6.8416378826609332</v>
      </c>
      <c r="K448" s="215"/>
      <c r="L448" s="123">
        <f>年份汇总!$E$6</f>
        <v>0.14706528837712884</v>
      </c>
      <c r="M448">
        <f t="shared" si="52"/>
        <v>0.46521092490000004</v>
      </c>
      <c r="N448" s="123">
        <f>年份汇总!$F$6</f>
        <v>0.01</v>
      </c>
      <c r="O448">
        <f>VLOOKUP(B448,[1]Sheet1!$A$1:$F$2193,6)</f>
        <v>0.24784631714956301</v>
      </c>
      <c r="P448">
        <f t="shared" si="54"/>
        <v>9569967.5980391763</v>
      </c>
      <c r="Q448">
        <f t="shared" si="53"/>
        <v>7391935.2133770073</v>
      </c>
      <c r="R448">
        <f t="shared" si="55"/>
        <v>1695674.7524884464</v>
      </c>
      <c r="S448">
        <f t="shared" si="56"/>
        <v>115300.81443420694</v>
      </c>
    </row>
    <row r="449" spans="1:19">
      <c r="A449" s="171">
        <v>43328</v>
      </c>
      <c r="B449" s="15">
        <v>43328</v>
      </c>
      <c r="C449">
        <v>47.856434100000001</v>
      </c>
      <c r="D449" s="215">
        <f t="shared" si="57"/>
        <v>39.720840302999996</v>
      </c>
      <c r="E449" s="215"/>
      <c r="F449" s="215"/>
      <c r="G449" s="123">
        <f>年份汇总!$D$6</f>
        <v>0.83</v>
      </c>
      <c r="H449" s="123">
        <f>VLOOKUP(A449,'Hash shared by all mining pools'!$A$4:$Y$63,25)</f>
        <v>0.6411</v>
      </c>
      <c r="I449" s="144">
        <f t="shared" si="50"/>
        <v>30.680759901510001</v>
      </c>
      <c r="J449" s="215">
        <f t="shared" si="51"/>
        <v>7.0380202816175625</v>
      </c>
      <c r="K449" s="215"/>
      <c r="L449" s="123">
        <f>年份汇总!$E$6</f>
        <v>0.14706528837712884</v>
      </c>
      <c r="M449">
        <f t="shared" si="52"/>
        <v>0.478564341</v>
      </c>
      <c r="N449" s="123">
        <f>年份汇总!$F$6</f>
        <v>0.01</v>
      </c>
      <c r="O449">
        <f>VLOOKUP(B449,[1]Sheet1!$A$1:$F$2193,6)</f>
        <v>0.249308781107133</v>
      </c>
      <c r="P449">
        <f t="shared" si="54"/>
        <v>9902754.2804920115</v>
      </c>
      <c r="Q449">
        <f t="shared" si="53"/>
        <v>7648982.8544860603</v>
      </c>
      <c r="R449">
        <f t="shared" si="55"/>
        <v>1754640.2578173555</v>
      </c>
      <c r="S449">
        <f t="shared" si="56"/>
        <v>119310.29253604835</v>
      </c>
    </row>
    <row r="450" spans="1:19">
      <c r="A450" s="171">
        <v>43331</v>
      </c>
      <c r="B450" s="15">
        <v>43331</v>
      </c>
      <c r="C450">
        <v>48.862992060000003</v>
      </c>
      <c r="D450" s="215">
        <f t="shared" si="57"/>
        <v>40.556283409800002</v>
      </c>
      <c r="E450" s="215"/>
      <c r="F450" s="215"/>
      <c r="G450" s="123">
        <f>年份汇总!$D$6</f>
        <v>0.83</v>
      </c>
      <c r="H450" s="123">
        <f>VLOOKUP(A450,'Hash shared by all mining pools'!$A$4:$Y$63,25)</f>
        <v>0.6411</v>
      </c>
      <c r="I450" s="144">
        <f t="shared" ref="I450:I513" si="58">C450*H450</f>
        <v>31.326064209666001</v>
      </c>
      <c r="J450" s="215">
        <f t="shared" ref="J450:J513" si="59">L450*C450</f>
        <v>7.1860500182732574</v>
      </c>
      <c r="K450" s="215"/>
      <c r="L450" s="123">
        <f>年份汇总!$E$6</f>
        <v>0.14706528837712884</v>
      </c>
      <c r="M450">
        <f t="shared" ref="M450:M513" si="60">N450*C450</f>
        <v>0.48862992060000005</v>
      </c>
      <c r="N450" s="123">
        <f>年份汇总!$F$6</f>
        <v>0.01</v>
      </c>
      <c r="O450">
        <f>VLOOKUP(B450,[1]Sheet1!$A$1:$F$2193,6)</f>
        <v>0.25605201508157199</v>
      </c>
      <c r="P450">
        <f t="shared" si="54"/>
        <v>10384518.091298619</v>
      </c>
      <c r="Q450">
        <f t="shared" si="53"/>
        <v>8021101.8654596917</v>
      </c>
      <c r="R450">
        <f t="shared" si="55"/>
        <v>1840002.5876558349</v>
      </c>
      <c r="S450">
        <f t="shared" si="56"/>
        <v>125114.67579877852</v>
      </c>
    </row>
    <row r="451" spans="1:19">
      <c r="A451" s="171">
        <v>43334</v>
      </c>
      <c r="B451" s="15">
        <v>43334</v>
      </c>
      <c r="C451">
        <v>48.186682040000001</v>
      </c>
      <c r="D451" s="215">
        <f t="shared" si="57"/>
        <v>39.994946093199999</v>
      </c>
      <c r="E451" s="215"/>
      <c r="F451" s="215"/>
      <c r="G451" s="123">
        <f>年份汇总!$D$6</f>
        <v>0.83</v>
      </c>
      <c r="H451" s="123">
        <f>VLOOKUP(A451,'Hash shared by all mining pools'!$A$4:$Y$63,25)</f>
        <v>0.6411</v>
      </c>
      <c r="I451" s="144">
        <f t="shared" si="58"/>
        <v>30.892481855844</v>
      </c>
      <c r="J451" s="215">
        <f t="shared" si="59"/>
        <v>7.0865882901496153</v>
      </c>
      <c r="K451" s="215"/>
      <c r="L451" s="123">
        <f>年份汇总!$E$6</f>
        <v>0.14706528837712884</v>
      </c>
      <c r="M451">
        <f t="shared" si="60"/>
        <v>0.48186682040000001</v>
      </c>
      <c r="N451" s="123">
        <f>年份汇总!$F$6</f>
        <v>0.01</v>
      </c>
      <c r="O451">
        <f>VLOOKUP(B451,[1]Sheet1!$A$1:$F$2193,6)</f>
        <v>0.25096094033584199</v>
      </c>
      <c r="P451">
        <f t="shared" si="54"/>
        <v>10037169.280230781</v>
      </c>
      <c r="Q451">
        <f t="shared" ref="Q451:Q514" si="61">O451*D451*1000000</f>
        <v>10037169.280230781</v>
      </c>
      <c r="R451">
        <f t="shared" si="55"/>
        <v>1778456.8610689139</v>
      </c>
      <c r="S451">
        <f t="shared" si="56"/>
        <v>120929.75036422629</v>
      </c>
    </row>
    <row r="452" spans="1:19">
      <c r="A452" s="171">
        <v>43337</v>
      </c>
      <c r="B452" s="15">
        <v>43337</v>
      </c>
      <c r="C452">
        <v>48.277429079999997</v>
      </c>
      <c r="D452" s="215">
        <f t="shared" si="57"/>
        <v>40.070266136399994</v>
      </c>
      <c r="E452" s="215"/>
      <c r="F452" s="215"/>
      <c r="G452" s="123">
        <f>年份汇总!$D$6</f>
        <v>0.83</v>
      </c>
      <c r="H452" s="123">
        <f>VLOOKUP(A452,'Hash shared by all mining pools'!$A$4:$Y$63,25)</f>
        <v>0.6411</v>
      </c>
      <c r="I452" s="144">
        <f t="shared" si="58"/>
        <v>30.950659783187998</v>
      </c>
      <c r="J452" s="215">
        <f t="shared" si="59"/>
        <v>7.0999340297565858</v>
      </c>
      <c r="K452" s="215"/>
      <c r="L452" s="123">
        <f>年份汇总!$E$6</f>
        <v>0.14706528837712884</v>
      </c>
      <c r="M452">
        <f t="shared" si="60"/>
        <v>0.48277429080000001</v>
      </c>
      <c r="N452" s="123">
        <f>年份汇总!$F$6</f>
        <v>0.01</v>
      </c>
      <c r="O452">
        <f>VLOOKUP(B452,[1]Sheet1!$A$1:$F$2193,6)</f>
        <v>0.25280141404149598</v>
      </c>
      <c r="P452">
        <f t="shared" si="54"/>
        <v>10129819.94030099</v>
      </c>
      <c r="Q452">
        <f t="shared" si="61"/>
        <v>10129819.94030099</v>
      </c>
      <c r="R452">
        <f t="shared" si="55"/>
        <v>1794873.3623238015</v>
      </c>
      <c r="S452">
        <f t="shared" si="56"/>
        <v>122046.02337712038</v>
      </c>
    </row>
    <row r="453" spans="1:19">
      <c r="A453" s="171">
        <v>43340</v>
      </c>
      <c r="B453" s="15">
        <v>43340</v>
      </c>
      <c r="C453">
        <v>49.000382029999997</v>
      </c>
      <c r="D453" s="215">
        <f t="shared" si="57"/>
        <v>40.670317084899999</v>
      </c>
      <c r="E453" s="215"/>
      <c r="F453" s="215"/>
      <c r="G453" s="123">
        <f>年份汇总!$D$6</f>
        <v>0.83</v>
      </c>
      <c r="H453" s="123">
        <f>VLOOKUP(A453,'Hash shared by all mining pools'!$A$4:$Y$63,25)</f>
        <v>0.6411</v>
      </c>
      <c r="I453" s="144">
        <f t="shared" si="58"/>
        <v>31.414144919432999</v>
      </c>
      <c r="J453" s="215">
        <f t="shared" si="59"/>
        <v>7.2062553138314316</v>
      </c>
      <c r="K453" s="215"/>
      <c r="L453" s="123">
        <f>年份汇总!$E$6</f>
        <v>0.14706528837712884</v>
      </c>
      <c r="M453">
        <f t="shared" si="60"/>
        <v>0.4900038203</v>
      </c>
      <c r="N453" s="123">
        <f>年份汇总!$F$6</f>
        <v>0.01</v>
      </c>
      <c r="O453">
        <f>VLOOKUP(B453,[1]Sheet1!$A$1:$F$2193,6)</f>
        <v>0.26525199180185499</v>
      </c>
      <c r="P453">
        <f t="shared" si="54"/>
        <v>10787882.613982739</v>
      </c>
      <c r="Q453">
        <f t="shared" si="61"/>
        <v>10787882.613982739</v>
      </c>
      <c r="R453">
        <f t="shared" si="55"/>
        <v>1911473.5754264889</v>
      </c>
      <c r="S453">
        <f t="shared" si="56"/>
        <v>129974.48932509322</v>
      </c>
    </row>
    <row r="454" spans="1:19">
      <c r="A454" s="171">
        <v>43343</v>
      </c>
      <c r="B454" s="15">
        <v>43343</v>
      </c>
      <c r="C454">
        <v>51.00711046</v>
      </c>
      <c r="D454" s="215">
        <f t="shared" si="57"/>
        <v>42.335901681799996</v>
      </c>
      <c r="E454" s="215"/>
      <c r="F454" s="215"/>
      <c r="G454" s="123">
        <f>年份汇总!$D$6</f>
        <v>0.83</v>
      </c>
      <c r="H454" s="123">
        <f>VLOOKUP(A454,'Hash shared by all mining pools'!$A$4:$Y$63,25)</f>
        <v>0.6411</v>
      </c>
      <c r="I454" s="144">
        <f t="shared" si="58"/>
        <v>32.700658515905999</v>
      </c>
      <c r="J454" s="215">
        <f t="shared" si="59"/>
        <v>7.5013754090839653</v>
      </c>
      <c r="K454" s="215"/>
      <c r="L454" s="123">
        <f>年份汇总!$E$6</f>
        <v>0.14706528837712884</v>
      </c>
      <c r="M454">
        <f t="shared" si="60"/>
        <v>0.51007110460000005</v>
      </c>
      <c r="N454" s="123">
        <f>年份汇总!$F$6</f>
        <v>0.01</v>
      </c>
      <c r="O454">
        <f>VLOOKUP(B454,[1]Sheet1!$A$1:$F$2193,6)</f>
        <v>0.26305784332987098</v>
      </c>
      <c r="P454">
        <f t="shared" si="54"/>
        <v>11136790.991839765</v>
      </c>
      <c r="Q454">
        <f t="shared" si="61"/>
        <v>11136790.991839765</v>
      </c>
      <c r="R454">
        <f t="shared" si="55"/>
        <v>1973295.6371213566</v>
      </c>
      <c r="S454">
        <f t="shared" si="56"/>
        <v>134178.20472096105</v>
      </c>
    </row>
    <row r="455" spans="1:19">
      <c r="A455" s="171">
        <v>43346</v>
      </c>
      <c r="B455" s="15">
        <v>43346</v>
      </c>
      <c r="C455">
        <v>53.028219010000001</v>
      </c>
      <c r="D455" s="215">
        <f t="shared" si="57"/>
        <v>44.0134217783</v>
      </c>
      <c r="E455" s="215"/>
      <c r="F455" s="215"/>
      <c r="G455" s="123">
        <f>年份汇总!$D$6</f>
        <v>0.83</v>
      </c>
      <c r="H455" s="123">
        <f>VLOOKUP(A455,'Hash shared by all mining pools'!$A$4:$Y$63,25)</f>
        <v>0.64980000000000004</v>
      </c>
      <c r="I455" s="144">
        <f t="shared" si="58"/>
        <v>34.457736712698001</v>
      </c>
      <c r="J455" s="215">
        <f t="shared" si="59"/>
        <v>7.7986103208311963</v>
      </c>
      <c r="K455" s="215"/>
      <c r="L455" s="123">
        <f>年份汇总!$E$6</f>
        <v>0.14706528837712884</v>
      </c>
      <c r="M455">
        <f t="shared" si="60"/>
        <v>0.53028219009999999</v>
      </c>
      <c r="N455" s="123">
        <f>年份汇总!$F$6</f>
        <v>0.01</v>
      </c>
      <c r="O455">
        <f>VLOOKUP(B455,[1]Sheet1!$A$1:$F$2193,6)</f>
        <v>0.271373927691829</v>
      </c>
      <c r="P455">
        <f t="shared" si="54"/>
        <v>11944095.139134357</v>
      </c>
      <c r="Q455">
        <f t="shared" si="61"/>
        <v>11944095.139134357</v>
      </c>
      <c r="R455">
        <f t="shared" si="55"/>
        <v>2116339.5133019965</v>
      </c>
      <c r="S455">
        <f t="shared" si="56"/>
        <v>143904.7607124621</v>
      </c>
    </row>
    <row r="456" spans="1:19">
      <c r="A456" s="171">
        <v>43349</v>
      </c>
      <c r="B456" s="15">
        <v>43349</v>
      </c>
      <c r="C456">
        <v>48.39422149</v>
      </c>
      <c r="D456" s="215">
        <f t="shared" si="57"/>
        <v>40.167203836699997</v>
      </c>
      <c r="E456" s="215"/>
      <c r="F456" s="215"/>
      <c r="G456" s="123">
        <f>年份汇总!$D$6</f>
        <v>0.83</v>
      </c>
      <c r="H456" s="123">
        <f>VLOOKUP(A456,'Hash shared by all mining pools'!$A$4:$Y$63,25)</f>
        <v>0.64980000000000004</v>
      </c>
      <c r="I456" s="144">
        <f t="shared" si="58"/>
        <v>31.446565124202003</v>
      </c>
      <c r="J456" s="215">
        <f t="shared" si="59"/>
        <v>7.1171101392134961</v>
      </c>
      <c r="K456" s="215"/>
      <c r="L456" s="123">
        <f>年份汇总!$E$6</f>
        <v>0.14706528837712884</v>
      </c>
      <c r="M456">
        <f t="shared" si="60"/>
        <v>0.4839422149</v>
      </c>
      <c r="N456" s="123">
        <f>年份汇总!$F$6</f>
        <v>0.01</v>
      </c>
      <c r="O456">
        <f>VLOOKUP(B456,[1]Sheet1!$A$1:$F$2193,6)</f>
        <v>0.24405397578913399</v>
      </c>
      <c r="P456">
        <f t="shared" ref="P456:P519" si="62">O456*D456*1000000</f>
        <v>9802965.7926791906</v>
      </c>
      <c r="Q456">
        <f t="shared" si="61"/>
        <v>9802965.7926791906</v>
      </c>
      <c r="R456">
        <f t="shared" ref="R456:R519" si="63">O456*J456*1000000</f>
        <v>1736959.0256042106</v>
      </c>
      <c r="S456">
        <f t="shared" ref="S456:S519" si="64">O456*M456*1000000</f>
        <v>118108.02159854447</v>
      </c>
    </row>
    <row r="457" spans="1:19">
      <c r="A457" s="171">
        <v>43352</v>
      </c>
      <c r="B457" s="15">
        <v>43352</v>
      </c>
      <c r="C457">
        <v>47.988724249999997</v>
      </c>
      <c r="D457" s="215">
        <f t="shared" si="57"/>
        <v>39.830641127499995</v>
      </c>
      <c r="E457" s="215"/>
      <c r="F457" s="215"/>
      <c r="G457" s="123">
        <f>年份汇总!$D$6</f>
        <v>0.83</v>
      </c>
      <c r="H457" s="123">
        <f>VLOOKUP(A457,'Hash shared by all mining pools'!$A$4:$Y$63,25)</f>
        <v>0.64980000000000004</v>
      </c>
      <c r="I457" s="144">
        <f t="shared" si="58"/>
        <v>31.183073017649999</v>
      </c>
      <c r="J457" s="215">
        <f t="shared" si="59"/>
        <v>7.0574755706767656</v>
      </c>
      <c r="K457" s="215"/>
      <c r="L457" s="123">
        <f>年份汇总!$E$6</f>
        <v>0.14706528837712884</v>
      </c>
      <c r="M457">
        <f t="shared" si="60"/>
        <v>0.47988724249999998</v>
      </c>
      <c r="N457" s="123">
        <f>年份汇总!$F$6</f>
        <v>0.01</v>
      </c>
      <c r="O457">
        <f>VLOOKUP(B457,[1]Sheet1!$A$1:$F$2193,6)</f>
        <v>0.225723177294268</v>
      </c>
      <c r="P457">
        <f t="shared" si="62"/>
        <v>8990698.8689670451</v>
      </c>
      <c r="Q457">
        <f t="shared" si="61"/>
        <v>8990698.8689670451</v>
      </c>
      <c r="R457">
        <f t="shared" si="63"/>
        <v>1593035.8094898367</v>
      </c>
      <c r="S457">
        <f t="shared" si="64"/>
        <v>108321.67312008487</v>
      </c>
    </row>
    <row r="458" spans="1:19">
      <c r="A458" s="171">
        <v>43355</v>
      </c>
      <c r="B458" s="15">
        <v>43355</v>
      </c>
      <c r="C458">
        <v>49.347584830000002</v>
      </c>
      <c r="D458" s="215">
        <f t="shared" si="57"/>
        <v>40.958495408899999</v>
      </c>
      <c r="E458" s="215"/>
      <c r="F458" s="215"/>
      <c r="G458" s="123">
        <f>年份汇总!$D$6</f>
        <v>0.83</v>
      </c>
      <c r="H458" s="123">
        <f>VLOOKUP(A458,'Hash shared by all mining pools'!$A$4:$Y$63,25)</f>
        <v>0.64980000000000004</v>
      </c>
      <c r="I458" s="144">
        <f t="shared" si="58"/>
        <v>32.066060622534003</v>
      </c>
      <c r="J458" s="215">
        <f t="shared" si="59"/>
        <v>7.257316793738779</v>
      </c>
      <c r="K458" s="215"/>
      <c r="L458" s="123">
        <f>年份汇总!$E$6</f>
        <v>0.14706528837712884</v>
      </c>
      <c r="M458">
        <f t="shared" si="60"/>
        <v>0.49347584830000002</v>
      </c>
      <c r="N458" s="123">
        <f>年份汇总!$F$6</f>
        <v>0.01</v>
      </c>
      <c r="O458">
        <f>VLOOKUP(B458,[1]Sheet1!$A$1:$F$2193,6)</f>
        <v>0.227548061302383</v>
      </c>
      <c r="P458">
        <f t="shared" si="62"/>
        <v>9320026.2241577506</v>
      </c>
      <c r="Q458">
        <f t="shared" si="61"/>
        <v>9320026.2241577506</v>
      </c>
      <c r="R458">
        <f t="shared" si="63"/>
        <v>1651388.3666724854</v>
      </c>
      <c r="S458">
        <f t="shared" si="64"/>
        <v>112289.47258021387</v>
      </c>
    </row>
    <row r="459" spans="1:19">
      <c r="A459" s="171">
        <v>43358</v>
      </c>
      <c r="B459" s="15">
        <v>43358</v>
      </c>
      <c r="C459">
        <v>52.636033189999999</v>
      </c>
      <c r="D459" s="215">
        <f t="shared" si="57"/>
        <v>43.6879075477</v>
      </c>
      <c r="E459" s="215"/>
      <c r="F459" s="215"/>
      <c r="G459" s="123">
        <f>年份汇总!$D$6</f>
        <v>0.83</v>
      </c>
      <c r="H459" s="123">
        <f>VLOOKUP(A459,'Hash shared by all mining pools'!$A$4:$Y$63,25)</f>
        <v>0.64980000000000004</v>
      </c>
      <c r="I459" s="144">
        <f t="shared" si="58"/>
        <v>34.202894366862004</v>
      </c>
      <c r="J459" s="215">
        <f t="shared" si="59"/>
        <v>7.740933400115475</v>
      </c>
      <c r="K459" s="215"/>
      <c r="L459" s="123">
        <f>年份汇总!$E$6</f>
        <v>0.14706528837712884</v>
      </c>
      <c r="M459">
        <f t="shared" si="60"/>
        <v>0.52636033189999998</v>
      </c>
      <c r="N459" s="123">
        <f>年份汇总!$F$6</f>
        <v>0.01</v>
      </c>
      <c r="O459">
        <f>VLOOKUP(B459,[1]Sheet1!$A$1:$F$2193,6)</f>
        <v>0.23440481040236599</v>
      </c>
      <c r="P459">
        <f t="shared" si="62"/>
        <v>10240655.685594711</v>
      </c>
      <c r="Q459">
        <f t="shared" si="61"/>
        <v>10240655.685594711</v>
      </c>
      <c r="R459">
        <f t="shared" si="63"/>
        <v>1814512.0259914102</v>
      </c>
      <c r="S459">
        <f t="shared" si="64"/>
        <v>123381.39380234593</v>
      </c>
    </row>
    <row r="460" spans="1:19">
      <c r="A460" s="171">
        <v>43361</v>
      </c>
      <c r="B460" s="15">
        <v>43361</v>
      </c>
      <c r="C460">
        <v>49.996152170000002</v>
      </c>
      <c r="D460" s="215">
        <f t="shared" si="57"/>
        <v>41.496806301100001</v>
      </c>
      <c r="E460" s="215"/>
      <c r="F460" s="215"/>
      <c r="G460" s="123">
        <f>年份汇总!$D$6</f>
        <v>0.83</v>
      </c>
      <c r="H460" s="123">
        <f>VLOOKUP(A460,'Hash shared by all mining pools'!$A$4:$Y$63,25)</f>
        <v>0.64980000000000004</v>
      </c>
      <c r="I460" s="144">
        <f t="shared" si="58"/>
        <v>32.487499680066001</v>
      </c>
      <c r="J460" s="215">
        <f t="shared" si="59"/>
        <v>7.3526985366278668</v>
      </c>
      <c r="K460" s="215"/>
      <c r="L460" s="123">
        <f>年份汇总!$E$6</f>
        <v>0.14706528837712884</v>
      </c>
      <c r="M460">
        <f t="shared" si="60"/>
        <v>0.49996152170000002</v>
      </c>
      <c r="N460" s="123">
        <f>年份汇总!$F$6</f>
        <v>0.01</v>
      </c>
      <c r="O460">
        <f>VLOOKUP(B460,[1]Sheet1!$A$1:$F$2193,6)</f>
        <v>0.22824663291915201</v>
      </c>
      <c r="P460">
        <f t="shared" si="62"/>
        <v>9471506.3151243273</v>
      </c>
      <c r="Q460">
        <f t="shared" si="61"/>
        <v>9471506.3151243273</v>
      </c>
      <c r="R460">
        <f t="shared" si="63"/>
        <v>1678228.6838548868</v>
      </c>
      <c r="S460">
        <f t="shared" si="64"/>
        <v>114114.53391716056</v>
      </c>
    </row>
    <row r="461" spans="1:19">
      <c r="A461" s="171">
        <v>43364</v>
      </c>
      <c r="B461" s="15">
        <v>43364</v>
      </c>
      <c r="C461">
        <v>49.447839440000003</v>
      </c>
      <c r="D461" s="215">
        <f t="shared" si="57"/>
        <v>41.041706735200002</v>
      </c>
      <c r="E461" s="215"/>
      <c r="F461" s="215"/>
      <c r="G461" s="123">
        <f>年份汇总!$D$6</f>
        <v>0.83</v>
      </c>
      <c r="H461" s="123">
        <f>VLOOKUP(A461,'Hash shared by all mining pools'!$A$4:$Y$63,25)</f>
        <v>0.64980000000000004</v>
      </c>
      <c r="I461" s="144">
        <f t="shared" si="58"/>
        <v>32.131206068112007</v>
      </c>
      <c r="J461" s="215">
        <f t="shared" si="59"/>
        <v>7.2720607668695658</v>
      </c>
      <c r="K461" s="215"/>
      <c r="L461" s="123">
        <f>年份汇总!$E$6</f>
        <v>0.14706528837712884</v>
      </c>
      <c r="M461">
        <f t="shared" si="60"/>
        <v>0.49447839440000002</v>
      </c>
      <c r="N461" s="123">
        <f>年份汇总!$F$6</f>
        <v>0.01</v>
      </c>
      <c r="O461">
        <f>VLOOKUP(B461,[1]Sheet1!$A$1:$F$2193,6)</f>
        <v>0.23677307078846299</v>
      </c>
      <c r="P461">
        <f t="shared" si="62"/>
        <v>9717570.9340928476</v>
      </c>
      <c r="Q461">
        <f t="shared" si="61"/>
        <v>9717570.9340928476</v>
      </c>
      <c r="R461">
        <f t="shared" si="63"/>
        <v>1721828.1587320121</v>
      </c>
      <c r="S461">
        <f t="shared" si="64"/>
        <v>117079.16788063673</v>
      </c>
    </row>
    <row r="462" spans="1:19">
      <c r="A462" s="171">
        <v>43367</v>
      </c>
      <c r="B462" s="15">
        <v>43367</v>
      </c>
      <c r="C462">
        <v>51.389369569999999</v>
      </c>
      <c r="D462" s="215">
        <f t="shared" si="57"/>
        <v>42.653176743099998</v>
      </c>
      <c r="E462" s="215"/>
      <c r="F462" s="215"/>
      <c r="G462" s="123">
        <f>年份汇总!$D$6</f>
        <v>0.83</v>
      </c>
      <c r="H462" s="123">
        <f>VLOOKUP(A462,'Hash shared by all mining pools'!$A$4:$Y$63,25)</f>
        <v>0.64980000000000004</v>
      </c>
      <c r="I462" s="144">
        <f t="shared" si="58"/>
        <v>33.392812346586005</v>
      </c>
      <c r="J462" s="215">
        <f t="shared" si="59"/>
        <v>7.5575924553308997</v>
      </c>
      <c r="K462" s="215"/>
      <c r="L462" s="123">
        <f>年份汇总!$E$6</f>
        <v>0.14706528837712884</v>
      </c>
      <c r="M462">
        <f t="shared" si="60"/>
        <v>0.51389369569999999</v>
      </c>
      <c r="N462" s="123">
        <f>年份汇总!$F$6</f>
        <v>0.01</v>
      </c>
      <c r="O462">
        <f>VLOOKUP(B462,[1]Sheet1!$A$1:$F$2193,6)</f>
        <v>0.231867419774302</v>
      </c>
      <c r="P462">
        <f t="shared" si="62"/>
        <v>9889882.0365998633</v>
      </c>
      <c r="Q462">
        <f t="shared" si="61"/>
        <v>9889882.0365998633</v>
      </c>
      <c r="R462">
        <f t="shared" si="63"/>
        <v>1752359.4623233075</v>
      </c>
      <c r="S462">
        <f t="shared" si="64"/>
        <v>119155.20526023932</v>
      </c>
    </row>
    <row r="463" spans="1:19">
      <c r="A463" s="171">
        <v>43370</v>
      </c>
      <c r="B463" s="15">
        <v>43370</v>
      </c>
      <c r="C463">
        <v>54.374065729999998</v>
      </c>
      <c r="D463" s="215">
        <f t="shared" si="57"/>
        <v>45.130474555899994</v>
      </c>
      <c r="E463" s="215"/>
      <c r="F463" s="215"/>
      <c r="G463" s="123">
        <f>年份汇总!$D$6</f>
        <v>0.83</v>
      </c>
      <c r="H463" s="123">
        <f>VLOOKUP(A463,'Hash shared by all mining pools'!$A$4:$Y$63,25)</f>
        <v>0.64980000000000004</v>
      </c>
      <c r="I463" s="144">
        <f t="shared" si="58"/>
        <v>35.332267911354002</v>
      </c>
      <c r="J463" s="215">
        <f t="shared" si="59"/>
        <v>7.9965376568194086</v>
      </c>
      <c r="K463" s="215"/>
      <c r="L463" s="123">
        <f>年份汇总!$E$6</f>
        <v>0.14706528837712884</v>
      </c>
      <c r="M463">
        <f t="shared" si="60"/>
        <v>0.54374065729999999</v>
      </c>
      <c r="N463" s="123">
        <f>年份汇总!$F$6</f>
        <v>0.01</v>
      </c>
      <c r="O463">
        <f>VLOOKUP(B463,[1]Sheet1!$A$1:$F$2193,6)</f>
        <v>0.234726998773097</v>
      </c>
      <c r="P463">
        <f t="shared" si="62"/>
        <v>10593340.845712023</v>
      </c>
      <c r="Q463">
        <f t="shared" si="61"/>
        <v>10593340.845712023</v>
      </c>
      <c r="R463">
        <f t="shared" si="63"/>
        <v>1877003.2847612733</v>
      </c>
      <c r="S463">
        <f t="shared" si="64"/>
        <v>127630.61259894005</v>
      </c>
    </row>
    <row r="464" spans="1:19">
      <c r="A464" s="171">
        <v>43373</v>
      </c>
      <c r="B464" s="15">
        <v>43373</v>
      </c>
      <c r="C464">
        <v>53.7402534</v>
      </c>
      <c r="D464" s="215">
        <f t="shared" si="57"/>
        <v>44.604410322</v>
      </c>
      <c r="E464" s="215"/>
      <c r="F464" s="215"/>
      <c r="G464" s="123">
        <f>年份汇总!$D$6</f>
        <v>0.83</v>
      </c>
      <c r="H464" s="123">
        <f>VLOOKUP(A464,'Hash shared by all mining pools'!$A$4:$Y$63,25)</f>
        <v>0.64980000000000004</v>
      </c>
      <c r="I464" s="144">
        <f t="shared" si="58"/>
        <v>34.920416659320004</v>
      </c>
      <c r="J464" s="215">
        <f t="shared" si="59"/>
        <v>7.9033258637309789</v>
      </c>
      <c r="K464" s="215"/>
      <c r="L464" s="123">
        <f>年份汇总!$E$6</f>
        <v>0.14706528837712884</v>
      </c>
      <c r="M464">
        <f t="shared" si="60"/>
        <v>0.53740253400000004</v>
      </c>
      <c r="N464" s="123">
        <f>年份汇总!$F$6</f>
        <v>0.01</v>
      </c>
      <c r="O464">
        <f>VLOOKUP(B464,[1]Sheet1!$A$1:$F$2193,6)</f>
        <v>0.232927369452365</v>
      </c>
      <c r="P464">
        <f t="shared" si="62"/>
        <v>10389587.962277377</v>
      </c>
      <c r="Q464">
        <f t="shared" si="61"/>
        <v>10389587.962277377</v>
      </c>
      <c r="R464">
        <f t="shared" si="63"/>
        <v>1840900.9033636975</v>
      </c>
      <c r="S464">
        <f t="shared" si="64"/>
        <v>125175.75858165517</v>
      </c>
    </row>
    <row r="465" spans="1:19">
      <c r="A465" s="171">
        <v>43376</v>
      </c>
      <c r="B465" s="15">
        <v>43376</v>
      </c>
      <c r="C465">
        <v>54.756137199999998</v>
      </c>
      <c r="D465" s="215">
        <f t="shared" si="57"/>
        <v>45.447593875999999</v>
      </c>
      <c r="E465" s="215"/>
      <c r="F465" s="215"/>
      <c r="G465" s="123">
        <f>年份汇总!$D$6</f>
        <v>0.83</v>
      </c>
      <c r="H465" s="123">
        <f>VLOOKUP(A465,'Hash shared by all mining pools'!$A$4:$Y$63,25)</f>
        <v>0.67810000000000004</v>
      </c>
      <c r="I465" s="144">
        <f t="shared" si="58"/>
        <v>37.13013663532</v>
      </c>
      <c r="J465" s="215">
        <f t="shared" si="59"/>
        <v>8.0527271077356328</v>
      </c>
      <c r="K465" s="215"/>
      <c r="L465" s="123">
        <f>年份汇总!$E$6</f>
        <v>0.14706528837712884</v>
      </c>
      <c r="M465">
        <f t="shared" si="60"/>
        <v>0.54756137199999999</v>
      </c>
      <c r="N465" s="123">
        <f>年份汇总!$F$6</f>
        <v>0.01</v>
      </c>
      <c r="O465">
        <f>VLOOKUP(B465,[1]Sheet1!$A$1:$F$2193,6)</f>
        <v>0.228604251312682</v>
      </c>
      <c r="P465">
        <f t="shared" si="62"/>
        <v>10389513.171985811</v>
      </c>
      <c r="Q465">
        <f t="shared" si="61"/>
        <v>10389513.171985811</v>
      </c>
      <c r="R465">
        <f t="shared" si="63"/>
        <v>1840887.6514892434</v>
      </c>
      <c r="S465">
        <f t="shared" si="64"/>
        <v>125174.85749380494</v>
      </c>
    </row>
    <row r="466" spans="1:19">
      <c r="A466" s="171">
        <v>43379</v>
      </c>
      <c r="B466" s="15">
        <v>43379</v>
      </c>
      <c r="C466">
        <v>54.016485119999999</v>
      </c>
      <c r="D466" s="215">
        <f t="shared" si="57"/>
        <v>44.8336826496</v>
      </c>
      <c r="E466" s="215"/>
      <c r="F466" s="215"/>
      <c r="G466" s="123">
        <f>年份汇总!$D$6</f>
        <v>0.83</v>
      </c>
      <c r="H466" s="123">
        <f>VLOOKUP(A466,'Hash shared by all mining pools'!$A$4:$Y$63,25)</f>
        <v>0.67810000000000004</v>
      </c>
      <c r="I466" s="144">
        <f t="shared" si="58"/>
        <v>36.628578559872004</v>
      </c>
      <c r="J466" s="215">
        <f t="shared" si="59"/>
        <v>7.9439499612916888</v>
      </c>
      <c r="K466" s="215"/>
      <c r="L466" s="123">
        <f>年份汇总!$E$6</f>
        <v>0.14706528837712884</v>
      </c>
      <c r="M466">
        <f t="shared" si="60"/>
        <v>0.54016485120000002</v>
      </c>
      <c r="N466" s="123">
        <f>年份汇总!$F$6</f>
        <v>0.01</v>
      </c>
      <c r="O466">
        <f>VLOOKUP(B466,[1]Sheet1!$A$1:$F$2193,6)</f>
        <v>0.222224582380843</v>
      </c>
      <c r="P466">
        <f t="shared" si="62"/>
        <v>9963146.4034026079</v>
      </c>
      <c r="Q466">
        <f t="shared" si="61"/>
        <v>9963146.4034026079</v>
      </c>
      <c r="R466">
        <f t="shared" si="63"/>
        <v>1765340.9626023595</v>
      </c>
      <c r="S466">
        <f t="shared" si="64"/>
        <v>120037.9084747302</v>
      </c>
    </row>
    <row r="467" spans="1:19">
      <c r="A467" s="171">
        <v>43382</v>
      </c>
      <c r="B467" s="15">
        <v>43382</v>
      </c>
      <c r="C467">
        <v>51.211672010000001</v>
      </c>
      <c r="D467" s="215">
        <f t="shared" si="57"/>
        <v>42.5056877683</v>
      </c>
      <c r="E467" s="215"/>
      <c r="F467" s="215"/>
      <c r="G467" s="123">
        <f>年份汇总!$D$6</f>
        <v>0.83</v>
      </c>
      <c r="H467" s="123">
        <f>VLOOKUP(A467,'Hash shared by all mining pools'!$A$4:$Y$63,25)</f>
        <v>0.67810000000000004</v>
      </c>
      <c r="I467" s="144">
        <f t="shared" si="58"/>
        <v>34.726634789981006</v>
      </c>
      <c r="J467" s="215">
        <f t="shared" si="59"/>
        <v>7.5314593124255875</v>
      </c>
      <c r="K467" s="215"/>
      <c r="L467" s="123">
        <f>年份汇总!$E$6</f>
        <v>0.14706528837712884</v>
      </c>
      <c r="M467">
        <f t="shared" si="60"/>
        <v>0.51211672009999998</v>
      </c>
      <c r="N467" s="123">
        <f>年份汇总!$F$6</f>
        <v>0.01</v>
      </c>
      <c r="O467">
        <f>VLOOKUP(B467,[1]Sheet1!$A$1:$F$2193,6)</f>
        <v>0.22405714058784201</v>
      </c>
      <c r="P467">
        <f t="shared" si="62"/>
        <v>9523702.8600849099</v>
      </c>
      <c r="Q467">
        <f t="shared" si="61"/>
        <v>9523702.8600849099</v>
      </c>
      <c r="R467">
        <f t="shared" si="63"/>
        <v>1687477.2379957519</v>
      </c>
      <c r="S467">
        <f t="shared" si="64"/>
        <v>114743.40795283024</v>
      </c>
    </row>
    <row r="468" spans="1:19">
      <c r="A468" s="171">
        <v>43385</v>
      </c>
      <c r="B468" s="15">
        <v>43385</v>
      </c>
      <c r="C468">
        <v>50.515184990000002</v>
      </c>
      <c r="D468" s="215">
        <f t="shared" si="57"/>
        <v>41.927603541700002</v>
      </c>
      <c r="E468" s="215"/>
      <c r="F468" s="215"/>
      <c r="G468" s="123">
        <f>年份汇总!$D$6</f>
        <v>0.83</v>
      </c>
      <c r="H468" s="123">
        <f>VLOOKUP(A468,'Hash shared by all mining pools'!$A$4:$Y$63,25)</f>
        <v>0.67810000000000004</v>
      </c>
      <c r="I468" s="144">
        <f t="shared" si="58"/>
        <v>34.254346941719</v>
      </c>
      <c r="J468" s="215">
        <f t="shared" si="59"/>
        <v>7.4290302479783605</v>
      </c>
      <c r="K468" s="215"/>
      <c r="L468" s="123">
        <f>年份汇总!$E$6</f>
        <v>0.14706528837712884</v>
      </c>
      <c r="M468">
        <f t="shared" si="60"/>
        <v>0.50515184990000006</v>
      </c>
      <c r="N468" s="123">
        <f>年份汇总!$F$6</f>
        <v>0.01</v>
      </c>
      <c r="O468">
        <f>VLOOKUP(B468,[1]Sheet1!$A$1:$F$2193,6)</f>
        <v>0.21164242728638899</v>
      </c>
      <c r="P468">
        <f t="shared" si="62"/>
        <v>8873659.7838667892</v>
      </c>
      <c r="Q468">
        <f t="shared" si="61"/>
        <v>8873659.7838667892</v>
      </c>
      <c r="R468">
        <f t="shared" si="63"/>
        <v>1572297.9940661446</v>
      </c>
      <c r="S468">
        <f t="shared" si="64"/>
        <v>106911.56366104566</v>
      </c>
    </row>
    <row r="469" spans="1:19">
      <c r="A469" s="171">
        <v>43388</v>
      </c>
      <c r="B469" s="15">
        <v>43388</v>
      </c>
      <c r="C469">
        <v>52.04121387</v>
      </c>
      <c r="D469" s="215">
        <f t="shared" si="57"/>
        <v>43.1942075121</v>
      </c>
      <c r="E469" s="215"/>
      <c r="F469" s="215"/>
      <c r="G469" s="123">
        <f>年份汇总!$D$6</f>
        <v>0.83</v>
      </c>
      <c r="H469" s="123">
        <f>VLOOKUP(A469,'Hash shared by all mining pools'!$A$4:$Y$63,25)</f>
        <v>0.67810000000000004</v>
      </c>
      <c r="I469" s="144">
        <f t="shared" si="58"/>
        <v>35.289147125246998</v>
      </c>
      <c r="J469" s="215">
        <f t="shared" si="59"/>
        <v>7.6534561252873878</v>
      </c>
      <c r="K469" s="215"/>
      <c r="L469" s="123">
        <f>年份汇总!$E$6</f>
        <v>0.14706528837712884</v>
      </c>
      <c r="M469">
        <f t="shared" si="60"/>
        <v>0.52041213870000003</v>
      </c>
      <c r="N469" s="123">
        <f>年份汇总!$F$6</f>
        <v>0.01</v>
      </c>
      <c r="O469">
        <f>VLOOKUP(B469,[1]Sheet1!$A$1:$F$2193,6)</f>
        <v>0.22250218138771999</v>
      </c>
      <c r="P469">
        <f t="shared" si="62"/>
        <v>9610805.3947560918</v>
      </c>
      <c r="Q469">
        <f t="shared" si="61"/>
        <v>9610805.3947560918</v>
      </c>
      <c r="R469">
        <f t="shared" si="63"/>
        <v>1702910.683031651</v>
      </c>
      <c r="S469">
        <f t="shared" si="64"/>
        <v>115792.83608139871</v>
      </c>
    </row>
    <row r="470" spans="1:19">
      <c r="A470" s="171">
        <v>43391</v>
      </c>
      <c r="B470" s="15">
        <v>43391</v>
      </c>
      <c r="C470">
        <v>52.252978720000002</v>
      </c>
      <c r="D470" s="215">
        <f t="shared" si="57"/>
        <v>43.369972337599997</v>
      </c>
      <c r="E470" s="215"/>
      <c r="F470" s="215"/>
      <c r="G470" s="123">
        <f>年份汇总!$D$6</f>
        <v>0.83</v>
      </c>
      <c r="H470" s="123">
        <f>VLOOKUP(A470,'Hash shared by all mining pools'!$A$4:$Y$63,25)</f>
        <v>0.67810000000000004</v>
      </c>
      <c r="I470" s="144">
        <f t="shared" si="58"/>
        <v>35.432744870032003</v>
      </c>
      <c r="J470" s="215">
        <f t="shared" si="59"/>
        <v>7.6845993840207774</v>
      </c>
      <c r="K470" s="215"/>
      <c r="L470" s="123">
        <f>年份汇总!$E$6</f>
        <v>0.14706528837712884</v>
      </c>
      <c r="M470">
        <f t="shared" si="60"/>
        <v>0.52252978719999998</v>
      </c>
      <c r="N470" s="123">
        <f>年份汇总!$F$6</f>
        <v>0.01</v>
      </c>
      <c r="O470">
        <f>VLOOKUP(B470,[1]Sheet1!$A$1:$F$2193,6)</f>
        <v>0.21846029937143699</v>
      </c>
      <c r="P470">
        <f t="shared" si="62"/>
        <v>9474617.1406030357</v>
      </c>
      <c r="Q470">
        <f t="shared" si="61"/>
        <v>9474617.1406030357</v>
      </c>
      <c r="R470">
        <f t="shared" si="63"/>
        <v>1678779.8819827393</v>
      </c>
      <c r="S470">
        <f t="shared" si="64"/>
        <v>114152.01374220526</v>
      </c>
    </row>
    <row r="471" spans="1:19">
      <c r="A471" s="171">
        <v>43394</v>
      </c>
      <c r="B471" s="15">
        <v>43394</v>
      </c>
      <c r="C471">
        <v>51.051519749999997</v>
      </c>
      <c r="D471" s="215">
        <f t="shared" si="57"/>
        <v>42.372761392499996</v>
      </c>
      <c r="E471" s="215"/>
      <c r="F471" s="215"/>
      <c r="G471" s="123">
        <f>年份汇总!$D$6</f>
        <v>0.83</v>
      </c>
      <c r="H471" s="123">
        <f>VLOOKUP(A471,'Hash shared by all mining pools'!$A$4:$Y$63,25)</f>
        <v>0.67810000000000004</v>
      </c>
      <c r="I471" s="144">
        <f t="shared" si="58"/>
        <v>34.618035542474999</v>
      </c>
      <c r="J471" s="215">
        <f t="shared" si="59"/>
        <v>7.5079064741244386</v>
      </c>
      <c r="K471" s="215"/>
      <c r="L471" s="123">
        <f>年份汇总!$E$6</f>
        <v>0.14706528837712884</v>
      </c>
      <c r="M471">
        <f t="shared" si="60"/>
        <v>0.51051519749999996</v>
      </c>
      <c r="N471" s="123">
        <f>年份汇总!$F$6</f>
        <v>0.01</v>
      </c>
      <c r="O471">
        <f>VLOOKUP(B471,[1]Sheet1!$A$1:$F$2193,6)</f>
        <v>0.226933929514022</v>
      </c>
      <c r="P471">
        <f t="shared" si="62"/>
        <v>9615817.2471600659</v>
      </c>
      <c r="Q471">
        <f t="shared" si="61"/>
        <v>9615817.2471600659</v>
      </c>
      <c r="R471">
        <f t="shared" si="63"/>
        <v>1703798.7185968249</v>
      </c>
      <c r="S471">
        <f t="shared" si="64"/>
        <v>115853.21984530201</v>
      </c>
    </row>
    <row r="472" spans="1:19">
      <c r="A472" s="171">
        <v>43397</v>
      </c>
      <c r="B472" s="15">
        <v>43397</v>
      </c>
      <c r="C472">
        <v>51.214865439999997</v>
      </c>
      <c r="D472" s="215">
        <f t="shared" ref="D472:D535" si="65">G472*C472</f>
        <v>42.508338315199993</v>
      </c>
      <c r="E472" s="215"/>
      <c r="F472" s="215"/>
      <c r="G472" s="123">
        <f>年份汇总!$D$6</f>
        <v>0.83</v>
      </c>
      <c r="H472" s="123">
        <f>VLOOKUP(A472,'Hash shared by all mining pools'!$A$4:$Y$63,25)</f>
        <v>0.67810000000000004</v>
      </c>
      <c r="I472" s="144">
        <f t="shared" si="58"/>
        <v>34.728800254863998</v>
      </c>
      <c r="J472" s="215">
        <f t="shared" si="59"/>
        <v>7.531928955129449</v>
      </c>
      <c r="K472" s="215"/>
      <c r="L472" s="123">
        <f>年份汇总!$E$6</f>
        <v>0.14706528837712884</v>
      </c>
      <c r="M472">
        <f t="shared" si="60"/>
        <v>0.51214865440000001</v>
      </c>
      <c r="N472" s="123">
        <f>年份汇总!$F$6</f>
        <v>0.01</v>
      </c>
      <c r="O472">
        <f>VLOOKUP(B472,[1]Sheet1!$A$1:$F$2193,6)</f>
        <v>0.227406187060921</v>
      </c>
      <c r="P472">
        <f t="shared" si="62"/>
        <v>9666659.1345552858</v>
      </c>
      <c r="Q472">
        <f t="shared" si="61"/>
        <v>9666659.1345552858</v>
      </c>
      <c r="R472">
        <f t="shared" si="63"/>
        <v>1712807.2448997346</v>
      </c>
      <c r="S472">
        <f t="shared" si="64"/>
        <v>116465.77270548539</v>
      </c>
    </row>
    <row r="473" spans="1:19">
      <c r="A473" s="171">
        <v>43400</v>
      </c>
      <c r="B473" s="15">
        <v>43400</v>
      </c>
      <c r="C473">
        <v>50.090631109999997</v>
      </c>
      <c r="D473" s="215">
        <f t="shared" si="65"/>
        <v>41.575223821299993</v>
      </c>
      <c r="E473" s="215"/>
      <c r="F473" s="215"/>
      <c r="G473" s="123">
        <f>年份汇总!$D$6</f>
        <v>0.83</v>
      </c>
      <c r="H473" s="123">
        <f>VLOOKUP(A473,'Hash shared by all mining pools'!$A$4:$Y$63,25)</f>
        <v>0.67810000000000004</v>
      </c>
      <c r="I473" s="144">
        <f t="shared" si="58"/>
        <v>33.966456955691001</v>
      </c>
      <c r="J473" s="215">
        <f t="shared" si="59"/>
        <v>7.3665931091845307</v>
      </c>
      <c r="K473" s="215"/>
      <c r="L473" s="123">
        <f>年份汇总!$E$6</f>
        <v>0.14706528837712884</v>
      </c>
      <c r="M473">
        <f t="shared" si="60"/>
        <v>0.50090631109999995</v>
      </c>
      <c r="N473" s="123">
        <f>年份汇总!$F$6</f>
        <v>0.01</v>
      </c>
      <c r="O473">
        <f>VLOOKUP(B473,[1]Sheet1!$A$1:$F$2193,6)</f>
        <v>0.22686496380850699</v>
      </c>
      <c r="P473">
        <f t="shared" si="62"/>
        <v>9431961.6475498006</v>
      </c>
      <c r="Q473">
        <f t="shared" si="61"/>
        <v>9431961.6475498006</v>
      </c>
      <c r="R473">
        <f t="shared" si="63"/>
        <v>1671221.8791071456</v>
      </c>
      <c r="S473">
        <f t="shared" si="64"/>
        <v>113638.09213915422</v>
      </c>
    </row>
    <row r="474" spans="1:19">
      <c r="A474" s="171">
        <v>43403</v>
      </c>
      <c r="B474" s="15">
        <v>43403</v>
      </c>
      <c r="C474">
        <v>49.88659595</v>
      </c>
      <c r="D474" s="215">
        <f t="shared" si="65"/>
        <v>41.405874638499995</v>
      </c>
      <c r="E474" s="215"/>
      <c r="F474" s="215"/>
      <c r="G474" s="123">
        <f>年份汇总!$D$6</f>
        <v>0.83</v>
      </c>
      <c r="H474" s="123">
        <f>VLOOKUP(A474,'Hash shared by all mining pools'!$A$4:$Y$63,25)</f>
        <v>0.67810000000000004</v>
      </c>
      <c r="I474" s="144">
        <f t="shared" si="58"/>
        <v>33.828100713695001</v>
      </c>
      <c r="J474" s="215">
        <f t="shared" si="59"/>
        <v>7.336586619540058</v>
      </c>
      <c r="K474" s="215"/>
      <c r="L474" s="123">
        <f>年份汇总!$E$6</f>
        <v>0.14706528837712884</v>
      </c>
      <c r="M474">
        <f t="shared" si="60"/>
        <v>0.49886595950000001</v>
      </c>
      <c r="N474" s="123">
        <f>年份汇总!$F$6</f>
        <v>0.01</v>
      </c>
      <c r="O474">
        <f>VLOOKUP(B474,[1]Sheet1!$A$1:$F$2193,6)</f>
        <v>0.221749948969553</v>
      </c>
      <c r="P474">
        <f t="shared" si="62"/>
        <v>9181750.5881270822</v>
      </c>
      <c r="Q474">
        <f t="shared" si="61"/>
        <v>9181750.5881270822</v>
      </c>
      <c r="R474">
        <f t="shared" si="63"/>
        <v>1626887.7084937133</v>
      </c>
      <c r="S474">
        <f t="shared" si="64"/>
        <v>110623.5010617721</v>
      </c>
    </row>
    <row r="475" spans="1:19">
      <c r="A475" s="171">
        <v>43406</v>
      </c>
      <c r="B475" s="15">
        <v>43406</v>
      </c>
      <c r="C475">
        <v>51.977956319999997</v>
      </c>
      <c r="D475" s="215">
        <f t="shared" si="65"/>
        <v>43.141703745599997</v>
      </c>
      <c r="E475" s="215"/>
      <c r="F475" s="215"/>
      <c r="G475" s="123">
        <f>年份汇总!$D$6</f>
        <v>0.83</v>
      </c>
      <c r="H475" s="123">
        <f>VLOOKUP(A475,'Hash shared by all mining pools'!$A$4:$Y$63,25)</f>
        <v>0.67769999999999997</v>
      </c>
      <c r="I475" s="144">
        <f t="shared" si="58"/>
        <v>35.225460998063994</v>
      </c>
      <c r="J475" s="215">
        <f t="shared" si="59"/>
        <v>7.644153135454606</v>
      </c>
      <c r="K475" s="215"/>
      <c r="L475" s="123">
        <f>年份汇总!$E$6</f>
        <v>0.14706528837712884</v>
      </c>
      <c r="M475">
        <f t="shared" si="60"/>
        <v>0.51977956319999996</v>
      </c>
      <c r="N475" s="123">
        <f>年份汇总!$F$6</f>
        <v>0.01</v>
      </c>
      <c r="O475">
        <f>VLOOKUP(B475,[1]Sheet1!$A$1:$F$2193,6)</f>
        <v>0.223597998404544</v>
      </c>
      <c r="P475">
        <f t="shared" si="62"/>
        <v>9646398.6052779779</v>
      </c>
      <c r="Q475">
        <f t="shared" si="61"/>
        <v>9646398.6052779779</v>
      </c>
      <c r="R475">
        <f t="shared" si="63"/>
        <v>1709217.340585469</v>
      </c>
      <c r="S475">
        <f t="shared" si="64"/>
        <v>116221.66994310818</v>
      </c>
    </row>
    <row r="476" spans="1:19">
      <c r="A476" s="171">
        <v>43409</v>
      </c>
      <c r="B476" s="15">
        <v>43409</v>
      </c>
      <c r="C476">
        <v>54.123853769999997</v>
      </c>
      <c r="D476" s="215">
        <f t="shared" si="65"/>
        <v>44.922798629099994</v>
      </c>
      <c r="E476" s="215"/>
      <c r="F476" s="215"/>
      <c r="G476" s="123">
        <f>年份汇总!$D$6</f>
        <v>0.83</v>
      </c>
      <c r="H476" s="123">
        <f>VLOOKUP(A476,'Hash shared by all mining pools'!$A$4:$Y$63,25)</f>
        <v>0.67769999999999997</v>
      </c>
      <c r="I476" s="144">
        <f t="shared" si="58"/>
        <v>36.679735699928997</v>
      </c>
      <c r="J476" s="215">
        <f t="shared" si="59"/>
        <v>7.959740162766602</v>
      </c>
      <c r="K476" s="215"/>
      <c r="L476" s="123">
        <f>年份汇总!$E$6</f>
        <v>0.14706528837712884</v>
      </c>
      <c r="M476">
        <f t="shared" si="60"/>
        <v>0.54123853769999997</v>
      </c>
      <c r="N476" s="123">
        <f>年份汇总!$F$6</f>
        <v>0.01</v>
      </c>
      <c r="O476">
        <f>VLOOKUP(B476,[1]Sheet1!$A$1:$F$2193,6)</f>
        <v>0.22469071110282299</v>
      </c>
      <c r="P476">
        <f t="shared" si="62"/>
        <v>10093735.568701399</v>
      </c>
      <c r="Q476">
        <f t="shared" si="61"/>
        <v>10093735.568701399</v>
      </c>
      <c r="R476">
        <f t="shared" si="63"/>
        <v>1788479.677365728</v>
      </c>
      <c r="S476">
        <f t="shared" si="64"/>
        <v>121611.27191206506</v>
      </c>
    </row>
    <row r="477" spans="1:19">
      <c r="A477" s="171">
        <v>43412</v>
      </c>
      <c r="B477" s="15">
        <v>43412</v>
      </c>
      <c r="C477">
        <v>51.8328135</v>
      </c>
      <c r="D477" s="215">
        <f t="shared" si="65"/>
        <v>43.021235204999996</v>
      </c>
      <c r="E477" s="215"/>
      <c r="F477" s="215"/>
      <c r="G477" s="123">
        <f>年份汇总!$D$6</f>
        <v>0.83</v>
      </c>
      <c r="H477" s="123">
        <f>VLOOKUP(A477,'Hash shared by all mining pools'!$A$4:$Y$63,25)</f>
        <v>0.67769999999999997</v>
      </c>
      <c r="I477" s="144">
        <f t="shared" si="58"/>
        <v>35.127097708949997</v>
      </c>
      <c r="J477" s="215">
        <f t="shared" si="59"/>
        <v>7.6228076647754373</v>
      </c>
      <c r="K477" s="215"/>
      <c r="L477" s="123">
        <f>年份汇总!$E$6</f>
        <v>0.14706528837712884</v>
      </c>
      <c r="M477">
        <f t="shared" si="60"/>
        <v>0.51832813499999997</v>
      </c>
      <c r="N477" s="123">
        <f>年份汇总!$F$6</f>
        <v>0.01</v>
      </c>
      <c r="O477">
        <f>VLOOKUP(B477,[1]Sheet1!$A$1:$F$2193,6)</f>
        <v>0.22588282495622899</v>
      </c>
      <c r="P477">
        <f t="shared" si="62"/>
        <v>9717758.1412117705</v>
      </c>
      <c r="Q477">
        <f t="shared" si="61"/>
        <v>9717758.1412117705</v>
      </c>
      <c r="R477">
        <f t="shared" si="63"/>
        <v>1721861.3294174706</v>
      </c>
      <c r="S477">
        <f t="shared" si="64"/>
        <v>117081.42338809364</v>
      </c>
    </row>
    <row r="478" spans="1:19">
      <c r="A478" s="171">
        <v>43415</v>
      </c>
      <c r="B478" s="15">
        <v>43415</v>
      </c>
      <c r="C478">
        <v>47.652507450000002</v>
      </c>
      <c r="D478" s="215">
        <f t="shared" si="65"/>
        <v>39.551581183499998</v>
      </c>
      <c r="E478" s="215"/>
      <c r="F478" s="215"/>
      <c r="G478" s="123">
        <f>年份汇总!$D$6</f>
        <v>0.83</v>
      </c>
      <c r="H478" s="123">
        <f>VLOOKUP(A478,'Hash shared by all mining pools'!$A$4:$Y$63,25)</f>
        <v>0.67769999999999997</v>
      </c>
      <c r="I478" s="144">
        <f t="shared" si="58"/>
        <v>32.294104298865001</v>
      </c>
      <c r="J478" s="215">
        <f t="shared" si="59"/>
        <v>7.0080297500275313</v>
      </c>
      <c r="K478" s="215"/>
      <c r="L478" s="123">
        <f>年份汇总!$E$6</f>
        <v>0.14706528837712884</v>
      </c>
      <c r="M478">
        <f t="shared" si="60"/>
        <v>0.47652507450000003</v>
      </c>
      <c r="N478" s="123">
        <f>年份汇总!$F$6</f>
        <v>0.01</v>
      </c>
      <c r="O478">
        <f>VLOOKUP(B478,[1]Sheet1!$A$1:$F$2193,6)</f>
        <v>0.22439705769031301</v>
      </c>
      <c r="P478">
        <f t="shared" si="62"/>
        <v>8875258.4445769489</v>
      </c>
      <c r="Q478">
        <f t="shared" si="61"/>
        <v>8875258.4445769489</v>
      </c>
      <c r="R478">
        <f t="shared" si="63"/>
        <v>1572581.2561123578</v>
      </c>
      <c r="S478">
        <f t="shared" si="64"/>
        <v>106930.82463345722</v>
      </c>
    </row>
    <row r="479" spans="1:19">
      <c r="A479" s="171">
        <v>43418</v>
      </c>
      <c r="B479" s="15">
        <v>43418</v>
      </c>
      <c r="C479">
        <v>47.091289490000001</v>
      </c>
      <c r="D479" s="215">
        <f t="shared" si="65"/>
        <v>39.085770276699996</v>
      </c>
      <c r="E479" s="215"/>
      <c r="F479" s="215"/>
      <c r="G479" s="123">
        <f>年份汇总!$D$6</f>
        <v>0.83</v>
      </c>
      <c r="H479" s="123">
        <f>VLOOKUP(A479,'Hash shared by all mining pools'!$A$4:$Y$63,25)</f>
        <v>0.67769999999999997</v>
      </c>
      <c r="I479" s="144">
        <f t="shared" si="58"/>
        <v>31.913766887373001</v>
      </c>
      <c r="J479" s="215">
        <f t="shared" si="59"/>
        <v>6.9254940688977067</v>
      </c>
      <c r="K479" s="215"/>
      <c r="L479" s="123">
        <f>年份汇总!$E$6</f>
        <v>0.14706528837712884</v>
      </c>
      <c r="M479">
        <f t="shared" si="60"/>
        <v>0.47091289490000005</v>
      </c>
      <c r="N479" s="123">
        <f>年份汇总!$F$6</f>
        <v>0.01</v>
      </c>
      <c r="O479">
        <f>VLOOKUP(B479,[1]Sheet1!$A$1:$F$2193,6)</f>
        <v>0.20084458398994401</v>
      </c>
      <c r="P479">
        <f t="shared" si="62"/>
        <v>7850165.2711503292</v>
      </c>
      <c r="Q479">
        <f t="shared" si="61"/>
        <v>7850165.2711503292</v>
      </c>
      <c r="R479">
        <f t="shared" si="63"/>
        <v>1390947.9751925846</v>
      </c>
      <c r="S479">
        <f t="shared" si="64"/>
        <v>94580.304471690732</v>
      </c>
    </row>
    <row r="480" spans="1:19">
      <c r="A480" s="171">
        <v>43421</v>
      </c>
      <c r="B480" s="15">
        <v>43421</v>
      </c>
      <c r="C480">
        <v>47.244348930000001</v>
      </c>
      <c r="D480" s="215">
        <f t="shared" si="65"/>
        <v>39.212809611899999</v>
      </c>
      <c r="E480" s="215"/>
      <c r="F480" s="215"/>
      <c r="G480" s="123">
        <f>年份汇总!$D$6</f>
        <v>0.83</v>
      </c>
      <c r="H480" s="123">
        <f>VLOOKUP(A480,'Hash shared by all mining pools'!$A$4:$Y$63,25)</f>
        <v>0.67769999999999997</v>
      </c>
      <c r="I480" s="144">
        <f t="shared" si="58"/>
        <v>32.017495269861001</v>
      </c>
      <c r="J480" s="215">
        <f t="shared" si="59"/>
        <v>6.9480037995801487</v>
      </c>
      <c r="K480" s="215"/>
      <c r="L480" s="123">
        <f>年份汇总!$E$6</f>
        <v>0.14706528837712884</v>
      </c>
      <c r="M480">
        <f t="shared" si="60"/>
        <v>0.47244348930000002</v>
      </c>
      <c r="N480" s="123">
        <f>年份汇总!$F$6</f>
        <v>0.01</v>
      </c>
      <c r="O480">
        <f>VLOOKUP(B480,[1]Sheet1!$A$1:$F$2193,6)</f>
        <v>0.209922148081823</v>
      </c>
      <c r="P480">
        <f t="shared" si="62"/>
        <v>8231637.2260536039</v>
      </c>
      <c r="Q480">
        <f t="shared" si="61"/>
        <v>8231637.2260536039</v>
      </c>
      <c r="R480">
        <f t="shared" si="63"/>
        <v>1458539.8824885327</v>
      </c>
      <c r="S480">
        <f t="shared" si="64"/>
        <v>99176.352121127755</v>
      </c>
    </row>
    <row r="481" spans="1:19">
      <c r="A481" s="171">
        <v>43424</v>
      </c>
      <c r="B481" s="15">
        <v>43424</v>
      </c>
      <c r="C481">
        <v>45.715818249999998</v>
      </c>
      <c r="D481" s="215">
        <f t="shared" si="65"/>
        <v>37.9441291475</v>
      </c>
      <c r="E481" s="215"/>
      <c r="F481" s="215"/>
      <c r="G481" s="123">
        <f>年份汇总!$D$6</f>
        <v>0.83</v>
      </c>
      <c r="H481" s="123">
        <f>VLOOKUP(A481,'Hash shared by all mining pools'!$A$4:$Y$63,25)</f>
        <v>0.67769999999999997</v>
      </c>
      <c r="I481" s="144">
        <f t="shared" si="58"/>
        <v>30.981610028024996</v>
      </c>
      <c r="J481" s="215">
        <f t="shared" si="59"/>
        <v>6.7232099943326595</v>
      </c>
      <c r="K481" s="215"/>
      <c r="L481" s="123">
        <f>年份汇总!$E$6</f>
        <v>0.14706528837712884</v>
      </c>
      <c r="M481">
        <f t="shared" si="60"/>
        <v>0.45715818250000001</v>
      </c>
      <c r="N481" s="123">
        <f>年份汇总!$F$6</f>
        <v>0.01</v>
      </c>
      <c r="O481">
        <f>VLOOKUP(B481,[1]Sheet1!$A$1:$F$2193,6)</f>
        <v>0.168255417553697</v>
      </c>
      <c r="P481">
        <f t="shared" si="62"/>
        <v>6384305.2934240168</v>
      </c>
      <c r="Q481">
        <f t="shared" si="61"/>
        <v>6384305.2934240168</v>
      </c>
      <c r="R481">
        <f t="shared" si="63"/>
        <v>1131216.5048976303</v>
      </c>
      <c r="S481">
        <f t="shared" si="64"/>
        <v>76919.340884626727</v>
      </c>
    </row>
    <row r="482" spans="1:19">
      <c r="A482" s="171">
        <v>43427</v>
      </c>
      <c r="B482" s="15">
        <v>43427</v>
      </c>
      <c r="C482">
        <v>42.714092649999998</v>
      </c>
      <c r="D482" s="215">
        <f t="shared" si="65"/>
        <v>35.452696899499998</v>
      </c>
      <c r="E482" s="215"/>
      <c r="F482" s="215"/>
      <c r="G482" s="123">
        <f>年份汇总!$D$6</f>
        <v>0.83</v>
      </c>
      <c r="H482" s="123">
        <f>VLOOKUP(A482,'Hash shared by all mining pools'!$A$4:$Y$63,25)</f>
        <v>0.67769999999999997</v>
      </c>
      <c r="I482" s="144">
        <f t="shared" si="58"/>
        <v>28.947340588904996</v>
      </c>
      <c r="J482" s="215">
        <f t="shared" si="59"/>
        <v>6.2817603533396493</v>
      </c>
      <c r="K482" s="215"/>
      <c r="L482" s="123">
        <f>年份汇总!$E$6</f>
        <v>0.14706528837712884</v>
      </c>
      <c r="M482">
        <f t="shared" si="60"/>
        <v>0.42714092649999996</v>
      </c>
      <c r="N482" s="123">
        <f>年份汇总!$F$6</f>
        <v>0.01</v>
      </c>
      <c r="O482">
        <f>VLOOKUP(B482,[1]Sheet1!$A$1:$F$2193,6)</f>
        <v>0.164296084162801</v>
      </c>
      <c r="P482">
        <f t="shared" si="62"/>
        <v>5824739.2735985266</v>
      </c>
      <c r="Q482">
        <f t="shared" si="61"/>
        <v>5824739.2735985266</v>
      </c>
      <c r="R482">
        <f t="shared" si="63"/>
        <v>1032068.6277028377</v>
      </c>
      <c r="S482">
        <f t="shared" si="64"/>
        <v>70177.581609620785</v>
      </c>
    </row>
    <row r="483" spans="1:19">
      <c r="A483" s="171">
        <v>43430</v>
      </c>
      <c r="B483" s="15">
        <v>43430</v>
      </c>
      <c r="C483">
        <v>41.389434850000001</v>
      </c>
      <c r="D483" s="215">
        <f t="shared" si="65"/>
        <v>34.3532309255</v>
      </c>
      <c r="E483" s="215"/>
      <c r="F483" s="215"/>
      <c r="G483" s="123">
        <f>年份汇总!$D$6</f>
        <v>0.83</v>
      </c>
      <c r="H483" s="123">
        <f>VLOOKUP(A483,'Hash shared by all mining pools'!$A$4:$Y$63,25)</f>
        <v>0.67769999999999997</v>
      </c>
      <c r="I483" s="144">
        <f t="shared" si="58"/>
        <v>28.049619997844999</v>
      </c>
      <c r="J483" s="215">
        <f t="shared" si="59"/>
        <v>6.0869491719816367</v>
      </c>
      <c r="K483" s="215"/>
      <c r="L483" s="123">
        <f>年份汇总!$E$6</f>
        <v>0.14706528837712884</v>
      </c>
      <c r="M483">
        <f t="shared" si="60"/>
        <v>0.41389434850000001</v>
      </c>
      <c r="N483" s="123">
        <f>年份汇总!$F$6</f>
        <v>0.01</v>
      </c>
      <c r="O483">
        <f>VLOOKUP(B483,[1]Sheet1!$A$1:$F$2193,6)</f>
        <v>0.14282966397035499</v>
      </c>
      <c r="P483">
        <f t="shared" si="62"/>
        <v>4906660.4293851722</v>
      </c>
      <c r="Q483">
        <f t="shared" si="61"/>
        <v>4906660.4293851722</v>
      </c>
      <c r="R483">
        <f t="shared" si="63"/>
        <v>869396.9048387676</v>
      </c>
      <c r="S483">
        <f t="shared" si="64"/>
        <v>59116.390715484005</v>
      </c>
    </row>
    <row r="484" spans="1:19">
      <c r="A484" s="171">
        <v>43433</v>
      </c>
      <c r="B484" s="15">
        <v>43433</v>
      </c>
      <c r="C484">
        <v>40.822456289999998</v>
      </c>
      <c r="D484" s="215">
        <f t="shared" si="65"/>
        <v>33.882638720699994</v>
      </c>
      <c r="E484" s="215"/>
      <c r="F484" s="215"/>
      <c r="G484" s="123">
        <f>年份汇总!$D$6</f>
        <v>0.83</v>
      </c>
      <c r="H484" s="123">
        <f>VLOOKUP(A484,'Hash shared by all mining pools'!$A$4:$Y$63,25)</f>
        <v>0.67769999999999997</v>
      </c>
      <c r="I484" s="144">
        <f t="shared" si="58"/>
        <v>27.665378627732998</v>
      </c>
      <c r="J484" s="215">
        <f t="shared" si="59"/>
        <v>6.003566306551587</v>
      </c>
      <c r="K484" s="215"/>
      <c r="L484" s="123">
        <f>年份汇总!$E$6</f>
        <v>0.14706528837712884</v>
      </c>
      <c r="M484">
        <f t="shared" si="60"/>
        <v>0.40822456289999998</v>
      </c>
      <c r="N484" s="123">
        <f>年份汇总!$F$6</f>
        <v>0.01</v>
      </c>
      <c r="O484">
        <f>VLOOKUP(B484,[1]Sheet1!$A$1:$F$2193,6)</f>
        <v>0.16171624360092199</v>
      </c>
      <c r="P484">
        <f t="shared" si="62"/>
        <v>5479373.0571987526</v>
      </c>
      <c r="Q484">
        <f t="shared" si="61"/>
        <v>5479373.0571987526</v>
      </c>
      <c r="R484">
        <f t="shared" si="63"/>
        <v>970874.19130458392</v>
      </c>
      <c r="S484">
        <f t="shared" si="64"/>
        <v>66016.542857816297</v>
      </c>
    </row>
    <row r="485" spans="1:19">
      <c r="A485" s="171">
        <v>43436</v>
      </c>
      <c r="B485" s="15">
        <v>43436</v>
      </c>
      <c r="C485">
        <v>39.499506320000002</v>
      </c>
      <c r="D485" s="215">
        <f t="shared" si="65"/>
        <v>32.7845902456</v>
      </c>
      <c r="E485" s="215"/>
      <c r="F485" s="215"/>
      <c r="G485" s="123">
        <f>年份汇总!$D$6</f>
        <v>0.83</v>
      </c>
      <c r="H485" s="123">
        <f>VLOOKUP(A485,'Hash shared by all mining pools'!$A$4:$Y$63,25)</f>
        <v>0.69520000000000015</v>
      </c>
      <c r="I485" s="144">
        <f t="shared" si="58"/>
        <v>27.460056793664009</v>
      </c>
      <c r="J485" s="215">
        <f t="shared" si="59"/>
        <v>5.8090062877050235</v>
      </c>
      <c r="K485" s="215"/>
      <c r="L485" s="123">
        <f>年份汇总!$E$6</f>
        <v>0.14706528837712884</v>
      </c>
      <c r="M485">
        <f t="shared" si="60"/>
        <v>0.39499506320000005</v>
      </c>
      <c r="N485" s="123">
        <f>年份汇总!$F$6</f>
        <v>0.01</v>
      </c>
      <c r="O485">
        <f>VLOOKUP(B485,[1]Sheet1!$A$1:$F$2193,6)</f>
        <v>0.15646396638316001</v>
      </c>
      <c r="P485">
        <f t="shared" si="62"/>
        <v>5129607.0260732342</v>
      </c>
      <c r="Q485">
        <f t="shared" si="61"/>
        <v>5129607.0260732342</v>
      </c>
      <c r="R485">
        <f t="shared" si="63"/>
        <v>908900.16451904399</v>
      </c>
      <c r="S485">
        <f t="shared" si="64"/>
        <v>61802.494290038972</v>
      </c>
    </row>
    <row r="486" spans="1:19">
      <c r="A486" s="171">
        <v>43439</v>
      </c>
      <c r="B486" s="15">
        <v>43439</v>
      </c>
      <c r="C486">
        <v>37.757484099999999</v>
      </c>
      <c r="D486" s="215">
        <f t="shared" si="65"/>
        <v>31.338711802999999</v>
      </c>
      <c r="E486" s="215"/>
      <c r="F486" s="215"/>
      <c r="G486" s="123">
        <f>年份汇总!$D$6</f>
        <v>0.83</v>
      </c>
      <c r="H486" s="123">
        <f>VLOOKUP(A486,'Hash shared by all mining pools'!$A$4:$Y$63,25)</f>
        <v>0.69520000000000015</v>
      </c>
      <c r="I486" s="144">
        <f t="shared" si="58"/>
        <v>26.249002946320005</v>
      </c>
      <c r="J486" s="215">
        <f t="shared" si="59"/>
        <v>5.5528152875613568</v>
      </c>
      <c r="K486" s="215"/>
      <c r="L486" s="123">
        <f>年份汇总!$E$6</f>
        <v>0.14706528837712884</v>
      </c>
      <c r="M486">
        <f t="shared" si="60"/>
        <v>0.37757484099999999</v>
      </c>
      <c r="N486" s="123">
        <f>年份汇总!$F$6</f>
        <v>0.01</v>
      </c>
      <c r="O486">
        <f>VLOOKUP(B486,[1]Sheet1!$A$1:$F$2193,6)</f>
        <v>0.167180287742144</v>
      </c>
      <c r="P486">
        <f t="shared" si="62"/>
        <v>5239214.8566936636</v>
      </c>
      <c r="Q486">
        <f t="shared" si="61"/>
        <v>5239214.8566936636</v>
      </c>
      <c r="R486">
        <f t="shared" si="63"/>
        <v>928321.25755348371</v>
      </c>
      <c r="S486">
        <f t="shared" si="64"/>
        <v>63123.07056257427</v>
      </c>
    </row>
    <row r="487" spans="1:19">
      <c r="A487" s="171">
        <v>43442</v>
      </c>
      <c r="B487" s="15">
        <v>43442</v>
      </c>
      <c r="C487">
        <v>37.191010300000002</v>
      </c>
      <c r="D487" s="215">
        <f t="shared" si="65"/>
        <v>30.868538549</v>
      </c>
      <c r="E487" s="215"/>
      <c r="F487" s="215"/>
      <c r="G487" s="123">
        <f>年份汇总!$D$6</f>
        <v>0.83</v>
      </c>
      <c r="H487" s="123">
        <f>VLOOKUP(A487,'Hash shared by all mining pools'!$A$4:$Y$63,25)</f>
        <v>0.69520000000000015</v>
      </c>
      <c r="I487" s="144">
        <f t="shared" si="58"/>
        <v>25.855190360560005</v>
      </c>
      <c r="J487" s="215">
        <f t="shared" si="59"/>
        <v>5.4695066548062696</v>
      </c>
      <c r="K487" s="215"/>
      <c r="L487" s="123">
        <f>年份汇总!$E$6</f>
        <v>0.14706528837712884</v>
      </c>
      <c r="M487">
        <f t="shared" si="60"/>
        <v>0.37191010300000005</v>
      </c>
      <c r="N487" s="123">
        <f>年份汇总!$F$6</f>
        <v>0.01</v>
      </c>
      <c r="O487">
        <f>VLOOKUP(B487,[1]Sheet1!$A$1:$F$2193,6)</f>
        <v>0.15480517263587401</v>
      </c>
      <c r="P487">
        <f t="shared" si="62"/>
        <v>4778609.4390950771</v>
      </c>
      <c r="Q487">
        <f t="shared" si="61"/>
        <v>4778609.4390950771</v>
      </c>
      <c r="R487">
        <f t="shared" si="63"/>
        <v>846707.92193034641</v>
      </c>
      <c r="S487">
        <f t="shared" si="64"/>
        <v>57573.607699940694</v>
      </c>
    </row>
    <row r="488" spans="1:19">
      <c r="A488" s="171">
        <v>43445</v>
      </c>
      <c r="B488" s="15">
        <v>43445</v>
      </c>
      <c r="C488">
        <v>35.969936150000002</v>
      </c>
      <c r="D488" s="215">
        <f t="shared" si="65"/>
        <v>29.855047004500001</v>
      </c>
      <c r="E488" s="215"/>
      <c r="F488" s="215"/>
      <c r="G488" s="123">
        <f>年份汇总!$D$6</f>
        <v>0.83</v>
      </c>
      <c r="H488" s="123">
        <f>VLOOKUP(A488,'Hash shared by all mining pools'!$A$4:$Y$63,25)</f>
        <v>0.69520000000000015</v>
      </c>
      <c r="I488" s="144">
        <f t="shared" si="58"/>
        <v>25.006299611480006</v>
      </c>
      <c r="J488" s="215">
        <f t="shared" si="59"/>
        <v>5.2899290328066622</v>
      </c>
      <c r="K488" s="215"/>
      <c r="L488" s="123">
        <f>年份汇总!$E$6</f>
        <v>0.14706528837712884</v>
      </c>
      <c r="M488">
        <f t="shared" si="60"/>
        <v>0.35969936150000004</v>
      </c>
      <c r="N488" s="123">
        <f>年份汇总!$F$6</f>
        <v>0.01</v>
      </c>
      <c r="O488">
        <f>VLOOKUP(B488,[1]Sheet1!$A$1:$F$2193,6)</f>
        <v>0.15251077962351201</v>
      </c>
      <c r="P488">
        <f t="shared" si="62"/>
        <v>4553216.494352892</v>
      </c>
      <c r="Q488">
        <f t="shared" si="61"/>
        <v>4553216.494352892</v>
      </c>
      <c r="R488">
        <f t="shared" si="63"/>
        <v>806771.20094639482</v>
      </c>
      <c r="S488">
        <f t="shared" si="64"/>
        <v>54858.030052444483</v>
      </c>
    </row>
    <row r="489" spans="1:19">
      <c r="A489" s="171">
        <v>43448</v>
      </c>
      <c r="B489" s="15">
        <v>43448</v>
      </c>
      <c r="C489">
        <v>35.005336730000003</v>
      </c>
      <c r="D489" s="215">
        <f t="shared" si="65"/>
        <v>29.054429485900002</v>
      </c>
      <c r="E489" s="215"/>
      <c r="F489" s="215"/>
      <c r="G489" s="123">
        <f>年份汇总!$D$6</f>
        <v>0.83</v>
      </c>
      <c r="H489" s="123">
        <f>VLOOKUP(A489,'Hash shared by all mining pools'!$A$4:$Y$63,25)</f>
        <v>0.69520000000000015</v>
      </c>
      <c r="I489" s="144">
        <f t="shared" si="58"/>
        <v>24.335710094696008</v>
      </c>
      <c r="J489" s="215">
        <f t="shared" si="59"/>
        <v>5.1480699409359509</v>
      </c>
      <c r="K489" s="215"/>
      <c r="L489" s="123">
        <f>年份汇总!$E$6</f>
        <v>0.14706528837712884</v>
      </c>
      <c r="M489">
        <f t="shared" si="60"/>
        <v>0.35005336730000003</v>
      </c>
      <c r="N489" s="123">
        <f>年份汇总!$F$6</f>
        <v>0.01</v>
      </c>
      <c r="O489">
        <f>VLOOKUP(B489,[1]Sheet1!$A$1:$F$2193,6)</f>
        <v>0.14440068817395599</v>
      </c>
      <c r="P489">
        <f t="shared" si="62"/>
        <v>4195479.612265639</v>
      </c>
      <c r="Q489">
        <f t="shared" si="61"/>
        <v>4195479.612265639</v>
      </c>
      <c r="R489">
        <f t="shared" si="63"/>
        <v>743384.84223880828</v>
      </c>
      <c r="S489">
        <f t="shared" si="64"/>
        <v>50547.947135730588</v>
      </c>
    </row>
    <row r="490" spans="1:19">
      <c r="A490" s="171">
        <v>43451</v>
      </c>
      <c r="B490" s="15">
        <v>43451</v>
      </c>
      <c r="C490">
        <v>37.010224289999996</v>
      </c>
      <c r="D490" s="215">
        <f t="shared" si="65"/>
        <v>30.718486160699996</v>
      </c>
      <c r="E490" s="215"/>
      <c r="F490" s="215"/>
      <c r="G490" s="123">
        <f>年份汇总!$D$6</f>
        <v>0.83</v>
      </c>
      <c r="H490" s="123">
        <f>VLOOKUP(A490,'Hash shared by all mining pools'!$A$4:$Y$63,25)</f>
        <v>0.69520000000000015</v>
      </c>
      <c r="I490" s="144">
        <f t="shared" si="58"/>
        <v>25.729507926408004</v>
      </c>
      <c r="J490" s="215">
        <f t="shared" si="59"/>
        <v>5.4429193081110681</v>
      </c>
      <c r="K490" s="215"/>
      <c r="L490" s="123">
        <f>年份汇总!$E$6</f>
        <v>0.14706528837712884</v>
      </c>
      <c r="M490">
        <f t="shared" si="60"/>
        <v>0.37010224289999999</v>
      </c>
      <c r="N490" s="123">
        <f>年份汇总!$F$6</f>
        <v>0.01</v>
      </c>
      <c r="O490">
        <f>VLOOKUP(B490,[1]Sheet1!$A$1:$F$2193,6)</f>
        <v>0.15791142093968299</v>
      </c>
      <c r="P490">
        <f t="shared" si="62"/>
        <v>4850799.7987521235</v>
      </c>
      <c r="Q490">
        <f t="shared" si="61"/>
        <v>4850799.7987521235</v>
      </c>
      <c r="R490">
        <f t="shared" si="63"/>
        <v>859499.12200385507</v>
      </c>
      <c r="S490">
        <f t="shared" si="64"/>
        <v>58443.371069302702</v>
      </c>
    </row>
    <row r="491" spans="1:19">
      <c r="A491" s="171">
        <v>43454</v>
      </c>
      <c r="B491" s="15">
        <v>43454</v>
      </c>
      <c r="C491">
        <v>38.029757879999998</v>
      </c>
      <c r="D491" s="215">
        <f t="shared" si="65"/>
        <v>31.564699040399997</v>
      </c>
      <c r="E491" s="215"/>
      <c r="F491" s="215"/>
      <c r="G491" s="123">
        <f>年份汇总!$D$6</f>
        <v>0.83</v>
      </c>
      <c r="H491" s="123">
        <f>VLOOKUP(A491,'Hash shared by all mining pools'!$A$4:$Y$63,25)</f>
        <v>0.69520000000000015</v>
      </c>
      <c r="I491" s="144">
        <f t="shared" si="58"/>
        <v>26.438287678176003</v>
      </c>
      <c r="J491" s="215">
        <f t="shared" si="59"/>
        <v>5.5928573095345877</v>
      </c>
      <c r="K491" s="215"/>
      <c r="L491" s="123">
        <f>年份汇总!$E$6</f>
        <v>0.14706528837712884</v>
      </c>
      <c r="M491">
        <f t="shared" si="60"/>
        <v>0.38029757879999998</v>
      </c>
      <c r="N491" s="123">
        <f>年份汇总!$F$6</f>
        <v>0.01</v>
      </c>
      <c r="O491">
        <f>VLOOKUP(B491,[1]Sheet1!$A$1:$F$2193,6)</f>
        <v>0.203593452362858</v>
      </c>
      <c r="P491">
        <f t="shared" si="62"/>
        <v>6426366.0504296264</v>
      </c>
      <c r="Q491">
        <f t="shared" si="61"/>
        <v>6426366.0504296264</v>
      </c>
      <c r="R491">
        <f t="shared" si="63"/>
        <v>1138669.1282209922</v>
      </c>
      <c r="S491">
        <f t="shared" si="64"/>
        <v>77426.096993128042</v>
      </c>
    </row>
    <row r="492" spans="1:19">
      <c r="A492" s="171">
        <v>43457</v>
      </c>
      <c r="B492" s="15">
        <v>43457</v>
      </c>
      <c r="C492">
        <v>37.486502690000002</v>
      </c>
      <c r="D492" s="215">
        <f t="shared" si="65"/>
        <v>31.113797232700001</v>
      </c>
      <c r="E492" s="215"/>
      <c r="F492" s="215"/>
      <c r="G492" s="123">
        <f>年份汇总!$D$6</f>
        <v>0.83</v>
      </c>
      <c r="H492" s="123">
        <f>VLOOKUP(A492,'Hash shared by all mining pools'!$A$4:$Y$63,25)</f>
        <v>0.69520000000000015</v>
      </c>
      <c r="I492" s="144">
        <f t="shared" si="58"/>
        <v>26.060616670088006</v>
      </c>
      <c r="J492" s="215">
        <f t="shared" si="59"/>
        <v>5.512963328354866</v>
      </c>
      <c r="K492" s="215"/>
      <c r="L492" s="123">
        <f>年份汇总!$E$6</f>
        <v>0.14706528837712884</v>
      </c>
      <c r="M492">
        <f t="shared" si="60"/>
        <v>0.37486502690000001</v>
      </c>
      <c r="N492" s="123">
        <f>年份汇总!$F$6</f>
        <v>0.01</v>
      </c>
      <c r="O492">
        <f>VLOOKUP(B492,[1]Sheet1!$A$1:$F$2193,6)</f>
        <v>0.19692295549821101</v>
      </c>
      <c r="P492">
        <f t="shared" si="62"/>
        <v>6127020.9078353439</v>
      </c>
      <c r="Q492">
        <f t="shared" si="61"/>
        <v>6127020.9078353439</v>
      </c>
      <c r="R492">
        <f t="shared" si="63"/>
        <v>1085629.0321728946</v>
      </c>
      <c r="S492">
        <f t="shared" si="64"/>
        <v>73819.529010064376</v>
      </c>
    </row>
    <row r="493" spans="1:19">
      <c r="A493" s="171">
        <v>43460</v>
      </c>
      <c r="B493" s="15">
        <v>43460</v>
      </c>
      <c r="C493">
        <v>38.725392659999997</v>
      </c>
      <c r="D493" s="215">
        <f t="shared" si="65"/>
        <v>32.142075907799999</v>
      </c>
      <c r="E493" s="215"/>
      <c r="F493" s="215"/>
      <c r="G493" s="123">
        <f>年份汇总!$D$6</f>
        <v>0.83</v>
      </c>
      <c r="H493" s="123">
        <f>VLOOKUP(A493,'Hash shared by all mining pools'!$A$4:$Y$63,25)</f>
        <v>0.69520000000000015</v>
      </c>
      <c r="I493" s="144">
        <f t="shared" si="58"/>
        <v>26.921892977232005</v>
      </c>
      <c r="J493" s="215">
        <f t="shared" si="59"/>
        <v>5.6951610390604479</v>
      </c>
      <c r="K493" s="215"/>
      <c r="L493" s="123">
        <f>年份汇总!$E$6</f>
        <v>0.14706528837712884</v>
      </c>
      <c r="M493">
        <f t="shared" si="60"/>
        <v>0.38725392659999996</v>
      </c>
      <c r="N493" s="123">
        <f>年份汇总!$F$6</f>
        <v>0.01</v>
      </c>
      <c r="O493">
        <f>VLOOKUP(B493,[1]Sheet1!$A$1:$F$2193,6)</f>
        <v>0.18994616533297201</v>
      </c>
      <c r="P493">
        <f t="shared" si="62"/>
        <v>6105264.0645279158</v>
      </c>
      <c r="Q493">
        <f t="shared" si="61"/>
        <v>6105264.0645279158</v>
      </c>
      <c r="R493">
        <f t="shared" si="63"/>
        <v>1081774.0003232765</v>
      </c>
      <c r="S493">
        <f t="shared" si="64"/>
        <v>73557.398367806192</v>
      </c>
    </row>
    <row r="494" spans="1:19" s="181" customFormat="1">
      <c r="A494" s="185">
        <v>43463</v>
      </c>
      <c r="B494" s="179">
        <v>43463</v>
      </c>
      <c r="C494" s="181">
        <v>41.08608589</v>
      </c>
      <c r="D494" s="216">
        <f t="shared" si="65"/>
        <v>34.101451288699998</v>
      </c>
      <c r="E494" s="216"/>
      <c r="F494" s="216"/>
      <c r="G494" s="186">
        <f>年份汇总!$D$6</f>
        <v>0.83</v>
      </c>
      <c r="H494" s="186">
        <f>VLOOKUP(A494,'Hash shared by all mining pools'!$A$4:$Y$63,25)</f>
        <v>0.69520000000000015</v>
      </c>
      <c r="I494" s="187">
        <f t="shared" si="58"/>
        <v>28.563046910728005</v>
      </c>
      <c r="J494" s="216">
        <f t="shared" si="59"/>
        <v>6.0423370697003342</v>
      </c>
      <c r="K494" s="216"/>
      <c r="L494" s="186">
        <f>年份汇总!$E$6</f>
        <v>0.14706528837712884</v>
      </c>
      <c r="M494" s="181">
        <f t="shared" si="60"/>
        <v>0.41086085890000001</v>
      </c>
      <c r="N494" s="186">
        <f>年份汇总!$F$6</f>
        <v>0.01</v>
      </c>
      <c r="O494" s="181">
        <f>VLOOKUP(B494,[1]Sheet1!$A$1:$F$2193,6)</f>
        <v>0.188129580146667</v>
      </c>
      <c r="P494" s="181">
        <f t="shared" si="62"/>
        <v>6415491.7133351471</v>
      </c>
      <c r="Q494" s="181">
        <f t="shared" si="61"/>
        <v>6415491.7133351471</v>
      </c>
      <c r="R494" s="181">
        <f t="shared" si="63"/>
        <v>1136742.3360273661</v>
      </c>
      <c r="S494" s="181">
        <f t="shared" si="64"/>
        <v>77295.080883555987</v>
      </c>
    </row>
    <row r="495" spans="1:19" s="181" customFormat="1">
      <c r="A495" s="185">
        <v>43466</v>
      </c>
      <c r="B495" s="179">
        <v>43466</v>
      </c>
      <c r="C495" s="181">
        <v>40.723454949999997</v>
      </c>
      <c r="D495" s="216">
        <f t="shared" si="65"/>
        <v>24.841307519499999</v>
      </c>
      <c r="E495" s="216"/>
      <c r="F495" s="216"/>
      <c r="G495" s="186">
        <f>年份汇总!$D$7</f>
        <v>0.61</v>
      </c>
      <c r="H495" s="186">
        <f>VLOOKUP(A495,'Hash shared by all mining pools'!$A$4:$Y$63,25)</f>
        <v>0.54100000000000004</v>
      </c>
      <c r="I495" s="187">
        <f t="shared" si="58"/>
        <v>22.03138912795</v>
      </c>
      <c r="J495" s="216">
        <f t="shared" si="59"/>
        <v>10.930175308579997</v>
      </c>
      <c r="K495" s="216"/>
      <c r="L495" s="186">
        <f>年份汇总!$E$7</f>
        <v>0.26839999999999997</v>
      </c>
      <c r="M495" s="181">
        <f t="shared" si="60"/>
        <v>3.5103618166900001</v>
      </c>
      <c r="N495" s="186">
        <f>年份汇总!$F$7</f>
        <v>8.6200000000000013E-2</v>
      </c>
      <c r="O495" s="181">
        <f>VLOOKUP(B495,[1]Sheet1!$A$1:$F$2193,6)</f>
        <v>0.17201457451928001</v>
      </c>
      <c r="P495" s="181">
        <f t="shared" si="62"/>
        <v>4273066.9434693838</v>
      </c>
      <c r="Q495" s="181">
        <f t="shared" si="61"/>
        <v>4273066.9434693838</v>
      </c>
      <c r="R495" s="181">
        <f t="shared" si="63"/>
        <v>1880149.4551265284</v>
      </c>
      <c r="S495" s="181">
        <f t="shared" si="64"/>
        <v>603833.39430665714</v>
      </c>
    </row>
    <row r="496" spans="1:19">
      <c r="A496" s="171">
        <v>43469</v>
      </c>
      <c r="B496" s="15">
        <v>43469</v>
      </c>
      <c r="C496">
        <v>41.499587179999999</v>
      </c>
      <c r="D496" s="215">
        <f t="shared" si="65"/>
        <v>25.314748179799999</v>
      </c>
      <c r="E496" s="215"/>
      <c r="F496" s="215"/>
      <c r="G496" s="123">
        <f>年份汇总!$D$7</f>
        <v>0.61</v>
      </c>
      <c r="H496" s="123">
        <f>VLOOKUP(A496,'Hash shared by all mining pools'!$A$4:$Y$63,25)</f>
        <v>0.54100000000000004</v>
      </c>
      <c r="I496" s="144">
        <f t="shared" si="58"/>
        <v>22.45127666438</v>
      </c>
      <c r="J496" s="215">
        <f t="shared" si="59"/>
        <v>11.138489199111998</v>
      </c>
      <c r="K496" s="215"/>
      <c r="L496" s="123">
        <f>年份汇总!$E$7</f>
        <v>0.26839999999999997</v>
      </c>
      <c r="M496">
        <f t="shared" si="60"/>
        <v>3.5772644149160002</v>
      </c>
      <c r="N496" s="123">
        <f>年份汇总!$F$7</f>
        <v>8.6200000000000013E-2</v>
      </c>
      <c r="O496">
        <f>VLOOKUP(B496,[1]Sheet1!$A$1:$F$2193,6)</f>
        <v>0.17265008752771399</v>
      </c>
      <c r="P496">
        <f t="shared" si="62"/>
        <v>4370593.4889845084</v>
      </c>
      <c r="Q496">
        <f t="shared" si="61"/>
        <v>4370593.4889845084</v>
      </c>
      <c r="R496">
        <f t="shared" si="63"/>
        <v>1923061.1351531835</v>
      </c>
      <c r="S496">
        <f t="shared" si="64"/>
        <v>617615.01434502401</v>
      </c>
    </row>
    <row r="497" spans="1:19">
      <c r="A497" s="171">
        <v>43472</v>
      </c>
      <c r="B497" s="15">
        <v>43472</v>
      </c>
      <c r="C497">
        <v>42.76299272</v>
      </c>
      <c r="D497" s="215">
        <f t="shared" si="65"/>
        <v>26.085425559200001</v>
      </c>
      <c r="E497" s="215"/>
      <c r="F497" s="215"/>
      <c r="G497" s="123">
        <f>年份汇总!$D$7</f>
        <v>0.61</v>
      </c>
      <c r="H497" s="123">
        <f>VLOOKUP(A497,'Hash shared by all mining pools'!$A$4:$Y$63,25)</f>
        <v>0.54100000000000004</v>
      </c>
      <c r="I497" s="144">
        <f t="shared" si="58"/>
        <v>23.13477906152</v>
      </c>
      <c r="J497" s="215">
        <f t="shared" si="59"/>
        <v>11.477587246048</v>
      </c>
      <c r="K497" s="215"/>
      <c r="L497" s="123">
        <f>年份汇总!$E$7</f>
        <v>0.26839999999999997</v>
      </c>
      <c r="M497">
        <f t="shared" si="60"/>
        <v>3.6861699724640005</v>
      </c>
      <c r="N497" s="123">
        <f>年份汇总!$F$7</f>
        <v>8.6200000000000013E-2</v>
      </c>
      <c r="O497">
        <f>VLOOKUP(B497,[1]Sheet1!$A$1:$F$2193,6)</f>
        <v>0.18014779839411099</v>
      </c>
      <c r="P497">
        <f t="shared" si="62"/>
        <v>4699231.9846633514</v>
      </c>
      <c r="Q497">
        <f t="shared" si="61"/>
        <v>4699231.9846633514</v>
      </c>
      <c r="R497">
        <f t="shared" si="63"/>
        <v>2067662.0732518747</v>
      </c>
      <c r="S497">
        <f t="shared" si="64"/>
        <v>664055.40504587046</v>
      </c>
    </row>
    <row r="498" spans="1:19">
      <c r="A498" s="171">
        <v>43475</v>
      </c>
      <c r="B498" s="15">
        <v>43475</v>
      </c>
      <c r="C498">
        <v>42.65339238</v>
      </c>
      <c r="D498" s="215">
        <f t="shared" si="65"/>
        <v>26.0185693518</v>
      </c>
      <c r="E498" s="215"/>
      <c r="F498" s="215"/>
      <c r="G498" s="123">
        <f>年份汇总!$D$7</f>
        <v>0.61</v>
      </c>
      <c r="H498" s="123">
        <f>VLOOKUP(A498,'Hash shared by all mining pools'!$A$4:$Y$63,25)</f>
        <v>0.54100000000000004</v>
      </c>
      <c r="I498" s="144">
        <f t="shared" si="58"/>
        <v>23.07548527758</v>
      </c>
      <c r="J498" s="215">
        <f t="shared" si="59"/>
        <v>11.448170514791999</v>
      </c>
      <c r="K498" s="215"/>
      <c r="L498" s="123">
        <f>年份汇总!$E$7</f>
        <v>0.26839999999999997</v>
      </c>
      <c r="M498">
        <f t="shared" si="60"/>
        <v>3.6767224231560007</v>
      </c>
      <c r="N498" s="123">
        <f>年份汇总!$F$7</f>
        <v>8.6200000000000013E-2</v>
      </c>
      <c r="O498">
        <f>VLOOKUP(B498,[1]Sheet1!$A$1:$F$2193,6)</f>
        <v>0.16464799415391901</v>
      </c>
      <c r="P498">
        <f t="shared" si="62"/>
        <v>4283905.2545285029</v>
      </c>
      <c r="Q498">
        <f t="shared" si="61"/>
        <v>4283905.2545285029</v>
      </c>
      <c r="R498">
        <f t="shared" si="63"/>
        <v>1884918.311992541</v>
      </c>
      <c r="S498">
        <f t="shared" si="64"/>
        <v>605364.97203337215</v>
      </c>
    </row>
    <row r="499" spans="1:19">
      <c r="A499" s="171">
        <v>43478</v>
      </c>
      <c r="B499" s="15">
        <v>43478</v>
      </c>
      <c r="C499">
        <v>43.172095939999998</v>
      </c>
      <c r="D499" s="215">
        <f t="shared" si="65"/>
        <v>26.334978523399997</v>
      </c>
      <c r="E499" s="215"/>
      <c r="F499" s="215"/>
      <c r="G499" s="123">
        <f>年份汇总!$D$7</f>
        <v>0.61</v>
      </c>
      <c r="H499" s="123">
        <f>VLOOKUP(A499,'Hash shared by all mining pools'!$A$4:$Y$63,25)</f>
        <v>0.54100000000000004</v>
      </c>
      <c r="I499" s="144">
        <f t="shared" si="58"/>
        <v>23.356103903539999</v>
      </c>
      <c r="J499" s="215">
        <f t="shared" si="59"/>
        <v>11.587390550295998</v>
      </c>
      <c r="K499" s="215"/>
      <c r="L499" s="123">
        <f>年份汇总!$E$7</f>
        <v>0.26839999999999997</v>
      </c>
      <c r="M499">
        <f t="shared" si="60"/>
        <v>3.7214346700280005</v>
      </c>
      <c r="N499" s="123">
        <f>年份汇总!$F$7</f>
        <v>8.6200000000000013E-2</v>
      </c>
      <c r="O499">
        <f>VLOOKUP(B499,[1]Sheet1!$A$1:$F$2193,6)</f>
        <v>0.15901027769812001</v>
      </c>
      <c r="P499">
        <f t="shared" si="62"/>
        <v>4187532.2481798599</v>
      </c>
      <c r="Q499">
        <f t="shared" si="61"/>
        <v>4187532.2481798599</v>
      </c>
      <c r="R499">
        <f t="shared" si="63"/>
        <v>1842514.1891991384</v>
      </c>
      <c r="S499">
        <f t="shared" si="64"/>
        <v>591746.36031656398</v>
      </c>
    </row>
    <row r="500" spans="1:19">
      <c r="A500" s="171">
        <v>43481</v>
      </c>
      <c r="B500" s="15">
        <v>43481</v>
      </c>
      <c r="C500">
        <v>42.592390899999998</v>
      </c>
      <c r="D500" s="215">
        <f t="shared" si="65"/>
        <v>25.981358448999998</v>
      </c>
      <c r="E500" s="215"/>
      <c r="F500" s="215"/>
      <c r="G500" s="123">
        <f>年份汇总!$D$7</f>
        <v>0.61</v>
      </c>
      <c r="H500" s="123">
        <f>VLOOKUP(A500,'Hash shared by all mining pools'!$A$4:$Y$63,25)</f>
        <v>0.54100000000000004</v>
      </c>
      <c r="I500" s="144">
        <f t="shared" si="58"/>
        <v>23.042483476899999</v>
      </c>
      <c r="J500" s="215">
        <f t="shared" si="59"/>
        <v>11.431797717559999</v>
      </c>
      <c r="K500" s="215"/>
      <c r="L500" s="123">
        <f>年份汇总!$E$7</f>
        <v>0.26839999999999997</v>
      </c>
      <c r="M500">
        <f t="shared" si="60"/>
        <v>3.6714640955800002</v>
      </c>
      <c r="N500" s="123">
        <f>年份汇总!$F$7</f>
        <v>8.6200000000000013E-2</v>
      </c>
      <c r="O500">
        <f>VLOOKUP(B500,[1]Sheet1!$A$1:$F$2193,6)</f>
        <v>0.15619986478815501</v>
      </c>
      <c r="P500">
        <f t="shared" si="62"/>
        <v>4058284.6767463884</v>
      </c>
      <c r="Q500">
        <f t="shared" si="61"/>
        <v>4058284.6767463884</v>
      </c>
      <c r="R500">
        <f t="shared" si="63"/>
        <v>1785645.2577684107</v>
      </c>
      <c r="S500">
        <f t="shared" si="64"/>
        <v>573482.19530416187</v>
      </c>
    </row>
    <row r="501" spans="1:19">
      <c r="A501" s="171">
        <v>43484</v>
      </c>
      <c r="B501" s="15">
        <v>43484</v>
      </c>
      <c r="C501">
        <v>39.46085763</v>
      </c>
      <c r="D501" s="215">
        <f t="shared" si="65"/>
        <v>24.0711231543</v>
      </c>
      <c r="E501" s="215"/>
      <c r="F501" s="215"/>
      <c r="G501" s="123">
        <f>年份汇总!$D$7</f>
        <v>0.61</v>
      </c>
      <c r="H501" s="123">
        <f>VLOOKUP(A501,'Hash shared by all mining pools'!$A$4:$Y$63,25)</f>
        <v>0.54100000000000004</v>
      </c>
      <c r="I501" s="144">
        <f t="shared" si="58"/>
        <v>21.348323977830002</v>
      </c>
      <c r="J501" s="215">
        <f t="shared" si="59"/>
        <v>10.591294187891998</v>
      </c>
      <c r="K501" s="215"/>
      <c r="L501" s="123">
        <f>年份汇总!$E$7</f>
        <v>0.26839999999999997</v>
      </c>
      <c r="M501">
        <f t="shared" si="60"/>
        <v>3.4015259277060004</v>
      </c>
      <c r="N501" s="123">
        <f>年份汇总!$F$7</f>
        <v>8.6200000000000013E-2</v>
      </c>
      <c r="O501">
        <f>VLOOKUP(B501,[1]Sheet1!$A$1:$F$2193,6)</f>
        <v>0.15934351201588201</v>
      </c>
      <c r="P501">
        <f t="shared" si="62"/>
        <v>3835577.301572978</v>
      </c>
      <c r="Q501">
        <f t="shared" si="61"/>
        <v>3835577.301572978</v>
      </c>
      <c r="R501">
        <f t="shared" si="63"/>
        <v>1687654.0126921099</v>
      </c>
      <c r="S501">
        <f t="shared" si="64"/>
        <v>542011.08753375523</v>
      </c>
    </row>
    <row r="502" spans="1:19">
      <c r="A502" s="171">
        <v>43487</v>
      </c>
      <c r="B502" s="15">
        <v>43487</v>
      </c>
      <c r="C502">
        <v>40.46700062</v>
      </c>
      <c r="D502" s="215">
        <f t="shared" si="65"/>
        <v>24.684870378199999</v>
      </c>
      <c r="E502" s="215"/>
      <c r="F502" s="215"/>
      <c r="G502" s="123">
        <f>年份汇总!$D$7</f>
        <v>0.61</v>
      </c>
      <c r="H502" s="123">
        <f>VLOOKUP(A502,'Hash shared by all mining pools'!$A$4:$Y$63,25)</f>
        <v>0.54100000000000004</v>
      </c>
      <c r="I502" s="144">
        <f t="shared" si="58"/>
        <v>21.892647335420001</v>
      </c>
      <c r="J502" s="215">
        <f t="shared" si="59"/>
        <v>10.861342966407999</v>
      </c>
      <c r="K502" s="215"/>
      <c r="L502" s="123">
        <f>年份汇总!$E$7</f>
        <v>0.26839999999999997</v>
      </c>
      <c r="M502">
        <f t="shared" si="60"/>
        <v>3.4882554534440007</v>
      </c>
      <c r="N502" s="123">
        <f>年份汇总!$F$7</f>
        <v>8.6200000000000013E-2</v>
      </c>
      <c r="O502">
        <f>VLOOKUP(B502,[1]Sheet1!$A$1:$F$2193,6)</f>
        <v>0.15404469717403901</v>
      </c>
      <c r="P502">
        <f t="shared" si="62"/>
        <v>3802573.3821902252</v>
      </c>
      <c r="Q502">
        <f t="shared" si="61"/>
        <v>3802573.3821902252</v>
      </c>
      <c r="R502">
        <f t="shared" si="63"/>
        <v>1673132.288163699</v>
      </c>
      <c r="S502">
        <f t="shared" si="64"/>
        <v>537347.25499147119</v>
      </c>
    </row>
    <row r="503" spans="1:19">
      <c r="A503" s="171">
        <v>43490</v>
      </c>
      <c r="B503" s="15">
        <v>43490</v>
      </c>
      <c r="C503">
        <v>40.991036149999999</v>
      </c>
      <c r="D503" s="215">
        <f t="shared" si="65"/>
        <v>25.0045320515</v>
      </c>
      <c r="E503" s="215"/>
      <c r="F503" s="215"/>
      <c r="G503" s="123">
        <f>年份汇总!$D$7</f>
        <v>0.61</v>
      </c>
      <c r="H503" s="123">
        <f>VLOOKUP(A503,'Hash shared by all mining pools'!$A$4:$Y$63,25)</f>
        <v>0.54100000000000004</v>
      </c>
      <c r="I503" s="144">
        <f t="shared" si="58"/>
        <v>22.176150557150002</v>
      </c>
      <c r="J503" s="215">
        <f t="shared" si="59"/>
        <v>11.001994102659999</v>
      </c>
      <c r="K503" s="215"/>
      <c r="L503" s="123">
        <f>年份汇总!$E$7</f>
        <v>0.26839999999999997</v>
      </c>
      <c r="M503">
        <f t="shared" si="60"/>
        <v>3.5334273161300005</v>
      </c>
      <c r="N503" s="123">
        <f>年份汇总!$F$7</f>
        <v>8.6200000000000013E-2</v>
      </c>
      <c r="O503">
        <f>VLOOKUP(B503,[1]Sheet1!$A$1:$F$2193,6)</f>
        <v>0.15383913785966499</v>
      </c>
      <c r="P503">
        <f t="shared" si="62"/>
        <v>3846675.6533871205</v>
      </c>
      <c r="Q503">
        <f t="shared" si="61"/>
        <v>3846675.6533871205</v>
      </c>
      <c r="R503">
        <f t="shared" si="63"/>
        <v>1692537.2874903327</v>
      </c>
      <c r="S503">
        <f t="shared" si="64"/>
        <v>543579.41200322926</v>
      </c>
    </row>
    <row r="504" spans="1:19">
      <c r="A504" s="171">
        <v>43493</v>
      </c>
      <c r="B504" s="15">
        <v>43493</v>
      </c>
      <c r="C504">
        <v>43.16385356</v>
      </c>
      <c r="D504" s="215">
        <f t="shared" si="65"/>
        <v>26.329950671599999</v>
      </c>
      <c r="E504" s="215"/>
      <c r="F504" s="215"/>
      <c r="G504" s="123">
        <f>年份汇总!$D$7</f>
        <v>0.61</v>
      </c>
      <c r="H504" s="123">
        <f>VLOOKUP(A504,'Hash shared by all mining pools'!$A$4:$Y$63,25)</f>
        <v>0.54100000000000004</v>
      </c>
      <c r="I504" s="144">
        <f t="shared" si="58"/>
        <v>23.351644775960001</v>
      </c>
      <c r="J504" s="215">
        <f t="shared" si="59"/>
        <v>11.585178295503999</v>
      </c>
      <c r="K504" s="215"/>
      <c r="L504" s="123">
        <f>年份汇总!$E$7</f>
        <v>0.26839999999999997</v>
      </c>
      <c r="M504">
        <f t="shared" si="60"/>
        <v>3.7207241768720007</v>
      </c>
      <c r="N504" s="123">
        <f>年份汇总!$F$7</f>
        <v>8.6200000000000013E-2</v>
      </c>
      <c r="O504">
        <f>VLOOKUP(B504,[1]Sheet1!$A$1:$F$2193,6)</f>
        <v>0.15008082765113201</v>
      </c>
      <c r="P504">
        <f t="shared" si="62"/>
        <v>3951620.7888072068</v>
      </c>
      <c r="Q504">
        <f t="shared" si="61"/>
        <v>3951620.7888072068</v>
      </c>
      <c r="R504">
        <f t="shared" si="63"/>
        <v>1738713.1470751709</v>
      </c>
      <c r="S504">
        <f t="shared" si="64"/>
        <v>558409.36392652674</v>
      </c>
    </row>
    <row r="505" spans="1:19">
      <c r="A505" s="171">
        <v>43496</v>
      </c>
      <c r="B505" s="15">
        <v>43496</v>
      </c>
      <c r="C505">
        <v>42.667170650000003</v>
      </c>
      <c r="D505" s="215">
        <f t="shared" si="65"/>
        <v>26.026974096500002</v>
      </c>
      <c r="E505" s="215"/>
      <c r="F505" s="215"/>
      <c r="G505" s="123">
        <f>年份汇总!$D$7</f>
        <v>0.61</v>
      </c>
      <c r="H505" s="123">
        <f>VLOOKUP(A505,'Hash shared by all mining pools'!$A$4:$Y$63,25)</f>
        <v>0.54100000000000004</v>
      </c>
      <c r="I505" s="144">
        <f t="shared" si="58"/>
        <v>23.082939321650002</v>
      </c>
      <c r="J505" s="215">
        <f t="shared" si="59"/>
        <v>11.451868602459999</v>
      </c>
      <c r="K505" s="215"/>
      <c r="L505" s="123">
        <f>年份汇总!$E$7</f>
        <v>0.26839999999999997</v>
      </c>
      <c r="M505">
        <f t="shared" si="60"/>
        <v>3.6779101100300009</v>
      </c>
      <c r="N505" s="123">
        <f>年份汇总!$F$7</f>
        <v>8.6200000000000013E-2</v>
      </c>
      <c r="O505">
        <f>VLOOKUP(B505,[1]Sheet1!$A$1:$F$2193,6)</f>
        <v>0.14953334151012401</v>
      </c>
      <c r="P505">
        <f t="shared" si="62"/>
        <v>3891900.4060470862</v>
      </c>
      <c r="Q505">
        <f t="shared" si="61"/>
        <v>3891900.4060470862</v>
      </c>
      <c r="R505">
        <f t="shared" si="63"/>
        <v>1712436.1786607176</v>
      </c>
      <c r="S505">
        <f t="shared" si="64"/>
        <v>549970.18852665392</v>
      </c>
    </row>
    <row r="506" spans="1:19">
      <c r="A506" s="171">
        <v>43499</v>
      </c>
      <c r="B506" s="15">
        <v>43499</v>
      </c>
      <c r="C506">
        <v>42.571473900000001</v>
      </c>
      <c r="D506" s="215">
        <f t="shared" si="65"/>
        <v>25.968599079000001</v>
      </c>
      <c r="E506" s="215"/>
      <c r="F506" s="215"/>
      <c r="G506" s="123">
        <f>年份汇总!$D$7</f>
        <v>0.61</v>
      </c>
      <c r="H506" s="123">
        <f>VLOOKUP(A506,'Hash shared by all mining pools'!$A$4:$Y$63,25)</f>
        <v>0.57119999999999993</v>
      </c>
      <c r="I506" s="144">
        <f t="shared" si="58"/>
        <v>24.316825891679997</v>
      </c>
      <c r="J506" s="215">
        <f t="shared" si="59"/>
        <v>11.426183594759999</v>
      </c>
      <c r="K506" s="215"/>
      <c r="L506" s="123">
        <f>年份汇总!$E$7</f>
        <v>0.26839999999999997</v>
      </c>
      <c r="M506">
        <f t="shared" si="60"/>
        <v>3.6696610501800007</v>
      </c>
      <c r="N506" s="123">
        <f>年份汇总!$F$7</f>
        <v>8.6200000000000013E-2</v>
      </c>
      <c r="O506">
        <f>VLOOKUP(B506,[1]Sheet1!$A$1:$F$2193,6)</f>
        <v>0.14980232759204101</v>
      </c>
      <c r="P506">
        <f t="shared" si="62"/>
        <v>3890156.5863387324</v>
      </c>
      <c r="Q506">
        <f t="shared" si="61"/>
        <v>3890156.5863387324</v>
      </c>
      <c r="R506">
        <f t="shared" si="63"/>
        <v>1711668.8979890421</v>
      </c>
      <c r="S506">
        <f t="shared" si="64"/>
        <v>549723.76679081772</v>
      </c>
    </row>
    <row r="507" spans="1:19">
      <c r="A507" s="171">
        <v>43502</v>
      </c>
      <c r="B507" s="15">
        <v>43502</v>
      </c>
      <c r="C507">
        <v>42.283653510000001</v>
      </c>
      <c r="D507" s="215">
        <f t="shared" si="65"/>
        <v>25.793028641100001</v>
      </c>
      <c r="E507" s="215"/>
      <c r="F507" s="215"/>
      <c r="G507" s="123">
        <f>年份汇总!$D$7</f>
        <v>0.61</v>
      </c>
      <c r="H507" s="123">
        <f>VLOOKUP(A507,'Hash shared by all mining pools'!$A$4:$Y$63,25)</f>
        <v>0.57119999999999993</v>
      </c>
      <c r="I507" s="144">
        <f t="shared" si="58"/>
        <v>24.152422884911996</v>
      </c>
      <c r="J507" s="215">
        <f t="shared" si="59"/>
        <v>11.348932602083998</v>
      </c>
      <c r="K507" s="215"/>
      <c r="L507" s="123">
        <f>年份汇总!$E$7</f>
        <v>0.26839999999999997</v>
      </c>
      <c r="M507">
        <f t="shared" si="60"/>
        <v>3.6448509325620004</v>
      </c>
      <c r="N507" s="123">
        <f>年份汇总!$F$7</f>
        <v>8.6200000000000013E-2</v>
      </c>
      <c r="O507">
        <f>VLOOKUP(B507,[1]Sheet1!$A$1:$F$2193,6)</f>
        <v>0.14762968116832301</v>
      </c>
      <c r="P507">
        <f t="shared" si="62"/>
        <v>3807816.5946510169</v>
      </c>
      <c r="Q507">
        <f t="shared" si="61"/>
        <v>3807816.5946510169</v>
      </c>
      <c r="R507">
        <f t="shared" si="63"/>
        <v>1675439.301646447</v>
      </c>
      <c r="S507">
        <f t="shared" si="64"/>
        <v>538088.18108019279</v>
      </c>
    </row>
    <row r="508" spans="1:19">
      <c r="A508" s="171">
        <v>43505</v>
      </c>
      <c r="B508" s="15">
        <v>43505</v>
      </c>
      <c r="C508">
        <v>44.265699759999997</v>
      </c>
      <c r="D508" s="215">
        <f t="shared" si="65"/>
        <v>27.002076853599998</v>
      </c>
      <c r="E508" s="215"/>
      <c r="F508" s="215"/>
      <c r="G508" s="123">
        <f>年份汇总!$D$7</f>
        <v>0.61</v>
      </c>
      <c r="H508" s="123">
        <f>VLOOKUP(A508,'Hash shared by all mining pools'!$A$4:$Y$63,25)</f>
        <v>0.57119999999999993</v>
      </c>
      <c r="I508" s="144">
        <f t="shared" si="58"/>
        <v>25.284567702911996</v>
      </c>
      <c r="J508" s="215">
        <f t="shared" si="59"/>
        <v>11.880913815583998</v>
      </c>
      <c r="K508" s="215"/>
      <c r="L508" s="123">
        <f>年份汇总!$E$7</f>
        <v>0.26839999999999997</v>
      </c>
      <c r="M508">
        <f t="shared" si="60"/>
        <v>3.8157033193120005</v>
      </c>
      <c r="N508" s="123">
        <f>年份汇总!$F$7</f>
        <v>8.6200000000000013E-2</v>
      </c>
      <c r="O508">
        <f>VLOOKUP(B508,[1]Sheet1!$A$1:$F$2193,6)</f>
        <v>0.15876233182233901</v>
      </c>
      <c r="P508">
        <f t="shared" si="62"/>
        <v>4286912.6853235429</v>
      </c>
      <c r="Q508">
        <f t="shared" si="61"/>
        <v>4286912.6853235429</v>
      </c>
      <c r="R508">
        <f t="shared" si="63"/>
        <v>1886241.5815423585</v>
      </c>
      <c r="S508">
        <f t="shared" si="64"/>
        <v>605789.9565162122</v>
      </c>
    </row>
    <row r="509" spans="1:19">
      <c r="A509" s="171">
        <v>43508</v>
      </c>
      <c r="B509" s="15">
        <v>43508</v>
      </c>
      <c r="C509">
        <v>44.881391030000003</v>
      </c>
      <c r="D509" s="215">
        <f t="shared" si="65"/>
        <v>27.3776485283</v>
      </c>
      <c r="E509" s="215"/>
      <c r="F509" s="215"/>
      <c r="G509" s="123">
        <f>年份汇总!$D$7</f>
        <v>0.61</v>
      </c>
      <c r="H509" s="123">
        <f>VLOOKUP(A509,'Hash shared by all mining pools'!$A$4:$Y$63,25)</f>
        <v>0.57119999999999993</v>
      </c>
      <c r="I509" s="144">
        <f t="shared" si="58"/>
        <v>25.636250556335998</v>
      </c>
      <c r="J509" s="215">
        <f t="shared" si="59"/>
        <v>12.046165352452</v>
      </c>
      <c r="K509" s="215"/>
      <c r="L509" s="123">
        <f>年份汇总!$E$7</f>
        <v>0.26839999999999997</v>
      </c>
      <c r="M509">
        <f t="shared" si="60"/>
        <v>3.8687759067860008</v>
      </c>
      <c r="N509" s="123">
        <f>年份汇总!$F$7</f>
        <v>8.6200000000000013E-2</v>
      </c>
      <c r="O509">
        <f>VLOOKUP(B509,[1]Sheet1!$A$1:$F$2193,6)</f>
        <v>0.15156367016907599</v>
      </c>
      <c r="P509">
        <f t="shared" si="62"/>
        <v>4149456.8915481498</v>
      </c>
      <c r="Q509">
        <f t="shared" si="61"/>
        <v>4149456.8915481498</v>
      </c>
      <c r="R509">
        <f t="shared" si="63"/>
        <v>1825761.032281186</v>
      </c>
      <c r="S509">
        <f t="shared" si="64"/>
        <v>586365.87549418129</v>
      </c>
    </row>
    <row r="510" spans="1:19">
      <c r="A510" s="171">
        <v>43511</v>
      </c>
      <c r="B510" s="15">
        <v>43511</v>
      </c>
      <c r="C510">
        <v>44.306824509999998</v>
      </c>
      <c r="D510" s="215">
        <f t="shared" si="65"/>
        <v>27.027162951099999</v>
      </c>
      <c r="E510" s="215"/>
      <c r="F510" s="215"/>
      <c r="G510" s="123">
        <f>年份汇总!$D$7</f>
        <v>0.61</v>
      </c>
      <c r="H510" s="123">
        <f>VLOOKUP(A510,'Hash shared by all mining pools'!$A$4:$Y$63,25)</f>
        <v>0.57119999999999993</v>
      </c>
      <c r="I510" s="144">
        <f t="shared" si="58"/>
        <v>25.308058160111997</v>
      </c>
      <c r="J510" s="215">
        <f t="shared" si="59"/>
        <v>11.891951698483998</v>
      </c>
      <c r="K510" s="215"/>
      <c r="L510" s="123">
        <f>年份汇总!$E$7</f>
        <v>0.26839999999999997</v>
      </c>
      <c r="M510">
        <f t="shared" si="60"/>
        <v>3.8192482727620005</v>
      </c>
      <c r="N510" s="123">
        <f>年份汇总!$F$7</f>
        <v>8.6200000000000013E-2</v>
      </c>
      <c r="O510">
        <f>VLOOKUP(B510,[1]Sheet1!$A$1:$F$2193,6)</f>
        <v>0.150206308032202</v>
      </c>
      <c r="P510">
        <f t="shared" si="62"/>
        <v>4059650.3634694442</v>
      </c>
      <c r="Q510">
        <f t="shared" si="61"/>
        <v>4059650.3634694442</v>
      </c>
      <c r="R510">
        <f t="shared" si="63"/>
        <v>1786246.1599265554</v>
      </c>
      <c r="S510">
        <f t="shared" si="64"/>
        <v>573675.18250994454</v>
      </c>
    </row>
    <row r="511" spans="1:19">
      <c r="A511" s="171">
        <v>43514</v>
      </c>
      <c r="B511" s="15">
        <v>43514</v>
      </c>
      <c r="C511">
        <v>42.190406289999999</v>
      </c>
      <c r="D511" s="215">
        <f t="shared" si="65"/>
        <v>25.736147836899999</v>
      </c>
      <c r="E511" s="215"/>
      <c r="F511" s="215"/>
      <c r="G511" s="123">
        <f>年份汇总!$D$7</f>
        <v>0.61</v>
      </c>
      <c r="H511" s="123">
        <f>VLOOKUP(A511,'Hash shared by all mining pools'!$A$4:$Y$63,25)</f>
        <v>0.57119999999999993</v>
      </c>
      <c r="I511" s="144">
        <f t="shared" si="58"/>
        <v>24.099160072847997</v>
      </c>
      <c r="J511" s="215">
        <f t="shared" si="59"/>
        <v>11.323905048235998</v>
      </c>
      <c r="K511" s="215"/>
      <c r="L511" s="123">
        <f>年份汇总!$E$7</f>
        <v>0.26839999999999997</v>
      </c>
      <c r="M511">
        <f t="shared" si="60"/>
        <v>3.6368130221980004</v>
      </c>
      <c r="N511" s="123">
        <f>年份汇总!$F$7</f>
        <v>8.6200000000000013E-2</v>
      </c>
      <c r="O511">
        <f>VLOOKUP(B511,[1]Sheet1!$A$1:$F$2193,6)</f>
        <v>0.16243999061667799</v>
      </c>
      <c r="P511">
        <f t="shared" si="62"/>
        <v>4180579.6131354738</v>
      </c>
      <c r="Q511">
        <f t="shared" si="61"/>
        <v>4180579.6131354738</v>
      </c>
      <c r="R511">
        <f t="shared" si="63"/>
        <v>1839455.0297796081</v>
      </c>
      <c r="S511">
        <f t="shared" si="64"/>
        <v>590763.87320045556</v>
      </c>
    </row>
    <row r="512" spans="1:19">
      <c r="A512" s="171">
        <v>43517</v>
      </c>
      <c r="B512" s="15">
        <v>43517</v>
      </c>
      <c r="C512">
        <v>44.810549229999999</v>
      </c>
      <c r="D512" s="215">
        <f t="shared" si="65"/>
        <v>27.3344350303</v>
      </c>
      <c r="E512" s="215"/>
      <c r="F512" s="215"/>
      <c r="G512" s="123">
        <f>年份汇总!$D$7</f>
        <v>0.61</v>
      </c>
      <c r="H512" s="123">
        <f>VLOOKUP(A512,'Hash shared by all mining pools'!$A$4:$Y$63,25)</f>
        <v>0.57119999999999993</v>
      </c>
      <c r="I512" s="144">
        <f t="shared" si="58"/>
        <v>25.595785720175996</v>
      </c>
      <c r="J512" s="215">
        <f t="shared" si="59"/>
        <v>12.027151413331998</v>
      </c>
      <c r="K512" s="215"/>
      <c r="L512" s="123">
        <f>年份汇总!$E$7</f>
        <v>0.26839999999999997</v>
      </c>
      <c r="M512">
        <f t="shared" si="60"/>
        <v>3.8626693436260005</v>
      </c>
      <c r="N512" s="123">
        <f>年份汇总!$F$7</f>
        <v>8.6200000000000013E-2</v>
      </c>
      <c r="O512">
        <f>VLOOKUP(B512,[1]Sheet1!$A$1:$F$2193,6)</f>
        <v>0.16403339769728101</v>
      </c>
      <c r="P512">
        <f t="shared" si="62"/>
        <v>4483760.2521556895</v>
      </c>
      <c r="Q512">
        <f t="shared" si="61"/>
        <v>4483760.2521556895</v>
      </c>
      <c r="R512">
        <f t="shared" si="63"/>
        <v>1972854.5109485029</v>
      </c>
      <c r="S512">
        <f t="shared" si="64"/>
        <v>633606.77661609906</v>
      </c>
    </row>
    <row r="513" spans="1:19">
      <c r="A513" s="171">
        <v>43520</v>
      </c>
      <c r="B513" s="15">
        <v>43520</v>
      </c>
      <c r="C513">
        <v>44.38009246</v>
      </c>
      <c r="D513" s="215">
        <f t="shared" si="65"/>
        <v>27.071856400599998</v>
      </c>
      <c r="E513" s="215"/>
      <c r="F513" s="215"/>
      <c r="G513" s="123">
        <f>年份汇总!$D$7</f>
        <v>0.61</v>
      </c>
      <c r="H513" s="123">
        <f>VLOOKUP(A513,'Hash shared by all mining pools'!$A$4:$Y$63,25)</f>
        <v>0.57119999999999993</v>
      </c>
      <c r="I513" s="144">
        <f t="shared" si="58"/>
        <v>25.349908813151998</v>
      </c>
      <c r="J513" s="215">
        <f t="shared" si="59"/>
        <v>11.911616816263999</v>
      </c>
      <c r="K513" s="215"/>
      <c r="L513" s="123">
        <f>年份汇总!$E$7</f>
        <v>0.26839999999999997</v>
      </c>
      <c r="M513">
        <f t="shared" si="60"/>
        <v>3.8255639700520008</v>
      </c>
      <c r="N513" s="123">
        <f>年份汇总!$F$7</f>
        <v>8.6200000000000013E-2</v>
      </c>
      <c r="O513">
        <f>VLOOKUP(B513,[1]Sheet1!$A$1:$F$2193,6)</f>
        <v>0.15807253689509901</v>
      </c>
      <c r="P513">
        <f t="shared" si="62"/>
        <v>4279317.0197026655</v>
      </c>
      <c r="Q513">
        <f t="shared" si="61"/>
        <v>4279317.0197026655</v>
      </c>
      <c r="R513">
        <f t="shared" si="63"/>
        <v>1882899.4886691729</v>
      </c>
      <c r="S513">
        <f t="shared" si="64"/>
        <v>604716.60180060635</v>
      </c>
    </row>
    <row r="514" spans="1:19">
      <c r="A514" s="171">
        <v>43523</v>
      </c>
      <c r="B514" s="15">
        <v>43523</v>
      </c>
      <c r="C514">
        <v>42.628200630000002</v>
      </c>
      <c r="D514" s="215">
        <f t="shared" si="65"/>
        <v>26.0032023843</v>
      </c>
      <c r="E514" s="215"/>
      <c r="F514" s="215"/>
      <c r="G514" s="123">
        <f>年份汇总!$D$7</f>
        <v>0.61</v>
      </c>
      <c r="H514" s="123">
        <f>VLOOKUP(A514,'Hash shared by all mining pools'!$A$4:$Y$63,25)</f>
        <v>0.57119999999999993</v>
      </c>
      <c r="I514" s="144">
        <f t="shared" ref="I514:I577" si="66">C514*H514</f>
        <v>24.349228199855997</v>
      </c>
      <c r="J514" s="215">
        <f t="shared" ref="J514:J577" si="67">L514*C514</f>
        <v>11.441409049092</v>
      </c>
      <c r="K514" s="215"/>
      <c r="L514" s="123">
        <f>年份汇总!$E$7</f>
        <v>0.26839999999999997</v>
      </c>
      <c r="M514">
        <f t="shared" ref="M514:M577" si="68">N514*C514</f>
        <v>3.6745508943060008</v>
      </c>
      <c r="N514" s="123">
        <f>年份汇总!$F$7</f>
        <v>8.6200000000000013E-2</v>
      </c>
      <c r="O514">
        <f>VLOOKUP(B514,[1]Sheet1!$A$1:$F$2193,6)</f>
        <v>0.15948590236003299</v>
      </c>
      <c r="P514">
        <f t="shared" si="62"/>
        <v>4147144.196510647</v>
      </c>
      <c r="Q514">
        <f t="shared" si="61"/>
        <v>4147144.196510647</v>
      </c>
      <c r="R514">
        <f t="shared" si="63"/>
        <v>1824743.4464646846</v>
      </c>
      <c r="S514">
        <f t="shared" si="64"/>
        <v>586039.06514625868</v>
      </c>
    </row>
    <row r="515" spans="1:19">
      <c r="A515" s="171">
        <v>43526</v>
      </c>
      <c r="B515" s="15">
        <v>43526</v>
      </c>
      <c r="C515">
        <v>44.684496379999999</v>
      </c>
      <c r="D515" s="215">
        <f t="shared" si="65"/>
        <v>27.257542791799999</v>
      </c>
      <c r="E515" s="215"/>
      <c r="F515" s="215"/>
      <c r="G515" s="123">
        <f>年份汇总!$D$7</f>
        <v>0.61</v>
      </c>
      <c r="H515" s="123">
        <f>VLOOKUP(A515,'Hash shared by all mining pools'!$A$4:$Y$63,25)</f>
        <v>0.56610000000000005</v>
      </c>
      <c r="I515" s="144">
        <f t="shared" si="66"/>
        <v>25.295893400718001</v>
      </c>
      <c r="J515" s="215">
        <f t="shared" si="67"/>
        <v>11.993318828391999</v>
      </c>
      <c r="K515" s="215"/>
      <c r="L515" s="123">
        <f>年份汇总!$E$7</f>
        <v>0.26839999999999997</v>
      </c>
      <c r="M515">
        <f t="shared" si="68"/>
        <v>3.8518035879560006</v>
      </c>
      <c r="N515" s="123">
        <f>年份汇总!$F$7</f>
        <v>8.6200000000000013E-2</v>
      </c>
      <c r="O515">
        <f>VLOOKUP(B515,[1]Sheet1!$A$1:$F$2193,6)</f>
        <v>0.16003960239367401</v>
      </c>
      <c r="P515">
        <f t="shared" si="62"/>
        <v>4362286.310628227</v>
      </c>
      <c r="Q515">
        <f t="shared" ref="Q515:Q578" si="69">O515*D515*1000000</f>
        <v>4362286.310628227</v>
      </c>
      <c r="R515">
        <f t="shared" si="63"/>
        <v>1919405.9766764198</v>
      </c>
      <c r="S515">
        <f t="shared" si="64"/>
        <v>616441.11471500527</v>
      </c>
    </row>
    <row r="516" spans="1:19">
      <c r="A516" s="171">
        <v>43529</v>
      </c>
      <c r="B516" s="15">
        <v>43529</v>
      </c>
      <c r="C516">
        <v>44.62818042</v>
      </c>
      <c r="D516" s="215">
        <f t="shared" si="65"/>
        <v>27.2231900562</v>
      </c>
      <c r="E516" s="215"/>
      <c r="F516" s="215"/>
      <c r="G516" s="123">
        <f>年份汇总!$D$7</f>
        <v>0.61</v>
      </c>
      <c r="H516" s="123">
        <f>VLOOKUP(A516,'Hash shared by all mining pools'!$A$4:$Y$63,25)</f>
        <v>0.56610000000000005</v>
      </c>
      <c r="I516" s="144">
        <f t="shared" si="66"/>
        <v>25.264012935762</v>
      </c>
      <c r="J516" s="215">
        <f t="shared" si="67"/>
        <v>11.978203624727998</v>
      </c>
      <c r="K516" s="215"/>
      <c r="L516" s="123">
        <f>年份汇总!$E$7</f>
        <v>0.26839999999999997</v>
      </c>
      <c r="M516">
        <f t="shared" si="68"/>
        <v>3.8469491522040005</v>
      </c>
      <c r="N516" s="123">
        <f>年份汇总!$F$7</f>
        <v>8.6200000000000013E-2</v>
      </c>
      <c r="O516">
        <f>VLOOKUP(B516,[1]Sheet1!$A$1:$F$2193,6)</f>
        <v>0.161363181531682</v>
      </c>
      <c r="P516">
        <f t="shared" si="62"/>
        <v>4392820.5589100812</v>
      </c>
      <c r="Q516">
        <f t="shared" si="69"/>
        <v>4392820.5589100812</v>
      </c>
      <c r="R516">
        <f t="shared" si="63"/>
        <v>1932841.0459204353</v>
      </c>
      <c r="S516">
        <f t="shared" si="64"/>
        <v>620755.95439024433</v>
      </c>
    </row>
    <row r="517" spans="1:19">
      <c r="A517" s="171">
        <v>43532</v>
      </c>
      <c r="B517" s="15">
        <v>43532</v>
      </c>
      <c r="C517">
        <v>43.291490959999997</v>
      </c>
      <c r="D517" s="215">
        <f t="shared" si="65"/>
        <v>26.407809485599998</v>
      </c>
      <c r="E517" s="215"/>
      <c r="F517" s="215"/>
      <c r="G517" s="123">
        <f>年份汇总!$D$7</f>
        <v>0.61</v>
      </c>
      <c r="H517" s="123">
        <f>VLOOKUP(A517,'Hash shared by all mining pools'!$A$4:$Y$63,25)</f>
        <v>0.56610000000000005</v>
      </c>
      <c r="I517" s="144">
        <f t="shared" si="66"/>
        <v>24.507313032456</v>
      </c>
      <c r="J517" s="215">
        <f t="shared" si="67"/>
        <v>11.619436173663997</v>
      </c>
      <c r="K517" s="215"/>
      <c r="L517" s="123">
        <f>年份汇总!$E$7</f>
        <v>0.26839999999999997</v>
      </c>
      <c r="M517">
        <f t="shared" si="68"/>
        <v>3.7317265207520003</v>
      </c>
      <c r="N517" s="123">
        <f>年份汇总!$F$7</f>
        <v>8.6200000000000013E-2</v>
      </c>
      <c r="O517">
        <f>VLOOKUP(B517,[1]Sheet1!$A$1:$F$2193,6)</f>
        <v>0.16155989620332001</v>
      </c>
      <c r="P517">
        <f t="shared" si="62"/>
        <v>4266442.9594505848</v>
      </c>
      <c r="Q517">
        <f t="shared" si="69"/>
        <v>4266442.9594505848</v>
      </c>
      <c r="R517">
        <f t="shared" si="63"/>
        <v>1877234.9021582573</v>
      </c>
      <c r="S517">
        <f t="shared" si="64"/>
        <v>602897.34935186966</v>
      </c>
    </row>
    <row r="518" spans="1:19">
      <c r="A518" s="171">
        <v>43535</v>
      </c>
      <c r="B518" s="15">
        <v>43535</v>
      </c>
      <c r="C518">
        <v>42.515348690000003</v>
      </c>
      <c r="D518" s="215">
        <f t="shared" si="65"/>
        <v>25.934362700900003</v>
      </c>
      <c r="E518" s="215"/>
      <c r="F518" s="215"/>
      <c r="G518" s="123">
        <f>年份汇总!$D$7</f>
        <v>0.61</v>
      </c>
      <c r="H518" s="123">
        <f>VLOOKUP(A518,'Hash shared by all mining pools'!$A$4:$Y$63,25)</f>
        <v>0.56610000000000005</v>
      </c>
      <c r="I518" s="144">
        <f t="shared" si="66"/>
        <v>24.067938893409003</v>
      </c>
      <c r="J518" s="215">
        <f t="shared" si="67"/>
        <v>11.411119588396</v>
      </c>
      <c r="K518" s="215"/>
      <c r="L518" s="123">
        <f>年份汇总!$E$7</f>
        <v>0.26839999999999997</v>
      </c>
      <c r="M518">
        <f t="shared" si="68"/>
        <v>3.6648230570780007</v>
      </c>
      <c r="N518" s="123">
        <f>年份汇总!$F$7</f>
        <v>8.6200000000000013E-2</v>
      </c>
      <c r="O518">
        <f>VLOOKUP(B518,[1]Sheet1!$A$1:$F$2193,6)</f>
        <v>0.16180842661863101</v>
      </c>
      <c r="P518">
        <f t="shared" si="62"/>
        <v>4196398.42398954</v>
      </c>
      <c r="Q518">
        <f t="shared" si="69"/>
        <v>4196398.42398954</v>
      </c>
      <c r="R518">
        <f t="shared" si="63"/>
        <v>1846415.3065553969</v>
      </c>
      <c r="S518">
        <f t="shared" si="64"/>
        <v>592999.25270147272</v>
      </c>
    </row>
    <row r="519" spans="1:19">
      <c r="A519" s="171">
        <v>43538</v>
      </c>
      <c r="B519" s="15">
        <v>43538</v>
      </c>
      <c r="C519">
        <v>42.03445138</v>
      </c>
      <c r="D519" s="215">
        <f t="shared" si="65"/>
        <v>25.641015341799999</v>
      </c>
      <c r="E519" s="215"/>
      <c r="F519" s="215"/>
      <c r="G519" s="123">
        <f>年份汇总!$D$7</f>
        <v>0.61</v>
      </c>
      <c r="H519" s="123">
        <f>VLOOKUP(A519,'Hash shared by all mining pools'!$A$4:$Y$63,25)</f>
        <v>0.56610000000000005</v>
      </c>
      <c r="I519" s="144">
        <f t="shared" si="66"/>
        <v>23.795702926218002</v>
      </c>
      <c r="J519" s="215">
        <f t="shared" si="67"/>
        <v>11.282046750391999</v>
      </c>
      <c r="K519" s="215"/>
      <c r="L519" s="123">
        <f>年份汇总!$E$7</f>
        <v>0.26839999999999997</v>
      </c>
      <c r="M519">
        <f t="shared" si="68"/>
        <v>3.6233697089560004</v>
      </c>
      <c r="N519" s="123">
        <f>年份汇总!$F$7</f>
        <v>8.6200000000000013E-2</v>
      </c>
      <c r="O519">
        <f>VLOOKUP(B519,[1]Sheet1!$A$1:$F$2193,6)</f>
        <v>0.162601469098967</v>
      </c>
      <c r="P519">
        <f t="shared" si="62"/>
        <v>4169266.7637658315</v>
      </c>
      <c r="Q519">
        <f t="shared" si="69"/>
        <v>4169266.7637658315</v>
      </c>
      <c r="R519">
        <f t="shared" si="63"/>
        <v>1834477.3760569657</v>
      </c>
      <c r="S519">
        <f t="shared" si="64"/>
        <v>589165.23776494211</v>
      </c>
    </row>
    <row r="520" spans="1:19">
      <c r="A520" s="171">
        <v>43541</v>
      </c>
      <c r="B520" s="15">
        <v>43541</v>
      </c>
      <c r="C520">
        <v>43.189370050000001</v>
      </c>
      <c r="D520" s="215">
        <f t="shared" si="65"/>
        <v>26.345515730500001</v>
      </c>
      <c r="E520" s="215"/>
      <c r="F520" s="215"/>
      <c r="G520" s="123">
        <f>年份汇总!$D$7</f>
        <v>0.61</v>
      </c>
      <c r="H520" s="123">
        <f>VLOOKUP(A520,'Hash shared by all mining pools'!$A$4:$Y$63,25)</f>
        <v>0.56610000000000005</v>
      </c>
      <c r="I520" s="144">
        <f t="shared" si="66"/>
        <v>24.449502385305003</v>
      </c>
      <c r="J520" s="215">
        <f t="shared" si="67"/>
        <v>11.592026921419999</v>
      </c>
      <c r="K520" s="215"/>
      <c r="L520" s="123">
        <f>年份汇总!$E$7</f>
        <v>0.26839999999999997</v>
      </c>
      <c r="M520">
        <f t="shared" si="68"/>
        <v>3.7229236983100007</v>
      </c>
      <c r="N520" s="123">
        <f>年份汇总!$F$7</f>
        <v>8.6200000000000013E-2</v>
      </c>
      <c r="O520">
        <f>VLOOKUP(B520,[1]Sheet1!$A$1:$F$2193,6)</f>
        <v>0.16678047978687899</v>
      </c>
      <c r="P520">
        <f t="shared" ref="P520:P583" si="70">O520*D520*1000000</f>
        <v>4393917.7537655579</v>
      </c>
      <c r="Q520">
        <f t="shared" si="69"/>
        <v>4393917.7537655579</v>
      </c>
      <c r="R520">
        <f t="shared" ref="R520:R583" si="71">O520*J520*1000000</f>
        <v>1933323.8116568453</v>
      </c>
      <c r="S520">
        <f t="shared" ref="S520:S583" si="72">O520*M520*1000000</f>
        <v>620911.00061408384</v>
      </c>
    </row>
    <row r="521" spans="1:19">
      <c r="A521" s="171">
        <v>43544</v>
      </c>
      <c r="B521" s="15">
        <v>43544</v>
      </c>
      <c r="C521">
        <v>45.511523429999997</v>
      </c>
      <c r="D521" s="215">
        <f t="shared" si="65"/>
        <v>27.762029292299996</v>
      </c>
      <c r="E521" s="215"/>
      <c r="F521" s="215"/>
      <c r="G521" s="123">
        <f>年份汇总!$D$7</f>
        <v>0.61</v>
      </c>
      <c r="H521" s="123">
        <f>VLOOKUP(A521,'Hash shared by all mining pools'!$A$4:$Y$63,25)</f>
        <v>0.56610000000000005</v>
      </c>
      <c r="I521" s="144">
        <f t="shared" si="66"/>
        <v>25.764073413723001</v>
      </c>
      <c r="J521" s="215">
        <f t="shared" si="67"/>
        <v>12.215292888611998</v>
      </c>
      <c r="K521" s="215"/>
      <c r="L521" s="123">
        <f>年份汇总!$E$7</f>
        <v>0.26839999999999997</v>
      </c>
      <c r="M521">
        <f t="shared" si="68"/>
        <v>3.9230933196660005</v>
      </c>
      <c r="N521" s="123">
        <f>年份汇总!$F$7</f>
        <v>8.6200000000000013E-2</v>
      </c>
      <c r="O521">
        <f>VLOOKUP(B521,[1]Sheet1!$A$1:$F$2193,6)</f>
        <v>0.169359732367907</v>
      </c>
      <c r="P521">
        <f t="shared" si="70"/>
        <v>4701769.8509339225</v>
      </c>
      <c r="Q521">
        <f t="shared" si="69"/>
        <v>4701769.8509339225</v>
      </c>
      <c r="R521">
        <f t="shared" si="71"/>
        <v>2068778.7344109253</v>
      </c>
      <c r="S521">
        <f t="shared" si="72"/>
        <v>664414.03467295773</v>
      </c>
    </row>
    <row r="522" spans="1:19">
      <c r="A522" s="171">
        <v>43547</v>
      </c>
      <c r="B522" s="15">
        <v>43547</v>
      </c>
      <c r="C522">
        <v>47.450934940000003</v>
      </c>
      <c r="D522" s="215">
        <f t="shared" si="65"/>
        <v>28.945070313400002</v>
      </c>
      <c r="E522" s="215"/>
      <c r="F522" s="215"/>
      <c r="G522" s="123">
        <f>年份汇总!$D$7</f>
        <v>0.61</v>
      </c>
      <c r="H522" s="123">
        <f>VLOOKUP(A522,'Hash shared by all mining pools'!$A$4:$Y$63,25)</f>
        <v>0.56610000000000005</v>
      </c>
      <c r="I522" s="144">
        <f t="shared" si="66"/>
        <v>26.861974269534006</v>
      </c>
      <c r="J522" s="215">
        <f t="shared" si="67"/>
        <v>12.735830937895999</v>
      </c>
      <c r="K522" s="215"/>
      <c r="L522" s="123">
        <f>年份汇总!$E$7</f>
        <v>0.26839999999999997</v>
      </c>
      <c r="M522">
        <f t="shared" si="68"/>
        <v>4.0902705918280011</v>
      </c>
      <c r="N522" s="123">
        <f>年份汇总!$F$7</f>
        <v>8.6200000000000013E-2</v>
      </c>
      <c r="O522">
        <f>VLOOKUP(B522,[1]Sheet1!$A$1:$F$2193,6)</f>
        <v>0.16721967781674099</v>
      </c>
      <c r="P522">
        <f t="shared" si="70"/>
        <v>4840185.3321896624</v>
      </c>
      <c r="Q522">
        <f t="shared" si="69"/>
        <v>4840185.3321896624</v>
      </c>
      <c r="R522">
        <f t="shared" si="71"/>
        <v>2129681.5461634509</v>
      </c>
      <c r="S522">
        <f t="shared" si="72"/>
        <v>683973.73054876889</v>
      </c>
    </row>
    <row r="523" spans="1:19">
      <c r="A523" s="171">
        <v>43550</v>
      </c>
      <c r="B523" s="15">
        <v>43550</v>
      </c>
      <c r="C523">
        <v>47.51194271</v>
      </c>
      <c r="D523" s="215">
        <f t="shared" si="65"/>
        <v>28.9822850531</v>
      </c>
      <c r="E523" s="215"/>
      <c r="F523" s="215"/>
      <c r="G523" s="123">
        <f>年份汇总!$D$7</f>
        <v>0.61</v>
      </c>
      <c r="H523" s="123">
        <f>VLOOKUP(A523,'Hash shared by all mining pools'!$A$4:$Y$63,25)</f>
        <v>0.56610000000000005</v>
      </c>
      <c r="I523" s="144">
        <f t="shared" si="66"/>
        <v>26.896510768131002</v>
      </c>
      <c r="J523" s="215">
        <f t="shared" si="67"/>
        <v>12.752205423363998</v>
      </c>
      <c r="K523" s="215"/>
      <c r="L523" s="123">
        <f>年份汇总!$E$7</f>
        <v>0.26839999999999997</v>
      </c>
      <c r="M523">
        <f t="shared" si="68"/>
        <v>4.0955294616020002</v>
      </c>
      <c r="N523" s="123">
        <f>年份汇总!$F$7</f>
        <v>8.6200000000000013E-2</v>
      </c>
      <c r="O523">
        <f>VLOOKUP(B523,[1]Sheet1!$A$1:$F$2193,6)</f>
        <v>0.157083389672002</v>
      </c>
      <c r="P523">
        <f t="shared" si="70"/>
        <v>4552635.5765811466</v>
      </c>
      <c r="Q523">
        <f t="shared" si="69"/>
        <v>4552635.5765811466</v>
      </c>
      <c r="R523">
        <f t="shared" si="71"/>
        <v>2003159.6536957039</v>
      </c>
      <c r="S523">
        <f t="shared" si="72"/>
        <v>643339.65032999148</v>
      </c>
    </row>
    <row r="524" spans="1:19">
      <c r="A524" s="171">
        <v>43553</v>
      </c>
      <c r="B524" s="15">
        <v>43553</v>
      </c>
      <c r="C524">
        <v>45.660541979999998</v>
      </c>
      <c r="D524" s="215">
        <f t="shared" si="65"/>
        <v>27.852930607799998</v>
      </c>
      <c r="E524" s="215"/>
      <c r="F524" s="215"/>
      <c r="G524" s="123">
        <f>年份汇总!$D$7</f>
        <v>0.61</v>
      </c>
      <c r="H524" s="123">
        <f>VLOOKUP(A524,'Hash shared by all mining pools'!$A$4:$Y$63,25)</f>
        <v>0.56610000000000005</v>
      </c>
      <c r="I524" s="144">
        <f t="shared" si="66"/>
        <v>25.848432814878002</v>
      </c>
      <c r="J524" s="215">
        <f t="shared" si="67"/>
        <v>12.255289467431998</v>
      </c>
      <c r="K524" s="215"/>
      <c r="L524" s="123">
        <f>年份汇总!$E$7</f>
        <v>0.26839999999999997</v>
      </c>
      <c r="M524">
        <f t="shared" si="68"/>
        <v>3.9359387186760002</v>
      </c>
      <c r="N524" s="123">
        <f>年份汇总!$F$7</f>
        <v>8.6200000000000013E-2</v>
      </c>
      <c r="O524">
        <f>VLOOKUP(B524,[1]Sheet1!$A$1:$F$2193,6)</f>
        <v>0.16154904085489999</v>
      </c>
      <c r="P524">
        <f t="shared" si="70"/>
        <v>4499614.2246881761</v>
      </c>
      <c r="Q524">
        <f t="shared" si="69"/>
        <v>4499614.2246881761</v>
      </c>
      <c r="R524">
        <f t="shared" si="71"/>
        <v>1979830.2588627974</v>
      </c>
      <c r="S524">
        <f t="shared" si="72"/>
        <v>635847.12486577185</v>
      </c>
    </row>
    <row r="525" spans="1:19">
      <c r="A525" s="171">
        <v>43556</v>
      </c>
      <c r="B525" s="15">
        <v>43556</v>
      </c>
      <c r="C525">
        <v>45.88005098</v>
      </c>
      <c r="D525" s="215">
        <f t="shared" si="65"/>
        <v>27.9868310978</v>
      </c>
      <c r="E525" s="215"/>
      <c r="F525" s="215"/>
      <c r="G525" s="123">
        <f>年份汇总!$D$7</f>
        <v>0.61</v>
      </c>
      <c r="H525" s="123">
        <f>VLOOKUP(A525,'Hash shared by all mining pools'!$A$4:$Y$63,25)</f>
        <v>0.56930000000000003</v>
      </c>
      <c r="I525" s="144">
        <f t="shared" si="66"/>
        <v>26.119513022914003</v>
      </c>
      <c r="J525" s="215">
        <f t="shared" si="67"/>
        <v>12.314205683031998</v>
      </c>
      <c r="K525" s="215"/>
      <c r="L525" s="123">
        <f>年份汇总!$E$7</f>
        <v>0.26839999999999997</v>
      </c>
      <c r="M525">
        <f t="shared" si="68"/>
        <v>3.9548603944760008</v>
      </c>
      <c r="N525" s="123">
        <f>年份汇总!$F$7</f>
        <v>8.6200000000000013E-2</v>
      </c>
      <c r="O525">
        <f>VLOOKUP(B525,[1]Sheet1!$A$1:$F$2193,6)</f>
        <v>0.16390662402419201</v>
      </c>
      <c r="P525">
        <f t="shared" si="70"/>
        <v>4587227.0023756698</v>
      </c>
      <c r="Q525">
        <f t="shared" si="69"/>
        <v>4587227.0023756698</v>
      </c>
      <c r="R525">
        <f t="shared" si="71"/>
        <v>2018379.8810452945</v>
      </c>
      <c r="S525">
        <f t="shared" si="72"/>
        <v>648227.81574554555</v>
      </c>
    </row>
    <row r="526" spans="1:19">
      <c r="A526" s="171">
        <v>43559</v>
      </c>
      <c r="B526" s="15">
        <v>43559</v>
      </c>
      <c r="C526">
        <v>45.891071529999998</v>
      </c>
      <c r="D526" s="215">
        <f t="shared" si="65"/>
        <v>27.993553633299999</v>
      </c>
      <c r="E526" s="215"/>
      <c r="F526" s="215"/>
      <c r="G526" s="123">
        <f>年份汇总!$D$7</f>
        <v>0.61</v>
      </c>
      <c r="H526" s="123">
        <f>VLOOKUP(A526,'Hash shared by all mining pools'!$A$4:$Y$63,25)</f>
        <v>0.56930000000000003</v>
      </c>
      <c r="I526" s="144">
        <f t="shared" si="66"/>
        <v>26.125787022029002</v>
      </c>
      <c r="J526" s="215">
        <f t="shared" si="67"/>
        <v>12.317163598651998</v>
      </c>
      <c r="K526" s="215"/>
      <c r="L526" s="123">
        <f>年份汇总!$E$7</f>
        <v>0.26839999999999997</v>
      </c>
      <c r="M526">
        <f t="shared" si="68"/>
        <v>3.9558103658860002</v>
      </c>
      <c r="N526" s="123">
        <f>年份汇总!$F$7</f>
        <v>8.6200000000000013E-2</v>
      </c>
      <c r="O526">
        <f>VLOOKUP(B526,[1]Sheet1!$A$1:$F$2193,6)</f>
        <v>0.194046320444592</v>
      </c>
      <c r="P526">
        <f t="shared" si="70"/>
        <v>5432046.078710204</v>
      </c>
      <c r="Q526">
        <f t="shared" si="69"/>
        <v>5432046.078710204</v>
      </c>
      <c r="R526">
        <f t="shared" si="71"/>
        <v>2390100.2746324893</v>
      </c>
      <c r="S526">
        <f t="shared" si="72"/>
        <v>767610.44587675354</v>
      </c>
    </row>
    <row r="527" spans="1:19">
      <c r="A527" s="171">
        <v>43562</v>
      </c>
      <c r="B527" s="15">
        <v>43562</v>
      </c>
      <c r="C527">
        <v>45.800467240000003</v>
      </c>
      <c r="D527" s="215">
        <f t="shared" si="65"/>
        <v>27.938285016400002</v>
      </c>
      <c r="E527" s="215"/>
      <c r="F527" s="215"/>
      <c r="G527" s="123">
        <f>年份汇总!$D$7</f>
        <v>0.61</v>
      </c>
      <c r="H527" s="123">
        <f>VLOOKUP(A527,'Hash shared by all mining pools'!$A$4:$Y$63,25)</f>
        <v>0.56930000000000003</v>
      </c>
      <c r="I527" s="144">
        <f t="shared" si="66"/>
        <v>26.074205999732005</v>
      </c>
      <c r="J527" s="215">
        <f t="shared" si="67"/>
        <v>12.292845407215999</v>
      </c>
      <c r="K527" s="215"/>
      <c r="L527" s="123">
        <f>年份汇总!$E$7</f>
        <v>0.26839999999999997</v>
      </c>
      <c r="M527">
        <f t="shared" si="68"/>
        <v>3.9480002760880009</v>
      </c>
      <c r="N527" s="123">
        <f>年份汇总!$F$7</f>
        <v>8.6200000000000013E-2</v>
      </c>
      <c r="O527">
        <f>VLOOKUP(B527,[1]Sheet1!$A$1:$F$2193,6)</f>
        <v>0.20448857219754399</v>
      </c>
      <c r="P527">
        <f t="shared" si="70"/>
        <v>5713060.0126516735</v>
      </c>
      <c r="Q527">
        <f t="shared" si="69"/>
        <v>5713060.0126516735</v>
      </c>
      <c r="R527">
        <f t="shared" si="71"/>
        <v>2513746.4055667361</v>
      </c>
      <c r="S527">
        <f t="shared" si="72"/>
        <v>807320.93949274474</v>
      </c>
    </row>
    <row r="528" spans="1:19">
      <c r="A528" s="171">
        <v>43565</v>
      </c>
      <c r="B528" s="15">
        <v>43565</v>
      </c>
      <c r="C528">
        <v>46.463226779999999</v>
      </c>
      <c r="D528" s="215">
        <f t="shared" si="65"/>
        <v>28.342568335799999</v>
      </c>
      <c r="E528" s="215"/>
      <c r="F528" s="215"/>
      <c r="G528" s="123">
        <f>年份汇总!$D$7</f>
        <v>0.61</v>
      </c>
      <c r="H528" s="123">
        <f>VLOOKUP(A528,'Hash shared by all mining pools'!$A$4:$Y$63,25)</f>
        <v>0.56930000000000003</v>
      </c>
      <c r="I528" s="144">
        <f t="shared" si="66"/>
        <v>26.451515005854002</v>
      </c>
      <c r="J528" s="215">
        <f t="shared" si="67"/>
        <v>12.470730067751999</v>
      </c>
      <c r="K528" s="215"/>
      <c r="L528" s="123">
        <f>年份汇总!$E$7</f>
        <v>0.26839999999999997</v>
      </c>
      <c r="M528">
        <f t="shared" si="68"/>
        <v>4.0051301484360007</v>
      </c>
      <c r="N528" s="123">
        <f>年份汇总!$F$7</f>
        <v>8.6200000000000013E-2</v>
      </c>
      <c r="O528">
        <f>VLOOKUP(B528,[1]Sheet1!$A$1:$F$2193,6)</f>
        <v>0.20943076941169</v>
      </c>
      <c r="P528">
        <f t="shared" si="70"/>
        <v>5935805.8936699964</v>
      </c>
      <c r="Q528">
        <f t="shared" si="69"/>
        <v>5935805.8936699964</v>
      </c>
      <c r="R528">
        <f t="shared" si="71"/>
        <v>2611754.5932147983</v>
      </c>
      <c r="S528">
        <f t="shared" si="72"/>
        <v>838797.48858090781</v>
      </c>
    </row>
    <row r="529" spans="1:19">
      <c r="A529" s="171">
        <v>43568</v>
      </c>
      <c r="B529" s="15">
        <v>43568</v>
      </c>
      <c r="C529">
        <v>46.415319089999997</v>
      </c>
      <c r="D529" s="215">
        <f t="shared" si="65"/>
        <v>28.313344644899999</v>
      </c>
      <c r="E529" s="215"/>
      <c r="F529" s="215"/>
      <c r="G529" s="123">
        <f>年份汇总!$D$7</f>
        <v>0.61</v>
      </c>
      <c r="H529" s="123">
        <f>VLOOKUP(A529,'Hash shared by all mining pools'!$A$4:$Y$63,25)</f>
        <v>0.56930000000000003</v>
      </c>
      <c r="I529" s="144">
        <f t="shared" si="66"/>
        <v>26.424241157937001</v>
      </c>
      <c r="J529" s="215">
        <f t="shared" si="67"/>
        <v>12.457871643755999</v>
      </c>
      <c r="K529" s="215"/>
      <c r="L529" s="123">
        <f>年份汇总!$E$7</f>
        <v>0.26839999999999997</v>
      </c>
      <c r="M529">
        <f t="shared" si="68"/>
        <v>4.0010005055580002</v>
      </c>
      <c r="N529" s="123">
        <f>年份汇总!$F$7</f>
        <v>8.6200000000000013E-2</v>
      </c>
      <c r="O529">
        <f>VLOOKUP(B529,[1]Sheet1!$A$1:$F$2193,6)</f>
        <v>0.20046440827411199</v>
      </c>
      <c r="P529">
        <f t="shared" si="70"/>
        <v>5675817.8805008763</v>
      </c>
      <c r="Q529">
        <f t="shared" si="69"/>
        <v>5675817.8805008763</v>
      </c>
      <c r="R529">
        <f t="shared" si="71"/>
        <v>2497359.8674203851</v>
      </c>
      <c r="S529">
        <f t="shared" si="72"/>
        <v>802058.19885110739</v>
      </c>
    </row>
    <row r="530" spans="1:19">
      <c r="A530" s="171">
        <v>43571</v>
      </c>
      <c r="B530" s="15">
        <v>43571</v>
      </c>
      <c r="C530">
        <v>45.0820486</v>
      </c>
      <c r="D530" s="215">
        <f t="shared" si="65"/>
        <v>27.500049646000001</v>
      </c>
      <c r="E530" s="215"/>
      <c r="F530" s="215"/>
      <c r="G530" s="123">
        <f>年份汇总!$D$7</f>
        <v>0.61</v>
      </c>
      <c r="H530" s="123">
        <f>VLOOKUP(A530,'Hash shared by all mining pools'!$A$4:$Y$63,25)</f>
        <v>0.56930000000000003</v>
      </c>
      <c r="I530" s="144">
        <f t="shared" si="66"/>
        <v>25.665210267980001</v>
      </c>
      <c r="J530" s="215">
        <f t="shared" si="67"/>
        <v>12.100021844239999</v>
      </c>
      <c r="K530" s="215"/>
      <c r="L530" s="123">
        <f>年份汇总!$E$7</f>
        <v>0.26839999999999997</v>
      </c>
      <c r="M530">
        <f t="shared" si="68"/>
        <v>3.8860725893200008</v>
      </c>
      <c r="N530" s="123">
        <f>年份汇总!$F$7</f>
        <v>8.6200000000000013E-2</v>
      </c>
      <c r="O530">
        <f>VLOOKUP(B530,[1]Sheet1!$A$1:$F$2193,6)</f>
        <v>0.205930521659308</v>
      </c>
      <c r="P530">
        <f t="shared" si="70"/>
        <v>5663099.5692576487</v>
      </c>
      <c r="Q530">
        <f t="shared" si="69"/>
        <v>5663099.5692576487</v>
      </c>
      <c r="R530">
        <f t="shared" si="71"/>
        <v>2491763.8104733652</v>
      </c>
      <c r="S530">
        <f t="shared" si="72"/>
        <v>800260.95552460547</v>
      </c>
    </row>
    <row r="531" spans="1:19">
      <c r="A531" s="171">
        <v>43574</v>
      </c>
      <c r="B531" s="15">
        <v>43574</v>
      </c>
      <c r="C531">
        <v>45.0820486</v>
      </c>
      <c r="D531" s="215">
        <f t="shared" si="65"/>
        <v>27.500049646000001</v>
      </c>
      <c r="E531" s="215"/>
      <c r="F531" s="215"/>
      <c r="G531" s="123">
        <f>年份汇总!$D$7</f>
        <v>0.61</v>
      </c>
      <c r="H531" s="123">
        <f>VLOOKUP(A531,'Hash shared by all mining pools'!$A$4:$Y$63,25)</f>
        <v>0.56930000000000003</v>
      </c>
      <c r="I531" s="144">
        <f t="shared" si="66"/>
        <v>25.665210267980001</v>
      </c>
      <c r="J531" s="215">
        <f t="shared" si="67"/>
        <v>12.100021844239999</v>
      </c>
      <c r="K531" s="215"/>
      <c r="L531" s="123">
        <f>年份汇总!$E$7</f>
        <v>0.26839999999999997</v>
      </c>
      <c r="M531">
        <f t="shared" si="68"/>
        <v>3.8860725893200008</v>
      </c>
      <c r="N531" s="123">
        <f>年份汇总!$F$7</f>
        <v>8.6200000000000013E-2</v>
      </c>
      <c r="O531">
        <f>VLOOKUP(B531,[1]Sheet1!$A$1:$F$2193,6)</f>
        <v>0.20861500204025099</v>
      </c>
      <c r="P531">
        <f t="shared" si="70"/>
        <v>5736922.9130072938</v>
      </c>
      <c r="Q531">
        <f t="shared" si="69"/>
        <v>5736922.9130072938</v>
      </c>
      <c r="R531">
        <f t="shared" si="71"/>
        <v>2524246.081723209</v>
      </c>
      <c r="S531">
        <f t="shared" si="72"/>
        <v>810693.04114955547</v>
      </c>
    </row>
    <row r="532" spans="1:19">
      <c r="A532" s="171">
        <v>43577</v>
      </c>
      <c r="B532" s="15">
        <v>43577</v>
      </c>
      <c r="C532">
        <v>44.582650280000003</v>
      </c>
      <c r="D532" s="215">
        <f t="shared" si="65"/>
        <v>27.1954166708</v>
      </c>
      <c r="E532" s="215"/>
      <c r="F532" s="215"/>
      <c r="G532" s="123">
        <f>年份汇总!$D$7</f>
        <v>0.61</v>
      </c>
      <c r="H532" s="123">
        <f>VLOOKUP(A532,'Hash shared by all mining pools'!$A$4:$Y$63,25)</f>
        <v>0.56930000000000003</v>
      </c>
      <c r="I532" s="144">
        <f t="shared" si="66"/>
        <v>25.380902804404002</v>
      </c>
      <c r="J532" s="215">
        <f t="shared" si="67"/>
        <v>11.965983335152</v>
      </c>
      <c r="K532" s="215"/>
      <c r="L532" s="123">
        <f>年份汇总!$E$7</f>
        <v>0.26839999999999997</v>
      </c>
      <c r="M532">
        <f t="shared" si="68"/>
        <v>3.843024454136001</v>
      </c>
      <c r="N532" s="123">
        <f>年份汇总!$F$7</f>
        <v>8.6200000000000013E-2</v>
      </c>
      <c r="O532">
        <f>VLOOKUP(B532,[1]Sheet1!$A$1:$F$2193,6)</f>
        <v>0.213710587783152</v>
      </c>
      <c r="P532">
        <f t="shared" si="70"/>
        <v>5811948.4817243982</v>
      </c>
      <c r="Q532">
        <f t="shared" si="69"/>
        <v>5811948.4817243982</v>
      </c>
      <c r="R532">
        <f t="shared" si="71"/>
        <v>2557257.3319587354</v>
      </c>
      <c r="S532">
        <f t="shared" si="72"/>
        <v>821295.0149584316</v>
      </c>
    </row>
    <row r="533" spans="1:19">
      <c r="A533" s="171">
        <v>43580</v>
      </c>
      <c r="B533" s="15">
        <v>43580</v>
      </c>
      <c r="C533">
        <v>44.471034320000001</v>
      </c>
      <c r="D533" s="215">
        <f t="shared" si="65"/>
        <v>27.1273309352</v>
      </c>
      <c r="E533" s="215"/>
      <c r="F533" s="215"/>
      <c r="G533" s="123">
        <f>年份汇总!$D$7</f>
        <v>0.61</v>
      </c>
      <c r="H533" s="123">
        <f>VLOOKUP(A533,'Hash shared by all mining pools'!$A$4:$Y$63,25)</f>
        <v>0.56930000000000003</v>
      </c>
      <c r="I533" s="144">
        <f t="shared" si="66"/>
        <v>25.317359838376003</v>
      </c>
      <c r="J533" s="215">
        <f t="shared" si="67"/>
        <v>11.936025611487999</v>
      </c>
      <c r="K533" s="215"/>
      <c r="L533" s="123">
        <f>年份汇总!$E$7</f>
        <v>0.26839999999999997</v>
      </c>
      <c r="M533">
        <f t="shared" si="68"/>
        <v>3.8334031583840007</v>
      </c>
      <c r="N533" s="123">
        <f>年份汇总!$F$7</f>
        <v>8.6200000000000013E-2</v>
      </c>
      <c r="O533">
        <f>VLOOKUP(B533,[1]Sheet1!$A$1:$F$2193,6)</f>
        <v>0.20623578155523101</v>
      </c>
      <c r="P533">
        <f t="shared" si="70"/>
        <v>5594626.2969283676</v>
      </c>
      <c r="Q533">
        <f t="shared" si="69"/>
        <v>5594626.2969283676</v>
      </c>
      <c r="R533">
        <f t="shared" si="71"/>
        <v>2461635.5706484816</v>
      </c>
      <c r="S533">
        <f t="shared" si="72"/>
        <v>790584.89638561534</v>
      </c>
    </row>
    <row r="534" spans="1:19">
      <c r="A534" s="171">
        <v>43583</v>
      </c>
      <c r="B534" s="15">
        <v>43583</v>
      </c>
      <c r="C534">
        <v>45.158438969999999</v>
      </c>
      <c r="D534" s="215">
        <f t="shared" si="65"/>
        <v>27.546647771699998</v>
      </c>
      <c r="E534" s="215"/>
      <c r="F534" s="215"/>
      <c r="G534" s="123">
        <f>年份汇总!$D$7</f>
        <v>0.61</v>
      </c>
      <c r="H534" s="123">
        <f>VLOOKUP(A534,'Hash shared by all mining pools'!$A$4:$Y$63,25)</f>
        <v>0.56930000000000003</v>
      </c>
      <c r="I534" s="144">
        <f t="shared" si="66"/>
        <v>25.708699305621</v>
      </c>
      <c r="J534" s="215">
        <f t="shared" si="67"/>
        <v>12.120525019547998</v>
      </c>
      <c r="K534" s="215"/>
      <c r="L534" s="123">
        <f>年份汇总!$E$7</f>
        <v>0.26839999999999997</v>
      </c>
      <c r="M534">
        <f t="shared" si="68"/>
        <v>3.8926574392140005</v>
      </c>
      <c r="N534" s="123">
        <f>年份汇总!$F$7</f>
        <v>8.6200000000000013E-2</v>
      </c>
      <c r="O534">
        <f>VLOOKUP(B534,[1]Sheet1!$A$1:$F$2193,6)</f>
        <v>0.20918928984608301</v>
      </c>
      <c r="P534">
        <f t="shared" si="70"/>
        <v>5762463.6850021081</v>
      </c>
      <c r="Q534">
        <f t="shared" si="69"/>
        <v>5762463.6850021081</v>
      </c>
      <c r="R534">
        <f t="shared" si="71"/>
        <v>2535484.0214009271</v>
      </c>
      <c r="S534">
        <f t="shared" si="72"/>
        <v>814302.24532324879</v>
      </c>
    </row>
    <row r="535" spans="1:19">
      <c r="A535" s="171">
        <v>43586</v>
      </c>
      <c r="B535" s="15">
        <v>43586</v>
      </c>
      <c r="C535">
        <v>46.740007609999999</v>
      </c>
      <c r="D535" s="215">
        <f t="shared" si="65"/>
        <v>28.5114046421</v>
      </c>
      <c r="E535" s="215"/>
      <c r="F535" s="215"/>
      <c r="G535" s="123">
        <f>年份汇总!$D$7</f>
        <v>0.61</v>
      </c>
      <c r="H535" s="123">
        <f>VLOOKUP(A535,'Hash shared by all mining pools'!$A$4:$Y$63,25)</f>
        <v>0.56480000000000008</v>
      </c>
      <c r="I535" s="144">
        <f t="shared" si="66"/>
        <v>26.398756298128003</v>
      </c>
      <c r="J535" s="215">
        <f t="shared" si="67"/>
        <v>12.545018042523999</v>
      </c>
      <c r="K535" s="215"/>
      <c r="L535" s="123">
        <f>年份汇总!$E$7</f>
        <v>0.26839999999999997</v>
      </c>
      <c r="M535">
        <f t="shared" si="68"/>
        <v>4.0289886559820003</v>
      </c>
      <c r="N535" s="123">
        <f>年份汇总!$F$7</f>
        <v>8.6200000000000013E-2</v>
      </c>
      <c r="O535">
        <f>VLOOKUP(B535,[1]Sheet1!$A$1:$F$2193,6)</f>
        <v>0.213842391356035</v>
      </c>
      <c r="P535">
        <f t="shared" si="70"/>
        <v>6096946.949586221</v>
      </c>
      <c r="Q535">
        <f t="shared" si="69"/>
        <v>6096946.949586221</v>
      </c>
      <c r="R535">
        <f t="shared" si="71"/>
        <v>2682656.657817937</v>
      </c>
      <c r="S535">
        <f t="shared" si="72"/>
        <v>861568.56894152833</v>
      </c>
    </row>
    <row r="536" spans="1:19">
      <c r="A536" s="171">
        <v>43589</v>
      </c>
      <c r="B536" s="15">
        <v>43589</v>
      </c>
      <c r="C536">
        <v>50.033463750000003</v>
      </c>
      <c r="D536" s="215">
        <f t="shared" ref="D536:D599" si="73">G536*C536</f>
        <v>30.520412887500001</v>
      </c>
      <c r="E536" s="215"/>
      <c r="F536" s="215"/>
      <c r="G536" s="123">
        <f>年份汇总!$D$7</f>
        <v>0.61</v>
      </c>
      <c r="H536" s="123">
        <f>VLOOKUP(A536,'Hash shared by all mining pools'!$A$4:$Y$63,25)</f>
        <v>0.56480000000000008</v>
      </c>
      <c r="I536" s="144">
        <f t="shared" si="66"/>
        <v>28.258900326000006</v>
      </c>
      <c r="J536" s="215">
        <f t="shared" si="67"/>
        <v>13.428981670499999</v>
      </c>
      <c r="K536" s="215"/>
      <c r="L536" s="123">
        <f>年份汇总!$E$7</f>
        <v>0.26839999999999997</v>
      </c>
      <c r="M536">
        <f t="shared" si="68"/>
        <v>4.3128845752500009</v>
      </c>
      <c r="N536" s="123">
        <f>年份汇总!$F$7</f>
        <v>8.6200000000000013E-2</v>
      </c>
      <c r="O536">
        <f>VLOOKUP(B536,[1]Sheet1!$A$1:$F$2193,6)</f>
        <v>0.218778260594027</v>
      </c>
      <c r="P536">
        <f t="shared" si="70"/>
        <v>6677202.844138775</v>
      </c>
      <c r="Q536">
        <f t="shared" si="69"/>
        <v>6677202.844138775</v>
      </c>
      <c r="R536">
        <f t="shared" si="71"/>
        <v>2937969.2514210609</v>
      </c>
      <c r="S536">
        <f t="shared" si="72"/>
        <v>943565.38551600405</v>
      </c>
    </row>
    <row r="537" spans="1:19">
      <c r="A537" s="171">
        <v>43592</v>
      </c>
      <c r="B537" s="15">
        <v>43592</v>
      </c>
      <c r="C537">
        <v>48.827339209999998</v>
      </c>
      <c r="D537" s="215">
        <f t="shared" si="73"/>
        <v>29.784676918099997</v>
      </c>
      <c r="E537" s="215"/>
      <c r="F537" s="215"/>
      <c r="G537" s="123">
        <f>年份汇总!$D$7</f>
        <v>0.61</v>
      </c>
      <c r="H537" s="123">
        <f>VLOOKUP(A537,'Hash shared by all mining pools'!$A$4:$Y$63,25)</f>
        <v>0.56480000000000008</v>
      </c>
      <c r="I537" s="144">
        <f t="shared" si="66"/>
        <v>27.577681185808004</v>
      </c>
      <c r="J537" s="215">
        <f t="shared" si="67"/>
        <v>13.105257843963997</v>
      </c>
      <c r="K537" s="215"/>
      <c r="L537" s="123">
        <f>年份汇总!$E$7</f>
        <v>0.26839999999999997</v>
      </c>
      <c r="M537">
        <f t="shared" si="68"/>
        <v>4.2089166399020002</v>
      </c>
      <c r="N537" s="123">
        <f>年份汇总!$F$7</f>
        <v>8.6200000000000013E-2</v>
      </c>
      <c r="O537">
        <f>VLOOKUP(B537,[1]Sheet1!$A$1:$F$2193,6)</f>
        <v>0.218715604266876</v>
      </c>
      <c r="P537">
        <f t="shared" si="70"/>
        <v>6514373.6100359149</v>
      </c>
      <c r="Q537">
        <f t="shared" si="69"/>
        <v>6514373.6100359149</v>
      </c>
      <c r="R537">
        <f t="shared" si="71"/>
        <v>2866324.3884158023</v>
      </c>
      <c r="S537">
        <f t="shared" si="72"/>
        <v>920555.74620507529</v>
      </c>
    </row>
    <row r="538" spans="1:19">
      <c r="A538" s="171">
        <v>43595</v>
      </c>
      <c r="B538" s="15">
        <v>43595</v>
      </c>
      <c r="C538">
        <v>47.90838497</v>
      </c>
      <c r="D538" s="215">
        <f t="shared" si="73"/>
        <v>29.2241148317</v>
      </c>
      <c r="E538" s="215"/>
      <c r="F538" s="215"/>
      <c r="G538" s="123">
        <f>年份汇总!$D$7</f>
        <v>0.61</v>
      </c>
      <c r="H538" s="123">
        <f>VLOOKUP(A538,'Hash shared by all mining pools'!$A$4:$Y$63,25)</f>
        <v>0.56480000000000008</v>
      </c>
      <c r="I538" s="144">
        <f t="shared" si="66"/>
        <v>27.058655831056004</v>
      </c>
      <c r="J538" s="215">
        <f t="shared" si="67"/>
        <v>12.858610525947999</v>
      </c>
      <c r="K538" s="215"/>
      <c r="L538" s="123">
        <f>年份汇总!$E$7</f>
        <v>0.26839999999999997</v>
      </c>
      <c r="M538">
        <f t="shared" si="68"/>
        <v>4.1297027844140004</v>
      </c>
      <c r="N538" s="123">
        <f>年份汇总!$F$7</f>
        <v>8.6200000000000013E-2</v>
      </c>
      <c r="O538">
        <f>VLOOKUP(B538,[1]Sheet1!$A$1:$F$2193,6)</f>
        <v>0.23932653439879301</v>
      </c>
      <c r="P538">
        <f t="shared" si="70"/>
        <v>6994106.1235431274</v>
      </c>
      <c r="Q538">
        <f t="shared" si="69"/>
        <v>6994106.1235431274</v>
      </c>
      <c r="R538">
        <f t="shared" si="71"/>
        <v>3077406.6943589756</v>
      </c>
      <c r="S538">
        <f t="shared" si="72"/>
        <v>988347.45549084852</v>
      </c>
    </row>
    <row r="539" spans="1:19">
      <c r="A539" s="171">
        <v>43598</v>
      </c>
      <c r="B539" s="15">
        <v>43598</v>
      </c>
      <c r="C539">
        <v>45.881810270000003</v>
      </c>
      <c r="D539" s="215">
        <f t="shared" si="73"/>
        <v>27.987904264700003</v>
      </c>
      <c r="E539" s="215"/>
      <c r="F539" s="215"/>
      <c r="G539" s="123">
        <f>年份汇总!$D$7</f>
        <v>0.61</v>
      </c>
      <c r="H539" s="123">
        <f>VLOOKUP(A539,'Hash shared by all mining pools'!$A$4:$Y$63,25)</f>
        <v>0.56480000000000008</v>
      </c>
      <c r="I539" s="144">
        <f t="shared" si="66"/>
        <v>25.914046440496005</v>
      </c>
      <c r="J539" s="215">
        <f t="shared" si="67"/>
        <v>12.314677876468</v>
      </c>
      <c r="K539" s="215"/>
      <c r="L539" s="123">
        <f>年份汇总!$E$7</f>
        <v>0.26839999999999997</v>
      </c>
      <c r="M539">
        <f t="shared" si="68"/>
        <v>3.955012045274001</v>
      </c>
      <c r="N539" s="123">
        <f>年份汇总!$F$7</f>
        <v>8.6200000000000013E-2</v>
      </c>
      <c r="O539">
        <f>VLOOKUP(B539,[1]Sheet1!$A$1:$F$2193,6)</f>
        <v>0.293206098309855</v>
      </c>
      <c r="P539">
        <f t="shared" si="70"/>
        <v>8206224.2093224395</v>
      </c>
      <c r="Q539">
        <f t="shared" si="69"/>
        <v>8206224.2093224395</v>
      </c>
      <c r="R539">
        <f t="shared" si="71"/>
        <v>3610738.652101873</v>
      </c>
      <c r="S539">
        <f t="shared" si="72"/>
        <v>1159633.6505632694</v>
      </c>
    </row>
    <row r="540" spans="1:19">
      <c r="A540" s="171">
        <v>43601</v>
      </c>
      <c r="B540" s="15">
        <v>43601</v>
      </c>
      <c r="C540">
        <v>49.213476989999997</v>
      </c>
      <c r="D540" s="215">
        <f t="shared" si="73"/>
        <v>30.020220963899998</v>
      </c>
      <c r="E540" s="215"/>
      <c r="F540" s="215"/>
      <c r="G540" s="123">
        <f>年份汇总!$D$7</f>
        <v>0.61</v>
      </c>
      <c r="H540" s="123">
        <f>VLOOKUP(A540,'Hash shared by all mining pools'!$A$4:$Y$63,25)</f>
        <v>0.56480000000000008</v>
      </c>
      <c r="I540" s="144">
        <f t="shared" si="66"/>
        <v>27.795771803952</v>
      </c>
      <c r="J540" s="215">
        <f t="shared" si="67"/>
        <v>13.208897224115997</v>
      </c>
      <c r="K540" s="215"/>
      <c r="L540" s="123">
        <f>年份汇总!$E$7</f>
        <v>0.26839999999999997</v>
      </c>
      <c r="M540">
        <f t="shared" si="68"/>
        <v>4.2422017165380002</v>
      </c>
      <c r="N540" s="123">
        <f>年份汇总!$F$7</f>
        <v>8.6200000000000013E-2</v>
      </c>
      <c r="O540">
        <f>VLOOKUP(B540,[1]Sheet1!$A$1:$F$2193,6)</f>
        <v>0.295832036236373</v>
      </c>
      <c r="P540">
        <f t="shared" si="70"/>
        <v>8880943.0960163884</v>
      </c>
      <c r="Q540">
        <f t="shared" si="69"/>
        <v>8880943.0960163884</v>
      </c>
      <c r="R540">
        <f t="shared" si="71"/>
        <v>3907614.9622472106</v>
      </c>
      <c r="S540">
        <f t="shared" si="72"/>
        <v>1254979.1719288735</v>
      </c>
    </row>
    <row r="541" spans="1:19">
      <c r="A541" s="171">
        <v>43604</v>
      </c>
      <c r="B541" s="15">
        <v>43604</v>
      </c>
      <c r="C541">
        <v>50.117786520000003</v>
      </c>
      <c r="D541" s="215">
        <f t="shared" si="73"/>
        <v>30.571849777200001</v>
      </c>
      <c r="E541" s="215"/>
      <c r="F541" s="215"/>
      <c r="G541" s="123">
        <f>年份汇总!$D$7</f>
        <v>0.61</v>
      </c>
      <c r="H541" s="123">
        <f>VLOOKUP(A541,'Hash shared by all mining pools'!$A$4:$Y$63,25)</f>
        <v>0.56480000000000008</v>
      </c>
      <c r="I541" s="144">
        <f t="shared" si="66"/>
        <v>28.306525826496006</v>
      </c>
      <c r="J541" s="215">
        <f t="shared" si="67"/>
        <v>13.451613901967999</v>
      </c>
      <c r="K541" s="215"/>
      <c r="L541" s="123">
        <f>年份汇总!$E$7</f>
        <v>0.26839999999999997</v>
      </c>
      <c r="M541">
        <f t="shared" si="68"/>
        <v>4.3201531980240011</v>
      </c>
      <c r="N541" s="123">
        <f>年份汇总!$F$7</f>
        <v>8.6200000000000013E-2</v>
      </c>
      <c r="O541">
        <f>VLOOKUP(B541,[1]Sheet1!$A$1:$F$2193,6)</f>
        <v>0.30745417571904998</v>
      </c>
      <c r="P541">
        <f t="shared" si="70"/>
        <v>9399442.8734556474</v>
      </c>
      <c r="Q541">
        <f t="shared" si="69"/>
        <v>9399442.8734556474</v>
      </c>
      <c r="R541">
        <f t="shared" si="71"/>
        <v>4135754.8643204849</v>
      </c>
      <c r="S541">
        <f t="shared" si="72"/>
        <v>1328249.1404784871</v>
      </c>
    </row>
    <row r="542" spans="1:19">
      <c r="A542" s="171">
        <v>43607</v>
      </c>
      <c r="B542" s="15">
        <v>43607</v>
      </c>
      <c r="C542">
        <v>51.172297309999998</v>
      </c>
      <c r="D542" s="215">
        <f t="shared" si="73"/>
        <v>31.215101359099997</v>
      </c>
      <c r="E542" s="215"/>
      <c r="F542" s="215"/>
      <c r="G542" s="123">
        <f>年份汇总!$D$7</f>
        <v>0.61</v>
      </c>
      <c r="H542" s="123">
        <f>VLOOKUP(A542,'Hash shared by all mining pools'!$A$4:$Y$63,25)</f>
        <v>0.56480000000000008</v>
      </c>
      <c r="I542" s="144">
        <f t="shared" si="66"/>
        <v>28.902113520688001</v>
      </c>
      <c r="J542" s="215">
        <f t="shared" si="67"/>
        <v>13.734644598003998</v>
      </c>
      <c r="K542" s="215"/>
      <c r="L542" s="123">
        <f>年份汇总!$E$7</f>
        <v>0.26839999999999997</v>
      </c>
      <c r="M542">
        <f t="shared" si="68"/>
        <v>4.4110520281220005</v>
      </c>
      <c r="N542" s="123">
        <f>年份汇总!$F$7</f>
        <v>8.6200000000000013E-2</v>
      </c>
      <c r="O542">
        <f>VLOOKUP(B542,[1]Sheet1!$A$1:$F$2193,6)</f>
        <v>0.28804084947279102</v>
      </c>
      <c r="P542">
        <f t="shared" si="70"/>
        <v>8991224.311854437</v>
      </c>
      <c r="Q542">
        <f t="shared" si="69"/>
        <v>8991224.311854437</v>
      </c>
      <c r="R542">
        <f t="shared" si="71"/>
        <v>3956138.697215952</v>
      </c>
      <c r="S542">
        <f t="shared" si="72"/>
        <v>1270563.1732489388</v>
      </c>
    </row>
    <row r="543" spans="1:19">
      <c r="A543" s="171">
        <v>43610</v>
      </c>
      <c r="B543" s="15">
        <v>43610</v>
      </c>
      <c r="C543">
        <v>52.65610968</v>
      </c>
      <c r="D543" s="215">
        <f t="shared" si="73"/>
        <v>32.120226904799999</v>
      </c>
      <c r="E543" s="215"/>
      <c r="F543" s="215"/>
      <c r="G543" s="123">
        <f>年份汇总!$D$7</f>
        <v>0.61</v>
      </c>
      <c r="H543" s="123">
        <f>VLOOKUP(A543,'Hash shared by all mining pools'!$A$4:$Y$63,25)</f>
        <v>0.56480000000000008</v>
      </c>
      <c r="I543" s="144">
        <f t="shared" si="66"/>
        <v>29.740170747264003</v>
      </c>
      <c r="J543" s="215">
        <f t="shared" si="67"/>
        <v>14.132899838111998</v>
      </c>
      <c r="K543" s="215"/>
      <c r="L543" s="123">
        <f>年份汇总!$E$7</f>
        <v>0.26839999999999997</v>
      </c>
      <c r="M543">
        <f t="shared" si="68"/>
        <v>4.5389566544160003</v>
      </c>
      <c r="N543" s="123">
        <f>年份汇总!$F$7</f>
        <v>8.6200000000000013E-2</v>
      </c>
      <c r="O543">
        <f>VLOOKUP(B543,[1]Sheet1!$A$1:$F$2193,6)</f>
        <v>0.30201032829305302</v>
      </c>
      <c r="P543">
        <f t="shared" si="70"/>
        <v>9700640.2723660022</v>
      </c>
      <c r="Q543">
        <f t="shared" si="69"/>
        <v>9700640.2723660022</v>
      </c>
      <c r="R543">
        <f t="shared" si="71"/>
        <v>4268281.7198410397</v>
      </c>
      <c r="S543">
        <f t="shared" si="72"/>
        <v>1370811.7893081137</v>
      </c>
    </row>
    <row r="544" spans="1:19">
      <c r="A544" s="171">
        <v>43613</v>
      </c>
      <c r="B544" s="15">
        <v>43613</v>
      </c>
      <c r="C544">
        <v>52.231162980000001</v>
      </c>
      <c r="D544" s="215">
        <f t="shared" si="73"/>
        <v>31.861009417799998</v>
      </c>
      <c r="E544" s="215"/>
      <c r="F544" s="215"/>
      <c r="G544" s="123">
        <f>年份汇总!$D$7</f>
        <v>0.61</v>
      </c>
      <c r="H544" s="123">
        <f>VLOOKUP(A544,'Hash shared by all mining pools'!$A$4:$Y$63,25)</f>
        <v>0.56480000000000008</v>
      </c>
      <c r="I544" s="144">
        <f t="shared" si="66"/>
        <v>29.500160851104006</v>
      </c>
      <c r="J544" s="215">
        <f t="shared" si="67"/>
        <v>14.018844143831998</v>
      </c>
      <c r="K544" s="215"/>
      <c r="L544" s="123">
        <f>年份汇总!$E$7</f>
        <v>0.26839999999999997</v>
      </c>
      <c r="M544">
        <f t="shared" si="68"/>
        <v>4.5023262488760007</v>
      </c>
      <c r="N544" s="123">
        <f>年份汇总!$F$7</f>
        <v>8.6200000000000013E-2</v>
      </c>
      <c r="O544">
        <f>VLOOKUP(B544,[1]Sheet1!$A$1:$F$2193,6)</f>
        <v>0.327041900108822</v>
      </c>
      <c r="P544">
        <f t="shared" si="70"/>
        <v>10419885.059382385</v>
      </c>
      <c r="Q544">
        <f t="shared" si="69"/>
        <v>10419885.059382385</v>
      </c>
      <c r="R544">
        <f t="shared" si="71"/>
        <v>4584749.4261282487</v>
      </c>
      <c r="S544">
        <f t="shared" si="72"/>
        <v>1472449.3313422322</v>
      </c>
    </row>
    <row r="545" spans="1:19">
      <c r="A545" s="171">
        <v>43616</v>
      </c>
      <c r="B545" s="15">
        <v>43616</v>
      </c>
      <c r="C545">
        <v>53.373868459999997</v>
      </c>
      <c r="D545" s="215">
        <f t="shared" si="73"/>
        <v>32.558059760599996</v>
      </c>
      <c r="E545" s="215"/>
      <c r="F545" s="215"/>
      <c r="G545" s="123">
        <f>年份汇总!$D$7</f>
        <v>0.61</v>
      </c>
      <c r="H545" s="123">
        <f>VLOOKUP(A545,'Hash shared by all mining pools'!$A$4:$Y$63,25)</f>
        <v>0.56480000000000008</v>
      </c>
      <c r="I545" s="144">
        <f t="shared" si="66"/>
        <v>30.145560906208004</v>
      </c>
      <c r="J545" s="215">
        <f t="shared" si="67"/>
        <v>14.325546294663997</v>
      </c>
      <c r="K545" s="215"/>
      <c r="L545" s="123">
        <f>年份汇总!$E$7</f>
        <v>0.26839999999999997</v>
      </c>
      <c r="M545">
        <f t="shared" si="68"/>
        <v>4.6008274612520008</v>
      </c>
      <c r="N545" s="123">
        <f>年份汇总!$F$7</f>
        <v>8.6200000000000013E-2</v>
      </c>
      <c r="O545">
        <f>VLOOKUP(B545,[1]Sheet1!$A$1:$F$2193,6)</f>
        <v>0.28903634660844502</v>
      </c>
      <c r="P545">
        <f t="shared" si="70"/>
        <v>9410462.6458632462</v>
      </c>
      <c r="Q545">
        <f t="shared" si="69"/>
        <v>9410462.6458632462</v>
      </c>
      <c r="R545">
        <f t="shared" si="71"/>
        <v>4140603.5641798289</v>
      </c>
      <c r="S545">
        <f t="shared" si="72"/>
        <v>1329806.3607760854</v>
      </c>
    </row>
    <row r="546" spans="1:19">
      <c r="A546" s="171">
        <v>43619</v>
      </c>
      <c r="B546" s="15">
        <v>43619</v>
      </c>
      <c r="C546">
        <v>53.764035530000001</v>
      </c>
      <c r="D546" s="215">
        <f t="shared" si="73"/>
        <v>32.796061673300002</v>
      </c>
      <c r="E546" s="215"/>
      <c r="F546" s="215"/>
      <c r="G546" s="123">
        <f>年份汇总!$D$7</f>
        <v>0.61</v>
      </c>
      <c r="H546" s="123">
        <f>VLOOKUP(A546,'Hash shared by all mining pools'!$A$4:$Y$63,25)</f>
        <v>0.59789999999999999</v>
      </c>
      <c r="I546" s="144">
        <f t="shared" si="66"/>
        <v>32.145516843387</v>
      </c>
      <c r="J546" s="215">
        <f t="shared" si="67"/>
        <v>14.430267136251999</v>
      </c>
      <c r="K546" s="215"/>
      <c r="L546" s="123">
        <f>年份汇总!$E$7</f>
        <v>0.26839999999999997</v>
      </c>
      <c r="M546">
        <f t="shared" si="68"/>
        <v>4.6344598626860005</v>
      </c>
      <c r="N546" s="123">
        <f>年份汇总!$F$7</f>
        <v>8.6200000000000013E-2</v>
      </c>
      <c r="O546">
        <f>VLOOKUP(B546,[1]Sheet1!$A$1:$F$2193,6)</f>
        <v>0.27671543284684402</v>
      </c>
      <c r="P546">
        <f t="shared" si="70"/>
        <v>9075176.4015990011</v>
      </c>
      <c r="Q546">
        <f t="shared" si="69"/>
        <v>9075176.4015990011</v>
      </c>
      <c r="R546">
        <f t="shared" si="71"/>
        <v>3993077.6167035601</v>
      </c>
      <c r="S546">
        <f t="shared" si="72"/>
        <v>1282426.5669144818</v>
      </c>
    </row>
    <row r="547" spans="1:19">
      <c r="A547" s="171">
        <v>43622</v>
      </c>
      <c r="B547" s="15">
        <v>43622</v>
      </c>
      <c r="C547">
        <v>51.549891840000001</v>
      </c>
      <c r="D547" s="215">
        <f t="shared" si="73"/>
        <v>31.445434022400001</v>
      </c>
      <c r="E547" s="215"/>
      <c r="F547" s="215"/>
      <c r="G547" s="123">
        <f>年份汇总!$D$7</f>
        <v>0.61</v>
      </c>
      <c r="H547" s="123">
        <f>VLOOKUP(A547,'Hash shared by all mining pools'!$A$4:$Y$63,25)</f>
        <v>0.59789999999999999</v>
      </c>
      <c r="I547" s="144">
        <f t="shared" si="66"/>
        <v>30.821680331136001</v>
      </c>
      <c r="J547" s="215">
        <f t="shared" si="67"/>
        <v>13.835990969855999</v>
      </c>
      <c r="K547" s="215"/>
      <c r="L547" s="123">
        <f>年份汇总!$E$7</f>
        <v>0.26839999999999997</v>
      </c>
      <c r="M547">
        <f t="shared" si="68"/>
        <v>4.4436006766080007</v>
      </c>
      <c r="N547" s="123">
        <f>年份汇总!$F$7</f>
        <v>8.6200000000000013E-2</v>
      </c>
      <c r="O547">
        <f>VLOOKUP(B547,[1]Sheet1!$A$1:$F$2193,6)</f>
        <v>0.26367112763405298</v>
      </c>
      <c r="P547">
        <f t="shared" si="70"/>
        <v>8291253.0476284232</v>
      </c>
      <c r="Q547">
        <f t="shared" si="69"/>
        <v>8291253.0476284232</v>
      </c>
      <c r="R547">
        <f t="shared" si="71"/>
        <v>3648151.3409565054</v>
      </c>
      <c r="S547">
        <f t="shared" si="72"/>
        <v>1171649.2011566723</v>
      </c>
    </row>
    <row r="548" spans="1:19">
      <c r="A548" s="171">
        <v>43625</v>
      </c>
      <c r="B548" s="15">
        <v>43625</v>
      </c>
      <c r="C548">
        <v>54.563917449999998</v>
      </c>
      <c r="D548" s="215">
        <f t="shared" si="73"/>
        <v>33.283989644499997</v>
      </c>
      <c r="E548" s="215"/>
      <c r="F548" s="215"/>
      <c r="G548" s="123">
        <f>年份汇总!$D$7</f>
        <v>0.61</v>
      </c>
      <c r="H548" s="123">
        <f>VLOOKUP(A548,'Hash shared by all mining pools'!$A$4:$Y$63,25)</f>
        <v>0.59789999999999999</v>
      </c>
      <c r="I548" s="144">
        <f t="shared" si="66"/>
        <v>32.623766243355</v>
      </c>
      <c r="J548" s="215">
        <f t="shared" si="67"/>
        <v>14.644955443579997</v>
      </c>
      <c r="K548" s="215"/>
      <c r="L548" s="123">
        <f>年份汇总!$E$7</f>
        <v>0.26839999999999997</v>
      </c>
      <c r="M548">
        <f t="shared" si="68"/>
        <v>4.7034096841900004</v>
      </c>
      <c r="N548" s="123">
        <f>年份汇总!$F$7</f>
        <v>8.6200000000000013E-2</v>
      </c>
      <c r="O548">
        <f>VLOOKUP(B548,[1]Sheet1!$A$1:$F$2193,6)</f>
        <v>0.25915616719732398</v>
      </c>
      <c r="P548">
        <f t="shared" si="70"/>
        <v>8625751.185304042</v>
      </c>
      <c r="Q548">
        <f t="shared" si="69"/>
        <v>8625751.185304042</v>
      </c>
      <c r="R548">
        <f t="shared" si="71"/>
        <v>3795330.5215337779</v>
      </c>
      <c r="S548">
        <f t="shared" si="72"/>
        <v>1218917.6265134565</v>
      </c>
    </row>
    <row r="549" spans="1:19">
      <c r="A549" s="171">
        <v>43628</v>
      </c>
      <c r="B549" s="15">
        <v>43628</v>
      </c>
      <c r="C549">
        <v>55.994233739999999</v>
      </c>
      <c r="D549" s="215">
        <f t="shared" si="73"/>
        <v>34.156482581399999</v>
      </c>
      <c r="E549" s="215"/>
      <c r="F549" s="215"/>
      <c r="G549" s="123">
        <f>年份汇总!$D$7</f>
        <v>0.61</v>
      </c>
      <c r="H549" s="123">
        <f>VLOOKUP(A549,'Hash shared by all mining pools'!$A$4:$Y$63,25)</f>
        <v>0.59789999999999999</v>
      </c>
      <c r="I549" s="144">
        <f t="shared" si="66"/>
        <v>33.478952353145999</v>
      </c>
      <c r="J549" s="215">
        <f t="shared" si="67"/>
        <v>15.028852335815998</v>
      </c>
      <c r="K549" s="215"/>
      <c r="L549" s="123">
        <f>年份汇总!$E$7</f>
        <v>0.26839999999999997</v>
      </c>
      <c r="M549">
        <f t="shared" si="68"/>
        <v>4.8267029483880002</v>
      </c>
      <c r="N549" s="123">
        <f>年份汇总!$F$7</f>
        <v>8.6200000000000013E-2</v>
      </c>
      <c r="O549">
        <f>VLOOKUP(B549,[1]Sheet1!$A$1:$F$2193,6)</f>
        <v>0.27458739452841202</v>
      </c>
      <c r="P549">
        <f t="shared" si="70"/>
        <v>9378939.5582817141</v>
      </c>
      <c r="Q549">
        <f t="shared" si="69"/>
        <v>9378939.5582817141</v>
      </c>
      <c r="R549">
        <f t="shared" si="71"/>
        <v>4126733.4056439539</v>
      </c>
      <c r="S549">
        <f t="shared" si="72"/>
        <v>1325351.7867604655</v>
      </c>
    </row>
    <row r="550" spans="1:19">
      <c r="A550" s="171">
        <v>43631</v>
      </c>
      <c r="B550" s="15">
        <v>43631</v>
      </c>
      <c r="C550">
        <v>53.557398589999998</v>
      </c>
      <c r="D550" s="215">
        <f t="shared" si="73"/>
        <v>32.6700131399</v>
      </c>
      <c r="E550" s="215"/>
      <c r="F550" s="215"/>
      <c r="G550" s="123">
        <f>年份汇总!$D$7</f>
        <v>0.61</v>
      </c>
      <c r="H550" s="123">
        <f>VLOOKUP(A550,'Hash shared by all mining pools'!$A$4:$Y$63,25)</f>
        <v>0.59789999999999999</v>
      </c>
      <c r="I550" s="144">
        <f t="shared" si="66"/>
        <v>32.021968616960997</v>
      </c>
      <c r="J550" s="215">
        <f t="shared" si="67"/>
        <v>14.374805781555999</v>
      </c>
      <c r="K550" s="215"/>
      <c r="L550" s="123">
        <f>年份汇总!$E$7</f>
        <v>0.26839999999999997</v>
      </c>
      <c r="M550">
        <f t="shared" si="68"/>
        <v>4.6166477584580008</v>
      </c>
      <c r="N550" s="123">
        <f>年份汇总!$F$7</f>
        <v>8.6200000000000013E-2</v>
      </c>
      <c r="O550">
        <f>VLOOKUP(B550,[1]Sheet1!$A$1:$F$2193,6)</f>
        <v>0.29995324666450501</v>
      </c>
      <c r="P550">
        <f t="shared" si="70"/>
        <v>9799476.5098850448</v>
      </c>
      <c r="Q550">
        <f t="shared" si="69"/>
        <v>9799476.5098850448</v>
      </c>
      <c r="R550">
        <f t="shared" si="71"/>
        <v>4311769.6643494191</v>
      </c>
      <c r="S550">
        <f t="shared" si="72"/>
        <v>1384778.4838558871</v>
      </c>
    </row>
    <row r="551" spans="1:19">
      <c r="A551" s="171">
        <v>43634</v>
      </c>
      <c r="B551" s="15">
        <v>43634</v>
      </c>
      <c r="C551">
        <v>54.248595790000003</v>
      </c>
      <c r="D551" s="215">
        <f t="shared" si="73"/>
        <v>33.091643431900003</v>
      </c>
      <c r="E551" s="215"/>
      <c r="F551" s="215"/>
      <c r="G551" s="123">
        <f>年份汇总!$D$7</f>
        <v>0.61</v>
      </c>
      <c r="H551" s="123">
        <f>VLOOKUP(A551,'Hash shared by all mining pools'!$A$4:$Y$63,25)</f>
        <v>0.59789999999999999</v>
      </c>
      <c r="I551" s="144">
        <f t="shared" si="66"/>
        <v>32.435235422841004</v>
      </c>
      <c r="J551" s="215">
        <f t="shared" si="67"/>
        <v>14.560323110035998</v>
      </c>
      <c r="K551" s="215"/>
      <c r="L551" s="123">
        <f>年份汇总!$E$7</f>
        <v>0.26839999999999997</v>
      </c>
      <c r="M551">
        <f t="shared" si="68"/>
        <v>4.6762289570980009</v>
      </c>
      <c r="N551" s="123">
        <f>年份汇总!$F$7</f>
        <v>8.6200000000000013E-2</v>
      </c>
      <c r="O551">
        <f>VLOOKUP(B551,[1]Sheet1!$A$1:$F$2193,6)</f>
        <v>0.308212975390041</v>
      </c>
      <c r="P551">
        <f t="shared" si="70"/>
        <v>10199273.882692207</v>
      </c>
      <c r="Q551">
        <f t="shared" si="69"/>
        <v>10199273.882692207</v>
      </c>
      <c r="R551">
        <f t="shared" si="71"/>
        <v>4487680.5083845705</v>
      </c>
      <c r="S551">
        <f t="shared" si="72"/>
        <v>1441274.4404722434</v>
      </c>
    </row>
    <row r="552" spans="1:19">
      <c r="A552" s="171">
        <v>43637</v>
      </c>
      <c r="B552" s="15">
        <v>43637</v>
      </c>
      <c r="C552">
        <v>56.304637069999998</v>
      </c>
      <c r="D552" s="215">
        <f t="shared" si="73"/>
        <v>34.345828612699997</v>
      </c>
      <c r="E552" s="215"/>
      <c r="F552" s="215"/>
      <c r="G552" s="123">
        <f>年份汇总!$D$7</f>
        <v>0.61</v>
      </c>
      <c r="H552" s="123">
        <f>VLOOKUP(A552,'Hash shared by all mining pools'!$A$4:$Y$63,25)</f>
        <v>0.59789999999999999</v>
      </c>
      <c r="I552" s="144">
        <f t="shared" si="66"/>
        <v>33.664542504152998</v>
      </c>
      <c r="J552" s="215">
        <f t="shared" si="67"/>
        <v>15.112164589587998</v>
      </c>
      <c r="K552" s="215"/>
      <c r="L552" s="123">
        <f>年份汇总!$E$7</f>
        <v>0.26839999999999997</v>
      </c>
      <c r="M552">
        <f t="shared" si="68"/>
        <v>4.8534597154340009</v>
      </c>
      <c r="N552" s="123">
        <f>年份汇总!$F$7</f>
        <v>8.6200000000000013E-2</v>
      </c>
      <c r="O552">
        <f>VLOOKUP(B552,[1]Sheet1!$A$1:$F$2193,6)</f>
        <v>0.34428183761988801</v>
      </c>
      <c r="P552">
        <f t="shared" si="70"/>
        <v>11824644.989358084</v>
      </c>
      <c r="Q552">
        <f t="shared" si="69"/>
        <v>11824644.989358084</v>
      </c>
      <c r="R552">
        <f t="shared" si="71"/>
        <v>5202843.7953175567</v>
      </c>
      <c r="S552">
        <f t="shared" si="72"/>
        <v>1670958.0296437165</v>
      </c>
    </row>
    <row r="553" spans="1:19">
      <c r="A553" s="171">
        <v>43640</v>
      </c>
      <c r="B553" s="15">
        <v>43640</v>
      </c>
      <c r="C553">
        <v>53.722574629999997</v>
      </c>
      <c r="D553" s="215">
        <f t="shared" si="73"/>
        <v>32.770770524299998</v>
      </c>
      <c r="E553" s="215"/>
      <c r="F553" s="215"/>
      <c r="G553" s="123">
        <f>年份汇总!$D$7</f>
        <v>0.61</v>
      </c>
      <c r="H553" s="123">
        <f>VLOOKUP(A553,'Hash shared by all mining pools'!$A$4:$Y$63,25)</f>
        <v>0.59789999999999999</v>
      </c>
      <c r="I553" s="144">
        <f t="shared" si="66"/>
        <v>32.120727371276999</v>
      </c>
      <c r="J553" s="215">
        <f t="shared" si="67"/>
        <v>14.419139030691998</v>
      </c>
      <c r="K553" s="215"/>
      <c r="L553" s="123">
        <f>年份汇总!$E$7</f>
        <v>0.26839999999999997</v>
      </c>
      <c r="M553">
        <f t="shared" si="68"/>
        <v>4.6308859331060006</v>
      </c>
      <c r="N553" s="123">
        <f>年份汇总!$F$7</f>
        <v>8.6200000000000013E-2</v>
      </c>
      <c r="O553">
        <f>VLOOKUP(B553,[1]Sheet1!$A$1:$F$2193,6)</f>
        <v>0.37369010999159602</v>
      </c>
      <c r="P553">
        <f t="shared" si="70"/>
        <v>12246112.84173502</v>
      </c>
      <c r="Q553">
        <f t="shared" si="69"/>
        <v>12246112.84173502</v>
      </c>
      <c r="R553">
        <f t="shared" si="71"/>
        <v>5388289.650363408</v>
      </c>
      <c r="S553">
        <f t="shared" si="72"/>
        <v>1730516.2737009162</v>
      </c>
    </row>
    <row r="554" spans="1:19">
      <c r="A554" s="171">
        <v>43643</v>
      </c>
      <c r="B554" s="15">
        <v>43643</v>
      </c>
      <c r="C554">
        <v>57.826747810000001</v>
      </c>
      <c r="D554" s="215">
        <f t="shared" si="73"/>
        <v>35.2743161641</v>
      </c>
      <c r="E554" s="215"/>
      <c r="F554" s="215"/>
      <c r="G554" s="123">
        <f>年份汇总!$D$7</f>
        <v>0.61</v>
      </c>
      <c r="H554" s="123">
        <f>VLOOKUP(A554,'Hash shared by all mining pools'!$A$4:$Y$63,25)</f>
        <v>0.59789999999999999</v>
      </c>
      <c r="I554" s="144">
        <f t="shared" si="66"/>
        <v>34.574612515599</v>
      </c>
      <c r="J554" s="215">
        <f t="shared" si="67"/>
        <v>15.520699112203998</v>
      </c>
      <c r="K554" s="215"/>
      <c r="L554" s="123">
        <f>年份汇总!$E$7</f>
        <v>0.26839999999999997</v>
      </c>
      <c r="M554">
        <f t="shared" si="68"/>
        <v>4.9846656612220004</v>
      </c>
      <c r="N554" s="123">
        <f>年份汇总!$F$7</f>
        <v>8.6200000000000013E-2</v>
      </c>
      <c r="O554">
        <f>VLOOKUP(B554,[1]Sheet1!$A$1:$F$2193,6)</f>
        <v>0.35439175182978699</v>
      </c>
      <c r="P554">
        <f t="shared" si="70"/>
        <v>12500926.699993171</v>
      </c>
      <c r="Q554">
        <f t="shared" si="69"/>
        <v>12500926.699993171</v>
      </c>
      <c r="R554">
        <f t="shared" si="71"/>
        <v>5500407.7479969943</v>
      </c>
      <c r="S554">
        <f t="shared" si="72"/>
        <v>1766524.3959662481</v>
      </c>
    </row>
    <row r="555" spans="1:19">
      <c r="A555" s="171">
        <v>43646</v>
      </c>
      <c r="B555" s="15">
        <v>43646</v>
      </c>
      <c r="C555">
        <v>59.739282950000003</v>
      </c>
      <c r="D555" s="215">
        <f t="shared" si="73"/>
        <v>36.440962599500004</v>
      </c>
      <c r="E555" s="215"/>
      <c r="F555" s="215"/>
      <c r="G555" s="123">
        <f>年份汇总!$D$7</f>
        <v>0.61</v>
      </c>
      <c r="H555" s="123">
        <f>VLOOKUP(A555,'Hash shared by all mining pools'!$A$4:$Y$63,25)</f>
        <v>0.59789999999999999</v>
      </c>
      <c r="I555" s="144">
        <f t="shared" si="66"/>
        <v>35.718117275805</v>
      </c>
      <c r="J555" s="215">
        <f t="shared" si="67"/>
        <v>16.034023543779998</v>
      </c>
      <c r="K555" s="215"/>
      <c r="L555" s="123">
        <f>年份汇总!$E$7</f>
        <v>0.26839999999999997</v>
      </c>
      <c r="M555">
        <f t="shared" si="68"/>
        <v>5.1495261902900014</v>
      </c>
      <c r="N555" s="123">
        <f>年份汇总!$F$7</f>
        <v>8.6200000000000013E-2</v>
      </c>
      <c r="O555">
        <f>VLOOKUP(B555,[1]Sheet1!$A$1:$F$2193,6)</f>
        <v>0.342804025305187</v>
      </c>
      <c r="P555">
        <f t="shared" si="70"/>
        <v>12492108.665104372</v>
      </c>
      <c r="Q555">
        <f t="shared" si="69"/>
        <v>12492108.665104372</v>
      </c>
      <c r="R555">
        <f t="shared" si="71"/>
        <v>5496527.8126459224</v>
      </c>
      <c r="S555">
        <f t="shared" si="72"/>
        <v>1765278.3064458969</v>
      </c>
    </row>
    <row r="556" spans="1:19">
      <c r="A556" s="171">
        <v>43649</v>
      </c>
      <c r="B556" s="15">
        <v>43649</v>
      </c>
      <c r="C556">
        <v>59.910359249999999</v>
      </c>
      <c r="D556" s="215">
        <f t="shared" si="73"/>
        <v>36.545319142499999</v>
      </c>
      <c r="E556" s="215"/>
      <c r="F556" s="215"/>
      <c r="G556" s="123">
        <f>年份汇总!$D$7</f>
        <v>0.61</v>
      </c>
      <c r="H556" s="123">
        <f>VLOOKUP(A556,'Hash shared by all mining pools'!$A$4:$Y$63,25)</f>
        <v>0.63109999999999999</v>
      </c>
      <c r="I556" s="144">
        <f t="shared" si="66"/>
        <v>37.809427722674997</v>
      </c>
      <c r="J556" s="215">
        <f t="shared" si="67"/>
        <v>16.079940422699998</v>
      </c>
      <c r="K556" s="215"/>
      <c r="L556" s="123">
        <f>年份汇总!$E$7</f>
        <v>0.26839999999999997</v>
      </c>
      <c r="M556">
        <f t="shared" si="68"/>
        <v>5.1642729673500005</v>
      </c>
      <c r="N556" s="123">
        <f>年份汇总!$F$7</f>
        <v>8.6200000000000013E-2</v>
      </c>
      <c r="O556">
        <f>VLOOKUP(B556,[1]Sheet1!$A$1:$F$2193,6)</f>
        <v>0.37906174113743102</v>
      </c>
      <c r="P556">
        <f t="shared" si="70"/>
        <v>13852932.304579137</v>
      </c>
      <c r="Q556">
        <f t="shared" si="69"/>
        <v>13852932.304579137</v>
      </c>
      <c r="R556">
        <f t="shared" si="71"/>
        <v>6095290.2140148198</v>
      </c>
      <c r="S556">
        <f t="shared" si="72"/>
        <v>1957578.3027126587</v>
      </c>
    </row>
    <row r="557" spans="1:19">
      <c r="A557" s="171">
        <v>43652</v>
      </c>
      <c r="B557" s="15">
        <v>43652</v>
      </c>
      <c r="C557">
        <v>63.617010319999999</v>
      </c>
      <c r="D557" s="215">
        <f t="shared" si="73"/>
        <v>38.806376295199996</v>
      </c>
      <c r="E557" s="215"/>
      <c r="F557" s="215"/>
      <c r="G557" s="123">
        <f>年份汇总!$D$7</f>
        <v>0.61</v>
      </c>
      <c r="H557" s="123">
        <f>VLOOKUP(A557,'Hash shared by all mining pools'!$A$4:$Y$63,25)</f>
        <v>0.63109999999999999</v>
      </c>
      <c r="I557" s="144">
        <f t="shared" si="66"/>
        <v>40.148695212951999</v>
      </c>
      <c r="J557" s="215">
        <f t="shared" si="67"/>
        <v>17.074805569887999</v>
      </c>
      <c r="K557" s="215"/>
      <c r="L557" s="123">
        <f>年份汇总!$E$7</f>
        <v>0.26839999999999997</v>
      </c>
      <c r="M557">
        <f t="shared" si="68"/>
        <v>5.4837862895840006</v>
      </c>
      <c r="N557" s="123">
        <f>年份汇总!$F$7</f>
        <v>8.6200000000000013E-2</v>
      </c>
      <c r="O557">
        <f>VLOOKUP(B557,[1]Sheet1!$A$1:$F$2193,6)</f>
        <v>0.35520747200137998</v>
      </c>
      <c r="P557">
        <f t="shared" si="70"/>
        <v>13784314.821352268</v>
      </c>
      <c r="Q557">
        <f t="shared" si="69"/>
        <v>13784314.821352268</v>
      </c>
      <c r="R557">
        <f t="shared" si="71"/>
        <v>6065098.5213949978</v>
      </c>
      <c r="S557">
        <f t="shared" si="72"/>
        <v>1947881.8649189603</v>
      </c>
    </row>
    <row r="558" spans="1:19">
      <c r="A558" s="171">
        <v>43655</v>
      </c>
      <c r="B558" s="15">
        <v>43655</v>
      </c>
      <c r="C558">
        <v>65.363801559999999</v>
      </c>
      <c r="D558" s="215">
        <f t="shared" si="73"/>
        <v>39.871918951600001</v>
      </c>
      <c r="E558" s="215"/>
      <c r="F558" s="215"/>
      <c r="G558" s="123">
        <f>年份汇总!$D$7</f>
        <v>0.61</v>
      </c>
      <c r="H558" s="123">
        <f>VLOOKUP(A558,'Hash shared by all mining pools'!$A$4:$Y$63,25)</f>
        <v>0.63109999999999999</v>
      </c>
      <c r="I558" s="144">
        <f t="shared" si="66"/>
        <v>41.251095164516002</v>
      </c>
      <c r="J558" s="215">
        <f t="shared" si="67"/>
        <v>17.543644338703999</v>
      </c>
      <c r="K558" s="215"/>
      <c r="L558" s="123">
        <f>年份汇总!$E$7</f>
        <v>0.26839999999999997</v>
      </c>
      <c r="M558">
        <f t="shared" si="68"/>
        <v>5.6343596944720007</v>
      </c>
      <c r="N558" s="123">
        <f>年份汇总!$F$7</f>
        <v>8.6200000000000013E-2</v>
      </c>
      <c r="O558">
        <f>VLOOKUP(B558,[1]Sheet1!$A$1:$F$2193,6)</f>
        <v>0.34882149013738101</v>
      </c>
      <c r="P558">
        <f t="shared" si="70"/>
        <v>13908182.183333995</v>
      </c>
      <c r="Q558">
        <f t="shared" si="69"/>
        <v>13908182.183333995</v>
      </c>
      <c r="R558">
        <f t="shared" si="71"/>
        <v>6119600.1606669575</v>
      </c>
      <c r="S558">
        <f t="shared" si="72"/>
        <v>1965385.7445957221</v>
      </c>
    </row>
    <row r="559" spans="1:19">
      <c r="A559" s="171">
        <v>43658</v>
      </c>
      <c r="B559" s="15">
        <v>43658</v>
      </c>
      <c r="C559">
        <v>66.436142989999993</v>
      </c>
      <c r="D559" s="215">
        <f t="shared" si="73"/>
        <v>40.526047223899994</v>
      </c>
      <c r="E559" s="215"/>
      <c r="F559" s="215"/>
      <c r="G559" s="123">
        <f>年份汇总!$D$7</f>
        <v>0.61</v>
      </c>
      <c r="H559" s="123">
        <f>VLOOKUP(A559,'Hash shared by all mining pools'!$A$4:$Y$63,25)</f>
        <v>0.63109999999999999</v>
      </c>
      <c r="I559" s="144">
        <f t="shared" si="66"/>
        <v>41.927849840988998</v>
      </c>
      <c r="J559" s="215">
        <f t="shared" si="67"/>
        <v>17.831460778515996</v>
      </c>
      <c r="K559" s="215"/>
      <c r="L559" s="123">
        <f>年份汇总!$E$7</f>
        <v>0.26839999999999997</v>
      </c>
      <c r="M559">
        <f t="shared" si="68"/>
        <v>5.7267955257379999</v>
      </c>
      <c r="N559" s="123">
        <f>年份汇总!$F$7</f>
        <v>8.6200000000000013E-2</v>
      </c>
      <c r="O559">
        <f>VLOOKUP(B559,[1]Sheet1!$A$1:$F$2193,6)</f>
        <v>0.32779811681967502</v>
      </c>
      <c r="P559">
        <f t="shared" si="70"/>
        <v>13284361.962139636</v>
      </c>
      <c r="Q559">
        <f t="shared" si="69"/>
        <v>13284361.962139636</v>
      </c>
      <c r="R559">
        <f t="shared" si="71"/>
        <v>5845119.2633414399</v>
      </c>
      <c r="S559">
        <f t="shared" si="72"/>
        <v>1877232.7887482571</v>
      </c>
    </row>
    <row r="560" spans="1:19">
      <c r="A560" s="171">
        <v>43661</v>
      </c>
      <c r="B560" s="15">
        <v>43661</v>
      </c>
      <c r="C560">
        <v>64.282328419999999</v>
      </c>
      <c r="D560" s="215">
        <f t="shared" si="73"/>
        <v>39.212220336199998</v>
      </c>
      <c r="E560" s="215"/>
      <c r="F560" s="215"/>
      <c r="G560" s="123">
        <f>年份汇总!$D$7</f>
        <v>0.61</v>
      </c>
      <c r="H560" s="123">
        <f>VLOOKUP(A560,'Hash shared by all mining pools'!$A$4:$Y$63,25)</f>
        <v>0.63109999999999999</v>
      </c>
      <c r="I560" s="144">
        <f t="shared" si="66"/>
        <v>40.568577465861999</v>
      </c>
      <c r="J560" s="215">
        <f t="shared" si="67"/>
        <v>17.253376947927997</v>
      </c>
      <c r="K560" s="215"/>
      <c r="L560" s="123">
        <f>年份汇总!$E$7</f>
        <v>0.26839999999999997</v>
      </c>
      <c r="M560">
        <f t="shared" si="68"/>
        <v>5.5411367098040003</v>
      </c>
      <c r="N560" s="123">
        <f>年份汇总!$F$7</f>
        <v>8.6200000000000013E-2</v>
      </c>
      <c r="O560">
        <f>VLOOKUP(B560,[1]Sheet1!$A$1:$F$2193,6)</f>
        <v>0.302250593016825</v>
      </c>
      <c r="P560">
        <f t="shared" si="70"/>
        <v>11851916.850122854</v>
      </c>
      <c r="Q560">
        <f t="shared" si="69"/>
        <v>11851916.850122854</v>
      </c>
      <c r="R560">
        <f t="shared" si="71"/>
        <v>5214843.4140540548</v>
      </c>
      <c r="S560">
        <f t="shared" si="72"/>
        <v>1674811.8565255576</v>
      </c>
    </row>
    <row r="561" spans="1:26">
      <c r="A561" s="171">
        <v>43664</v>
      </c>
      <c r="B561" s="15">
        <v>43664</v>
      </c>
      <c r="C561">
        <v>65.39873403</v>
      </c>
      <c r="D561" s="215">
        <f t="shared" si="73"/>
        <v>39.8932277583</v>
      </c>
      <c r="E561" s="215"/>
      <c r="F561" s="215"/>
      <c r="G561" s="123">
        <f>年份汇总!$D$7</f>
        <v>0.61</v>
      </c>
      <c r="H561" s="123">
        <f>VLOOKUP(A561,'Hash shared by all mining pools'!$A$4:$Y$63,25)</f>
        <v>0.63109999999999999</v>
      </c>
      <c r="I561" s="144">
        <f t="shared" si="66"/>
        <v>41.273141046333002</v>
      </c>
      <c r="J561" s="215">
        <f t="shared" si="67"/>
        <v>17.553020213651997</v>
      </c>
      <c r="K561" s="215"/>
      <c r="L561" s="123">
        <f>年份汇总!$E$7</f>
        <v>0.26839999999999997</v>
      </c>
      <c r="M561">
        <f t="shared" si="68"/>
        <v>5.6373708733860006</v>
      </c>
      <c r="N561" s="123">
        <f>年份汇总!$F$7</f>
        <v>8.6200000000000013E-2</v>
      </c>
      <c r="O561">
        <f>VLOOKUP(B561,[1]Sheet1!$A$1:$F$2193,6)</f>
        <v>0.29590851524880502</v>
      </c>
      <c r="P561">
        <f t="shared" si="70"/>
        <v>11804745.794440966</v>
      </c>
      <c r="Q561">
        <f t="shared" si="69"/>
        <v>11804745.794440966</v>
      </c>
      <c r="R561">
        <f t="shared" si="71"/>
        <v>5194088.1495540254</v>
      </c>
      <c r="S561">
        <f t="shared" si="72"/>
        <v>1668146.0450505107</v>
      </c>
    </row>
    <row r="562" spans="1:26">
      <c r="A562" s="171">
        <v>43667</v>
      </c>
      <c r="B562" s="15">
        <v>43667</v>
      </c>
      <c r="C562">
        <v>62.180292389999998</v>
      </c>
      <c r="D562" s="215">
        <f t="shared" si="73"/>
        <v>37.929978357899998</v>
      </c>
      <c r="E562" s="215"/>
      <c r="F562" s="215"/>
      <c r="G562" s="123">
        <f>年份汇总!$D$7</f>
        <v>0.61</v>
      </c>
      <c r="H562" s="123">
        <f>VLOOKUP(A562,'Hash shared by all mining pools'!$A$4:$Y$63,25)</f>
        <v>0.63109999999999999</v>
      </c>
      <c r="I562" s="144">
        <f t="shared" si="66"/>
        <v>39.241982527329</v>
      </c>
      <c r="J562" s="215">
        <f t="shared" si="67"/>
        <v>16.689190477475996</v>
      </c>
      <c r="K562" s="215"/>
      <c r="L562" s="123">
        <f>年份汇总!$E$7</f>
        <v>0.26839999999999997</v>
      </c>
      <c r="M562">
        <f t="shared" si="68"/>
        <v>5.3599412040180008</v>
      </c>
      <c r="N562" s="123">
        <f>年份汇总!$F$7</f>
        <v>8.6200000000000013E-2</v>
      </c>
      <c r="O562">
        <f>VLOOKUP(B562,[1]Sheet1!$A$1:$F$2193,6)</f>
        <v>0.294039542853759</v>
      </c>
      <c r="P562">
        <f t="shared" si="70"/>
        <v>11152913.496809887</v>
      </c>
      <c r="Q562">
        <f t="shared" si="69"/>
        <v>11152913.496809887</v>
      </c>
      <c r="R562">
        <f t="shared" si="71"/>
        <v>4907281.9385963501</v>
      </c>
      <c r="S562">
        <f t="shared" si="72"/>
        <v>1576034.6613524796</v>
      </c>
    </row>
    <row r="563" spans="1:26">
      <c r="A563" s="171">
        <v>43670</v>
      </c>
      <c r="B563" s="15">
        <v>43670</v>
      </c>
      <c r="C563">
        <v>65.527471689999999</v>
      </c>
      <c r="D563" s="215">
        <f t="shared" si="73"/>
        <v>39.971757730899995</v>
      </c>
      <c r="E563" s="215"/>
      <c r="F563" s="215"/>
      <c r="G563" s="123">
        <f>年份汇总!$D$7</f>
        <v>0.61</v>
      </c>
      <c r="H563" s="123">
        <f>VLOOKUP(A563,'Hash shared by all mining pools'!$A$4:$Y$63,25)</f>
        <v>0.63109999999999999</v>
      </c>
      <c r="I563" s="144">
        <f t="shared" si="66"/>
        <v>41.354387383559001</v>
      </c>
      <c r="J563" s="215">
        <f t="shared" si="67"/>
        <v>17.587573401595996</v>
      </c>
      <c r="K563" s="215"/>
      <c r="L563" s="123">
        <f>年份汇总!$E$7</f>
        <v>0.26839999999999997</v>
      </c>
      <c r="M563">
        <f t="shared" si="68"/>
        <v>5.6484680596780006</v>
      </c>
      <c r="N563" s="123">
        <f>年份汇总!$F$7</f>
        <v>8.6200000000000013E-2</v>
      </c>
      <c r="O563">
        <f>VLOOKUP(B563,[1]Sheet1!$A$1:$F$2193,6)</f>
        <v>0.273722845945718</v>
      </c>
      <c r="P563">
        <f t="shared" si="70"/>
        <v>10941183.283554701</v>
      </c>
      <c r="Q563">
        <f t="shared" si="69"/>
        <v>10941183.283554701</v>
      </c>
      <c r="R563">
        <f t="shared" si="71"/>
        <v>4814120.6447640685</v>
      </c>
      <c r="S563">
        <f t="shared" si="72"/>
        <v>1546114.7525285499</v>
      </c>
    </row>
    <row r="564" spans="1:26">
      <c r="A564" s="171">
        <v>43673</v>
      </c>
      <c r="B564" s="15">
        <v>43673</v>
      </c>
      <c r="C564">
        <v>66.422512069999996</v>
      </c>
      <c r="D564" s="215">
        <f t="shared" si="73"/>
        <v>40.517732362699995</v>
      </c>
      <c r="E564" s="215"/>
      <c r="F564" s="215"/>
      <c r="G564" s="123">
        <f>年份汇总!$D$7</f>
        <v>0.61</v>
      </c>
      <c r="H564" s="123">
        <f>VLOOKUP(A564,'Hash shared by all mining pools'!$A$4:$Y$63,25)</f>
        <v>0.63109999999999999</v>
      </c>
      <c r="I564" s="144">
        <f t="shared" si="66"/>
        <v>41.919247367376997</v>
      </c>
      <c r="J564" s="215">
        <f t="shared" si="67"/>
        <v>17.827802239587996</v>
      </c>
      <c r="K564" s="215"/>
      <c r="L564" s="123">
        <f>年份汇总!$E$7</f>
        <v>0.26839999999999997</v>
      </c>
      <c r="M564">
        <f t="shared" si="68"/>
        <v>5.7256205404340008</v>
      </c>
      <c r="N564" s="123">
        <f>年份汇总!$F$7</f>
        <v>8.6200000000000013E-2</v>
      </c>
      <c r="O564">
        <f>VLOOKUP(B564,[1]Sheet1!$A$1:$F$2193,6)</f>
        <v>0.26439829295182699</v>
      </c>
      <c r="P564">
        <f t="shared" si="70"/>
        <v>10712819.270976875</v>
      </c>
      <c r="Q564">
        <f t="shared" si="69"/>
        <v>10712819.270976875</v>
      </c>
      <c r="R564">
        <f t="shared" si="71"/>
        <v>4713640.4792298246</v>
      </c>
      <c r="S564">
        <f t="shared" si="72"/>
        <v>1513844.2969806669</v>
      </c>
    </row>
    <row r="565" spans="1:26">
      <c r="A565" s="171">
        <v>43676</v>
      </c>
      <c r="B565" s="15">
        <v>43676</v>
      </c>
      <c r="C565">
        <v>69.400228240000004</v>
      </c>
      <c r="D565" s="215">
        <f t="shared" si="73"/>
        <v>42.334139226400005</v>
      </c>
      <c r="E565" s="215"/>
      <c r="F565" s="215"/>
      <c r="G565" s="123">
        <f>年份汇总!$D$7</f>
        <v>0.61</v>
      </c>
      <c r="H565" s="123">
        <f>VLOOKUP(A565,'Hash shared by all mining pools'!$A$4:$Y$63,25)</f>
        <v>0.63109999999999999</v>
      </c>
      <c r="I565" s="144">
        <f t="shared" si="66"/>
        <v>43.798484042264</v>
      </c>
      <c r="J565" s="215">
        <f t="shared" si="67"/>
        <v>18.627021259616001</v>
      </c>
      <c r="K565" s="215"/>
      <c r="L565" s="123">
        <f>年份汇总!$E$7</f>
        <v>0.26839999999999997</v>
      </c>
      <c r="M565">
        <f t="shared" si="68"/>
        <v>5.9822996742880008</v>
      </c>
      <c r="N565" s="123">
        <f>年份汇总!$F$7</f>
        <v>8.6200000000000013E-2</v>
      </c>
      <c r="O565">
        <f>VLOOKUP(B565,[1]Sheet1!$A$1:$F$2193,6)</f>
        <v>0.26801764225751901</v>
      </c>
      <c r="P565">
        <f t="shared" si="70"/>
        <v>11346296.182461279</v>
      </c>
      <c r="Q565">
        <f t="shared" si="69"/>
        <v>11346296.182461279</v>
      </c>
      <c r="R565">
        <f t="shared" si="71"/>
        <v>4992370.3202829622</v>
      </c>
      <c r="S565">
        <f t="shared" si="72"/>
        <v>1603361.8539805938</v>
      </c>
    </row>
    <row r="566" spans="1:26">
      <c r="A566" s="170">
        <v>43679</v>
      </c>
      <c r="B566" s="14">
        <v>43679</v>
      </c>
      <c r="C566">
        <v>71.948489159999994</v>
      </c>
      <c r="D566" s="215">
        <f t="shared" si="73"/>
        <v>43.888578387599992</v>
      </c>
      <c r="E566" s="215"/>
      <c r="F566" s="215"/>
      <c r="G566" s="123">
        <f>年份汇总!$D$7</f>
        <v>0.61</v>
      </c>
      <c r="H566" s="123">
        <f>VLOOKUP(A566,'Hash shared by all mining pools'!$A$4:$Y$63,25)</f>
        <v>0.64110000000000011</v>
      </c>
      <c r="I566" s="144">
        <f t="shared" si="66"/>
        <v>46.126176400476005</v>
      </c>
      <c r="J566" s="215">
        <f t="shared" si="67"/>
        <v>19.310974490543995</v>
      </c>
      <c r="K566" s="215"/>
      <c r="L566" s="123">
        <f>年份汇总!$E$7</f>
        <v>0.26839999999999997</v>
      </c>
      <c r="M566">
        <f t="shared" si="68"/>
        <v>6.201959765592</v>
      </c>
      <c r="N566" s="123">
        <f>年份汇总!$F$7</f>
        <v>8.6200000000000013E-2</v>
      </c>
      <c r="O566">
        <f>VLOOKUP(B566,[1]Sheet1!$A$1:$F$2193,6)</f>
        <v>0.29342478253930399</v>
      </c>
      <c r="P566">
        <f t="shared" si="70"/>
        <v>12877996.569340724</v>
      </c>
      <c r="Q566">
        <f t="shared" si="69"/>
        <v>12877996.569340724</v>
      </c>
      <c r="R566">
        <f t="shared" si="71"/>
        <v>5666318.4905099189</v>
      </c>
      <c r="S566">
        <f t="shared" si="72"/>
        <v>1819808.6955363452</v>
      </c>
    </row>
    <row r="567" spans="1:26">
      <c r="A567" s="171">
        <v>43682</v>
      </c>
      <c r="B567" s="15">
        <v>43682</v>
      </c>
      <c r="C567">
        <v>72.972666939999996</v>
      </c>
      <c r="D567" s="215">
        <f t="shared" si="73"/>
        <v>44.513326833399994</v>
      </c>
      <c r="E567" s="215"/>
      <c r="F567" s="215"/>
      <c r="G567" s="123">
        <f>年份汇总!$D$7</f>
        <v>0.61</v>
      </c>
      <c r="H567" s="123">
        <f>VLOOKUP(A567,'Hash shared by all mining pools'!$A$4:$Y$63,25)</f>
        <v>0.64110000000000011</v>
      </c>
      <c r="I567" s="144">
        <f t="shared" si="66"/>
        <v>46.782776775234005</v>
      </c>
      <c r="J567" s="215">
        <f t="shared" si="67"/>
        <v>19.585863806695997</v>
      </c>
      <c r="K567" s="215"/>
      <c r="L567" s="123">
        <f>年份汇总!$E$7</f>
        <v>0.26839999999999997</v>
      </c>
      <c r="M567">
        <f t="shared" si="68"/>
        <v>6.2902438902280009</v>
      </c>
      <c r="N567" s="123">
        <f>年份汇总!$F$7</f>
        <v>8.6200000000000013E-2</v>
      </c>
      <c r="O567">
        <f>VLOOKUP(B567,[1]Sheet1!$A$1:$F$2193,6)</f>
        <v>0.29729704492187697</v>
      </c>
      <c r="P567">
        <f t="shared" si="70"/>
        <v>13233680.52721151</v>
      </c>
      <c r="Q567">
        <f t="shared" si="69"/>
        <v>13233680.52721151</v>
      </c>
      <c r="R567">
        <f t="shared" si="71"/>
        <v>5822819.4319730643</v>
      </c>
      <c r="S567">
        <f t="shared" si="72"/>
        <v>1870070.9204026761</v>
      </c>
    </row>
    <row r="568" spans="1:26">
      <c r="A568" s="171">
        <v>43685</v>
      </c>
      <c r="B568" s="15">
        <v>43685</v>
      </c>
      <c r="C568">
        <v>74.077368969999995</v>
      </c>
      <c r="D568" s="215">
        <f t="shared" si="73"/>
        <v>45.187195071699996</v>
      </c>
      <c r="E568" s="215"/>
      <c r="F568" s="215"/>
      <c r="G568" s="123">
        <f>年份汇总!$D$7</f>
        <v>0.61</v>
      </c>
      <c r="H568" s="123">
        <f>VLOOKUP(A568,'Hash shared by all mining pools'!$A$4:$Y$63,25)</f>
        <v>0.64110000000000011</v>
      </c>
      <c r="I568" s="144">
        <f t="shared" si="66"/>
        <v>47.491001246667004</v>
      </c>
      <c r="J568" s="215">
        <f t="shared" si="67"/>
        <v>19.882365831547997</v>
      </c>
      <c r="K568" s="215"/>
      <c r="L568" s="123">
        <f>年份汇总!$E$7</f>
        <v>0.26839999999999997</v>
      </c>
      <c r="M568">
        <f t="shared" si="68"/>
        <v>6.3854692052140001</v>
      </c>
      <c r="N568" s="123">
        <f>年份汇总!$F$7</f>
        <v>8.6200000000000013E-2</v>
      </c>
      <c r="O568">
        <f>VLOOKUP(B568,[1]Sheet1!$A$1:$F$2193,6)</f>
        <v>0.30134540083126299</v>
      </c>
      <c r="P568">
        <f t="shared" si="70"/>
        <v>13616953.411321906</v>
      </c>
      <c r="Q568">
        <f t="shared" si="69"/>
        <v>13616953.411321906</v>
      </c>
      <c r="R568">
        <f t="shared" si="71"/>
        <v>5991459.5009816382</v>
      </c>
      <c r="S568">
        <f t="shared" si="72"/>
        <v>1924231.7771408993</v>
      </c>
    </row>
    <row r="569" spans="1:26">
      <c r="A569" s="171">
        <v>43688</v>
      </c>
      <c r="B569" s="15">
        <v>43688</v>
      </c>
      <c r="C569">
        <v>74.566507450000003</v>
      </c>
      <c r="D569" s="215">
        <f t="shared" si="73"/>
        <v>45.485569544500002</v>
      </c>
      <c r="E569" s="215"/>
      <c r="F569" s="215"/>
      <c r="G569" s="123">
        <f>年份汇总!$D$7</f>
        <v>0.61</v>
      </c>
      <c r="H569" s="123">
        <f>VLOOKUP(A569,'Hash shared by all mining pools'!$A$4:$Y$63,25)</f>
        <v>0.64110000000000011</v>
      </c>
      <c r="I569" s="144">
        <f t="shared" si="66"/>
        <v>47.804587926195012</v>
      </c>
      <c r="J569" s="215">
        <f t="shared" si="67"/>
        <v>20.01365059958</v>
      </c>
      <c r="K569" s="215"/>
      <c r="L569" s="123">
        <f>年份汇总!$E$7</f>
        <v>0.26839999999999997</v>
      </c>
      <c r="M569">
        <f t="shared" si="68"/>
        <v>6.4276329421900016</v>
      </c>
      <c r="N569" s="123">
        <f>年份汇总!$F$7</f>
        <v>8.6200000000000013E-2</v>
      </c>
      <c r="O569">
        <f>VLOOKUP(B569,[1]Sheet1!$A$1:$F$2193,6)</f>
        <v>0.29019378695123499</v>
      </c>
      <c r="P569">
        <f t="shared" si="70"/>
        <v>13199629.677752217</v>
      </c>
      <c r="Q569">
        <f t="shared" si="69"/>
        <v>13199629.677752217</v>
      </c>
      <c r="R569">
        <f t="shared" si="71"/>
        <v>5807837.0582109746</v>
      </c>
      <c r="S569">
        <f t="shared" si="72"/>
        <v>1865259.1446266251</v>
      </c>
    </row>
    <row r="570" spans="1:26">
      <c r="A570" s="171">
        <v>43691</v>
      </c>
      <c r="B570" s="15">
        <v>43691</v>
      </c>
      <c r="C570">
        <v>73.747045069999999</v>
      </c>
      <c r="D570" s="215">
        <f t="shared" si="73"/>
        <v>44.985697492699998</v>
      </c>
      <c r="E570" s="215"/>
      <c r="F570" s="215"/>
      <c r="G570" s="123">
        <f>年份汇总!$D$7</f>
        <v>0.61</v>
      </c>
      <c r="H570" s="123">
        <f>VLOOKUP(A570,'Hash shared by all mining pools'!$A$4:$Y$63,25)</f>
        <v>0.64110000000000011</v>
      </c>
      <c r="I570" s="144">
        <f t="shared" si="66"/>
        <v>47.279230594377005</v>
      </c>
      <c r="J570" s="215">
        <f t="shared" si="67"/>
        <v>19.793706896787999</v>
      </c>
      <c r="K570" s="215"/>
      <c r="L570" s="123">
        <f>年份汇总!$E$7</f>
        <v>0.26839999999999997</v>
      </c>
      <c r="M570">
        <f t="shared" si="68"/>
        <v>6.3569952850340012</v>
      </c>
      <c r="N570" s="123">
        <f>年份汇总!$F$7</f>
        <v>8.6200000000000013E-2</v>
      </c>
      <c r="O570">
        <f>VLOOKUP(B570,[1]Sheet1!$A$1:$F$2193,6)</f>
        <v>0.25312801128622597</v>
      </c>
      <c r="P570">
        <f t="shared" si="70"/>
        <v>11387140.142650912</v>
      </c>
      <c r="Q570">
        <f t="shared" si="69"/>
        <v>11387140.142650912</v>
      </c>
      <c r="R570">
        <f t="shared" si="71"/>
        <v>5010341.6627664017</v>
      </c>
      <c r="S570">
        <f t="shared" si="72"/>
        <v>1609133.5742565719</v>
      </c>
    </row>
    <row r="571" spans="1:26">
      <c r="A571" s="171">
        <v>43694</v>
      </c>
      <c r="B571" s="15">
        <v>43694</v>
      </c>
      <c r="C571">
        <v>74.456151270000007</v>
      </c>
      <c r="D571" s="215">
        <f t="shared" si="73"/>
        <v>45.418252274700002</v>
      </c>
      <c r="E571" s="215"/>
      <c r="F571" s="215"/>
      <c r="G571" s="123">
        <f>年份汇总!$D$7</f>
        <v>0.61</v>
      </c>
      <c r="H571" s="123">
        <f>VLOOKUP(A571,'Hash shared by all mining pools'!$A$4:$Y$63,25)</f>
        <v>0.64110000000000011</v>
      </c>
      <c r="I571" s="144">
        <f t="shared" si="66"/>
        <v>47.733838579197013</v>
      </c>
      <c r="J571" s="215">
        <f t="shared" si="67"/>
        <v>19.984031000868001</v>
      </c>
      <c r="K571" s="215"/>
      <c r="L571" s="123">
        <f>年份汇总!$E$7</f>
        <v>0.26839999999999997</v>
      </c>
      <c r="M571">
        <f t="shared" si="68"/>
        <v>6.4181202394740016</v>
      </c>
      <c r="N571" s="123">
        <f>年份汇总!$F$7</f>
        <v>8.6200000000000013E-2</v>
      </c>
      <c r="O571">
        <f>VLOOKUP(B571,[1]Sheet1!$A$1:$F$2193,6)</f>
        <v>0.25766188785953897</v>
      </c>
      <c r="P571">
        <f t="shared" si="70"/>
        <v>11702552.624380002</v>
      </c>
      <c r="Q571">
        <f t="shared" si="69"/>
        <v>11702552.624380002</v>
      </c>
      <c r="R571">
        <f t="shared" si="71"/>
        <v>5149123.154727201</v>
      </c>
      <c r="S571">
        <f t="shared" si="72"/>
        <v>1653704.9774123875</v>
      </c>
    </row>
    <row r="572" spans="1:26">
      <c r="A572" s="171">
        <v>43697</v>
      </c>
      <c r="B572" s="15">
        <v>43697</v>
      </c>
      <c r="C572">
        <v>70.938762019999999</v>
      </c>
      <c r="D572" s="215">
        <f t="shared" si="73"/>
        <v>43.272644832200001</v>
      </c>
      <c r="E572" s="215"/>
      <c r="F572" s="215"/>
      <c r="G572" s="123">
        <f>年份汇总!$D$7</f>
        <v>0.61</v>
      </c>
      <c r="H572" s="123">
        <f>VLOOKUP(A572,'Hash shared by all mining pools'!$A$4:$Y$63,25)</f>
        <v>0.64110000000000011</v>
      </c>
      <c r="I572" s="144">
        <f t="shared" si="66"/>
        <v>45.478840331022006</v>
      </c>
      <c r="J572" s="215">
        <f t="shared" si="67"/>
        <v>19.039963726167997</v>
      </c>
      <c r="K572" s="215"/>
      <c r="L572" s="123">
        <f>年份汇总!$E$7</f>
        <v>0.26839999999999997</v>
      </c>
      <c r="M572">
        <f t="shared" si="68"/>
        <v>6.1149212861240008</v>
      </c>
      <c r="N572" s="123">
        <f>年份汇总!$F$7</f>
        <v>8.6200000000000013E-2</v>
      </c>
      <c r="O572">
        <f>VLOOKUP(B572,[1]Sheet1!$A$1:$F$2193,6)</f>
        <v>0.265772438199955</v>
      </c>
      <c r="P572">
        <f t="shared" si="70"/>
        <v>11500676.324414477</v>
      </c>
      <c r="Q572">
        <f t="shared" si="69"/>
        <v>11500676.324414477</v>
      </c>
      <c r="R572">
        <f t="shared" si="71"/>
        <v>5060297.5827423697</v>
      </c>
      <c r="S572">
        <f t="shared" si="72"/>
        <v>1625177.5396139803</v>
      </c>
    </row>
    <row r="573" spans="1:26" ht="15" thickBot="1">
      <c r="A573" s="171">
        <v>43700</v>
      </c>
      <c r="B573" s="15">
        <v>43700</v>
      </c>
      <c r="C573">
        <v>72.283871860000005</v>
      </c>
      <c r="D573" s="215">
        <f t="shared" si="73"/>
        <v>44.093161834600004</v>
      </c>
      <c r="E573" s="215"/>
      <c r="F573" s="215"/>
      <c r="G573" s="123">
        <f>年份汇总!$D$7</f>
        <v>0.61</v>
      </c>
      <c r="H573" s="123">
        <f>VLOOKUP(A573,'Hash shared by all mining pools'!$A$4:$Y$63,25)</f>
        <v>0.64110000000000011</v>
      </c>
      <c r="I573" s="144">
        <f t="shared" si="66"/>
        <v>46.341190249446008</v>
      </c>
      <c r="J573" s="215">
        <f t="shared" si="67"/>
        <v>19.400991207223999</v>
      </c>
      <c r="K573" s="215"/>
      <c r="L573" s="123">
        <f>年份汇总!$E$7</f>
        <v>0.26839999999999997</v>
      </c>
      <c r="M573">
        <f t="shared" si="68"/>
        <v>6.2308697543320015</v>
      </c>
      <c r="N573" s="123">
        <f>年份汇总!$F$7</f>
        <v>8.6200000000000013E-2</v>
      </c>
      <c r="O573">
        <f>VLOOKUP(B573,[1]Sheet1!$A$1:$F$2193,6)</f>
        <v>0.25700013505350899</v>
      </c>
      <c r="P573">
        <f t="shared" si="70"/>
        <v>11331948.546428431</v>
      </c>
      <c r="Q573">
        <f t="shared" si="69"/>
        <v>11331948.546428431</v>
      </c>
      <c r="R573">
        <f t="shared" si="71"/>
        <v>4986057.3604285084</v>
      </c>
      <c r="S573">
        <f t="shared" si="72"/>
        <v>1601334.3683641488</v>
      </c>
    </row>
    <row r="574" spans="1:26">
      <c r="A574" s="171">
        <v>43703</v>
      </c>
      <c r="B574" s="15">
        <v>43703</v>
      </c>
      <c r="C574">
        <v>74.482723329999999</v>
      </c>
      <c r="D574" s="215">
        <f t="shared" si="73"/>
        <v>45.434461231299998</v>
      </c>
      <c r="E574" s="215"/>
      <c r="F574" s="215"/>
      <c r="G574" s="123">
        <f>年份汇总!$D$7</f>
        <v>0.61</v>
      </c>
      <c r="H574" s="123">
        <f>VLOOKUP(A574,'Hash shared by all mining pools'!$A$4:$Y$63,25)</f>
        <v>0.64110000000000011</v>
      </c>
      <c r="I574" s="144">
        <f t="shared" si="66"/>
        <v>47.750873926863008</v>
      </c>
      <c r="J574" s="215">
        <f t="shared" si="67"/>
        <v>19.991162941771996</v>
      </c>
      <c r="K574" s="215"/>
      <c r="L574" s="123">
        <f>年份汇总!$E$7</f>
        <v>0.26839999999999997</v>
      </c>
      <c r="M574">
        <f t="shared" si="68"/>
        <v>6.4204107510460009</v>
      </c>
      <c r="N574" s="123">
        <f>年份汇总!$F$7</f>
        <v>8.6200000000000013E-2</v>
      </c>
      <c r="O574">
        <f>VLOOKUP(B574,[1]Sheet1!$A$1:$F$2193,6)</f>
        <v>0.25608280391042998</v>
      </c>
      <c r="P574">
        <f t="shared" si="70"/>
        <v>11634984.22627103</v>
      </c>
      <c r="Q574">
        <f t="shared" si="69"/>
        <v>11634984.22627103</v>
      </c>
      <c r="R574">
        <f t="shared" si="71"/>
        <v>5119393.0595592521</v>
      </c>
      <c r="S574">
        <f t="shared" si="72"/>
        <v>1644156.7873845296</v>
      </c>
      <c r="U574" s="40"/>
      <c r="V574" s="57" t="s">
        <v>79</v>
      </c>
      <c r="W574" s="57" t="s">
        <v>80</v>
      </c>
      <c r="X574" s="57" t="s">
        <v>81</v>
      </c>
      <c r="Y574" s="41"/>
      <c r="Z574" s="42"/>
    </row>
    <row r="575" spans="1:26">
      <c r="A575" s="171">
        <v>43706</v>
      </c>
      <c r="B575" s="15">
        <v>43706</v>
      </c>
      <c r="C575">
        <v>73.547109000000006</v>
      </c>
      <c r="D575" s="215">
        <f t="shared" si="73"/>
        <v>44.863736490000001</v>
      </c>
      <c r="E575" s="215"/>
      <c r="F575" s="215"/>
      <c r="G575" s="123">
        <f>年份汇总!$D$7</f>
        <v>0.61</v>
      </c>
      <c r="H575" s="123">
        <f>VLOOKUP(A575,'Hash shared by all mining pools'!$A$4:$Y$63,25)</f>
        <v>0.64110000000000011</v>
      </c>
      <c r="I575" s="144">
        <f t="shared" si="66"/>
        <v>47.151051579900013</v>
      </c>
      <c r="J575" s="215">
        <f t="shared" si="67"/>
        <v>19.740044055599999</v>
      </c>
      <c r="K575" s="215"/>
      <c r="L575" s="123">
        <f>年份汇总!$E$7</f>
        <v>0.26839999999999997</v>
      </c>
      <c r="M575">
        <f t="shared" si="68"/>
        <v>6.3397607958000011</v>
      </c>
      <c r="N575" s="123">
        <f>年份汇总!$F$7</f>
        <v>8.6200000000000013E-2</v>
      </c>
      <c r="O575">
        <f>VLOOKUP(B575,[1]Sheet1!$A$1:$F$2193,6)</f>
        <v>0.2348318341027</v>
      </c>
      <c r="P575">
        <f t="shared" si="70"/>
        <v>10535433.524646929</v>
      </c>
      <c r="Q575">
        <f t="shared" si="69"/>
        <v>10535433.524646929</v>
      </c>
      <c r="R575">
        <f t="shared" si="71"/>
        <v>4635590.7508446481</v>
      </c>
      <c r="S575">
        <f t="shared" si="72"/>
        <v>1488777.6554501073</v>
      </c>
      <c r="U575" s="43"/>
      <c r="V575" s="69" t="s">
        <v>60</v>
      </c>
      <c r="W575" s="69" t="s">
        <v>61</v>
      </c>
      <c r="X575" s="69" t="s">
        <v>62</v>
      </c>
      <c r="Y575" s="69" t="s">
        <v>63</v>
      </c>
      <c r="Z575" s="70" t="s">
        <v>64</v>
      </c>
    </row>
    <row r="576" spans="1:26" s="49" customFormat="1">
      <c r="A576" s="172">
        <v>43709</v>
      </c>
      <c r="B576" s="48">
        <v>43709</v>
      </c>
      <c r="C576" s="49">
        <v>76.873723569999996</v>
      </c>
      <c r="D576" s="215">
        <f t="shared" si="73"/>
        <v>61.721912654352998</v>
      </c>
      <c r="E576" s="215"/>
      <c r="F576" s="215"/>
      <c r="G576" s="127">
        <v>0.80290000000000006</v>
      </c>
      <c r="H576" s="123">
        <f>VLOOKUP(A576,'Hash shared by all mining pools'!$A$4:$Y$63,25)</f>
        <v>0.66710000000000003</v>
      </c>
      <c r="I576" s="144">
        <f t="shared" si="66"/>
        <v>51.282460993546998</v>
      </c>
      <c r="J576" s="215">
        <f t="shared" si="67"/>
        <v>5.9807756937459988</v>
      </c>
      <c r="K576" s="215"/>
      <c r="L576" s="127">
        <v>7.7799999999999994E-2</v>
      </c>
      <c r="M576">
        <f t="shared" si="68"/>
        <v>3.1210731769419997</v>
      </c>
      <c r="N576" s="127">
        <v>4.0599999999999997E-2</v>
      </c>
      <c r="O576" s="49">
        <f>VLOOKUP(B576,[1]Sheet1!$A$1:$F$2193,6)</f>
        <v>0.22778607043174801</v>
      </c>
      <c r="P576" s="49">
        <f t="shared" si="70"/>
        <v>14059391.943066651</v>
      </c>
      <c r="Q576">
        <f t="shared" si="69"/>
        <v>14059391.943066651</v>
      </c>
      <c r="R576" s="49">
        <f t="shared" si="71"/>
        <v>1362337.3934121125</v>
      </c>
      <c r="S576" s="49">
        <f t="shared" si="72"/>
        <v>710936.99450554978</v>
      </c>
      <c r="U576" s="71">
        <f>'2019-2020'!C10</f>
        <v>2019.09</v>
      </c>
      <c r="V576" s="72">
        <f>'2019-2020'!D10</f>
        <v>0.80290000000000006</v>
      </c>
      <c r="W576" s="72">
        <f>'2019-2020'!E10</f>
        <v>7.7799999999999994E-2</v>
      </c>
      <c r="X576" s="72">
        <f>'2019-2020'!F10</f>
        <v>4.0599999999999997E-2</v>
      </c>
      <c r="Y576" s="72">
        <f>'2019-2020'!G10</f>
        <v>0</v>
      </c>
      <c r="Z576" s="73">
        <f>'2019-2020'!H10</f>
        <v>2.8999999999999998E-2</v>
      </c>
    </row>
    <row r="577" spans="1:26" s="49" customFormat="1">
      <c r="A577" s="172">
        <v>43712</v>
      </c>
      <c r="B577" s="48">
        <v>43712</v>
      </c>
      <c r="C577" s="49">
        <v>78.44021248</v>
      </c>
      <c r="D577" s="215">
        <f t="shared" si="73"/>
        <v>62.979646600192005</v>
      </c>
      <c r="E577" s="215"/>
      <c r="F577" s="215"/>
      <c r="G577" s="127">
        <v>0.80290000000000006</v>
      </c>
      <c r="H577" s="123">
        <f>VLOOKUP(A577,'Hash shared by all mining pools'!$A$4:$Y$63,25)</f>
        <v>0.66710000000000003</v>
      </c>
      <c r="I577" s="144">
        <f t="shared" si="66"/>
        <v>52.327465745407999</v>
      </c>
      <c r="J577" s="215">
        <f t="shared" si="67"/>
        <v>6.1026485309439993</v>
      </c>
      <c r="K577" s="215"/>
      <c r="L577" s="127">
        <v>7.7799999999999994E-2</v>
      </c>
      <c r="M577">
        <f t="shared" si="68"/>
        <v>3.1846726266879997</v>
      </c>
      <c r="N577" s="127">
        <v>4.0599999999999997E-2</v>
      </c>
      <c r="O577" s="49">
        <f>VLOOKUP(B577,[1]Sheet1!$A$1:$F$2193,6)</f>
        <v>0.24731345201188801</v>
      </c>
      <c r="P577" s="49">
        <f t="shared" si="70"/>
        <v>15575713.807182252</v>
      </c>
      <c r="Q577">
        <f t="shared" si="69"/>
        <v>15575713.807182252</v>
      </c>
      <c r="R577" s="49">
        <f t="shared" si="71"/>
        <v>1509267.0746030377</v>
      </c>
      <c r="S577" s="49">
        <f t="shared" si="72"/>
        <v>787612.38083397585</v>
      </c>
      <c r="U577" s="71">
        <f>'2019-2020'!C11</f>
        <v>2019.1</v>
      </c>
      <c r="V577" s="72">
        <f>'2019-2020'!D11</f>
        <v>0.79490000000000005</v>
      </c>
      <c r="W577" s="72">
        <f>'2019-2020'!E11</f>
        <v>7.1300000000000002E-2</v>
      </c>
      <c r="X577" s="72">
        <f>'2019-2020'!F11</f>
        <v>5.5800000000000002E-2</v>
      </c>
      <c r="Y577" s="72">
        <f>'2019-2020'!G11</f>
        <v>0</v>
      </c>
      <c r="Z577" s="73">
        <f>'2019-2020'!H11</f>
        <v>3.1800000000000002E-2</v>
      </c>
    </row>
    <row r="578" spans="1:26" s="49" customFormat="1">
      <c r="A578" s="172">
        <v>43715</v>
      </c>
      <c r="B578" s="48">
        <v>43715</v>
      </c>
      <c r="C578" s="49">
        <v>81.3960218</v>
      </c>
      <c r="D578" s="215">
        <f t="shared" si="73"/>
        <v>65.352865903220007</v>
      </c>
      <c r="E578" s="215"/>
      <c r="F578" s="215"/>
      <c r="G578" s="127">
        <v>0.80290000000000006</v>
      </c>
      <c r="H578" s="123">
        <f>VLOOKUP(A578,'Hash shared by all mining pools'!$A$4:$Y$63,25)</f>
        <v>0.66710000000000003</v>
      </c>
      <c r="I578" s="144">
        <f t="shared" ref="I578:I641" si="74">C578*H578</f>
        <v>54.299286142780005</v>
      </c>
      <c r="J578" s="215">
        <f t="shared" ref="J578:J641" si="75">L578*C578</f>
        <v>6.3326104960399991</v>
      </c>
      <c r="K578" s="215"/>
      <c r="L578" s="127">
        <v>7.7799999999999994E-2</v>
      </c>
      <c r="M578">
        <f t="shared" ref="M578:M641" si="76">N578*C578</f>
        <v>3.3046784850799997</v>
      </c>
      <c r="N578" s="127">
        <v>4.0599999999999997E-2</v>
      </c>
      <c r="O578" s="49">
        <f>VLOOKUP(B578,[1]Sheet1!$A$1:$F$2193,6)</f>
        <v>0.245510392965781</v>
      </c>
      <c r="P578" s="49">
        <f t="shared" si="70"/>
        <v>16044807.789339533</v>
      </c>
      <c r="Q578">
        <f t="shared" si="69"/>
        <v>16044807.789339533</v>
      </c>
      <c r="R578" s="49">
        <f t="shared" si="71"/>
        <v>1554721.6913820098</v>
      </c>
      <c r="S578" s="49">
        <f t="shared" si="72"/>
        <v>811332.91349755251</v>
      </c>
      <c r="U578" s="71">
        <f>'2019-2020'!C12</f>
        <v>2019.11</v>
      </c>
      <c r="V578" s="72">
        <f>'2019-2020'!D12</f>
        <v>0.77779999999999994</v>
      </c>
      <c r="W578" s="72">
        <f>'2019-2020'!E12</f>
        <v>7.1000000000000008E-2</v>
      </c>
      <c r="X578" s="72">
        <f>'2019-2020'!F12</f>
        <v>6.5799999999999997E-2</v>
      </c>
      <c r="Y578" s="72">
        <f>'2019-2020'!G12</f>
        <v>4.7999999999999996E-3</v>
      </c>
      <c r="Z578" s="73">
        <f>'2019-2020'!H12</f>
        <v>2.9500000000000002E-2</v>
      </c>
    </row>
    <row r="579" spans="1:26" s="49" customFormat="1">
      <c r="A579" s="172">
        <v>43718</v>
      </c>
      <c r="B579" s="48">
        <v>43718</v>
      </c>
      <c r="C579" s="49">
        <v>84.070180800000003</v>
      </c>
      <c r="D579" s="215">
        <f t="shared" si="73"/>
        <v>67.499948164320003</v>
      </c>
      <c r="E579" s="215"/>
      <c r="F579" s="215"/>
      <c r="G579" s="127">
        <v>0.80290000000000006</v>
      </c>
      <c r="H579" s="123">
        <f>VLOOKUP(A579,'Hash shared by all mining pools'!$A$4:$Y$63,25)</f>
        <v>0.66710000000000003</v>
      </c>
      <c r="I579" s="144">
        <f t="shared" si="74"/>
        <v>56.083217611680006</v>
      </c>
      <c r="J579" s="215">
        <f t="shared" si="75"/>
        <v>6.5406600662400001</v>
      </c>
      <c r="K579" s="215"/>
      <c r="L579" s="127">
        <v>7.7799999999999994E-2</v>
      </c>
      <c r="M579">
        <f t="shared" si="76"/>
        <v>3.4132493404799997</v>
      </c>
      <c r="N579" s="127">
        <v>4.0599999999999997E-2</v>
      </c>
      <c r="O579" s="49">
        <f>VLOOKUP(B579,[1]Sheet1!$A$1:$F$2193,6)</f>
        <v>0.236143309803796</v>
      </c>
      <c r="P579" s="49">
        <f t="shared" si="70"/>
        <v>15939661.17110719</v>
      </c>
      <c r="Q579">
        <f t="shared" ref="Q579:Q642" si="77">O579*D579*1000000</f>
        <v>15939661.17110719</v>
      </c>
      <c r="R579" s="49">
        <f t="shared" si="71"/>
        <v>1544533.1163434293</v>
      </c>
      <c r="S579" s="49">
        <f t="shared" si="72"/>
        <v>806015.99644657096</v>
      </c>
      <c r="U579" s="71">
        <f>'2019-2020'!C13</f>
        <v>2019.12</v>
      </c>
      <c r="V579" s="72">
        <f>'2019-2020'!D13</f>
        <v>0.80310000000000015</v>
      </c>
      <c r="W579" s="72">
        <f>'2019-2020'!E13</f>
        <v>7.22E-2</v>
      </c>
      <c r="X579" s="72">
        <f>'2019-2020'!F13</f>
        <v>3.8699999999999998E-2</v>
      </c>
      <c r="Y579" s="72">
        <f>'2019-2020'!G13</f>
        <v>4.8999999999999998E-3</v>
      </c>
      <c r="Z579" s="73">
        <f>'2019-2020'!H13</f>
        <v>2.7099999999999999E-2</v>
      </c>
    </row>
    <row r="580" spans="1:26" s="49" customFormat="1">
      <c r="A580" s="172">
        <v>43721</v>
      </c>
      <c r="B580" s="48">
        <v>43721</v>
      </c>
      <c r="C580" s="49">
        <v>88.889490530000003</v>
      </c>
      <c r="D580" s="215">
        <f t="shared" si="73"/>
        <v>71.369371946537001</v>
      </c>
      <c r="E580" s="215"/>
      <c r="F580" s="215"/>
      <c r="G580" s="127">
        <v>0.80290000000000006</v>
      </c>
      <c r="H580" s="123">
        <f>VLOOKUP(A580,'Hash shared by all mining pools'!$A$4:$Y$63,25)</f>
        <v>0.66710000000000003</v>
      </c>
      <c r="I580" s="144">
        <f t="shared" si="74"/>
        <v>59.298179132563007</v>
      </c>
      <c r="J580" s="215">
        <f t="shared" si="75"/>
        <v>6.915602363234</v>
      </c>
      <c r="K580" s="215"/>
      <c r="L580" s="127">
        <v>7.7799999999999994E-2</v>
      </c>
      <c r="M580">
        <f t="shared" si="76"/>
        <v>3.608913315518</v>
      </c>
      <c r="N580" s="127">
        <v>4.0599999999999997E-2</v>
      </c>
      <c r="O580" s="49">
        <f>VLOOKUP(B580,[1]Sheet1!$A$1:$F$2193,6)</f>
        <v>0.24185245209932399</v>
      </c>
      <c r="P580" s="49">
        <f t="shared" si="70"/>
        <v>17260857.61005868</v>
      </c>
      <c r="Q580">
        <f t="shared" si="77"/>
        <v>17260857.61005868</v>
      </c>
      <c r="R580" s="49">
        <f t="shared" si="71"/>
        <v>1672555.3892920229</v>
      </c>
      <c r="S580" s="49">
        <f t="shared" si="72"/>
        <v>872824.53477192961</v>
      </c>
      <c r="U580" s="71">
        <f>'2019-2020'!C14</f>
        <v>2020.01</v>
      </c>
      <c r="V580" s="72">
        <f>'2019-2020'!D14</f>
        <v>0.80929999999999991</v>
      </c>
      <c r="W580" s="72">
        <f>'2019-2020'!E14</f>
        <v>7.0500000000000007E-2</v>
      </c>
      <c r="X580" s="72">
        <f>'2019-2020'!F14</f>
        <v>3.44E-2</v>
      </c>
      <c r="Y580" s="72">
        <f>'2019-2020'!G14</f>
        <v>5.0000000000000001E-3</v>
      </c>
      <c r="Z580" s="73">
        <f>'2019-2020'!H14</f>
        <v>3.2000000000000001E-2</v>
      </c>
    </row>
    <row r="581" spans="1:26" s="49" customFormat="1">
      <c r="A581" s="172">
        <v>43724</v>
      </c>
      <c r="B581" s="48">
        <v>43724</v>
      </c>
      <c r="C581" s="49">
        <v>89.554384749999997</v>
      </c>
      <c r="D581" s="215">
        <f t="shared" si="73"/>
        <v>71.903215515775003</v>
      </c>
      <c r="E581" s="215"/>
      <c r="F581" s="215"/>
      <c r="G581" s="127">
        <v>0.80290000000000006</v>
      </c>
      <c r="H581" s="123">
        <f>VLOOKUP(A581,'Hash shared by all mining pools'!$A$4:$Y$63,25)</f>
        <v>0.66710000000000003</v>
      </c>
      <c r="I581" s="144">
        <f t="shared" si="74"/>
        <v>59.741730066724998</v>
      </c>
      <c r="J581" s="215">
        <f t="shared" si="75"/>
        <v>6.9673311335499992</v>
      </c>
      <c r="K581" s="215"/>
      <c r="L581" s="127">
        <v>7.7799999999999994E-2</v>
      </c>
      <c r="M581">
        <f t="shared" si="76"/>
        <v>3.6359080208499996</v>
      </c>
      <c r="N581" s="127">
        <v>4.0599999999999997E-2</v>
      </c>
      <c r="O581" s="49">
        <f>VLOOKUP(B581,[1]Sheet1!$A$1:$F$2193,6)</f>
        <v>0.217329054583252</v>
      </c>
      <c r="P581" s="49">
        <f t="shared" si="70"/>
        <v>15626657.849539198</v>
      </c>
      <c r="Q581">
        <f t="shared" si="77"/>
        <v>15626657.849539198</v>
      </c>
      <c r="R581" s="49">
        <f t="shared" si="71"/>
        <v>1514203.4882228787</v>
      </c>
      <c r="S581" s="49">
        <f t="shared" si="72"/>
        <v>790188.45272299333</v>
      </c>
      <c r="U581" s="71">
        <f>'2019-2020'!C15</f>
        <v>2020.02</v>
      </c>
      <c r="V581" s="72">
        <f>'2019-2020'!D15</f>
        <v>0.79110000000000014</v>
      </c>
      <c r="W581" s="72">
        <f>'2019-2020'!E15</f>
        <v>6.7799999999999999E-2</v>
      </c>
      <c r="X581" s="72">
        <f>'2019-2020'!F15</f>
        <v>4.4699999999999997E-2</v>
      </c>
      <c r="Y581" s="72">
        <f>'2019-2020'!G15</f>
        <v>4.5999999999999999E-3</v>
      </c>
      <c r="Z581" s="73">
        <f>'2019-2020'!H15</f>
        <v>2.9600000000000001E-2</v>
      </c>
    </row>
    <row r="582" spans="1:26" s="49" customFormat="1">
      <c r="A582" s="172">
        <v>43727</v>
      </c>
      <c r="B582" s="48">
        <v>43727</v>
      </c>
      <c r="C582" s="49">
        <v>89.597236249999995</v>
      </c>
      <c r="D582" s="215">
        <f t="shared" si="73"/>
        <v>71.937620985124994</v>
      </c>
      <c r="E582" s="215"/>
      <c r="F582" s="215"/>
      <c r="G582" s="127">
        <v>0.80290000000000006</v>
      </c>
      <c r="H582" s="123">
        <f>VLOOKUP(A582,'Hash shared by all mining pools'!$A$4:$Y$63,25)</f>
        <v>0.66710000000000003</v>
      </c>
      <c r="I582" s="144">
        <f t="shared" si="74"/>
        <v>59.770316302375001</v>
      </c>
      <c r="J582" s="215">
        <f t="shared" si="75"/>
        <v>6.9706649802499987</v>
      </c>
      <c r="K582" s="215"/>
      <c r="L582" s="127">
        <v>7.7799999999999994E-2</v>
      </c>
      <c r="M582">
        <f t="shared" si="76"/>
        <v>3.6376477917499996</v>
      </c>
      <c r="N582" s="127">
        <v>4.0599999999999997E-2</v>
      </c>
      <c r="O582" s="49">
        <f>VLOOKUP(B582,[1]Sheet1!$A$1:$F$2193,6)</f>
        <v>0.21710954288878601</v>
      </c>
      <c r="P582" s="49">
        <f t="shared" si="70"/>
        <v>15618344.008587228</v>
      </c>
      <c r="Q582">
        <f t="shared" si="77"/>
        <v>15618344.008587228</v>
      </c>
      <c r="R582" s="49">
        <f t="shared" si="71"/>
        <v>1513397.8874929457</v>
      </c>
      <c r="S582" s="49">
        <f t="shared" si="72"/>
        <v>789768.04925724422</v>
      </c>
      <c r="U582" s="71">
        <f>'2019-2020'!C16</f>
        <v>2020.03</v>
      </c>
      <c r="V582" s="72">
        <f>'2019-2020'!D16</f>
        <v>0.76980000000000015</v>
      </c>
      <c r="W582" s="72">
        <f>'2019-2020'!E16</f>
        <v>7.2499999999999995E-2</v>
      </c>
      <c r="X582" s="72">
        <f>'2019-2020'!F16</f>
        <v>7.0599999999999996E-2</v>
      </c>
      <c r="Y582" s="72">
        <f>'2019-2020'!G16</f>
        <v>4.6999999999999993E-3</v>
      </c>
      <c r="Z582" s="73">
        <f>'2019-2020'!H16</f>
        <v>3.5200000000000002E-2</v>
      </c>
    </row>
    <row r="583" spans="1:26" s="49" customFormat="1" ht="15" thickBot="1">
      <c r="A583" s="172">
        <v>43730</v>
      </c>
      <c r="B583" s="48">
        <v>43730</v>
      </c>
      <c r="C583" s="49">
        <v>91.702566289999993</v>
      </c>
      <c r="D583" s="215">
        <f t="shared" si="73"/>
        <v>73.627990474241003</v>
      </c>
      <c r="E583" s="215"/>
      <c r="F583" s="215"/>
      <c r="G583" s="127">
        <v>0.80290000000000006</v>
      </c>
      <c r="H583" s="123">
        <f>VLOOKUP(A583,'Hash shared by all mining pools'!$A$4:$Y$63,25)</f>
        <v>0.66710000000000003</v>
      </c>
      <c r="I583" s="144">
        <f t="shared" si="74"/>
        <v>61.174781972058994</v>
      </c>
      <c r="J583" s="215">
        <f t="shared" si="75"/>
        <v>7.1344596573619992</v>
      </c>
      <c r="K583" s="215"/>
      <c r="L583" s="127">
        <v>7.7799999999999994E-2</v>
      </c>
      <c r="M583">
        <f t="shared" si="76"/>
        <v>3.7231241913739996</v>
      </c>
      <c r="N583" s="127">
        <v>4.0599999999999997E-2</v>
      </c>
      <c r="O583" s="49">
        <f>VLOOKUP(B583,[1]Sheet1!$A$1:$F$2193,6)</f>
        <v>0.21296419776843101</v>
      </c>
      <c r="P583" s="49">
        <f t="shared" si="70"/>
        <v>15680125.924648415</v>
      </c>
      <c r="Q583">
        <f t="shared" si="77"/>
        <v>15680125.924648415</v>
      </c>
      <c r="R583" s="49">
        <f t="shared" si="71"/>
        <v>1519384.4774413332</v>
      </c>
      <c r="S583" s="49">
        <f t="shared" si="72"/>
        <v>792892.15660820226</v>
      </c>
      <c r="U583" s="74">
        <f>'2019-2020'!C17</f>
        <v>2020.04</v>
      </c>
      <c r="V583" s="75">
        <f>'2019-2020'!D17</f>
        <v>0.75579999999999992</v>
      </c>
      <c r="W583" s="75">
        <f>'2019-2020'!E17</f>
        <v>7.9399999999999998E-2</v>
      </c>
      <c r="X583" s="75">
        <f>'2019-2020'!F17</f>
        <v>7.2400000000000006E-2</v>
      </c>
      <c r="Y583" s="75">
        <f>'2019-2020'!G17</f>
        <v>4.1999999999999997E-3</v>
      </c>
      <c r="Z583" s="76">
        <f>'2019-2020'!H17</f>
        <v>3.8199999999999998E-2</v>
      </c>
    </row>
    <row r="584" spans="1:26" s="49" customFormat="1">
      <c r="A584" s="172">
        <v>43733</v>
      </c>
      <c r="B584" s="48">
        <v>43733</v>
      </c>
      <c r="C584" s="49">
        <v>90.098193589999994</v>
      </c>
      <c r="D584" s="215">
        <f t="shared" si="73"/>
        <v>72.339839633411003</v>
      </c>
      <c r="E584" s="215"/>
      <c r="F584" s="215"/>
      <c r="G584" s="127">
        <v>0.80290000000000006</v>
      </c>
      <c r="H584" s="123">
        <f>VLOOKUP(A584,'Hash shared by all mining pools'!$A$4:$Y$63,25)</f>
        <v>0.66710000000000003</v>
      </c>
      <c r="I584" s="144">
        <f t="shared" si="74"/>
        <v>60.104504943888998</v>
      </c>
      <c r="J584" s="215">
        <f t="shared" si="75"/>
        <v>7.0096394613019992</v>
      </c>
      <c r="K584" s="215"/>
      <c r="L584" s="127">
        <v>7.7799999999999994E-2</v>
      </c>
      <c r="M584">
        <f t="shared" si="76"/>
        <v>3.6579866597539996</v>
      </c>
      <c r="N584" s="127">
        <v>4.0599999999999997E-2</v>
      </c>
      <c r="O584" s="49">
        <f>VLOOKUP(B584,[1]Sheet1!$A$1:$F$2193,6)</f>
        <v>0.17947914795938399</v>
      </c>
      <c r="P584" s="49">
        <f t="shared" ref="P584:P647" si="78">O584*D584*1000000</f>
        <v>12983492.780923085</v>
      </c>
      <c r="Q584">
        <f t="shared" si="77"/>
        <v>12983492.780923085</v>
      </c>
      <c r="R584" s="49">
        <f t="shared" ref="R584:R647" si="79">O584*J584*1000000</f>
        <v>1258084.1180169582</v>
      </c>
      <c r="S584" s="49">
        <f t="shared" ref="S584:S647" si="80">O584*M584*1000000</f>
        <v>656532.32893944089</v>
      </c>
    </row>
    <row r="585" spans="1:26" s="49" customFormat="1">
      <c r="A585" s="172">
        <v>43736</v>
      </c>
      <c r="B585" s="48">
        <v>43736</v>
      </c>
      <c r="C585" s="49">
        <v>91.434682170000002</v>
      </c>
      <c r="D585" s="215">
        <f t="shared" si="73"/>
        <v>73.412906314293011</v>
      </c>
      <c r="E585" s="215"/>
      <c r="F585" s="215"/>
      <c r="G585" s="127">
        <v>0.80290000000000006</v>
      </c>
      <c r="H585" s="123">
        <f>VLOOKUP(A585,'Hash shared by all mining pools'!$A$4:$Y$63,25)</f>
        <v>0.66710000000000003</v>
      </c>
      <c r="I585" s="144">
        <f t="shared" si="74"/>
        <v>60.996076475607005</v>
      </c>
      <c r="J585" s="215">
        <f t="shared" si="75"/>
        <v>7.1136182728259998</v>
      </c>
      <c r="K585" s="215"/>
      <c r="L585" s="127">
        <v>7.7799999999999994E-2</v>
      </c>
      <c r="M585">
        <f t="shared" si="76"/>
        <v>3.7122480961019999</v>
      </c>
      <c r="N585" s="127">
        <v>4.0599999999999997E-2</v>
      </c>
      <c r="O585" s="49">
        <f>VLOOKUP(B585,[1]Sheet1!$A$1:$F$2193,6)</f>
        <v>0.162501915136156</v>
      </c>
      <c r="P585" s="49">
        <f t="shared" si="78"/>
        <v>11929737.871783813</v>
      </c>
      <c r="Q585">
        <f t="shared" si="77"/>
        <v>11929737.871783813</v>
      </c>
      <c r="R585" s="49">
        <f t="shared" si="79"/>
        <v>1155976.5928817794</v>
      </c>
      <c r="S585" s="49">
        <f t="shared" si="80"/>
        <v>603247.42507712392</v>
      </c>
    </row>
    <row r="586" spans="1:26" s="51" customFormat="1">
      <c r="A586" s="173">
        <v>43739</v>
      </c>
      <c r="B586" s="50">
        <v>43739</v>
      </c>
      <c r="C586" s="51">
        <v>89.34177699</v>
      </c>
      <c r="D586" s="215">
        <f t="shared" si="73"/>
        <v>71.017778529351006</v>
      </c>
      <c r="E586" s="215"/>
      <c r="F586" s="215"/>
      <c r="G586" s="124">
        <v>0.79490000000000005</v>
      </c>
      <c r="H586" s="123">
        <f>VLOOKUP(A586,'Hash shared by all mining pools'!$A$4:$Y$63,25)</f>
        <v>0.62419999999999998</v>
      </c>
      <c r="I586" s="144">
        <f t="shared" si="74"/>
        <v>55.767137197158</v>
      </c>
      <c r="J586" s="215">
        <f t="shared" si="75"/>
        <v>6.3700686993870006</v>
      </c>
      <c r="K586" s="215"/>
      <c r="L586" s="124">
        <v>7.1300000000000002E-2</v>
      </c>
      <c r="M586">
        <f t="shared" si="76"/>
        <v>4.9852711560419998</v>
      </c>
      <c r="N586" s="124">
        <v>5.5800000000000002E-2</v>
      </c>
      <c r="O586" s="51">
        <f>VLOOKUP(B586,[1]Sheet1!$A$1:$F$2193,6)</f>
        <v>0.16442058357553599</v>
      </c>
      <c r="P586" s="51">
        <f t="shared" si="78"/>
        <v>11676784.590034062</v>
      </c>
      <c r="Q586">
        <f t="shared" si="77"/>
        <v>11676784.590034062</v>
      </c>
      <c r="R586" s="51">
        <f t="shared" si="79"/>
        <v>1047370.4129694661</v>
      </c>
      <c r="S586" s="51">
        <f t="shared" si="80"/>
        <v>819681.19275871257</v>
      </c>
    </row>
    <row r="587" spans="1:26" s="51" customFormat="1">
      <c r="A587" s="173">
        <v>43742</v>
      </c>
      <c r="B587" s="50">
        <v>43742</v>
      </c>
      <c r="C587" s="51">
        <v>91.43386864</v>
      </c>
      <c r="D587" s="215">
        <f t="shared" si="73"/>
        <v>72.68078218193601</v>
      </c>
      <c r="E587" s="215"/>
      <c r="F587" s="215"/>
      <c r="G587" s="124">
        <v>0.79490000000000005</v>
      </c>
      <c r="H587" s="123">
        <f>VLOOKUP(A587,'Hash shared by all mining pools'!$A$4:$Y$63,25)</f>
        <v>0.62419999999999998</v>
      </c>
      <c r="I587" s="144">
        <f t="shared" si="74"/>
        <v>57.073020805087999</v>
      </c>
      <c r="J587" s="215">
        <f t="shared" si="75"/>
        <v>6.5192348340319999</v>
      </c>
      <c r="K587" s="215"/>
      <c r="L587" s="124">
        <v>7.1300000000000002E-2</v>
      </c>
      <c r="M587">
        <f t="shared" si="76"/>
        <v>5.102009870112</v>
      </c>
      <c r="N587" s="124">
        <v>5.5800000000000002E-2</v>
      </c>
      <c r="O587" s="51">
        <f>VLOOKUP(B587,[1]Sheet1!$A$1:$F$2193,6)</f>
        <v>0.16171403136246601</v>
      </c>
      <c r="P587" s="51">
        <f t="shared" si="78"/>
        <v>11753502.289218161</v>
      </c>
      <c r="Q587">
        <f t="shared" si="77"/>
        <v>11753502.289218161</v>
      </c>
      <c r="R587" s="51">
        <f t="shared" si="79"/>
        <v>1054251.7464099317</v>
      </c>
      <c r="S587" s="51">
        <f t="shared" si="80"/>
        <v>825066.58414690313</v>
      </c>
    </row>
    <row r="588" spans="1:26" s="51" customFormat="1">
      <c r="A588" s="173">
        <v>43745</v>
      </c>
      <c r="B588" s="50">
        <v>43745</v>
      </c>
      <c r="C588" s="51">
        <v>91.428958510000001</v>
      </c>
      <c r="D588" s="215">
        <f t="shared" si="73"/>
        <v>72.676879119599008</v>
      </c>
      <c r="E588" s="215"/>
      <c r="F588" s="215"/>
      <c r="G588" s="124">
        <v>0.79490000000000005</v>
      </c>
      <c r="H588" s="123">
        <f>VLOOKUP(A588,'Hash shared by all mining pools'!$A$4:$Y$63,25)</f>
        <v>0.62419999999999998</v>
      </c>
      <c r="I588" s="144">
        <f t="shared" si="74"/>
        <v>57.069955901941995</v>
      </c>
      <c r="J588" s="215">
        <f t="shared" si="75"/>
        <v>6.5188847417630003</v>
      </c>
      <c r="K588" s="215"/>
      <c r="L588" s="124">
        <v>7.1300000000000002E-2</v>
      </c>
      <c r="M588">
        <f t="shared" si="76"/>
        <v>5.1017358848579999</v>
      </c>
      <c r="N588" s="124">
        <v>5.5800000000000002E-2</v>
      </c>
      <c r="O588" s="51">
        <f>VLOOKUP(B588,[1]Sheet1!$A$1:$F$2193,6)</f>
        <v>0.162496003051811</v>
      </c>
      <c r="P588" s="51">
        <f t="shared" si="78"/>
        <v>11809702.371214461</v>
      </c>
      <c r="Q588">
        <f t="shared" si="77"/>
        <v>11809702.371214461</v>
      </c>
      <c r="R588" s="51">
        <f t="shared" si="79"/>
        <v>1059292.7148919248</v>
      </c>
      <c r="S588" s="51">
        <f t="shared" si="80"/>
        <v>829011.68991541932</v>
      </c>
    </row>
    <row r="589" spans="1:26" s="51" customFormat="1">
      <c r="A589" s="173">
        <v>43748</v>
      </c>
      <c r="B589" s="50">
        <v>43748</v>
      </c>
      <c r="C589" s="51">
        <v>96.593924450000003</v>
      </c>
      <c r="D589" s="215">
        <f t="shared" si="73"/>
        <v>76.782510545305001</v>
      </c>
      <c r="E589" s="215"/>
      <c r="F589" s="215"/>
      <c r="G589" s="124">
        <v>0.79490000000000005</v>
      </c>
      <c r="H589" s="123">
        <f>VLOOKUP(A589,'Hash shared by all mining pools'!$A$4:$Y$63,25)</f>
        <v>0.62419999999999998</v>
      </c>
      <c r="I589" s="144">
        <f t="shared" si="74"/>
        <v>60.293927641689997</v>
      </c>
      <c r="J589" s="215">
        <f t="shared" si="75"/>
        <v>6.8871468132850007</v>
      </c>
      <c r="K589" s="215"/>
      <c r="L589" s="124">
        <v>7.1300000000000002E-2</v>
      </c>
      <c r="M589">
        <f t="shared" si="76"/>
        <v>5.3899409843100008</v>
      </c>
      <c r="N589" s="124">
        <v>5.5800000000000002E-2</v>
      </c>
      <c r="O589" s="51">
        <f>VLOOKUP(B589,[1]Sheet1!$A$1:$F$2193,6)</f>
        <v>0.16598351695522601</v>
      </c>
      <c r="P589" s="51">
        <f t="shared" si="78"/>
        <v>12744631.140961451</v>
      </c>
      <c r="Q589">
        <f t="shared" si="77"/>
        <v>12744631.140961451</v>
      </c>
      <c r="R589" s="51">
        <f t="shared" si="79"/>
        <v>1143152.8498560218</v>
      </c>
      <c r="S589" s="51">
        <f t="shared" si="80"/>
        <v>894641.36075688666</v>
      </c>
    </row>
    <row r="590" spans="1:26" s="51" customFormat="1">
      <c r="A590" s="173">
        <v>43751</v>
      </c>
      <c r="B590" s="50">
        <v>43751</v>
      </c>
      <c r="C590" s="51">
        <v>98.269788059999996</v>
      </c>
      <c r="D590" s="215">
        <f t="shared" si="73"/>
        <v>78.114654528894008</v>
      </c>
      <c r="E590" s="215"/>
      <c r="F590" s="215"/>
      <c r="G590" s="124">
        <v>0.79490000000000005</v>
      </c>
      <c r="H590" s="123">
        <f>VLOOKUP(A590,'Hash shared by all mining pools'!$A$4:$Y$63,25)</f>
        <v>0.62419999999999998</v>
      </c>
      <c r="I590" s="144">
        <f t="shared" si="74"/>
        <v>61.340001707051997</v>
      </c>
      <c r="J590" s="215">
        <f t="shared" si="75"/>
        <v>7.0066358886779998</v>
      </c>
      <c r="K590" s="215"/>
      <c r="L590" s="124">
        <v>7.1300000000000002E-2</v>
      </c>
      <c r="M590">
        <f t="shared" si="76"/>
        <v>5.483454173748</v>
      </c>
      <c r="N590" s="124">
        <v>5.5800000000000002E-2</v>
      </c>
      <c r="O590" s="51">
        <f>VLOOKUP(B590,[1]Sheet1!$A$1:$F$2193,6)</f>
        <v>0.16085195713950001</v>
      </c>
      <c r="P590" s="51">
        <f t="shared" si="78"/>
        <v>12564895.062248509</v>
      </c>
      <c r="Q590">
        <f t="shared" si="77"/>
        <v>12564895.062248509</v>
      </c>
      <c r="R590" s="51">
        <f t="shared" si="79"/>
        <v>1127031.0956577163</v>
      </c>
      <c r="S590" s="51">
        <f t="shared" si="80"/>
        <v>882024.33573212579</v>
      </c>
    </row>
    <row r="591" spans="1:26" s="51" customFormat="1">
      <c r="A591" s="173">
        <v>43754</v>
      </c>
      <c r="B591" s="50">
        <v>43754</v>
      </c>
      <c r="C591" s="51">
        <v>94.280759200000006</v>
      </c>
      <c r="D591" s="215">
        <f t="shared" si="73"/>
        <v>74.943775488080007</v>
      </c>
      <c r="E591" s="215"/>
      <c r="F591" s="215"/>
      <c r="G591" s="124">
        <v>0.79490000000000005</v>
      </c>
      <c r="H591" s="123">
        <f>VLOOKUP(A591,'Hash shared by all mining pools'!$A$4:$Y$63,25)</f>
        <v>0.62419999999999998</v>
      </c>
      <c r="I591" s="144">
        <f t="shared" si="74"/>
        <v>58.850049892640001</v>
      </c>
      <c r="J591" s="215">
        <f t="shared" si="75"/>
        <v>6.7222181309600009</v>
      </c>
      <c r="K591" s="215"/>
      <c r="L591" s="124">
        <v>7.1300000000000002E-2</v>
      </c>
      <c r="M591">
        <f t="shared" si="76"/>
        <v>5.2608663633600008</v>
      </c>
      <c r="N591" s="124">
        <v>5.5800000000000002E-2</v>
      </c>
      <c r="O591" s="51">
        <f>VLOOKUP(B591,[1]Sheet1!$A$1:$F$2193,6)</f>
        <v>0.155565364137147</v>
      </c>
      <c r="P591" s="51">
        <f t="shared" si="78"/>
        <v>11658655.723615756</v>
      </c>
      <c r="Q591">
        <f t="shared" si="77"/>
        <v>11658655.723615756</v>
      </c>
      <c r="R591" s="51">
        <f t="shared" si="79"/>
        <v>1045744.3113521243</v>
      </c>
      <c r="S591" s="51">
        <f t="shared" si="80"/>
        <v>818408.59149296687</v>
      </c>
    </row>
    <row r="592" spans="1:26" s="51" customFormat="1">
      <c r="A592" s="173">
        <v>43757</v>
      </c>
      <c r="B592" s="50">
        <v>43757</v>
      </c>
      <c r="C592" s="51">
        <v>93.485053289999996</v>
      </c>
      <c r="D592" s="215">
        <f t="shared" si="73"/>
        <v>74.311268860221006</v>
      </c>
      <c r="E592" s="215"/>
      <c r="F592" s="215"/>
      <c r="G592" s="124">
        <v>0.79490000000000005</v>
      </c>
      <c r="H592" s="123">
        <f>VLOOKUP(A592,'Hash shared by all mining pools'!$A$4:$Y$63,25)</f>
        <v>0.62419999999999998</v>
      </c>
      <c r="I592" s="144">
        <f t="shared" si="74"/>
        <v>58.353370263617997</v>
      </c>
      <c r="J592" s="215">
        <f t="shared" si="75"/>
        <v>6.6654842995769998</v>
      </c>
      <c r="K592" s="215"/>
      <c r="L592" s="124">
        <v>7.1300000000000002E-2</v>
      </c>
      <c r="M592">
        <f t="shared" si="76"/>
        <v>5.2164659735820003</v>
      </c>
      <c r="N592" s="124">
        <v>5.5800000000000002E-2</v>
      </c>
      <c r="O592" s="51">
        <f>VLOOKUP(B592,[1]Sheet1!$A$1:$F$2193,6)</f>
        <v>0.15442542560654601</v>
      </c>
      <c r="P592" s="51">
        <f t="shared" si="78"/>
        <v>11475549.321102099</v>
      </c>
      <c r="Q592">
        <f t="shared" si="77"/>
        <v>11475549.321102099</v>
      </c>
      <c r="R592" s="51">
        <f t="shared" si="79"/>
        <v>1029320.2498359284</v>
      </c>
      <c r="S592" s="51">
        <f t="shared" si="80"/>
        <v>805554.97813246574</v>
      </c>
    </row>
    <row r="593" spans="1:19" s="51" customFormat="1">
      <c r="A593" s="173">
        <v>43760</v>
      </c>
      <c r="B593" s="50">
        <v>43760</v>
      </c>
      <c r="C593" s="51">
        <v>95.055454389999994</v>
      </c>
      <c r="D593" s="215">
        <f t="shared" si="73"/>
        <v>75.559580694611</v>
      </c>
      <c r="E593" s="215"/>
      <c r="F593" s="215"/>
      <c r="G593" s="124">
        <v>0.79490000000000005</v>
      </c>
      <c r="H593" s="123">
        <f>VLOOKUP(A593,'Hash shared by all mining pools'!$A$4:$Y$63,25)</f>
        <v>0.62419999999999998</v>
      </c>
      <c r="I593" s="144">
        <f t="shared" si="74"/>
        <v>59.333614630237996</v>
      </c>
      <c r="J593" s="215">
        <f t="shared" si="75"/>
        <v>6.7774538980069998</v>
      </c>
      <c r="K593" s="215"/>
      <c r="L593" s="124">
        <v>7.1300000000000002E-2</v>
      </c>
      <c r="M593">
        <f t="shared" si="76"/>
        <v>5.3040943549620003</v>
      </c>
      <c r="N593" s="124">
        <v>5.5800000000000002E-2</v>
      </c>
      <c r="O593" s="51">
        <f>VLOOKUP(B593,[1]Sheet1!$A$1:$F$2193,6)</f>
        <v>0.15615824042565901</v>
      </c>
      <c r="P593" s="51">
        <f t="shared" si="78"/>
        <v>11799251.168571049</v>
      </c>
      <c r="Q593">
        <f t="shared" si="77"/>
        <v>11799251.168571049</v>
      </c>
      <c r="R593" s="51">
        <f t="shared" si="79"/>
        <v>1058355.2752787971</v>
      </c>
      <c r="S593" s="51">
        <f t="shared" si="80"/>
        <v>828278.04152253678</v>
      </c>
    </row>
    <row r="594" spans="1:19" s="51" customFormat="1">
      <c r="A594" s="173">
        <v>43763</v>
      </c>
      <c r="B594" s="50">
        <v>43763</v>
      </c>
      <c r="C594" s="51">
        <v>101.1327251</v>
      </c>
      <c r="D594" s="215">
        <f t="shared" si="73"/>
        <v>80.39040318199001</v>
      </c>
      <c r="E594" s="215"/>
      <c r="F594" s="215"/>
      <c r="G594" s="124">
        <v>0.79490000000000005</v>
      </c>
      <c r="H594" s="123">
        <f>VLOOKUP(A594,'Hash shared by all mining pools'!$A$4:$Y$63,25)</f>
        <v>0.62419999999999998</v>
      </c>
      <c r="I594" s="144">
        <f t="shared" si="74"/>
        <v>63.127047007419996</v>
      </c>
      <c r="J594" s="215">
        <f t="shared" si="75"/>
        <v>7.21076329963</v>
      </c>
      <c r="K594" s="215"/>
      <c r="L594" s="124">
        <v>7.1300000000000002E-2</v>
      </c>
      <c r="M594">
        <f t="shared" si="76"/>
        <v>5.6432060605800007</v>
      </c>
      <c r="N594" s="124">
        <v>5.5800000000000002E-2</v>
      </c>
      <c r="O594" s="51">
        <f>VLOOKUP(B594,[1]Sheet1!$A$1:$F$2193,6)</f>
        <v>0.15906201942943901</v>
      </c>
      <c r="P594" s="51">
        <f t="shared" si="78"/>
        <v>12787059.872874131</v>
      </c>
      <c r="Q594">
        <f t="shared" si="77"/>
        <v>12787059.872874131</v>
      </c>
      <c r="R594" s="51">
        <f t="shared" si="79"/>
        <v>1146958.5720668328</v>
      </c>
      <c r="S594" s="51">
        <f t="shared" si="80"/>
        <v>897619.75205230399</v>
      </c>
    </row>
    <row r="595" spans="1:19" s="51" customFormat="1">
      <c r="A595" s="173">
        <v>43766</v>
      </c>
      <c r="B595" s="50">
        <v>43766</v>
      </c>
      <c r="C595" s="51">
        <v>99.339894799999996</v>
      </c>
      <c r="D595" s="215">
        <f t="shared" si="73"/>
        <v>78.965282376520008</v>
      </c>
      <c r="E595" s="215"/>
      <c r="F595" s="215"/>
      <c r="G595" s="124">
        <v>0.79490000000000005</v>
      </c>
      <c r="H595" s="123">
        <f>VLOOKUP(A595,'Hash shared by all mining pools'!$A$4:$Y$63,25)</f>
        <v>0.62419999999999998</v>
      </c>
      <c r="I595" s="144">
        <f t="shared" si="74"/>
        <v>62.007962334159998</v>
      </c>
      <c r="J595" s="215">
        <f t="shared" si="75"/>
        <v>7.0829344992400003</v>
      </c>
      <c r="K595" s="215"/>
      <c r="L595" s="124">
        <v>7.1300000000000002E-2</v>
      </c>
      <c r="M595">
        <f t="shared" si="76"/>
        <v>5.5431661298400003</v>
      </c>
      <c r="N595" s="124">
        <v>5.5800000000000002E-2</v>
      </c>
      <c r="O595" s="51">
        <f>VLOOKUP(B595,[1]Sheet1!$A$1:$F$2193,6)</f>
        <v>0.16999802685023099</v>
      </c>
      <c r="P595" s="51">
        <f t="shared" si="78"/>
        <v>13423942.193679722</v>
      </c>
      <c r="Q595">
        <f t="shared" si="77"/>
        <v>13423942.193679722</v>
      </c>
      <c r="R595" s="51">
        <f t="shared" si="79"/>
        <v>1204084.889180229</v>
      </c>
      <c r="S595" s="51">
        <f t="shared" si="80"/>
        <v>942327.3045758314</v>
      </c>
    </row>
    <row r="596" spans="1:19" s="51" customFormat="1">
      <c r="A596" s="173">
        <v>43769</v>
      </c>
      <c r="B596" s="50">
        <v>43769</v>
      </c>
      <c r="C596" s="51">
        <v>92.695122519999998</v>
      </c>
      <c r="D596" s="215">
        <f t="shared" si="73"/>
        <v>73.683352891148004</v>
      </c>
      <c r="E596" s="215"/>
      <c r="F596" s="215"/>
      <c r="G596" s="124">
        <v>0.79490000000000005</v>
      </c>
      <c r="H596" s="123">
        <f>VLOOKUP(A596,'Hash shared by all mining pools'!$A$4:$Y$63,25)</f>
        <v>0.62419999999999998</v>
      </c>
      <c r="I596" s="144">
        <f t="shared" si="74"/>
        <v>57.860295476984</v>
      </c>
      <c r="J596" s="215">
        <f t="shared" si="75"/>
        <v>6.609162235676</v>
      </c>
      <c r="K596" s="215"/>
      <c r="L596" s="124">
        <v>7.1300000000000002E-2</v>
      </c>
      <c r="M596">
        <f t="shared" si="76"/>
        <v>5.1723878366160001</v>
      </c>
      <c r="N596" s="124">
        <v>5.5800000000000002E-2</v>
      </c>
      <c r="O596" s="51">
        <f>VLOOKUP(B596,[1]Sheet1!$A$1:$F$2193,6)</f>
        <v>0.16895906482185899</v>
      </c>
      <c r="P596" s="51">
        <f t="shared" si="78"/>
        <v>12449470.397427388</v>
      </c>
      <c r="Q596">
        <f t="shared" si="77"/>
        <v>12449470.397427388</v>
      </c>
      <c r="R596" s="51">
        <f t="shared" si="79"/>
        <v>1116677.8705957639</v>
      </c>
      <c r="S596" s="51">
        <f t="shared" si="80"/>
        <v>873921.81177059782</v>
      </c>
    </row>
    <row r="597" spans="1:19" s="67" customFormat="1">
      <c r="A597" s="174">
        <v>43772</v>
      </c>
      <c r="B597" s="66">
        <v>43772</v>
      </c>
      <c r="C597" s="67">
        <v>89.256768129999998</v>
      </c>
      <c r="D597" s="215">
        <f t="shared" si="73"/>
        <v>69.423914251513992</v>
      </c>
      <c r="E597" s="215"/>
      <c r="F597" s="215"/>
      <c r="G597" s="125">
        <v>0.77779999999999994</v>
      </c>
      <c r="H597" s="123">
        <f>VLOOKUP(A597,'Hash shared by all mining pools'!$A$4:$Y$63,25)</f>
        <v>0.69499999999999995</v>
      </c>
      <c r="I597" s="144">
        <f t="shared" si="74"/>
        <v>62.033453850349993</v>
      </c>
      <c r="J597" s="215">
        <f t="shared" si="75"/>
        <v>6.3372305372300008</v>
      </c>
      <c r="K597" s="215"/>
      <c r="L597" s="125">
        <v>7.1000000000000008E-2</v>
      </c>
      <c r="M597">
        <f t="shared" si="76"/>
        <v>5.8730953429539996</v>
      </c>
      <c r="N597" s="125">
        <v>6.5799999999999997E-2</v>
      </c>
      <c r="O597" s="67">
        <f>VLOOKUP(B597,[1]Sheet1!$A$1:$F$2193,6)</f>
        <v>0.169616015003137</v>
      </c>
      <c r="P597" s="67">
        <f t="shared" si="78"/>
        <v>11775407.681261294</v>
      </c>
      <c r="Q597">
        <f t="shared" si="77"/>
        <v>11775407.681261294</v>
      </c>
      <c r="R597" s="67">
        <f t="shared" si="79"/>
        <v>1074895.7898811419</v>
      </c>
      <c r="S597" s="67">
        <f t="shared" si="80"/>
        <v>996171.02780533966</v>
      </c>
    </row>
    <row r="598" spans="1:19" s="67" customFormat="1">
      <c r="A598" s="175">
        <v>43775</v>
      </c>
      <c r="B598" s="68">
        <v>43775</v>
      </c>
      <c r="C598" s="67">
        <v>90.715212050000005</v>
      </c>
      <c r="D598" s="215">
        <f t="shared" si="73"/>
        <v>70.558291932489993</v>
      </c>
      <c r="E598" s="215"/>
      <c r="F598" s="215"/>
      <c r="G598" s="125">
        <v>0.77779999999999994</v>
      </c>
      <c r="H598" s="123">
        <f>VLOOKUP(A598,'Hash shared by all mining pools'!$A$4:$Y$63,25)</f>
        <v>0.69499999999999995</v>
      </c>
      <c r="I598" s="144">
        <f t="shared" si="74"/>
        <v>63.047072374750002</v>
      </c>
      <c r="J598" s="215">
        <f t="shared" si="75"/>
        <v>6.4407800555500012</v>
      </c>
      <c r="K598" s="215"/>
      <c r="L598" s="125">
        <v>7.1000000000000008E-2</v>
      </c>
      <c r="M598">
        <f t="shared" si="76"/>
        <v>5.9690609528900005</v>
      </c>
      <c r="N598" s="125">
        <v>6.5799999999999997E-2</v>
      </c>
      <c r="O598" s="67">
        <f>VLOOKUP(B598,[1]Sheet1!$A$1:$F$2193,6)</f>
        <v>0.171921493232261</v>
      </c>
      <c r="P598" s="67">
        <f t="shared" si="78"/>
        <v>12130486.908951474</v>
      </c>
      <c r="Q598">
        <f t="shared" si="77"/>
        <v>12130486.908951474</v>
      </c>
      <c r="R598" s="67">
        <f t="shared" si="79"/>
        <v>1107308.524730721</v>
      </c>
      <c r="S598" s="67">
        <f t="shared" si="80"/>
        <v>1026209.8722152315</v>
      </c>
    </row>
    <row r="599" spans="1:19" s="67" customFormat="1">
      <c r="A599" s="175">
        <v>43778</v>
      </c>
      <c r="B599" s="68">
        <v>43778</v>
      </c>
      <c r="C599" s="67">
        <v>91.861270500000003</v>
      </c>
      <c r="D599" s="215">
        <f t="shared" si="73"/>
        <v>71.4496961949</v>
      </c>
      <c r="E599" s="215"/>
      <c r="F599" s="215"/>
      <c r="G599" s="125">
        <v>0.77779999999999994</v>
      </c>
      <c r="H599" s="123">
        <f>VLOOKUP(A599,'Hash shared by all mining pools'!$A$4:$Y$63,25)</f>
        <v>0.69499999999999995</v>
      </c>
      <c r="I599" s="144">
        <f t="shared" si="74"/>
        <v>63.8435829975</v>
      </c>
      <c r="J599" s="215">
        <f t="shared" si="75"/>
        <v>6.5221502055000009</v>
      </c>
      <c r="K599" s="215"/>
      <c r="L599" s="125">
        <v>7.1000000000000008E-2</v>
      </c>
      <c r="M599">
        <f t="shared" si="76"/>
        <v>6.0444715989000004</v>
      </c>
      <c r="N599" s="125">
        <v>6.5799999999999997E-2</v>
      </c>
      <c r="O599" s="67">
        <f>VLOOKUP(B599,[1]Sheet1!$A$1:$F$2193,6)</f>
        <v>0.174232414063552</v>
      </c>
      <c r="P599" s="67">
        <f t="shared" si="78"/>
        <v>12448853.052144812</v>
      </c>
      <c r="Q599">
        <f t="shared" si="77"/>
        <v>12448853.052144812</v>
      </c>
      <c r="R599" s="67">
        <f t="shared" si="79"/>
        <v>1136369.9751893571</v>
      </c>
      <c r="S599" s="67">
        <f t="shared" si="80"/>
        <v>1053142.878414925</v>
      </c>
    </row>
    <row r="600" spans="1:19" s="67" customFormat="1">
      <c r="A600" s="175">
        <v>43781</v>
      </c>
      <c r="B600" s="68">
        <v>43781</v>
      </c>
      <c r="C600" s="67">
        <v>92.339819419999998</v>
      </c>
      <c r="D600" s="215">
        <f t="shared" ref="D600:D663" si="81">G600*C600</f>
        <v>71.821911544875988</v>
      </c>
      <c r="E600" s="215"/>
      <c r="F600" s="215"/>
      <c r="G600" s="125">
        <v>0.77779999999999994</v>
      </c>
      <c r="H600" s="123">
        <f>VLOOKUP(A600,'Hash shared by all mining pools'!$A$4:$Y$63,25)</f>
        <v>0.69499999999999995</v>
      </c>
      <c r="I600" s="144">
        <f t="shared" si="74"/>
        <v>64.176174496899989</v>
      </c>
      <c r="J600" s="215">
        <f t="shared" si="75"/>
        <v>6.5561271788200006</v>
      </c>
      <c r="K600" s="215"/>
      <c r="L600" s="125">
        <v>7.1000000000000008E-2</v>
      </c>
      <c r="M600">
        <f t="shared" si="76"/>
        <v>6.0759601178359999</v>
      </c>
      <c r="N600" s="125">
        <v>6.5799999999999997E-2</v>
      </c>
      <c r="O600" s="67">
        <f>VLOOKUP(B600,[1]Sheet1!$A$1:$F$2193,6)</f>
        <v>0.1742735328168</v>
      </c>
      <c r="P600" s="67">
        <f t="shared" si="78"/>
        <v>12516658.258581253</v>
      </c>
      <c r="Q600">
        <f t="shared" si="77"/>
        <v>12516658.258581253</v>
      </c>
      <c r="R600" s="67">
        <f t="shared" si="79"/>
        <v>1142559.4450492018</v>
      </c>
      <c r="S600" s="67">
        <f t="shared" si="80"/>
        <v>1058879.0349892601</v>
      </c>
    </row>
    <row r="601" spans="1:19" s="67" customFormat="1">
      <c r="A601" s="175">
        <v>43784</v>
      </c>
      <c r="B601" s="68">
        <v>43784</v>
      </c>
      <c r="C601" s="67">
        <v>90.699368890000002</v>
      </c>
      <c r="D601" s="215">
        <f t="shared" si="81"/>
        <v>70.545969122641992</v>
      </c>
      <c r="E601" s="215"/>
      <c r="F601" s="215"/>
      <c r="G601" s="125">
        <v>0.77779999999999994</v>
      </c>
      <c r="H601" s="123">
        <f>VLOOKUP(A601,'Hash shared by all mining pools'!$A$4:$Y$63,25)</f>
        <v>0.69499999999999995</v>
      </c>
      <c r="I601" s="144">
        <f t="shared" si="74"/>
        <v>63.036061378549995</v>
      </c>
      <c r="J601" s="215">
        <f t="shared" si="75"/>
        <v>6.4396551911900008</v>
      </c>
      <c r="K601" s="215"/>
      <c r="L601" s="125">
        <v>7.1000000000000008E-2</v>
      </c>
      <c r="M601">
        <f t="shared" si="76"/>
        <v>5.9680184729620001</v>
      </c>
      <c r="N601" s="125">
        <v>6.5799999999999997E-2</v>
      </c>
      <c r="O601" s="67">
        <f>VLOOKUP(B601,[1]Sheet1!$A$1:$F$2193,6)</f>
        <v>0.16787501990150999</v>
      </c>
      <c r="P601" s="67">
        <f t="shared" si="78"/>
        <v>11842905.970434833</v>
      </c>
      <c r="Q601">
        <f t="shared" si="77"/>
        <v>11842905.970434833</v>
      </c>
      <c r="R601" s="67">
        <f t="shared" si="79"/>
        <v>1081057.2433798835</v>
      </c>
      <c r="S601" s="67">
        <f t="shared" si="80"/>
        <v>1001881.2199210749</v>
      </c>
    </row>
    <row r="602" spans="1:19" s="67" customFormat="1">
      <c r="A602" s="175">
        <v>43787</v>
      </c>
      <c r="B602" s="68">
        <v>43787</v>
      </c>
      <c r="C602" s="67">
        <v>95.931202119999995</v>
      </c>
      <c r="D602" s="215">
        <f t="shared" si="81"/>
        <v>74.615289008935989</v>
      </c>
      <c r="E602" s="215"/>
      <c r="F602" s="215"/>
      <c r="G602" s="125">
        <v>0.77779999999999994</v>
      </c>
      <c r="H602" s="123">
        <f>VLOOKUP(A602,'Hash shared by all mining pools'!$A$4:$Y$63,25)</f>
        <v>0.69499999999999995</v>
      </c>
      <c r="I602" s="144">
        <f t="shared" si="74"/>
        <v>66.672185473399992</v>
      </c>
      <c r="J602" s="215">
        <f t="shared" si="75"/>
        <v>6.8111153505200006</v>
      </c>
      <c r="K602" s="215"/>
      <c r="L602" s="125">
        <v>7.1000000000000008E-2</v>
      </c>
      <c r="M602">
        <f t="shared" si="76"/>
        <v>6.3122730994959992</v>
      </c>
      <c r="N602" s="125">
        <v>6.5799999999999997E-2</v>
      </c>
      <c r="O602" s="67">
        <f>VLOOKUP(B602,[1]Sheet1!$A$1:$F$2193,6)</f>
        <v>0.164263290950344</v>
      </c>
      <c r="P602" s="67">
        <f t="shared" si="78"/>
        <v>12256552.927818857</v>
      </c>
      <c r="Q602">
        <f t="shared" si="77"/>
        <v>12256552.927818857</v>
      </c>
      <c r="R602" s="67">
        <f t="shared" si="79"/>
        <v>1118816.2225188212</v>
      </c>
      <c r="S602" s="67">
        <f t="shared" si="80"/>
        <v>1036874.7527005411</v>
      </c>
    </row>
    <row r="603" spans="1:19" s="67" customFormat="1">
      <c r="A603" s="175">
        <v>43790</v>
      </c>
      <c r="B603" s="68">
        <v>43790</v>
      </c>
      <c r="C603" s="67">
        <v>94.937564429999995</v>
      </c>
      <c r="D603" s="215">
        <f t="shared" si="81"/>
        <v>73.842437613653985</v>
      </c>
      <c r="E603" s="215"/>
      <c r="F603" s="215"/>
      <c r="G603" s="125">
        <v>0.77779999999999994</v>
      </c>
      <c r="H603" s="123">
        <f>VLOOKUP(A603,'Hash shared by all mining pools'!$A$4:$Y$63,25)</f>
        <v>0.69499999999999995</v>
      </c>
      <c r="I603" s="144">
        <f t="shared" si="74"/>
        <v>65.981607278849992</v>
      </c>
      <c r="J603" s="215">
        <f t="shared" si="75"/>
        <v>6.7405670745300004</v>
      </c>
      <c r="K603" s="215"/>
      <c r="L603" s="125">
        <v>7.1000000000000008E-2</v>
      </c>
      <c r="M603">
        <f t="shared" si="76"/>
        <v>6.2468917394939991</v>
      </c>
      <c r="N603" s="125">
        <v>6.5799999999999997E-2</v>
      </c>
      <c r="O603" s="67">
        <f>VLOOKUP(B603,[1]Sheet1!$A$1:$F$2193,6)</f>
        <v>0.15108670739747199</v>
      </c>
      <c r="P603" s="67">
        <f t="shared" si="78"/>
        <v>11156610.765250219</v>
      </c>
      <c r="Q603">
        <f t="shared" si="77"/>
        <v>11156610.765250219</v>
      </c>
      <c r="R603" s="67">
        <f t="shared" si="79"/>
        <v>1018410.085282548</v>
      </c>
      <c r="S603" s="67">
        <f t="shared" si="80"/>
        <v>943822.30438861472</v>
      </c>
    </row>
    <row r="604" spans="1:19" s="67" customFormat="1">
      <c r="A604" s="175">
        <v>43793</v>
      </c>
      <c r="B604" s="68">
        <v>43793</v>
      </c>
      <c r="C604" s="67">
        <v>90.641806329999994</v>
      </c>
      <c r="D604" s="215">
        <f t="shared" si="81"/>
        <v>70.501196963473987</v>
      </c>
      <c r="E604" s="215"/>
      <c r="F604" s="215"/>
      <c r="G604" s="125">
        <v>0.77779999999999994</v>
      </c>
      <c r="H604" s="123">
        <f>VLOOKUP(A604,'Hash shared by all mining pools'!$A$4:$Y$63,25)</f>
        <v>0.69499999999999995</v>
      </c>
      <c r="I604" s="144">
        <f t="shared" si="74"/>
        <v>62.996055399349991</v>
      </c>
      <c r="J604" s="215">
        <f t="shared" si="75"/>
        <v>6.4355682494300002</v>
      </c>
      <c r="K604" s="215"/>
      <c r="L604" s="125">
        <v>7.1000000000000008E-2</v>
      </c>
      <c r="M604">
        <f t="shared" si="76"/>
        <v>5.964230856513999</v>
      </c>
      <c r="N604" s="125">
        <v>6.5799999999999997E-2</v>
      </c>
      <c r="O604" s="67">
        <f>VLOOKUP(B604,[1]Sheet1!$A$1:$F$2193,6)</f>
        <v>0.136608128787989</v>
      </c>
      <c r="P604" s="67">
        <f t="shared" si="78"/>
        <v>9631036.5944936331</v>
      </c>
      <c r="Q604">
        <f t="shared" si="77"/>
        <v>9631036.5944936331</v>
      </c>
      <c r="R604" s="67">
        <f t="shared" si="79"/>
        <v>879150.93624202639</v>
      </c>
      <c r="S604" s="67">
        <f t="shared" si="80"/>
        <v>814762.4169679624</v>
      </c>
    </row>
    <row r="605" spans="1:19" s="67" customFormat="1">
      <c r="A605" s="175">
        <v>43796</v>
      </c>
      <c r="B605" s="68">
        <v>43796</v>
      </c>
      <c r="C605" s="67">
        <v>90.238982019999995</v>
      </c>
      <c r="D605" s="215">
        <f t="shared" si="81"/>
        <v>70.187880215155985</v>
      </c>
      <c r="E605" s="215"/>
      <c r="F605" s="215"/>
      <c r="G605" s="125">
        <v>0.77779999999999994</v>
      </c>
      <c r="H605" s="123">
        <f>VLOOKUP(A605,'Hash shared by all mining pools'!$A$4:$Y$63,25)</f>
        <v>0.69499999999999995</v>
      </c>
      <c r="I605" s="144">
        <f t="shared" si="74"/>
        <v>62.716092503899993</v>
      </c>
      <c r="J605" s="215">
        <f t="shared" si="75"/>
        <v>6.4069677234200002</v>
      </c>
      <c r="K605" s="215"/>
      <c r="L605" s="125">
        <v>7.1000000000000008E-2</v>
      </c>
      <c r="M605">
        <f t="shared" si="76"/>
        <v>5.9377250169159996</v>
      </c>
      <c r="N605" s="125">
        <v>6.5799999999999997E-2</v>
      </c>
      <c r="O605" s="67">
        <f>VLOOKUP(B605,[1]Sheet1!$A$1:$F$2193,6)</f>
        <v>0.145984344213235</v>
      </c>
      <c r="P605" s="67">
        <f t="shared" si="78"/>
        <v>10246331.664926637</v>
      </c>
      <c r="Q605">
        <f t="shared" si="77"/>
        <v>10246331.664926637</v>
      </c>
      <c r="R605" s="67">
        <f t="shared" si="79"/>
        <v>935316.98149883188</v>
      </c>
      <c r="S605" s="67">
        <f t="shared" si="80"/>
        <v>866814.89271300193</v>
      </c>
    </row>
    <row r="606" spans="1:19" s="67" customFormat="1">
      <c r="A606" s="175">
        <v>43799</v>
      </c>
      <c r="B606" s="68">
        <v>43799</v>
      </c>
      <c r="C606" s="67">
        <v>90.747073159999999</v>
      </c>
      <c r="D606" s="215">
        <f t="shared" si="81"/>
        <v>70.583073503847999</v>
      </c>
      <c r="E606" s="215"/>
      <c r="F606" s="215"/>
      <c r="G606" s="125">
        <v>0.77779999999999994</v>
      </c>
      <c r="H606" s="123">
        <f>VLOOKUP(A606,'Hash shared by all mining pools'!$A$4:$Y$63,25)</f>
        <v>0.69499999999999995</v>
      </c>
      <c r="I606" s="144">
        <f t="shared" si="74"/>
        <v>63.069215846199995</v>
      </c>
      <c r="J606" s="215">
        <f t="shared" si="75"/>
        <v>6.4430421943600003</v>
      </c>
      <c r="K606" s="215"/>
      <c r="L606" s="125">
        <v>7.1000000000000008E-2</v>
      </c>
      <c r="M606">
        <f t="shared" si="76"/>
        <v>5.9711574139280001</v>
      </c>
      <c r="N606" s="125">
        <v>6.5799999999999997E-2</v>
      </c>
      <c r="O606" s="67">
        <f>VLOOKUP(B606,[1]Sheet1!$A$1:$F$2193,6)</f>
        <v>0.146720307540015</v>
      </c>
      <c r="P606" s="67">
        <f t="shared" si="78"/>
        <v>10355970.251604063</v>
      </c>
      <c r="Q606">
        <f t="shared" si="77"/>
        <v>10355970.251604063</v>
      </c>
      <c r="R606" s="67">
        <f t="shared" si="79"/>
        <v>945325.13224979234</v>
      </c>
      <c r="S606" s="67">
        <f t="shared" si="80"/>
        <v>876090.05214135686</v>
      </c>
    </row>
    <row r="607" spans="1:19" s="55" customFormat="1">
      <c r="A607" s="176">
        <v>43802</v>
      </c>
      <c r="B607" s="54">
        <v>43802</v>
      </c>
      <c r="C607" s="55">
        <v>87.52255787</v>
      </c>
      <c r="D607" s="215">
        <f t="shared" si="81"/>
        <v>70.289366225397018</v>
      </c>
      <c r="E607" s="215"/>
      <c r="F607" s="215"/>
      <c r="G607" s="126">
        <v>0.80310000000000015</v>
      </c>
      <c r="H607" s="123">
        <f>VLOOKUP(A607,'Hash shared by all mining pools'!$A$4:$Y$63,25)</f>
        <v>0.6925</v>
      </c>
      <c r="I607" s="144">
        <f t="shared" si="74"/>
        <v>60.609371324975001</v>
      </c>
      <c r="J607" s="215">
        <f t="shared" si="75"/>
        <v>6.3191286782139997</v>
      </c>
      <c r="K607" s="215"/>
      <c r="L607" s="126">
        <v>7.22E-2</v>
      </c>
      <c r="M607">
        <f t="shared" si="76"/>
        <v>3.3871229895689998</v>
      </c>
      <c r="N607" s="126">
        <v>3.8699999999999998E-2</v>
      </c>
      <c r="O607" s="55">
        <f>VLOOKUP(B607,[1]Sheet1!$A$1:$F$2193,6)</f>
        <v>0.14188469703790499</v>
      </c>
      <c r="P607" s="55">
        <f t="shared" si="78"/>
        <v>9972985.4318768084</v>
      </c>
      <c r="Q607">
        <f t="shared" si="77"/>
        <v>9972985.4318768084</v>
      </c>
      <c r="R607" s="55">
        <f t="shared" si="79"/>
        <v>896587.65805193025</v>
      </c>
      <c r="S607" s="55">
        <f t="shared" si="80"/>
        <v>480580.91920512059</v>
      </c>
    </row>
    <row r="608" spans="1:19" s="55" customFormat="1">
      <c r="A608" s="176">
        <v>43805</v>
      </c>
      <c r="B608" s="54">
        <v>43805</v>
      </c>
      <c r="C608" s="55">
        <v>95.261394559999999</v>
      </c>
      <c r="D608" s="215">
        <f t="shared" si="81"/>
        <v>76.504425971136016</v>
      </c>
      <c r="E608" s="215"/>
      <c r="F608" s="215"/>
      <c r="G608" s="126">
        <v>0.80310000000000015</v>
      </c>
      <c r="H608" s="123">
        <f>VLOOKUP(A608,'Hash shared by all mining pools'!$A$4:$Y$63,25)</f>
        <v>0.6925</v>
      </c>
      <c r="I608" s="144">
        <f t="shared" si="74"/>
        <v>65.9685157328</v>
      </c>
      <c r="J608" s="215">
        <f t="shared" si="75"/>
        <v>6.8778726872320002</v>
      </c>
      <c r="K608" s="215"/>
      <c r="L608" s="126">
        <v>7.22E-2</v>
      </c>
      <c r="M608">
        <f t="shared" si="76"/>
        <v>3.6866159694719998</v>
      </c>
      <c r="N608" s="126">
        <v>3.8699999999999998E-2</v>
      </c>
      <c r="O608" s="55">
        <f>VLOOKUP(B608,[1]Sheet1!$A$1:$F$2193,6)</f>
        <v>0.147376715801217</v>
      </c>
      <c r="P608" s="55">
        <f t="shared" si="78"/>
        <v>11274971.043883359</v>
      </c>
      <c r="Q608">
        <f t="shared" si="77"/>
        <v>11274971.043883359</v>
      </c>
      <c r="R608" s="55">
        <f t="shared" si="79"/>
        <v>1013638.2883431432</v>
      </c>
      <c r="S608" s="55">
        <f t="shared" si="80"/>
        <v>543321.35400110309</v>
      </c>
    </row>
    <row r="609" spans="1:19" s="55" customFormat="1">
      <c r="A609" s="176">
        <v>43808</v>
      </c>
      <c r="B609" s="54">
        <v>43808</v>
      </c>
      <c r="C609" s="55">
        <v>96.880815350000006</v>
      </c>
      <c r="D609" s="215">
        <f t="shared" si="81"/>
        <v>77.80498280758502</v>
      </c>
      <c r="E609" s="215"/>
      <c r="F609" s="215"/>
      <c r="G609" s="126">
        <v>0.80310000000000015</v>
      </c>
      <c r="H609" s="123">
        <f>VLOOKUP(A609,'Hash shared by all mining pools'!$A$4:$Y$63,25)</f>
        <v>0.6925</v>
      </c>
      <c r="I609" s="144">
        <f t="shared" si="74"/>
        <v>67.089964629874999</v>
      </c>
      <c r="J609" s="215">
        <f t="shared" si="75"/>
        <v>6.9947948682700005</v>
      </c>
      <c r="K609" s="215"/>
      <c r="L609" s="126">
        <v>7.22E-2</v>
      </c>
      <c r="M609">
        <f t="shared" si="76"/>
        <v>3.7492875540449999</v>
      </c>
      <c r="N609" s="126">
        <v>3.8699999999999998E-2</v>
      </c>
      <c r="O609" s="55">
        <f>VLOOKUP(B609,[1]Sheet1!$A$1:$F$2193,6)</f>
        <v>0.144523696299619</v>
      </c>
      <c r="P609" s="55">
        <f t="shared" si="78"/>
        <v>11244663.705880495</v>
      </c>
      <c r="Q609">
        <f t="shared" si="77"/>
        <v>11244663.705880495</v>
      </c>
      <c r="R609" s="55">
        <f t="shared" si="79"/>
        <v>1010913.6092199871</v>
      </c>
      <c r="S609" s="55">
        <f t="shared" si="80"/>
        <v>541860.89580074092</v>
      </c>
    </row>
    <row r="610" spans="1:19" s="55" customFormat="1">
      <c r="A610" s="176">
        <v>43811</v>
      </c>
      <c r="B610" s="54">
        <v>43811</v>
      </c>
      <c r="C610" s="55">
        <v>96.761138520000003</v>
      </c>
      <c r="D610" s="215">
        <f t="shared" si="81"/>
        <v>77.708870345412024</v>
      </c>
      <c r="E610" s="215"/>
      <c r="F610" s="215"/>
      <c r="G610" s="126">
        <v>0.80310000000000015</v>
      </c>
      <c r="H610" s="123">
        <f>VLOOKUP(A610,'Hash shared by all mining pools'!$A$4:$Y$63,25)</f>
        <v>0.6925</v>
      </c>
      <c r="I610" s="144">
        <f t="shared" si="74"/>
        <v>67.007088425100008</v>
      </c>
      <c r="J610" s="215">
        <f t="shared" si="75"/>
        <v>6.9861542011440001</v>
      </c>
      <c r="K610" s="215"/>
      <c r="L610" s="126">
        <v>7.22E-2</v>
      </c>
      <c r="M610">
        <f t="shared" si="76"/>
        <v>3.744656060724</v>
      </c>
      <c r="N610" s="126">
        <v>3.8699999999999998E-2</v>
      </c>
      <c r="O610" s="55">
        <f>VLOOKUP(B610,[1]Sheet1!$A$1:$F$2193,6)</f>
        <v>0.14144278673926999</v>
      </c>
      <c r="P610" s="55">
        <f t="shared" si="78"/>
        <v>10991359.176015696</v>
      </c>
      <c r="Q610">
        <f t="shared" si="77"/>
        <v>10991359.176015696</v>
      </c>
      <c r="R610" s="55">
        <f t="shared" si="79"/>
        <v>988141.11880006595</v>
      </c>
      <c r="S610" s="55">
        <f t="shared" si="80"/>
        <v>529654.58860889962</v>
      </c>
    </row>
    <row r="611" spans="1:19" s="55" customFormat="1">
      <c r="A611" s="176">
        <v>43814</v>
      </c>
      <c r="B611" s="54">
        <v>43814</v>
      </c>
      <c r="C611" s="55">
        <v>92.90758185</v>
      </c>
      <c r="D611" s="215">
        <f t="shared" si="81"/>
        <v>74.614078983735013</v>
      </c>
      <c r="E611" s="215"/>
      <c r="F611" s="215"/>
      <c r="G611" s="126">
        <v>0.80310000000000015</v>
      </c>
      <c r="H611" s="123">
        <f>VLOOKUP(A611,'Hash shared by all mining pools'!$A$4:$Y$63,25)</f>
        <v>0.6925</v>
      </c>
      <c r="I611" s="144">
        <f t="shared" si="74"/>
        <v>64.338500431124999</v>
      </c>
      <c r="J611" s="215">
        <f t="shared" si="75"/>
        <v>6.7079274095699999</v>
      </c>
      <c r="K611" s="215"/>
      <c r="L611" s="126">
        <v>7.22E-2</v>
      </c>
      <c r="M611">
        <f t="shared" si="76"/>
        <v>3.5955234175949999</v>
      </c>
      <c r="N611" s="126">
        <v>3.8699999999999998E-2</v>
      </c>
      <c r="O611" s="55">
        <f>VLOOKUP(B611,[1]Sheet1!$A$1:$F$2193,6)</f>
        <v>0.139669071740433</v>
      </c>
      <c r="P611" s="55">
        <f t="shared" si="78"/>
        <v>10421279.150425619</v>
      </c>
      <c r="Q611">
        <f t="shared" si="77"/>
        <v>10421279.150425619</v>
      </c>
      <c r="R611" s="55">
        <f t="shared" si="79"/>
        <v>936889.9945968492</v>
      </c>
      <c r="S611" s="55">
        <f t="shared" si="80"/>
        <v>502183.41815648292</v>
      </c>
    </row>
    <row r="612" spans="1:19" s="55" customFormat="1">
      <c r="A612" s="176">
        <v>43817</v>
      </c>
      <c r="B612" s="54">
        <v>43817</v>
      </c>
      <c r="C612" s="55">
        <v>91.170136909999997</v>
      </c>
      <c r="D612" s="215">
        <f t="shared" si="81"/>
        <v>73.218736952421011</v>
      </c>
      <c r="E612" s="215"/>
      <c r="F612" s="215"/>
      <c r="G612" s="126">
        <v>0.80310000000000015</v>
      </c>
      <c r="H612" s="123">
        <f>VLOOKUP(A612,'Hash shared by all mining pools'!$A$4:$Y$63,25)</f>
        <v>0.6925</v>
      </c>
      <c r="I612" s="144">
        <f t="shared" si="74"/>
        <v>63.135319810174998</v>
      </c>
      <c r="J612" s="215">
        <f t="shared" si="75"/>
        <v>6.5824838849019995</v>
      </c>
      <c r="K612" s="215"/>
      <c r="L612" s="126">
        <v>7.22E-2</v>
      </c>
      <c r="M612">
        <f t="shared" si="76"/>
        <v>3.5282842984169998</v>
      </c>
      <c r="N612" s="126">
        <v>3.8699999999999998E-2</v>
      </c>
      <c r="O612" s="55">
        <f>VLOOKUP(B612,[1]Sheet1!$A$1:$F$2193,6)</f>
        <v>0.14210028959087001</v>
      </c>
      <c r="P612" s="55">
        <f t="shared" si="78"/>
        <v>10404403.724416761</v>
      </c>
      <c r="Q612">
        <f t="shared" si="77"/>
        <v>10404403.724416761</v>
      </c>
      <c r="R612" s="55">
        <f t="shared" si="79"/>
        <v>935372.86627180921</v>
      </c>
      <c r="S612" s="55">
        <f t="shared" si="80"/>
        <v>501370.22056397528</v>
      </c>
    </row>
    <row r="613" spans="1:19" s="55" customFormat="1">
      <c r="A613" s="176">
        <v>43820</v>
      </c>
      <c r="B613" s="54">
        <v>43820</v>
      </c>
      <c r="C613" s="55">
        <v>92.925415740000005</v>
      </c>
      <c r="D613" s="215">
        <f t="shared" si="81"/>
        <v>74.628401380794017</v>
      </c>
      <c r="E613" s="215"/>
      <c r="F613" s="215"/>
      <c r="G613" s="126">
        <v>0.80310000000000015</v>
      </c>
      <c r="H613" s="123">
        <f>VLOOKUP(A613,'Hash shared by all mining pools'!$A$4:$Y$63,25)</f>
        <v>0.6925</v>
      </c>
      <c r="I613" s="144">
        <f t="shared" si="74"/>
        <v>64.350850399950005</v>
      </c>
      <c r="J613" s="215">
        <f t="shared" si="75"/>
        <v>6.7092150164280007</v>
      </c>
      <c r="K613" s="215"/>
      <c r="L613" s="126">
        <v>7.22E-2</v>
      </c>
      <c r="M613">
        <f t="shared" si="76"/>
        <v>3.5962135891380003</v>
      </c>
      <c r="N613" s="126">
        <v>3.8699999999999998E-2</v>
      </c>
      <c r="O613" s="55">
        <f>VLOOKUP(B613,[1]Sheet1!$A$1:$F$2193,6)</f>
        <v>0.139649778593426</v>
      </c>
      <c r="P613" s="55">
        <f t="shared" si="78"/>
        <v>10421839.729609212</v>
      </c>
      <c r="Q613">
        <f t="shared" si="77"/>
        <v>10421839.729609212</v>
      </c>
      <c r="R613" s="55">
        <f t="shared" si="79"/>
        <v>936940.39157985931</v>
      </c>
      <c r="S613" s="55">
        <f t="shared" si="80"/>
        <v>502210.43149779167</v>
      </c>
    </row>
    <row r="614" spans="1:19" s="55" customFormat="1">
      <c r="A614" s="176">
        <v>43823</v>
      </c>
      <c r="B614" s="54">
        <v>43823</v>
      </c>
      <c r="C614" s="55">
        <v>99.947585939999996</v>
      </c>
      <c r="D614" s="215">
        <f t="shared" si="81"/>
        <v>80.267906268414009</v>
      </c>
      <c r="E614" s="215"/>
      <c r="F614" s="215"/>
      <c r="G614" s="126">
        <v>0.80310000000000015</v>
      </c>
      <c r="H614" s="123">
        <f>VLOOKUP(A614,'Hash shared by all mining pools'!$A$4:$Y$63,25)</f>
        <v>0.6925</v>
      </c>
      <c r="I614" s="144">
        <f t="shared" si="74"/>
        <v>69.21370326345</v>
      </c>
      <c r="J614" s="215">
        <f t="shared" si="75"/>
        <v>7.2162157048679996</v>
      </c>
      <c r="K614" s="215"/>
      <c r="L614" s="126">
        <v>7.22E-2</v>
      </c>
      <c r="M614">
        <f t="shared" si="76"/>
        <v>3.8679715758779998</v>
      </c>
      <c r="N614" s="126">
        <v>3.8699999999999998E-2</v>
      </c>
      <c r="O614" s="55">
        <f>VLOOKUP(B614,[1]Sheet1!$A$1:$F$2193,6)</f>
        <v>0.14220093743481099</v>
      </c>
      <c r="P614" s="55">
        <f t="shared" si="78"/>
        <v>11414171.517298013</v>
      </c>
      <c r="Q614">
        <f t="shared" si="77"/>
        <v>11414171.517298013</v>
      </c>
      <c r="R614" s="55">
        <f t="shared" si="79"/>
        <v>1026152.6379640349</v>
      </c>
      <c r="S614" s="55">
        <f t="shared" si="80"/>
        <v>550029.18406105472</v>
      </c>
    </row>
    <row r="615" spans="1:19" s="55" customFormat="1">
      <c r="A615" s="176">
        <v>43826</v>
      </c>
      <c r="B615" s="54">
        <v>43826</v>
      </c>
      <c r="C615" s="55">
        <v>96.857362739999999</v>
      </c>
      <c r="D615" s="215">
        <f t="shared" si="81"/>
        <v>77.78614801649401</v>
      </c>
      <c r="E615" s="215"/>
      <c r="F615" s="215"/>
      <c r="G615" s="126">
        <v>0.80310000000000015</v>
      </c>
      <c r="H615" s="123">
        <f>VLOOKUP(A615,'Hash shared by all mining pools'!$A$4:$Y$63,25)</f>
        <v>0.6925</v>
      </c>
      <c r="I615" s="144">
        <f t="shared" si="74"/>
        <v>67.073723697450006</v>
      </c>
      <c r="J615" s="215">
        <f t="shared" si="75"/>
        <v>6.993101589828</v>
      </c>
      <c r="K615" s="215"/>
      <c r="L615" s="126">
        <v>7.22E-2</v>
      </c>
      <c r="M615">
        <f t="shared" si="76"/>
        <v>3.7483799380379996</v>
      </c>
      <c r="N615" s="126">
        <v>3.8699999999999998E-2</v>
      </c>
      <c r="O615" s="55">
        <f>VLOOKUP(B615,[1]Sheet1!$A$1:$F$2193,6)</f>
        <v>0.141570964131816</v>
      </c>
      <c r="P615" s="55">
        <f t="shared" si="78"/>
        <v>11012259.970795203</v>
      </c>
      <c r="Q615">
        <f t="shared" si="77"/>
        <v>11012259.970795203</v>
      </c>
      <c r="R615" s="55">
        <f t="shared" si="79"/>
        <v>990020.13434368523</v>
      </c>
      <c r="S615" s="55">
        <f t="shared" si="80"/>
        <v>530661.76176039642</v>
      </c>
    </row>
    <row r="616" spans="1:19" s="194" customFormat="1">
      <c r="A616" s="192">
        <v>43829</v>
      </c>
      <c r="B616" s="193">
        <v>43829</v>
      </c>
      <c r="C616" s="194">
        <v>94.344814299999996</v>
      </c>
      <c r="D616" s="216">
        <f t="shared" si="81"/>
        <v>75.768320364330009</v>
      </c>
      <c r="E616" s="216"/>
      <c r="F616" s="216"/>
      <c r="G616" s="195">
        <v>0.80310000000000015</v>
      </c>
      <c r="H616" s="186">
        <f>VLOOKUP(A616,'Hash shared by all mining pools'!$A$4:$Y$63,25)</f>
        <v>0.6925</v>
      </c>
      <c r="I616" s="187">
        <f t="shared" si="74"/>
        <v>65.33378390275</v>
      </c>
      <c r="J616" s="216">
        <f t="shared" si="75"/>
        <v>6.8116955924599996</v>
      </c>
      <c r="K616" s="216"/>
      <c r="L616" s="195">
        <v>7.22E-2</v>
      </c>
      <c r="M616" s="181">
        <f t="shared" si="76"/>
        <v>3.6511443134099997</v>
      </c>
      <c r="N616" s="195">
        <v>3.8699999999999998E-2</v>
      </c>
      <c r="O616" s="194">
        <f>VLOOKUP(B616,[1]Sheet1!$A$1:$F$2193,6)</f>
        <v>0.141627475300488</v>
      </c>
      <c r="P616" s="194">
        <f t="shared" si="78"/>
        <v>10730875.92095861</v>
      </c>
      <c r="Q616" s="181">
        <f t="shared" si="77"/>
        <v>10730875.92095861</v>
      </c>
      <c r="R616" s="194">
        <f t="shared" si="79"/>
        <v>964723.24927557155</v>
      </c>
      <c r="S616" s="194">
        <f t="shared" si="80"/>
        <v>517102.35106599191</v>
      </c>
    </row>
    <row r="617" spans="1:19" s="190" customFormat="1">
      <c r="A617" s="188">
        <v>43832</v>
      </c>
      <c r="B617" s="189">
        <v>43832</v>
      </c>
      <c r="C617" s="190">
        <v>97.011480590000005</v>
      </c>
      <c r="D617" s="216">
        <f t="shared" si="81"/>
        <v>78.51139124148699</v>
      </c>
      <c r="E617" s="216"/>
      <c r="F617" s="216"/>
      <c r="G617" s="191">
        <v>0.80929999999999991</v>
      </c>
      <c r="H617" s="186">
        <f>VLOOKUP(A617,'Hash shared by all mining pools'!$A$4:$Y$63,25)</f>
        <v>0.56210000000000004</v>
      </c>
      <c r="I617" s="187">
        <f t="shared" si="74"/>
        <v>54.530153239639006</v>
      </c>
      <c r="J617" s="216">
        <f t="shared" si="75"/>
        <v>6.839309381595001</v>
      </c>
      <c r="K617" s="216"/>
      <c r="L617" s="191">
        <v>7.0500000000000007E-2</v>
      </c>
      <c r="M617" s="181">
        <f t="shared" si="76"/>
        <v>3.3371949322960002</v>
      </c>
      <c r="N617" s="191">
        <v>3.44E-2</v>
      </c>
      <c r="O617" s="190">
        <f>VLOOKUP(B617,[1]Sheet1!$A$1:$F$2193,6)</f>
        <v>0.127297160125668</v>
      </c>
      <c r="P617" s="190">
        <f t="shared" si="78"/>
        <v>9994277.1425565369</v>
      </c>
      <c r="Q617" s="181">
        <f t="shared" si="77"/>
        <v>9994277.1425565369</v>
      </c>
      <c r="R617" s="190">
        <f t="shared" si="79"/>
        <v>870624.66149788222</v>
      </c>
      <c r="S617" s="190">
        <f t="shared" si="80"/>
        <v>424815.43766705174</v>
      </c>
    </row>
    <row r="618" spans="1:19" s="49" customFormat="1">
      <c r="A618" s="172">
        <v>43835</v>
      </c>
      <c r="B618" s="48">
        <v>43835</v>
      </c>
      <c r="C618" s="49">
        <v>103.031752</v>
      </c>
      <c r="D618" s="215">
        <f t="shared" si="81"/>
        <v>83.383596893599986</v>
      </c>
      <c r="E618" s="215"/>
      <c r="F618" s="215"/>
      <c r="G618" s="127">
        <v>0.80929999999999991</v>
      </c>
      <c r="H618" s="123">
        <f>VLOOKUP(A618,'Hash shared by all mining pools'!$A$4:$Y$63,25)</f>
        <v>0.56210000000000004</v>
      </c>
      <c r="I618" s="144">
        <f t="shared" si="74"/>
        <v>57.914147799200002</v>
      </c>
      <c r="J618" s="215">
        <f t="shared" si="75"/>
        <v>7.263738516000001</v>
      </c>
      <c r="K618" s="215"/>
      <c r="L618" s="127">
        <v>7.0500000000000007E-2</v>
      </c>
      <c r="M618">
        <f t="shared" si="76"/>
        <v>3.5442922688</v>
      </c>
      <c r="N618" s="127">
        <v>3.44E-2</v>
      </c>
      <c r="O618" s="49">
        <f>VLOOKUP(B618,[1]Sheet1!$A$1:$F$2193,6)</f>
        <v>0.13505748199943099</v>
      </c>
      <c r="P618" s="49">
        <f t="shared" si="78"/>
        <v>11261578.63650519</v>
      </c>
      <c r="Q618">
        <f t="shared" si="77"/>
        <v>11261578.63650519</v>
      </c>
      <c r="R618" s="49">
        <f t="shared" si="79"/>
        <v>981022.23387324368</v>
      </c>
      <c r="S618" s="49">
        <f t="shared" si="80"/>
        <v>478683.18929417839</v>
      </c>
    </row>
    <row r="619" spans="1:19" s="49" customFormat="1">
      <c r="A619" s="172">
        <v>43838</v>
      </c>
      <c r="B619" s="48">
        <v>43838</v>
      </c>
      <c r="C619" s="49">
        <v>105.4774572</v>
      </c>
      <c r="D619" s="215">
        <f t="shared" si="81"/>
        <v>85.362906111959987</v>
      </c>
      <c r="E619" s="215"/>
      <c r="F619" s="215"/>
      <c r="G619" s="127">
        <v>0.80929999999999991</v>
      </c>
      <c r="H619" s="123">
        <f>VLOOKUP(A619,'Hash shared by all mining pools'!$A$4:$Y$63,25)</f>
        <v>0.56210000000000004</v>
      </c>
      <c r="I619" s="144">
        <f t="shared" si="74"/>
        <v>59.288878692120008</v>
      </c>
      <c r="J619" s="215">
        <f t="shared" si="75"/>
        <v>7.4361607326000012</v>
      </c>
      <c r="K619" s="215"/>
      <c r="L619" s="127">
        <v>7.0500000000000007E-2</v>
      </c>
      <c r="M619">
        <f t="shared" si="76"/>
        <v>3.62842452768</v>
      </c>
      <c r="N619" s="127">
        <v>3.44E-2</v>
      </c>
      <c r="O619" s="49">
        <f>VLOOKUP(B619,[1]Sheet1!$A$1:$F$2193,6)</f>
        <v>0.147240376411749</v>
      </c>
      <c r="P619" s="49">
        <f t="shared" si="78"/>
        <v>12568866.427525777</v>
      </c>
      <c r="Q619">
        <f t="shared" si="77"/>
        <v>12568866.427525777</v>
      </c>
      <c r="R619" s="49">
        <f t="shared" si="79"/>
        <v>1094903.1053262914</v>
      </c>
      <c r="S619" s="49">
        <f t="shared" si="80"/>
        <v>534250.59323722578</v>
      </c>
    </row>
    <row r="620" spans="1:19" s="49" customFormat="1">
      <c r="A620" s="172">
        <v>43841</v>
      </c>
      <c r="B620" s="48">
        <v>43841</v>
      </c>
      <c r="C620" s="49">
        <v>108.7706862</v>
      </c>
      <c r="D620" s="215">
        <f t="shared" si="81"/>
        <v>88.028116341659995</v>
      </c>
      <c r="E620" s="215"/>
      <c r="F620" s="215"/>
      <c r="G620" s="127">
        <v>0.80929999999999991</v>
      </c>
      <c r="H620" s="123">
        <f>VLOOKUP(A620,'Hash shared by all mining pools'!$A$4:$Y$63,25)</f>
        <v>0.56210000000000004</v>
      </c>
      <c r="I620" s="144">
        <f t="shared" si="74"/>
        <v>61.140002713020003</v>
      </c>
      <c r="J620" s="215">
        <f t="shared" si="75"/>
        <v>7.6683333771000006</v>
      </c>
      <c r="K620" s="215"/>
      <c r="L620" s="127">
        <v>7.0500000000000007E-2</v>
      </c>
      <c r="M620">
        <f t="shared" si="76"/>
        <v>3.7417116052799999</v>
      </c>
      <c r="N620" s="127">
        <v>3.44E-2</v>
      </c>
      <c r="O620" s="49">
        <f>VLOOKUP(B620,[1]Sheet1!$A$1:$F$2193,6)</f>
        <v>0.146469173355044</v>
      </c>
      <c r="P620" s="49">
        <f t="shared" si="78"/>
        <v>12893405.432564579</v>
      </c>
      <c r="Q620">
        <f t="shared" si="77"/>
        <v>12893405.432564579</v>
      </c>
      <c r="R620" s="49">
        <f t="shared" si="79"/>
        <v>1123174.45075473</v>
      </c>
      <c r="S620" s="49">
        <f t="shared" si="80"/>
        <v>548045.4057583363</v>
      </c>
    </row>
    <row r="621" spans="1:19" s="49" customFormat="1">
      <c r="A621" s="172">
        <v>43844</v>
      </c>
      <c r="B621" s="48">
        <v>43844</v>
      </c>
      <c r="C621" s="49">
        <v>105.14499669999999</v>
      </c>
      <c r="D621" s="215">
        <f t="shared" si="81"/>
        <v>85.093845829309984</v>
      </c>
      <c r="E621" s="215"/>
      <c r="F621" s="215"/>
      <c r="G621" s="127">
        <v>0.80929999999999991</v>
      </c>
      <c r="H621" s="123">
        <f>VLOOKUP(A621,'Hash shared by all mining pools'!$A$4:$Y$63,25)</f>
        <v>0.56210000000000004</v>
      </c>
      <c r="I621" s="144">
        <f t="shared" si="74"/>
        <v>59.102002645070002</v>
      </c>
      <c r="J621" s="215">
        <f t="shared" si="75"/>
        <v>7.4127222673500004</v>
      </c>
      <c r="K621" s="215"/>
      <c r="L621" s="127">
        <v>7.0500000000000007E-2</v>
      </c>
      <c r="M621">
        <f t="shared" si="76"/>
        <v>3.6169878864799996</v>
      </c>
      <c r="N621" s="127">
        <v>3.44E-2</v>
      </c>
      <c r="O621" s="49">
        <f>VLOOKUP(B621,[1]Sheet1!$A$1:$F$2193,6)</f>
        <v>0.160869458786734</v>
      </c>
      <c r="P621" s="49">
        <f t="shared" si="78"/>
        <v>13689000.92464288</v>
      </c>
      <c r="Q621">
        <f t="shared" si="77"/>
        <v>13689000.92464288</v>
      </c>
      <c r="R621" s="49">
        <f t="shared" si="79"/>
        <v>1192480.6192849665</v>
      </c>
      <c r="S621" s="49">
        <f t="shared" si="80"/>
        <v>581862.88373621041</v>
      </c>
    </row>
    <row r="622" spans="1:19" s="49" customFormat="1">
      <c r="A622" s="172">
        <v>43847</v>
      </c>
      <c r="B622" s="48">
        <v>43847</v>
      </c>
      <c r="C622" s="49">
        <v>104.84222509999999</v>
      </c>
      <c r="D622" s="215">
        <f t="shared" si="81"/>
        <v>84.848812773429984</v>
      </c>
      <c r="E622" s="215"/>
      <c r="F622" s="215"/>
      <c r="G622" s="127">
        <v>0.80929999999999991</v>
      </c>
      <c r="H622" s="123">
        <f>VLOOKUP(A622,'Hash shared by all mining pools'!$A$4:$Y$63,25)</f>
        <v>0.56210000000000004</v>
      </c>
      <c r="I622" s="144">
        <f t="shared" si="74"/>
        <v>58.931814728710002</v>
      </c>
      <c r="J622" s="215">
        <f t="shared" si="75"/>
        <v>7.3913768695500002</v>
      </c>
      <c r="K622" s="215"/>
      <c r="L622" s="127">
        <v>7.0500000000000007E-2</v>
      </c>
      <c r="M622">
        <f t="shared" si="76"/>
        <v>3.6065725434399996</v>
      </c>
      <c r="N622" s="127">
        <v>3.44E-2</v>
      </c>
      <c r="O622" s="49">
        <f>VLOOKUP(B622,[1]Sheet1!$A$1:$F$2193,6)</f>
        <v>0.151950095679554</v>
      </c>
      <c r="P622" s="49">
        <f t="shared" si="78"/>
        <v>12892785.219219251</v>
      </c>
      <c r="Q622">
        <f t="shared" si="77"/>
        <v>12892785.219219251</v>
      </c>
      <c r="R622" s="49">
        <f t="shared" si="79"/>
        <v>1123120.4225317647</v>
      </c>
      <c r="S622" s="49">
        <f t="shared" si="80"/>
        <v>548019.0430509604</v>
      </c>
    </row>
    <row r="623" spans="1:19" s="49" customFormat="1">
      <c r="A623" s="172">
        <v>43850</v>
      </c>
      <c r="B623" s="48">
        <v>43850</v>
      </c>
      <c r="C623" s="49">
        <v>106.1044098</v>
      </c>
      <c r="D623" s="215">
        <f t="shared" si="81"/>
        <v>85.870298851139992</v>
      </c>
      <c r="E623" s="215"/>
      <c r="F623" s="215"/>
      <c r="G623" s="127">
        <v>0.80929999999999991</v>
      </c>
      <c r="H623" s="123">
        <f>VLOOKUP(A623,'Hash shared by all mining pools'!$A$4:$Y$63,25)</f>
        <v>0.56210000000000004</v>
      </c>
      <c r="I623" s="144">
        <f t="shared" si="74"/>
        <v>59.641288748580003</v>
      </c>
      <c r="J623" s="215">
        <f t="shared" si="75"/>
        <v>7.480360890900001</v>
      </c>
      <c r="K623" s="215"/>
      <c r="L623" s="127">
        <v>7.0500000000000007E-2</v>
      </c>
      <c r="M623">
        <f t="shared" si="76"/>
        <v>3.6499916971199999</v>
      </c>
      <c r="N623" s="127">
        <v>3.44E-2</v>
      </c>
      <c r="O623" s="49">
        <f>VLOOKUP(B623,[1]Sheet1!$A$1:$F$2193,6)</f>
        <v>0.14733154139293</v>
      </c>
      <c r="P623" s="49">
        <f t="shared" si="78"/>
        <v>12651403.489610001</v>
      </c>
      <c r="Q623">
        <f t="shared" si="77"/>
        <v>12651403.489610001</v>
      </c>
      <c r="R623" s="49">
        <f t="shared" si="79"/>
        <v>1102093.1002316882</v>
      </c>
      <c r="S623" s="49">
        <f t="shared" si="80"/>
        <v>537758.90280808613</v>
      </c>
    </row>
    <row r="624" spans="1:19" s="49" customFormat="1">
      <c r="A624" s="172">
        <v>43853</v>
      </c>
      <c r="B624" s="48">
        <v>43853</v>
      </c>
      <c r="C624" s="49">
        <v>110.8101855</v>
      </c>
      <c r="D624" s="215">
        <f t="shared" si="81"/>
        <v>89.678683125149988</v>
      </c>
      <c r="E624" s="215"/>
      <c r="F624" s="215"/>
      <c r="G624" s="127">
        <v>0.80929999999999991</v>
      </c>
      <c r="H624" s="123">
        <f>VLOOKUP(A624,'Hash shared by all mining pools'!$A$4:$Y$63,25)</f>
        <v>0.56210000000000004</v>
      </c>
      <c r="I624" s="144">
        <f t="shared" si="74"/>
        <v>62.286405269550009</v>
      </c>
      <c r="J624" s="215">
        <f t="shared" si="75"/>
        <v>7.812118077750001</v>
      </c>
      <c r="K624" s="215"/>
      <c r="L624" s="127">
        <v>7.0500000000000007E-2</v>
      </c>
      <c r="M624">
        <f t="shared" si="76"/>
        <v>3.8118703812000003</v>
      </c>
      <c r="N624" s="127">
        <v>3.44E-2</v>
      </c>
      <c r="O624" s="49">
        <f>VLOOKUP(B624,[1]Sheet1!$A$1:$F$2193,6)</f>
        <v>0.143058102363981</v>
      </c>
      <c r="P624" s="49">
        <f t="shared" si="78"/>
        <v>12829262.230384722</v>
      </c>
      <c r="Q624">
        <f t="shared" si="77"/>
        <v>12829262.230384722</v>
      </c>
      <c r="R624" s="49">
        <f t="shared" si="79"/>
        <v>1117586.7876462662</v>
      </c>
      <c r="S624" s="49">
        <f t="shared" si="80"/>
        <v>545318.94319193694</v>
      </c>
    </row>
    <row r="625" spans="1:19" s="49" customFormat="1">
      <c r="A625" s="172">
        <v>43856</v>
      </c>
      <c r="B625" s="48">
        <v>43856</v>
      </c>
      <c r="C625" s="49">
        <v>110.60031770000001</v>
      </c>
      <c r="D625" s="215">
        <f t="shared" si="81"/>
        <v>89.508837114609989</v>
      </c>
      <c r="E625" s="215"/>
      <c r="F625" s="215"/>
      <c r="G625" s="127">
        <v>0.80929999999999991</v>
      </c>
      <c r="H625" s="123">
        <f>VLOOKUP(A625,'Hash shared by all mining pools'!$A$4:$Y$63,25)</f>
        <v>0.56210000000000004</v>
      </c>
      <c r="I625" s="144">
        <f t="shared" si="74"/>
        <v>62.168438579170008</v>
      </c>
      <c r="J625" s="215">
        <f t="shared" si="75"/>
        <v>7.7973223978500013</v>
      </c>
      <c r="K625" s="215"/>
      <c r="L625" s="127">
        <v>7.0500000000000007E-2</v>
      </c>
      <c r="M625">
        <f t="shared" si="76"/>
        <v>3.8046509288800001</v>
      </c>
      <c r="N625" s="127">
        <v>3.44E-2</v>
      </c>
      <c r="O625" s="49">
        <f>VLOOKUP(B625,[1]Sheet1!$A$1:$F$2193,6)</f>
        <v>0.14629670614543699</v>
      </c>
      <c r="P625" s="49">
        <f t="shared" si="78"/>
        <v>13094848.040775882</v>
      </c>
      <c r="Q625">
        <f t="shared" si="77"/>
        <v>13094848.040775882</v>
      </c>
      <c r="R625" s="49">
        <f t="shared" si="79"/>
        <v>1140722.5835594959</v>
      </c>
      <c r="S625" s="49">
        <f t="shared" si="80"/>
        <v>556607.89892832132</v>
      </c>
    </row>
    <row r="626" spans="1:19" s="49" customFormat="1">
      <c r="A626" s="172">
        <v>43859</v>
      </c>
      <c r="B626" s="48">
        <v>43859</v>
      </c>
      <c r="C626" s="49">
        <v>110.8101855</v>
      </c>
      <c r="D626" s="215">
        <f t="shared" si="81"/>
        <v>89.678683125149988</v>
      </c>
      <c r="E626" s="215"/>
      <c r="F626" s="215"/>
      <c r="G626" s="127">
        <v>0.80929999999999991</v>
      </c>
      <c r="H626" s="123">
        <f>VLOOKUP(A626,'Hash shared by all mining pools'!$A$4:$Y$63,25)</f>
        <v>0.56210000000000004</v>
      </c>
      <c r="I626" s="144">
        <f t="shared" si="74"/>
        <v>62.286405269550009</v>
      </c>
      <c r="J626" s="215">
        <f t="shared" si="75"/>
        <v>7.812118077750001</v>
      </c>
      <c r="K626" s="215"/>
      <c r="L626" s="127">
        <v>7.0500000000000007E-2</v>
      </c>
      <c r="M626">
        <f t="shared" si="76"/>
        <v>3.8118703812000003</v>
      </c>
      <c r="N626" s="127">
        <v>3.44E-2</v>
      </c>
      <c r="O626" s="49">
        <f>VLOOKUP(B626,[1]Sheet1!$A$1:$F$2193,6)</f>
        <v>0.151475347863332</v>
      </c>
      <c r="P626" s="49">
        <f t="shared" si="78"/>
        <v>13584109.722307617</v>
      </c>
      <c r="Q626">
        <f t="shared" si="77"/>
        <v>13584109.722307617</v>
      </c>
      <c r="R626" s="49">
        <f t="shared" si="79"/>
        <v>1183343.303376606</v>
      </c>
      <c r="S626" s="49">
        <f t="shared" si="80"/>
        <v>577404.39200220199</v>
      </c>
    </row>
    <row r="627" spans="1:19" s="51" customFormat="1">
      <c r="A627" s="173">
        <v>43862</v>
      </c>
      <c r="B627" s="50">
        <v>43862</v>
      </c>
      <c r="C627" s="51">
        <v>111.739681</v>
      </c>
      <c r="D627" s="215">
        <f t="shared" si="81"/>
        <v>88.397261639100023</v>
      </c>
      <c r="E627" s="215"/>
      <c r="F627" s="215"/>
      <c r="G627" s="124">
        <v>0.79110000000000014</v>
      </c>
      <c r="H627" s="123">
        <f>VLOOKUP(A627,'Hash shared by all mining pools'!$A$4:$Y$63,25)</f>
        <v>0.50309999999999999</v>
      </c>
      <c r="I627" s="144">
        <f t="shared" si="74"/>
        <v>56.2162335111</v>
      </c>
      <c r="J627" s="215">
        <f t="shared" si="75"/>
        <v>7.5759503718000003</v>
      </c>
      <c r="K627" s="215"/>
      <c r="L627" s="124">
        <v>6.7799999999999999E-2</v>
      </c>
      <c r="M627">
        <f t="shared" si="76"/>
        <v>4.9947637406999998</v>
      </c>
      <c r="N627" s="124">
        <v>4.4699999999999997E-2</v>
      </c>
      <c r="O627" s="51">
        <f>VLOOKUP(B627,[1]Sheet1!$A$1:$F$2193,6)</f>
        <v>0.15271506600976201</v>
      </c>
      <c r="P627" s="51">
        <f t="shared" si="78"/>
        <v>13499593.646297364</v>
      </c>
      <c r="Q627">
        <f t="shared" si="77"/>
        <v>13499593.646297364</v>
      </c>
      <c r="R627" s="51">
        <f t="shared" si="79"/>
        <v>1156961.7611161179</v>
      </c>
      <c r="S627" s="51">
        <f t="shared" si="80"/>
        <v>762775.67436416622</v>
      </c>
    </row>
    <row r="628" spans="1:19" s="51" customFormat="1">
      <c r="A628" s="173">
        <v>43865</v>
      </c>
      <c r="B628" s="50">
        <v>43865</v>
      </c>
      <c r="C628" s="51">
        <v>111.6814392</v>
      </c>
      <c r="D628" s="215">
        <f t="shared" si="81"/>
        <v>88.351186551120009</v>
      </c>
      <c r="E628" s="215"/>
      <c r="F628" s="215"/>
      <c r="G628" s="124">
        <v>0.79110000000000014</v>
      </c>
      <c r="H628" s="123">
        <f>VLOOKUP(A628,'Hash shared by all mining pools'!$A$4:$Y$63,25)</f>
        <v>0.50309999999999999</v>
      </c>
      <c r="I628" s="144">
        <f t="shared" si="74"/>
        <v>56.186932061519997</v>
      </c>
      <c r="J628" s="215">
        <f t="shared" si="75"/>
        <v>7.57200157776</v>
      </c>
      <c r="K628" s="215"/>
      <c r="L628" s="124">
        <v>6.7799999999999999E-2</v>
      </c>
      <c r="M628">
        <f t="shared" si="76"/>
        <v>4.9921603322399992</v>
      </c>
      <c r="N628" s="124">
        <v>4.4699999999999997E-2</v>
      </c>
      <c r="O628" s="51">
        <f>VLOOKUP(B628,[1]Sheet1!$A$1:$F$2193,6)</f>
        <v>0.149269543785611</v>
      </c>
      <c r="P628" s="51">
        <f t="shared" si="78"/>
        <v>13188141.309403094</v>
      </c>
      <c r="Q628">
        <f t="shared" si="77"/>
        <v>13188141.309403094</v>
      </c>
      <c r="R628" s="51">
        <f t="shared" si="79"/>
        <v>1130269.2210561617</v>
      </c>
      <c r="S628" s="51">
        <f t="shared" si="80"/>
        <v>745177.49529808888</v>
      </c>
    </row>
    <row r="629" spans="1:19" s="51" customFormat="1">
      <c r="A629" s="173">
        <v>43868</v>
      </c>
      <c r="B629" s="50">
        <v>43868</v>
      </c>
      <c r="C629" s="51">
        <v>113.4564484</v>
      </c>
      <c r="D629" s="215">
        <f t="shared" si="81"/>
        <v>89.755396329240014</v>
      </c>
      <c r="E629" s="215"/>
      <c r="F629" s="215"/>
      <c r="G629" s="124">
        <v>0.79110000000000014</v>
      </c>
      <c r="H629" s="123">
        <f>VLOOKUP(A629,'Hash shared by all mining pools'!$A$4:$Y$63,25)</f>
        <v>0.50309999999999999</v>
      </c>
      <c r="I629" s="144">
        <f t="shared" si="74"/>
        <v>57.079939190040001</v>
      </c>
      <c r="J629" s="215">
        <f t="shared" si="75"/>
        <v>7.6923472015199996</v>
      </c>
      <c r="K629" s="215"/>
      <c r="L629" s="124">
        <v>6.7799999999999999E-2</v>
      </c>
      <c r="M629">
        <f t="shared" si="76"/>
        <v>5.0715032434799996</v>
      </c>
      <c r="N629" s="124">
        <v>4.4699999999999997E-2</v>
      </c>
      <c r="O629" s="51">
        <f>VLOOKUP(B629,[1]Sheet1!$A$1:$F$2193,6)</f>
        <v>0.15926825677829101</v>
      </c>
      <c r="P629" s="51">
        <f t="shared" si="78"/>
        <v>14295185.509802677</v>
      </c>
      <c r="Q629">
        <f t="shared" si="77"/>
        <v>14295185.509802677</v>
      </c>
      <c r="R629" s="51">
        <f t="shared" si="79"/>
        <v>1225146.7293194556</v>
      </c>
      <c r="S629" s="51">
        <f t="shared" si="80"/>
        <v>807729.48083450831</v>
      </c>
    </row>
    <row r="630" spans="1:19" s="51" customFormat="1">
      <c r="A630" s="173">
        <v>43871</v>
      </c>
      <c r="B630" s="50">
        <v>43871</v>
      </c>
      <c r="C630" s="51">
        <v>109.28283260000001</v>
      </c>
      <c r="D630" s="215">
        <f t="shared" si="81"/>
        <v>86.453648869860018</v>
      </c>
      <c r="E630" s="215"/>
      <c r="F630" s="215"/>
      <c r="G630" s="124">
        <v>0.79110000000000014</v>
      </c>
      <c r="H630" s="123">
        <f>VLOOKUP(A630,'Hash shared by all mining pools'!$A$4:$Y$63,25)</f>
        <v>0.50309999999999999</v>
      </c>
      <c r="I630" s="144">
        <f t="shared" si="74"/>
        <v>54.980193081060001</v>
      </c>
      <c r="J630" s="215">
        <f t="shared" si="75"/>
        <v>7.4093760502800006</v>
      </c>
      <c r="K630" s="215"/>
      <c r="L630" s="124">
        <v>6.7799999999999999E-2</v>
      </c>
      <c r="M630">
        <f t="shared" si="76"/>
        <v>4.8849426172200001</v>
      </c>
      <c r="N630" s="124">
        <v>4.4699999999999997E-2</v>
      </c>
      <c r="O630" s="51">
        <f>VLOOKUP(B630,[1]Sheet1!$A$1:$F$2193,6)</f>
        <v>0.16025466595788301</v>
      </c>
      <c r="P630" s="51">
        <f t="shared" si="78"/>
        <v>13854600.620479526</v>
      </c>
      <c r="Q630">
        <f t="shared" si="77"/>
        <v>13854600.620479526</v>
      </c>
      <c r="R630" s="51">
        <f t="shared" si="79"/>
        <v>1187387.0838939601</v>
      </c>
      <c r="S630" s="51">
        <f t="shared" si="80"/>
        <v>782834.84734601795</v>
      </c>
    </row>
    <row r="631" spans="1:19" s="51" customFormat="1">
      <c r="A631" s="173">
        <v>43874</v>
      </c>
      <c r="B631" s="50">
        <v>43874</v>
      </c>
      <c r="C631" s="51">
        <v>109.34067640000001</v>
      </c>
      <c r="D631" s="215">
        <f t="shared" si="81"/>
        <v>86.499409100040026</v>
      </c>
      <c r="E631" s="215"/>
      <c r="F631" s="215"/>
      <c r="G631" s="124">
        <v>0.79110000000000014</v>
      </c>
      <c r="H631" s="123">
        <f>VLOOKUP(A631,'Hash shared by all mining pools'!$A$4:$Y$63,25)</f>
        <v>0.50309999999999999</v>
      </c>
      <c r="I631" s="144">
        <f t="shared" si="74"/>
        <v>55.009294296840004</v>
      </c>
      <c r="J631" s="215">
        <f t="shared" si="75"/>
        <v>7.4132978599200001</v>
      </c>
      <c r="K631" s="215"/>
      <c r="L631" s="124">
        <v>6.7799999999999999E-2</v>
      </c>
      <c r="M631">
        <f t="shared" si="76"/>
        <v>4.8875282350799996</v>
      </c>
      <c r="N631" s="124">
        <v>4.4699999999999997E-2</v>
      </c>
      <c r="O631" s="51">
        <f>VLOOKUP(B631,[1]Sheet1!$A$1:$F$2193,6)</f>
        <v>0.16521002930492301</v>
      </c>
      <c r="P631" s="51">
        <f t="shared" si="78"/>
        <v>14290569.912276138</v>
      </c>
      <c r="Q631">
        <f t="shared" si="77"/>
        <v>14290569.912276138</v>
      </c>
      <c r="R631" s="51">
        <f t="shared" si="79"/>
        <v>1224751.1566835062</v>
      </c>
      <c r="S631" s="51">
        <f t="shared" si="80"/>
        <v>807468.68294620537</v>
      </c>
    </row>
    <row r="632" spans="1:19" s="51" customFormat="1">
      <c r="A632" s="173">
        <v>43877</v>
      </c>
      <c r="B632" s="50">
        <v>43877</v>
      </c>
      <c r="C632" s="51">
        <v>107.93258969999999</v>
      </c>
      <c r="D632" s="215">
        <f t="shared" si="81"/>
        <v>85.385471711670007</v>
      </c>
      <c r="E632" s="215"/>
      <c r="F632" s="215"/>
      <c r="G632" s="124">
        <v>0.79110000000000014</v>
      </c>
      <c r="H632" s="123">
        <f>VLOOKUP(A632,'Hash shared by all mining pools'!$A$4:$Y$63,25)</f>
        <v>0.50309999999999999</v>
      </c>
      <c r="I632" s="144">
        <f t="shared" si="74"/>
        <v>54.300885878069998</v>
      </c>
      <c r="J632" s="215">
        <f t="shared" si="75"/>
        <v>7.3178295816599999</v>
      </c>
      <c r="K632" s="215"/>
      <c r="L632" s="124">
        <v>6.7799999999999999E-2</v>
      </c>
      <c r="M632">
        <f t="shared" si="76"/>
        <v>4.8245867595899989</v>
      </c>
      <c r="N632" s="124">
        <v>4.4699999999999997E-2</v>
      </c>
      <c r="O632" s="51">
        <f>VLOOKUP(B632,[1]Sheet1!$A$1:$F$2193,6)</f>
        <v>0.160682045452363</v>
      </c>
      <c r="P632" s="51">
        <f t="shared" si="78"/>
        <v>13719912.246546017</v>
      </c>
      <c r="Q632">
        <f t="shared" si="77"/>
        <v>13719912.246546017</v>
      </c>
      <c r="R632" s="51">
        <f t="shared" si="79"/>
        <v>1175843.8254529387</v>
      </c>
      <c r="S632" s="51">
        <f t="shared" si="80"/>
        <v>775224.46899330895</v>
      </c>
    </row>
    <row r="633" spans="1:19" s="51" customFormat="1">
      <c r="A633" s="173">
        <v>43880</v>
      </c>
      <c r="B633" s="50">
        <v>43880</v>
      </c>
      <c r="C633" s="51">
        <v>111.1506189</v>
      </c>
      <c r="D633" s="215">
        <f t="shared" si="81"/>
        <v>87.93125461179001</v>
      </c>
      <c r="E633" s="215"/>
      <c r="F633" s="215"/>
      <c r="G633" s="124">
        <v>0.79110000000000014</v>
      </c>
      <c r="H633" s="123">
        <f>VLOOKUP(A633,'Hash shared by all mining pools'!$A$4:$Y$63,25)</f>
        <v>0.50309999999999999</v>
      </c>
      <c r="I633" s="144">
        <f t="shared" si="74"/>
        <v>55.919876368589996</v>
      </c>
      <c r="J633" s="215">
        <f t="shared" si="75"/>
        <v>7.5360119614199998</v>
      </c>
      <c r="K633" s="215"/>
      <c r="L633" s="124">
        <v>6.7799999999999999E-2</v>
      </c>
      <c r="M633">
        <f t="shared" si="76"/>
        <v>4.9684326648299999</v>
      </c>
      <c r="N633" s="124">
        <v>4.4699999999999997E-2</v>
      </c>
      <c r="O633" s="51">
        <f>VLOOKUP(B633,[1]Sheet1!$A$1:$F$2193,6)</f>
        <v>0.15581294647406399</v>
      </c>
      <c r="P633" s="51">
        <f t="shared" si="78"/>
        <v>13700827.868224129</v>
      </c>
      <c r="Q633">
        <f t="shared" si="77"/>
        <v>13700827.868224129</v>
      </c>
      <c r="R633" s="51">
        <f t="shared" si="79"/>
        <v>1174208.2283726404</v>
      </c>
      <c r="S633" s="51">
        <f t="shared" si="80"/>
        <v>774146.1328651479</v>
      </c>
    </row>
    <row r="634" spans="1:19" s="51" customFormat="1">
      <c r="A634" s="173">
        <v>43883</v>
      </c>
      <c r="B634" s="50">
        <v>43883</v>
      </c>
      <c r="C634" s="51">
        <v>109.63187050000001</v>
      </c>
      <c r="D634" s="215">
        <f t="shared" si="81"/>
        <v>86.729772752550019</v>
      </c>
      <c r="E634" s="215"/>
      <c r="F634" s="215"/>
      <c r="G634" s="124">
        <v>0.79110000000000014</v>
      </c>
      <c r="H634" s="123">
        <f>VLOOKUP(A634,'Hash shared by all mining pools'!$A$4:$Y$63,25)</f>
        <v>0.50309999999999999</v>
      </c>
      <c r="I634" s="144">
        <f t="shared" si="74"/>
        <v>55.15579404855</v>
      </c>
      <c r="J634" s="215">
        <f t="shared" si="75"/>
        <v>7.4330408199000004</v>
      </c>
      <c r="K634" s="215"/>
      <c r="L634" s="124">
        <v>6.7799999999999999E-2</v>
      </c>
      <c r="M634">
        <f t="shared" si="76"/>
        <v>4.90054461135</v>
      </c>
      <c r="N634" s="124">
        <v>4.4699999999999997E-2</v>
      </c>
      <c r="O634" s="51">
        <f>VLOOKUP(B634,[1]Sheet1!$A$1:$F$2193,6)</f>
        <v>0.15629477765451699</v>
      </c>
      <c r="P634" s="51">
        <f t="shared" si="78"/>
        <v>13555410.548386591</v>
      </c>
      <c r="Q634">
        <f t="shared" si="77"/>
        <v>13555410.548386591</v>
      </c>
      <c r="R634" s="51">
        <f t="shared" si="79"/>
        <v>1161745.4622432194</v>
      </c>
      <c r="S634" s="51">
        <f t="shared" si="80"/>
        <v>765929.53041698958</v>
      </c>
    </row>
    <row r="635" spans="1:19" s="51" customFormat="1">
      <c r="A635" s="173">
        <v>43886</v>
      </c>
      <c r="B635" s="50">
        <v>43886</v>
      </c>
      <c r="C635" s="51">
        <v>112.39198810000001</v>
      </c>
      <c r="D635" s="215">
        <f t="shared" si="81"/>
        <v>88.913301785910022</v>
      </c>
      <c r="E635" s="215"/>
      <c r="F635" s="215"/>
      <c r="G635" s="124">
        <v>0.79110000000000014</v>
      </c>
      <c r="H635" s="123">
        <f>VLOOKUP(A635,'Hash shared by all mining pools'!$A$4:$Y$63,25)</f>
        <v>0.50309999999999999</v>
      </c>
      <c r="I635" s="144">
        <f t="shared" si="74"/>
        <v>56.544409213110001</v>
      </c>
      <c r="J635" s="215">
        <f t="shared" si="75"/>
        <v>7.6201767931800006</v>
      </c>
      <c r="K635" s="215"/>
      <c r="L635" s="124">
        <v>6.7799999999999999E-2</v>
      </c>
      <c r="M635">
        <f t="shared" si="76"/>
        <v>5.0239218680699995</v>
      </c>
      <c r="N635" s="124">
        <v>4.4699999999999997E-2</v>
      </c>
      <c r="O635" s="51">
        <f>VLOOKUP(B635,[1]Sheet1!$A$1:$F$2193,6)</f>
        <v>0.15167898169990199</v>
      </c>
      <c r="P635" s="51">
        <f t="shared" si="78"/>
        <v>13486279.074462909</v>
      </c>
      <c r="Q635">
        <f t="shared" si="77"/>
        <v>13486279.074462909</v>
      </c>
      <c r="R635" s="51">
        <f t="shared" si="79"/>
        <v>1155820.6563627671</v>
      </c>
      <c r="S635" s="51">
        <f t="shared" si="80"/>
        <v>762023.35308872687</v>
      </c>
    </row>
    <row r="636" spans="1:19" s="51" customFormat="1">
      <c r="A636" s="173">
        <v>43889</v>
      </c>
      <c r="B636" s="50">
        <v>43889</v>
      </c>
      <c r="C636" s="51">
        <v>109.31503429999999</v>
      </c>
      <c r="D636" s="215">
        <f t="shared" si="81"/>
        <v>86.479123634730016</v>
      </c>
      <c r="E636" s="215"/>
      <c r="F636" s="215"/>
      <c r="G636" s="124">
        <v>0.79110000000000014</v>
      </c>
      <c r="H636" s="123">
        <f>VLOOKUP(A636,'Hash shared by all mining pools'!$A$4:$Y$63,25)</f>
        <v>0.50309999999999999</v>
      </c>
      <c r="I636" s="144">
        <f t="shared" si="74"/>
        <v>54.996393756329994</v>
      </c>
      <c r="J636" s="215">
        <f t="shared" si="75"/>
        <v>7.4115593255399999</v>
      </c>
      <c r="K636" s="215"/>
      <c r="L636" s="124">
        <v>6.7799999999999999E-2</v>
      </c>
      <c r="M636">
        <f t="shared" si="76"/>
        <v>4.8863820332099994</v>
      </c>
      <c r="N636" s="124">
        <v>4.4699999999999997E-2</v>
      </c>
      <c r="O636" s="51">
        <f>VLOOKUP(B636,[1]Sheet1!$A$1:$F$2193,6)</f>
        <v>0.140812538778567</v>
      </c>
      <c r="P636" s="51">
        <f t="shared" si="78"/>
        <v>12177344.950351911</v>
      </c>
      <c r="Q636">
        <f t="shared" si="77"/>
        <v>12177344.950351911</v>
      </c>
      <c r="R636" s="51">
        <f t="shared" si="79"/>
        <v>1043640.4849372512</v>
      </c>
      <c r="S636" s="51">
        <f t="shared" si="80"/>
        <v>688063.8595382761</v>
      </c>
    </row>
    <row r="637" spans="1:19" s="52" customFormat="1">
      <c r="A637" s="177">
        <v>43892</v>
      </c>
      <c r="B637" s="53">
        <v>43892</v>
      </c>
      <c r="C637" s="52">
        <v>110.8928552</v>
      </c>
      <c r="D637" s="215">
        <f t="shared" si="81"/>
        <v>85.36531993296002</v>
      </c>
      <c r="E637" s="215"/>
      <c r="F637" s="215"/>
      <c r="G637" s="128">
        <v>0.76980000000000015</v>
      </c>
      <c r="H637" s="123">
        <f>VLOOKUP(A637,'Hash shared by all mining pools'!$A$4:$Y$63,25)</f>
        <v>0.51560000000000006</v>
      </c>
      <c r="I637" s="144">
        <f t="shared" si="74"/>
        <v>57.176356141120003</v>
      </c>
      <c r="J637" s="215">
        <f t="shared" si="75"/>
        <v>8.0397320019999992</v>
      </c>
      <c r="K637" s="215"/>
      <c r="L637" s="128">
        <v>7.2499999999999995E-2</v>
      </c>
      <c r="M637">
        <f t="shared" si="76"/>
        <v>7.82903557712</v>
      </c>
      <c r="N637" s="128">
        <v>7.0599999999999996E-2</v>
      </c>
      <c r="O637" s="52">
        <f>VLOOKUP(B637,[1]Sheet1!$A$1:$F$2193,6)</f>
        <v>0.14401458765195799</v>
      </c>
      <c r="P637" s="52">
        <f t="shared" si="78"/>
        <v>12293851.349922707</v>
      </c>
      <c r="Q637">
        <f t="shared" si="77"/>
        <v>12293851.349922707</v>
      </c>
      <c r="R637" s="52">
        <f t="shared" si="79"/>
        <v>1157838.6891002806</v>
      </c>
      <c r="S637" s="52">
        <f t="shared" si="80"/>
        <v>1127495.3303514456</v>
      </c>
    </row>
    <row r="638" spans="1:19" s="52" customFormat="1">
      <c r="A638" s="177">
        <v>43895</v>
      </c>
      <c r="B638" s="53">
        <v>43895</v>
      </c>
      <c r="C638" s="52">
        <v>116.4686147</v>
      </c>
      <c r="D638" s="215">
        <f t="shared" si="81"/>
        <v>89.657539596060019</v>
      </c>
      <c r="E638" s="215"/>
      <c r="F638" s="215"/>
      <c r="G638" s="128">
        <v>0.76980000000000015</v>
      </c>
      <c r="H638" s="123">
        <f>VLOOKUP(A638,'Hash shared by all mining pools'!$A$4:$Y$63,25)</f>
        <v>0.51560000000000006</v>
      </c>
      <c r="I638" s="144">
        <f t="shared" si="74"/>
        <v>60.051217739320009</v>
      </c>
      <c r="J638" s="215">
        <f t="shared" si="75"/>
        <v>8.4439745657500005</v>
      </c>
      <c r="K638" s="215"/>
      <c r="L638" s="128">
        <v>7.2499999999999995E-2</v>
      </c>
      <c r="M638">
        <f t="shared" si="76"/>
        <v>8.2226841978199996</v>
      </c>
      <c r="N638" s="128">
        <v>7.0599999999999996E-2</v>
      </c>
      <c r="O638" s="52">
        <f>VLOOKUP(B638,[1]Sheet1!$A$1:$F$2193,6)</f>
        <v>0.14740952907955801</v>
      </c>
      <c r="P638" s="52">
        <f t="shared" si="78"/>
        <v>13216375.690287033</v>
      </c>
      <c r="Q638">
        <f t="shared" si="77"/>
        <v>13216375.690287033</v>
      </c>
      <c r="R638" s="52">
        <f t="shared" si="79"/>
        <v>1244722.3142969729</v>
      </c>
      <c r="S638" s="52">
        <f t="shared" si="80"/>
        <v>1212102.0053705694</v>
      </c>
    </row>
    <row r="639" spans="1:19" s="52" customFormat="1">
      <c r="A639" s="177">
        <v>43898</v>
      </c>
      <c r="B639" s="53">
        <v>43898</v>
      </c>
      <c r="C639" s="52">
        <v>121.3077262</v>
      </c>
      <c r="D639" s="215">
        <f t="shared" si="81"/>
        <v>93.382687628760024</v>
      </c>
      <c r="E639" s="215"/>
      <c r="F639" s="215"/>
      <c r="G639" s="128">
        <v>0.76980000000000015</v>
      </c>
      <c r="H639" s="123">
        <f>VLOOKUP(A639,'Hash shared by all mining pools'!$A$4:$Y$63,25)</f>
        <v>0.51560000000000006</v>
      </c>
      <c r="I639" s="144">
        <f t="shared" si="74"/>
        <v>62.546263628720013</v>
      </c>
      <c r="J639" s="215">
        <f t="shared" si="75"/>
        <v>8.7948101495</v>
      </c>
      <c r="K639" s="215"/>
      <c r="L639" s="128">
        <v>7.2499999999999995E-2</v>
      </c>
      <c r="M639">
        <f t="shared" si="76"/>
        <v>8.56432546972</v>
      </c>
      <c r="N639" s="128">
        <v>7.0599999999999996E-2</v>
      </c>
      <c r="O639" s="52">
        <f>VLOOKUP(B639,[1]Sheet1!$A$1:$F$2193,6)</f>
        <v>0.131649492983684</v>
      </c>
      <c r="P639" s="52">
        <f t="shared" si="78"/>
        <v>12293783.479779998</v>
      </c>
      <c r="Q639">
        <f t="shared" si="77"/>
        <v>12293783.479779998</v>
      </c>
      <c r="R639" s="52">
        <f t="shared" si="79"/>
        <v>1157832.2970694329</v>
      </c>
      <c r="S639" s="52">
        <f t="shared" si="80"/>
        <v>1127489.1058358892</v>
      </c>
    </row>
    <row r="640" spans="1:19" s="52" customFormat="1">
      <c r="A640" s="177">
        <v>43901</v>
      </c>
      <c r="B640" s="53">
        <v>43901</v>
      </c>
      <c r="C640" s="52">
        <v>121.93605599999999</v>
      </c>
      <c r="D640" s="215">
        <f t="shared" si="81"/>
        <v>93.866375908800009</v>
      </c>
      <c r="E640" s="215"/>
      <c r="F640" s="215"/>
      <c r="G640" s="128">
        <v>0.76980000000000015</v>
      </c>
      <c r="H640" s="123">
        <f>VLOOKUP(A640,'Hash shared by all mining pools'!$A$4:$Y$63,25)</f>
        <v>0.51560000000000006</v>
      </c>
      <c r="I640" s="144">
        <f t="shared" si="74"/>
        <v>62.870230473600003</v>
      </c>
      <c r="J640" s="215">
        <f t="shared" si="75"/>
        <v>8.8403640599999989</v>
      </c>
      <c r="K640" s="215"/>
      <c r="L640" s="128">
        <v>7.2499999999999995E-2</v>
      </c>
      <c r="M640">
        <f t="shared" si="76"/>
        <v>8.6086855535999991</v>
      </c>
      <c r="N640" s="128">
        <v>7.0599999999999996E-2</v>
      </c>
      <c r="O640" s="52">
        <f>VLOOKUP(B640,[1]Sheet1!$A$1:$F$2193,6)</f>
        <v>0.120183310826406</v>
      </c>
      <c r="P640" s="52">
        <f t="shared" si="78"/>
        <v>11281171.831995578</v>
      </c>
      <c r="Q640">
        <f t="shared" si="77"/>
        <v>11281171.831995578</v>
      </c>
      <c r="R640" s="52">
        <f t="shared" si="79"/>
        <v>1062464.2216415682</v>
      </c>
      <c r="S640" s="52">
        <f t="shared" si="80"/>
        <v>1034620.3316950997</v>
      </c>
    </row>
    <row r="641" spans="1:19" s="52" customFormat="1">
      <c r="A641" s="177">
        <v>43904</v>
      </c>
      <c r="B641" s="53">
        <v>43904</v>
      </c>
      <c r="C641" s="52">
        <v>116.0709276</v>
      </c>
      <c r="D641" s="215">
        <f t="shared" si="81"/>
        <v>89.351400066480025</v>
      </c>
      <c r="E641" s="215"/>
      <c r="F641" s="215"/>
      <c r="G641" s="128">
        <v>0.76980000000000015</v>
      </c>
      <c r="H641" s="123">
        <f>VLOOKUP(A641,'Hash shared by all mining pools'!$A$4:$Y$63,25)</f>
        <v>0.51560000000000006</v>
      </c>
      <c r="I641" s="144">
        <f t="shared" si="74"/>
        <v>59.846170270560009</v>
      </c>
      <c r="J641" s="215">
        <f t="shared" si="75"/>
        <v>8.4151422509999989</v>
      </c>
      <c r="K641" s="215"/>
      <c r="L641" s="128">
        <v>7.2499999999999995E-2</v>
      </c>
      <c r="M641">
        <f t="shared" si="76"/>
        <v>8.1946074885599991</v>
      </c>
      <c r="N641" s="128">
        <v>7.0599999999999996E-2</v>
      </c>
      <c r="O641" s="52">
        <f>VLOOKUP(B641,[1]Sheet1!$A$1:$F$2193,6)</f>
        <v>7.8999331868236197E-2</v>
      </c>
      <c r="P641" s="52">
        <f t="shared" si="78"/>
        <v>7058700.9067433979</v>
      </c>
      <c r="Q641">
        <f t="shared" si="77"/>
        <v>7058700.9067433979</v>
      </c>
      <c r="R641" s="52">
        <f t="shared" si="79"/>
        <v>664790.61540516512</v>
      </c>
      <c r="S641" s="52">
        <f t="shared" si="80"/>
        <v>647368.51651868492</v>
      </c>
    </row>
    <row r="642" spans="1:19" s="52" customFormat="1">
      <c r="A642" s="177">
        <v>43907</v>
      </c>
      <c r="B642" s="53">
        <v>43907</v>
      </c>
      <c r="C642" s="52">
        <v>108.1090354</v>
      </c>
      <c r="D642" s="215">
        <f t="shared" si="81"/>
        <v>83.222335450920013</v>
      </c>
      <c r="E642" s="215"/>
      <c r="F642" s="215"/>
      <c r="G642" s="128">
        <v>0.76980000000000015</v>
      </c>
      <c r="H642" s="123">
        <f>VLOOKUP(A642,'Hash shared by all mining pools'!$A$4:$Y$63,25)</f>
        <v>0.51560000000000006</v>
      </c>
      <c r="I642" s="144">
        <f t="shared" ref="I642:I705" si="82">C642*H642</f>
        <v>55.741018652240001</v>
      </c>
      <c r="J642" s="215">
        <f t="shared" ref="J642:J705" si="83">L642*C642</f>
        <v>7.8379050664999994</v>
      </c>
      <c r="K642" s="215"/>
      <c r="L642" s="128">
        <v>7.2499999999999995E-2</v>
      </c>
      <c r="M642">
        <f t="shared" ref="M642:M705" si="84">N642*C642</f>
        <v>7.6324978992399997</v>
      </c>
      <c r="N642" s="128">
        <v>7.0599999999999996E-2</v>
      </c>
      <c r="O642" s="52">
        <f>VLOOKUP(B642,[1]Sheet1!$A$1:$F$2193,6)</f>
        <v>7.93830590113032E-2</v>
      </c>
      <c r="P642" s="52">
        <f t="shared" si="78"/>
        <v>6606443.5661588535</v>
      </c>
      <c r="Q642">
        <f t="shared" si="77"/>
        <v>6606443.5661588535</v>
      </c>
      <c r="R642" s="52">
        <f t="shared" si="79"/>
        <v>622196.88041896187</v>
      </c>
      <c r="S642" s="52">
        <f t="shared" si="80"/>
        <v>605891.03113901662</v>
      </c>
    </row>
    <row r="643" spans="1:19" s="52" customFormat="1">
      <c r="A643" s="177">
        <v>43910</v>
      </c>
      <c r="B643" s="53">
        <v>43910</v>
      </c>
      <c r="C643" s="52">
        <v>101.68078869999999</v>
      </c>
      <c r="D643" s="215">
        <f t="shared" si="81"/>
        <v>78.273871141260017</v>
      </c>
      <c r="E643" s="215"/>
      <c r="F643" s="215"/>
      <c r="G643" s="128">
        <v>0.76980000000000015</v>
      </c>
      <c r="H643" s="123">
        <f>VLOOKUP(A643,'Hash shared by all mining pools'!$A$4:$Y$63,25)</f>
        <v>0.51560000000000006</v>
      </c>
      <c r="I643" s="144">
        <f t="shared" si="82"/>
        <v>52.426614653720002</v>
      </c>
      <c r="J643" s="215">
        <f t="shared" si="83"/>
        <v>7.3718571807499993</v>
      </c>
      <c r="K643" s="215"/>
      <c r="L643" s="128">
        <v>7.2499999999999995E-2</v>
      </c>
      <c r="M643">
        <f t="shared" si="84"/>
        <v>7.178663682219999</v>
      </c>
      <c r="N643" s="128">
        <v>7.0599999999999996E-2</v>
      </c>
      <c r="O643" s="52">
        <f>VLOOKUP(B643,[1]Sheet1!$A$1:$F$2193,6)</f>
        <v>9.4166276322297196E-2</v>
      </c>
      <c r="P643" s="52">
        <f t="shared" si="78"/>
        <v>7370758.9787037754</v>
      </c>
      <c r="Q643">
        <f t="shared" ref="Q643:Q706" si="85">O643*D643*1000000</f>
        <v>7370758.9787037754</v>
      </c>
      <c r="R643" s="52">
        <f t="shared" si="79"/>
        <v>694180.34029101522</v>
      </c>
      <c r="S643" s="52">
        <f t="shared" si="80"/>
        <v>675988.02792476781</v>
      </c>
    </row>
    <row r="644" spans="1:19" s="52" customFormat="1">
      <c r="A644" s="177">
        <v>43913</v>
      </c>
      <c r="B644" s="53">
        <v>43913</v>
      </c>
      <c r="C644" s="52">
        <v>94.157585879999999</v>
      </c>
      <c r="D644" s="215">
        <f t="shared" si="81"/>
        <v>72.482509610424017</v>
      </c>
      <c r="E644" s="215"/>
      <c r="F644" s="215"/>
      <c r="G644" s="128">
        <v>0.76980000000000015</v>
      </c>
      <c r="H644" s="123">
        <f>VLOOKUP(A644,'Hash shared by all mining pools'!$A$4:$Y$63,25)</f>
        <v>0.51560000000000006</v>
      </c>
      <c r="I644" s="144">
        <f t="shared" si="82"/>
        <v>48.547651279728008</v>
      </c>
      <c r="J644" s="215">
        <f t="shared" si="83"/>
        <v>6.8264249762999993</v>
      </c>
      <c r="K644" s="215"/>
      <c r="L644" s="128">
        <v>7.2499999999999995E-2</v>
      </c>
      <c r="M644">
        <f t="shared" si="84"/>
        <v>6.6475255631279992</v>
      </c>
      <c r="N644" s="128">
        <v>7.0599999999999996E-2</v>
      </c>
      <c r="O644" s="52">
        <f>VLOOKUP(B644,[1]Sheet1!$A$1:$F$2193,6)</f>
        <v>9.7470795935574298E-2</v>
      </c>
      <c r="P644" s="52">
        <f t="shared" si="78"/>
        <v>7064927.9031359423</v>
      </c>
      <c r="Q644">
        <f t="shared" si="85"/>
        <v>7064927.9031359423</v>
      </c>
      <c r="R644" s="52">
        <f t="shared" si="79"/>
        <v>665377.07583444484</v>
      </c>
      <c r="S644" s="52">
        <f t="shared" si="80"/>
        <v>647939.60764016281</v>
      </c>
    </row>
    <row r="645" spans="1:19" s="52" customFormat="1">
      <c r="A645" s="177">
        <v>43916</v>
      </c>
      <c r="B645" s="53">
        <v>43916</v>
      </c>
      <c r="C645" s="52">
        <v>95.33308633</v>
      </c>
      <c r="D645" s="215">
        <f t="shared" si="81"/>
        <v>73.387409856834012</v>
      </c>
      <c r="E645" s="215"/>
      <c r="F645" s="215"/>
      <c r="G645" s="128">
        <v>0.76980000000000015</v>
      </c>
      <c r="H645" s="123">
        <f>VLOOKUP(A645,'Hash shared by all mining pools'!$A$4:$Y$63,25)</f>
        <v>0.51560000000000006</v>
      </c>
      <c r="I645" s="144">
        <f t="shared" si="82"/>
        <v>49.153739311748005</v>
      </c>
      <c r="J645" s="215">
        <f t="shared" si="83"/>
        <v>6.9116487589249997</v>
      </c>
      <c r="K645" s="215"/>
      <c r="L645" s="128">
        <v>7.2499999999999995E-2</v>
      </c>
      <c r="M645">
        <f t="shared" si="84"/>
        <v>6.7305158948979997</v>
      </c>
      <c r="N645" s="128">
        <v>7.0599999999999996E-2</v>
      </c>
      <c r="O645" s="52">
        <f>VLOOKUP(B645,[1]Sheet1!$A$1:$F$2193,6)</f>
        <v>0.121393967491591</v>
      </c>
      <c r="P645" s="52">
        <f t="shared" si="78"/>
        <v>8908788.8464525733</v>
      </c>
      <c r="Q645">
        <f t="shared" si="85"/>
        <v>8908788.8464525733</v>
      </c>
      <c r="R645" s="52">
        <f t="shared" si="79"/>
        <v>839032.46475423663</v>
      </c>
      <c r="S645" s="52">
        <f t="shared" si="80"/>
        <v>817044.02774688427</v>
      </c>
    </row>
    <row r="646" spans="1:19" s="52" customFormat="1">
      <c r="A646" s="177">
        <v>43919</v>
      </c>
      <c r="B646" s="53">
        <v>43919</v>
      </c>
      <c r="C646" s="52">
        <v>100.3861758</v>
      </c>
      <c r="D646" s="215">
        <f t="shared" si="81"/>
        <v>77.277278130840017</v>
      </c>
      <c r="E646" s="215"/>
      <c r="F646" s="215"/>
      <c r="G646" s="128">
        <v>0.76980000000000015</v>
      </c>
      <c r="H646" s="123">
        <f>VLOOKUP(A646,'Hash shared by all mining pools'!$A$4:$Y$63,25)</f>
        <v>0.51560000000000006</v>
      </c>
      <c r="I646" s="144">
        <f t="shared" si="82"/>
        <v>51.759112242480008</v>
      </c>
      <c r="J646" s="215">
        <f t="shared" si="83"/>
        <v>7.2779977454999996</v>
      </c>
      <c r="K646" s="215"/>
      <c r="L646" s="128">
        <v>7.2499999999999995E-2</v>
      </c>
      <c r="M646">
        <f t="shared" si="84"/>
        <v>7.0872640114800003</v>
      </c>
      <c r="N646" s="128">
        <v>7.0599999999999996E-2</v>
      </c>
      <c r="O646" s="52">
        <f>VLOOKUP(B646,[1]Sheet1!$A$1:$F$2193,6)</f>
        <v>0.107035859956152</v>
      </c>
      <c r="P646" s="52">
        <f t="shared" si="78"/>
        <v>8271439.9198051998</v>
      </c>
      <c r="Q646">
        <f t="shared" si="85"/>
        <v>8271439.9198051998</v>
      </c>
      <c r="R646" s="52">
        <f t="shared" si="79"/>
        <v>779006.74744852795</v>
      </c>
      <c r="S646" s="52">
        <f t="shared" si="80"/>
        <v>758591.39820504945</v>
      </c>
    </row>
    <row r="647" spans="1:19" s="55" customFormat="1">
      <c r="A647" s="176">
        <v>43922</v>
      </c>
      <c r="B647" s="54">
        <v>43922</v>
      </c>
      <c r="C647" s="55">
        <v>100.4956201</v>
      </c>
      <c r="D647" s="215">
        <f t="shared" si="81"/>
        <v>75.954589671579996</v>
      </c>
      <c r="E647" s="215"/>
      <c r="F647" s="215"/>
      <c r="G647" s="126">
        <v>0.75579999999999992</v>
      </c>
      <c r="H647" s="123">
        <f>VLOOKUP(A647,'Hash shared by all mining pools'!$A$4:$Y$63,25)</f>
        <v>0.57440000000000002</v>
      </c>
      <c r="I647" s="144">
        <f t="shared" si="82"/>
        <v>57.724684185439997</v>
      </c>
      <c r="J647" s="215">
        <f t="shared" si="83"/>
        <v>7.9793522359399995</v>
      </c>
      <c r="K647" s="215"/>
      <c r="L647" s="126">
        <v>7.9399999999999998E-2</v>
      </c>
      <c r="M647">
        <f t="shared" si="84"/>
        <v>7.2758828952400005</v>
      </c>
      <c r="N647" s="126">
        <v>7.2400000000000006E-2</v>
      </c>
      <c r="O647" s="55">
        <f>VLOOKUP(B647,[1]Sheet1!$A$1:$F$2193,6)</f>
        <v>0.119411955819466</v>
      </c>
      <c r="P647" s="55">
        <f t="shared" si="78"/>
        <v>9069886.1061483789</v>
      </c>
      <c r="Q647">
        <f t="shared" si="85"/>
        <v>9069886.1061483789</v>
      </c>
      <c r="R647" s="55">
        <f t="shared" si="79"/>
        <v>952830.05666602438</v>
      </c>
      <c r="S647" s="55">
        <f t="shared" si="80"/>
        <v>868827.40683400724</v>
      </c>
    </row>
    <row r="648" spans="1:19" s="55" customFormat="1">
      <c r="A648" s="176">
        <v>43925</v>
      </c>
      <c r="B648" s="54">
        <v>43925</v>
      </c>
      <c r="C648" s="55">
        <v>104.0356963</v>
      </c>
      <c r="D648" s="215">
        <f t="shared" si="81"/>
        <v>78.630179263539986</v>
      </c>
      <c r="E648" s="215"/>
      <c r="F648" s="215"/>
      <c r="G648" s="126">
        <v>0.75579999999999992</v>
      </c>
      <c r="H648" s="123">
        <f>VLOOKUP(A648,'Hash shared by all mining pools'!$A$4:$Y$63,25)</f>
        <v>0.57440000000000002</v>
      </c>
      <c r="I648" s="144">
        <f t="shared" si="82"/>
        <v>59.758103954719999</v>
      </c>
      <c r="J648" s="215">
        <f t="shared" si="83"/>
        <v>8.2604342862199989</v>
      </c>
      <c r="K648" s="215"/>
      <c r="L648" s="126">
        <v>7.9399999999999998E-2</v>
      </c>
      <c r="M648">
        <f t="shared" si="84"/>
        <v>7.5321844121200003</v>
      </c>
      <c r="N648" s="126">
        <v>7.2400000000000006E-2</v>
      </c>
      <c r="O648" s="55">
        <f>VLOOKUP(B648,[1]Sheet1!$A$1:$F$2193,6)</f>
        <v>0.124124791342962</v>
      </c>
      <c r="P648" s="55">
        <f t="shared" ref="P648:P711" si="86">O648*D648*1000000</f>
        <v>9759954.5943465997</v>
      </c>
      <c r="Q648">
        <f t="shared" si="85"/>
        <v>9759954.5943465997</v>
      </c>
      <c r="R648" s="55">
        <f t="shared" ref="R648:R711" si="87">O648*J648*1000000</f>
        <v>1025324.6821793068</v>
      </c>
      <c r="S648" s="55">
        <f t="shared" ref="S648:S711" si="88">O648*M648*1000000</f>
        <v>934930.81851110596</v>
      </c>
    </row>
    <row r="649" spans="1:19" s="55" customFormat="1">
      <c r="A649" s="176">
        <v>43928</v>
      </c>
      <c r="B649" s="54">
        <v>43928</v>
      </c>
      <c r="C649" s="55">
        <v>106.30808089999999</v>
      </c>
      <c r="D649" s="215">
        <f t="shared" si="81"/>
        <v>80.347647544219981</v>
      </c>
      <c r="E649" s="215"/>
      <c r="F649" s="215"/>
      <c r="G649" s="126">
        <v>0.75579999999999992</v>
      </c>
      <c r="H649" s="123">
        <f>VLOOKUP(A649,'Hash shared by all mining pools'!$A$4:$Y$63,25)</f>
        <v>0.57440000000000002</v>
      </c>
      <c r="I649" s="144">
        <f t="shared" si="82"/>
        <v>61.063361668959999</v>
      </c>
      <c r="J649" s="215">
        <f t="shared" si="83"/>
        <v>8.44086162346</v>
      </c>
      <c r="K649" s="215"/>
      <c r="L649" s="126">
        <v>7.9399999999999998E-2</v>
      </c>
      <c r="M649">
        <f t="shared" si="84"/>
        <v>7.69670505716</v>
      </c>
      <c r="N649" s="126">
        <v>7.2400000000000006E-2</v>
      </c>
      <c r="O649" s="55">
        <f>VLOOKUP(B649,[1]Sheet1!$A$1:$F$2193,6)</f>
        <v>0.12970753587411299</v>
      </c>
      <c r="P649" s="55">
        <f t="shared" si="86"/>
        <v>10421695.3762425</v>
      </c>
      <c r="Q649">
        <f t="shared" si="85"/>
        <v>10421695.3762425</v>
      </c>
      <c r="R649" s="55">
        <f t="shared" si="87"/>
        <v>1094843.3618333614</v>
      </c>
      <c r="S649" s="55">
        <f t="shared" si="88"/>
        <v>998320.64731404756</v>
      </c>
    </row>
    <row r="650" spans="1:19" s="55" customFormat="1">
      <c r="A650" s="176">
        <v>43931</v>
      </c>
      <c r="B650" s="54">
        <v>43931</v>
      </c>
      <c r="C650" s="55">
        <v>104.9268177</v>
      </c>
      <c r="D650" s="215">
        <f t="shared" si="81"/>
        <v>79.303688817659989</v>
      </c>
      <c r="E650" s="215"/>
      <c r="F650" s="215"/>
      <c r="G650" s="126">
        <v>0.75579999999999992</v>
      </c>
      <c r="H650" s="123">
        <f>VLOOKUP(A650,'Hash shared by all mining pools'!$A$4:$Y$63,25)</f>
        <v>0.57440000000000002</v>
      </c>
      <c r="I650" s="144">
        <f t="shared" si="82"/>
        <v>60.269964086880002</v>
      </c>
      <c r="J650" s="215">
        <f t="shared" si="83"/>
        <v>8.3311893253800005</v>
      </c>
      <c r="K650" s="215"/>
      <c r="L650" s="126">
        <v>7.9399999999999998E-2</v>
      </c>
      <c r="M650">
        <f t="shared" si="84"/>
        <v>7.5967016014800004</v>
      </c>
      <c r="N650" s="126">
        <v>7.2400000000000006E-2</v>
      </c>
      <c r="O650" s="55">
        <f>VLOOKUP(B650,[1]Sheet1!$A$1:$F$2193,6)</f>
        <v>0.11731913413145301</v>
      </c>
      <c r="P650" s="55">
        <f t="shared" si="86"/>
        <v>9303840.1055180635</v>
      </c>
      <c r="Q650">
        <f t="shared" si="85"/>
        <v>9303840.1055180635</v>
      </c>
      <c r="R650" s="55">
        <f t="shared" si="87"/>
        <v>977407.91793878574</v>
      </c>
      <c r="S650" s="55">
        <f t="shared" si="88"/>
        <v>891238.45414065605</v>
      </c>
    </row>
    <row r="651" spans="1:19" s="55" customFormat="1">
      <c r="A651" s="176">
        <v>43934</v>
      </c>
      <c r="B651" s="54">
        <v>43934</v>
      </c>
      <c r="C651" s="55">
        <v>110.9993266</v>
      </c>
      <c r="D651" s="215">
        <f t="shared" si="81"/>
        <v>83.893291044279991</v>
      </c>
      <c r="E651" s="215"/>
      <c r="F651" s="215"/>
      <c r="G651" s="126">
        <v>0.75579999999999992</v>
      </c>
      <c r="H651" s="123">
        <f>VLOOKUP(A651,'Hash shared by all mining pools'!$A$4:$Y$63,25)</f>
        <v>0.57440000000000002</v>
      </c>
      <c r="I651" s="144">
        <f t="shared" si="82"/>
        <v>63.758013199040008</v>
      </c>
      <c r="J651" s="215">
        <f t="shared" si="83"/>
        <v>8.8133465320400006</v>
      </c>
      <c r="K651" s="215"/>
      <c r="L651" s="126">
        <v>7.9399999999999998E-2</v>
      </c>
      <c r="M651">
        <f t="shared" si="84"/>
        <v>8.0363512458400006</v>
      </c>
      <c r="N651" s="126">
        <v>7.2400000000000006E-2</v>
      </c>
      <c r="O651" s="55">
        <f>VLOOKUP(B651,[1]Sheet1!$A$1:$F$2193,6)</f>
        <v>0.116969679643428</v>
      </c>
      <c r="P651" s="55">
        <f t="shared" si="86"/>
        <v>9812971.3776822966</v>
      </c>
      <c r="Q651">
        <f t="shared" si="85"/>
        <v>9812971.3776822966</v>
      </c>
      <c r="R651" s="55">
        <f t="shared" si="87"/>
        <v>1030894.320439236</v>
      </c>
      <c r="S651" s="55">
        <f t="shared" si="88"/>
        <v>940009.43072796834</v>
      </c>
    </row>
    <row r="652" spans="1:19" s="55" customFormat="1">
      <c r="A652" s="176">
        <v>43937</v>
      </c>
      <c r="B652" s="54">
        <v>43937</v>
      </c>
      <c r="C652" s="55">
        <v>115.8786487</v>
      </c>
      <c r="D652" s="215">
        <f t="shared" si="81"/>
        <v>87.581082687459997</v>
      </c>
      <c r="E652" s="215"/>
      <c r="F652" s="215"/>
      <c r="G652" s="126">
        <v>0.75579999999999992</v>
      </c>
      <c r="H652" s="123">
        <f>VLOOKUP(A652,'Hash shared by all mining pools'!$A$4:$Y$63,25)</f>
        <v>0.57440000000000002</v>
      </c>
      <c r="I652" s="144">
        <f t="shared" si="82"/>
        <v>66.560695813280006</v>
      </c>
      <c r="J652" s="215">
        <f t="shared" si="83"/>
        <v>9.2007647067799994</v>
      </c>
      <c r="K652" s="215"/>
      <c r="L652" s="126">
        <v>7.9399999999999998E-2</v>
      </c>
      <c r="M652">
        <f t="shared" si="84"/>
        <v>8.3896141658800012</v>
      </c>
      <c r="N652" s="126">
        <v>7.2400000000000006E-2</v>
      </c>
      <c r="O652" s="55">
        <f>VLOOKUP(B652,[1]Sheet1!$A$1:$F$2193,6)</f>
        <v>0.121613579480376</v>
      </c>
      <c r="P652" s="55">
        <f t="shared" si="86"/>
        <v>10651048.960388798</v>
      </c>
      <c r="Q652">
        <f t="shared" si="85"/>
        <v>10651048.960388798</v>
      </c>
      <c r="R652" s="55">
        <f t="shared" si="87"/>
        <v>1118937.9299482277</v>
      </c>
      <c r="S652" s="55">
        <f t="shared" si="88"/>
        <v>1020291.009171936</v>
      </c>
    </row>
    <row r="653" spans="1:19" s="55" customFormat="1">
      <c r="A653" s="176">
        <v>43940</v>
      </c>
      <c r="B653" s="54">
        <v>43940</v>
      </c>
      <c r="C653" s="55">
        <v>115.0540688</v>
      </c>
      <c r="D653" s="215">
        <f t="shared" si="81"/>
        <v>86.957865199039986</v>
      </c>
      <c r="E653" s="215"/>
      <c r="F653" s="215"/>
      <c r="G653" s="126">
        <v>0.75579999999999992</v>
      </c>
      <c r="H653" s="123">
        <f>VLOOKUP(A653,'Hash shared by all mining pools'!$A$4:$Y$63,25)</f>
        <v>0.57440000000000002</v>
      </c>
      <c r="I653" s="144">
        <f t="shared" si="82"/>
        <v>66.087057118719997</v>
      </c>
      <c r="J653" s="215">
        <f t="shared" si="83"/>
        <v>9.1352930627199989</v>
      </c>
      <c r="K653" s="215"/>
      <c r="L653" s="126">
        <v>7.9399999999999998E-2</v>
      </c>
      <c r="M653">
        <f t="shared" si="84"/>
        <v>8.3299145811200006</v>
      </c>
      <c r="N653" s="126">
        <v>7.2400000000000006E-2</v>
      </c>
      <c r="O653" s="55">
        <f>VLOOKUP(B653,[1]Sheet1!$A$1:$F$2193,6)</f>
        <v>0.122854527398241</v>
      </c>
      <c r="P653" s="55">
        <f t="shared" si="86"/>
        <v>10683167.432588005</v>
      </c>
      <c r="Q653">
        <f t="shared" si="85"/>
        <v>10683167.432588005</v>
      </c>
      <c r="R653" s="55">
        <f t="shared" si="87"/>
        <v>1122312.1118648951</v>
      </c>
      <c r="S653" s="55">
        <f t="shared" si="88"/>
        <v>1023367.7191312143</v>
      </c>
    </row>
    <row r="654" spans="1:19" s="55" customFormat="1">
      <c r="A654" s="176">
        <v>43943</v>
      </c>
      <c r="B654" s="54">
        <v>43943</v>
      </c>
      <c r="C654" s="55">
        <v>113.8000735</v>
      </c>
      <c r="D654" s="215">
        <f t="shared" si="81"/>
        <v>86.010095551299983</v>
      </c>
      <c r="E654" s="215"/>
      <c r="F654" s="215"/>
      <c r="G654" s="126">
        <v>0.75579999999999992</v>
      </c>
      <c r="H654" s="123">
        <f>VLOOKUP(A654,'Hash shared by all mining pools'!$A$4:$Y$63,25)</f>
        <v>0.57440000000000002</v>
      </c>
      <c r="I654" s="144">
        <f t="shared" si="82"/>
        <v>65.366762218399998</v>
      </c>
      <c r="J654" s="215">
        <f t="shared" si="83"/>
        <v>9.0357258358999992</v>
      </c>
      <c r="K654" s="215"/>
      <c r="L654" s="126">
        <v>7.9399999999999998E-2</v>
      </c>
      <c r="M654">
        <f t="shared" si="84"/>
        <v>8.2391253213999995</v>
      </c>
      <c r="N654" s="126">
        <v>7.2400000000000006E-2</v>
      </c>
      <c r="O654" s="55">
        <f>VLOOKUP(B654,[1]Sheet1!$A$1:$F$2193,6)</f>
        <v>0.112144366284644</v>
      </c>
      <c r="P654" s="55">
        <f t="shared" si="86"/>
        <v>9645547.6596822143</v>
      </c>
      <c r="Q654">
        <f t="shared" si="85"/>
        <v>9645547.6596822143</v>
      </c>
      <c r="R654" s="55">
        <f t="shared" si="87"/>
        <v>1013305.7477887906</v>
      </c>
      <c r="S654" s="55">
        <f t="shared" si="88"/>
        <v>923971.48790816672</v>
      </c>
    </row>
    <row r="655" spans="1:19" s="55" customFormat="1">
      <c r="A655" s="176">
        <v>43946</v>
      </c>
      <c r="B655" s="54">
        <v>43946</v>
      </c>
      <c r="C655" s="55">
        <v>109.9627507</v>
      </c>
      <c r="D655" s="215">
        <f t="shared" si="81"/>
        <v>83.109846979059995</v>
      </c>
      <c r="E655" s="215"/>
      <c r="F655" s="215"/>
      <c r="G655" s="126">
        <v>0.75579999999999992</v>
      </c>
      <c r="H655" s="123">
        <f>VLOOKUP(A655,'Hash shared by all mining pools'!$A$4:$Y$63,25)</f>
        <v>0.57440000000000002</v>
      </c>
      <c r="I655" s="144">
        <f t="shared" si="82"/>
        <v>63.162604002080002</v>
      </c>
      <c r="J655" s="215">
        <f t="shared" si="83"/>
        <v>8.7310424055800002</v>
      </c>
      <c r="K655" s="215"/>
      <c r="L655" s="126">
        <v>7.9399999999999998E-2</v>
      </c>
      <c r="M655">
        <f t="shared" si="84"/>
        <v>7.9613031506800009</v>
      </c>
      <c r="N655" s="126">
        <v>7.2400000000000006E-2</v>
      </c>
      <c r="O655" s="55">
        <f>VLOOKUP(B655,[1]Sheet1!$A$1:$F$2193,6)</f>
        <v>0.11927793673543099</v>
      </c>
      <c r="P655" s="55">
        <f t="shared" si="86"/>
        <v>9913171.0700596683</v>
      </c>
      <c r="Q655">
        <f t="shared" si="85"/>
        <v>9913171.0700596683</v>
      </c>
      <c r="R655" s="55">
        <f t="shared" si="87"/>
        <v>1041420.7236871364</v>
      </c>
      <c r="S655" s="55">
        <f t="shared" si="88"/>
        <v>949607.81353839661</v>
      </c>
    </row>
    <row r="656" spans="1:19" s="55" customFormat="1">
      <c r="A656" s="176">
        <v>43949</v>
      </c>
      <c r="B656" s="54">
        <v>43949</v>
      </c>
      <c r="C656" s="55">
        <v>111.5549669</v>
      </c>
      <c r="D656" s="215">
        <f t="shared" si="81"/>
        <v>84.313243983019987</v>
      </c>
      <c r="E656" s="215"/>
      <c r="F656" s="215"/>
      <c r="G656" s="126">
        <v>0.75579999999999992</v>
      </c>
      <c r="H656" s="123">
        <f>VLOOKUP(A656,'Hash shared by all mining pools'!$A$4:$Y$63,25)</f>
        <v>0.57440000000000002</v>
      </c>
      <c r="I656" s="144">
        <f t="shared" si="82"/>
        <v>64.077172987360001</v>
      </c>
      <c r="J656" s="215">
        <f t="shared" si="83"/>
        <v>8.857464371859999</v>
      </c>
      <c r="K656" s="215"/>
      <c r="L656" s="126">
        <v>7.9399999999999998E-2</v>
      </c>
      <c r="M656">
        <f t="shared" si="84"/>
        <v>8.0765796035600008</v>
      </c>
      <c r="N656" s="126">
        <v>7.2400000000000006E-2</v>
      </c>
      <c r="O656" s="55">
        <f>VLOOKUP(B656,[1]Sheet1!$A$1:$F$2193,6)</f>
        <v>0.123014186211478</v>
      </c>
      <c r="P656" s="55">
        <f t="shared" si="86"/>
        <v>10371725.095420998</v>
      </c>
      <c r="Q656">
        <f t="shared" si="85"/>
        <v>10371725.095420998</v>
      </c>
      <c r="R656" s="55">
        <f t="shared" si="87"/>
        <v>1089593.7716015179</v>
      </c>
      <c r="S656" s="55">
        <f t="shared" si="88"/>
        <v>993533.86730415502</v>
      </c>
    </row>
    <row r="657" spans="1:19">
      <c r="A657" s="171">
        <v>43952</v>
      </c>
      <c r="B657" s="15">
        <v>43952</v>
      </c>
      <c r="C657">
        <v>113.2165145</v>
      </c>
      <c r="D657" s="215">
        <f t="shared" si="81"/>
        <v>90.573211600000008</v>
      </c>
      <c r="E657" s="215"/>
      <c r="F657" s="215"/>
      <c r="G657" s="123">
        <f>年份汇总!$D$8</f>
        <v>0.8</v>
      </c>
      <c r="H657" s="123">
        <f>VLOOKUP(A657,'Hash shared by all mining pools'!$A$4:$Y$63,25)</f>
        <v>0.58820000000000006</v>
      </c>
      <c r="I657" s="144">
        <f t="shared" si="82"/>
        <v>66.593953828900013</v>
      </c>
      <c r="J657" s="215">
        <f t="shared" si="83"/>
        <v>8.9893912513000007</v>
      </c>
      <c r="K657" s="215"/>
      <c r="L657" s="123">
        <f>年份汇总!$E$8</f>
        <v>7.9399999999999998E-2</v>
      </c>
      <c r="M657">
        <f t="shared" si="84"/>
        <v>8.1968756498000008</v>
      </c>
      <c r="N657" s="123">
        <f>年份汇总!$F$8</f>
        <v>7.2400000000000006E-2</v>
      </c>
      <c r="O657">
        <f>VLOOKUP(B657,[1]Sheet1!$A$1:$F$2193,6)</f>
        <v>0.13968029802536699</v>
      </c>
      <c r="P657">
        <f t="shared" si="86"/>
        <v>12651293.189402627</v>
      </c>
      <c r="Q657">
        <f t="shared" si="85"/>
        <v>12651293.189402627</v>
      </c>
      <c r="R657">
        <f t="shared" si="87"/>
        <v>1255640.8490482108</v>
      </c>
      <c r="S657">
        <f t="shared" si="88"/>
        <v>1144942.0336409379</v>
      </c>
    </row>
    <row r="658" spans="1:19">
      <c r="A658" s="171">
        <v>43955</v>
      </c>
      <c r="B658" s="15">
        <v>43955</v>
      </c>
      <c r="C658">
        <v>113.4431742</v>
      </c>
      <c r="D658" s="215">
        <f t="shared" si="81"/>
        <v>90.75453936000001</v>
      </c>
      <c r="E658" s="215"/>
      <c r="F658" s="215"/>
      <c r="G658" s="123">
        <f>年份汇总!$D$8</f>
        <v>0.8</v>
      </c>
      <c r="H658" s="123">
        <f>VLOOKUP(A658,'Hash shared by all mining pools'!$A$4:$Y$63,25)</f>
        <v>0.58820000000000006</v>
      </c>
      <c r="I658" s="144">
        <f t="shared" si="82"/>
        <v>66.727275064440008</v>
      </c>
      <c r="J658" s="215">
        <f t="shared" si="83"/>
        <v>9.0073880314799997</v>
      </c>
      <c r="K658" s="215"/>
      <c r="L658" s="123">
        <f>年份汇总!$E$8</f>
        <v>7.9399999999999998E-2</v>
      </c>
      <c r="M658">
        <f t="shared" si="84"/>
        <v>8.2132858120800005</v>
      </c>
      <c r="N658" s="123">
        <f>年份汇总!$F$8</f>
        <v>7.2400000000000006E-2</v>
      </c>
      <c r="O658">
        <f>VLOOKUP(B658,[1]Sheet1!$A$1:$F$2193,6)</f>
        <v>0.14043473301572301</v>
      </c>
      <c r="P658">
        <f t="shared" si="86"/>
        <v>12745089.504986526</v>
      </c>
      <c r="Q658">
        <f t="shared" si="85"/>
        <v>12745089.504986526</v>
      </c>
      <c r="R658">
        <f t="shared" si="87"/>
        <v>1264950.1333699126</v>
      </c>
      <c r="S658">
        <f t="shared" si="88"/>
        <v>1153430.6002012806</v>
      </c>
    </row>
    <row r="659" spans="1:19">
      <c r="A659" s="171">
        <v>43958</v>
      </c>
      <c r="B659" s="15">
        <v>43958</v>
      </c>
      <c r="C659">
        <v>119.4722931</v>
      </c>
      <c r="D659" s="215">
        <f t="shared" si="81"/>
        <v>95.577834480000007</v>
      </c>
      <c r="E659" s="215"/>
      <c r="F659" s="215"/>
      <c r="G659" s="123">
        <f>年份汇总!$D$8</f>
        <v>0.8</v>
      </c>
      <c r="H659" s="123">
        <f>VLOOKUP(A659,'Hash shared by all mining pools'!$A$4:$Y$63,25)</f>
        <v>0.58820000000000006</v>
      </c>
      <c r="I659" s="144">
        <f t="shared" si="82"/>
        <v>70.273602801420012</v>
      </c>
      <c r="J659" s="215">
        <f t="shared" si="83"/>
        <v>9.4861000721399993</v>
      </c>
      <c r="K659" s="215"/>
      <c r="L659" s="123">
        <f>年份汇总!$E$8</f>
        <v>7.9399999999999998E-2</v>
      </c>
      <c r="M659">
        <f t="shared" si="84"/>
        <v>8.6497940204400017</v>
      </c>
      <c r="N659" s="123">
        <f>年份汇总!$F$8</f>
        <v>7.2400000000000006E-2</v>
      </c>
      <c r="O659">
        <f>VLOOKUP(B659,[1]Sheet1!$A$1:$F$2193,6)</f>
        <v>0.155380951541186</v>
      </c>
      <c r="P659">
        <f t="shared" si="86"/>
        <v>14850974.867748378</v>
      </c>
      <c r="Q659">
        <f t="shared" si="85"/>
        <v>14850974.867748378</v>
      </c>
      <c r="R659">
        <f t="shared" si="87"/>
        <v>1473959.2556240263</v>
      </c>
      <c r="S659">
        <f t="shared" si="88"/>
        <v>1344013.2255312284</v>
      </c>
    </row>
    <row r="660" spans="1:19">
      <c r="A660" s="171">
        <v>43961</v>
      </c>
      <c r="B660" s="15">
        <v>43961</v>
      </c>
      <c r="C660">
        <v>121.8535076</v>
      </c>
      <c r="D660" s="215">
        <f t="shared" si="81"/>
        <v>97.482806080000003</v>
      </c>
      <c r="E660" s="215"/>
      <c r="F660" s="215"/>
      <c r="G660" s="123">
        <f>年份汇总!$D$8</f>
        <v>0.8</v>
      </c>
      <c r="H660" s="123">
        <f>VLOOKUP(A660,'Hash shared by all mining pools'!$A$4:$Y$63,25)</f>
        <v>0.58820000000000006</v>
      </c>
      <c r="I660" s="144">
        <f t="shared" si="82"/>
        <v>71.674233170320008</v>
      </c>
      <c r="J660" s="215">
        <f t="shared" si="83"/>
        <v>9.6751685034400001</v>
      </c>
      <c r="K660" s="215"/>
      <c r="L660" s="123">
        <f>年份汇总!$E$8</f>
        <v>7.9399999999999998E-2</v>
      </c>
      <c r="M660">
        <f t="shared" si="84"/>
        <v>8.8221939502400009</v>
      </c>
      <c r="N660" s="123">
        <f>年份汇总!$F$8</f>
        <v>7.2400000000000006E-2</v>
      </c>
      <c r="O660">
        <f>VLOOKUP(B660,[1]Sheet1!$A$1:$F$2193,6)</f>
        <v>0.13672106627970201</v>
      </c>
      <c r="P660">
        <f t="shared" si="86"/>
        <v>13327953.19119502</v>
      </c>
      <c r="Q660">
        <f t="shared" si="85"/>
        <v>13327953.19119502</v>
      </c>
      <c r="R660">
        <f t="shared" si="87"/>
        <v>1322799.3542261056</v>
      </c>
      <c r="S660">
        <f t="shared" si="88"/>
        <v>1206179.7638031493</v>
      </c>
    </row>
    <row r="661" spans="1:19">
      <c r="A661" s="171">
        <v>43964</v>
      </c>
      <c r="B661" s="15">
        <v>43964</v>
      </c>
      <c r="C661">
        <v>121.0874345</v>
      </c>
      <c r="D661" s="215">
        <f t="shared" si="81"/>
        <v>96.869947600000003</v>
      </c>
      <c r="E661" s="215"/>
      <c r="F661" s="215"/>
      <c r="G661" s="123">
        <f>年份汇总!$D$8</f>
        <v>0.8</v>
      </c>
      <c r="H661" s="123">
        <f>VLOOKUP(A661,'Hash shared by all mining pools'!$A$4:$Y$63,25)</f>
        <v>0.58820000000000006</v>
      </c>
      <c r="I661" s="144">
        <f t="shared" si="82"/>
        <v>71.223628972900002</v>
      </c>
      <c r="J661" s="215">
        <f t="shared" si="83"/>
        <v>9.6143422993000005</v>
      </c>
      <c r="K661" s="215"/>
      <c r="L661" s="123">
        <f>年份汇总!$E$8</f>
        <v>7.9399999999999998E-2</v>
      </c>
      <c r="M661">
        <f t="shared" si="84"/>
        <v>8.7667302578000008</v>
      </c>
      <c r="N661" s="123">
        <f>年份汇总!$F$8</f>
        <v>7.2400000000000006E-2</v>
      </c>
      <c r="O661">
        <f>VLOOKUP(B661,[1]Sheet1!$A$1:$F$2193,6)</f>
        <v>7.23698423445501E-2</v>
      </c>
      <c r="P661">
        <f t="shared" si="86"/>
        <v>7010462.8357368298</v>
      </c>
      <c r="Q661">
        <f t="shared" si="85"/>
        <v>7010462.8357368298</v>
      </c>
      <c r="R661">
        <f t="shared" si="87"/>
        <v>695788.43644688034</v>
      </c>
      <c r="S661">
        <f t="shared" si="88"/>
        <v>634446.88663418312</v>
      </c>
    </row>
    <row r="662" spans="1:19">
      <c r="A662" s="171">
        <v>43967</v>
      </c>
      <c r="B662" s="15">
        <v>43967</v>
      </c>
      <c r="C662">
        <v>111.9660374</v>
      </c>
      <c r="D662" s="215">
        <f t="shared" si="81"/>
        <v>89.572829920000004</v>
      </c>
      <c r="E662" s="215"/>
      <c r="F662" s="215"/>
      <c r="G662" s="123">
        <f>年份汇总!$D$8</f>
        <v>0.8</v>
      </c>
      <c r="H662" s="123">
        <f>VLOOKUP(A662,'Hash shared by all mining pools'!$A$4:$Y$63,25)</f>
        <v>0.58820000000000006</v>
      </c>
      <c r="I662" s="144">
        <f t="shared" si="82"/>
        <v>65.858423198680015</v>
      </c>
      <c r="J662" s="215">
        <f t="shared" si="83"/>
        <v>8.8901033695600002</v>
      </c>
      <c r="K662" s="215"/>
      <c r="L662" s="123">
        <f>年份汇总!$E$8</f>
        <v>7.9399999999999998E-2</v>
      </c>
      <c r="M662">
        <f t="shared" si="84"/>
        <v>8.1063411077600005</v>
      </c>
      <c r="N662" s="123">
        <f>年份汇总!$F$8</f>
        <v>7.2400000000000006E-2</v>
      </c>
      <c r="O662">
        <f>VLOOKUP(B662,[1]Sheet1!$A$1:$F$2193,6)</f>
        <v>7.3205336290898898E-2</v>
      </c>
      <c r="P662">
        <f t="shared" si="86"/>
        <v>6557209.1368210912</v>
      </c>
      <c r="Q662">
        <f t="shared" si="85"/>
        <v>6557209.1368210912</v>
      </c>
      <c r="R662">
        <f t="shared" si="87"/>
        <v>650803.00682949321</v>
      </c>
      <c r="S662">
        <f t="shared" si="88"/>
        <v>593427.42688230879</v>
      </c>
    </row>
    <row r="663" spans="1:19">
      <c r="A663" s="171">
        <v>43970</v>
      </c>
      <c r="B663" s="15">
        <v>43970</v>
      </c>
      <c r="C663">
        <v>101.67293890000001</v>
      </c>
      <c r="D663" s="215">
        <f t="shared" si="81"/>
        <v>81.338351120000013</v>
      </c>
      <c r="E663" s="215"/>
      <c r="F663" s="215"/>
      <c r="G663" s="123">
        <f>年份汇总!$D$8</f>
        <v>0.8</v>
      </c>
      <c r="H663" s="123">
        <f>VLOOKUP(A663,'Hash shared by all mining pools'!$A$4:$Y$63,25)</f>
        <v>0.58820000000000006</v>
      </c>
      <c r="I663" s="144">
        <f t="shared" si="82"/>
        <v>59.80402266098001</v>
      </c>
      <c r="J663" s="215">
        <f t="shared" si="83"/>
        <v>8.0728313486599994</v>
      </c>
      <c r="K663" s="215"/>
      <c r="L663" s="123">
        <f>年份汇总!$E$8</f>
        <v>7.9399999999999998E-2</v>
      </c>
      <c r="M663">
        <f t="shared" si="84"/>
        <v>7.3611207763600008</v>
      </c>
      <c r="N663" s="123">
        <f>年份汇总!$F$8</f>
        <v>7.2400000000000006E-2</v>
      </c>
      <c r="O663">
        <f>VLOOKUP(B663,[1]Sheet1!$A$1:$F$2193,6)</f>
        <v>7.59535976806687E-2</v>
      </c>
      <c r="P663">
        <f t="shared" si="86"/>
        <v>6177940.3969774498</v>
      </c>
      <c r="Q663">
        <f t="shared" si="85"/>
        <v>6177940.3969774498</v>
      </c>
      <c r="R663">
        <f t="shared" si="87"/>
        <v>613160.58440001181</v>
      </c>
      <c r="S663">
        <f t="shared" si="88"/>
        <v>559103.60592645919</v>
      </c>
    </row>
    <row r="664" spans="1:19">
      <c r="A664" s="171">
        <v>43973</v>
      </c>
      <c r="B664" s="15">
        <v>43973</v>
      </c>
      <c r="C664">
        <v>93.625665179999999</v>
      </c>
      <c r="D664" s="215">
        <f t="shared" ref="D664:D727" si="89">G664*C664</f>
        <v>74.900532143999996</v>
      </c>
      <c r="E664" s="215"/>
      <c r="F664" s="215"/>
      <c r="G664" s="123">
        <f>年份汇总!$D$8</f>
        <v>0.8</v>
      </c>
      <c r="H664" s="123">
        <f>VLOOKUP(A664,'Hash shared by all mining pools'!$A$4:$Y$63,25)</f>
        <v>0.58820000000000006</v>
      </c>
      <c r="I664" s="144">
        <f t="shared" si="82"/>
        <v>55.070616258876008</v>
      </c>
      <c r="J664" s="215">
        <f t="shared" si="83"/>
        <v>7.433877815292</v>
      </c>
      <c r="K664" s="215"/>
      <c r="L664" s="123">
        <f>年份汇总!$E$8</f>
        <v>7.9399999999999998E-2</v>
      </c>
      <c r="M664">
        <f t="shared" si="84"/>
        <v>6.7784981590320008</v>
      </c>
      <c r="N664" s="123">
        <f>年份汇总!$F$8</f>
        <v>7.2400000000000006E-2</v>
      </c>
      <c r="O664">
        <f>VLOOKUP(B664,[1]Sheet1!$A$1:$F$2193,6)</f>
        <v>7.6265632719489301E-2</v>
      </c>
      <c r="P664">
        <f t="shared" si="86"/>
        <v>5712336.4749886068</v>
      </c>
      <c r="Q664">
        <f t="shared" si="85"/>
        <v>5712336.4749886068</v>
      </c>
      <c r="R664">
        <f t="shared" si="87"/>
        <v>566949.39514261927</v>
      </c>
      <c r="S664">
        <f t="shared" si="88"/>
        <v>516966.45098646899</v>
      </c>
    </row>
    <row r="665" spans="1:19">
      <c r="A665" s="171">
        <v>43976</v>
      </c>
      <c r="B665" s="15">
        <v>43976</v>
      </c>
      <c r="C665">
        <v>90.689768700000002</v>
      </c>
      <c r="D665" s="215">
        <f t="shared" si="89"/>
        <v>72.551814960000002</v>
      </c>
      <c r="E665" s="215"/>
      <c r="F665" s="215"/>
      <c r="G665" s="123">
        <f>年份汇总!$D$8</f>
        <v>0.8</v>
      </c>
      <c r="H665" s="123">
        <f>VLOOKUP(A665,'Hash shared by all mining pools'!$A$4:$Y$63,25)</f>
        <v>0.58820000000000006</v>
      </c>
      <c r="I665" s="144">
        <f t="shared" si="82"/>
        <v>53.343721949340008</v>
      </c>
      <c r="J665" s="215">
        <f t="shared" si="83"/>
        <v>7.20076763478</v>
      </c>
      <c r="K665" s="215"/>
      <c r="L665" s="123">
        <f>年份汇总!$E$8</f>
        <v>7.9399999999999998E-2</v>
      </c>
      <c r="M665">
        <f t="shared" si="84"/>
        <v>6.5659392538800008</v>
      </c>
      <c r="N665" s="123">
        <f>年份汇总!$F$8</f>
        <v>7.2400000000000006E-2</v>
      </c>
      <c r="O665">
        <f>VLOOKUP(B665,[1]Sheet1!$A$1:$F$2193,6)</f>
        <v>7.3976230213970498E-2</v>
      </c>
      <c r="P665">
        <f t="shared" si="86"/>
        <v>5367109.7659223489</v>
      </c>
      <c r="Q665">
        <f t="shared" si="85"/>
        <v>5367109.7659223489</v>
      </c>
      <c r="R665">
        <f t="shared" si="87"/>
        <v>532685.64426779305</v>
      </c>
      <c r="S665">
        <f t="shared" si="88"/>
        <v>485723.43381597259</v>
      </c>
    </row>
    <row r="666" spans="1:19">
      <c r="A666" s="171">
        <v>43979</v>
      </c>
      <c r="B666" s="15">
        <v>43979</v>
      </c>
      <c r="C666">
        <v>90.471236689999998</v>
      </c>
      <c r="D666" s="215">
        <f t="shared" si="89"/>
        <v>72.376989351999995</v>
      </c>
      <c r="E666" s="215"/>
      <c r="F666" s="215"/>
      <c r="G666" s="123">
        <f>年份汇总!$D$8</f>
        <v>0.8</v>
      </c>
      <c r="H666" s="123">
        <f>VLOOKUP(A666,'Hash shared by all mining pools'!$A$4:$Y$63,25)</f>
        <v>0.58820000000000006</v>
      </c>
      <c r="I666" s="144">
        <f t="shared" si="82"/>
        <v>53.215181421058006</v>
      </c>
      <c r="J666" s="215">
        <f t="shared" si="83"/>
        <v>7.1834161931859999</v>
      </c>
      <c r="K666" s="215"/>
      <c r="L666" s="123">
        <f>年份汇总!$E$8</f>
        <v>7.9399999999999998E-2</v>
      </c>
      <c r="M666">
        <f t="shared" si="84"/>
        <v>6.5501175363560007</v>
      </c>
      <c r="N666" s="123">
        <f>年份汇总!$F$8</f>
        <v>7.2400000000000006E-2</v>
      </c>
      <c r="O666">
        <f>VLOOKUP(B666,[1]Sheet1!$A$1:$F$2193,6)</f>
        <v>7.9115820485928301E-2</v>
      </c>
      <c r="P666">
        <f t="shared" si="86"/>
        <v>5726164.8968847757</v>
      </c>
      <c r="Q666">
        <f t="shared" si="85"/>
        <v>5726164.8968847757</v>
      </c>
      <c r="R666">
        <f t="shared" si="87"/>
        <v>568321.86601581401</v>
      </c>
      <c r="S666">
        <f t="shared" si="88"/>
        <v>518217.92316807224</v>
      </c>
    </row>
    <row r="667" spans="1:19">
      <c r="A667" s="171">
        <v>43982</v>
      </c>
      <c r="B667" s="15">
        <v>43982</v>
      </c>
      <c r="C667">
        <v>94.602038010000001</v>
      </c>
      <c r="D667" s="215">
        <f t="shared" si="89"/>
        <v>75.681630408000004</v>
      </c>
      <c r="E667" s="215"/>
      <c r="F667" s="215"/>
      <c r="G667" s="123">
        <f>年份汇总!$D$8</f>
        <v>0.8</v>
      </c>
      <c r="H667" s="123">
        <f>VLOOKUP(A667,'Hash shared by all mining pools'!$A$4:$Y$63,25)</f>
        <v>0.58820000000000006</v>
      </c>
      <c r="I667" s="144">
        <f t="shared" si="82"/>
        <v>55.644918757482003</v>
      </c>
      <c r="J667" s="215">
        <f t="shared" si="83"/>
        <v>7.5114018179939999</v>
      </c>
      <c r="K667" s="215"/>
      <c r="L667" s="123">
        <f>年份汇总!$E$8</f>
        <v>7.9399999999999998E-2</v>
      </c>
      <c r="M667">
        <f t="shared" si="84"/>
        <v>6.8491875519240004</v>
      </c>
      <c r="N667" s="123">
        <f>年份汇总!$F$8</f>
        <v>7.2400000000000006E-2</v>
      </c>
      <c r="O667">
        <f>VLOOKUP(B667,[1]Sheet1!$A$1:$F$2193,6)</f>
        <v>7.8578539702028299E-2</v>
      </c>
      <c r="P667">
        <f t="shared" si="86"/>
        <v>5946951.9997292608</v>
      </c>
      <c r="Q667">
        <f t="shared" si="85"/>
        <v>5946951.9997292608</v>
      </c>
      <c r="R667">
        <f t="shared" si="87"/>
        <v>590234.98597312905</v>
      </c>
      <c r="S667">
        <f t="shared" si="88"/>
        <v>538199.15597549803</v>
      </c>
    </row>
    <row r="668" spans="1:19">
      <c r="A668" s="171">
        <v>43985</v>
      </c>
      <c r="B668" s="15">
        <v>43985</v>
      </c>
      <c r="C668">
        <v>103.2022233</v>
      </c>
      <c r="D668" s="215">
        <f t="shared" si="89"/>
        <v>82.56177864</v>
      </c>
      <c r="E668" s="215"/>
      <c r="F668" s="215"/>
      <c r="G668" s="123">
        <f>年份汇总!$D$8</f>
        <v>0.8</v>
      </c>
      <c r="H668" s="123">
        <f>VLOOKUP(A668,'Hash shared by all mining pools'!$A$4:$Y$63,25)</f>
        <v>0.61509999999999998</v>
      </c>
      <c r="I668" s="144">
        <f t="shared" si="82"/>
        <v>63.479687551829997</v>
      </c>
      <c r="J668" s="215">
        <f t="shared" si="83"/>
        <v>8.1942565300200005</v>
      </c>
      <c r="K668" s="215"/>
      <c r="L668" s="123">
        <f>年份汇总!$E$8</f>
        <v>7.9399999999999998E-2</v>
      </c>
      <c r="M668">
        <f t="shared" si="84"/>
        <v>7.4718409669200003</v>
      </c>
      <c r="N668" s="123">
        <f>年份汇总!$F$8</f>
        <v>7.2400000000000006E-2</v>
      </c>
      <c r="O668">
        <f>VLOOKUP(B668,[1]Sheet1!$A$1:$F$2193,6)</f>
        <v>8.0203587749297797E-2</v>
      </c>
      <c r="P668">
        <f t="shared" si="86"/>
        <v>6621750.8578913407</v>
      </c>
      <c r="Q668">
        <f t="shared" si="85"/>
        <v>6621750.8578913407</v>
      </c>
      <c r="R668">
        <f t="shared" si="87"/>
        <v>657208.77264571562</v>
      </c>
      <c r="S668">
        <f t="shared" si="88"/>
        <v>599268.45263916638</v>
      </c>
    </row>
    <row r="669" spans="1:19">
      <c r="A669" s="171">
        <v>43988</v>
      </c>
      <c r="B669" s="15">
        <v>43988</v>
      </c>
      <c r="C669">
        <v>105.2885282</v>
      </c>
      <c r="D669" s="215">
        <f t="shared" si="89"/>
        <v>84.230822560000007</v>
      </c>
      <c r="E669" s="215"/>
      <c r="F669" s="215"/>
      <c r="G669" s="123">
        <f>年份汇总!$D$8</f>
        <v>0.8</v>
      </c>
      <c r="H669" s="123">
        <f>VLOOKUP(A669,'Hash shared by all mining pools'!$A$4:$Y$63,25)</f>
        <v>0.61509999999999998</v>
      </c>
      <c r="I669" s="144">
        <f t="shared" si="82"/>
        <v>64.762973695819994</v>
      </c>
      <c r="J669" s="215">
        <f t="shared" si="83"/>
        <v>8.3599091390799991</v>
      </c>
      <c r="K669" s="215"/>
      <c r="L669" s="123">
        <f>年份汇总!$E$8</f>
        <v>7.9399999999999998E-2</v>
      </c>
      <c r="M669">
        <f t="shared" si="84"/>
        <v>7.6228894416800008</v>
      </c>
      <c r="N669" s="123">
        <f>年份汇总!$F$8</f>
        <v>7.2400000000000006E-2</v>
      </c>
      <c r="O669">
        <f>VLOOKUP(B669,[1]Sheet1!$A$1:$F$2193,6)</f>
        <v>8.8385671716317199E-2</v>
      </c>
      <c r="P669">
        <f t="shared" si="86"/>
        <v>7444797.8311835248</v>
      </c>
      <c r="Q669">
        <f t="shared" si="85"/>
        <v>7444797.8311835248</v>
      </c>
      <c r="R669">
        <f t="shared" si="87"/>
        <v>738896.18474496482</v>
      </c>
      <c r="S669">
        <f t="shared" si="88"/>
        <v>673754.20372210909</v>
      </c>
    </row>
    <row r="670" spans="1:19">
      <c r="A670" s="171">
        <v>43991</v>
      </c>
      <c r="B670" s="15">
        <v>43991</v>
      </c>
      <c r="C670">
        <v>110.81562340000001</v>
      </c>
      <c r="D670" s="215">
        <f t="shared" si="89"/>
        <v>88.652498720000011</v>
      </c>
      <c r="E670" s="215"/>
      <c r="F670" s="215"/>
      <c r="G670" s="123">
        <f>年份汇总!$D$8</f>
        <v>0.8</v>
      </c>
      <c r="H670" s="123">
        <f>VLOOKUP(A670,'Hash shared by all mining pools'!$A$4:$Y$63,25)</f>
        <v>0.61509999999999998</v>
      </c>
      <c r="I670" s="144">
        <f t="shared" si="82"/>
        <v>68.162689953340006</v>
      </c>
      <c r="J670" s="215">
        <f t="shared" si="83"/>
        <v>8.79876049796</v>
      </c>
      <c r="K670" s="215"/>
      <c r="L670" s="123">
        <f>年份汇总!$E$8</f>
        <v>7.9399999999999998E-2</v>
      </c>
      <c r="M670">
        <f t="shared" si="84"/>
        <v>8.023051134160001</v>
      </c>
      <c r="N670" s="123">
        <f>年份汇总!$F$8</f>
        <v>7.2400000000000006E-2</v>
      </c>
      <c r="O670">
        <f>VLOOKUP(B670,[1]Sheet1!$A$1:$F$2193,6)</f>
        <v>8.9685956488254004E-2</v>
      </c>
      <c r="P670">
        <f t="shared" si="86"/>
        <v>7950884.1427769149</v>
      </c>
      <c r="Q670">
        <f t="shared" si="85"/>
        <v>7950884.1427769149</v>
      </c>
      <c r="R670">
        <f t="shared" si="87"/>
        <v>789125.25117060868</v>
      </c>
      <c r="S670">
        <f t="shared" si="88"/>
        <v>719555.01492131082</v>
      </c>
    </row>
    <row r="671" spans="1:19">
      <c r="A671" s="171">
        <v>43994</v>
      </c>
      <c r="B671" s="15">
        <v>43994</v>
      </c>
      <c r="C671">
        <v>114.9943379</v>
      </c>
      <c r="D671" s="215">
        <f t="shared" si="89"/>
        <v>91.99547032000001</v>
      </c>
      <c r="E671" s="215"/>
      <c r="F671" s="215"/>
      <c r="G671" s="123">
        <f>年份汇总!$D$8</f>
        <v>0.8</v>
      </c>
      <c r="H671" s="123">
        <f>VLOOKUP(A671,'Hash shared by all mining pools'!$A$4:$Y$63,25)</f>
        <v>0.61509999999999998</v>
      </c>
      <c r="I671" s="144">
        <f t="shared" si="82"/>
        <v>70.733017242290003</v>
      </c>
      <c r="J671" s="215">
        <f t="shared" si="83"/>
        <v>9.1305504292599995</v>
      </c>
      <c r="K671" s="215"/>
      <c r="L671" s="123">
        <f>年份汇总!$E$8</f>
        <v>7.9399999999999998E-2</v>
      </c>
      <c r="M671">
        <f t="shared" si="84"/>
        <v>8.3255900639600018</v>
      </c>
      <c r="N671" s="123">
        <f>年份汇总!$F$8</f>
        <v>7.2400000000000006E-2</v>
      </c>
      <c r="O671">
        <f>VLOOKUP(B671,[1]Sheet1!$A$1:$F$2193,6)</f>
        <v>8.6803209950498506E-2</v>
      </c>
      <c r="P671">
        <f t="shared" si="86"/>
        <v>7985502.1246818146</v>
      </c>
      <c r="Q671">
        <f t="shared" si="85"/>
        <v>7985502.1246818146</v>
      </c>
      <c r="R671">
        <f t="shared" si="87"/>
        <v>792561.08587466995</v>
      </c>
      <c r="S671">
        <f t="shared" si="88"/>
        <v>722687.94228370441</v>
      </c>
    </row>
    <row r="672" spans="1:19">
      <c r="A672" s="171">
        <v>43997</v>
      </c>
      <c r="B672" s="15">
        <v>43997</v>
      </c>
      <c r="C672">
        <v>112.2453434</v>
      </c>
      <c r="D672" s="215">
        <f t="shared" si="89"/>
        <v>89.79627472</v>
      </c>
      <c r="E672" s="215"/>
      <c r="F672" s="215"/>
      <c r="G672" s="123">
        <f>年份汇总!$D$8</f>
        <v>0.8</v>
      </c>
      <c r="H672" s="123">
        <f>VLOOKUP(A672,'Hash shared by all mining pools'!$A$4:$Y$63,25)</f>
        <v>0.61509999999999998</v>
      </c>
      <c r="I672" s="144">
        <f t="shared" si="82"/>
        <v>69.042110725339995</v>
      </c>
      <c r="J672" s="215">
        <f t="shared" si="83"/>
        <v>8.9122802659599998</v>
      </c>
      <c r="K672" s="215"/>
      <c r="L672" s="123">
        <f>年份汇总!$E$8</f>
        <v>7.9399999999999998E-2</v>
      </c>
      <c r="M672">
        <f t="shared" si="84"/>
        <v>8.1265628621600001</v>
      </c>
      <c r="N672" s="123">
        <f>年份汇总!$F$8</f>
        <v>7.2400000000000006E-2</v>
      </c>
      <c r="O672">
        <f>VLOOKUP(B672,[1]Sheet1!$A$1:$F$2193,6)</f>
        <v>8.6527258795547304E-2</v>
      </c>
      <c r="P672">
        <f t="shared" si="86"/>
        <v>7769825.5015735021</v>
      </c>
      <c r="Q672">
        <f t="shared" si="85"/>
        <v>7769825.5015735021</v>
      </c>
      <c r="R672">
        <f t="shared" si="87"/>
        <v>771155.18103117007</v>
      </c>
      <c r="S672">
        <f t="shared" si="88"/>
        <v>703169.20789240184</v>
      </c>
    </row>
    <row r="673" spans="1:19">
      <c r="A673" s="171">
        <v>44000</v>
      </c>
      <c r="B673" s="15">
        <v>44000</v>
      </c>
      <c r="C673">
        <v>110.57081169999999</v>
      </c>
      <c r="D673" s="215">
        <f t="shared" si="89"/>
        <v>88.45664936</v>
      </c>
      <c r="E673" s="215"/>
      <c r="F673" s="215"/>
      <c r="G673" s="123">
        <f>年份汇总!$D$8</f>
        <v>0.8</v>
      </c>
      <c r="H673" s="123">
        <f>VLOOKUP(A673,'Hash shared by all mining pools'!$A$4:$Y$63,25)</f>
        <v>0.61509999999999998</v>
      </c>
      <c r="I673" s="144">
        <f t="shared" si="82"/>
        <v>68.012106276669996</v>
      </c>
      <c r="J673" s="215">
        <f t="shared" si="83"/>
        <v>8.7793224489799986</v>
      </c>
      <c r="K673" s="215"/>
      <c r="L673" s="123">
        <f>年份汇总!$E$8</f>
        <v>7.9399999999999998E-2</v>
      </c>
      <c r="M673">
        <f t="shared" si="84"/>
        <v>8.0053267670799997</v>
      </c>
      <c r="N673" s="123">
        <f>年份汇总!$F$8</f>
        <v>7.2400000000000006E-2</v>
      </c>
      <c r="O673">
        <f>VLOOKUP(B673,[1]Sheet1!$A$1:$F$2193,6)</f>
        <v>7.4967129672142502E-2</v>
      </c>
      <c r="P673">
        <f t="shared" si="86"/>
        <v>6631341.1029343614</v>
      </c>
      <c r="Q673">
        <f t="shared" si="85"/>
        <v>6631341.1029343614</v>
      </c>
      <c r="R673">
        <f t="shared" si="87"/>
        <v>658160.60446623527</v>
      </c>
      <c r="S673">
        <f t="shared" si="88"/>
        <v>600136.36981555959</v>
      </c>
    </row>
    <row r="674" spans="1:19">
      <c r="A674" s="171">
        <v>44003</v>
      </c>
      <c r="B674" s="15">
        <v>44003</v>
      </c>
      <c r="C674">
        <v>105.9269666</v>
      </c>
      <c r="D674" s="215">
        <f t="shared" si="89"/>
        <v>84.741573280000011</v>
      </c>
      <c r="E674" s="215"/>
      <c r="F674" s="215"/>
      <c r="G674" s="123">
        <f>年份汇总!$D$8</f>
        <v>0.8</v>
      </c>
      <c r="H674" s="123">
        <f>VLOOKUP(A674,'Hash shared by all mining pools'!$A$4:$Y$63,25)</f>
        <v>0.61509999999999998</v>
      </c>
      <c r="I674" s="144">
        <f t="shared" si="82"/>
        <v>65.155677155660001</v>
      </c>
      <c r="J674" s="215">
        <f t="shared" si="83"/>
        <v>8.4106011480399996</v>
      </c>
      <c r="K674" s="215"/>
      <c r="L674" s="123">
        <f>年份汇总!$E$8</f>
        <v>7.9399999999999998E-2</v>
      </c>
      <c r="M674">
        <f t="shared" si="84"/>
        <v>7.6691123818400007</v>
      </c>
      <c r="N674" s="123">
        <f>年份汇总!$F$8</f>
        <v>7.2400000000000006E-2</v>
      </c>
      <c r="O674">
        <f>VLOOKUP(B674,[1]Sheet1!$A$1:$F$2193,6)</f>
        <v>7.4105216050382894E-2</v>
      </c>
      <c r="P674">
        <f t="shared" si="86"/>
        <v>6279792.5963637549</v>
      </c>
      <c r="Q674">
        <f t="shared" si="85"/>
        <v>6279792.5963637549</v>
      </c>
      <c r="R674">
        <f t="shared" si="87"/>
        <v>623269.41518910264</v>
      </c>
      <c r="S674">
        <f t="shared" si="88"/>
        <v>568321.22997091978</v>
      </c>
    </row>
    <row r="675" spans="1:19">
      <c r="A675" s="171">
        <v>44006</v>
      </c>
      <c r="B675" s="15">
        <v>44006</v>
      </c>
      <c r="C675">
        <v>108.2351208</v>
      </c>
      <c r="D675" s="215">
        <f t="shared" si="89"/>
        <v>86.588096640000003</v>
      </c>
      <c r="E675" s="215"/>
      <c r="F675" s="215"/>
      <c r="G675" s="123">
        <f>年份汇总!$D$8</f>
        <v>0.8</v>
      </c>
      <c r="H675" s="123">
        <f>VLOOKUP(A675,'Hash shared by all mining pools'!$A$4:$Y$63,25)</f>
        <v>0.61509999999999998</v>
      </c>
      <c r="I675" s="144">
        <f t="shared" si="82"/>
        <v>66.575422804080006</v>
      </c>
      <c r="J675" s="215">
        <f t="shared" si="83"/>
        <v>8.5938685915199997</v>
      </c>
      <c r="K675" s="215"/>
      <c r="L675" s="123">
        <f>年份汇总!$E$8</f>
        <v>7.9399999999999998E-2</v>
      </c>
      <c r="M675">
        <f t="shared" si="84"/>
        <v>7.8362227459200007</v>
      </c>
      <c r="N675" s="123">
        <f>年份汇总!$F$8</f>
        <v>7.2400000000000006E-2</v>
      </c>
      <c r="O675">
        <f>VLOOKUP(B675,[1]Sheet1!$A$1:$F$2193,6)</f>
        <v>7.4184708684567904E-2</v>
      </c>
      <c r="P675">
        <f t="shared" si="86"/>
        <v>6423512.7247896129</v>
      </c>
      <c r="Q675">
        <f t="shared" si="85"/>
        <v>6423512.7247896129</v>
      </c>
      <c r="R675">
        <f t="shared" si="87"/>
        <v>637533.63793536916</v>
      </c>
      <c r="S675">
        <f t="shared" si="88"/>
        <v>581327.90159346</v>
      </c>
    </row>
    <row r="676" spans="1:19">
      <c r="A676" s="171">
        <v>44009</v>
      </c>
      <c r="B676" s="15">
        <v>44009</v>
      </c>
      <c r="C676">
        <v>112.76741130000001</v>
      </c>
      <c r="D676" s="215">
        <f t="shared" si="89"/>
        <v>90.213929040000011</v>
      </c>
      <c r="E676" s="215"/>
      <c r="F676" s="215"/>
      <c r="G676" s="123">
        <f>年份汇总!$D$8</f>
        <v>0.8</v>
      </c>
      <c r="H676" s="123">
        <f>VLOOKUP(A676,'Hash shared by all mining pools'!$A$4:$Y$63,25)</f>
        <v>0.61509999999999998</v>
      </c>
      <c r="I676" s="144">
        <f t="shared" si="82"/>
        <v>69.363234690630009</v>
      </c>
      <c r="J676" s="215">
        <f t="shared" si="83"/>
        <v>8.953732457220001</v>
      </c>
      <c r="K676" s="215"/>
      <c r="L676" s="123">
        <f>年份汇总!$E$8</f>
        <v>7.9399999999999998E-2</v>
      </c>
      <c r="M676">
        <f t="shared" si="84"/>
        <v>8.1643605781200019</v>
      </c>
      <c r="N676" s="123">
        <f>年份汇总!$F$8</f>
        <v>7.2400000000000006E-2</v>
      </c>
      <c r="O676">
        <f>VLOOKUP(B676,[1]Sheet1!$A$1:$F$2193,6)</f>
        <v>7.2048284401891802E-2</v>
      </c>
      <c r="P676">
        <f t="shared" si="86"/>
        <v>6499758.8164860066</v>
      </c>
      <c r="Q676">
        <f t="shared" si="85"/>
        <v>6499758.8164860066</v>
      </c>
      <c r="R676">
        <f t="shared" si="87"/>
        <v>645101.06253623613</v>
      </c>
      <c r="S676">
        <f t="shared" si="88"/>
        <v>588228.17289198365</v>
      </c>
    </row>
    <row r="677" spans="1:19">
      <c r="A677" s="171">
        <v>44012</v>
      </c>
      <c r="B677" s="15">
        <v>44012</v>
      </c>
      <c r="C677">
        <v>115.793972</v>
      </c>
      <c r="D677" s="215">
        <f t="shared" si="89"/>
        <v>92.635177600000006</v>
      </c>
      <c r="E677" s="215"/>
      <c r="F677" s="215"/>
      <c r="G677" s="123">
        <f>年份汇总!$D$8</f>
        <v>0.8</v>
      </c>
      <c r="H677" s="123">
        <f>VLOOKUP(A677,'Hash shared by all mining pools'!$A$4:$Y$63,25)</f>
        <v>0.61509999999999998</v>
      </c>
      <c r="I677" s="144">
        <f t="shared" si="82"/>
        <v>71.224872177199998</v>
      </c>
      <c r="J677" s="215">
        <f t="shared" si="83"/>
        <v>9.1940413767999996</v>
      </c>
      <c r="K677" s="215"/>
      <c r="L677" s="123">
        <f>年份汇总!$E$8</f>
        <v>7.9399999999999998E-2</v>
      </c>
      <c r="M677">
        <f t="shared" si="84"/>
        <v>8.3834835728000012</v>
      </c>
      <c r="N677" s="123">
        <f>年份汇总!$F$8</f>
        <v>7.2400000000000006E-2</v>
      </c>
      <c r="O677">
        <f>VLOOKUP(B677,[1]Sheet1!$A$1:$F$2193,6)</f>
        <v>7.2785861348338005E-2</v>
      </c>
      <c r="P677">
        <f t="shared" si="86"/>
        <v>6742531.1927722674</v>
      </c>
      <c r="Q677">
        <f t="shared" si="85"/>
        <v>6742531.1927722674</v>
      </c>
      <c r="R677">
        <f t="shared" si="87"/>
        <v>669196.22088264744</v>
      </c>
      <c r="S677">
        <f t="shared" si="88"/>
        <v>610199.07294589025</v>
      </c>
    </row>
    <row r="678" spans="1:19">
      <c r="A678" s="171">
        <v>44015</v>
      </c>
      <c r="B678" s="15">
        <v>44015</v>
      </c>
      <c r="C678">
        <v>117.3625629</v>
      </c>
      <c r="D678" s="215">
        <f t="shared" si="89"/>
        <v>93.89005032</v>
      </c>
      <c r="E678" s="215"/>
      <c r="F678" s="215"/>
      <c r="G678" s="123">
        <f>年份汇总!$D$8</f>
        <v>0.8</v>
      </c>
      <c r="H678" s="123">
        <f>VLOOKUP(A678,'Hash shared by all mining pools'!$A$4:$Y$63,25)</f>
        <v>0.6157999999999999</v>
      </c>
      <c r="I678" s="144">
        <f t="shared" si="82"/>
        <v>72.271866233819992</v>
      </c>
      <c r="J678" s="215">
        <f t="shared" si="83"/>
        <v>9.3185874942599991</v>
      </c>
      <c r="K678" s="215"/>
      <c r="L678" s="123">
        <f>年份汇总!$E$8</f>
        <v>7.9399999999999998E-2</v>
      </c>
      <c r="M678">
        <f t="shared" si="84"/>
        <v>8.4970495539600002</v>
      </c>
      <c r="N678" s="123">
        <f>年份汇总!$F$8</f>
        <v>7.2400000000000006E-2</v>
      </c>
      <c r="O678">
        <f>VLOOKUP(B678,[1]Sheet1!$A$1:$F$2193,6)</f>
        <v>7.2384521247911199E-2</v>
      </c>
      <c r="P678">
        <f t="shared" si="86"/>
        <v>6796186.3423554916</v>
      </c>
      <c r="Q678">
        <f t="shared" si="85"/>
        <v>6796186.3423554916</v>
      </c>
      <c r="R678">
        <f t="shared" si="87"/>
        <v>674521.49447878252</v>
      </c>
      <c r="S678">
        <f t="shared" si="88"/>
        <v>615054.86398317199</v>
      </c>
    </row>
    <row r="679" spans="1:19">
      <c r="A679" s="171">
        <v>44018</v>
      </c>
      <c r="B679" s="15">
        <v>44018</v>
      </c>
      <c r="C679">
        <v>121.9566409</v>
      </c>
      <c r="D679" s="215">
        <f t="shared" si="89"/>
        <v>97.565312720000009</v>
      </c>
      <c r="E679" s="215"/>
      <c r="F679" s="215"/>
      <c r="G679" s="123">
        <f>年份汇总!$D$8</f>
        <v>0.8</v>
      </c>
      <c r="H679" s="123">
        <f>VLOOKUP(A679,'Hash shared by all mining pools'!$A$4:$Y$63,25)</f>
        <v>0.6157999999999999</v>
      </c>
      <c r="I679" s="144">
        <f t="shared" si="82"/>
        <v>75.100899466219985</v>
      </c>
      <c r="J679" s="215">
        <f t="shared" si="83"/>
        <v>9.6833572874599998</v>
      </c>
      <c r="K679" s="215"/>
      <c r="L679" s="123">
        <f>年份汇总!$E$8</f>
        <v>7.9399999999999998E-2</v>
      </c>
      <c r="M679">
        <f t="shared" si="84"/>
        <v>8.8296608011600011</v>
      </c>
      <c r="N679" s="123">
        <f>年份汇总!$F$8</f>
        <v>7.2400000000000006E-2</v>
      </c>
      <c r="O679">
        <f>VLOOKUP(B679,[1]Sheet1!$A$1:$F$2193,6)</f>
        <v>7.4679927747972899E-2</v>
      </c>
      <c r="P679">
        <f t="shared" si="86"/>
        <v>7286170.5046379818</v>
      </c>
      <c r="Q679">
        <f t="shared" si="85"/>
        <v>7286170.5046379818</v>
      </c>
      <c r="R679">
        <f t="shared" si="87"/>
        <v>723152.42258531961</v>
      </c>
      <c r="S679">
        <f t="shared" si="88"/>
        <v>659398.4306697374</v>
      </c>
    </row>
    <row r="680" spans="1:19">
      <c r="A680" s="171">
        <v>44021</v>
      </c>
      <c r="B680" s="15">
        <v>44021</v>
      </c>
      <c r="C680">
        <v>125.990398</v>
      </c>
      <c r="D680" s="215">
        <f t="shared" si="89"/>
        <v>100.7923184</v>
      </c>
      <c r="E680" s="215"/>
      <c r="F680" s="215"/>
      <c r="G680" s="123">
        <f>年份汇总!$D$8</f>
        <v>0.8</v>
      </c>
      <c r="H680" s="123">
        <f>VLOOKUP(A680,'Hash shared by all mining pools'!$A$4:$Y$63,25)</f>
        <v>0.6157999999999999</v>
      </c>
      <c r="I680" s="144">
        <f t="shared" si="82"/>
        <v>77.584887088399981</v>
      </c>
      <c r="J680" s="215">
        <f t="shared" si="83"/>
        <v>10.003637601199999</v>
      </c>
      <c r="K680" s="215"/>
      <c r="L680" s="123">
        <f>年份汇总!$E$8</f>
        <v>7.9399999999999998E-2</v>
      </c>
      <c r="M680">
        <f t="shared" si="84"/>
        <v>9.1217048152000011</v>
      </c>
      <c r="N680" s="123">
        <f>年份汇总!$F$8</f>
        <v>7.2400000000000006E-2</v>
      </c>
      <c r="O680">
        <f>VLOOKUP(B680,[1]Sheet1!$A$1:$F$2193,6)</f>
        <v>7.3903295434560701E-2</v>
      </c>
      <c r="P680">
        <f t="shared" si="86"/>
        <v>7448884.4842495089</v>
      </c>
      <c r="Q680">
        <f t="shared" si="85"/>
        <v>7448884.4842495089</v>
      </c>
      <c r="R680">
        <f t="shared" si="87"/>
        <v>739301.78506176372</v>
      </c>
      <c r="S680">
        <f t="shared" si="88"/>
        <v>674124.04582458059</v>
      </c>
    </row>
    <row r="681" spans="1:19">
      <c r="A681" s="171">
        <v>44024</v>
      </c>
      <c r="B681" s="15">
        <v>44024</v>
      </c>
      <c r="C681">
        <v>124.5332137</v>
      </c>
      <c r="D681" s="215">
        <f t="shared" si="89"/>
        <v>99.626570960000009</v>
      </c>
      <c r="E681" s="215"/>
      <c r="F681" s="215"/>
      <c r="G681" s="123">
        <f>年份汇总!$D$8</f>
        <v>0.8</v>
      </c>
      <c r="H681" s="123">
        <f>VLOOKUP(A681,'Hash shared by all mining pools'!$A$4:$Y$63,25)</f>
        <v>0.6157999999999999</v>
      </c>
      <c r="I681" s="144">
        <f t="shared" si="82"/>
        <v>76.687552996459985</v>
      </c>
      <c r="J681" s="215">
        <f t="shared" si="83"/>
        <v>9.8879371677800005</v>
      </c>
      <c r="K681" s="215"/>
      <c r="L681" s="123">
        <f>年份汇总!$E$8</f>
        <v>7.9399999999999998E-2</v>
      </c>
      <c r="M681">
        <f t="shared" si="84"/>
        <v>9.0162046718800006</v>
      </c>
      <c r="N681" s="123">
        <f>年份汇总!$F$8</f>
        <v>7.2400000000000006E-2</v>
      </c>
      <c r="O681">
        <f>VLOOKUP(B681,[1]Sheet1!$A$1:$F$2193,6)</f>
        <v>7.3891586208912299E-2</v>
      </c>
      <c r="P681">
        <f t="shared" si="86"/>
        <v>7361565.3567891596</v>
      </c>
      <c r="Q681">
        <f t="shared" si="85"/>
        <v>7361565.3567891596</v>
      </c>
      <c r="R681">
        <f t="shared" si="87"/>
        <v>730635.36166132404</v>
      </c>
      <c r="S681">
        <f t="shared" si="88"/>
        <v>666221.66478941892</v>
      </c>
    </row>
    <row r="682" spans="1:19">
      <c r="A682" s="171">
        <v>44027</v>
      </c>
      <c r="B682" s="15">
        <v>44027</v>
      </c>
      <c r="C682">
        <v>123.224186</v>
      </c>
      <c r="D682" s="215">
        <f t="shared" si="89"/>
        <v>98.579348800000005</v>
      </c>
      <c r="E682" s="215"/>
      <c r="F682" s="215"/>
      <c r="G682" s="123">
        <f>年份汇总!$D$8</f>
        <v>0.8</v>
      </c>
      <c r="H682" s="123">
        <f>VLOOKUP(A682,'Hash shared by all mining pools'!$A$4:$Y$63,25)</f>
        <v>0.6157999999999999</v>
      </c>
      <c r="I682" s="144">
        <f t="shared" si="82"/>
        <v>75.881453738799991</v>
      </c>
      <c r="J682" s="215">
        <f t="shared" si="83"/>
        <v>9.7840003683999992</v>
      </c>
      <c r="K682" s="215"/>
      <c r="L682" s="123">
        <f>年份汇总!$E$8</f>
        <v>7.9399999999999998E-2</v>
      </c>
      <c r="M682">
        <f t="shared" si="84"/>
        <v>8.9214310664000003</v>
      </c>
      <c r="N682" s="123">
        <f>年份汇总!$F$8</f>
        <v>7.2400000000000006E-2</v>
      </c>
      <c r="O682">
        <f>VLOOKUP(B682,[1]Sheet1!$A$1:$F$2193,6)</f>
        <v>6.6632412545797701E-2</v>
      </c>
      <c r="P682">
        <f t="shared" si="86"/>
        <v>6568579.8377376879</v>
      </c>
      <c r="Q682">
        <f t="shared" si="85"/>
        <v>6568579.8377376879</v>
      </c>
      <c r="R682">
        <f t="shared" si="87"/>
        <v>651931.54889546544</v>
      </c>
      <c r="S682">
        <f t="shared" si="88"/>
        <v>594456.4753152607</v>
      </c>
    </row>
    <row r="683" spans="1:19">
      <c r="A683" s="171">
        <v>44030</v>
      </c>
      <c r="B683" s="15">
        <v>44030</v>
      </c>
      <c r="C683">
        <v>121.358766</v>
      </c>
      <c r="D683" s="215">
        <f t="shared" si="89"/>
        <v>97.087012800000011</v>
      </c>
      <c r="E683" s="215"/>
      <c r="F683" s="215"/>
      <c r="G683" s="123">
        <f>年份汇总!$D$8</f>
        <v>0.8</v>
      </c>
      <c r="H683" s="123">
        <f>VLOOKUP(A683,'Hash shared by all mining pools'!$A$4:$Y$63,25)</f>
        <v>0.6157999999999999</v>
      </c>
      <c r="I683" s="144">
        <f t="shared" si="82"/>
        <v>74.732728102799996</v>
      </c>
      <c r="J683" s="215">
        <f t="shared" si="83"/>
        <v>9.6358860203999992</v>
      </c>
      <c r="K683" s="215"/>
      <c r="L683" s="123">
        <f>年份汇总!$E$8</f>
        <v>7.9399999999999998E-2</v>
      </c>
      <c r="M683">
        <f t="shared" si="84"/>
        <v>8.7863746584000015</v>
      </c>
      <c r="N683" s="123">
        <f>年份汇总!$F$8</f>
        <v>7.2400000000000006E-2</v>
      </c>
      <c r="O683">
        <f>VLOOKUP(B683,[1]Sheet1!$A$1:$F$2193,6)</f>
        <v>6.6387420188262103E-2</v>
      </c>
      <c r="P683">
        <f t="shared" si="86"/>
        <v>6445356.3135767821</v>
      </c>
      <c r="Q683">
        <f t="shared" si="85"/>
        <v>6445356.3135767821</v>
      </c>
      <c r="R683">
        <f t="shared" si="87"/>
        <v>639701.61412249552</v>
      </c>
      <c r="S683">
        <f t="shared" si="88"/>
        <v>583304.74637869874</v>
      </c>
    </row>
    <row r="684" spans="1:19">
      <c r="A684" s="171">
        <v>44033</v>
      </c>
      <c r="B684" s="15">
        <v>44033</v>
      </c>
      <c r="C684">
        <v>115.4738981</v>
      </c>
      <c r="D684" s="215">
        <f t="shared" si="89"/>
        <v>92.379118480000002</v>
      </c>
      <c r="E684" s="215"/>
      <c r="F684" s="215"/>
      <c r="G684" s="123">
        <f>年份汇总!$D$8</f>
        <v>0.8</v>
      </c>
      <c r="H684" s="123">
        <f>VLOOKUP(A684,'Hash shared by all mining pools'!$A$4:$Y$63,25)</f>
        <v>0.6157999999999999</v>
      </c>
      <c r="I684" s="144">
        <f t="shared" si="82"/>
        <v>71.108826449979986</v>
      </c>
      <c r="J684" s="215">
        <f t="shared" si="83"/>
        <v>9.1686275091400002</v>
      </c>
      <c r="K684" s="215"/>
      <c r="L684" s="123">
        <f>年份汇总!$E$8</f>
        <v>7.9399999999999998E-2</v>
      </c>
      <c r="M684">
        <f t="shared" si="84"/>
        <v>8.3603102224400008</v>
      </c>
      <c r="N684" s="123">
        <f>年份汇总!$F$8</f>
        <v>7.2400000000000006E-2</v>
      </c>
      <c r="O684">
        <f>VLOOKUP(B684,[1]Sheet1!$A$1:$F$2193,6)</f>
        <v>6.7951964578027393E-2</v>
      </c>
      <c r="P684">
        <f t="shared" si="86"/>
        <v>6277342.5867023561</v>
      </c>
      <c r="Q684">
        <f t="shared" si="85"/>
        <v>6277342.5867023561</v>
      </c>
      <c r="R684">
        <f t="shared" si="87"/>
        <v>623026.25173020887</v>
      </c>
      <c r="S684">
        <f t="shared" si="88"/>
        <v>568099.50409656332</v>
      </c>
    </row>
    <row r="685" spans="1:19">
      <c r="A685" s="171">
        <v>44036</v>
      </c>
      <c r="B685" s="15">
        <v>44036</v>
      </c>
      <c r="C685">
        <v>113.94305869999999</v>
      </c>
      <c r="D685" s="215">
        <f t="shared" si="89"/>
        <v>91.154446960000001</v>
      </c>
      <c r="E685" s="215"/>
      <c r="F685" s="215"/>
      <c r="G685" s="123">
        <f>年份汇总!$D$8</f>
        <v>0.8</v>
      </c>
      <c r="H685" s="123">
        <f>VLOOKUP(A685,'Hash shared by all mining pools'!$A$4:$Y$63,25)</f>
        <v>0.6157999999999999</v>
      </c>
      <c r="I685" s="144">
        <f t="shared" si="82"/>
        <v>70.166135547459987</v>
      </c>
      <c r="J685" s="215">
        <f t="shared" si="83"/>
        <v>9.0470788607799992</v>
      </c>
      <c r="K685" s="215"/>
      <c r="L685" s="123">
        <f>年份汇总!$E$8</f>
        <v>7.9399999999999998E-2</v>
      </c>
      <c r="M685">
        <f t="shared" si="84"/>
        <v>8.2494774498800005</v>
      </c>
      <c r="N685" s="123">
        <f>年份汇总!$F$8</f>
        <v>7.2400000000000006E-2</v>
      </c>
      <c r="O685">
        <f>VLOOKUP(B685,[1]Sheet1!$A$1:$F$2193,6)</f>
        <v>6.9126188303494096E-2</v>
      </c>
      <c r="P685">
        <f t="shared" si="86"/>
        <v>6301159.4652578253</v>
      </c>
      <c r="Q685">
        <f t="shared" si="85"/>
        <v>6301159.4652578253</v>
      </c>
      <c r="R685">
        <f t="shared" si="87"/>
        <v>625390.07692683907</v>
      </c>
      <c r="S685">
        <f t="shared" si="88"/>
        <v>570254.93160583323</v>
      </c>
    </row>
    <row r="686" spans="1:19">
      <c r="A686" s="171">
        <v>44039</v>
      </c>
      <c r="B686" s="15">
        <v>44039</v>
      </c>
      <c r="C686">
        <v>120.71805139999999</v>
      </c>
      <c r="D686" s="215">
        <f t="shared" si="89"/>
        <v>96.574441120000003</v>
      </c>
      <c r="E686" s="215"/>
      <c r="F686" s="215"/>
      <c r="G686" s="123">
        <f>年份汇总!$D$8</f>
        <v>0.8</v>
      </c>
      <c r="H686" s="123">
        <f>VLOOKUP(A686,'Hash shared by all mining pools'!$A$4:$Y$63,25)</f>
        <v>0.6157999999999999</v>
      </c>
      <c r="I686" s="144">
        <f t="shared" si="82"/>
        <v>74.338176052119991</v>
      </c>
      <c r="J686" s="215">
        <f t="shared" si="83"/>
        <v>9.5850132811599984</v>
      </c>
      <c r="K686" s="215"/>
      <c r="L686" s="123">
        <f>年份汇总!$E$8</f>
        <v>7.9399999999999998E-2</v>
      </c>
      <c r="M686">
        <f t="shared" si="84"/>
        <v>8.7399869213599999</v>
      </c>
      <c r="N686" s="123">
        <f>年份汇总!$F$8</f>
        <v>7.2400000000000006E-2</v>
      </c>
      <c r="O686">
        <f>VLOOKUP(B686,[1]Sheet1!$A$1:$F$2193,6)</f>
        <v>7.9665063688395696E-2</v>
      </c>
      <c r="P686">
        <f t="shared" si="86"/>
        <v>7693609.0024960209</v>
      </c>
      <c r="Q686">
        <f t="shared" si="85"/>
        <v>7693609.0024960209</v>
      </c>
      <c r="R686">
        <f t="shared" si="87"/>
        <v>763590.69349772995</v>
      </c>
      <c r="S686">
        <f t="shared" si="88"/>
        <v>696271.61472588987</v>
      </c>
    </row>
    <row r="687" spans="1:19">
      <c r="A687" s="171">
        <v>44042</v>
      </c>
      <c r="B687" s="15">
        <v>44042</v>
      </c>
      <c r="C687">
        <v>126.9409162</v>
      </c>
      <c r="D687" s="215">
        <f t="shared" si="89"/>
        <v>101.55273296000001</v>
      </c>
      <c r="E687" s="215"/>
      <c r="F687" s="215"/>
      <c r="G687" s="123">
        <f>年份汇总!$D$8</f>
        <v>0.8</v>
      </c>
      <c r="H687" s="123">
        <f>VLOOKUP(A687,'Hash shared by all mining pools'!$A$4:$Y$63,25)</f>
        <v>0.6157999999999999</v>
      </c>
      <c r="I687" s="144">
        <f t="shared" si="82"/>
        <v>78.170216195959995</v>
      </c>
      <c r="J687" s="215">
        <f t="shared" si="83"/>
        <v>10.079108746279999</v>
      </c>
      <c r="K687" s="215"/>
      <c r="L687" s="123">
        <f>年份汇总!$E$8</f>
        <v>7.9399999999999998E-2</v>
      </c>
      <c r="M687">
        <f t="shared" si="84"/>
        <v>9.1905223328800005</v>
      </c>
      <c r="N687" s="123">
        <f>年份汇总!$F$8</f>
        <v>7.2400000000000006E-2</v>
      </c>
      <c r="O687">
        <f>VLOOKUP(B687,[1]Sheet1!$A$1:$F$2193,6)</f>
        <v>8.2919791438653398E-2</v>
      </c>
      <c r="P687">
        <f t="shared" si="86"/>
        <v>8420731.4370684624</v>
      </c>
      <c r="Q687">
        <f t="shared" si="85"/>
        <v>8420731.4370684624</v>
      </c>
      <c r="R687">
        <f t="shared" si="87"/>
        <v>835757.59512904496</v>
      </c>
      <c r="S687">
        <f t="shared" si="88"/>
        <v>762076.19505469594</v>
      </c>
    </row>
    <row r="688" spans="1:19">
      <c r="A688" s="171">
        <v>44045</v>
      </c>
      <c r="B688" s="15">
        <v>44045</v>
      </c>
      <c r="C688">
        <v>124.7818814</v>
      </c>
      <c r="D688" s="215">
        <f t="shared" si="89"/>
        <v>99.825505120000003</v>
      </c>
      <c r="E688" s="215"/>
      <c r="F688" s="215"/>
      <c r="G688" s="123">
        <f>年份汇总!$D$8</f>
        <v>0.8</v>
      </c>
      <c r="H688" s="123">
        <f>VLOOKUP(A688,'Hash shared by all mining pools'!$A$4:$Y$63,25)</f>
        <v>0.61199999999999999</v>
      </c>
      <c r="I688" s="144">
        <f t="shared" si="82"/>
        <v>76.366511416799995</v>
      </c>
      <c r="J688" s="215">
        <f t="shared" si="83"/>
        <v>9.9076813831599999</v>
      </c>
      <c r="K688" s="215"/>
      <c r="L688" s="123">
        <f>年份汇总!$E$8</f>
        <v>7.9399999999999998E-2</v>
      </c>
      <c r="M688">
        <f t="shared" si="84"/>
        <v>9.0342082133600012</v>
      </c>
      <c r="N688" s="123">
        <f>年份汇总!$F$8</f>
        <v>7.2400000000000006E-2</v>
      </c>
      <c r="O688">
        <f>VLOOKUP(B688,[1]Sheet1!$A$1:$F$2193,6)</f>
        <v>8.2489939065521503E-2</v>
      </c>
      <c r="P688">
        <f t="shared" si="86"/>
        <v>8234599.8345337054</v>
      </c>
      <c r="Q688">
        <f t="shared" si="85"/>
        <v>8234599.8345337054</v>
      </c>
      <c r="R688">
        <f t="shared" si="87"/>
        <v>817284.03357747011</v>
      </c>
      <c r="S688">
        <f t="shared" si="88"/>
        <v>745231.28502530034</v>
      </c>
    </row>
    <row r="689" spans="1:19">
      <c r="A689" s="171">
        <v>44048</v>
      </c>
      <c r="B689" s="15">
        <v>44048</v>
      </c>
      <c r="C689">
        <v>122.15489479999999</v>
      </c>
      <c r="D689" s="215">
        <f t="shared" si="89"/>
        <v>97.723915840000004</v>
      </c>
      <c r="E689" s="215"/>
      <c r="F689" s="215"/>
      <c r="G689" s="123">
        <f>年份汇总!$D$8</f>
        <v>0.8</v>
      </c>
      <c r="H689" s="123">
        <f>VLOOKUP(A689,'Hash shared by all mining pools'!$A$4:$Y$63,25)</f>
        <v>0.61199999999999999</v>
      </c>
      <c r="I689" s="144">
        <f t="shared" si="82"/>
        <v>74.758795617600001</v>
      </c>
      <c r="J689" s="215">
        <f t="shared" si="83"/>
        <v>9.6990986471199996</v>
      </c>
      <c r="K689" s="215"/>
      <c r="L689" s="123">
        <f>年份汇总!$E$8</f>
        <v>7.9399999999999998E-2</v>
      </c>
      <c r="M689">
        <f t="shared" si="84"/>
        <v>8.8440143835200011</v>
      </c>
      <c r="N689" s="123">
        <f>年份汇总!$F$8</f>
        <v>7.2400000000000006E-2</v>
      </c>
      <c r="O689">
        <f>VLOOKUP(B689,[1]Sheet1!$A$1:$F$2193,6)</f>
        <v>8.7664660142836803E-2</v>
      </c>
      <c r="P689">
        <f t="shared" si="86"/>
        <v>8566933.8699407876</v>
      </c>
      <c r="Q689">
        <f t="shared" si="85"/>
        <v>8566933.8699407876</v>
      </c>
      <c r="R689">
        <f t="shared" si="87"/>
        <v>850268.186591623</v>
      </c>
      <c r="S689">
        <f t="shared" si="88"/>
        <v>775307.51522964123</v>
      </c>
    </row>
    <row r="690" spans="1:19">
      <c r="A690" s="171">
        <v>44051</v>
      </c>
      <c r="B690" s="15">
        <v>44051</v>
      </c>
      <c r="C690">
        <v>122.3941796</v>
      </c>
      <c r="D690" s="215">
        <f t="shared" si="89"/>
        <v>97.915343680000007</v>
      </c>
      <c r="E690" s="215"/>
      <c r="F690" s="215"/>
      <c r="G690" s="123">
        <f>年份汇总!$D$8</f>
        <v>0.8</v>
      </c>
      <c r="H690" s="123">
        <f>VLOOKUP(A690,'Hash shared by all mining pools'!$A$4:$Y$63,25)</f>
        <v>0.61199999999999999</v>
      </c>
      <c r="I690" s="144">
        <f t="shared" si="82"/>
        <v>74.905237915200004</v>
      </c>
      <c r="J690" s="215">
        <f t="shared" si="83"/>
        <v>9.7180978602400003</v>
      </c>
      <c r="K690" s="215"/>
      <c r="L690" s="123">
        <f>年份汇总!$E$8</f>
        <v>7.9399999999999998E-2</v>
      </c>
      <c r="M690">
        <f t="shared" si="84"/>
        <v>8.8613386030400001</v>
      </c>
      <c r="N690" s="123">
        <f>年份汇总!$F$8</f>
        <v>7.2400000000000006E-2</v>
      </c>
      <c r="O690">
        <f>VLOOKUP(B690,[1]Sheet1!$A$1:$F$2193,6)</f>
        <v>8.7717123027960406E-2</v>
      </c>
      <c r="P690">
        <f t="shared" si="86"/>
        <v>8588852.2479035873</v>
      </c>
      <c r="Q690">
        <f t="shared" si="85"/>
        <v>8588852.2479035873</v>
      </c>
      <c r="R690">
        <f t="shared" si="87"/>
        <v>852443.58560443087</v>
      </c>
      <c r="S690">
        <f t="shared" si="88"/>
        <v>777291.12843527447</v>
      </c>
    </row>
    <row r="691" spans="1:19">
      <c r="A691" s="171">
        <v>44054</v>
      </c>
      <c r="B691" s="15">
        <v>44054</v>
      </c>
      <c r="C691">
        <v>124.66738530000001</v>
      </c>
      <c r="D691" s="215">
        <f t="shared" si="89"/>
        <v>99.733908240000005</v>
      </c>
      <c r="E691" s="215"/>
      <c r="F691" s="215"/>
      <c r="G691" s="123">
        <f>年份汇总!$D$8</f>
        <v>0.8</v>
      </c>
      <c r="H691" s="123">
        <f>VLOOKUP(A691,'Hash shared by all mining pools'!$A$4:$Y$63,25)</f>
        <v>0.61199999999999999</v>
      </c>
      <c r="I691" s="144">
        <f t="shared" si="82"/>
        <v>76.296439803600009</v>
      </c>
      <c r="J691" s="215">
        <f t="shared" si="83"/>
        <v>9.898590392820001</v>
      </c>
      <c r="K691" s="215"/>
      <c r="L691" s="123">
        <f>年份汇总!$E$8</f>
        <v>7.9399999999999998E-2</v>
      </c>
      <c r="M691">
        <f t="shared" si="84"/>
        <v>9.0259186957200015</v>
      </c>
      <c r="N691" s="123">
        <f>年份汇总!$F$8</f>
        <v>7.2400000000000006E-2</v>
      </c>
      <c r="O691">
        <f>VLOOKUP(B691,[1]Sheet1!$A$1:$F$2193,6)</f>
        <v>8.4649875875979594E-2</v>
      </c>
      <c r="P691">
        <f t="shared" si="86"/>
        <v>8442462.9531423394</v>
      </c>
      <c r="Q691">
        <f t="shared" si="85"/>
        <v>8442462.9531423394</v>
      </c>
      <c r="R691">
        <f t="shared" si="87"/>
        <v>837914.44809937722</v>
      </c>
      <c r="S691">
        <f t="shared" si="88"/>
        <v>764042.89725938183</v>
      </c>
    </row>
    <row r="692" spans="1:19">
      <c r="A692" s="171">
        <v>44057</v>
      </c>
      <c r="B692" s="15">
        <v>44057</v>
      </c>
      <c r="C692">
        <v>126.3479727</v>
      </c>
      <c r="D692" s="215">
        <f t="shared" si="89"/>
        <v>101.07837816</v>
      </c>
      <c r="E692" s="215"/>
      <c r="F692" s="215"/>
      <c r="G692" s="123">
        <f>年份汇总!$D$8</f>
        <v>0.8</v>
      </c>
      <c r="H692" s="123">
        <f>VLOOKUP(A692,'Hash shared by all mining pools'!$A$4:$Y$63,25)</f>
        <v>0.61199999999999999</v>
      </c>
      <c r="I692" s="144">
        <f t="shared" si="82"/>
        <v>77.324959292399996</v>
      </c>
      <c r="J692" s="215">
        <f t="shared" si="83"/>
        <v>10.032029032380001</v>
      </c>
      <c r="K692" s="215"/>
      <c r="L692" s="123">
        <f>年份汇总!$E$8</f>
        <v>7.9399999999999998E-2</v>
      </c>
      <c r="M692">
        <f t="shared" si="84"/>
        <v>9.1475932234800013</v>
      </c>
      <c r="N692" s="123">
        <f>年份汇总!$F$8</f>
        <v>7.2400000000000006E-2</v>
      </c>
      <c r="O692">
        <f>VLOOKUP(B692,[1]Sheet1!$A$1:$F$2193,6)</f>
        <v>8.7308248144524397E-2</v>
      </c>
      <c r="P692">
        <f t="shared" si="86"/>
        <v>8824976.1224393565</v>
      </c>
      <c r="Q692">
        <f t="shared" si="85"/>
        <v>8824976.1224393565</v>
      </c>
      <c r="R692">
        <f t="shared" si="87"/>
        <v>875878.88015210605</v>
      </c>
      <c r="S692">
        <f t="shared" si="88"/>
        <v>798660.33908076177</v>
      </c>
    </row>
    <row r="693" spans="1:19">
      <c r="A693" s="171">
        <v>44060</v>
      </c>
      <c r="B693" s="15">
        <v>44060</v>
      </c>
      <c r="C693">
        <v>129.07539320000001</v>
      </c>
      <c r="D693" s="215">
        <f t="shared" si="89"/>
        <v>103.26031456000001</v>
      </c>
      <c r="E693" s="215"/>
      <c r="F693" s="215"/>
      <c r="G693" s="123">
        <f>年份汇总!$D$8</f>
        <v>0.8</v>
      </c>
      <c r="H693" s="123">
        <f>VLOOKUP(A693,'Hash shared by all mining pools'!$A$4:$Y$63,25)</f>
        <v>0.61199999999999999</v>
      </c>
      <c r="I693" s="144">
        <f t="shared" si="82"/>
        <v>78.994140638399998</v>
      </c>
      <c r="J693" s="215">
        <f t="shared" si="83"/>
        <v>10.24858622008</v>
      </c>
      <c r="K693" s="215"/>
      <c r="L693" s="123">
        <f>年份汇总!$E$8</f>
        <v>7.9399999999999998E-2</v>
      </c>
      <c r="M693">
        <f t="shared" si="84"/>
        <v>9.3450584676800013</v>
      </c>
      <c r="N693" s="123">
        <f>年份汇总!$F$8</f>
        <v>7.2400000000000006E-2</v>
      </c>
      <c r="O693">
        <f>VLOOKUP(B693,[1]Sheet1!$A$1:$F$2193,6)</f>
        <v>9.0910189003894096E-2</v>
      </c>
      <c r="P693">
        <f t="shared" si="86"/>
        <v>9387414.7132511586</v>
      </c>
      <c r="Q693">
        <f t="shared" si="85"/>
        <v>9387414.7132511586</v>
      </c>
      <c r="R693">
        <f t="shared" si="87"/>
        <v>931700.91029017733</v>
      </c>
      <c r="S693">
        <f t="shared" si="88"/>
        <v>849561.03154922987</v>
      </c>
    </row>
    <row r="694" spans="1:19">
      <c r="A694" s="171">
        <v>44063</v>
      </c>
      <c r="B694" s="15">
        <v>44063</v>
      </c>
      <c r="C694">
        <v>125.64984800000001</v>
      </c>
      <c r="D694" s="215">
        <f t="shared" si="89"/>
        <v>100.51987840000001</v>
      </c>
      <c r="E694" s="215"/>
      <c r="F694" s="215"/>
      <c r="G694" s="123">
        <f>年份汇总!$D$8</f>
        <v>0.8</v>
      </c>
      <c r="H694" s="123">
        <f>VLOOKUP(A694,'Hash shared by all mining pools'!$A$4:$Y$63,25)</f>
        <v>0.61199999999999999</v>
      </c>
      <c r="I694" s="144">
        <f t="shared" si="82"/>
        <v>76.897706976000009</v>
      </c>
      <c r="J694" s="215">
        <f t="shared" si="83"/>
        <v>9.9765979312000006</v>
      </c>
      <c r="K694" s="215"/>
      <c r="L694" s="123">
        <f>年份汇总!$E$8</f>
        <v>7.9399999999999998E-2</v>
      </c>
      <c r="M694">
        <f t="shared" si="84"/>
        <v>9.0970489952000015</v>
      </c>
      <c r="N694" s="123">
        <f>年份汇总!$F$8</f>
        <v>7.2400000000000006E-2</v>
      </c>
      <c r="O694">
        <f>VLOOKUP(B694,[1]Sheet1!$A$1:$F$2193,6)</f>
        <v>8.8120582138512399E-2</v>
      </c>
      <c r="P694">
        <f t="shared" si="86"/>
        <v>8857870.2011004779</v>
      </c>
      <c r="Q694">
        <f t="shared" si="85"/>
        <v>8857870.2011004779</v>
      </c>
      <c r="R694">
        <f t="shared" si="87"/>
        <v>879143.61745922256</v>
      </c>
      <c r="S694">
        <f t="shared" si="88"/>
        <v>801637.2531995934</v>
      </c>
    </row>
    <row r="695" spans="1:19">
      <c r="A695" s="171">
        <v>44066</v>
      </c>
      <c r="B695" s="15">
        <v>44066</v>
      </c>
      <c r="C695">
        <v>121.7985116</v>
      </c>
      <c r="D695" s="215">
        <f t="shared" si="89"/>
        <v>97.438809280000001</v>
      </c>
      <c r="E695" s="215"/>
      <c r="F695" s="215"/>
      <c r="G695" s="123">
        <f>年份汇总!$D$8</f>
        <v>0.8</v>
      </c>
      <c r="H695" s="123">
        <f>VLOOKUP(A695,'Hash shared by all mining pools'!$A$4:$Y$63,25)</f>
        <v>0.61199999999999999</v>
      </c>
      <c r="I695" s="144">
        <f t="shared" si="82"/>
        <v>74.540689099199994</v>
      </c>
      <c r="J695" s="215">
        <f t="shared" si="83"/>
        <v>9.6708018210399995</v>
      </c>
      <c r="K695" s="215"/>
      <c r="L695" s="123">
        <f>年份汇总!$E$8</f>
        <v>7.9399999999999998E-2</v>
      </c>
      <c r="M695">
        <f t="shared" si="84"/>
        <v>8.8182122398400011</v>
      </c>
      <c r="N695" s="123">
        <f>年份汇总!$F$8</f>
        <v>7.2400000000000006E-2</v>
      </c>
      <c r="O695">
        <f>VLOOKUP(B695,[1]Sheet1!$A$1:$F$2193,6)</f>
        <v>8.6536567943112194E-2</v>
      </c>
      <c r="P695">
        <f t="shared" si="86"/>
        <v>8432020.1395546719</v>
      </c>
      <c r="Q695">
        <f t="shared" si="85"/>
        <v>8432020.1395546719</v>
      </c>
      <c r="R695">
        <f t="shared" si="87"/>
        <v>836877.99885080103</v>
      </c>
      <c r="S695">
        <f t="shared" si="88"/>
        <v>763097.82262969785</v>
      </c>
    </row>
    <row r="696" spans="1:19">
      <c r="A696" s="171">
        <v>44069</v>
      </c>
      <c r="B696" s="15">
        <v>44069</v>
      </c>
      <c r="C696">
        <v>123.2976919</v>
      </c>
      <c r="D696" s="215">
        <f t="shared" si="89"/>
        <v>98.638153520000003</v>
      </c>
      <c r="E696" s="215"/>
      <c r="F696" s="215"/>
      <c r="G696" s="123">
        <f>年份汇总!$D$8</f>
        <v>0.8</v>
      </c>
      <c r="H696" s="123">
        <f>VLOOKUP(A696,'Hash shared by all mining pools'!$A$4:$Y$63,25)</f>
        <v>0.61199999999999999</v>
      </c>
      <c r="I696" s="144">
        <f t="shared" si="82"/>
        <v>75.458187442799996</v>
      </c>
      <c r="J696" s="215">
        <f t="shared" si="83"/>
        <v>9.7898367368599999</v>
      </c>
      <c r="K696" s="215"/>
      <c r="L696" s="123">
        <f>年份汇总!$E$8</f>
        <v>7.9399999999999998E-2</v>
      </c>
      <c r="M696">
        <f t="shared" si="84"/>
        <v>8.9267528935600016</v>
      </c>
      <c r="N696" s="123">
        <f>年份汇总!$F$8</f>
        <v>7.2400000000000006E-2</v>
      </c>
      <c r="O696">
        <f>VLOOKUP(B696,[1]Sheet1!$A$1:$F$2193,6)</f>
        <v>8.2265371327107498E-2</v>
      </c>
      <c r="P696">
        <f t="shared" si="86"/>
        <v>8114504.3263430363</v>
      </c>
      <c r="Q696">
        <f t="shared" si="85"/>
        <v>8114504.3263430363</v>
      </c>
      <c r="R696">
        <f t="shared" si="87"/>
        <v>805364.55438954628</v>
      </c>
      <c r="S696">
        <f t="shared" si="88"/>
        <v>734362.64153404487</v>
      </c>
    </row>
    <row r="697" spans="1:19">
      <c r="A697" s="171">
        <v>44072</v>
      </c>
      <c r="B697" s="15">
        <v>44072</v>
      </c>
      <c r="C697">
        <v>122.0178018</v>
      </c>
      <c r="D697" s="215">
        <f t="shared" si="89"/>
        <v>97.614241440000001</v>
      </c>
      <c r="E697" s="215"/>
      <c r="F697" s="215"/>
      <c r="G697" s="123">
        <f>年份汇总!$D$8</f>
        <v>0.8</v>
      </c>
      <c r="H697" s="123">
        <f>VLOOKUP(A697,'Hash shared by all mining pools'!$A$4:$Y$63,25)</f>
        <v>0.61199999999999999</v>
      </c>
      <c r="I697" s="144">
        <f t="shared" si="82"/>
        <v>74.674894701599996</v>
      </c>
      <c r="J697" s="215">
        <f t="shared" si="83"/>
        <v>9.6882134629200003</v>
      </c>
      <c r="K697" s="215"/>
      <c r="L697" s="123">
        <f>年份汇总!$E$8</f>
        <v>7.9399999999999998E-2</v>
      </c>
      <c r="M697">
        <f t="shared" si="84"/>
        <v>8.8340888503200006</v>
      </c>
      <c r="N697" s="123">
        <f>年份汇总!$F$8</f>
        <v>7.2400000000000006E-2</v>
      </c>
      <c r="O697">
        <f>VLOOKUP(B697,[1]Sheet1!$A$1:$F$2193,6)</f>
        <v>8.239791696663E-2</v>
      </c>
      <c r="P697">
        <f t="shared" si="86"/>
        <v>8043210.1609336929</v>
      </c>
      <c r="Q697">
        <f t="shared" si="85"/>
        <v>8043210.1609336929</v>
      </c>
      <c r="R697">
        <f t="shared" si="87"/>
        <v>798288.60847266903</v>
      </c>
      <c r="S697">
        <f t="shared" si="88"/>
        <v>727910.51956449926</v>
      </c>
    </row>
    <row r="698" spans="1:19">
      <c r="A698" s="170">
        <v>44075</v>
      </c>
      <c r="B698" s="14">
        <v>44075</v>
      </c>
      <c r="C698">
        <v>122.46284730000001</v>
      </c>
      <c r="D698" s="215">
        <f t="shared" si="89"/>
        <v>97.970277840000008</v>
      </c>
      <c r="E698" s="215"/>
      <c r="F698" s="215"/>
      <c r="G698" s="123">
        <f>年份汇总!$D$8</f>
        <v>0.8</v>
      </c>
      <c r="H698" s="123">
        <f>VLOOKUP(A698,'Hash shared by all mining pools'!$A$4:$Y$63,25)</f>
        <v>0.63530000000000009</v>
      </c>
      <c r="I698" s="144">
        <f t="shared" si="82"/>
        <v>77.800646889690015</v>
      </c>
      <c r="J698" s="215">
        <f t="shared" si="83"/>
        <v>9.7235500756200004</v>
      </c>
      <c r="K698" s="215"/>
      <c r="L698" s="123">
        <f>年份汇总!$E$8</f>
        <v>7.9399999999999998E-2</v>
      </c>
      <c r="M698">
        <f t="shared" si="84"/>
        <v>8.8663101445200017</v>
      </c>
      <c r="N698" s="123">
        <f>年份汇总!$F$8</f>
        <v>7.2400000000000006E-2</v>
      </c>
      <c r="O698">
        <f>VLOOKUP(B698,[1]Sheet1!$A$1:$F$2193,6)</f>
        <v>8.5717716206987996E-2</v>
      </c>
      <c r="P698">
        <f t="shared" si="86"/>
        <v>8397788.4726088848</v>
      </c>
      <c r="Q698">
        <f t="shared" si="85"/>
        <v>8397788.4726088848</v>
      </c>
      <c r="R698">
        <f t="shared" si="87"/>
        <v>833480.50590643182</v>
      </c>
      <c r="S698">
        <f t="shared" si="88"/>
        <v>759999.85677110427</v>
      </c>
    </row>
    <row r="699" spans="1:19">
      <c r="A699" s="171">
        <v>44078</v>
      </c>
      <c r="B699" s="15">
        <v>44078</v>
      </c>
      <c r="C699">
        <v>126.3084473</v>
      </c>
      <c r="D699" s="215">
        <f t="shared" si="89"/>
        <v>101.04675784</v>
      </c>
      <c r="E699" s="215"/>
      <c r="F699" s="215"/>
      <c r="G699" s="123">
        <f>年份汇总!$D$8</f>
        <v>0.8</v>
      </c>
      <c r="H699" s="123">
        <f>VLOOKUP(A699,'Hash shared by all mining pools'!$A$4:$Y$63,25)</f>
        <v>0.63530000000000009</v>
      </c>
      <c r="I699" s="144">
        <f t="shared" si="82"/>
        <v>80.243756569690007</v>
      </c>
      <c r="J699" s="215">
        <f t="shared" si="83"/>
        <v>10.028890715619999</v>
      </c>
      <c r="K699" s="215"/>
      <c r="L699" s="123">
        <f>年份汇总!$E$8</f>
        <v>7.9399999999999998E-2</v>
      </c>
      <c r="M699">
        <f t="shared" si="84"/>
        <v>9.1447315845200006</v>
      </c>
      <c r="N699" s="123">
        <f>年份汇总!$F$8</f>
        <v>7.2400000000000006E-2</v>
      </c>
      <c r="O699">
        <f>VLOOKUP(B699,[1]Sheet1!$A$1:$F$2193,6)</f>
        <v>7.5272532630419095E-2</v>
      </c>
      <c r="P699">
        <f t="shared" si="86"/>
        <v>7606045.3767094566</v>
      </c>
      <c r="Q699">
        <f t="shared" si="85"/>
        <v>7606045.3767094566</v>
      </c>
      <c r="R699">
        <f t="shared" si="87"/>
        <v>754900.0036384135</v>
      </c>
      <c r="S699">
        <f t="shared" si="88"/>
        <v>688347.10659220594</v>
      </c>
    </row>
    <row r="700" spans="1:19">
      <c r="A700" s="171">
        <v>44081</v>
      </c>
      <c r="B700" s="15">
        <v>44081</v>
      </c>
      <c r="C700">
        <v>122.1937595</v>
      </c>
      <c r="D700" s="215">
        <f t="shared" si="89"/>
        <v>97.755007599999999</v>
      </c>
      <c r="E700" s="215"/>
      <c r="F700" s="215"/>
      <c r="G700" s="123">
        <f>年份汇总!$D$8</f>
        <v>0.8</v>
      </c>
      <c r="H700" s="123">
        <f>VLOOKUP(A700,'Hash shared by all mining pools'!$A$4:$Y$63,25)</f>
        <v>0.63530000000000009</v>
      </c>
      <c r="I700" s="144">
        <f t="shared" si="82"/>
        <v>77.62969541035001</v>
      </c>
      <c r="J700" s="215">
        <f t="shared" si="83"/>
        <v>9.7021845042999999</v>
      </c>
      <c r="K700" s="215"/>
      <c r="L700" s="123">
        <f>年份汇总!$E$8</f>
        <v>7.9399999999999998E-2</v>
      </c>
      <c r="M700">
        <f t="shared" si="84"/>
        <v>8.8468281877999999</v>
      </c>
      <c r="N700" s="123">
        <f>年份汇总!$F$8</f>
        <v>7.2400000000000006E-2</v>
      </c>
      <c r="O700">
        <f>VLOOKUP(B700,[1]Sheet1!$A$1:$F$2193,6)</f>
        <v>7.5161413736970203E-2</v>
      </c>
      <c r="P700">
        <f t="shared" si="86"/>
        <v>7347404.5710842665</v>
      </c>
      <c r="Q700">
        <f t="shared" si="85"/>
        <v>7347404.5710842665</v>
      </c>
      <c r="R700">
        <f t="shared" si="87"/>
        <v>729229.90368011338</v>
      </c>
      <c r="S700">
        <f t="shared" si="88"/>
        <v>664940.11368312617</v>
      </c>
    </row>
    <row r="701" spans="1:19">
      <c r="A701" s="171">
        <v>44084</v>
      </c>
      <c r="B701" s="15">
        <v>44084</v>
      </c>
      <c r="C701">
        <v>127.9300892</v>
      </c>
      <c r="D701" s="215">
        <f t="shared" si="89"/>
        <v>102.34407136</v>
      </c>
      <c r="E701" s="215"/>
      <c r="F701" s="215"/>
      <c r="G701" s="123">
        <f>年份汇总!$D$8</f>
        <v>0.8</v>
      </c>
      <c r="H701" s="123">
        <f>VLOOKUP(A701,'Hash shared by all mining pools'!$A$4:$Y$63,25)</f>
        <v>0.63530000000000009</v>
      </c>
      <c r="I701" s="144">
        <f t="shared" si="82"/>
        <v>81.273985668760005</v>
      </c>
      <c r="J701" s="215">
        <f t="shared" si="83"/>
        <v>10.157649082479999</v>
      </c>
      <c r="K701" s="215"/>
      <c r="L701" s="123">
        <f>年份汇总!$E$8</f>
        <v>7.9399999999999998E-2</v>
      </c>
      <c r="M701">
        <f t="shared" si="84"/>
        <v>9.2621384580800008</v>
      </c>
      <c r="N701" s="123">
        <f>年份汇总!$F$8</f>
        <v>7.2400000000000006E-2</v>
      </c>
      <c r="O701">
        <f>VLOOKUP(B701,[1]Sheet1!$A$1:$F$2193,6)</f>
        <v>7.5114879816901098E-2</v>
      </c>
      <c r="P701">
        <f t="shared" si="86"/>
        <v>7687562.6201787498</v>
      </c>
      <c r="Q701">
        <f t="shared" si="85"/>
        <v>7687562.6201787498</v>
      </c>
      <c r="R701">
        <f t="shared" si="87"/>
        <v>762990.59005274088</v>
      </c>
      <c r="S701">
        <f t="shared" si="88"/>
        <v>695724.417126177</v>
      </c>
    </row>
    <row r="702" spans="1:19">
      <c r="A702" s="171">
        <v>44087</v>
      </c>
      <c r="B702" s="15">
        <v>44087</v>
      </c>
      <c r="C702">
        <v>131.8735897</v>
      </c>
      <c r="D702" s="215">
        <f t="shared" si="89"/>
        <v>105.49887176</v>
      </c>
      <c r="E702" s="215"/>
      <c r="F702" s="215"/>
      <c r="G702" s="123">
        <f>年份汇总!$D$8</f>
        <v>0.8</v>
      </c>
      <c r="H702" s="123">
        <f>VLOOKUP(A702,'Hash shared by all mining pools'!$A$4:$Y$63,25)</f>
        <v>0.63530000000000009</v>
      </c>
      <c r="I702" s="144">
        <f t="shared" si="82"/>
        <v>83.779291536410014</v>
      </c>
      <c r="J702" s="215">
        <f t="shared" si="83"/>
        <v>10.47076302218</v>
      </c>
      <c r="K702" s="215"/>
      <c r="L702" s="123">
        <f>年份汇总!$E$8</f>
        <v>7.9399999999999998E-2</v>
      </c>
      <c r="M702">
        <f t="shared" si="84"/>
        <v>9.5476478942800007</v>
      </c>
      <c r="N702" s="123">
        <f>年份汇总!$F$8</f>
        <v>7.2400000000000006E-2</v>
      </c>
      <c r="O702">
        <f>VLOOKUP(B702,[1]Sheet1!$A$1:$F$2193,6)</f>
        <v>7.4829442780714295E-2</v>
      </c>
      <c r="P702">
        <f t="shared" si="86"/>
        <v>7894421.7877948349</v>
      </c>
      <c r="Q702">
        <f t="shared" si="85"/>
        <v>7894421.7877948349</v>
      </c>
      <c r="R702">
        <f t="shared" si="87"/>
        <v>783521.3624386373</v>
      </c>
      <c r="S702">
        <f t="shared" si="88"/>
        <v>714445.17179543269</v>
      </c>
    </row>
    <row r="703" spans="1:19">
      <c r="A703" s="171">
        <v>44090</v>
      </c>
      <c r="B703" s="15">
        <v>44090</v>
      </c>
      <c r="C703">
        <v>136.48569209999999</v>
      </c>
      <c r="D703" s="215">
        <f t="shared" si="89"/>
        <v>109.18855368</v>
      </c>
      <c r="E703" s="215"/>
      <c r="F703" s="215"/>
      <c r="G703" s="123">
        <f>年份汇总!$D$8</f>
        <v>0.8</v>
      </c>
      <c r="H703" s="123">
        <f>VLOOKUP(A703,'Hash shared by all mining pools'!$A$4:$Y$63,25)</f>
        <v>0.63530000000000009</v>
      </c>
      <c r="I703" s="144">
        <f t="shared" si="82"/>
        <v>86.709360191130003</v>
      </c>
      <c r="J703" s="215">
        <f t="shared" si="83"/>
        <v>10.83696395274</v>
      </c>
      <c r="K703" s="215"/>
      <c r="L703" s="123">
        <f>年份汇总!$E$8</f>
        <v>7.9399999999999998E-2</v>
      </c>
      <c r="M703">
        <f t="shared" si="84"/>
        <v>9.881564108040001</v>
      </c>
      <c r="N703" s="123">
        <f>年份汇总!$F$8</f>
        <v>7.2400000000000006E-2</v>
      </c>
      <c r="O703">
        <f>VLOOKUP(B703,[1]Sheet1!$A$1:$F$2193,6)</f>
        <v>7.9549084013388602E-2</v>
      </c>
      <c r="P703">
        <f t="shared" si="86"/>
        <v>8685849.4299907107</v>
      </c>
      <c r="Q703">
        <f t="shared" si="85"/>
        <v>8685849.4299907107</v>
      </c>
      <c r="R703">
        <f t="shared" si="87"/>
        <v>862070.55592657812</v>
      </c>
      <c r="S703">
        <f t="shared" si="88"/>
        <v>786069.3734141594</v>
      </c>
    </row>
    <row r="704" spans="1:19">
      <c r="A704" s="171">
        <v>44093</v>
      </c>
      <c r="B704" s="15">
        <v>44093</v>
      </c>
      <c r="C704">
        <v>139.81160700000001</v>
      </c>
      <c r="D704" s="215">
        <f t="shared" si="89"/>
        <v>111.84928560000002</v>
      </c>
      <c r="E704" s="215"/>
      <c r="F704" s="215"/>
      <c r="G704" s="123">
        <f>年份汇总!$D$8</f>
        <v>0.8</v>
      </c>
      <c r="H704" s="123">
        <f>VLOOKUP(A704,'Hash shared by all mining pools'!$A$4:$Y$63,25)</f>
        <v>0.63530000000000009</v>
      </c>
      <c r="I704" s="144">
        <f t="shared" si="82"/>
        <v>88.822313927100012</v>
      </c>
      <c r="J704" s="215">
        <f t="shared" si="83"/>
        <v>11.1010415958</v>
      </c>
      <c r="K704" s="215"/>
      <c r="L704" s="123">
        <f>年份汇总!$E$8</f>
        <v>7.9399999999999998E-2</v>
      </c>
      <c r="M704">
        <f t="shared" si="84"/>
        <v>10.122360346800001</v>
      </c>
      <c r="N704" s="123">
        <f>年份汇总!$F$8</f>
        <v>7.2400000000000006E-2</v>
      </c>
      <c r="O704">
        <f>VLOOKUP(B704,[1]Sheet1!$A$1:$F$2193,6)</f>
        <v>8.0414890361091104E-2</v>
      </c>
      <c r="P704">
        <f t="shared" si="86"/>
        <v>8994348.0384903662</v>
      </c>
      <c r="Q704">
        <f t="shared" si="85"/>
        <v>8994348.0384903662</v>
      </c>
      <c r="R704">
        <f t="shared" si="87"/>
        <v>892689.04282016878</v>
      </c>
      <c r="S704">
        <f t="shared" si="88"/>
        <v>813988.49748337816</v>
      </c>
    </row>
    <row r="705" spans="1:19">
      <c r="A705" s="171">
        <v>44096</v>
      </c>
      <c r="B705" s="15">
        <v>44096</v>
      </c>
      <c r="C705">
        <v>139.9045059</v>
      </c>
      <c r="D705" s="215">
        <f t="shared" si="89"/>
        <v>111.92360472000001</v>
      </c>
      <c r="E705" s="215"/>
      <c r="F705" s="215"/>
      <c r="G705" s="123">
        <f>年份汇总!$D$8</f>
        <v>0.8</v>
      </c>
      <c r="H705" s="123">
        <f>VLOOKUP(A705,'Hash shared by all mining pools'!$A$4:$Y$63,25)</f>
        <v>0.63530000000000009</v>
      </c>
      <c r="I705" s="144">
        <f t="shared" si="82"/>
        <v>88.881332598270021</v>
      </c>
      <c r="J705" s="215">
        <f t="shared" si="83"/>
        <v>11.108417768460001</v>
      </c>
      <c r="K705" s="215"/>
      <c r="L705" s="123">
        <f>年份汇总!$E$8</f>
        <v>7.9399999999999998E-2</v>
      </c>
      <c r="M705">
        <f t="shared" si="84"/>
        <v>10.129086227160002</v>
      </c>
      <c r="N705" s="123">
        <f>年份汇总!$F$8</f>
        <v>7.2400000000000006E-2</v>
      </c>
      <c r="O705">
        <f>VLOOKUP(B705,[1]Sheet1!$A$1:$F$2193,6)</f>
        <v>6.8599991723179099E-2</v>
      </c>
      <c r="P705">
        <f t="shared" si="86"/>
        <v>7677958.35742037</v>
      </c>
      <c r="Q705">
        <f t="shared" si="85"/>
        <v>7677958.35742037</v>
      </c>
      <c r="R705">
        <f t="shared" si="87"/>
        <v>762037.36697397172</v>
      </c>
      <c r="S705">
        <f t="shared" si="88"/>
        <v>694855.23134654365</v>
      </c>
    </row>
    <row r="706" spans="1:19">
      <c r="A706" s="171">
        <v>44099</v>
      </c>
      <c r="B706" s="15">
        <v>44099</v>
      </c>
      <c r="C706">
        <v>136.97441309999999</v>
      </c>
      <c r="D706" s="215">
        <f t="shared" si="89"/>
        <v>109.57953048</v>
      </c>
      <c r="E706" s="215"/>
      <c r="F706" s="215"/>
      <c r="G706" s="123">
        <f>年份汇总!$D$8</f>
        <v>0.8</v>
      </c>
      <c r="H706" s="123">
        <f>VLOOKUP(A706,'Hash shared by all mining pools'!$A$4:$Y$63,25)</f>
        <v>0.63530000000000009</v>
      </c>
      <c r="I706" s="144">
        <f t="shared" ref="I706:I748" si="90">C706*H706</f>
        <v>87.019844642430002</v>
      </c>
      <c r="J706" s="215">
        <f t="shared" ref="J706:J748" si="91">L706*C706</f>
        <v>10.875768400139998</v>
      </c>
      <c r="K706" s="215"/>
      <c r="L706" s="123">
        <f>年份汇总!$E$8</f>
        <v>7.9399999999999998E-2</v>
      </c>
      <c r="M706">
        <f t="shared" ref="M706:M748" si="92">N706*C706</f>
        <v>9.9169475084399998</v>
      </c>
      <c r="N706" s="123">
        <f>年份汇总!$F$8</f>
        <v>7.2400000000000006E-2</v>
      </c>
      <c r="O706">
        <f>VLOOKUP(B706,[1]Sheet1!$A$1:$F$2193,6)</f>
        <v>6.9604145529638201E-2</v>
      </c>
      <c r="P706">
        <f t="shared" si="86"/>
        <v>7627189.5865993453</v>
      </c>
      <c r="Q706">
        <f t="shared" si="85"/>
        <v>7627189.5865993453</v>
      </c>
      <c r="R706">
        <f t="shared" si="87"/>
        <v>756998.56646998483</v>
      </c>
      <c r="S706">
        <f t="shared" si="88"/>
        <v>690260.6575872408</v>
      </c>
    </row>
    <row r="707" spans="1:19">
      <c r="A707" s="171">
        <v>44102</v>
      </c>
      <c r="B707" s="15">
        <v>44102</v>
      </c>
      <c r="C707">
        <v>138.914906</v>
      </c>
      <c r="D707" s="215">
        <f t="shared" si="89"/>
        <v>111.13192480000001</v>
      </c>
      <c r="E707" s="215"/>
      <c r="F707" s="215"/>
      <c r="G707" s="123">
        <f>年份汇总!$D$8</f>
        <v>0.8</v>
      </c>
      <c r="H707" s="123">
        <f>VLOOKUP(A707,'Hash shared by all mining pools'!$A$4:$Y$63,25)</f>
        <v>0.63530000000000009</v>
      </c>
      <c r="I707" s="144">
        <f t="shared" si="90"/>
        <v>88.252639781800013</v>
      </c>
      <c r="J707" s="215">
        <f t="shared" si="91"/>
        <v>11.0298435364</v>
      </c>
      <c r="K707" s="215"/>
      <c r="L707" s="123">
        <f>年份汇总!$E$8</f>
        <v>7.9399999999999998E-2</v>
      </c>
      <c r="M707">
        <f t="shared" si="92"/>
        <v>10.057439194400001</v>
      </c>
      <c r="N707" s="123">
        <f>年份汇总!$F$8</f>
        <v>7.2400000000000006E-2</v>
      </c>
      <c r="O707">
        <f>VLOOKUP(B707,[1]Sheet1!$A$1:$F$2193,6)</f>
        <v>6.9714351182064996E-2</v>
      </c>
      <c r="P707">
        <f t="shared" si="86"/>
        <v>7747490.0330460388</v>
      </c>
      <c r="Q707">
        <f t="shared" ref="Q707:Q748" si="93">O707*D707*1000000</f>
        <v>7747490.0330460388</v>
      </c>
      <c r="R707">
        <f t="shared" si="87"/>
        <v>768938.38577981922</v>
      </c>
      <c r="S707">
        <f t="shared" si="88"/>
        <v>701147.84799066652</v>
      </c>
    </row>
    <row r="708" spans="1:19">
      <c r="A708" s="171">
        <v>44105</v>
      </c>
      <c r="B708" s="15">
        <v>44105</v>
      </c>
      <c r="C708">
        <v>139.90564470000001</v>
      </c>
      <c r="D708" s="215">
        <f t="shared" si="89"/>
        <v>111.92451576000002</v>
      </c>
      <c r="E708" s="215"/>
      <c r="F708" s="215"/>
      <c r="G708" s="123">
        <f>年份汇总!$D$8</f>
        <v>0.8</v>
      </c>
      <c r="H708" s="123">
        <f>VLOOKUP(A708,'Hash shared by all mining pools'!$A$4:$Y$63,25)</f>
        <v>0.6069</v>
      </c>
      <c r="I708" s="144">
        <f t="shared" si="90"/>
        <v>84.908735768430006</v>
      </c>
      <c r="J708" s="215">
        <f t="shared" si="91"/>
        <v>11.10850818918</v>
      </c>
      <c r="K708" s="215"/>
      <c r="L708" s="123">
        <f>年份汇总!$E$8</f>
        <v>7.9399999999999998E-2</v>
      </c>
      <c r="M708">
        <f t="shared" si="92"/>
        <v>10.129168676280001</v>
      </c>
      <c r="N708" s="123">
        <f>年份汇总!$F$8</f>
        <v>7.2400000000000006E-2</v>
      </c>
      <c r="O708">
        <f>VLOOKUP(B708,[1]Sheet1!$A$1:$F$2193,6)</f>
        <v>6.9127195254782406E-2</v>
      </c>
      <c r="P708">
        <f t="shared" si="86"/>
        <v>7737027.8547384916</v>
      </c>
      <c r="Q708">
        <f t="shared" si="93"/>
        <v>7737027.8547384916</v>
      </c>
      <c r="R708">
        <f t="shared" si="87"/>
        <v>767900.01458279521</v>
      </c>
      <c r="S708">
        <f t="shared" si="88"/>
        <v>700201.02085383353</v>
      </c>
    </row>
    <row r="709" spans="1:19">
      <c r="A709" s="171">
        <v>44108</v>
      </c>
      <c r="B709" s="15">
        <v>44108</v>
      </c>
      <c r="C709">
        <v>135.516448</v>
      </c>
      <c r="D709" s="215">
        <f t="shared" si="89"/>
        <v>108.4131584</v>
      </c>
      <c r="E709" s="215"/>
      <c r="F709" s="215"/>
      <c r="G709" s="123">
        <f>年份汇总!$D$8</f>
        <v>0.8</v>
      </c>
      <c r="H709" s="123">
        <f>VLOOKUP(A709,'Hash shared by all mining pools'!$A$4:$Y$63,25)</f>
        <v>0.6069</v>
      </c>
      <c r="I709" s="144">
        <f t="shared" si="90"/>
        <v>82.244932291200001</v>
      </c>
      <c r="J709" s="215">
        <f t="shared" si="91"/>
        <v>10.7600059712</v>
      </c>
      <c r="K709" s="215"/>
      <c r="L709" s="123">
        <f>年份汇总!$E$8</f>
        <v>7.9399999999999998E-2</v>
      </c>
      <c r="M709">
        <f t="shared" si="92"/>
        <v>9.811390835200001</v>
      </c>
      <c r="N709" s="123">
        <f>年份汇总!$F$8</f>
        <v>7.2400000000000006E-2</v>
      </c>
      <c r="O709">
        <f>VLOOKUP(B709,[1]Sheet1!$A$1:$F$2193,6)</f>
        <v>6.9513148306732497E-2</v>
      </c>
      <c r="P709">
        <f t="shared" si="86"/>
        <v>7536139.9582604822</v>
      </c>
      <c r="Q709">
        <f t="shared" si="93"/>
        <v>7536139.9582604822</v>
      </c>
      <c r="R709">
        <f t="shared" si="87"/>
        <v>747961.89085735288</v>
      </c>
      <c r="S709">
        <f t="shared" si="88"/>
        <v>682020.66622257372</v>
      </c>
    </row>
    <row r="710" spans="1:19">
      <c r="A710" s="171">
        <v>44111</v>
      </c>
      <c r="B710" s="15">
        <v>44111</v>
      </c>
      <c r="C710">
        <v>137.95324840000001</v>
      </c>
      <c r="D710" s="215">
        <f t="shared" si="89"/>
        <v>110.36259872000001</v>
      </c>
      <c r="E710" s="215"/>
      <c r="F710" s="215"/>
      <c r="G710" s="123">
        <f>年份汇总!$D$8</f>
        <v>0.8</v>
      </c>
      <c r="H710" s="123">
        <f>VLOOKUP(A710,'Hash shared by all mining pools'!$A$4:$Y$63,25)</f>
        <v>0.6069</v>
      </c>
      <c r="I710" s="144">
        <f t="shared" si="90"/>
        <v>83.723826453960001</v>
      </c>
      <c r="J710" s="215">
        <f t="shared" si="91"/>
        <v>10.953487922960001</v>
      </c>
      <c r="K710" s="215"/>
      <c r="L710" s="123">
        <f>年份汇总!$E$8</f>
        <v>7.9399999999999998E-2</v>
      </c>
      <c r="M710">
        <f t="shared" si="92"/>
        <v>9.9878151841600005</v>
      </c>
      <c r="N710" s="123">
        <f>年份汇总!$F$8</f>
        <v>7.2400000000000006E-2</v>
      </c>
      <c r="O710">
        <f>VLOOKUP(B710,[1]Sheet1!$A$1:$F$2193,6)</f>
        <v>6.9509174109016497E-2</v>
      </c>
      <c r="P710">
        <f t="shared" si="86"/>
        <v>7671213.089552002</v>
      </c>
      <c r="Q710">
        <f t="shared" si="93"/>
        <v>7671213.089552002</v>
      </c>
      <c r="R710">
        <f t="shared" si="87"/>
        <v>761367.89913803618</v>
      </c>
      <c r="S710">
        <f t="shared" si="88"/>
        <v>694244.78460445616</v>
      </c>
    </row>
    <row r="711" spans="1:19">
      <c r="A711" s="171">
        <v>44114</v>
      </c>
      <c r="B711" s="15">
        <v>44114</v>
      </c>
      <c r="C711">
        <v>140.9186952</v>
      </c>
      <c r="D711" s="215">
        <f t="shared" si="89"/>
        <v>112.73495616000001</v>
      </c>
      <c r="E711" s="215"/>
      <c r="F711" s="215"/>
      <c r="G711" s="123">
        <f>年份汇总!$D$8</f>
        <v>0.8</v>
      </c>
      <c r="H711" s="123">
        <f>VLOOKUP(A711,'Hash shared by all mining pools'!$A$4:$Y$63,25)</f>
        <v>0.6069</v>
      </c>
      <c r="I711" s="144">
        <f t="shared" si="90"/>
        <v>85.523556116880002</v>
      </c>
      <c r="J711" s="215">
        <f t="shared" si="91"/>
        <v>11.18894439888</v>
      </c>
      <c r="K711" s="215"/>
      <c r="L711" s="123">
        <f>年份汇总!$E$8</f>
        <v>7.9399999999999998E-2</v>
      </c>
      <c r="M711">
        <f t="shared" si="92"/>
        <v>10.202513532480001</v>
      </c>
      <c r="N711" s="123">
        <f>年份汇总!$F$8</f>
        <v>7.2400000000000006E-2</v>
      </c>
      <c r="O711">
        <f>VLOOKUP(B711,[1]Sheet1!$A$1:$F$2193,6)</f>
        <v>7.3596669035354806E-2</v>
      </c>
      <c r="P711">
        <f t="shared" si="86"/>
        <v>8296917.2572227539</v>
      </c>
      <c r="Q711">
        <f t="shared" si="93"/>
        <v>8296917.2572227539</v>
      </c>
      <c r="R711">
        <f t="shared" si="87"/>
        <v>823469.03777935833</v>
      </c>
      <c r="S711">
        <f t="shared" si="88"/>
        <v>750871.01177865919</v>
      </c>
    </row>
    <row r="712" spans="1:19">
      <c r="A712" s="171">
        <v>44117</v>
      </c>
      <c r="B712" s="15">
        <v>44117</v>
      </c>
      <c r="C712">
        <v>138.1410889</v>
      </c>
      <c r="D712" s="215">
        <f t="shared" si="89"/>
        <v>110.51287112</v>
      </c>
      <c r="E712" s="215"/>
      <c r="F712" s="215"/>
      <c r="G712" s="123">
        <f>年份汇总!$D$8</f>
        <v>0.8</v>
      </c>
      <c r="H712" s="123">
        <f>VLOOKUP(A712,'Hash shared by all mining pools'!$A$4:$Y$63,25)</f>
        <v>0.6069</v>
      </c>
      <c r="I712" s="144">
        <f t="shared" si="90"/>
        <v>83.837826853409993</v>
      </c>
      <c r="J712" s="215">
        <f t="shared" si="91"/>
        <v>10.96840245866</v>
      </c>
      <c r="K712" s="215"/>
      <c r="L712" s="123">
        <f>年份汇总!$E$8</f>
        <v>7.9399999999999998E-2</v>
      </c>
      <c r="M712">
        <f t="shared" si="92"/>
        <v>10.00141483636</v>
      </c>
      <c r="N712" s="123">
        <f>年份汇总!$F$8</f>
        <v>7.2400000000000006E-2</v>
      </c>
      <c r="O712">
        <f>VLOOKUP(B712,[1]Sheet1!$A$1:$F$2193,6)</f>
        <v>7.4440632268364407E-2</v>
      </c>
      <c r="P712">
        <f t="shared" ref="P712:P748" si="94">O712*D712*1000000</f>
        <v>8226647.9999650689</v>
      </c>
      <c r="Q712">
        <f t="shared" si="93"/>
        <v>8226647.9999650689</v>
      </c>
      <c r="R712">
        <f t="shared" ref="R712:R748" si="95">O712*J712*1000000</f>
        <v>816494.81399653316</v>
      </c>
      <c r="S712">
        <f t="shared" ref="S712:S748" si="96">O712*M712*1000000</f>
        <v>744511.64399683883</v>
      </c>
    </row>
    <row r="713" spans="1:19">
      <c r="A713" s="171">
        <v>44120</v>
      </c>
      <c r="B713" s="15">
        <v>44120</v>
      </c>
      <c r="C713">
        <v>144.0340123</v>
      </c>
      <c r="D713" s="215">
        <f t="shared" si="89"/>
        <v>115.22720984</v>
      </c>
      <c r="E713" s="215"/>
      <c r="F713" s="215"/>
      <c r="G713" s="123">
        <f>年份汇总!$D$8</f>
        <v>0.8</v>
      </c>
      <c r="H713" s="123">
        <f>VLOOKUP(A713,'Hash shared by all mining pools'!$A$4:$Y$63,25)</f>
        <v>0.6069</v>
      </c>
      <c r="I713" s="144">
        <f t="shared" si="90"/>
        <v>87.414242064869995</v>
      </c>
      <c r="J713" s="215">
        <f t="shared" si="91"/>
        <v>11.436300576619999</v>
      </c>
      <c r="K713" s="215"/>
      <c r="L713" s="123">
        <f>年份汇总!$E$8</f>
        <v>7.9399999999999998E-2</v>
      </c>
      <c r="M713">
        <f t="shared" si="92"/>
        <v>10.42806249052</v>
      </c>
      <c r="N713" s="123">
        <f>年份汇总!$F$8</f>
        <v>7.2400000000000006E-2</v>
      </c>
      <c r="O713">
        <f>VLOOKUP(B713,[1]Sheet1!$A$1:$F$2193,6)</f>
        <v>7.3764497450379704E-2</v>
      </c>
      <c r="P713">
        <f t="shared" si="94"/>
        <v>8499677.2264570463</v>
      </c>
      <c r="Q713">
        <f t="shared" si="93"/>
        <v>8499677.2264570463</v>
      </c>
      <c r="R713">
        <f t="shared" si="95"/>
        <v>843592.96472586191</v>
      </c>
      <c r="S713">
        <f t="shared" si="96"/>
        <v>769220.78899436269</v>
      </c>
    </row>
    <row r="714" spans="1:19">
      <c r="A714" s="171">
        <v>44123</v>
      </c>
      <c r="B714" s="15">
        <v>44123</v>
      </c>
      <c r="C714">
        <v>146.48494400000001</v>
      </c>
      <c r="D714" s="215">
        <f t="shared" si="89"/>
        <v>117.18795520000002</v>
      </c>
      <c r="E714" s="215"/>
      <c r="F714" s="215"/>
      <c r="G714" s="123">
        <f>年份汇总!$D$8</f>
        <v>0.8</v>
      </c>
      <c r="H714" s="123">
        <f>VLOOKUP(A714,'Hash shared by all mining pools'!$A$4:$Y$63,25)</f>
        <v>0.6069</v>
      </c>
      <c r="I714" s="144">
        <f t="shared" si="90"/>
        <v>88.901712513600003</v>
      </c>
      <c r="J714" s="215">
        <f t="shared" si="91"/>
        <v>11.630904553600001</v>
      </c>
      <c r="K714" s="215"/>
      <c r="L714" s="123">
        <f>年份汇总!$E$8</f>
        <v>7.9399999999999998E-2</v>
      </c>
      <c r="M714">
        <f t="shared" si="92"/>
        <v>10.605509945600001</v>
      </c>
      <c r="N714" s="123">
        <f>年份汇总!$F$8</f>
        <v>7.2400000000000006E-2</v>
      </c>
      <c r="O714">
        <f>VLOOKUP(B714,[1]Sheet1!$A$1:$F$2193,6)</f>
        <v>7.3825315289753904E-2</v>
      </c>
      <c r="P714">
        <f t="shared" si="94"/>
        <v>8651437.740801556</v>
      </c>
      <c r="Q714">
        <f t="shared" si="93"/>
        <v>8651437.740801556</v>
      </c>
      <c r="R714">
        <f t="shared" si="95"/>
        <v>858655.19577455439</v>
      </c>
      <c r="S714">
        <f t="shared" si="96"/>
        <v>782955.11554254091</v>
      </c>
    </row>
    <row r="715" spans="1:19">
      <c r="A715" s="171">
        <v>44126</v>
      </c>
      <c r="B715" s="15">
        <v>44126</v>
      </c>
      <c r="C715">
        <v>139.37164609999999</v>
      </c>
      <c r="D715" s="215">
        <f t="shared" si="89"/>
        <v>111.49731688</v>
      </c>
      <c r="E715" s="215"/>
      <c r="F715" s="215"/>
      <c r="G715" s="123">
        <f>年份汇总!$D$8</f>
        <v>0.8</v>
      </c>
      <c r="H715" s="123">
        <f>VLOOKUP(A715,'Hash shared by all mining pools'!$A$4:$Y$63,25)</f>
        <v>0.6069</v>
      </c>
      <c r="I715" s="144">
        <f t="shared" si="90"/>
        <v>84.584652018089997</v>
      </c>
      <c r="J715" s="215">
        <f t="shared" si="91"/>
        <v>11.066108700339999</v>
      </c>
      <c r="K715" s="215"/>
      <c r="L715" s="123">
        <f>年份汇总!$E$8</f>
        <v>7.9399999999999998E-2</v>
      </c>
      <c r="M715">
        <f t="shared" si="92"/>
        <v>10.090507177640001</v>
      </c>
      <c r="N715" s="123">
        <f>年份汇总!$F$8</f>
        <v>7.2400000000000006E-2</v>
      </c>
      <c r="O715">
        <f>VLOOKUP(B715,[1]Sheet1!$A$1:$F$2193,6)</f>
        <v>8.15199843691784E-2</v>
      </c>
      <c r="P715">
        <f t="shared" si="94"/>
        <v>9089259.5292629302</v>
      </c>
      <c r="Q715">
        <f t="shared" si="93"/>
        <v>9089259.5292629302</v>
      </c>
      <c r="R715">
        <f t="shared" si="95"/>
        <v>902109.00827934581</v>
      </c>
      <c r="S715">
        <f t="shared" si="96"/>
        <v>822577.98739829531</v>
      </c>
    </row>
    <row r="716" spans="1:19">
      <c r="A716" s="171">
        <v>44129</v>
      </c>
      <c r="B716" s="15">
        <v>44129</v>
      </c>
      <c r="C716">
        <v>133.53644199999999</v>
      </c>
      <c r="D716" s="215">
        <f t="shared" si="89"/>
        <v>106.8291536</v>
      </c>
      <c r="E716" s="215"/>
      <c r="F716" s="215"/>
      <c r="G716" s="123">
        <f>年份汇总!$D$8</f>
        <v>0.8</v>
      </c>
      <c r="H716" s="123">
        <f>VLOOKUP(A716,'Hash shared by all mining pools'!$A$4:$Y$63,25)</f>
        <v>0.6069</v>
      </c>
      <c r="I716" s="144">
        <f t="shared" si="90"/>
        <v>81.043266649799989</v>
      </c>
      <c r="J716" s="215">
        <f t="shared" si="91"/>
        <v>10.602793494799998</v>
      </c>
      <c r="K716" s="215"/>
      <c r="L716" s="123">
        <f>年份汇总!$E$8</f>
        <v>7.9399999999999998E-2</v>
      </c>
      <c r="M716">
        <f t="shared" si="92"/>
        <v>9.6680384008000004</v>
      </c>
      <c r="N716" s="123">
        <f>年份汇总!$F$8</f>
        <v>7.2400000000000006E-2</v>
      </c>
      <c r="O716">
        <f>VLOOKUP(B716,[1]Sheet1!$A$1:$F$2193,6)</f>
        <v>8.1930417018199794E-2</v>
      </c>
      <c r="P716">
        <f t="shared" si="94"/>
        <v>8752557.1041493192</v>
      </c>
      <c r="Q716">
        <f t="shared" si="93"/>
        <v>8752557.1041493192</v>
      </c>
      <c r="R716">
        <f t="shared" si="95"/>
        <v>868691.29258681985</v>
      </c>
      <c r="S716">
        <f t="shared" si="96"/>
        <v>792106.41792551347</v>
      </c>
    </row>
    <row r="717" spans="1:19">
      <c r="A717" s="171">
        <v>44132</v>
      </c>
      <c r="B717" s="15">
        <v>44132</v>
      </c>
      <c r="C717">
        <v>130.79159999999999</v>
      </c>
      <c r="D717" s="215">
        <f t="shared" si="89"/>
        <v>104.63328</v>
      </c>
      <c r="E717" s="215"/>
      <c r="F717" s="215"/>
      <c r="G717" s="123">
        <f>年份汇总!$D$8</f>
        <v>0.8</v>
      </c>
      <c r="H717" s="123">
        <f>VLOOKUP(A717,'Hash shared by all mining pools'!$A$4:$Y$63,25)</f>
        <v>0.6069</v>
      </c>
      <c r="I717" s="144">
        <f t="shared" si="90"/>
        <v>79.377422039999999</v>
      </c>
      <c r="J717" s="215">
        <f t="shared" si="91"/>
        <v>10.384853039999999</v>
      </c>
      <c r="K717" s="215"/>
      <c r="L717" s="123">
        <f>年份汇总!$E$8</f>
        <v>7.9399999999999998E-2</v>
      </c>
      <c r="M717">
        <f t="shared" si="92"/>
        <v>9.4693118399999996</v>
      </c>
      <c r="N717" s="123">
        <f>年份汇总!$F$8</f>
        <v>7.2400000000000006E-2</v>
      </c>
      <c r="O717">
        <f>VLOOKUP(B717,[1]Sheet1!$A$1:$F$2193,6)</f>
        <v>8.3440115052559702E-2</v>
      </c>
      <c r="P717">
        <f t="shared" si="94"/>
        <v>8730612.9215266947</v>
      </c>
      <c r="Q717">
        <f t="shared" si="93"/>
        <v>8730612.9215266947</v>
      </c>
      <c r="R717">
        <f t="shared" si="95"/>
        <v>866513.33246152429</v>
      </c>
      <c r="S717">
        <f t="shared" si="96"/>
        <v>790120.46939816582</v>
      </c>
    </row>
    <row r="718" spans="1:19">
      <c r="A718" s="171">
        <v>44135</v>
      </c>
      <c r="B718" s="15">
        <v>44135</v>
      </c>
      <c r="C718">
        <v>116.022516</v>
      </c>
      <c r="D718" s="215">
        <f t="shared" si="89"/>
        <v>92.818012800000005</v>
      </c>
      <c r="E718" s="215"/>
      <c r="F718" s="215"/>
      <c r="G718" s="123">
        <f>年份汇总!$D$8</f>
        <v>0.8</v>
      </c>
      <c r="H718" s="123">
        <f>VLOOKUP(A718,'Hash shared by all mining pools'!$A$4:$Y$63,25)</f>
        <v>0.6069</v>
      </c>
      <c r="I718" s="144">
        <f t="shared" si="90"/>
        <v>70.414064960399998</v>
      </c>
      <c r="J718" s="215">
        <f t="shared" si="91"/>
        <v>9.2121877703999999</v>
      </c>
      <c r="K718" s="215"/>
      <c r="L718" s="123">
        <f>年份汇总!$E$8</f>
        <v>7.9399999999999998E-2</v>
      </c>
      <c r="M718">
        <f t="shared" si="92"/>
        <v>8.4000301583999999</v>
      </c>
      <c r="N718" s="123">
        <f>年份汇总!$F$8</f>
        <v>7.2400000000000006E-2</v>
      </c>
      <c r="O718">
        <f>VLOOKUP(B718,[1]Sheet1!$A$1:$F$2193,6)</f>
        <v>8.66447339435861E-2</v>
      </c>
      <c r="P718">
        <f t="shared" si="94"/>
        <v>8042192.0242283707</v>
      </c>
      <c r="Q718">
        <f t="shared" si="93"/>
        <v>8042192.0242283707</v>
      </c>
      <c r="R718">
        <f t="shared" si="95"/>
        <v>798187.55840466556</v>
      </c>
      <c r="S718">
        <f t="shared" si="96"/>
        <v>727818.37819266738</v>
      </c>
    </row>
    <row r="719" spans="1:19">
      <c r="A719" s="171">
        <v>44138</v>
      </c>
      <c r="B719" s="15">
        <v>44138</v>
      </c>
      <c r="C719">
        <v>108.7799844</v>
      </c>
      <c r="D719" s="215">
        <f t="shared" si="89"/>
        <v>87.023987520000006</v>
      </c>
      <c r="E719" s="215"/>
      <c r="F719" s="215"/>
      <c r="G719" s="123">
        <f>年份汇总!$D$8</f>
        <v>0.8</v>
      </c>
      <c r="H719" s="123">
        <f>VLOOKUP(A719,'Hash shared by all mining pools'!$A$4:$Y$63,25)</f>
        <v>0.71519999999999995</v>
      </c>
      <c r="I719" s="144">
        <f t="shared" si="90"/>
        <v>77.799444842879993</v>
      </c>
      <c r="J719" s="215">
        <f t="shared" si="91"/>
        <v>8.6371307613599999</v>
      </c>
      <c r="K719" s="215"/>
      <c r="L719" s="123">
        <f>年份汇总!$E$8</f>
        <v>7.9399999999999998E-2</v>
      </c>
      <c r="M719">
        <f t="shared" si="92"/>
        <v>7.8756708705600005</v>
      </c>
      <c r="N719" s="123">
        <f>年份汇总!$F$8</f>
        <v>7.2400000000000006E-2</v>
      </c>
      <c r="O719">
        <f>VLOOKUP(B719,[1]Sheet1!$A$1:$F$2193,6)</f>
        <v>0.104477840307791</v>
      </c>
      <c r="P719">
        <f t="shared" si="94"/>
        <v>9092078.2710617594</v>
      </c>
      <c r="Q719">
        <f t="shared" si="93"/>
        <v>9092078.2710617594</v>
      </c>
      <c r="R719">
        <f t="shared" si="95"/>
        <v>902388.76840287936</v>
      </c>
      <c r="S719">
        <f t="shared" si="96"/>
        <v>822833.08353108913</v>
      </c>
    </row>
    <row r="720" spans="1:19">
      <c r="A720" s="171">
        <v>44141</v>
      </c>
      <c r="B720" s="15">
        <v>44141</v>
      </c>
      <c r="C720">
        <v>115.1071455</v>
      </c>
      <c r="D720" s="215">
        <f t="shared" si="89"/>
        <v>92.08571640000001</v>
      </c>
      <c r="E720" s="215"/>
      <c r="F720" s="215"/>
      <c r="G720" s="123">
        <f>年份汇总!$D$8</f>
        <v>0.8</v>
      </c>
      <c r="H720" s="123">
        <f>VLOOKUP(A720,'Hash shared by all mining pools'!$A$4:$Y$63,25)</f>
        <v>0.71519999999999995</v>
      </c>
      <c r="I720" s="144">
        <f t="shared" si="90"/>
        <v>82.324630461599995</v>
      </c>
      <c r="J720" s="215">
        <f t="shared" si="91"/>
        <v>9.1395073527000008</v>
      </c>
      <c r="K720" s="215"/>
      <c r="L720" s="123">
        <f>年份汇总!$E$8</f>
        <v>7.9399999999999998E-2</v>
      </c>
      <c r="M720">
        <f t="shared" si="92"/>
        <v>8.3337573342000013</v>
      </c>
      <c r="N720" s="123">
        <f>年份汇总!$F$8</f>
        <v>7.2400000000000006E-2</v>
      </c>
      <c r="O720">
        <f>VLOOKUP(B720,[1]Sheet1!$A$1:$F$2193,6)</f>
        <v>0.11657738721678</v>
      </c>
      <c r="P720">
        <f t="shared" si="94"/>
        <v>10735112.217897389</v>
      </c>
      <c r="Q720">
        <f t="shared" si="93"/>
        <v>10735112.217897389</v>
      </c>
      <c r="R720">
        <f t="shared" si="95"/>
        <v>1065459.8876263159</v>
      </c>
      <c r="S720">
        <f t="shared" si="96"/>
        <v>971527.65571971377</v>
      </c>
    </row>
    <row r="721" spans="1:19">
      <c r="A721" s="171">
        <v>44144</v>
      </c>
      <c r="B721" s="15">
        <v>44144</v>
      </c>
      <c r="C721">
        <v>121.13085239999999</v>
      </c>
      <c r="D721" s="215">
        <f t="shared" si="89"/>
        <v>96.904681920000002</v>
      </c>
      <c r="E721" s="215"/>
      <c r="F721" s="215"/>
      <c r="G721" s="123">
        <f>年份汇总!$D$8</f>
        <v>0.8</v>
      </c>
      <c r="H721" s="123">
        <f>VLOOKUP(A721,'Hash shared by all mining pools'!$A$4:$Y$63,25)</f>
        <v>0.71519999999999995</v>
      </c>
      <c r="I721" s="144">
        <f t="shared" si="90"/>
        <v>86.632785636479994</v>
      </c>
      <c r="J721" s="215">
        <f t="shared" si="91"/>
        <v>9.6177896805599996</v>
      </c>
      <c r="K721" s="215"/>
      <c r="L721" s="123">
        <f>年份汇总!$E$8</f>
        <v>7.9399999999999998E-2</v>
      </c>
      <c r="M721">
        <f t="shared" si="92"/>
        <v>8.7698737137600009</v>
      </c>
      <c r="N721" s="123">
        <f>年份汇总!$F$8</f>
        <v>7.2400000000000006E-2</v>
      </c>
      <c r="O721">
        <f>VLOOKUP(B721,[1]Sheet1!$A$1:$F$2193,6)</f>
        <v>0.114828188677516</v>
      </c>
      <c r="P721">
        <f t="shared" si="94"/>
        <v>11127389.099244434</v>
      </c>
      <c r="Q721">
        <f t="shared" si="93"/>
        <v>11127389.099244434</v>
      </c>
      <c r="R721">
        <f t="shared" si="95"/>
        <v>1104393.3681000101</v>
      </c>
      <c r="S721">
        <f t="shared" si="96"/>
        <v>1007028.7134816214</v>
      </c>
    </row>
    <row r="722" spans="1:19">
      <c r="A722" s="171">
        <v>44147</v>
      </c>
      <c r="B722" s="15">
        <v>44147</v>
      </c>
      <c r="C722">
        <v>128.1592042</v>
      </c>
      <c r="D722" s="215">
        <f t="shared" si="89"/>
        <v>102.52736336000001</v>
      </c>
      <c r="E722" s="215"/>
      <c r="F722" s="215"/>
      <c r="G722" s="123">
        <f>年份汇总!$D$8</f>
        <v>0.8</v>
      </c>
      <c r="H722" s="123">
        <f>VLOOKUP(A722,'Hash shared by all mining pools'!$A$4:$Y$63,25)</f>
        <v>0.71519999999999995</v>
      </c>
      <c r="I722" s="144">
        <f t="shared" si="90"/>
        <v>91.659462843840004</v>
      </c>
      <c r="J722" s="215">
        <f t="shared" si="91"/>
        <v>10.175840813480001</v>
      </c>
      <c r="K722" s="215"/>
      <c r="L722" s="123">
        <f>年份汇总!$E$8</f>
        <v>7.9399999999999998E-2</v>
      </c>
      <c r="M722">
        <f t="shared" si="92"/>
        <v>9.2787263840800005</v>
      </c>
      <c r="N722" s="123">
        <f>年份汇总!$F$8</f>
        <v>7.2400000000000006E-2</v>
      </c>
      <c r="O722">
        <f>VLOOKUP(B722,[1]Sheet1!$A$1:$F$2193,6)</f>
        <v>0.121898228089383</v>
      </c>
      <c r="P722">
        <f t="shared" si="94"/>
        <v>12497903.924260329</v>
      </c>
      <c r="Q722">
        <f t="shared" si="93"/>
        <v>12497903.924260329</v>
      </c>
      <c r="R722">
        <f t="shared" si="95"/>
        <v>1240416.9644828378</v>
      </c>
      <c r="S722">
        <f t="shared" si="96"/>
        <v>1131060.3051455598</v>
      </c>
    </row>
    <row r="723" spans="1:19">
      <c r="A723" s="171">
        <v>44150</v>
      </c>
      <c r="B723" s="15">
        <v>44150</v>
      </c>
      <c r="C723">
        <v>126.60937199999999</v>
      </c>
      <c r="D723" s="215">
        <f t="shared" si="89"/>
        <v>101.28749759999999</v>
      </c>
      <c r="E723" s="215"/>
      <c r="F723" s="215"/>
      <c r="G723" s="123">
        <f>年份汇总!$D$8</f>
        <v>0.8</v>
      </c>
      <c r="H723" s="123">
        <f>VLOOKUP(A723,'Hash shared by all mining pools'!$A$4:$Y$63,25)</f>
        <v>0.71519999999999995</v>
      </c>
      <c r="I723" s="144">
        <f t="shared" si="90"/>
        <v>90.551022854399989</v>
      </c>
      <c r="J723" s="215">
        <f t="shared" si="91"/>
        <v>10.0527841368</v>
      </c>
      <c r="K723" s="215"/>
      <c r="L723" s="123">
        <f>年份汇总!$E$8</f>
        <v>7.9399999999999998E-2</v>
      </c>
      <c r="M723">
        <f t="shared" si="92"/>
        <v>9.1665185327999996</v>
      </c>
      <c r="N723" s="123">
        <f>年份汇总!$F$8</f>
        <v>7.2400000000000006E-2</v>
      </c>
      <c r="O723">
        <f>VLOOKUP(B723,[1]Sheet1!$A$1:$F$2193,6)</f>
        <v>0.11949603836738899</v>
      </c>
      <c r="P723">
        <f t="shared" si="94"/>
        <v>12103454.699346419</v>
      </c>
      <c r="Q723">
        <f t="shared" si="93"/>
        <v>12103454.699346419</v>
      </c>
      <c r="R723">
        <f t="shared" si="95"/>
        <v>1201267.8789101322</v>
      </c>
      <c r="S723">
        <f t="shared" si="96"/>
        <v>1095362.650290851</v>
      </c>
    </row>
    <row r="724" spans="1:19">
      <c r="A724" s="171">
        <v>44153</v>
      </c>
      <c r="B724" s="15">
        <v>44153</v>
      </c>
      <c r="C724">
        <v>124.86993029999999</v>
      </c>
      <c r="D724" s="215">
        <f t="shared" si="89"/>
        <v>99.895944240000006</v>
      </c>
      <c r="E724" s="215"/>
      <c r="F724" s="215"/>
      <c r="G724" s="123">
        <f>年份汇总!$D$8</f>
        <v>0.8</v>
      </c>
      <c r="H724" s="123">
        <f>VLOOKUP(A724,'Hash shared by all mining pools'!$A$4:$Y$63,25)</f>
        <v>0.71519999999999995</v>
      </c>
      <c r="I724" s="144">
        <f t="shared" si="90"/>
        <v>89.306974150559995</v>
      </c>
      <c r="J724" s="215">
        <f t="shared" si="91"/>
        <v>9.9146724658199989</v>
      </c>
      <c r="K724" s="215"/>
      <c r="L724" s="123">
        <f>年份汇总!$E$8</f>
        <v>7.9399999999999998E-2</v>
      </c>
      <c r="M724">
        <f t="shared" si="92"/>
        <v>9.0405829537199995</v>
      </c>
      <c r="N724" s="123">
        <f>年份汇总!$F$8</f>
        <v>7.2400000000000006E-2</v>
      </c>
      <c r="O724">
        <f>VLOOKUP(B724,[1]Sheet1!$A$1:$F$2193,6)</f>
        <v>0.12720904843436001</v>
      </c>
      <c r="P724">
        <f t="shared" si="94"/>
        <v>12707668.009222288</v>
      </c>
      <c r="Q724">
        <f t="shared" si="93"/>
        <v>12707668.009222288</v>
      </c>
      <c r="R724">
        <f t="shared" si="95"/>
        <v>1261236.0499153119</v>
      </c>
      <c r="S724">
        <f t="shared" si="96"/>
        <v>1150043.9548346167</v>
      </c>
    </row>
    <row r="725" spans="1:19">
      <c r="A725" s="171">
        <v>44156</v>
      </c>
      <c r="B725" s="15">
        <v>44156</v>
      </c>
      <c r="C725">
        <v>128.60293680000001</v>
      </c>
      <c r="D725" s="215">
        <f t="shared" si="89"/>
        <v>102.88234944000001</v>
      </c>
      <c r="E725" s="215"/>
      <c r="F725" s="215"/>
      <c r="G725" s="123">
        <f>年份汇总!$D$8</f>
        <v>0.8</v>
      </c>
      <c r="H725" s="123">
        <f>VLOOKUP(A725,'Hash shared by all mining pools'!$A$4:$Y$63,25)</f>
        <v>0.71519999999999995</v>
      </c>
      <c r="I725" s="144">
        <f t="shared" si="90"/>
        <v>91.976820399359994</v>
      </c>
      <c r="J725" s="215">
        <f t="shared" si="91"/>
        <v>10.21107318192</v>
      </c>
      <c r="K725" s="215"/>
      <c r="L725" s="123">
        <f>年份汇总!$E$8</f>
        <v>7.9399999999999998E-2</v>
      </c>
      <c r="M725">
        <f t="shared" si="92"/>
        <v>9.3108526243200007</v>
      </c>
      <c r="N725" s="123">
        <f>年份汇总!$F$8</f>
        <v>7.2400000000000006E-2</v>
      </c>
      <c r="O725">
        <f>VLOOKUP(B725,[1]Sheet1!$A$1:$F$2193,6)</f>
        <v>0.133198101944139</v>
      </c>
      <c r="P725">
        <f t="shared" si="94"/>
        <v>13703733.668961653</v>
      </c>
      <c r="Q725">
        <f t="shared" si="93"/>
        <v>13703733.668961653</v>
      </c>
      <c r="R725">
        <f t="shared" si="95"/>
        <v>1360095.5666444439</v>
      </c>
      <c r="S725">
        <f t="shared" si="96"/>
        <v>1240187.8970410295</v>
      </c>
    </row>
    <row r="726" spans="1:19">
      <c r="A726" s="171">
        <v>44159</v>
      </c>
      <c r="B726" s="15">
        <v>44159</v>
      </c>
      <c r="C726">
        <v>141.0761832</v>
      </c>
      <c r="D726" s="215">
        <f t="shared" si="89"/>
        <v>112.86094656</v>
      </c>
      <c r="E726" s="215"/>
      <c r="F726" s="215"/>
      <c r="G726" s="123">
        <f>年份汇总!$D$8</f>
        <v>0.8</v>
      </c>
      <c r="H726" s="123">
        <f>VLOOKUP(A726,'Hash shared by all mining pools'!$A$4:$Y$63,25)</f>
        <v>0.71519999999999995</v>
      </c>
      <c r="I726" s="144">
        <f t="shared" si="90"/>
        <v>100.89768622464</v>
      </c>
      <c r="J726" s="215">
        <f t="shared" si="91"/>
        <v>11.201448946079999</v>
      </c>
      <c r="K726" s="215"/>
      <c r="L726" s="123">
        <f>年份汇总!$E$8</f>
        <v>7.9399999999999998E-2</v>
      </c>
      <c r="M726">
        <f t="shared" si="92"/>
        <v>10.213915663680002</v>
      </c>
      <c r="N726" s="123">
        <f>年份汇总!$F$8</f>
        <v>7.2400000000000006E-2</v>
      </c>
      <c r="O726">
        <f>VLOOKUP(B726,[1]Sheet1!$A$1:$F$2193,6)</f>
        <v>0.13652215453696101</v>
      </c>
      <c r="P726">
        <f t="shared" si="94"/>
        <v>15408019.587452019</v>
      </c>
      <c r="Q726">
        <f t="shared" si="93"/>
        <v>15408019.587452019</v>
      </c>
      <c r="R726">
        <f t="shared" si="95"/>
        <v>1529245.9440546127</v>
      </c>
      <c r="S726">
        <f t="shared" si="96"/>
        <v>1394425.7726644077</v>
      </c>
    </row>
    <row r="727" spans="1:19">
      <c r="A727" s="171">
        <v>44162</v>
      </c>
      <c r="B727" s="15">
        <v>44162</v>
      </c>
      <c r="C727">
        <v>135.70993050000001</v>
      </c>
      <c r="D727" s="215">
        <f t="shared" si="89"/>
        <v>108.56794440000002</v>
      </c>
      <c r="E727" s="215"/>
      <c r="F727" s="215"/>
      <c r="G727" s="123">
        <f>年份汇总!$D$8</f>
        <v>0.8</v>
      </c>
      <c r="H727" s="123">
        <f>VLOOKUP(A727,'Hash shared by all mining pools'!$A$4:$Y$63,25)</f>
        <v>0.71519999999999995</v>
      </c>
      <c r="I727" s="144">
        <f t="shared" si="90"/>
        <v>97.059742293599996</v>
      </c>
      <c r="J727" s="215">
        <f t="shared" si="91"/>
        <v>10.775368481700001</v>
      </c>
      <c r="K727" s="215"/>
      <c r="L727" s="123">
        <f>年份汇总!$E$8</f>
        <v>7.9399999999999998E-2</v>
      </c>
      <c r="M727">
        <f t="shared" si="92"/>
        <v>9.8253989682000018</v>
      </c>
      <c r="N727" s="123">
        <f>年份汇总!$F$8</f>
        <v>7.2400000000000006E-2</v>
      </c>
      <c r="O727">
        <f>VLOOKUP(B727,[1]Sheet1!$A$1:$F$2193,6)</f>
        <v>0.12223893854442899</v>
      </c>
      <c r="P727">
        <f t="shared" si="94"/>
        <v>13271230.283406585</v>
      </c>
      <c r="Q727">
        <f t="shared" si="93"/>
        <v>13271230.283406585</v>
      </c>
      <c r="R727">
        <f t="shared" si="95"/>
        <v>1317169.6056281035</v>
      </c>
      <c r="S727">
        <f t="shared" si="96"/>
        <v>1201046.3406482961</v>
      </c>
    </row>
    <row r="728" spans="1:19">
      <c r="A728" s="171">
        <v>44165</v>
      </c>
      <c r="B728" s="15">
        <v>44165</v>
      </c>
      <c r="C728">
        <v>133.71052090000001</v>
      </c>
      <c r="D728" s="215">
        <f t="shared" ref="D728:D748" si="97">G728*C728</f>
        <v>106.96841672000001</v>
      </c>
      <c r="E728" s="215"/>
      <c r="F728" s="215"/>
      <c r="G728" s="123">
        <f>年份汇总!$D$8</f>
        <v>0.8</v>
      </c>
      <c r="H728" s="123">
        <f>VLOOKUP(A728,'Hash shared by all mining pools'!$A$4:$Y$63,25)</f>
        <v>0.71519999999999995</v>
      </c>
      <c r="I728" s="144">
        <f t="shared" si="90"/>
        <v>95.629764547679997</v>
      </c>
      <c r="J728" s="215">
        <f t="shared" si="91"/>
        <v>10.616615359460001</v>
      </c>
      <c r="K728" s="215"/>
      <c r="L728" s="123">
        <f>年份汇总!$E$8</f>
        <v>7.9399999999999998E-2</v>
      </c>
      <c r="M728">
        <f t="shared" si="92"/>
        <v>9.6806417131600018</v>
      </c>
      <c r="N728" s="123">
        <f>年份汇总!$F$8</f>
        <v>7.2400000000000006E-2</v>
      </c>
      <c r="O728">
        <f>VLOOKUP(B728,[1]Sheet1!$A$1:$F$2193,6)</f>
        <v>0.128804532487232</v>
      </c>
      <c r="P728">
        <f t="shared" si="94"/>
        <v>13778016.906519013</v>
      </c>
      <c r="Q728">
        <f t="shared" si="93"/>
        <v>13778016.906519013</v>
      </c>
      <c r="R728">
        <f t="shared" si="95"/>
        <v>1367468.177972012</v>
      </c>
      <c r="S728">
        <f t="shared" si="96"/>
        <v>1246910.5300399708</v>
      </c>
    </row>
    <row r="729" spans="1:19">
      <c r="A729" s="171">
        <v>44168</v>
      </c>
      <c r="B729" s="15">
        <v>44168</v>
      </c>
      <c r="C729">
        <v>131.99684579999999</v>
      </c>
      <c r="D729" s="215">
        <f t="shared" si="97"/>
        <v>105.59747664</v>
      </c>
      <c r="E729" s="215"/>
      <c r="F729" s="215"/>
      <c r="G729" s="123">
        <f>年份汇总!$D$8</f>
        <v>0.8</v>
      </c>
      <c r="H729" s="123">
        <f>VLOOKUP(A729,'Hash shared by all mining pools'!$A$4:$Y$63,25)</f>
        <v>0.70099999999999996</v>
      </c>
      <c r="I729" s="144">
        <f t="shared" si="90"/>
        <v>92.52978890579999</v>
      </c>
      <c r="J729" s="215">
        <f t="shared" si="91"/>
        <v>10.48054955652</v>
      </c>
      <c r="K729" s="215"/>
      <c r="L729" s="123">
        <f>年份汇总!$E$8</f>
        <v>7.9399999999999998E-2</v>
      </c>
      <c r="M729">
        <f t="shared" si="92"/>
        <v>9.5565716359199993</v>
      </c>
      <c r="N729" s="123">
        <f>年份汇总!$F$8</f>
        <v>7.2400000000000006E-2</v>
      </c>
      <c r="O729">
        <f>VLOOKUP(B729,[1]Sheet1!$A$1:$F$2193,6)</f>
        <v>0.12762030343808101</v>
      </c>
      <c r="P729">
        <f t="shared" si="94"/>
        <v>13476382.011092471</v>
      </c>
      <c r="Q729">
        <f t="shared" si="93"/>
        <v>13476382.011092471</v>
      </c>
      <c r="R729">
        <f t="shared" si="95"/>
        <v>1337530.9146009278</v>
      </c>
      <c r="S729">
        <f t="shared" si="96"/>
        <v>1219612.5720038684</v>
      </c>
    </row>
    <row r="730" spans="1:19">
      <c r="A730" s="171">
        <v>44171</v>
      </c>
      <c r="B730" s="15">
        <v>44171</v>
      </c>
      <c r="C730">
        <v>133.4097477</v>
      </c>
      <c r="D730" s="215">
        <f t="shared" si="97"/>
        <v>106.72779816000001</v>
      </c>
      <c r="E730" s="215"/>
      <c r="F730" s="215"/>
      <c r="G730" s="123">
        <f>年份汇总!$D$8</f>
        <v>0.8</v>
      </c>
      <c r="H730" s="123">
        <f>VLOOKUP(A730,'Hash shared by all mining pools'!$A$4:$Y$63,25)</f>
        <v>0.70099999999999996</v>
      </c>
      <c r="I730" s="144">
        <f t="shared" si="90"/>
        <v>93.520233137699989</v>
      </c>
      <c r="J730" s="215">
        <f t="shared" si="91"/>
        <v>10.592733967379999</v>
      </c>
      <c r="K730" s="215"/>
      <c r="L730" s="123">
        <f>年份汇总!$E$8</f>
        <v>7.9399999999999998E-2</v>
      </c>
      <c r="M730">
        <f t="shared" si="92"/>
        <v>9.6588657334800008</v>
      </c>
      <c r="N730" s="123">
        <f>年份汇总!$F$8</f>
        <v>7.2400000000000006E-2</v>
      </c>
      <c r="O730">
        <f>VLOOKUP(B730,[1]Sheet1!$A$1:$F$2193,6)</f>
        <v>0.126962165059402</v>
      </c>
      <c r="P730">
        <f t="shared" si="94"/>
        <v>13550392.326416463</v>
      </c>
      <c r="Q730">
        <f t="shared" si="93"/>
        <v>13550392.326416463</v>
      </c>
      <c r="R730">
        <f t="shared" si="95"/>
        <v>1344876.4383968336</v>
      </c>
      <c r="S730">
        <f t="shared" si="96"/>
        <v>1226310.5055406897</v>
      </c>
    </row>
    <row r="731" spans="1:19">
      <c r="A731" s="171">
        <v>44174</v>
      </c>
      <c r="B731" s="15">
        <v>44174</v>
      </c>
      <c r="C731">
        <v>137.94851850000001</v>
      </c>
      <c r="D731" s="215">
        <f t="shared" si="97"/>
        <v>110.3588148</v>
      </c>
      <c r="E731" s="215"/>
      <c r="F731" s="215"/>
      <c r="G731" s="123">
        <f>年份汇总!$D$8</f>
        <v>0.8</v>
      </c>
      <c r="H731" s="123">
        <f>VLOOKUP(A731,'Hash shared by all mining pools'!$A$4:$Y$63,25)</f>
        <v>0.70099999999999996</v>
      </c>
      <c r="I731" s="144">
        <f t="shared" si="90"/>
        <v>96.701911468500001</v>
      </c>
      <c r="J731" s="215">
        <f t="shared" si="91"/>
        <v>10.953112368899999</v>
      </c>
      <c r="K731" s="215"/>
      <c r="L731" s="123">
        <f>年份汇总!$E$8</f>
        <v>7.9399999999999998E-2</v>
      </c>
      <c r="M731">
        <f t="shared" si="92"/>
        <v>9.9874727394000011</v>
      </c>
      <c r="N731" s="123">
        <f>年份汇总!$F$8</f>
        <v>7.2400000000000006E-2</v>
      </c>
      <c r="O731">
        <f>VLOOKUP(B731,[1]Sheet1!$A$1:$F$2193,6)</f>
        <v>0.12176951363129</v>
      </c>
      <c r="P731">
        <f t="shared" si="94"/>
        <v>13438339.20312161</v>
      </c>
      <c r="Q731">
        <f t="shared" si="93"/>
        <v>13438339.20312161</v>
      </c>
      <c r="R731">
        <f t="shared" si="95"/>
        <v>1333755.1659098198</v>
      </c>
      <c r="S731">
        <f t="shared" si="96"/>
        <v>1216169.6978825058</v>
      </c>
    </row>
    <row r="732" spans="1:19">
      <c r="A732" s="171">
        <v>44177</v>
      </c>
      <c r="B732" s="15">
        <v>44177</v>
      </c>
      <c r="C732">
        <v>134.27533310000001</v>
      </c>
      <c r="D732" s="215">
        <f t="shared" si="97"/>
        <v>107.42026648000001</v>
      </c>
      <c r="E732" s="215"/>
      <c r="F732" s="215"/>
      <c r="G732" s="123">
        <f>年份汇总!$D$8</f>
        <v>0.8</v>
      </c>
      <c r="H732" s="123">
        <f>VLOOKUP(A732,'Hash shared by all mining pools'!$A$4:$Y$63,25)</f>
        <v>0.70099999999999996</v>
      </c>
      <c r="I732" s="144">
        <f t="shared" si="90"/>
        <v>94.127008503100001</v>
      </c>
      <c r="J732" s="215">
        <f t="shared" si="91"/>
        <v>10.661461448140001</v>
      </c>
      <c r="K732" s="215"/>
      <c r="L732" s="123">
        <f>年份汇总!$E$8</f>
        <v>7.9399999999999998E-2</v>
      </c>
      <c r="M732">
        <f t="shared" si="92"/>
        <v>9.7215341164400009</v>
      </c>
      <c r="N732" s="123">
        <f>年份汇总!$F$8</f>
        <v>7.2400000000000006E-2</v>
      </c>
      <c r="O732">
        <f>VLOOKUP(B732,[1]Sheet1!$A$1:$F$2193,6)</f>
        <v>0.123408559090916</v>
      </c>
      <c r="P732">
        <f t="shared" si="94"/>
        <v>13256580.303459024</v>
      </c>
      <c r="Q732">
        <f t="shared" si="93"/>
        <v>13256580.303459024</v>
      </c>
      <c r="R732">
        <f t="shared" si="95"/>
        <v>1315715.5951183082</v>
      </c>
      <c r="S732">
        <f t="shared" si="96"/>
        <v>1199720.5174630417</v>
      </c>
    </row>
    <row r="733" spans="1:19">
      <c r="A733" s="171">
        <v>44180</v>
      </c>
      <c r="B733" s="15">
        <v>44180</v>
      </c>
      <c r="C733">
        <v>134.5335876</v>
      </c>
      <c r="D733" s="215">
        <f t="shared" si="97"/>
        <v>107.62687008</v>
      </c>
      <c r="E733" s="215"/>
      <c r="F733" s="215"/>
      <c r="G733" s="123">
        <f>年份汇总!$D$8</f>
        <v>0.8</v>
      </c>
      <c r="H733" s="123">
        <f>VLOOKUP(A733,'Hash shared by all mining pools'!$A$4:$Y$63,25)</f>
        <v>0.70099999999999996</v>
      </c>
      <c r="I733" s="144">
        <f t="shared" si="90"/>
        <v>94.308044907599992</v>
      </c>
      <c r="J733" s="215">
        <f t="shared" si="91"/>
        <v>10.681966855440001</v>
      </c>
      <c r="K733" s="215"/>
      <c r="L733" s="123">
        <f>年份汇总!$E$8</f>
        <v>7.9399999999999998E-2</v>
      </c>
      <c r="M733">
        <f t="shared" si="92"/>
        <v>9.7402317422400007</v>
      </c>
      <c r="N733" s="123">
        <f>年份汇总!$F$8</f>
        <v>7.2400000000000006E-2</v>
      </c>
      <c r="O733">
        <f>VLOOKUP(B733,[1]Sheet1!$A$1:$F$2193,6)</f>
        <v>0.130758394541234</v>
      </c>
      <c r="P733">
        <f t="shared" si="94"/>
        <v>14073116.741158774</v>
      </c>
      <c r="Q733">
        <f t="shared" si="93"/>
        <v>14073116.741158774</v>
      </c>
      <c r="R733">
        <f t="shared" si="95"/>
        <v>1396756.8365600083</v>
      </c>
      <c r="S733">
        <f t="shared" si="96"/>
        <v>1273617.065074869</v>
      </c>
    </row>
    <row r="734" spans="1:19">
      <c r="A734" s="171">
        <v>44183</v>
      </c>
      <c r="B734" s="15">
        <v>44183</v>
      </c>
      <c r="C734">
        <v>132.37320869999999</v>
      </c>
      <c r="D734" s="215">
        <f t="shared" si="97"/>
        <v>105.89856696</v>
      </c>
      <c r="E734" s="215"/>
      <c r="F734" s="215"/>
      <c r="G734" s="123">
        <f>年份汇总!$D$8</f>
        <v>0.8</v>
      </c>
      <c r="H734" s="123">
        <f>VLOOKUP(A734,'Hash shared by all mining pools'!$A$4:$Y$63,25)</f>
        <v>0.70099999999999996</v>
      </c>
      <c r="I734" s="144">
        <f t="shared" si="90"/>
        <v>92.793619298699994</v>
      </c>
      <c r="J734" s="215">
        <f t="shared" si="91"/>
        <v>10.51043277078</v>
      </c>
      <c r="K734" s="215"/>
      <c r="L734" s="123">
        <f>年份汇总!$E$8</f>
        <v>7.9399999999999998E-2</v>
      </c>
      <c r="M734">
        <f t="shared" si="92"/>
        <v>9.5838203098800001</v>
      </c>
      <c r="N734" s="123">
        <f>年份汇总!$F$8</f>
        <v>7.2400000000000006E-2</v>
      </c>
      <c r="O734">
        <f>VLOOKUP(B734,[1]Sheet1!$A$1:$F$2193,6)</f>
        <v>0.15581552440219101</v>
      </c>
      <c r="P734">
        <f t="shared" si="94"/>
        <v>16500640.744312938</v>
      </c>
      <c r="Q734">
        <f t="shared" si="93"/>
        <v>16500640.744312938</v>
      </c>
      <c r="R734">
        <f t="shared" si="95"/>
        <v>1637688.5938730591</v>
      </c>
      <c r="S734">
        <f t="shared" si="96"/>
        <v>1493307.987360321</v>
      </c>
    </row>
    <row r="735" spans="1:19">
      <c r="A735" s="171">
        <v>44186</v>
      </c>
      <c r="B735" s="15">
        <v>44186</v>
      </c>
      <c r="C735">
        <v>136.82364810000001</v>
      </c>
      <c r="D735" s="215">
        <f t="shared" si="97"/>
        <v>109.45891848000002</v>
      </c>
      <c r="E735" s="215"/>
      <c r="F735" s="215"/>
      <c r="G735" s="123">
        <f>年份汇总!$D$8</f>
        <v>0.8</v>
      </c>
      <c r="H735" s="123">
        <f>VLOOKUP(A735,'Hash shared by all mining pools'!$A$4:$Y$63,25)</f>
        <v>0.70099999999999996</v>
      </c>
      <c r="I735" s="144">
        <f t="shared" si="90"/>
        <v>95.913377318100004</v>
      </c>
      <c r="J735" s="215">
        <f t="shared" si="91"/>
        <v>10.863797659140001</v>
      </c>
      <c r="K735" s="215"/>
      <c r="L735" s="123">
        <f>年份汇总!$E$8</f>
        <v>7.9399999999999998E-2</v>
      </c>
      <c r="M735">
        <f t="shared" si="92"/>
        <v>9.906032122440001</v>
      </c>
      <c r="N735" s="123">
        <f>年份汇总!$F$8</f>
        <v>7.2400000000000006E-2</v>
      </c>
      <c r="O735">
        <f>VLOOKUP(B735,[1]Sheet1!$A$1:$F$2193,6)</f>
        <v>0.15356037732735001</v>
      </c>
      <c r="P735">
        <f t="shared" si="94"/>
        <v>16808552.823632445</v>
      </c>
      <c r="Q735">
        <f t="shared" si="93"/>
        <v>16808552.823632445</v>
      </c>
      <c r="R735">
        <f t="shared" si="95"/>
        <v>1668248.8677455203</v>
      </c>
      <c r="S735">
        <f t="shared" si="96"/>
        <v>1521174.0305387364</v>
      </c>
    </row>
    <row r="736" spans="1:19">
      <c r="A736" s="171">
        <v>44189</v>
      </c>
      <c r="B736" s="15">
        <v>44189</v>
      </c>
      <c r="C736">
        <v>134.83954259999999</v>
      </c>
      <c r="D736" s="215">
        <f t="shared" si="97"/>
        <v>107.87163407999999</v>
      </c>
      <c r="E736" s="215"/>
      <c r="F736" s="215"/>
      <c r="G736" s="123">
        <f>年份汇总!$D$8</f>
        <v>0.8</v>
      </c>
      <c r="H736" s="123">
        <f>VLOOKUP(A736,'Hash shared by all mining pools'!$A$4:$Y$63,25)</f>
        <v>0.70099999999999996</v>
      </c>
      <c r="I736" s="144">
        <f t="shared" si="90"/>
        <v>94.522519362599979</v>
      </c>
      <c r="J736" s="215">
        <f t="shared" si="91"/>
        <v>10.706259682439999</v>
      </c>
      <c r="K736" s="215"/>
      <c r="L736" s="123">
        <f>年份汇总!$E$8</f>
        <v>7.9399999999999998E-2</v>
      </c>
      <c r="M736">
        <f t="shared" si="92"/>
        <v>9.7623828842399991</v>
      </c>
      <c r="N736" s="123">
        <f>年份汇总!$F$8</f>
        <v>7.2400000000000006E-2</v>
      </c>
      <c r="O736">
        <f>VLOOKUP(B736,[1]Sheet1!$A$1:$F$2193,6)</f>
        <v>0.15984250540817699</v>
      </c>
      <c r="P736">
        <f t="shared" si="94"/>
        <v>17242472.253821287</v>
      </c>
      <c r="Q736">
        <f t="shared" si="93"/>
        <v>17242472.253821287</v>
      </c>
      <c r="R736">
        <f t="shared" si="95"/>
        <v>1711315.3711917629</v>
      </c>
      <c r="S736">
        <f t="shared" si="96"/>
        <v>1560443.7389708266</v>
      </c>
    </row>
    <row r="737" spans="1:19">
      <c r="A737" s="171">
        <v>44192</v>
      </c>
      <c r="B737" s="15">
        <v>44192</v>
      </c>
      <c r="C737">
        <v>134.17661459999999</v>
      </c>
      <c r="D737" s="215">
        <f t="shared" si="97"/>
        <v>107.34129168</v>
      </c>
      <c r="E737" s="215"/>
      <c r="F737" s="215"/>
      <c r="G737" s="123">
        <f>年份汇总!$D$8</f>
        <v>0.8</v>
      </c>
      <c r="H737" s="123">
        <f>VLOOKUP(A737,'Hash shared by all mining pools'!$A$4:$Y$63,25)</f>
        <v>0.70099999999999996</v>
      </c>
      <c r="I737" s="144">
        <f t="shared" si="90"/>
        <v>94.057806834599987</v>
      </c>
      <c r="J737" s="215">
        <f t="shared" si="91"/>
        <v>10.65362319924</v>
      </c>
      <c r="K737" s="215"/>
      <c r="L737" s="123">
        <f>年份汇总!$E$8</f>
        <v>7.9399999999999998E-2</v>
      </c>
      <c r="M737">
        <f t="shared" si="92"/>
        <v>9.7143868970400007</v>
      </c>
      <c r="N737" s="123">
        <f>年份汇总!$F$8</f>
        <v>7.2400000000000006E-2</v>
      </c>
      <c r="O737">
        <f>VLOOKUP(B737,[1]Sheet1!$A$1:$F$2193,6)</f>
        <v>0.17692271244294899</v>
      </c>
      <c r="P737">
        <f t="shared" si="94"/>
        <v>18991112.481155351</v>
      </c>
      <c r="Q737">
        <f t="shared" si="93"/>
        <v>18991112.481155351</v>
      </c>
      <c r="R737">
        <f t="shared" si="95"/>
        <v>1884867.9137546688</v>
      </c>
      <c r="S737">
        <f t="shared" si="96"/>
        <v>1718695.6795445597</v>
      </c>
    </row>
    <row r="738" spans="1:19" s="181" customFormat="1">
      <c r="A738" s="185">
        <v>44195</v>
      </c>
      <c r="B738" s="179">
        <v>44195</v>
      </c>
      <c r="C738" s="181">
        <v>134.0969255</v>
      </c>
      <c r="D738" s="216">
        <f t="shared" si="97"/>
        <v>107.27754040000001</v>
      </c>
      <c r="E738" s="216"/>
      <c r="F738" s="216"/>
      <c r="G738" s="186">
        <f>年份汇总!$D$8</f>
        <v>0.8</v>
      </c>
      <c r="H738" s="186">
        <f>VLOOKUP(A738,'Hash shared by all mining pools'!$A$4:$Y$63,25)</f>
        <v>0.70099999999999996</v>
      </c>
      <c r="I738" s="187">
        <f t="shared" si="90"/>
        <v>94.001944775499993</v>
      </c>
      <c r="J738" s="216">
        <f t="shared" si="91"/>
        <v>10.6472958847</v>
      </c>
      <c r="K738" s="216"/>
      <c r="L738" s="186">
        <f>年份汇总!$E$8</f>
        <v>7.9399999999999998E-2</v>
      </c>
      <c r="M738" s="181">
        <f t="shared" si="92"/>
        <v>9.7086174062000001</v>
      </c>
      <c r="N738" s="186">
        <f>年份汇总!$F$8</f>
        <v>7.2400000000000006E-2</v>
      </c>
      <c r="O738" s="181">
        <f>VLOOKUP(B738,[1]Sheet1!$A$1:$F$2193,6)</f>
        <v>0.19495753185093101</v>
      </c>
      <c r="P738" s="181">
        <f t="shared" si="94"/>
        <v>20914564.499422539</v>
      </c>
      <c r="Q738" s="181">
        <f t="shared" si="93"/>
        <v>20914564.499422539</v>
      </c>
      <c r="R738" s="181">
        <f t="shared" si="95"/>
        <v>2075770.526567687</v>
      </c>
      <c r="S738" s="181">
        <f t="shared" si="96"/>
        <v>1892768.0871977396</v>
      </c>
    </row>
    <row r="739" spans="1:19">
      <c r="A739" s="171">
        <v>44198</v>
      </c>
      <c r="B739" s="15">
        <v>44198</v>
      </c>
      <c r="C739">
        <v>142.73457690000001</v>
      </c>
      <c r="D739" s="215">
        <f t="shared" si="97"/>
        <v>130.38803599815</v>
      </c>
      <c r="E739" s="215"/>
      <c r="F739" s="215"/>
      <c r="G739" s="123">
        <f>年份汇总!$D$9</f>
        <v>0.91349999999999998</v>
      </c>
      <c r="H739" s="123">
        <f>VLOOKUP(A739,'Hash shared by all mining pools'!$A$4:$Y$63,25)</f>
        <v>0.70099999999999996</v>
      </c>
      <c r="I739" s="144">
        <f t="shared" si="90"/>
        <v>100.0569384069</v>
      </c>
      <c r="J739" s="215">
        <f t="shared" si="91"/>
        <v>5.6522892452399995</v>
      </c>
      <c r="K739" s="215"/>
      <c r="L739" s="123">
        <f>年份汇总!$E$9</f>
        <v>3.9599999999999996E-2</v>
      </c>
      <c r="M739">
        <f t="shared" si="92"/>
        <v>3.69682554171</v>
      </c>
      <c r="N739" s="123">
        <f>年份汇总!$F$9</f>
        <v>2.5899999999999999E-2</v>
      </c>
      <c r="O739">
        <f>VLOOKUP(B739,[1]Sheet1!$A$1:$F$2193,6)</f>
        <v>0.196044296412974</v>
      </c>
      <c r="P739">
        <f t="shared" si="94"/>
        <v>25561830.777926844</v>
      </c>
      <c r="Q739">
        <f t="shared" si="93"/>
        <v>25561830.777926844</v>
      </c>
      <c r="R739">
        <f t="shared" si="95"/>
        <v>1108099.0682056954</v>
      </c>
      <c r="S739">
        <f t="shared" si="96"/>
        <v>724741.56228604831</v>
      </c>
    </row>
    <row r="740" spans="1:19">
      <c r="A740" s="171">
        <v>44201</v>
      </c>
      <c r="B740" s="15">
        <v>44201</v>
      </c>
      <c r="C740">
        <v>146.35001410000001</v>
      </c>
      <c r="D740" s="215">
        <f t="shared" si="97"/>
        <v>133.69073788035001</v>
      </c>
      <c r="E740" s="215"/>
      <c r="F740" s="215"/>
      <c r="G740" s="123">
        <f>年份汇总!$D$9</f>
        <v>0.91349999999999998</v>
      </c>
      <c r="H740" s="123">
        <f>VLOOKUP(A740,'Hash shared by all mining pools'!$A$4:$Y$63,25)</f>
        <v>0.70099999999999996</v>
      </c>
      <c r="I740" s="144">
        <f t="shared" si="90"/>
        <v>102.5913598841</v>
      </c>
      <c r="J740" s="215">
        <f t="shared" si="91"/>
        <v>5.7954605583600003</v>
      </c>
      <c r="K740" s="215"/>
      <c r="L740" s="123">
        <f>年份汇总!$E$9</f>
        <v>3.9599999999999996E-2</v>
      </c>
      <c r="M740">
        <f t="shared" si="92"/>
        <v>3.7904653651900002</v>
      </c>
      <c r="N740" s="123">
        <f>年份汇总!$F$9</f>
        <v>2.5899999999999999E-2</v>
      </c>
      <c r="O740">
        <f>VLOOKUP(B740,[1]Sheet1!$A$1:$F$2193,6)</f>
        <v>0.196044296412974</v>
      </c>
      <c r="P740">
        <f t="shared" si="94"/>
        <v>26209306.644684549</v>
      </c>
      <c r="Q740">
        <f t="shared" si="93"/>
        <v>26209306.644684549</v>
      </c>
      <c r="R740">
        <f t="shared" si="95"/>
        <v>1136166.9875528277</v>
      </c>
      <c r="S740">
        <f t="shared" si="96"/>
        <v>743099.11559642013</v>
      </c>
    </row>
    <row r="741" spans="1:19">
      <c r="A741" s="171">
        <v>44204</v>
      </c>
      <c r="B741" s="15">
        <v>44204</v>
      </c>
      <c r="C741">
        <v>149.38745399999999</v>
      </c>
      <c r="D741" s="215">
        <f t="shared" si="97"/>
        <v>136.465439229</v>
      </c>
      <c r="E741" s="215"/>
      <c r="F741" s="215"/>
      <c r="G741" s="123">
        <f>年份汇总!$D$9</f>
        <v>0.91349999999999998</v>
      </c>
      <c r="H741" s="123">
        <f>VLOOKUP(A741,'Hash shared by all mining pools'!$A$4:$Y$63,25)</f>
        <v>0.70099999999999996</v>
      </c>
      <c r="I741" s="144">
        <f t="shared" si="90"/>
        <v>104.72060525399999</v>
      </c>
      <c r="J741" s="215">
        <f t="shared" si="91"/>
        <v>5.9157431783999987</v>
      </c>
      <c r="K741" s="215"/>
      <c r="L741" s="123">
        <f>年份汇总!$E$9</f>
        <v>3.9599999999999996E-2</v>
      </c>
      <c r="M741">
        <f t="shared" si="92"/>
        <v>3.8691350585999995</v>
      </c>
      <c r="N741" s="123">
        <f>年份汇总!$F$9</f>
        <v>2.5899999999999999E-2</v>
      </c>
      <c r="O741">
        <f>VLOOKUP(B741,[1]Sheet1!$A$1:$F$2193,6)</f>
        <v>0.196044296412974</v>
      </c>
      <c r="P741">
        <f t="shared" si="94"/>
        <v>26753271.018336765</v>
      </c>
      <c r="Q741">
        <f t="shared" si="93"/>
        <v>26753271.018336765</v>
      </c>
      <c r="R741">
        <f t="shared" si="95"/>
        <v>1159747.7091692784</v>
      </c>
      <c r="S741">
        <f t="shared" si="96"/>
        <v>758521.86029000778</v>
      </c>
    </row>
    <row r="742" spans="1:19">
      <c r="A742" s="171">
        <v>44207</v>
      </c>
      <c r="B742" s="15">
        <v>44207</v>
      </c>
      <c r="C742">
        <v>148.6902264</v>
      </c>
      <c r="D742" s="215">
        <f t="shared" si="97"/>
        <v>135.82852181639998</v>
      </c>
      <c r="E742" s="215"/>
      <c r="F742" s="215"/>
      <c r="G742" s="123">
        <f>年份汇总!$D$9</f>
        <v>0.91349999999999998</v>
      </c>
      <c r="H742" s="123">
        <f>VLOOKUP(A742,'Hash shared by all mining pools'!$A$4:$Y$63,25)</f>
        <v>0.70099999999999996</v>
      </c>
      <c r="I742" s="144">
        <f t="shared" si="90"/>
        <v>104.23184870639999</v>
      </c>
      <c r="J742" s="215">
        <f t="shared" si="91"/>
        <v>5.8881329654399996</v>
      </c>
      <c r="K742" s="215"/>
      <c r="L742" s="123">
        <f>年份汇总!$E$9</f>
        <v>3.9599999999999996E-2</v>
      </c>
      <c r="M742">
        <f t="shared" si="92"/>
        <v>3.8510768637599999</v>
      </c>
      <c r="N742" s="123">
        <f>年份汇总!$F$9</f>
        <v>2.5899999999999999E-2</v>
      </c>
      <c r="O742">
        <f>VLOOKUP(B742,[1]Sheet1!$A$1:$F$2193,6)</f>
        <v>0.196044296412974</v>
      </c>
      <c r="P742">
        <f t="shared" si="94"/>
        <v>26628406.992310423</v>
      </c>
      <c r="Q742">
        <f t="shared" si="93"/>
        <v>26628406.992310423</v>
      </c>
      <c r="R742">
        <f t="shared" si="95"/>
        <v>1154334.8843957228</v>
      </c>
      <c r="S742">
        <f t="shared" si="96"/>
        <v>754981.65418811166</v>
      </c>
    </row>
    <row r="743" spans="1:19">
      <c r="A743" s="171">
        <v>44210</v>
      </c>
      <c r="B743" s="15">
        <v>44210</v>
      </c>
      <c r="C743">
        <v>151.69711849999999</v>
      </c>
      <c r="D743" s="215">
        <f t="shared" si="97"/>
        <v>138.57531774974998</v>
      </c>
      <c r="E743" s="215"/>
      <c r="F743" s="215"/>
      <c r="G743" s="123">
        <f>年份汇总!$D$9</f>
        <v>0.91349999999999998</v>
      </c>
      <c r="H743" s="123">
        <f>VLOOKUP(A743,'Hash shared by all mining pools'!$A$4:$Y$63,25)</f>
        <v>0.70099999999999996</v>
      </c>
      <c r="I743" s="144">
        <f t="shared" si="90"/>
        <v>106.33968006849999</v>
      </c>
      <c r="J743" s="215">
        <f t="shared" si="91"/>
        <v>6.0072058925999992</v>
      </c>
      <c r="K743" s="215"/>
      <c r="L743" s="123">
        <f>年份汇总!$E$9</f>
        <v>3.9599999999999996E-2</v>
      </c>
      <c r="M743">
        <f t="shared" si="92"/>
        <v>3.9289553691499997</v>
      </c>
      <c r="N743" s="123">
        <f>年份汇总!$F$9</f>
        <v>2.5899999999999999E-2</v>
      </c>
      <c r="O743">
        <f>VLOOKUP(B743,[1]Sheet1!$A$1:$F$2193,6)</f>
        <v>0.196044296412974</v>
      </c>
      <c r="P743">
        <f t="shared" si="94"/>
        <v>27166900.668454044</v>
      </c>
      <c r="Q743">
        <f t="shared" si="93"/>
        <v>27166900.668454044</v>
      </c>
      <c r="R743">
        <f t="shared" si="95"/>
        <v>1177678.4526226383</v>
      </c>
      <c r="S743">
        <f t="shared" si="96"/>
        <v>770249.2909829882</v>
      </c>
    </row>
    <row r="744" spans="1:19">
      <c r="A744" s="171">
        <v>44213</v>
      </c>
      <c r="B744" s="15">
        <v>44213</v>
      </c>
      <c r="C744">
        <v>153.0191882</v>
      </c>
      <c r="D744" s="215">
        <f t="shared" si="97"/>
        <v>139.78302842069999</v>
      </c>
      <c r="E744" s="215"/>
      <c r="F744" s="215"/>
      <c r="G744" s="123">
        <f>年份汇总!$D$9</f>
        <v>0.91349999999999998</v>
      </c>
      <c r="H744" s="123">
        <f>VLOOKUP(A744,'Hash shared by all mining pools'!$A$4:$Y$63,25)</f>
        <v>0.70099999999999996</v>
      </c>
      <c r="I744" s="144">
        <f t="shared" si="90"/>
        <v>107.2664509282</v>
      </c>
      <c r="J744" s="215">
        <f t="shared" si="91"/>
        <v>6.0595598527199996</v>
      </c>
      <c r="K744" s="215"/>
      <c r="L744" s="123">
        <f>年份汇总!$E$9</f>
        <v>3.9599999999999996E-2</v>
      </c>
      <c r="M744">
        <f t="shared" si="92"/>
        <v>3.9631969743800002</v>
      </c>
      <c r="N744" s="123">
        <f>年份汇总!$F$9</f>
        <v>2.5899999999999999E-2</v>
      </c>
      <c r="O744">
        <f>VLOOKUP(B744,[1]Sheet1!$A$1:$F$2193,6)</f>
        <v>0.196044296412974</v>
      </c>
      <c r="P744">
        <f t="shared" si="94"/>
        <v>27403665.457210876</v>
      </c>
      <c r="Q744">
        <f t="shared" si="93"/>
        <v>27403665.457210876</v>
      </c>
      <c r="R744">
        <f t="shared" si="95"/>
        <v>1187942.1478987965</v>
      </c>
      <c r="S744">
        <f t="shared" si="96"/>
        <v>776962.16238835442</v>
      </c>
    </row>
    <row r="745" spans="1:19">
      <c r="A745" s="171">
        <v>44216</v>
      </c>
      <c r="B745" s="15">
        <v>44216</v>
      </c>
      <c r="C745">
        <v>150.29416130000001</v>
      </c>
      <c r="D745" s="215">
        <f t="shared" si="97"/>
        <v>137.29371634755</v>
      </c>
      <c r="E745" s="215"/>
      <c r="F745" s="215"/>
      <c r="G745" s="123">
        <f>年份汇总!$D$9</f>
        <v>0.91349999999999998</v>
      </c>
      <c r="H745" s="123">
        <f>VLOOKUP(A745,'Hash shared by all mining pools'!$A$4:$Y$63,25)</f>
        <v>0.70099999999999996</v>
      </c>
      <c r="I745" s="144">
        <f t="shared" si="90"/>
        <v>105.35620707130001</v>
      </c>
      <c r="J745" s="215">
        <f t="shared" si="91"/>
        <v>5.9516487874799999</v>
      </c>
      <c r="K745" s="215"/>
      <c r="L745" s="123">
        <f>年份汇总!$E$9</f>
        <v>3.9599999999999996E-2</v>
      </c>
      <c r="M745">
        <f t="shared" si="92"/>
        <v>3.8926187776700001</v>
      </c>
      <c r="N745" s="123">
        <f>年份汇总!$F$9</f>
        <v>2.5899999999999999E-2</v>
      </c>
      <c r="O745">
        <f>VLOOKUP(B745,[1]Sheet1!$A$1:$F$2193,6)</f>
        <v>0.196044296412974</v>
      </c>
      <c r="P745">
        <f t="shared" si="94"/>
        <v>26915650.023277868</v>
      </c>
      <c r="Q745">
        <f t="shared" si="93"/>
        <v>26915650.023277868</v>
      </c>
      <c r="R745">
        <f t="shared" si="95"/>
        <v>1166786.7990386465</v>
      </c>
      <c r="S745">
        <f t="shared" si="96"/>
        <v>763125.709472246</v>
      </c>
    </row>
    <row r="746" spans="1:19">
      <c r="A746" s="171">
        <v>44219</v>
      </c>
      <c r="B746" s="15">
        <v>44219</v>
      </c>
      <c r="C746">
        <v>146.19656000000001</v>
      </c>
      <c r="D746" s="215">
        <f t="shared" si="97"/>
        <v>133.55055756000002</v>
      </c>
      <c r="E746" s="215"/>
      <c r="F746" s="215"/>
      <c r="G746" s="123">
        <f>年份汇总!$D$9</f>
        <v>0.91349999999999998</v>
      </c>
      <c r="H746" s="123">
        <f>VLOOKUP(A746,'Hash shared by all mining pools'!$A$4:$Y$63,25)</f>
        <v>0.70099999999999996</v>
      </c>
      <c r="I746" s="144">
        <f t="shared" si="90"/>
        <v>102.48378855999999</v>
      </c>
      <c r="J746" s="215">
        <f t="shared" si="91"/>
        <v>5.7893837759999993</v>
      </c>
      <c r="K746" s="215"/>
      <c r="L746" s="123">
        <f>年份汇总!$E$9</f>
        <v>3.9599999999999996E-2</v>
      </c>
      <c r="M746">
        <f t="shared" si="92"/>
        <v>3.7864909039999999</v>
      </c>
      <c r="N746" s="123">
        <f>年份汇总!$F$9</f>
        <v>2.5899999999999999E-2</v>
      </c>
      <c r="O746">
        <f>VLOOKUP(B746,[1]Sheet1!$A$1:$F$2193,6)</f>
        <v>0.196044296412974</v>
      </c>
      <c r="P746">
        <f t="shared" si="94"/>
        <v>26181825.092410587</v>
      </c>
      <c r="Q746">
        <f t="shared" si="93"/>
        <v>26181825.092410587</v>
      </c>
      <c r="R746">
        <f t="shared" si="95"/>
        <v>1134975.6690306065</v>
      </c>
      <c r="S746">
        <f t="shared" si="96"/>
        <v>742319.94514880585</v>
      </c>
    </row>
    <row r="747" spans="1:19">
      <c r="A747" s="171">
        <v>44222</v>
      </c>
      <c r="B747" s="15">
        <v>44222</v>
      </c>
      <c r="C747">
        <v>146.69895750000001</v>
      </c>
      <c r="D747" s="215">
        <f t="shared" si="97"/>
        <v>134.00949767624999</v>
      </c>
      <c r="E747" s="215"/>
      <c r="F747" s="215"/>
      <c r="G747" s="123">
        <f>年份汇总!$D$9</f>
        <v>0.91349999999999998</v>
      </c>
      <c r="H747" s="123">
        <f>VLOOKUP(A747,'Hash shared by all mining pools'!$A$4:$Y$63,25)</f>
        <v>0.70099999999999996</v>
      </c>
      <c r="I747" s="144">
        <f t="shared" si="90"/>
        <v>102.8359692075</v>
      </c>
      <c r="J747" s="215">
        <f t="shared" si="91"/>
        <v>5.8092787169999998</v>
      </c>
      <c r="K747" s="215"/>
      <c r="L747" s="123">
        <f>年份汇总!$E$9</f>
        <v>3.9599999999999996E-2</v>
      </c>
      <c r="M747">
        <f t="shared" si="92"/>
        <v>3.79950299925</v>
      </c>
      <c r="N747" s="123">
        <f>年份汇总!$F$9</f>
        <v>2.5899999999999999E-2</v>
      </c>
      <c r="O747">
        <f>VLOOKUP(B747,[1]Sheet1!$A$1:$F$2193,6)</f>
        <v>0.196044296412974</v>
      </c>
      <c r="P747">
        <f t="shared" si="94"/>
        <v>26271797.684596505</v>
      </c>
      <c r="Q747">
        <f t="shared" si="93"/>
        <v>26271797.684596505</v>
      </c>
      <c r="R747">
        <f t="shared" si="95"/>
        <v>1138875.9587411291</v>
      </c>
      <c r="S747">
        <f t="shared" si="96"/>
        <v>744870.8922069507</v>
      </c>
    </row>
    <row r="748" spans="1:19">
      <c r="A748" s="171">
        <v>44225</v>
      </c>
      <c r="B748" s="15">
        <v>44225</v>
      </c>
      <c r="C748">
        <v>148.5495809</v>
      </c>
      <c r="D748" s="215">
        <f t="shared" si="97"/>
        <v>135.70004215214999</v>
      </c>
      <c r="E748" s="215"/>
      <c r="F748" s="215"/>
      <c r="G748" s="123">
        <f>年份汇总!$D$9</f>
        <v>0.91349999999999998</v>
      </c>
      <c r="H748" s="123">
        <f>VLOOKUP(A748,'Hash shared by all mining pools'!$A$4:$Y$63,25)</f>
        <v>0.70099999999999996</v>
      </c>
      <c r="I748" s="144">
        <f t="shared" si="90"/>
        <v>104.13325621089999</v>
      </c>
      <c r="J748" s="215">
        <f t="shared" si="91"/>
        <v>5.882563403639999</v>
      </c>
      <c r="K748" s="215"/>
      <c r="L748" s="123">
        <f>年份汇总!$E$9</f>
        <v>3.9599999999999996E-2</v>
      </c>
      <c r="M748">
        <f t="shared" si="92"/>
        <v>3.8474341453099998</v>
      </c>
      <c r="N748" s="123">
        <f>年份汇总!$F$9</f>
        <v>2.5899999999999999E-2</v>
      </c>
      <c r="O748">
        <f>VLOOKUP(B748,[1]Sheet1!$A$1:$F$2193,6)</f>
        <v>0.196044296412974</v>
      </c>
      <c r="P748">
        <f t="shared" si="94"/>
        <v>26603219.286929157</v>
      </c>
      <c r="Q748">
        <f t="shared" si="93"/>
        <v>26603219.286929157</v>
      </c>
      <c r="R748">
        <f t="shared" si="95"/>
        <v>1153243.0035713131</v>
      </c>
      <c r="S748">
        <f t="shared" si="96"/>
        <v>754267.52001255087</v>
      </c>
    </row>
  </sheetData>
  <dataConsolidate function="average"/>
  <mergeCells count="1489">
    <mergeCell ref="D743:F743"/>
    <mergeCell ref="J743:K743"/>
    <mergeCell ref="D744:F744"/>
    <mergeCell ref="J744:K744"/>
    <mergeCell ref="D745:F745"/>
    <mergeCell ref="J745:K745"/>
    <mergeCell ref="D746:F746"/>
    <mergeCell ref="J746:K746"/>
    <mergeCell ref="D747:F747"/>
    <mergeCell ref="J747:K747"/>
    <mergeCell ref="D748:F748"/>
    <mergeCell ref="J748:K748"/>
    <mergeCell ref="D734:F734"/>
    <mergeCell ref="J734:K734"/>
    <mergeCell ref="D735:F735"/>
    <mergeCell ref="J735:K735"/>
    <mergeCell ref="D736:F736"/>
    <mergeCell ref="J736:K736"/>
    <mergeCell ref="D737:F737"/>
    <mergeCell ref="J737:K737"/>
    <mergeCell ref="D738:F738"/>
    <mergeCell ref="J738:K738"/>
    <mergeCell ref="D739:F739"/>
    <mergeCell ref="J739:K739"/>
    <mergeCell ref="D740:F740"/>
    <mergeCell ref="J740:K740"/>
    <mergeCell ref="D741:F741"/>
    <mergeCell ref="J741:K741"/>
    <mergeCell ref="D742:F742"/>
    <mergeCell ref="J742:K742"/>
    <mergeCell ref="D725:F725"/>
    <mergeCell ref="J725:K725"/>
    <mergeCell ref="D726:F726"/>
    <mergeCell ref="J726:K726"/>
    <mergeCell ref="D727:F727"/>
    <mergeCell ref="J727:K727"/>
    <mergeCell ref="D728:F728"/>
    <mergeCell ref="J728:K728"/>
    <mergeCell ref="D729:F729"/>
    <mergeCell ref="J729:K729"/>
    <mergeCell ref="D730:F730"/>
    <mergeCell ref="J730:K730"/>
    <mergeCell ref="D731:F731"/>
    <mergeCell ref="J731:K731"/>
    <mergeCell ref="D732:F732"/>
    <mergeCell ref="J732:K732"/>
    <mergeCell ref="D733:F733"/>
    <mergeCell ref="J733:K733"/>
    <mergeCell ref="D716:F716"/>
    <mergeCell ref="J716:K716"/>
    <mergeCell ref="D717:F717"/>
    <mergeCell ref="J717:K717"/>
    <mergeCell ref="D718:F718"/>
    <mergeCell ref="J718:K718"/>
    <mergeCell ref="D719:F719"/>
    <mergeCell ref="J719:K719"/>
    <mergeCell ref="D720:F720"/>
    <mergeCell ref="J720:K720"/>
    <mergeCell ref="D721:F721"/>
    <mergeCell ref="J721:K721"/>
    <mergeCell ref="D722:F722"/>
    <mergeCell ref="J722:K722"/>
    <mergeCell ref="D723:F723"/>
    <mergeCell ref="J723:K723"/>
    <mergeCell ref="D724:F724"/>
    <mergeCell ref="J724:K724"/>
    <mergeCell ref="D707:F707"/>
    <mergeCell ref="J707:K707"/>
    <mergeCell ref="D708:F708"/>
    <mergeCell ref="J708:K708"/>
    <mergeCell ref="D709:F709"/>
    <mergeCell ref="J709:K709"/>
    <mergeCell ref="D710:F710"/>
    <mergeCell ref="J710:K710"/>
    <mergeCell ref="D711:F711"/>
    <mergeCell ref="J711:K711"/>
    <mergeCell ref="D712:F712"/>
    <mergeCell ref="J712:K712"/>
    <mergeCell ref="D713:F713"/>
    <mergeCell ref="J713:K713"/>
    <mergeCell ref="D714:F714"/>
    <mergeCell ref="J714:K714"/>
    <mergeCell ref="D715:F715"/>
    <mergeCell ref="J715:K715"/>
    <mergeCell ref="D698:F698"/>
    <mergeCell ref="J698:K698"/>
    <mergeCell ref="D699:F699"/>
    <mergeCell ref="J699:K699"/>
    <mergeCell ref="D700:F700"/>
    <mergeCell ref="J700:K700"/>
    <mergeCell ref="D701:F701"/>
    <mergeCell ref="J701:K701"/>
    <mergeCell ref="D702:F702"/>
    <mergeCell ref="J702:K702"/>
    <mergeCell ref="D703:F703"/>
    <mergeCell ref="J703:K703"/>
    <mergeCell ref="D704:F704"/>
    <mergeCell ref="J704:K704"/>
    <mergeCell ref="D705:F705"/>
    <mergeCell ref="J705:K705"/>
    <mergeCell ref="D706:F706"/>
    <mergeCell ref="J706:K706"/>
    <mergeCell ref="D689:F689"/>
    <mergeCell ref="J689:K689"/>
    <mergeCell ref="D690:F690"/>
    <mergeCell ref="J690:K690"/>
    <mergeCell ref="D691:F691"/>
    <mergeCell ref="J691:K691"/>
    <mergeCell ref="D692:F692"/>
    <mergeCell ref="J692:K692"/>
    <mergeCell ref="D693:F693"/>
    <mergeCell ref="J693:K693"/>
    <mergeCell ref="D694:F694"/>
    <mergeCell ref="J694:K694"/>
    <mergeCell ref="D695:F695"/>
    <mergeCell ref="J695:K695"/>
    <mergeCell ref="D696:F696"/>
    <mergeCell ref="J696:K696"/>
    <mergeCell ref="D697:F697"/>
    <mergeCell ref="J697:K697"/>
    <mergeCell ref="D680:F680"/>
    <mergeCell ref="J680:K680"/>
    <mergeCell ref="D681:F681"/>
    <mergeCell ref="J681:K681"/>
    <mergeCell ref="D682:F682"/>
    <mergeCell ref="J682:K682"/>
    <mergeCell ref="D683:F683"/>
    <mergeCell ref="J683:K683"/>
    <mergeCell ref="D684:F684"/>
    <mergeCell ref="J684:K684"/>
    <mergeCell ref="D685:F685"/>
    <mergeCell ref="J685:K685"/>
    <mergeCell ref="D686:F686"/>
    <mergeCell ref="J686:K686"/>
    <mergeCell ref="D687:F687"/>
    <mergeCell ref="J687:K687"/>
    <mergeCell ref="D688:F688"/>
    <mergeCell ref="J688:K688"/>
    <mergeCell ref="D671:F671"/>
    <mergeCell ref="J671:K671"/>
    <mergeCell ref="D672:F672"/>
    <mergeCell ref="J672:K672"/>
    <mergeCell ref="D673:F673"/>
    <mergeCell ref="J673:K673"/>
    <mergeCell ref="D674:F674"/>
    <mergeCell ref="J674:K674"/>
    <mergeCell ref="D675:F675"/>
    <mergeCell ref="J675:K675"/>
    <mergeCell ref="D676:F676"/>
    <mergeCell ref="J676:K676"/>
    <mergeCell ref="D677:F677"/>
    <mergeCell ref="J677:K677"/>
    <mergeCell ref="D678:F678"/>
    <mergeCell ref="J678:K678"/>
    <mergeCell ref="D679:F679"/>
    <mergeCell ref="J679:K679"/>
    <mergeCell ref="D662:F662"/>
    <mergeCell ref="J662:K662"/>
    <mergeCell ref="D663:F663"/>
    <mergeCell ref="J663:K663"/>
    <mergeCell ref="D664:F664"/>
    <mergeCell ref="J664:K664"/>
    <mergeCell ref="D665:F665"/>
    <mergeCell ref="J665:K665"/>
    <mergeCell ref="D666:F666"/>
    <mergeCell ref="J666:K666"/>
    <mergeCell ref="D667:F667"/>
    <mergeCell ref="J667:K667"/>
    <mergeCell ref="D668:F668"/>
    <mergeCell ref="J668:K668"/>
    <mergeCell ref="D669:F669"/>
    <mergeCell ref="J669:K669"/>
    <mergeCell ref="D670:F670"/>
    <mergeCell ref="J670:K670"/>
    <mergeCell ref="D653:F653"/>
    <mergeCell ref="J653:K653"/>
    <mergeCell ref="D654:F654"/>
    <mergeCell ref="J654:K654"/>
    <mergeCell ref="D655:F655"/>
    <mergeCell ref="J655:K655"/>
    <mergeCell ref="D656:F656"/>
    <mergeCell ref="J656:K656"/>
    <mergeCell ref="D657:F657"/>
    <mergeCell ref="J657:K657"/>
    <mergeCell ref="D658:F658"/>
    <mergeCell ref="J658:K658"/>
    <mergeCell ref="D659:F659"/>
    <mergeCell ref="J659:K659"/>
    <mergeCell ref="D660:F660"/>
    <mergeCell ref="J660:K660"/>
    <mergeCell ref="D661:F661"/>
    <mergeCell ref="J661:K661"/>
    <mergeCell ref="D644:F644"/>
    <mergeCell ref="J644:K644"/>
    <mergeCell ref="D645:F645"/>
    <mergeCell ref="J645:K645"/>
    <mergeCell ref="D646:F646"/>
    <mergeCell ref="J646:K646"/>
    <mergeCell ref="D647:F647"/>
    <mergeCell ref="J647:K647"/>
    <mergeCell ref="D648:F648"/>
    <mergeCell ref="J648:K648"/>
    <mergeCell ref="D649:F649"/>
    <mergeCell ref="J649:K649"/>
    <mergeCell ref="D650:F650"/>
    <mergeCell ref="J650:K650"/>
    <mergeCell ref="D651:F651"/>
    <mergeCell ref="J651:K651"/>
    <mergeCell ref="D652:F652"/>
    <mergeCell ref="J652:K652"/>
    <mergeCell ref="D635:F635"/>
    <mergeCell ref="J635:K635"/>
    <mergeCell ref="D636:F636"/>
    <mergeCell ref="J636:K636"/>
    <mergeCell ref="D637:F637"/>
    <mergeCell ref="J637:K637"/>
    <mergeCell ref="D638:F638"/>
    <mergeCell ref="J638:K638"/>
    <mergeCell ref="D639:F639"/>
    <mergeCell ref="J639:K639"/>
    <mergeCell ref="D640:F640"/>
    <mergeCell ref="J640:K640"/>
    <mergeCell ref="D641:F641"/>
    <mergeCell ref="J641:K641"/>
    <mergeCell ref="D642:F642"/>
    <mergeCell ref="J642:K642"/>
    <mergeCell ref="D643:F643"/>
    <mergeCell ref="J643:K643"/>
    <mergeCell ref="D626:F626"/>
    <mergeCell ref="J626:K626"/>
    <mergeCell ref="D627:F627"/>
    <mergeCell ref="J627:K627"/>
    <mergeCell ref="D628:F628"/>
    <mergeCell ref="J628:K628"/>
    <mergeCell ref="D629:F629"/>
    <mergeCell ref="J629:K629"/>
    <mergeCell ref="D630:F630"/>
    <mergeCell ref="J630:K630"/>
    <mergeCell ref="D631:F631"/>
    <mergeCell ref="J631:K631"/>
    <mergeCell ref="D632:F632"/>
    <mergeCell ref="J632:K632"/>
    <mergeCell ref="D633:F633"/>
    <mergeCell ref="J633:K633"/>
    <mergeCell ref="D634:F634"/>
    <mergeCell ref="J634:K634"/>
    <mergeCell ref="D617:F617"/>
    <mergeCell ref="J617:K617"/>
    <mergeCell ref="D618:F618"/>
    <mergeCell ref="J618:K618"/>
    <mergeCell ref="D619:F619"/>
    <mergeCell ref="J619:K619"/>
    <mergeCell ref="D620:F620"/>
    <mergeCell ref="J620:K620"/>
    <mergeCell ref="D621:F621"/>
    <mergeCell ref="J621:K621"/>
    <mergeCell ref="D622:F622"/>
    <mergeCell ref="J622:K622"/>
    <mergeCell ref="D623:F623"/>
    <mergeCell ref="J623:K623"/>
    <mergeCell ref="D624:F624"/>
    <mergeCell ref="J624:K624"/>
    <mergeCell ref="D625:F625"/>
    <mergeCell ref="J625:K625"/>
    <mergeCell ref="D608:F608"/>
    <mergeCell ref="J608:K608"/>
    <mergeCell ref="D609:F609"/>
    <mergeCell ref="J609:K609"/>
    <mergeCell ref="D610:F610"/>
    <mergeCell ref="J610:K610"/>
    <mergeCell ref="D611:F611"/>
    <mergeCell ref="J611:K611"/>
    <mergeCell ref="D612:F612"/>
    <mergeCell ref="J612:K612"/>
    <mergeCell ref="D613:F613"/>
    <mergeCell ref="J613:K613"/>
    <mergeCell ref="D614:F614"/>
    <mergeCell ref="J614:K614"/>
    <mergeCell ref="D615:F615"/>
    <mergeCell ref="J615:K615"/>
    <mergeCell ref="D616:F616"/>
    <mergeCell ref="J616:K616"/>
    <mergeCell ref="D599:F599"/>
    <mergeCell ref="J599:K599"/>
    <mergeCell ref="D600:F600"/>
    <mergeCell ref="J600:K600"/>
    <mergeCell ref="D601:F601"/>
    <mergeCell ref="J601:K601"/>
    <mergeCell ref="D602:F602"/>
    <mergeCell ref="J602:K602"/>
    <mergeCell ref="D603:F603"/>
    <mergeCell ref="J603:K603"/>
    <mergeCell ref="D604:F604"/>
    <mergeCell ref="J604:K604"/>
    <mergeCell ref="D605:F605"/>
    <mergeCell ref="J605:K605"/>
    <mergeCell ref="D606:F606"/>
    <mergeCell ref="J606:K606"/>
    <mergeCell ref="D607:F607"/>
    <mergeCell ref="J607:K607"/>
    <mergeCell ref="D590:F590"/>
    <mergeCell ref="J590:K590"/>
    <mergeCell ref="D591:F591"/>
    <mergeCell ref="J591:K591"/>
    <mergeCell ref="D592:F592"/>
    <mergeCell ref="J592:K592"/>
    <mergeCell ref="D593:F593"/>
    <mergeCell ref="J593:K593"/>
    <mergeCell ref="D594:F594"/>
    <mergeCell ref="J594:K594"/>
    <mergeCell ref="D595:F595"/>
    <mergeCell ref="J595:K595"/>
    <mergeCell ref="D596:F596"/>
    <mergeCell ref="J596:K596"/>
    <mergeCell ref="D597:F597"/>
    <mergeCell ref="J597:K597"/>
    <mergeCell ref="D598:F598"/>
    <mergeCell ref="J598:K598"/>
    <mergeCell ref="D581:F581"/>
    <mergeCell ref="J581:K581"/>
    <mergeCell ref="D582:F582"/>
    <mergeCell ref="J582:K582"/>
    <mergeCell ref="D583:F583"/>
    <mergeCell ref="J583:K583"/>
    <mergeCell ref="D584:F584"/>
    <mergeCell ref="J584:K584"/>
    <mergeCell ref="D585:F585"/>
    <mergeCell ref="J585:K585"/>
    <mergeCell ref="D586:F586"/>
    <mergeCell ref="J586:K586"/>
    <mergeCell ref="D587:F587"/>
    <mergeCell ref="J587:K587"/>
    <mergeCell ref="D588:F588"/>
    <mergeCell ref="J588:K588"/>
    <mergeCell ref="D589:F589"/>
    <mergeCell ref="J589:K589"/>
    <mergeCell ref="D572:F572"/>
    <mergeCell ref="J572:K572"/>
    <mergeCell ref="D573:F573"/>
    <mergeCell ref="J573:K573"/>
    <mergeCell ref="D574:F574"/>
    <mergeCell ref="J574:K574"/>
    <mergeCell ref="D575:F575"/>
    <mergeCell ref="J575:K575"/>
    <mergeCell ref="D576:F576"/>
    <mergeCell ref="J576:K576"/>
    <mergeCell ref="D577:F577"/>
    <mergeCell ref="J577:K577"/>
    <mergeCell ref="D578:F578"/>
    <mergeCell ref="J578:K578"/>
    <mergeCell ref="D579:F579"/>
    <mergeCell ref="J579:K579"/>
    <mergeCell ref="D580:F580"/>
    <mergeCell ref="J580:K580"/>
    <mergeCell ref="D563:F563"/>
    <mergeCell ref="J563:K563"/>
    <mergeCell ref="D564:F564"/>
    <mergeCell ref="J564:K564"/>
    <mergeCell ref="D565:F565"/>
    <mergeCell ref="J565:K565"/>
    <mergeCell ref="D566:F566"/>
    <mergeCell ref="J566:K566"/>
    <mergeCell ref="D567:F567"/>
    <mergeCell ref="J567:K567"/>
    <mergeCell ref="D568:F568"/>
    <mergeCell ref="J568:K568"/>
    <mergeCell ref="D569:F569"/>
    <mergeCell ref="J569:K569"/>
    <mergeCell ref="D570:F570"/>
    <mergeCell ref="J570:K570"/>
    <mergeCell ref="D571:F571"/>
    <mergeCell ref="J571:K571"/>
    <mergeCell ref="D554:F554"/>
    <mergeCell ref="J554:K554"/>
    <mergeCell ref="D555:F555"/>
    <mergeCell ref="J555:K555"/>
    <mergeCell ref="D556:F556"/>
    <mergeCell ref="J556:K556"/>
    <mergeCell ref="D557:F557"/>
    <mergeCell ref="J557:K557"/>
    <mergeCell ref="D558:F558"/>
    <mergeCell ref="J558:K558"/>
    <mergeCell ref="D559:F559"/>
    <mergeCell ref="J559:K559"/>
    <mergeCell ref="D560:F560"/>
    <mergeCell ref="J560:K560"/>
    <mergeCell ref="D561:F561"/>
    <mergeCell ref="J561:K561"/>
    <mergeCell ref="D562:F562"/>
    <mergeCell ref="J562:K562"/>
    <mergeCell ref="D545:F545"/>
    <mergeCell ref="J545:K545"/>
    <mergeCell ref="D546:F546"/>
    <mergeCell ref="J546:K546"/>
    <mergeCell ref="D547:F547"/>
    <mergeCell ref="J547:K547"/>
    <mergeCell ref="D548:F548"/>
    <mergeCell ref="J548:K548"/>
    <mergeCell ref="D549:F549"/>
    <mergeCell ref="J549:K549"/>
    <mergeCell ref="D550:F550"/>
    <mergeCell ref="J550:K550"/>
    <mergeCell ref="D551:F551"/>
    <mergeCell ref="J551:K551"/>
    <mergeCell ref="D552:F552"/>
    <mergeCell ref="J552:K552"/>
    <mergeCell ref="D553:F553"/>
    <mergeCell ref="J553:K553"/>
    <mergeCell ref="D536:F536"/>
    <mergeCell ref="J536:K536"/>
    <mergeCell ref="D537:F537"/>
    <mergeCell ref="J537:K537"/>
    <mergeCell ref="D538:F538"/>
    <mergeCell ref="J538:K538"/>
    <mergeCell ref="D539:F539"/>
    <mergeCell ref="J539:K539"/>
    <mergeCell ref="D540:F540"/>
    <mergeCell ref="J540:K540"/>
    <mergeCell ref="D541:F541"/>
    <mergeCell ref="J541:K541"/>
    <mergeCell ref="D542:F542"/>
    <mergeCell ref="J542:K542"/>
    <mergeCell ref="D543:F543"/>
    <mergeCell ref="J543:K543"/>
    <mergeCell ref="D544:F544"/>
    <mergeCell ref="J544:K544"/>
    <mergeCell ref="D527:F527"/>
    <mergeCell ref="J527:K527"/>
    <mergeCell ref="D528:F528"/>
    <mergeCell ref="J528:K528"/>
    <mergeCell ref="D529:F529"/>
    <mergeCell ref="J529:K529"/>
    <mergeCell ref="D530:F530"/>
    <mergeCell ref="J530:K530"/>
    <mergeCell ref="D531:F531"/>
    <mergeCell ref="J531:K531"/>
    <mergeCell ref="D532:F532"/>
    <mergeCell ref="J532:K532"/>
    <mergeCell ref="D533:F533"/>
    <mergeCell ref="J533:K533"/>
    <mergeCell ref="D534:F534"/>
    <mergeCell ref="J534:K534"/>
    <mergeCell ref="D535:F535"/>
    <mergeCell ref="J535:K535"/>
    <mergeCell ref="D518:F518"/>
    <mergeCell ref="J518:K518"/>
    <mergeCell ref="D519:F519"/>
    <mergeCell ref="J519:K519"/>
    <mergeCell ref="D520:F520"/>
    <mergeCell ref="J520:K520"/>
    <mergeCell ref="D521:F521"/>
    <mergeCell ref="J521:K521"/>
    <mergeCell ref="D522:F522"/>
    <mergeCell ref="J522:K522"/>
    <mergeCell ref="D523:F523"/>
    <mergeCell ref="J523:K523"/>
    <mergeCell ref="D524:F524"/>
    <mergeCell ref="J524:K524"/>
    <mergeCell ref="D525:F525"/>
    <mergeCell ref="J525:K525"/>
    <mergeCell ref="D526:F526"/>
    <mergeCell ref="J526:K526"/>
    <mergeCell ref="D509:F509"/>
    <mergeCell ref="J509:K509"/>
    <mergeCell ref="D510:F510"/>
    <mergeCell ref="J510:K510"/>
    <mergeCell ref="D511:F511"/>
    <mergeCell ref="J511:K511"/>
    <mergeCell ref="D512:F512"/>
    <mergeCell ref="J512:K512"/>
    <mergeCell ref="D513:F513"/>
    <mergeCell ref="J513:K513"/>
    <mergeCell ref="D514:F514"/>
    <mergeCell ref="J514:K514"/>
    <mergeCell ref="D515:F515"/>
    <mergeCell ref="J515:K515"/>
    <mergeCell ref="D516:F516"/>
    <mergeCell ref="J516:K516"/>
    <mergeCell ref="D517:F517"/>
    <mergeCell ref="J517:K517"/>
    <mergeCell ref="D500:F500"/>
    <mergeCell ref="J500:K500"/>
    <mergeCell ref="D501:F501"/>
    <mergeCell ref="J501:K501"/>
    <mergeCell ref="D502:F502"/>
    <mergeCell ref="J502:K502"/>
    <mergeCell ref="D503:F503"/>
    <mergeCell ref="J503:K503"/>
    <mergeCell ref="D504:F504"/>
    <mergeCell ref="J504:K504"/>
    <mergeCell ref="D505:F505"/>
    <mergeCell ref="J505:K505"/>
    <mergeCell ref="D506:F506"/>
    <mergeCell ref="J506:K506"/>
    <mergeCell ref="D507:F507"/>
    <mergeCell ref="J507:K507"/>
    <mergeCell ref="D508:F508"/>
    <mergeCell ref="J508:K508"/>
    <mergeCell ref="D491:F491"/>
    <mergeCell ref="J491:K491"/>
    <mergeCell ref="D492:F492"/>
    <mergeCell ref="J492:K492"/>
    <mergeCell ref="D493:F493"/>
    <mergeCell ref="J493:K493"/>
    <mergeCell ref="D494:F494"/>
    <mergeCell ref="J494:K494"/>
    <mergeCell ref="D495:F495"/>
    <mergeCell ref="J495:K495"/>
    <mergeCell ref="D496:F496"/>
    <mergeCell ref="J496:K496"/>
    <mergeCell ref="D497:F497"/>
    <mergeCell ref="J497:K497"/>
    <mergeCell ref="D498:F498"/>
    <mergeCell ref="J498:K498"/>
    <mergeCell ref="D499:F499"/>
    <mergeCell ref="J499:K499"/>
    <mergeCell ref="D482:F482"/>
    <mergeCell ref="J482:K482"/>
    <mergeCell ref="D483:F483"/>
    <mergeCell ref="J483:K483"/>
    <mergeCell ref="D484:F484"/>
    <mergeCell ref="J484:K484"/>
    <mergeCell ref="D485:F485"/>
    <mergeCell ref="J485:K485"/>
    <mergeCell ref="D486:F486"/>
    <mergeCell ref="J486:K486"/>
    <mergeCell ref="D487:F487"/>
    <mergeCell ref="J487:K487"/>
    <mergeCell ref="D488:F488"/>
    <mergeCell ref="J488:K488"/>
    <mergeCell ref="D489:F489"/>
    <mergeCell ref="J489:K489"/>
    <mergeCell ref="D490:F490"/>
    <mergeCell ref="J490:K490"/>
    <mergeCell ref="D473:F473"/>
    <mergeCell ref="J473:K473"/>
    <mergeCell ref="D474:F474"/>
    <mergeCell ref="J474:K474"/>
    <mergeCell ref="D475:F475"/>
    <mergeCell ref="J475:K475"/>
    <mergeCell ref="D476:F476"/>
    <mergeCell ref="J476:K476"/>
    <mergeCell ref="D477:F477"/>
    <mergeCell ref="J477:K477"/>
    <mergeCell ref="D478:F478"/>
    <mergeCell ref="J478:K478"/>
    <mergeCell ref="D479:F479"/>
    <mergeCell ref="J479:K479"/>
    <mergeCell ref="D480:F480"/>
    <mergeCell ref="J480:K480"/>
    <mergeCell ref="D481:F481"/>
    <mergeCell ref="J481:K481"/>
    <mergeCell ref="D464:F464"/>
    <mergeCell ref="J464:K464"/>
    <mergeCell ref="D465:F465"/>
    <mergeCell ref="J465:K465"/>
    <mergeCell ref="D466:F466"/>
    <mergeCell ref="J466:K466"/>
    <mergeCell ref="D467:F467"/>
    <mergeCell ref="J467:K467"/>
    <mergeCell ref="D468:F468"/>
    <mergeCell ref="J468:K468"/>
    <mergeCell ref="D469:F469"/>
    <mergeCell ref="J469:K469"/>
    <mergeCell ref="D470:F470"/>
    <mergeCell ref="J470:K470"/>
    <mergeCell ref="D471:F471"/>
    <mergeCell ref="J471:K471"/>
    <mergeCell ref="D472:F472"/>
    <mergeCell ref="J472:K472"/>
    <mergeCell ref="D455:F455"/>
    <mergeCell ref="J455:K455"/>
    <mergeCell ref="D456:F456"/>
    <mergeCell ref="J456:K456"/>
    <mergeCell ref="D457:F457"/>
    <mergeCell ref="J457:K457"/>
    <mergeCell ref="D458:F458"/>
    <mergeCell ref="J458:K458"/>
    <mergeCell ref="D459:F459"/>
    <mergeCell ref="J459:K459"/>
    <mergeCell ref="D460:F460"/>
    <mergeCell ref="J460:K460"/>
    <mergeCell ref="D461:F461"/>
    <mergeCell ref="J461:K461"/>
    <mergeCell ref="D462:F462"/>
    <mergeCell ref="J462:K462"/>
    <mergeCell ref="D463:F463"/>
    <mergeCell ref="J463:K463"/>
    <mergeCell ref="D446:F446"/>
    <mergeCell ref="J446:K446"/>
    <mergeCell ref="D447:F447"/>
    <mergeCell ref="J447:K447"/>
    <mergeCell ref="D448:F448"/>
    <mergeCell ref="J448:K448"/>
    <mergeCell ref="D449:F449"/>
    <mergeCell ref="J449:K449"/>
    <mergeCell ref="D450:F450"/>
    <mergeCell ref="J450:K450"/>
    <mergeCell ref="D451:F451"/>
    <mergeCell ref="J451:K451"/>
    <mergeCell ref="D452:F452"/>
    <mergeCell ref="J452:K452"/>
    <mergeCell ref="D453:F453"/>
    <mergeCell ref="J453:K453"/>
    <mergeCell ref="D454:F454"/>
    <mergeCell ref="J454:K454"/>
    <mergeCell ref="D437:F437"/>
    <mergeCell ref="J437:K437"/>
    <mergeCell ref="D438:F438"/>
    <mergeCell ref="J438:K438"/>
    <mergeCell ref="D439:F439"/>
    <mergeCell ref="J439:K439"/>
    <mergeCell ref="D440:F440"/>
    <mergeCell ref="J440:K440"/>
    <mergeCell ref="D441:F441"/>
    <mergeCell ref="J441:K441"/>
    <mergeCell ref="D442:F442"/>
    <mergeCell ref="J442:K442"/>
    <mergeCell ref="D443:F443"/>
    <mergeCell ref="J443:K443"/>
    <mergeCell ref="D444:F444"/>
    <mergeCell ref="J444:K444"/>
    <mergeCell ref="D445:F445"/>
    <mergeCell ref="J445:K445"/>
    <mergeCell ref="D428:F428"/>
    <mergeCell ref="J428:K428"/>
    <mergeCell ref="D429:F429"/>
    <mergeCell ref="J429:K429"/>
    <mergeCell ref="D430:F430"/>
    <mergeCell ref="J430:K430"/>
    <mergeCell ref="D431:F431"/>
    <mergeCell ref="J431:K431"/>
    <mergeCell ref="D432:F432"/>
    <mergeCell ref="J432:K432"/>
    <mergeCell ref="D433:F433"/>
    <mergeCell ref="J433:K433"/>
    <mergeCell ref="D434:F434"/>
    <mergeCell ref="J434:K434"/>
    <mergeCell ref="D435:F435"/>
    <mergeCell ref="J435:K435"/>
    <mergeCell ref="D436:F436"/>
    <mergeCell ref="J436:K436"/>
    <mergeCell ref="D419:F419"/>
    <mergeCell ref="J419:K419"/>
    <mergeCell ref="D420:F420"/>
    <mergeCell ref="J420:K420"/>
    <mergeCell ref="D421:F421"/>
    <mergeCell ref="J421:K421"/>
    <mergeCell ref="D422:F422"/>
    <mergeCell ref="J422:K422"/>
    <mergeCell ref="D423:F423"/>
    <mergeCell ref="J423:K423"/>
    <mergeCell ref="D424:F424"/>
    <mergeCell ref="J424:K424"/>
    <mergeCell ref="D425:F425"/>
    <mergeCell ref="J425:K425"/>
    <mergeCell ref="D426:F426"/>
    <mergeCell ref="J426:K426"/>
    <mergeCell ref="D427:F427"/>
    <mergeCell ref="J427:K427"/>
    <mergeCell ref="D410:F410"/>
    <mergeCell ref="J410:K410"/>
    <mergeCell ref="D411:F411"/>
    <mergeCell ref="J411:K411"/>
    <mergeCell ref="D412:F412"/>
    <mergeCell ref="J412:K412"/>
    <mergeCell ref="D413:F413"/>
    <mergeCell ref="J413:K413"/>
    <mergeCell ref="D414:F414"/>
    <mergeCell ref="J414:K414"/>
    <mergeCell ref="D415:F415"/>
    <mergeCell ref="J415:K415"/>
    <mergeCell ref="D416:F416"/>
    <mergeCell ref="J416:K416"/>
    <mergeCell ref="D417:F417"/>
    <mergeCell ref="J417:K417"/>
    <mergeCell ref="D418:F418"/>
    <mergeCell ref="J418:K418"/>
    <mergeCell ref="D401:F401"/>
    <mergeCell ref="J401:K401"/>
    <mergeCell ref="D402:F402"/>
    <mergeCell ref="J402:K402"/>
    <mergeCell ref="D403:F403"/>
    <mergeCell ref="J403:K403"/>
    <mergeCell ref="D404:F404"/>
    <mergeCell ref="J404:K404"/>
    <mergeCell ref="D405:F405"/>
    <mergeCell ref="J405:K405"/>
    <mergeCell ref="D406:F406"/>
    <mergeCell ref="J406:K406"/>
    <mergeCell ref="D407:F407"/>
    <mergeCell ref="J407:K407"/>
    <mergeCell ref="D408:F408"/>
    <mergeCell ref="J408:K408"/>
    <mergeCell ref="D409:F409"/>
    <mergeCell ref="J409:K409"/>
    <mergeCell ref="D392:F392"/>
    <mergeCell ref="J392:K392"/>
    <mergeCell ref="D393:F393"/>
    <mergeCell ref="J393:K393"/>
    <mergeCell ref="D394:F394"/>
    <mergeCell ref="J394:K394"/>
    <mergeCell ref="D395:F395"/>
    <mergeCell ref="J395:K395"/>
    <mergeCell ref="D396:F396"/>
    <mergeCell ref="J396:K396"/>
    <mergeCell ref="D397:F397"/>
    <mergeCell ref="J397:K397"/>
    <mergeCell ref="D398:F398"/>
    <mergeCell ref="J398:K398"/>
    <mergeCell ref="D399:F399"/>
    <mergeCell ref="J399:K399"/>
    <mergeCell ref="D400:F400"/>
    <mergeCell ref="J400:K400"/>
    <mergeCell ref="D383:F383"/>
    <mergeCell ref="J383:K383"/>
    <mergeCell ref="D384:F384"/>
    <mergeCell ref="J384:K384"/>
    <mergeCell ref="D385:F385"/>
    <mergeCell ref="J385:K385"/>
    <mergeCell ref="D386:F386"/>
    <mergeCell ref="J386:K386"/>
    <mergeCell ref="D387:F387"/>
    <mergeCell ref="J387:K387"/>
    <mergeCell ref="D388:F388"/>
    <mergeCell ref="J388:K388"/>
    <mergeCell ref="D389:F389"/>
    <mergeCell ref="J389:K389"/>
    <mergeCell ref="D390:F390"/>
    <mergeCell ref="J390:K390"/>
    <mergeCell ref="D391:F391"/>
    <mergeCell ref="J391:K391"/>
    <mergeCell ref="D374:F374"/>
    <mergeCell ref="J374:K374"/>
    <mergeCell ref="D375:F375"/>
    <mergeCell ref="J375:K375"/>
    <mergeCell ref="D376:F376"/>
    <mergeCell ref="J376:K376"/>
    <mergeCell ref="D377:F377"/>
    <mergeCell ref="J377:K377"/>
    <mergeCell ref="D378:F378"/>
    <mergeCell ref="J378:K378"/>
    <mergeCell ref="D379:F379"/>
    <mergeCell ref="J379:K379"/>
    <mergeCell ref="D380:F380"/>
    <mergeCell ref="J380:K380"/>
    <mergeCell ref="D381:F381"/>
    <mergeCell ref="J381:K381"/>
    <mergeCell ref="D382:F382"/>
    <mergeCell ref="J382:K382"/>
    <mergeCell ref="D365:F365"/>
    <mergeCell ref="J365:K365"/>
    <mergeCell ref="D366:F366"/>
    <mergeCell ref="J366:K366"/>
    <mergeCell ref="D367:F367"/>
    <mergeCell ref="J367:K367"/>
    <mergeCell ref="D368:F368"/>
    <mergeCell ref="J368:K368"/>
    <mergeCell ref="D369:F369"/>
    <mergeCell ref="J369:K369"/>
    <mergeCell ref="D370:F370"/>
    <mergeCell ref="J370:K370"/>
    <mergeCell ref="D371:F371"/>
    <mergeCell ref="J371:K371"/>
    <mergeCell ref="D372:F372"/>
    <mergeCell ref="J372:K372"/>
    <mergeCell ref="D373:F373"/>
    <mergeCell ref="J373:K373"/>
    <mergeCell ref="D356:F356"/>
    <mergeCell ref="J356:K356"/>
    <mergeCell ref="D357:F357"/>
    <mergeCell ref="J357:K357"/>
    <mergeCell ref="D358:F358"/>
    <mergeCell ref="J358:K358"/>
    <mergeCell ref="D359:F359"/>
    <mergeCell ref="J359:K359"/>
    <mergeCell ref="D360:F360"/>
    <mergeCell ref="J360:K360"/>
    <mergeCell ref="D361:F361"/>
    <mergeCell ref="J361:K361"/>
    <mergeCell ref="D362:F362"/>
    <mergeCell ref="J362:K362"/>
    <mergeCell ref="D363:F363"/>
    <mergeCell ref="J363:K363"/>
    <mergeCell ref="D364:F364"/>
    <mergeCell ref="J364:K364"/>
    <mergeCell ref="D347:F347"/>
    <mergeCell ref="J347:K347"/>
    <mergeCell ref="D348:F348"/>
    <mergeCell ref="J348:K348"/>
    <mergeCell ref="D349:F349"/>
    <mergeCell ref="J349:K349"/>
    <mergeCell ref="D350:F350"/>
    <mergeCell ref="J350:K350"/>
    <mergeCell ref="D351:F351"/>
    <mergeCell ref="J351:K351"/>
    <mergeCell ref="D352:F352"/>
    <mergeCell ref="J352:K352"/>
    <mergeCell ref="D353:F353"/>
    <mergeCell ref="J353:K353"/>
    <mergeCell ref="D354:F354"/>
    <mergeCell ref="J354:K354"/>
    <mergeCell ref="D355:F355"/>
    <mergeCell ref="J355:K355"/>
    <mergeCell ref="D338:F338"/>
    <mergeCell ref="J338:K338"/>
    <mergeCell ref="D339:F339"/>
    <mergeCell ref="J339:K339"/>
    <mergeCell ref="D340:F340"/>
    <mergeCell ref="J340:K340"/>
    <mergeCell ref="D341:F341"/>
    <mergeCell ref="J341:K341"/>
    <mergeCell ref="D342:F342"/>
    <mergeCell ref="J342:K342"/>
    <mergeCell ref="D343:F343"/>
    <mergeCell ref="J343:K343"/>
    <mergeCell ref="D344:F344"/>
    <mergeCell ref="J344:K344"/>
    <mergeCell ref="D345:F345"/>
    <mergeCell ref="J345:K345"/>
    <mergeCell ref="D346:F346"/>
    <mergeCell ref="J346:K346"/>
    <mergeCell ref="D329:F329"/>
    <mergeCell ref="J329:K329"/>
    <mergeCell ref="D330:F330"/>
    <mergeCell ref="J330:K330"/>
    <mergeCell ref="D331:F331"/>
    <mergeCell ref="J331:K331"/>
    <mergeCell ref="D332:F332"/>
    <mergeCell ref="J332:K332"/>
    <mergeCell ref="D333:F333"/>
    <mergeCell ref="J333:K333"/>
    <mergeCell ref="D334:F334"/>
    <mergeCell ref="J334:K334"/>
    <mergeCell ref="D335:F335"/>
    <mergeCell ref="J335:K335"/>
    <mergeCell ref="D336:F336"/>
    <mergeCell ref="J336:K336"/>
    <mergeCell ref="D337:F337"/>
    <mergeCell ref="J337:K337"/>
    <mergeCell ref="D320:F320"/>
    <mergeCell ref="J320:K320"/>
    <mergeCell ref="D321:F321"/>
    <mergeCell ref="J321:K321"/>
    <mergeCell ref="D322:F322"/>
    <mergeCell ref="J322:K322"/>
    <mergeCell ref="D323:F323"/>
    <mergeCell ref="J323:K323"/>
    <mergeCell ref="D324:F324"/>
    <mergeCell ref="J324:K324"/>
    <mergeCell ref="D325:F325"/>
    <mergeCell ref="J325:K325"/>
    <mergeCell ref="D326:F326"/>
    <mergeCell ref="J326:K326"/>
    <mergeCell ref="D327:F327"/>
    <mergeCell ref="J327:K327"/>
    <mergeCell ref="D328:F328"/>
    <mergeCell ref="J328:K328"/>
    <mergeCell ref="D311:F311"/>
    <mergeCell ref="J311:K311"/>
    <mergeCell ref="D312:F312"/>
    <mergeCell ref="J312:K312"/>
    <mergeCell ref="D313:F313"/>
    <mergeCell ref="J313:K313"/>
    <mergeCell ref="D314:F314"/>
    <mergeCell ref="J314:K314"/>
    <mergeCell ref="D315:F315"/>
    <mergeCell ref="J315:K315"/>
    <mergeCell ref="D316:F316"/>
    <mergeCell ref="J316:K316"/>
    <mergeCell ref="D317:F317"/>
    <mergeCell ref="J317:K317"/>
    <mergeCell ref="D318:F318"/>
    <mergeCell ref="J318:K318"/>
    <mergeCell ref="D319:F319"/>
    <mergeCell ref="J319:K319"/>
    <mergeCell ref="D302:F302"/>
    <mergeCell ref="J302:K302"/>
    <mergeCell ref="D303:F303"/>
    <mergeCell ref="J303:K303"/>
    <mergeCell ref="D304:F304"/>
    <mergeCell ref="J304:K304"/>
    <mergeCell ref="D305:F305"/>
    <mergeCell ref="J305:K305"/>
    <mergeCell ref="D306:F306"/>
    <mergeCell ref="J306:K306"/>
    <mergeCell ref="D307:F307"/>
    <mergeCell ref="J307:K307"/>
    <mergeCell ref="D308:F308"/>
    <mergeCell ref="J308:K308"/>
    <mergeCell ref="D309:F309"/>
    <mergeCell ref="J309:K309"/>
    <mergeCell ref="D310:F310"/>
    <mergeCell ref="J310:K310"/>
    <mergeCell ref="D293:F293"/>
    <mergeCell ref="J293:K293"/>
    <mergeCell ref="D294:F294"/>
    <mergeCell ref="J294:K294"/>
    <mergeCell ref="D295:F295"/>
    <mergeCell ref="J295:K295"/>
    <mergeCell ref="D296:F296"/>
    <mergeCell ref="J296:K296"/>
    <mergeCell ref="D297:F297"/>
    <mergeCell ref="J297:K297"/>
    <mergeCell ref="D298:F298"/>
    <mergeCell ref="J298:K298"/>
    <mergeCell ref="D299:F299"/>
    <mergeCell ref="J299:K299"/>
    <mergeCell ref="D300:F300"/>
    <mergeCell ref="J300:K300"/>
    <mergeCell ref="D301:F301"/>
    <mergeCell ref="J301:K301"/>
    <mergeCell ref="D284:F284"/>
    <mergeCell ref="J284:K284"/>
    <mergeCell ref="D285:F285"/>
    <mergeCell ref="J285:K285"/>
    <mergeCell ref="D286:F286"/>
    <mergeCell ref="J286:K286"/>
    <mergeCell ref="D287:F287"/>
    <mergeCell ref="J287:K287"/>
    <mergeCell ref="D288:F288"/>
    <mergeCell ref="J288:K288"/>
    <mergeCell ref="D289:F289"/>
    <mergeCell ref="J289:K289"/>
    <mergeCell ref="D290:F290"/>
    <mergeCell ref="J290:K290"/>
    <mergeCell ref="D291:F291"/>
    <mergeCell ref="J291:K291"/>
    <mergeCell ref="D292:F292"/>
    <mergeCell ref="J292:K292"/>
    <mergeCell ref="D275:F275"/>
    <mergeCell ref="J275:K275"/>
    <mergeCell ref="D276:F276"/>
    <mergeCell ref="J276:K276"/>
    <mergeCell ref="D277:F277"/>
    <mergeCell ref="J277:K277"/>
    <mergeCell ref="D278:F278"/>
    <mergeCell ref="J278:K278"/>
    <mergeCell ref="D279:F279"/>
    <mergeCell ref="J279:K279"/>
    <mergeCell ref="D280:F280"/>
    <mergeCell ref="J280:K280"/>
    <mergeCell ref="D281:F281"/>
    <mergeCell ref="J281:K281"/>
    <mergeCell ref="D282:F282"/>
    <mergeCell ref="J282:K282"/>
    <mergeCell ref="D283:F283"/>
    <mergeCell ref="J283:K283"/>
    <mergeCell ref="D266:F266"/>
    <mergeCell ref="J266:K266"/>
    <mergeCell ref="D267:F267"/>
    <mergeCell ref="J267:K267"/>
    <mergeCell ref="D268:F268"/>
    <mergeCell ref="J268:K268"/>
    <mergeCell ref="D269:F269"/>
    <mergeCell ref="J269:K269"/>
    <mergeCell ref="D270:F270"/>
    <mergeCell ref="J270:K270"/>
    <mergeCell ref="D271:F271"/>
    <mergeCell ref="J271:K271"/>
    <mergeCell ref="D272:F272"/>
    <mergeCell ref="J272:K272"/>
    <mergeCell ref="D273:F273"/>
    <mergeCell ref="J273:K273"/>
    <mergeCell ref="D274:F274"/>
    <mergeCell ref="J274:K274"/>
    <mergeCell ref="D257:F257"/>
    <mergeCell ref="J257:K257"/>
    <mergeCell ref="D258:F258"/>
    <mergeCell ref="J258:K258"/>
    <mergeCell ref="D259:F259"/>
    <mergeCell ref="J259:K259"/>
    <mergeCell ref="D260:F260"/>
    <mergeCell ref="J260:K260"/>
    <mergeCell ref="D261:F261"/>
    <mergeCell ref="J261:K261"/>
    <mergeCell ref="D262:F262"/>
    <mergeCell ref="J262:K262"/>
    <mergeCell ref="D263:F263"/>
    <mergeCell ref="J263:K263"/>
    <mergeCell ref="D264:F264"/>
    <mergeCell ref="J264:K264"/>
    <mergeCell ref="D265:F265"/>
    <mergeCell ref="J265:K265"/>
    <mergeCell ref="D248:F248"/>
    <mergeCell ref="J248:K248"/>
    <mergeCell ref="D249:F249"/>
    <mergeCell ref="J249:K249"/>
    <mergeCell ref="D250:F250"/>
    <mergeCell ref="J250:K250"/>
    <mergeCell ref="D251:F251"/>
    <mergeCell ref="J251:K251"/>
    <mergeCell ref="D252:F252"/>
    <mergeCell ref="J252:K252"/>
    <mergeCell ref="D253:F253"/>
    <mergeCell ref="J253:K253"/>
    <mergeCell ref="D254:F254"/>
    <mergeCell ref="J254:K254"/>
    <mergeCell ref="D255:F255"/>
    <mergeCell ref="J255:K255"/>
    <mergeCell ref="D256:F256"/>
    <mergeCell ref="J256:K256"/>
    <mergeCell ref="D239:F239"/>
    <mergeCell ref="J239:K239"/>
    <mergeCell ref="D240:F240"/>
    <mergeCell ref="J240:K240"/>
    <mergeCell ref="D241:F241"/>
    <mergeCell ref="J241:K241"/>
    <mergeCell ref="D242:F242"/>
    <mergeCell ref="J242:K242"/>
    <mergeCell ref="D243:F243"/>
    <mergeCell ref="J243:K243"/>
    <mergeCell ref="D244:F244"/>
    <mergeCell ref="J244:K244"/>
    <mergeCell ref="D245:F245"/>
    <mergeCell ref="J245:K245"/>
    <mergeCell ref="D246:F246"/>
    <mergeCell ref="J246:K246"/>
    <mergeCell ref="D247:F247"/>
    <mergeCell ref="J247:K247"/>
    <mergeCell ref="D230:F230"/>
    <mergeCell ref="J230:K230"/>
    <mergeCell ref="D231:F231"/>
    <mergeCell ref="J231:K231"/>
    <mergeCell ref="D232:F232"/>
    <mergeCell ref="J232:K232"/>
    <mergeCell ref="D233:F233"/>
    <mergeCell ref="J233:K233"/>
    <mergeCell ref="D234:F234"/>
    <mergeCell ref="J234:K234"/>
    <mergeCell ref="D235:F235"/>
    <mergeCell ref="J235:K235"/>
    <mergeCell ref="D236:F236"/>
    <mergeCell ref="J236:K236"/>
    <mergeCell ref="D237:F237"/>
    <mergeCell ref="J237:K237"/>
    <mergeCell ref="D238:F238"/>
    <mergeCell ref="J238:K238"/>
    <mergeCell ref="D221:F221"/>
    <mergeCell ref="J221:K221"/>
    <mergeCell ref="D222:F222"/>
    <mergeCell ref="J222:K222"/>
    <mergeCell ref="D223:F223"/>
    <mergeCell ref="J223:K223"/>
    <mergeCell ref="D224:F224"/>
    <mergeCell ref="J224:K224"/>
    <mergeCell ref="D225:F225"/>
    <mergeCell ref="J225:K225"/>
    <mergeCell ref="D226:F226"/>
    <mergeCell ref="J226:K226"/>
    <mergeCell ref="D227:F227"/>
    <mergeCell ref="J227:K227"/>
    <mergeCell ref="D228:F228"/>
    <mergeCell ref="J228:K228"/>
    <mergeCell ref="D229:F229"/>
    <mergeCell ref="J229:K229"/>
    <mergeCell ref="D212:F212"/>
    <mergeCell ref="J212:K212"/>
    <mergeCell ref="D213:F213"/>
    <mergeCell ref="J213:K213"/>
    <mergeCell ref="D214:F214"/>
    <mergeCell ref="J214:K214"/>
    <mergeCell ref="D215:F215"/>
    <mergeCell ref="J215:K215"/>
    <mergeCell ref="D216:F216"/>
    <mergeCell ref="J216:K216"/>
    <mergeCell ref="D217:F217"/>
    <mergeCell ref="J217:K217"/>
    <mergeCell ref="D218:F218"/>
    <mergeCell ref="J218:K218"/>
    <mergeCell ref="D219:F219"/>
    <mergeCell ref="J219:K219"/>
    <mergeCell ref="D220:F220"/>
    <mergeCell ref="J220:K220"/>
    <mergeCell ref="D203:F203"/>
    <mergeCell ref="J203:K203"/>
    <mergeCell ref="D204:F204"/>
    <mergeCell ref="J204:K204"/>
    <mergeCell ref="D205:F205"/>
    <mergeCell ref="J205:K205"/>
    <mergeCell ref="D206:F206"/>
    <mergeCell ref="J206:K206"/>
    <mergeCell ref="D207:F207"/>
    <mergeCell ref="J207:K207"/>
    <mergeCell ref="D208:F208"/>
    <mergeCell ref="J208:K208"/>
    <mergeCell ref="D209:F209"/>
    <mergeCell ref="J209:K209"/>
    <mergeCell ref="D210:F210"/>
    <mergeCell ref="J210:K210"/>
    <mergeCell ref="D211:F211"/>
    <mergeCell ref="J211:K211"/>
    <mergeCell ref="D194:F194"/>
    <mergeCell ref="J194:K194"/>
    <mergeCell ref="D195:F195"/>
    <mergeCell ref="J195:K195"/>
    <mergeCell ref="D196:F196"/>
    <mergeCell ref="J196:K196"/>
    <mergeCell ref="D197:F197"/>
    <mergeCell ref="J197:K197"/>
    <mergeCell ref="D198:F198"/>
    <mergeCell ref="J198:K198"/>
    <mergeCell ref="D199:F199"/>
    <mergeCell ref="J199:K199"/>
    <mergeCell ref="D200:F200"/>
    <mergeCell ref="J200:K200"/>
    <mergeCell ref="D201:F201"/>
    <mergeCell ref="J201:K201"/>
    <mergeCell ref="D202:F202"/>
    <mergeCell ref="J202:K202"/>
    <mergeCell ref="D185:F185"/>
    <mergeCell ref="J185:K185"/>
    <mergeCell ref="D186:F186"/>
    <mergeCell ref="J186:K186"/>
    <mergeCell ref="D187:F187"/>
    <mergeCell ref="J187:K187"/>
    <mergeCell ref="D188:F188"/>
    <mergeCell ref="J188:K188"/>
    <mergeCell ref="D189:F189"/>
    <mergeCell ref="J189:K189"/>
    <mergeCell ref="D190:F190"/>
    <mergeCell ref="J190:K190"/>
    <mergeCell ref="D191:F191"/>
    <mergeCell ref="J191:K191"/>
    <mergeCell ref="D192:F192"/>
    <mergeCell ref="J192:K192"/>
    <mergeCell ref="D193:F193"/>
    <mergeCell ref="J193:K193"/>
    <mergeCell ref="D176:F176"/>
    <mergeCell ref="J176:K176"/>
    <mergeCell ref="D177:F177"/>
    <mergeCell ref="J177:K177"/>
    <mergeCell ref="D178:F178"/>
    <mergeCell ref="J178:K178"/>
    <mergeCell ref="D179:F179"/>
    <mergeCell ref="J179:K179"/>
    <mergeCell ref="D180:F180"/>
    <mergeCell ref="J180:K180"/>
    <mergeCell ref="D181:F181"/>
    <mergeCell ref="J181:K181"/>
    <mergeCell ref="D182:F182"/>
    <mergeCell ref="J182:K182"/>
    <mergeCell ref="D183:F183"/>
    <mergeCell ref="J183:K183"/>
    <mergeCell ref="D184:F184"/>
    <mergeCell ref="J184:K184"/>
    <mergeCell ref="D167:F167"/>
    <mergeCell ref="J167:K167"/>
    <mergeCell ref="D168:F168"/>
    <mergeCell ref="J168:K168"/>
    <mergeCell ref="D169:F169"/>
    <mergeCell ref="J169:K169"/>
    <mergeCell ref="D170:F170"/>
    <mergeCell ref="J170:K170"/>
    <mergeCell ref="D171:F171"/>
    <mergeCell ref="J171:K171"/>
    <mergeCell ref="D172:F172"/>
    <mergeCell ref="J172:K172"/>
    <mergeCell ref="D173:F173"/>
    <mergeCell ref="J173:K173"/>
    <mergeCell ref="D174:F174"/>
    <mergeCell ref="J174:K174"/>
    <mergeCell ref="D175:F175"/>
    <mergeCell ref="J175:K175"/>
    <mergeCell ref="D158:F158"/>
    <mergeCell ref="J158:K158"/>
    <mergeCell ref="D159:F159"/>
    <mergeCell ref="J159:K159"/>
    <mergeCell ref="D160:F160"/>
    <mergeCell ref="J160:K160"/>
    <mergeCell ref="D161:F161"/>
    <mergeCell ref="J161:K161"/>
    <mergeCell ref="D162:F162"/>
    <mergeCell ref="J162:K162"/>
    <mergeCell ref="D163:F163"/>
    <mergeCell ref="J163:K163"/>
    <mergeCell ref="D164:F164"/>
    <mergeCell ref="J164:K164"/>
    <mergeCell ref="D165:F165"/>
    <mergeCell ref="J165:K165"/>
    <mergeCell ref="D166:F166"/>
    <mergeCell ref="J166:K166"/>
    <mergeCell ref="D149:F149"/>
    <mergeCell ref="J149:K149"/>
    <mergeCell ref="D150:F150"/>
    <mergeCell ref="J150:K150"/>
    <mergeCell ref="D151:F151"/>
    <mergeCell ref="J151:K151"/>
    <mergeCell ref="D152:F152"/>
    <mergeCell ref="J152:K152"/>
    <mergeCell ref="D153:F153"/>
    <mergeCell ref="J153:K153"/>
    <mergeCell ref="D154:F154"/>
    <mergeCell ref="J154:K154"/>
    <mergeCell ref="D155:F155"/>
    <mergeCell ref="J155:K155"/>
    <mergeCell ref="D156:F156"/>
    <mergeCell ref="J156:K156"/>
    <mergeCell ref="D157:F157"/>
    <mergeCell ref="J157:K157"/>
    <mergeCell ref="D140:F140"/>
    <mergeCell ref="J140:K140"/>
    <mergeCell ref="D141:F141"/>
    <mergeCell ref="J141:K141"/>
    <mergeCell ref="D142:F142"/>
    <mergeCell ref="J142:K142"/>
    <mergeCell ref="D143:F143"/>
    <mergeCell ref="J143:K143"/>
    <mergeCell ref="D144:F144"/>
    <mergeCell ref="J144:K144"/>
    <mergeCell ref="D145:F145"/>
    <mergeCell ref="J145:K145"/>
    <mergeCell ref="D146:F146"/>
    <mergeCell ref="J146:K146"/>
    <mergeCell ref="D147:F147"/>
    <mergeCell ref="J147:K147"/>
    <mergeCell ref="D148:F148"/>
    <mergeCell ref="J148:K148"/>
    <mergeCell ref="D131:F131"/>
    <mergeCell ref="J131:K131"/>
    <mergeCell ref="D132:F132"/>
    <mergeCell ref="J132:K132"/>
    <mergeCell ref="D133:F133"/>
    <mergeCell ref="J133:K133"/>
    <mergeCell ref="D134:F134"/>
    <mergeCell ref="J134:K134"/>
    <mergeCell ref="D135:F135"/>
    <mergeCell ref="J135:K135"/>
    <mergeCell ref="D136:F136"/>
    <mergeCell ref="J136:K136"/>
    <mergeCell ref="D137:F137"/>
    <mergeCell ref="J137:K137"/>
    <mergeCell ref="D138:F138"/>
    <mergeCell ref="J138:K138"/>
    <mergeCell ref="D139:F139"/>
    <mergeCell ref="J139:K139"/>
    <mergeCell ref="D122:F122"/>
    <mergeCell ref="J122:K122"/>
    <mergeCell ref="D123:F123"/>
    <mergeCell ref="J123:K123"/>
    <mergeCell ref="D124:F124"/>
    <mergeCell ref="J124:K124"/>
    <mergeCell ref="D125:F125"/>
    <mergeCell ref="J125:K125"/>
    <mergeCell ref="D126:F126"/>
    <mergeCell ref="J126:K126"/>
    <mergeCell ref="D127:F127"/>
    <mergeCell ref="J127:K127"/>
    <mergeCell ref="D128:F128"/>
    <mergeCell ref="J128:K128"/>
    <mergeCell ref="D129:F129"/>
    <mergeCell ref="J129:K129"/>
    <mergeCell ref="D130:F130"/>
    <mergeCell ref="J130:K130"/>
    <mergeCell ref="D113:F113"/>
    <mergeCell ref="J113:K113"/>
    <mergeCell ref="D114:F114"/>
    <mergeCell ref="J114:K114"/>
    <mergeCell ref="D115:F115"/>
    <mergeCell ref="J115:K115"/>
    <mergeCell ref="D116:F116"/>
    <mergeCell ref="J116:K116"/>
    <mergeCell ref="D117:F117"/>
    <mergeCell ref="J117:K117"/>
    <mergeCell ref="D118:F118"/>
    <mergeCell ref="J118:K118"/>
    <mergeCell ref="D119:F119"/>
    <mergeCell ref="J119:K119"/>
    <mergeCell ref="D120:F120"/>
    <mergeCell ref="J120:K120"/>
    <mergeCell ref="D121:F121"/>
    <mergeCell ref="J121:K121"/>
    <mergeCell ref="D104:F104"/>
    <mergeCell ref="J104:K104"/>
    <mergeCell ref="D105:F105"/>
    <mergeCell ref="J105:K105"/>
    <mergeCell ref="D106:F106"/>
    <mergeCell ref="J106:K106"/>
    <mergeCell ref="D107:F107"/>
    <mergeCell ref="J107:K107"/>
    <mergeCell ref="D108:F108"/>
    <mergeCell ref="J108:K108"/>
    <mergeCell ref="D109:F109"/>
    <mergeCell ref="J109:K109"/>
    <mergeCell ref="D110:F110"/>
    <mergeCell ref="J110:K110"/>
    <mergeCell ref="D111:F111"/>
    <mergeCell ref="J111:K111"/>
    <mergeCell ref="D112:F112"/>
    <mergeCell ref="J112:K112"/>
    <mergeCell ref="D95:F95"/>
    <mergeCell ref="J95:K95"/>
    <mergeCell ref="D96:F96"/>
    <mergeCell ref="J96:K96"/>
    <mergeCell ref="D97:F97"/>
    <mergeCell ref="J97:K97"/>
    <mergeCell ref="D98:F98"/>
    <mergeCell ref="J98:K98"/>
    <mergeCell ref="D99:F99"/>
    <mergeCell ref="J99:K99"/>
    <mergeCell ref="D100:F100"/>
    <mergeCell ref="J100:K100"/>
    <mergeCell ref="D101:F101"/>
    <mergeCell ref="J101:K101"/>
    <mergeCell ref="D102:F102"/>
    <mergeCell ref="J102:K102"/>
    <mergeCell ref="D103:F103"/>
    <mergeCell ref="J103:K103"/>
    <mergeCell ref="D86:F86"/>
    <mergeCell ref="J86:K86"/>
    <mergeCell ref="D87:F87"/>
    <mergeCell ref="J87:K87"/>
    <mergeCell ref="D88:F88"/>
    <mergeCell ref="J88:K88"/>
    <mergeCell ref="D89:F89"/>
    <mergeCell ref="J89:K89"/>
    <mergeCell ref="D90:F90"/>
    <mergeCell ref="J90:K90"/>
    <mergeCell ref="D91:F91"/>
    <mergeCell ref="J91:K91"/>
    <mergeCell ref="D92:F92"/>
    <mergeCell ref="J92:K92"/>
    <mergeCell ref="D93:F93"/>
    <mergeCell ref="J93:K93"/>
    <mergeCell ref="D94:F94"/>
    <mergeCell ref="J94:K94"/>
    <mergeCell ref="D77:F77"/>
    <mergeCell ref="J77:K77"/>
    <mergeCell ref="D78:F78"/>
    <mergeCell ref="J78:K78"/>
    <mergeCell ref="D79:F79"/>
    <mergeCell ref="J79:K79"/>
    <mergeCell ref="D80:F80"/>
    <mergeCell ref="J80:K80"/>
    <mergeCell ref="D81:F81"/>
    <mergeCell ref="J81:K81"/>
    <mergeCell ref="D82:F82"/>
    <mergeCell ref="J82:K82"/>
    <mergeCell ref="D83:F83"/>
    <mergeCell ref="J83:K83"/>
    <mergeCell ref="D84:F84"/>
    <mergeCell ref="J84:K84"/>
    <mergeCell ref="D85:F85"/>
    <mergeCell ref="J85:K85"/>
    <mergeCell ref="D68:F68"/>
    <mergeCell ref="J68:K68"/>
    <mergeCell ref="D69:F69"/>
    <mergeCell ref="J69:K69"/>
    <mergeCell ref="D70:F70"/>
    <mergeCell ref="J70:K70"/>
    <mergeCell ref="D71:F71"/>
    <mergeCell ref="J71:K71"/>
    <mergeCell ref="D72:F72"/>
    <mergeCell ref="J72:K72"/>
    <mergeCell ref="D73:F73"/>
    <mergeCell ref="J73:K73"/>
    <mergeCell ref="D74:F74"/>
    <mergeCell ref="J74:K74"/>
    <mergeCell ref="D75:F75"/>
    <mergeCell ref="J75:K75"/>
    <mergeCell ref="D76:F76"/>
    <mergeCell ref="J76:K76"/>
    <mergeCell ref="D59:F59"/>
    <mergeCell ref="J59:K59"/>
    <mergeCell ref="D60:F60"/>
    <mergeCell ref="J60:K60"/>
    <mergeCell ref="D61:F61"/>
    <mergeCell ref="J61:K61"/>
    <mergeCell ref="D62:F62"/>
    <mergeCell ref="J62:K62"/>
    <mergeCell ref="D63:F63"/>
    <mergeCell ref="J63:K63"/>
    <mergeCell ref="D64:F64"/>
    <mergeCell ref="J64:K64"/>
    <mergeCell ref="D65:F65"/>
    <mergeCell ref="J65:K65"/>
    <mergeCell ref="D66:F66"/>
    <mergeCell ref="J66:K66"/>
    <mergeCell ref="D67:F67"/>
    <mergeCell ref="J67:K67"/>
    <mergeCell ref="D50:F50"/>
    <mergeCell ref="J50:K50"/>
    <mergeCell ref="D51:F51"/>
    <mergeCell ref="J51:K51"/>
    <mergeCell ref="D52:F52"/>
    <mergeCell ref="J52:K52"/>
    <mergeCell ref="D53:F53"/>
    <mergeCell ref="J53:K53"/>
    <mergeCell ref="D54:F54"/>
    <mergeCell ref="J54:K54"/>
    <mergeCell ref="D55:F55"/>
    <mergeCell ref="J55:K55"/>
    <mergeCell ref="D56:F56"/>
    <mergeCell ref="J56:K56"/>
    <mergeCell ref="D57:F57"/>
    <mergeCell ref="J57:K57"/>
    <mergeCell ref="D58:F58"/>
    <mergeCell ref="J58:K58"/>
    <mergeCell ref="D41:F41"/>
    <mergeCell ref="J41:K41"/>
    <mergeCell ref="D42:F42"/>
    <mergeCell ref="J42:K42"/>
    <mergeCell ref="D43:F43"/>
    <mergeCell ref="J43:K43"/>
    <mergeCell ref="D44:F44"/>
    <mergeCell ref="J44:K44"/>
    <mergeCell ref="D45:F45"/>
    <mergeCell ref="J45:K45"/>
    <mergeCell ref="D46:F46"/>
    <mergeCell ref="J46:K46"/>
    <mergeCell ref="D47:F47"/>
    <mergeCell ref="J47:K47"/>
    <mergeCell ref="D48:F48"/>
    <mergeCell ref="J48:K48"/>
    <mergeCell ref="D49:F49"/>
    <mergeCell ref="J49:K49"/>
    <mergeCell ref="D32:F32"/>
    <mergeCell ref="J32:K32"/>
    <mergeCell ref="D33:F33"/>
    <mergeCell ref="J33:K33"/>
    <mergeCell ref="D34:F34"/>
    <mergeCell ref="J34:K34"/>
    <mergeCell ref="D35:F35"/>
    <mergeCell ref="J35:K35"/>
    <mergeCell ref="D36:F36"/>
    <mergeCell ref="J36:K36"/>
    <mergeCell ref="D37:F37"/>
    <mergeCell ref="J37:K37"/>
    <mergeCell ref="D38:F38"/>
    <mergeCell ref="J38:K38"/>
    <mergeCell ref="D39:F39"/>
    <mergeCell ref="J39:K39"/>
    <mergeCell ref="D40:F40"/>
    <mergeCell ref="J40:K40"/>
    <mergeCell ref="D23:F23"/>
    <mergeCell ref="J23:K23"/>
    <mergeCell ref="D24:F24"/>
    <mergeCell ref="J24:K24"/>
    <mergeCell ref="D25:F25"/>
    <mergeCell ref="J25:K25"/>
    <mergeCell ref="D26:F26"/>
    <mergeCell ref="J26:K26"/>
    <mergeCell ref="D27:F27"/>
    <mergeCell ref="J27:K27"/>
    <mergeCell ref="D28:F28"/>
    <mergeCell ref="J28:K28"/>
    <mergeCell ref="D29:F29"/>
    <mergeCell ref="J29:K29"/>
    <mergeCell ref="D30:F30"/>
    <mergeCell ref="J30:K30"/>
    <mergeCell ref="D31:F31"/>
    <mergeCell ref="J31:K31"/>
    <mergeCell ref="D14:F14"/>
    <mergeCell ref="J14:K14"/>
    <mergeCell ref="D15:F15"/>
    <mergeCell ref="J15:K15"/>
    <mergeCell ref="D16:F16"/>
    <mergeCell ref="J16:K16"/>
    <mergeCell ref="D17:F17"/>
    <mergeCell ref="J17:K17"/>
    <mergeCell ref="D18:F18"/>
    <mergeCell ref="J18:K18"/>
    <mergeCell ref="D19:F19"/>
    <mergeCell ref="J19:K19"/>
    <mergeCell ref="D20:F20"/>
    <mergeCell ref="J20:K20"/>
    <mergeCell ref="D21:F21"/>
    <mergeCell ref="J21:K21"/>
    <mergeCell ref="D22:F22"/>
    <mergeCell ref="J22:K22"/>
    <mergeCell ref="P4:S4"/>
    <mergeCell ref="D6:F6"/>
    <mergeCell ref="J6:K6"/>
    <mergeCell ref="D7:F7"/>
    <mergeCell ref="J7:K7"/>
    <mergeCell ref="P7:S7"/>
    <mergeCell ref="D8:F8"/>
    <mergeCell ref="J8:K8"/>
    <mergeCell ref="D9:F9"/>
    <mergeCell ref="J9:K9"/>
    <mergeCell ref="D10:F10"/>
    <mergeCell ref="J10:K10"/>
    <mergeCell ref="D11:F11"/>
    <mergeCell ref="J11:K11"/>
    <mergeCell ref="D12:F12"/>
    <mergeCell ref="J12:K12"/>
    <mergeCell ref="D13:F13"/>
    <mergeCell ref="J13:K13"/>
    <mergeCell ref="D4:F4"/>
  </mergeCells>
  <phoneticPr fontId="9" type="noConversion"/>
  <hyperlinks>
    <hyperlink ref="D1" r:id="rId1" xr:uid="{54763379-A2ED-4D50-AEA9-AE0E82FABFEE}"/>
  </hyperlinks>
  <pageMargins left="0.75" right="0.75" top="1" bottom="1" header="0.5" footer="0.5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746"/>
  <sheetViews>
    <sheetView workbookViewId="0">
      <pane ySplit="5" topLeftCell="A128" activePane="bottomLeft" state="frozen"/>
      <selection pane="bottomLeft" activeCell="D3" sqref="D3"/>
    </sheetView>
  </sheetViews>
  <sheetFormatPr baseColWidth="10" defaultColWidth="8.83203125" defaultRowHeight="14"/>
  <cols>
    <col min="1" max="1" width="7.5" customWidth="1"/>
    <col min="2" max="2" width="15" customWidth="1"/>
    <col min="3" max="3" width="11.83203125" customWidth="1"/>
    <col min="4" max="5" width="12.83203125"/>
    <col min="6" max="6" width="10.6640625" customWidth="1"/>
    <col min="10" max="12" width="0" hidden="1" customWidth="1"/>
    <col min="15" max="15" width="12.83203125"/>
  </cols>
  <sheetData>
    <row r="1" spans="1:17">
      <c r="A1" t="s">
        <v>20</v>
      </c>
    </row>
    <row r="2" spans="1:17">
      <c r="A2">
        <v>0.18</v>
      </c>
      <c r="B2" s="7" t="s">
        <v>23</v>
      </c>
      <c r="C2" s="8" t="s">
        <v>24</v>
      </c>
      <c r="D2" s="8" t="s">
        <v>17</v>
      </c>
      <c r="E2" s="8" t="s">
        <v>17</v>
      </c>
      <c r="F2" s="9" t="s">
        <v>25</v>
      </c>
      <c r="G2" s="9" t="s">
        <v>26</v>
      </c>
      <c r="H2" s="8" t="s">
        <v>27</v>
      </c>
      <c r="I2" s="25" t="s">
        <v>28</v>
      </c>
      <c r="J2" s="16">
        <v>0.06</v>
      </c>
      <c r="K2" s="8">
        <v>0.05</v>
      </c>
      <c r="L2" s="17">
        <v>0.04</v>
      </c>
      <c r="M2" s="8">
        <v>0.04</v>
      </c>
      <c r="N2" s="9" t="s">
        <v>29</v>
      </c>
      <c r="O2" s="8" t="s">
        <v>30</v>
      </c>
      <c r="P2" s="8" t="s">
        <v>31</v>
      </c>
      <c r="Q2" s="8" t="s">
        <v>31</v>
      </c>
    </row>
    <row r="3" spans="1:17">
      <c r="C3" s="8" t="s">
        <v>22</v>
      </c>
      <c r="D3" s="8" t="s">
        <v>18</v>
      </c>
      <c r="E3" s="8" t="s">
        <v>32</v>
      </c>
      <c r="F3" s="9" t="s">
        <v>33</v>
      </c>
      <c r="G3" s="9" t="s">
        <v>34</v>
      </c>
      <c r="H3" s="8" t="s">
        <v>22</v>
      </c>
      <c r="I3" s="8"/>
      <c r="J3" s="16"/>
      <c r="K3" s="8"/>
      <c r="L3" s="17"/>
      <c r="M3" s="8"/>
      <c r="N3" s="9" t="s">
        <v>22</v>
      </c>
      <c r="O3" s="13"/>
      <c r="P3" s="8"/>
      <c r="Q3" s="24" t="s">
        <v>35</v>
      </c>
    </row>
    <row r="4" spans="1:17">
      <c r="C4" s="8"/>
      <c r="D4" s="8"/>
      <c r="E4" s="8"/>
      <c r="F4" s="10" t="s">
        <v>36</v>
      </c>
      <c r="G4" s="10" t="s">
        <v>37</v>
      </c>
      <c r="H4" s="8" t="s">
        <v>38</v>
      </c>
      <c r="I4" s="25">
        <v>0.83850000000000002</v>
      </c>
      <c r="J4" s="16"/>
      <c r="K4" s="8"/>
      <c r="L4" s="17"/>
      <c r="M4" s="8"/>
      <c r="N4" s="9" t="s">
        <v>39</v>
      </c>
      <c r="O4" s="13" t="s">
        <v>40</v>
      </c>
      <c r="P4" s="8"/>
      <c r="Q4" s="11"/>
    </row>
    <row r="5" spans="1:17">
      <c r="C5" s="11" t="s">
        <v>41</v>
      </c>
      <c r="D5" s="12"/>
      <c r="E5" s="13" t="s">
        <v>42</v>
      </c>
      <c r="F5" s="10"/>
      <c r="G5" s="10"/>
      <c r="H5" s="13"/>
      <c r="I5" s="13">
        <f>I4/7</f>
        <v>0.11978571428571429</v>
      </c>
      <c r="J5" s="18"/>
      <c r="K5" s="13"/>
      <c r="L5" s="19"/>
      <c r="M5" s="13"/>
      <c r="N5" s="10"/>
      <c r="O5" s="13"/>
      <c r="P5" s="20"/>
      <c r="Q5" s="11"/>
    </row>
    <row r="6" spans="1:17" hidden="1">
      <c r="B6" s="14">
        <v>42005</v>
      </c>
      <c r="C6" s="12">
        <f>VLOOKUP(B6,'Hash distribution and Revenue '!B8:S748,11,1)</f>
        <v>0</v>
      </c>
      <c r="D6">
        <f>VLOOKUP(B6,'Hash distribution and Revenue '!B8:S748,7,1)</f>
        <v>0</v>
      </c>
      <c r="E6" s="12">
        <f t="shared" ref="E6:E69" si="0">D6*1000000</f>
        <v>0</v>
      </c>
      <c r="F6" s="12">
        <f t="shared" ref="F6:F69" si="1">E6/3.5</f>
        <v>0</v>
      </c>
      <c r="G6" s="12">
        <f t="shared" ref="G6:G69" si="2">F6*1.2*24</f>
        <v>0</v>
      </c>
      <c r="H6" s="12">
        <f t="shared" ref="H6:H69" si="3">G6*0.127</f>
        <v>0</v>
      </c>
      <c r="I6" s="21">
        <f>G6*$I$5</f>
        <v>0</v>
      </c>
      <c r="J6" s="12">
        <f t="shared" ref="J6:J69" si="4">G6*0.06</f>
        <v>0</v>
      </c>
      <c r="K6" s="22">
        <f t="shared" ref="K6:K69" si="5">G6*0.05</f>
        <v>0</v>
      </c>
      <c r="L6" s="12">
        <f t="shared" ref="L6:L69" si="6">G6*0.04</f>
        <v>0</v>
      </c>
      <c r="M6" s="10">
        <f t="shared" ref="M6:M69" si="7">G6*0.02</f>
        <v>0</v>
      </c>
      <c r="N6" s="12">
        <f t="shared" ref="N6:N69" si="8">F6*2200/7/547.5</f>
        <v>0</v>
      </c>
      <c r="O6" s="12">
        <f>I6+N6</f>
        <v>0</v>
      </c>
      <c r="P6" s="23" t="e">
        <f t="shared" ref="P6:P69" si="9">(C6-O6)/C6</f>
        <v>#DIV/0!</v>
      </c>
      <c r="Q6" t="e">
        <f t="shared" ref="Q6:Q69" si="10">P6*100</f>
        <v>#DIV/0!</v>
      </c>
    </row>
    <row r="7" spans="1:17" hidden="1">
      <c r="B7" s="15">
        <v>42008</v>
      </c>
      <c r="C7" s="12">
        <f>VLOOKUP(B7,'Hash distribution and Revenue '!B9:S749,11,1)</f>
        <v>0</v>
      </c>
      <c r="D7">
        <f>VLOOKUP(B7,'Hash distribution and Revenue '!B9:S749,7,1)</f>
        <v>0</v>
      </c>
      <c r="E7" s="12">
        <f t="shared" si="0"/>
        <v>0</v>
      </c>
      <c r="F7" s="12">
        <f t="shared" si="1"/>
        <v>0</v>
      </c>
      <c r="G7">
        <f t="shared" si="2"/>
        <v>0</v>
      </c>
      <c r="H7">
        <f t="shared" si="3"/>
        <v>0</v>
      </c>
      <c r="I7" s="21">
        <f t="shared" ref="I7:I70" si="11">G7*$I$5</f>
        <v>0</v>
      </c>
      <c r="J7">
        <f t="shared" si="4"/>
        <v>0</v>
      </c>
      <c r="K7">
        <f t="shared" si="5"/>
        <v>0</v>
      </c>
      <c r="L7">
        <f t="shared" si="6"/>
        <v>0</v>
      </c>
      <c r="M7">
        <f t="shared" si="7"/>
        <v>0</v>
      </c>
      <c r="N7">
        <f t="shared" si="8"/>
        <v>0</v>
      </c>
      <c r="O7" s="12">
        <f t="shared" ref="O7:O70" si="12">I7+N7</f>
        <v>0</v>
      </c>
      <c r="P7" s="23" t="e">
        <f t="shared" si="9"/>
        <v>#DIV/0!</v>
      </c>
      <c r="Q7" t="e">
        <f t="shared" si="10"/>
        <v>#DIV/0!</v>
      </c>
    </row>
    <row r="8" spans="1:17" hidden="1">
      <c r="B8" s="15">
        <v>42011</v>
      </c>
      <c r="C8" s="12">
        <f>VLOOKUP(B8,'Hash distribution and Revenue '!B10:S750,11,1)</f>
        <v>0</v>
      </c>
      <c r="D8">
        <f>VLOOKUP(B8,'Hash distribution and Revenue '!B10:S750,7,1)</f>
        <v>0</v>
      </c>
      <c r="E8" s="12">
        <f t="shared" si="0"/>
        <v>0</v>
      </c>
      <c r="F8" s="12">
        <f t="shared" si="1"/>
        <v>0</v>
      </c>
      <c r="G8">
        <f t="shared" si="2"/>
        <v>0</v>
      </c>
      <c r="H8">
        <f t="shared" si="3"/>
        <v>0</v>
      </c>
      <c r="I8" s="21">
        <f t="shared" si="11"/>
        <v>0</v>
      </c>
      <c r="J8">
        <f t="shared" si="4"/>
        <v>0</v>
      </c>
      <c r="K8">
        <f t="shared" si="5"/>
        <v>0</v>
      </c>
      <c r="L8">
        <f t="shared" si="6"/>
        <v>0</v>
      </c>
      <c r="M8">
        <f t="shared" si="7"/>
        <v>0</v>
      </c>
      <c r="N8">
        <f t="shared" si="8"/>
        <v>0</v>
      </c>
      <c r="O8" s="12">
        <f t="shared" si="12"/>
        <v>0</v>
      </c>
      <c r="P8" s="23" t="e">
        <f t="shared" si="9"/>
        <v>#DIV/0!</v>
      </c>
      <c r="Q8" t="e">
        <f t="shared" si="10"/>
        <v>#DIV/0!</v>
      </c>
    </row>
    <row r="9" spans="1:17" hidden="1">
      <c r="B9" s="15">
        <v>42014</v>
      </c>
      <c r="C9" s="12">
        <f>VLOOKUP(B9,'Hash distribution and Revenue '!B11:S751,11,1)</f>
        <v>0</v>
      </c>
      <c r="D9">
        <f>VLOOKUP(B9,'Hash distribution and Revenue '!B11:S751,7,1)</f>
        <v>0</v>
      </c>
      <c r="E9" s="12">
        <f t="shared" si="0"/>
        <v>0</v>
      </c>
      <c r="F9" s="12">
        <f t="shared" si="1"/>
        <v>0</v>
      </c>
      <c r="G9">
        <f t="shared" si="2"/>
        <v>0</v>
      </c>
      <c r="H9">
        <f t="shared" si="3"/>
        <v>0</v>
      </c>
      <c r="I9" s="21">
        <f t="shared" si="11"/>
        <v>0</v>
      </c>
      <c r="J9">
        <f t="shared" si="4"/>
        <v>0</v>
      </c>
      <c r="K9">
        <f t="shared" si="5"/>
        <v>0</v>
      </c>
      <c r="L9">
        <f t="shared" si="6"/>
        <v>0</v>
      </c>
      <c r="M9">
        <f t="shared" si="7"/>
        <v>0</v>
      </c>
      <c r="N9">
        <f t="shared" si="8"/>
        <v>0</v>
      </c>
      <c r="O9" s="12">
        <f t="shared" si="12"/>
        <v>0</v>
      </c>
      <c r="P9" s="23" t="e">
        <f t="shared" si="9"/>
        <v>#DIV/0!</v>
      </c>
      <c r="Q9" t="e">
        <f t="shared" si="10"/>
        <v>#DIV/0!</v>
      </c>
    </row>
    <row r="10" spans="1:17" hidden="1">
      <c r="B10" s="15">
        <v>42017</v>
      </c>
      <c r="C10" s="12">
        <f>VLOOKUP(B10,'Hash distribution and Revenue '!B12:S752,11,1)</f>
        <v>0</v>
      </c>
      <c r="D10">
        <f>VLOOKUP(B10,'Hash distribution and Revenue '!B12:S752,7,1)</f>
        <v>0</v>
      </c>
      <c r="E10" s="12">
        <f t="shared" si="0"/>
        <v>0</v>
      </c>
      <c r="F10" s="12">
        <f t="shared" si="1"/>
        <v>0</v>
      </c>
      <c r="G10">
        <f t="shared" si="2"/>
        <v>0</v>
      </c>
      <c r="H10">
        <f t="shared" si="3"/>
        <v>0</v>
      </c>
      <c r="I10" s="21">
        <f t="shared" si="11"/>
        <v>0</v>
      </c>
      <c r="J10">
        <f t="shared" si="4"/>
        <v>0</v>
      </c>
      <c r="K10">
        <f t="shared" si="5"/>
        <v>0</v>
      </c>
      <c r="L10">
        <f t="shared" si="6"/>
        <v>0</v>
      </c>
      <c r="M10">
        <f t="shared" si="7"/>
        <v>0</v>
      </c>
      <c r="N10">
        <f t="shared" si="8"/>
        <v>0</v>
      </c>
      <c r="O10" s="12">
        <f t="shared" si="12"/>
        <v>0</v>
      </c>
      <c r="P10" s="23" t="e">
        <f t="shared" si="9"/>
        <v>#DIV/0!</v>
      </c>
      <c r="Q10" t="e">
        <f t="shared" si="10"/>
        <v>#DIV/0!</v>
      </c>
    </row>
    <row r="11" spans="1:17" hidden="1">
      <c r="B11" s="15">
        <v>42020</v>
      </c>
      <c r="C11" s="12">
        <f>VLOOKUP(B11,'Hash distribution and Revenue '!B13:S753,11,1)</f>
        <v>0</v>
      </c>
      <c r="D11">
        <f>VLOOKUP(B11,'Hash distribution and Revenue '!B13:S753,7,1)</f>
        <v>0</v>
      </c>
      <c r="E11" s="12">
        <f t="shared" si="0"/>
        <v>0</v>
      </c>
      <c r="F11" s="12">
        <f t="shared" si="1"/>
        <v>0</v>
      </c>
      <c r="G11">
        <f t="shared" si="2"/>
        <v>0</v>
      </c>
      <c r="H11">
        <f t="shared" si="3"/>
        <v>0</v>
      </c>
      <c r="I11" s="21">
        <f t="shared" si="11"/>
        <v>0</v>
      </c>
      <c r="J11">
        <f t="shared" si="4"/>
        <v>0</v>
      </c>
      <c r="K11">
        <f t="shared" si="5"/>
        <v>0</v>
      </c>
      <c r="L11">
        <f t="shared" si="6"/>
        <v>0</v>
      </c>
      <c r="M11">
        <f t="shared" si="7"/>
        <v>0</v>
      </c>
      <c r="N11">
        <f t="shared" si="8"/>
        <v>0</v>
      </c>
      <c r="O11" s="12">
        <f t="shared" si="12"/>
        <v>0</v>
      </c>
      <c r="P11" s="23" t="e">
        <f t="shared" si="9"/>
        <v>#DIV/0!</v>
      </c>
      <c r="Q11" t="e">
        <f t="shared" si="10"/>
        <v>#DIV/0!</v>
      </c>
    </row>
    <row r="12" spans="1:17" hidden="1">
      <c r="B12" s="15">
        <v>42023</v>
      </c>
      <c r="C12" s="12">
        <f>VLOOKUP(B12,'Hash distribution and Revenue '!B14:S754,11,1)</f>
        <v>0</v>
      </c>
      <c r="D12">
        <f>VLOOKUP(B12,'Hash distribution and Revenue '!B14:S754,7,1)</f>
        <v>0</v>
      </c>
      <c r="E12" s="12">
        <f t="shared" si="0"/>
        <v>0</v>
      </c>
      <c r="F12" s="12">
        <f t="shared" si="1"/>
        <v>0</v>
      </c>
      <c r="G12">
        <f t="shared" si="2"/>
        <v>0</v>
      </c>
      <c r="H12">
        <f t="shared" si="3"/>
        <v>0</v>
      </c>
      <c r="I12" s="21">
        <f t="shared" si="11"/>
        <v>0</v>
      </c>
      <c r="J12">
        <f t="shared" si="4"/>
        <v>0</v>
      </c>
      <c r="K12">
        <f t="shared" si="5"/>
        <v>0</v>
      </c>
      <c r="L12">
        <f t="shared" si="6"/>
        <v>0</v>
      </c>
      <c r="M12">
        <f t="shared" si="7"/>
        <v>0</v>
      </c>
      <c r="N12">
        <f t="shared" si="8"/>
        <v>0</v>
      </c>
      <c r="O12" s="12">
        <f t="shared" si="12"/>
        <v>0</v>
      </c>
      <c r="P12" s="23" t="e">
        <f t="shared" si="9"/>
        <v>#DIV/0!</v>
      </c>
      <c r="Q12" t="e">
        <f t="shared" si="10"/>
        <v>#DIV/0!</v>
      </c>
    </row>
    <row r="13" spans="1:17" hidden="1">
      <c r="B13" s="15">
        <v>42026</v>
      </c>
      <c r="C13" s="12">
        <f>VLOOKUP(B13,'Hash distribution and Revenue '!B15:S755,11,1)</f>
        <v>0</v>
      </c>
      <c r="D13">
        <f>VLOOKUP(B13,'Hash distribution and Revenue '!B15:S755,7,1)</f>
        <v>0</v>
      </c>
      <c r="E13" s="12">
        <f t="shared" si="0"/>
        <v>0</v>
      </c>
      <c r="F13" s="12">
        <f t="shared" si="1"/>
        <v>0</v>
      </c>
      <c r="G13">
        <f t="shared" si="2"/>
        <v>0</v>
      </c>
      <c r="H13">
        <f t="shared" si="3"/>
        <v>0</v>
      </c>
      <c r="I13" s="21">
        <f t="shared" si="11"/>
        <v>0</v>
      </c>
      <c r="J13">
        <f t="shared" si="4"/>
        <v>0</v>
      </c>
      <c r="K13">
        <f t="shared" si="5"/>
        <v>0</v>
      </c>
      <c r="L13">
        <f t="shared" si="6"/>
        <v>0</v>
      </c>
      <c r="M13">
        <f t="shared" si="7"/>
        <v>0</v>
      </c>
      <c r="N13">
        <f t="shared" si="8"/>
        <v>0</v>
      </c>
      <c r="O13" s="12">
        <f t="shared" si="12"/>
        <v>0</v>
      </c>
      <c r="P13" s="23" t="e">
        <f t="shared" si="9"/>
        <v>#DIV/0!</v>
      </c>
      <c r="Q13" t="e">
        <f t="shared" si="10"/>
        <v>#DIV/0!</v>
      </c>
    </row>
    <row r="14" spans="1:17" hidden="1">
      <c r="B14" s="15">
        <v>42029</v>
      </c>
      <c r="C14" s="12">
        <f>VLOOKUP(B14,'Hash distribution and Revenue '!B16:S756,11,1)</f>
        <v>0</v>
      </c>
      <c r="D14">
        <f>VLOOKUP(B14,'Hash distribution and Revenue '!B16:S756,7,1)</f>
        <v>0</v>
      </c>
      <c r="E14" s="12">
        <f t="shared" si="0"/>
        <v>0</v>
      </c>
      <c r="F14" s="12">
        <f t="shared" si="1"/>
        <v>0</v>
      </c>
      <c r="G14">
        <f t="shared" si="2"/>
        <v>0</v>
      </c>
      <c r="H14">
        <f t="shared" si="3"/>
        <v>0</v>
      </c>
      <c r="I14" s="21">
        <f t="shared" si="11"/>
        <v>0</v>
      </c>
      <c r="J14">
        <f t="shared" si="4"/>
        <v>0</v>
      </c>
      <c r="K14">
        <f t="shared" si="5"/>
        <v>0</v>
      </c>
      <c r="L14">
        <f t="shared" si="6"/>
        <v>0</v>
      </c>
      <c r="M14">
        <f t="shared" si="7"/>
        <v>0</v>
      </c>
      <c r="N14">
        <f t="shared" si="8"/>
        <v>0</v>
      </c>
      <c r="O14" s="12">
        <f t="shared" si="12"/>
        <v>0</v>
      </c>
      <c r="P14" s="23" t="e">
        <f t="shared" si="9"/>
        <v>#DIV/0!</v>
      </c>
      <c r="Q14" t="e">
        <f t="shared" si="10"/>
        <v>#DIV/0!</v>
      </c>
    </row>
    <row r="15" spans="1:17" hidden="1">
      <c r="B15" s="15">
        <v>42032</v>
      </c>
      <c r="C15" s="12">
        <f>VLOOKUP(B15,'Hash distribution and Revenue '!B17:S757,11,1)</f>
        <v>0</v>
      </c>
      <c r="D15">
        <f>VLOOKUP(B15,'Hash distribution and Revenue '!B17:S757,7,1)</f>
        <v>0</v>
      </c>
      <c r="E15" s="12">
        <f t="shared" si="0"/>
        <v>0</v>
      </c>
      <c r="F15" s="12">
        <f t="shared" si="1"/>
        <v>0</v>
      </c>
      <c r="G15">
        <f t="shared" si="2"/>
        <v>0</v>
      </c>
      <c r="H15">
        <f t="shared" si="3"/>
        <v>0</v>
      </c>
      <c r="I15" s="21">
        <f t="shared" si="11"/>
        <v>0</v>
      </c>
      <c r="J15">
        <f t="shared" si="4"/>
        <v>0</v>
      </c>
      <c r="K15">
        <f t="shared" si="5"/>
        <v>0</v>
      </c>
      <c r="L15">
        <f t="shared" si="6"/>
        <v>0</v>
      </c>
      <c r="M15">
        <f t="shared" si="7"/>
        <v>0</v>
      </c>
      <c r="N15">
        <f t="shared" si="8"/>
        <v>0</v>
      </c>
      <c r="O15" s="12">
        <f t="shared" si="12"/>
        <v>0</v>
      </c>
      <c r="P15" s="23" t="e">
        <f t="shared" si="9"/>
        <v>#DIV/0!</v>
      </c>
      <c r="Q15" t="e">
        <f t="shared" si="10"/>
        <v>#DIV/0!</v>
      </c>
    </row>
    <row r="16" spans="1:17" hidden="1">
      <c r="B16" s="15">
        <v>42035</v>
      </c>
      <c r="C16" s="12">
        <f>VLOOKUP(B16,'Hash distribution and Revenue '!B18:S758,11,1)</f>
        <v>0</v>
      </c>
      <c r="D16">
        <f>VLOOKUP(B16,'Hash distribution and Revenue '!B18:S758,7,1)</f>
        <v>0</v>
      </c>
      <c r="E16" s="12">
        <f t="shared" si="0"/>
        <v>0</v>
      </c>
      <c r="F16" s="12">
        <f t="shared" si="1"/>
        <v>0</v>
      </c>
      <c r="G16">
        <f t="shared" si="2"/>
        <v>0</v>
      </c>
      <c r="H16">
        <f t="shared" si="3"/>
        <v>0</v>
      </c>
      <c r="I16" s="21">
        <f t="shared" si="11"/>
        <v>0</v>
      </c>
      <c r="J16">
        <f t="shared" si="4"/>
        <v>0</v>
      </c>
      <c r="K16">
        <f t="shared" si="5"/>
        <v>0</v>
      </c>
      <c r="L16">
        <f t="shared" si="6"/>
        <v>0</v>
      </c>
      <c r="M16">
        <f t="shared" si="7"/>
        <v>0</v>
      </c>
      <c r="N16">
        <f t="shared" si="8"/>
        <v>0</v>
      </c>
      <c r="O16" s="12">
        <f t="shared" si="12"/>
        <v>0</v>
      </c>
      <c r="P16" s="23" t="e">
        <f t="shared" si="9"/>
        <v>#DIV/0!</v>
      </c>
      <c r="Q16" t="e">
        <f t="shared" si="10"/>
        <v>#DIV/0!</v>
      </c>
    </row>
    <row r="17" spans="2:17" hidden="1">
      <c r="B17" s="15">
        <v>42038</v>
      </c>
      <c r="C17" s="12">
        <f>VLOOKUP(B17,'Hash distribution and Revenue '!B19:S759,11,1)</f>
        <v>0</v>
      </c>
      <c r="D17">
        <f>VLOOKUP(B17,'Hash distribution and Revenue '!B19:S759,7,1)</f>
        <v>0</v>
      </c>
      <c r="E17" s="12">
        <f t="shared" si="0"/>
        <v>0</v>
      </c>
      <c r="F17" s="12">
        <f t="shared" si="1"/>
        <v>0</v>
      </c>
      <c r="G17">
        <f t="shared" si="2"/>
        <v>0</v>
      </c>
      <c r="H17">
        <f t="shared" si="3"/>
        <v>0</v>
      </c>
      <c r="I17" s="21">
        <f t="shared" si="11"/>
        <v>0</v>
      </c>
      <c r="J17">
        <f t="shared" si="4"/>
        <v>0</v>
      </c>
      <c r="K17">
        <f t="shared" si="5"/>
        <v>0</v>
      </c>
      <c r="L17">
        <f t="shared" si="6"/>
        <v>0</v>
      </c>
      <c r="M17">
        <f t="shared" si="7"/>
        <v>0</v>
      </c>
      <c r="N17">
        <f t="shared" si="8"/>
        <v>0</v>
      </c>
      <c r="O17" s="12">
        <f t="shared" si="12"/>
        <v>0</v>
      </c>
      <c r="P17" s="23" t="e">
        <f t="shared" si="9"/>
        <v>#DIV/0!</v>
      </c>
      <c r="Q17" t="e">
        <f t="shared" si="10"/>
        <v>#DIV/0!</v>
      </c>
    </row>
    <row r="18" spans="2:17" hidden="1">
      <c r="B18" s="15">
        <v>42041</v>
      </c>
      <c r="C18" s="12">
        <f>VLOOKUP(B18,'Hash distribution and Revenue '!B20:S760,11,1)</f>
        <v>0</v>
      </c>
      <c r="D18">
        <f>VLOOKUP(B18,'Hash distribution and Revenue '!B20:S760,7,1)</f>
        <v>0</v>
      </c>
      <c r="E18" s="12">
        <f t="shared" si="0"/>
        <v>0</v>
      </c>
      <c r="F18" s="12">
        <f t="shared" si="1"/>
        <v>0</v>
      </c>
      <c r="G18">
        <f t="shared" si="2"/>
        <v>0</v>
      </c>
      <c r="H18">
        <f t="shared" si="3"/>
        <v>0</v>
      </c>
      <c r="I18" s="21">
        <f t="shared" si="11"/>
        <v>0</v>
      </c>
      <c r="J18">
        <f t="shared" si="4"/>
        <v>0</v>
      </c>
      <c r="K18">
        <f t="shared" si="5"/>
        <v>0</v>
      </c>
      <c r="L18">
        <f t="shared" si="6"/>
        <v>0</v>
      </c>
      <c r="M18">
        <f t="shared" si="7"/>
        <v>0</v>
      </c>
      <c r="N18">
        <f t="shared" si="8"/>
        <v>0</v>
      </c>
      <c r="O18" s="12">
        <f t="shared" si="12"/>
        <v>0</v>
      </c>
      <c r="P18" s="23" t="e">
        <f t="shared" si="9"/>
        <v>#DIV/0!</v>
      </c>
      <c r="Q18" t="e">
        <f t="shared" si="10"/>
        <v>#DIV/0!</v>
      </c>
    </row>
    <row r="19" spans="2:17" hidden="1">
      <c r="B19" s="15">
        <v>42044</v>
      </c>
      <c r="C19" s="12">
        <f>VLOOKUP(B19,'Hash distribution and Revenue '!B21:S761,11,1)</f>
        <v>0</v>
      </c>
      <c r="D19">
        <f>VLOOKUP(B19,'Hash distribution and Revenue '!B21:S761,7,1)</f>
        <v>0</v>
      </c>
      <c r="E19" s="12">
        <f t="shared" si="0"/>
        <v>0</v>
      </c>
      <c r="F19" s="12">
        <f t="shared" si="1"/>
        <v>0</v>
      </c>
      <c r="G19">
        <f t="shared" si="2"/>
        <v>0</v>
      </c>
      <c r="H19">
        <f t="shared" si="3"/>
        <v>0</v>
      </c>
      <c r="I19" s="21">
        <f t="shared" si="11"/>
        <v>0</v>
      </c>
      <c r="J19">
        <f t="shared" si="4"/>
        <v>0</v>
      </c>
      <c r="K19">
        <f t="shared" si="5"/>
        <v>0</v>
      </c>
      <c r="L19">
        <f t="shared" si="6"/>
        <v>0</v>
      </c>
      <c r="M19">
        <f t="shared" si="7"/>
        <v>0</v>
      </c>
      <c r="N19">
        <f t="shared" si="8"/>
        <v>0</v>
      </c>
      <c r="O19" s="12">
        <f t="shared" si="12"/>
        <v>0</v>
      </c>
      <c r="P19" s="23" t="e">
        <f t="shared" si="9"/>
        <v>#DIV/0!</v>
      </c>
      <c r="Q19" t="e">
        <f t="shared" si="10"/>
        <v>#DIV/0!</v>
      </c>
    </row>
    <row r="20" spans="2:17" hidden="1">
      <c r="B20" s="15">
        <v>42047</v>
      </c>
      <c r="C20" s="12">
        <f>VLOOKUP(B20,'Hash distribution and Revenue '!B22:S762,11,1)</f>
        <v>0</v>
      </c>
      <c r="D20">
        <f>VLOOKUP(B20,'Hash distribution and Revenue '!B22:S762,7,1)</f>
        <v>0</v>
      </c>
      <c r="E20" s="12">
        <f t="shared" si="0"/>
        <v>0</v>
      </c>
      <c r="F20" s="12">
        <f t="shared" si="1"/>
        <v>0</v>
      </c>
      <c r="G20">
        <f t="shared" si="2"/>
        <v>0</v>
      </c>
      <c r="H20">
        <f t="shared" si="3"/>
        <v>0</v>
      </c>
      <c r="I20" s="21">
        <f t="shared" si="11"/>
        <v>0</v>
      </c>
      <c r="J20">
        <f t="shared" si="4"/>
        <v>0</v>
      </c>
      <c r="K20">
        <f t="shared" si="5"/>
        <v>0</v>
      </c>
      <c r="L20">
        <f t="shared" si="6"/>
        <v>0</v>
      </c>
      <c r="M20">
        <f t="shared" si="7"/>
        <v>0</v>
      </c>
      <c r="N20">
        <f t="shared" si="8"/>
        <v>0</v>
      </c>
      <c r="O20" s="12">
        <f t="shared" si="12"/>
        <v>0</v>
      </c>
      <c r="P20" s="23" t="e">
        <f t="shared" si="9"/>
        <v>#DIV/0!</v>
      </c>
      <c r="Q20" t="e">
        <f t="shared" si="10"/>
        <v>#DIV/0!</v>
      </c>
    </row>
    <row r="21" spans="2:17" hidden="1">
      <c r="B21" s="15">
        <v>42050</v>
      </c>
      <c r="C21" s="12">
        <f>VLOOKUP(B21,'Hash distribution and Revenue '!B23:S763,11,1)</f>
        <v>0</v>
      </c>
      <c r="D21">
        <f>VLOOKUP(B21,'Hash distribution and Revenue '!B23:S763,7,1)</f>
        <v>0</v>
      </c>
      <c r="E21" s="12">
        <f t="shared" si="0"/>
        <v>0</v>
      </c>
      <c r="F21" s="12">
        <f t="shared" si="1"/>
        <v>0</v>
      </c>
      <c r="G21">
        <f t="shared" si="2"/>
        <v>0</v>
      </c>
      <c r="H21">
        <f t="shared" si="3"/>
        <v>0</v>
      </c>
      <c r="I21" s="21">
        <f t="shared" si="11"/>
        <v>0</v>
      </c>
      <c r="J21">
        <f t="shared" si="4"/>
        <v>0</v>
      </c>
      <c r="K21">
        <f t="shared" si="5"/>
        <v>0</v>
      </c>
      <c r="L21">
        <f t="shared" si="6"/>
        <v>0</v>
      </c>
      <c r="M21">
        <f t="shared" si="7"/>
        <v>0</v>
      </c>
      <c r="N21">
        <f t="shared" si="8"/>
        <v>0</v>
      </c>
      <c r="O21" s="12">
        <f t="shared" si="12"/>
        <v>0</v>
      </c>
      <c r="P21" s="23" t="e">
        <f t="shared" si="9"/>
        <v>#DIV/0!</v>
      </c>
      <c r="Q21" t="e">
        <f t="shared" si="10"/>
        <v>#DIV/0!</v>
      </c>
    </row>
    <row r="22" spans="2:17" hidden="1">
      <c r="B22" s="15">
        <v>42053</v>
      </c>
      <c r="C22" s="12">
        <f>VLOOKUP(B22,'Hash distribution and Revenue '!B24:S764,11,1)</f>
        <v>0</v>
      </c>
      <c r="D22">
        <f>VLOOKUP(B22,'Hash distribution and Revenue '!B24:S764,7,1)</f>
        <v>0</v>
      </c>
      <c r="E22" s="12">
        <f t="shared" si="0"/>
        <v>0</v>
      </c>
      <c r="F22" s="12">
        <f t="shared" si="1"/>
        <v>0</v>
      </c>
      <c r="G22">
        <f t="shared" si="2"/>
        <v>0</v>
      </c>
      <c r="H22">
        <f t="shared" si="3"/>
        <v>0</v>
      </c>
      <c r="I22" s="21">
        <f t="shared" si="11"/>
        <v>0</v>
      </c>
      <c r="J22">
        <f t="shared" si="4"/>
        <v>0</v>
      </c>
      <c r="K22">
        <f t="shared" si="5"/>
        <v>0</v>
      </c>
      <c r="L22">
        <f t="shared" si="6"/>
        <v>0</v>
      </c>
      <c r="M22">
        <f t="shared" si="7"/>
        <v>0</v>
      </c>
      <c r="N22">
        <f t="shared" si="8"/>
        <v>0</v>
      </c>
      <c r="O22" s="12">
        <f t="shared" si="12"/>
        <v>0</v>
      </c>
      <c r="P22" s="23" t="e">
        <f t="shared" si="9"/>
        <v>#DIV/0!</v>
      </c>
      <c r="Q22" t="e">
        <f t="shared" si="10"/>
        <v>#DIV/0!</v>
      </c>
    </row>
    <row r="23" spans="2:17" hidden="1">
      <c r="B23" s="15">
        <v>42056</v>
      </c>
      <c r="C23" s="12">
        <f>VLOOKUP(B23,'Hash distribution and Revenue '!B25:S765,11,1)</f>
        <v>0</v>
      </c>
      <c r="D23">
        <f>VLOOKUP(B23,'Hash distribution and Revenue '!B25:S765,7,1)</f>
        <v>0</v>
      </c>
      <c r="E23" s="12">
        <f t="shared" si="0"/>
        <v>0</v>
      </c>
      <c r="F23" s="12">
        <f t="shared" si="1"/>
        <v>0</v>
      </c>
      <c r="G23">
        <f t="shared" si="2"/>
        <v>0</v>
      </c>
      <c r="H23">
        <f t="shared" si="3"/>
        <v>0</v>
      </c>
      <c r="I23" s="21">
        <f t="shared" si="11"/>
        <v>0</v>
      </c>
      <c r="J23">
        <f t="shared" si="4"/>
        <v>0</v>
      </c>
      <c r="K23">
        <f t="shared" si="5"/>
        <v>0</v>
      </c>
      <c r="L23">
        <f t="shared" si="6"/>
        <v>0</v>
      </c>
      <c r="M23">
        <f t="shared" si="7"/>
        <v>0</v>
      </c>
      <c r="N23">
        <f t="shared" si="8"/>
        <v>0</v>
      </c>
      <c r="O23" s="12">
        <f t="shared" si="12"/>
        <v>0</v>
      </c>
      <c r="P23" s="23" t="e">
        <f t="shared" si="9"/>
        <v>#DIV/0!</v>
      </c>
      <c r="Q23" t="e">
        <f t="shared" si="10"/>
        <v>#DIV/0!</v>
      </c>
    </row>
    <row r="24" spans="2:17" hidden="1">
      <c r="B24" s="15">
        <v>42059</v>
      </c>
      <c r="C24" s="12">
        <f>VLOOKUP(B24,'Hash distribution and Revenue '!B26:S766,11,1)</f>
        <v>0</v>
      </c>
      <c r="D24">
        <f>VLOOKUP(B24,'Hash distribution and Revenue '!B26:S766,7,1)</f>
        <v>0</v>
      </c>
      <c r="E24" s="12">
        <f t="shared" si="0"/>
        <v>0</v>
      </c>
      <c r="F24" s="12">
        <f t="shared" si="1"/>
        <v>0</v>
      </c>
      <c r="G24">
        <f t="shared" si="2"/>
        <v>0</v>
      </c>
      <c r="H24">
        <f t="shared" si="3"/>
        <v>0</v>
      </c>
      <c r="I24" s="21">
        <f t="shared" si="11"/>
        <v>0</v>
      </c>
      <c r="J24">
        <f t="shared" si="4"/>
        <v>0</v>
      </c>
      <c r="K24">
        <f t="shared" si="5"/>
        <v>0</v>
      </c>
      <c r="L24">
        <f t="shared" si="6"/>
        <v>0</v>
      </c>
      <c r="M24">
        <f t="shared" si="7"/>
        <v>0</v>
      </c>
      <c r="N24">
        <f t="shared" si="8"/>
        <v>0</v>
      </c>
      <c r="O24" s="12">
        <f t="shared" si="12"/>
        <v>0</v>
      </c>
      <c r="P24" s="23" t="e">
        <f t="shared" si="9"/>
        <v>#DIV/0!</v>
      </c>
      <c r="Q24" t="e">
        <f t="shared" si="10"/>
        <v>#DIV/0!</v>
      </c>
    </row>
    <row r="25" spans="2:17" hidden="1">
      <c r="B25" s="15">
        <v>42062</v>
      </c>
      <c r="C25" s="12">
        <f>VLOOKUP(B25,'Hash distribution and Revenue '!B27:S767,11,1)</f>
        <v>0</v>
      </c>
      <c r="D25">
        <f>VLOOKUP(B25,'Hash distribution and Revenue '!B27:S767,7,1)</f>
        <v>0</v>
      </c>
      <c r="E25" s="12">
        <f t="shared" si="0"/>
        <v>0</v>
      </c>
      <c r="F25" s="12">
        <f t="shared" si="1"/>
        <v>0</v>
      </c>
      <c r="G25">
        <f t="shared" si="2"/>
        <v>0</v>
      </c>
      <c r="H25">
        <f t="shared" si="3"/>
        <v>0</v>
      </c>
      <c r="I25" s="21">
        <f t="shared" si="11"/>
        <v>0</v>
      </c>
      <c r="J25">
        <f t="shared" si="4"/>
        <v>0</v>
      </c>
      <c r="K25">
        <f t="shared" si="5"/>
        <v>0</v>
      </c>
      <c r="L25">
        <f t="shared" si="6"/>
        <v>0</v>
      </c>
      <c r="M25">
        <f t="shared" si="7"/>
        <v>0</v>
      </c>
      <c r="N25">
        <f t="shared" si="8"/>
        <v>0</v>
      </c>
      <c r="O25" s="12">
        <f t="shared" si="12"/>
        <v>0</v>
      </c>
      <c r="P25" s="23" t="e">
        <f t="shared" si="9"/>
        <v>#DIV/0!</v>
      </c>
      <c r="Q25" t="e">
        <f t="shared" si="10"/>
        <v>#DIV/0!</v>
      </c>
    </row>
    <row r="26" spans="2:17" hidden="1">
      <c r="B26" s="15">
        <v>42065</v>
      </c>
      <c r="C26" s="12">
        <f>VLOOKUP(B26,'Hash distribution and Revenue '!B28:S768,11,1)</f>
        <v>0</v>
      </c>
      <c r="D26">
        <f>VLOOKUP(B26,'Hash distribution and Revenue '!B28:S768,7,1)</f>
        <v>0</v>
      </c>
      <c r="E26" s="12">
        <f t="shared" si="0"/>
        <v>0</v>
      </c>
      <c r="F26" s="12">
        <f t="shared" si="1"/>
        <v>0</v>
      </c>
      <c r="G26">
        <f t="shared" si="2"/>
        <v>0</v>
      </c>
      <c r="H26">
        <f t="shared" si="3"/>
        <v>0</v>
      </c>
      <c r="I26" s="21">
        <f t="shared" si="11"/>
        <v>0</v>
      </c>
      <c r="J26">
        <f t="shared" si="4"/>
        <v>0</v>
      </c>
      <c r="K26">
        <f t="shared" si="5"/>
        <v>0</v>
      </c>
      <c r="L26">
        <f t="shared" si="6"/>
        <v>0</v>
      </c>
      <c r="M26">
        <f t="shared" si="7"/>
        <v>0</v>
      </c>
      <c r="N26">
        <f t="shared" si="8"/>
        <v>0</v>
      </c>
      <c r="O26" s="12">
        <f t="shared" si="12"/>
        <v>0</v>
      </c>
      <c r="P26" s="23" t="e">
        <f t="shared" si="9"/>
        <v>#DIV/0!</v>
      </c>
      <c r="Q26" t="e">
        <f t="shared" si="10"/>
        <v>#DIV/0!</v>
      </c>
    </row>
    <row r="27" spans="2:17" hidden="1">
      <c r="B27" s="15">
        <v>42068</v>
      </c>
      <c r="C27" s="12">
        <f>VLOOKUP(B27,'Hash distribution and Revenue '!B29:S769,11,1)</f>
        <v>0</v>
      </c>
      <c r="D27">
        <f>VLOOKUP(B27,'Hash distribution and Revenue '!B29:S769,7,1)</f>
        <v>0</v>
      </c>
      <c r="E27" s="12">
        <f t="shared" si="0"/>
        <v>0</v>
      </c>
      <c r="F27" s="12">
        <f t="shared" si="1"/>
        <v>0</v>
      </c>
      <c r="G27">
        <f t="shared" si="2"/>
        <v>0</v>
      </c>
      <c r="H27">
        <f t="shared" si="3"/>
        <v>0</v>
      </c>
      <c r="I27" s="21">
        <f t="shared" si="11"/>
        <v>0</v>
      </c>
      <c r="J27">
        <f t="shared" si="4"/>
        <v>0</v>
      </c>
      <c r="K27">
        <f t="shared" si="5"/>
        <v>0</v>
      </c>
      <c r="L27">
        <f t="shared" si="6"/>
        <v>0</v>
      </c>
      <c r="M27">
        <f t="shared" si="7"/>
        <v>0</v>
      </c>
      <c r="N27">
        <f t="shared" si="8"/>
        <v>0</v>
      </c>
      <c r="O27" s="12">
        <f t="shared" si="12"/>
        <v>0</v>
      </c>
      <c r="P27" s="23" t="e">
        <f t="shared" si="9"/>
        <v>#DIV/0!</v>
      </c>
      <c r="Q27" t="e">
        <f t="shared" si="10"/>
        <v>#DIV/0!</v>
      </c>
    </row>
    <row r="28" spans="2:17" hidden="1">
      <c r="B28" s="15">
        <v>42071</v>
      </c>
      <c r="C28" s="12">
        <f>VLOOKUP(B28,'Hash distribution and Revenue '!B30:S770,11,1)</f>
        <v>0</v>
      </c>
      <c r="D28">
        <f>VLOOKUP(B28,'Hash distribution and Revenue '!B30:S770,7,1)</f>
        <v>0</v>
      </c>
      <c r="E28" s="12">
        <f t="shared" si="0"/>
        <v>0</v>
      </c>
      <c r="F28" s="12">
        <f t="shared" si="1"/>
        <v>0</v>
      </c>
      <c r="G28">
        <f t="shared" si="2"/>
        <v>0</v>
      </c>
      <c r="H28">
        <f t="shared" si="3"/>
        <v>0</v>
      </c>
      <c r="I28" s="21">
        <f t="shared" si="11"/>
        <v>0</v>
      </c>
      <c r="J28">
        <f t="shared" si="4"/>
        <v>0</v>
      </c>
      <c r="K28">
        <f t="shared" si="5"/>
        <v>0</v>
      </c>
      <c r="L28">
        <f t="shared" si="6"/>
        <v>0</v>
      </c>
      <c r="M28">
        <f t="shared" si="7"/>
        <v>0</v>
      </c>
      <c r="N28">
        <f t="shared" si="8"/>
        <v>0</v>
      </c>
      <c r="O28" s="12">
        <f t="shared" si="12"/>
        <v>0</v>
      </c>
      <c r="P28" s="23" t="e">
        <f t="shared" si="9"/>
        <v>#DIV/0!</v>
      </c>
      <c r="Q28" t="e">
        <f t="shared" si="10"/>
        <v>#DIV/0!</v>
      </c>
    </row>
    <row r="29" spans="2:17" hidden="1">
      <c r="B29" s="15">
        <v>42074</v>
      </c>
      <c r="C29" s="12">
        <f>VLOOKUP(B29,'Hash distribution and Revenue '!B31:S771,11,1)</f>
        <v>0</v>
      </c>
      <c r="D29">
        <f>VLOOKUP(B29,'Hash distribution and Revenue '!B31:S771,7,1)</f>
        <v>0</v>
      </c>
      <c r="E29" s="12">
        <f t="shared" si="0"/>
        <v>0</v>
      </c>
      <c r="F29" s="12">
        <f t="shared" si="1"/>
        <v>0</v>
      </c>
      <c r="G29">
        <f t="shared" si="2"/>
        <v>0</v>
      </c>
      <c r="H29">
        <f t="shared" si="3"/>
        <v>0</v>
      </c>
      <c r="I29" s="21">
        <f t="shared" si="11"/>
        <v>0</v>
      </c>
      <c r="J29">
        <f t="shared" si="4"/>
        <v>0</v>
      </c>
      <c r="K29">
        <f t="shared" si="5"/>
        <v>0</v>
      </c>
      <c r="L29">
        <f t="shared" si="6"/>
        <v>0</v>
      </c>
      <c r="M29">
        <f t="shared" si="7"/>
        <v>0</v>
      </c>
      <c r="N29">
        <f t="shared" si="8"/>
        <v>0</v>
      </c>
      <c r="O29" s="12">
        <f t="shared" si="12"/>
        <v>0</v>
      </c>
      <c r="P29" s="23" t="e">
        <f t="shared" si="9"/>
        <v>#DIV/0!</v>
      </c>
      <c r="Q29" t="e">
        <f t="shared" si="10"/>
        <v>#DIV/0!</v>
      </c>
    </row>
    <row r="30" spans="2:17" hidden="1">
      <c r="B30" s="15">
        <v>42077</v>
      </c>
      <c r="C30" s="12">
        <f>VLOOKUP(B30,'Hash distribution and Revenue '!B32:S772,11,1)</f>
        <v>0</v>
      </c>
      <c r="D30">
        <f>VLOOKUP(B30,'Hash distribution and Revenue '!B32:S772,7,1)</f>
        <v>0</v>
      </c>
      <c r="E30" s="12">
        <f t="shared" si="0"/>
        <v>0</v>
      </c>
      <c r="F30" s="12">
        <f t="shared" si="1"/>
        <v>0</v>
      </c>
      <c r="G30">
        <f t="shared" si="2"/>
        <v>0</v>
      </c>
      <c r="H30">
        <f t="shared" si="3"/>
        <v>0</v>
      </c>
      <c r="I30" s="21">
        <f t="shared" si="11"/>
        <v>0</v>
      </c>
      <c r="J30">
        <f t="shared" si="4"/>
        <v>0</v>
      </c>
      <c r="K30">
        <f t="shared" si="5"/>
        <v>0</v>
      </c>
      <c r="L30">
        <f t="shared" si="6"/>
        <v>0</v>
      </c>
      <c r="M30">
        <f t="shared" si="7"/>
        <v>0</v>
      </c>
      <c r="N30">
        <f t="shared" si="8"/>
        <v>0</v>
      </c>
      <c r="O30" s="12">
        <f t="shared" si="12"/>
        <v>0</v>
      </c>
      <c r="P30" s="23" t="e">
        <f t="shared" si="9"/>
        <v>#DIV/0!</v>
      </c>
      <c r="Q30" t="e">
        <f t="shared" si="10"/>
        <v>#DIV/0!</v>
      </c>
    </row>
    <row r="31" spans="2:17" hidden="1">
      <c r="B31" s="15">
        <v>42080</v>
      </c>
      <c r="C31" s="12">
        <f>VLOOKUP(B31,'Hash distribution and Revenue '!B33:S773,11,1)</f>
        <v>0</v>
      </c>
      <c r="D31">
        <f>VLOOKUP(B31,'Hash distribution and Revenue '!B33:S773,7,1)</f>
        <v>0</v>
      </c>
      <c r="E31" s="12">
        <f t="shared" si="0"/>
        <v>0</v>
      </c>
      <c r="F31" s="12">
        <f t="shared" si="1"/>
        <v>0</v>
      </c>
      <c r="G31">
        <f t="shared" si="2"/>
        <v>0</v>
      </c>
      <c r="H31">
        <f t="shared" si="3"/>
        <v>0</v>
      </c>
      <c r="I31" s="21">
        <f t="shared" si="11"/>
        <v>0</v>
      </c>
      <c r="J31">
        <f t="shared" si="4"/>
        <v>0</v>
      </c>
      <c r="K31">
        <f t="shared" si="5"/>
        <v>0</v>
      </c>
      <c r="L31">
        <f t="shared" si="6"/>
        <v>0</v>
      </c>
      <c r="M31">
        <f t="shared" si="7"/>
        <v>0</v>
      </c>
      <c r="N31">
        <f t="shared" si="8"/>
        <v>0</v>
      </c>
      <c r="O31" s="12">
        <f t="shared" si="12"/>
        <v>0</v>
      </c>
      <c r="P31" s="23" t="e">
        <f t="shared" si="9"/>
        <v>#DIV/0!</v>
      </c>
      <c r="Q31" t="e">
        <f t="shared" si="10"/>
        <v>#DIV/0!</v>
      </c>
    </row>
    <row r="32" spans="2:17" hidden="1">
      <c r="B32" s="15">
        <v>42083</v>
      </c>
      <c r="C32" s="12">
        <f>VLOOKUP(B32,'Hash distribution and Revenue '!B34:S774,11,1)</f>
        <v>0</v>
      </c>
      <c r="D32">
        <f>VLOOKUP(B32,'Hash distribution and Revenue '!B34:S774,7,1)</f>
        <v>0</v>
      </c>
      <c r="E32" s="12">
        <f t="shared" si="0"/>
        <v>0</v>
      </c>
      <c r="F32" s="12">
        <f t="shared" si="1"/>
        <v>0</v>
      </c>
      <c r="G32">
        <f t="shared" si="2"/>
        <v>0</v>
      </c>
      <c r="H32">
        <f t="shared" si="3"/>
        <v>0</v>
      </c>
      <c r="I32" s="21">
        <f t="shared" si="11"/>
        <v>0</v>
      </c>
      <c r="J32">
        <f t="shared" si="4"/>
        <v>0</v>
      </c>
      <c r="K32">
        <f t="shared" si="5"/>
        <v>0</v>
      </c>
      <c r="L32">
        <f t="shared" si="6"/>
        <v>0</v>
      </c>
      <c r="M32">
        <f t="shared" si="7"/>
        <v>0</v>
      </c>
      <c r="N32">
        <f t="shared" si="8"/>
        <v>0</v>
      </c>
      <c r="O32" s="12">
        <f t="shared" si="12"/>
        <v>0</v>
      </c>
      <c r="P32" s="23" t="e">
        <f t="shared" si="9"/>
        <v>#DIV/0!</v>
      </c>
      <c r="Q32" t="e">
        <f t="shared" si="10"/>
        <v>#DIV/0!</v>
      </c>
    </row>
    <row r="33" spans="2:17" hidden="1">
      <c r="B33" s="15">
        <v>42086</v>
      </c>
      <c r="C33" s="12">
        <f>VLOOKUP(B33,'Hash distribution and Revenue '!B35:S775,11,1)</f>
        <v>0</v>
      </c>
      <c r="D33">
        <f>VLOOKUP(B33,'Hash distribution and Revenue '!B35:S775,7,1)</f>
        <v>0</v>
      </c>
      <c r="E33" s="12">
        <f t="shared" si="0"/>
        <v>0</v>
      </c>
      <c r="F33" s="12">
        <f t="shared" si="1"/>
        <v>0</v>
      </c>
      <c r="G33">
        <f t="shared" si="2"/>
        <v>0</v>
      </c>
      <c r="H33">
        <f t="shared" si="3"/>
        <v>0</v>
      </c>
      <c r="I33" s="21">
        <f t="shared" si="11"/>
        <v>0</v>
      </c>
      <c r="J33">
        <f t="shared" si="4"/>
        <v>0</v>
      </c>
      <c r="K33">
        <f t="shared" si="5"/>
        <v>0</v>
      </c>
      <c r="L33">
        <f t="shared" si="6"/>
        <v>0</v>
      </c>
      <c r="M33">
        <f t="shared" si="7"/>
        <v>0</v>
      </c>
      <c r="N33">
        <f t="shared" si="8"/>
        <v>0</v>
      </c>
      <c r="O33" s="12">
        <f t="shared" si="12"/>
        <v>0</v>
      </c>
      <c r="P33" s="23" t="e">
        <f t="shared" si="9"/>
        <v>#DIV/0!</v>
      </c>
      <c r="Q33" t="e">
        <f t="shared" si="10"/>
        <v>#DIV/0!</v>
      </c>
    </row>
    <row r="34" spans="2:17" hidden="1">
      <c r="B34" s="15">
        <v>42089</v>
      </c>
      <c r="C34" s="12">
        <f>VLOOKUP(B34,'Hash distribution and Revenue '!B36:S776,11,1)</f>
        <v>0</v>
      </c>
      <c r="D34">
        <f>VLOOKUP(B34,'Hash distribution and Revenue '!B36:S776,7,1)</f>
        <v>0</v>
      </c>
      <c r="E34" s="12">
        <f t="shared" si="0"/>
        <v>0</v>
      </c>
      <c r="F34" s="12">
        <f t="shared" si="1"/>
        <v>0</v>
      </c>
      <c r="G34">
        <f t="shared" si="2"/>
        <v>0</v>
      </c>
      <c r="H34">
        <f t="shared" si="3"/>
        <v>0</v>
      </c>
      <c r="I34" s="21">
        <f t="shared" si="11"/>
        <v>0</v>
      </c>
      <c r="J34">
        <f t="shared" si="4"/>
        <v>0</v>
      </c>
      <c r="K34">
        <f t="shared" si="5"/>
        <v>0</v>
      </c>
      <c r="L34">
        <f t="shared" si="6"/>
        <v>0</v>
      </c>
      <c r="M34">
        <f t="shared" si="7"/>
        <v>0</v>
      </c>
      <c r="N34">
        <f t="shared" si="8"/>
        <v>0</v>
      </c>
      <c r="O34" s="12">
        <f t="shared" si="12"/>
        <v>0</v>
      </c>
      <c r="P34" s="23" t="e">
        <f t="shared" si="9"/>
        <v>#DIV/0!</v>
      </c>
      <c r="Q34" t="e">
        <f t="shared" si="10"/>
        <v>#DIV/0!</v>
      </c>
    </row>
    <row r="35" spans="2:17" hidden="1">
      <c r="B35" s="15">
        <v>42092</v>
      </c>
      <c r="C35" s="12">
        <f>VLOOKUP(B35,'Hash distribution and Revenue '!B37:S777,11,1)</f>
        <v>0</v>
      </c>
      <c r="D35">
        <f>VLOOKUP(B35,'Hash distribution and Revenue '!B37:S777,7,1)</f>
        <v>0</v>
      </c>
      <c r="E35" s="12">
        <f t="shared" si="0"/>
        <v>0</v>
      </c>
      <c r="F35" s="12">
        <f t="shared" si="1"/>
        <v>0</v>
      </c>
      <c r="G35">
        <f t="shared" si="2"/>
        <v>0</v>
      </c>
      <c r="H35">
        <f t="shared" si="3"/>
        <v>0</v>
      </c>
      <c r="I35" s="21">
        <f t="shared" si="11"/>
        <v>0</v>
      </c>
      <c r="J35">
        <f t="shared" si="4"/>
        <v>0</v>
      </c>
      <c r="K35">
        <f t="shared" si="5"/>
        <v>0</v>
      </c>
      <c r="L35">
        <f t="shared" si="6"/>
        <v>0</v>
      </c>
      <c r="M35">
        <f t="shared" si="7"/>
        <v>0</v>
      </c>
      <c r="N35">
        <f t="shared" si="8"/>
        <v>0</v>
      </c>
      <c r="O35" s="12">
        <f t="shared" si="12"/>
        <v>0</v>
      </c>
      <c r="P35" s="23" t="e">
        <f t="shared" si="9"/>
        <v>#DIV/0!</v>
      </c>
      <c r="Q35" t="e">
        <f t="shared" si="10"/>
        <v>#DIV/0!</v>
      </c>
    </row>
    <row r="36" spans="2:17" hidden="1">
      <c r="B36" s="15">
        <v>42095</v>
      </c>
      <c r="C36" s="12">
        <f>VLOOKUP(B36,'Hash distribution and Revenue '!B38:S778,11,1)</f>
        <v>0</v>
      </c>
      <c r="D36">
        <f>VLOOKUP(B36,'Hash distribution and Revenue '!B38:S778,7,1)</f>
        <v>0</v>
      </c>
      <c r="E36" s="12">
        <f t="shared" si="0"/>
        <v>0</v>
      </c>
      <c r="F36" s="12">
        <f t="shared" si="1"/>
        <v>0</v>
      </c>
      <c r="G36">
        <f t="shared" si="2"/>
        <v>0</v>
      </c>
      <c r="H36">
        <f t="shared" si="3"/>
        <v>0</v>
      </c>
      <c r="I36" s="21">
        <f t="shared" si="11"/>
        <v>0</v>
      </c>
      <c r="J36">
        <f t="shared" si="4"/>
        <v>0</v>
      </c>
      <c r="K36">
        <f t="shared" si="5"/>
        <v>0</v>
      </c>
      <c r="L36">
        <f t="shared" si="6"/>
        <v>0</v>
      </c>
      <c r="M36">
        <f t="shared" si="7"/>
        <v>0</v>
      </c>
      <c r="N36">
        <f t="shared" si="8"/>
        <v>0</v>
      </c>
      <c r="O36" s="12">
        <f t="shared" si="12"/>
        <v>0</v>
      </c>
      <c r="P36" s="23" t="e">
        <f t="shared" si="9"/>
        <v>#DIV/0!</v>
      </c>
      <c r="Q36" t="e">
        <f t="shared" si="10"/>
        <v>#DIV/0!</v>
      </c>
    </row>
    <row r="37" spans="2:17" hidden="1">
      <c r="B37" s="15">
        <v>42098</v>
      </c>
      <c r="C37" s="12">
        <f>VLOOKUP(B37,'Hash distribution and Revenue '!B39:S779,11,1)</f>
        <v>0</v>
      </c>
      <c r="D37">
        <f>VLOOKUP(B37,'Hash distribution and Revenue '!B39:S779,7,1)</f>
        <v>0</v>
      </c>
      <c r="E37" s="12">
        <f t="shared" si="0"/>
        <v>0</v>
      </c>
      <c r="F37" s="12">
        <f t="shared" si="1"/>
        <v>0</v>
      </c>
      <c r="G37">
        <f t="shared" si="2"/>
        <v>0</v>
      </c>
      <c r="H37">
        <f t="shared" si="3"/>
        <v>0</v>
      </c>
      <c r="I37" s="21">
        <f t="shared" si="11"/>
        <v>0</v>
      </c>
      <c r="J37">
        <f t="shared" si="4"/>
        <v>0</v>
      </c>
      <c r="K37">
        <f t="shared" si="5"/>
        <v>0</v>
      </c>
      <c r="L37">
        <f t="shared" si="6"/>
        <v>0</v>
      </c>
      <c r="M37">
        <f t="shared" si="7"/>
        <v>0</v>
      </c>
      <c r="N37">
        <f t="shared" si="8"/>
        <v>0</v>
      </c>
      <c r="O37" s="12">
        <f t="shared" si="12"/>
        <v>0</v>
      </c>
      <c r="P37" s="23" t="e">
        <f t="shared" si="9"/>
        <v>#DIV/0!</v>
      </c>
      <c r="Q37" t="e">
        <f t="shared" si="10"/>
        <v>#DIV/0!</v>
      </c>
    </row>
    <row r="38" spans="2:17" hidden="1">
      <c r="B38" s="15">
        <v>42101</v>
      </c>
      <c r="C38" s="12">
        <f>VLOOKUP(B38,'Hash distribution and Revenue '!B40:S780,11,1)</f>
        <v>0</v>
      </c>
      <c r="D38">
        <f>VLOOKUP(B38,'Hash distribution and Revenue '!B40:S780,7,1)</f>
        <v>0</v>
      </c>
      <c r="E38" s="12">
        <f t="shared" si="0"/>
        <v>0</v>
      </c>
      <c r="F38" s="12">
        <f t="shared" si="1"/>
        <v>0</v>
      </c>
      <c r="G38">
        <f t="shared" si="2"/>
        <v>0</v>
      </c>
      <c r="H38">
        <f t="shared" si="3"/>
        <v>0</v>
      </c>
      <c r="I38" s="21">
        <f t="shared" si="11"/>
        <v>0</v>
      </c>
      <c r="J38">
        <f t="shared" si="4"/>
        <v>0</v>
      </c>
      <c r="K38">
        <f t="shared" si="5"/>
        <v>0</v>
      </c>
      <c r="L38">
        <f t="shared" si="6"/>
        <v>0</v>
      </c>
      <c r="M38">
        <f t="shared" si="7"/>
        <v>0</v>
      </c>
      <c r="N38">
        <f t="shared" si="8"/>
        <v>0</v>
      </c>
      <c r="O38" s="12">
        <f t="shared" si="12"/>
        <v>0</v>
      </c>
      <c r="P38" s="23" t="e">
        <f t="shared" si="9"/>
        <v>#DIV/0!</v>
      </c>
      <c r="Q38" t="e">
        <f t="shared" si="10"/>
        <v>#DIV/0!</v>
      </c>
    </row>
    <row r="39" spans="2:17" hidden="1">
      <c r="B39" s="15">
        <v>42104</v>
      </c>
      <c r="C39" s="12">
        <f>VLOOKUP(B39,'Hash distribution and Revenue '!B41:S781,11,1)</f>
        <v>0</v>
      </c>
      <c r="D39">
        <f>VLOOKUP(B39,'Hash distribution and Revenue '!B41:S781,7,1)</f>
        <v>0</v>
      </c>
      <c r="E39" s="12">
        <f t="shared" si="0"/>
        <v>0</v>
      </c>
      <c r="F39" s="12">
        <f t="shared" si="1"/>
        <v>0</v>
      </c>
      <c r="G39">
        <f t="shared" si="2"/>
        <v>0</v>
      </c>
      <c r="H39">
        <f t="shared" si="3"/>
        <v>0</v>
      </c>
      <c r="I39" s="21">
        <f t="shared" si="11"/>
        <v>0</v>
      </c>
      <c r="J39">
        <f t="shared" si="4"/>
        <v>0</v>
      </c>
      <c r="K39">
        <f t="shared" si="5"/>
        <v>0</v>
      </c>
      <c r="L39">
        <f t="shared" si="6"/>
        <v>0</v>
      </c>
      <c r="M39">
        <f t="shared" si="7"/>
        <v>0</v>
      </c>
      <c r="N39">
        <f t="shared" si="8"/>
        <v>0</v>
      </c>
      <c r="O39" s="12">
        <f t="shared" si="12"/>
        <v>0</v>
      </c>
      <c r="P39" s="23" t="e">
        <f t="shared" si="9"/>
        <v>#DIV/0!</v>
      </c>
      <c r="Q39" t="e">
        <f t="shared" si="10"/>
        <v>#DIV/0!</v>
      </c>
    </row>
    <row r="40" spans="2:17" hidden="1">
      <c r="B40" s="15">
        <v>42107</v>
      </c>
      <c r="C40" s="12">
        <f>VLOOKUP(B40,'Hash distribution and Revenue '!B42:S782,11,1)</f>
        <v>0</v>
      </c>
      <c r="D40">
        <f>VLOOKUP(B40,'Hash distribution and Revenue '!B42:S782,7,1)</f>
        <v>0</v>
      </c>
      <c r="E40" s="12">
        <f t="shared" si="0"/>
        <v>0</v>
      </c>
      <c r="F40" s="12">
        <f t="shared" si="1"/>
        <v>0</v>
      </c>
      <c r="G40">
        <f t="shared" si="2"/>
        <v>0</v>
      </c>
      <c r="H40">
        <f t="shared" si="3"/>
        <v>0</v>
      </c>
      <c r="I40" s="21">
        <f t="shared" si="11"/>
        <v>0</v>
      </c>
      <c r="J40">
        <f t="shared" si="4"/>
        <v>0</v>
      </c>
      <c r="K40">
        <f t="shared" si="5"/>
        <v>0</v>
      </c>
      <c r="L40">
        <f t="shared" si="6"/>
        <v>0</v>
      </c>
      <c r="M40">
        <f t="shared" si="7"/>
        <v>0</v>
      </c>
      <c r="N40">
        <f t="shared" si="8"/>
        <v>0</v>
      </c>
      <c r="O40" s="12">
        <f t="shared" si="12"/>
        <v>0</v>
      </c>
      <c r="P40" s="23" t="e">
        <f t="shared" si="9"/>
        <v>#DIV/0!</v>
      </c>
      <c r="Q40" t="e">
        <f t="shared" si="10"/>
        <v>#DIV/0!</v>
      </c>
    </row>
    <row r="41" spans="2:17" hidden="1">
      <c r="B41" s="15">
        <v>42110</v>
      </c>
      <c r="C41" s="12">
        <f>VLOOKUP(B41,'Hash distribution and Revenue '!B43:S783,11,1)</f>
        <v>0</v>
      </c>
      <c r="D41">
        <f>VLOOKUP(B41,'Hash distribution and Revenue '!B43:S783,7,1)</f>
        <v>0</v>
      </c>
      <c r="E41" s="12">
        <f t="shared" si="0"/>
        <v>0</v>
      </c>
      <c r="F41" s="12">
        <f t="shared" si="1"/>
        <v>0</v>
      </c>
      <c r="G41">
        <f t="shared" si="2"/>
        <v>0</v>
      </c>
      <c r="H41">
        <f t="shared" si="3"/>
        <v>0</v>
      </c>
      <c r="I41" s="21">
        <f t="shared" si="11"/>
        <v>0</v>
      </c>
      <c r="J41">
        <f t="shared" si="4"/>
        <v>0</v>
      </c>
      <c r="K41">
        <f t="shared" si="5"/>
        <v>0</v>
      </c>
      <c r="L41">
        <f t="shared" si="6"/>
        <v>0</v>
      </c>
      <c r="M41">
        <f t="shared" si="7"/>
        <v>0</v>
      </c>
      <c r="N41">
        <f t="shared" si="8"/>
        <v>0</v>
      </c>
      <c r="O41" s="12">
        <f t="shared" si="12"/>
        <v>0</v>
      </c>
      <c r="P41" s="23" t="e">
        <f t="shared" si="9"/>
        <v>#DIV/0!</v>
      </c>
      <c r="Q41" t="e">
        <f t="shared" si="10"/>
        <v>#DIV/0!</v>
      </c>
    </row>
    <row r="42" spans="2:17" hidden="1">
      <c r="B42" s="15">
        <v>42113</v>
      </c>
      <c r="C42" s="12">
        <f>VLOOKUP(B42,'Hash distribution and Revenue '!B44:S784,11,1)</f>
        <v>0</v>
      </c>
      <c r="D42">
        <f>VLOOKUP(B42,'Hash distribution and Revenue '!B44:S784,7,1)</f>
        <v>0</v>
      </c>
      <c r="E42" s="12">
        <f t="shared" si="0"/>
        <v>0</v>
      </c>
      <c r="F42" s="12">
        <f t="shared" si="1"/>
        <v>0</v>
      </c>
      <c r="G42">
        <f t="shared" si="2"/>
        <v>0</v>
      </c>
      <c r="H42">
        <f t="shared" si="3"/>
        <v>0</v>
      </c>
      <c r="I42" s="21">
        <f t="shared" si="11"/>
        <v>0</v>
      </c>
      <c r="J42">
        <f t="shared" si="4"/>
        <v>0</v>
      </c>
      <c r="K42">
        <f t="shared" si="5"/>
        <v>0</v>
      </c>
      <c r="L42">
        <f t="shared" si="6"/>
        <v>0</v>
      </c>
      <c r="M42">
        <f t="shared" si="7"/>
        <v>0</v>
      </c>
      <c r="N42">
        <f t="shared" si="8"/>
        <v>0</v>
      </c>
      <c r="O42" s="12">
        <f t="shared" si="12"/>
        <v>0</v>
      </c>
      <c r="P42" s="23" t="e">
        <f t="shared" si="9"/>
        <v>#DIV/0!</v>
      </c>
      <c r="Q42" t="e">
        <f t="shared" si="10"/>
        <v>#DIV/0!</v>
      </c>
    </row>
    <row r="43" spans="2:17" hidden="1">
      <c r="B43" s="15">
        <v>42116</v>
      </c>
      <c r="C43" s="12">
        <f>VLOOKUP(B43,'Hash distribution and Revenue '!B45:S785,11,1)</f>
        <v>0</v>
      </c>
      <c r="D43">
        <f>VLOOKUP(B43,'Hash distribution and Revenue '!B45:S785,7,1)</f>
        <v>0</v>
      </c>
      <c r="E43" s="12">
        <f t="shared" si="0"/>
        <v>0</v>
      </c>
      <c r="F43" s="12">
        <f t="shared" si="1"/>
        <v>0</v>
      </c>
      <c r="G43">
        <f t="shared" si="2"/>
        <v>0</v>
      </c>
      <c r="H43">
        <f t="shared" si="3"/>
        <v>0</v>
      </c>
      <c r="I43" s="21">
        <f t="shared" si="11"/>
        <v>0</v>
      </c>
      <c r="J43">
        <f t="shared" si="4"/>
        <v>0</v>
      </c>
      <c r="K43">
        <f t="shared" si="5"/>
        <v>0</v>
      </c>
      <c r="L43">
        <f t="shared" si="6"/>
        <v>0</v>
      </c>
      <c r="M43">
        <f t="shared" si="7"/>
        <v>0</v>
      </c>
      <c r="N43">
        <f t="shared" si="8"/>
        <v>0</v>
      </c>
      <c r="O43" s="12">
        <f t="shared" si="12"/>
        <v>0</v>
      </c>
      <c r="P43" s="23" t="e">
        <f t="shared" si="9"/>
        <v>#DIV/0!</v>
      </c>
      <c r="Q43" t="e">
        <f t="shared" si="10"/>
        <v>#DIV/0!</v>
      </c>
    </row>
    <row r="44" spans="2:17" hidden="1">
      <c r="B44" s="15">
        <v>42119</v>
      </c>
      <c r="C44" s="12">
        <f>VLOOKUP(B44,'Hash distribution and Revenue '!B46:S786,11,1)</f>
        <v>0</v>
      </c>
      <c r="D44">
        <f>VLOOKUP(B44,'Hash distribution and Revenue '!B46:S786,7,1)</f>
        <v>0</v>
      </c>
      <c r="E44" s="12">
        <f t="shared" si="0"/>
        <v>0</v>
      </c>
      <c r="F44" s="12">
        <f t="shared" si="1"/>
        <v>0</v>
      </c>
      <c r="G44">
        <f t="shared" si="2"/>
        <v>0</v>
      </c>
      <c r="H44">
        <f t="shared" si="3"/>
        <v>0</v>
      </c>
      <c r="I44" s="21">
        <f t="shared" si="11"/>
        <v>0</v>
      </c>
      <c r="J44">
        <f t="shared" si="4"/>
        <v>0</v>
      </c>
      <c r="K44">
        <f t="shared" si="5"/>
        <v>0</v>
      </c>
      <c r="L44">
        <f t="shared" si="6"/>
        <v>0</v>
      </c>
      <c r="M44">
        <f t="shared" si="7"/>
        <v>0</v>
      </c>
      <c r="N44">
        <f t="shared" si="8"/>
        <v>0</v>
      </c>
      <c r="O44" s="12">
        <f t="shared" si="12"/>
        <v>0</v>
      </c>
      <c r="P44" s="23" t="e">
        <f t="shared" si="9"/>
        <v>#DIV/0!</v>
      </c>
      <c r="Q44" t="e">
        <f t="shared" si="10"/>
        <v>#DIV/0!</v>
      </c>
    </row>
    <row r="45" spans="2:17" hidden="1">
      <c r="B45" s="15">
        <v>42122</v>
      </c>
      <c r="C45" s="12">
        <f>VLOOKUP(B45,'Hash distribution and Revenue '!B47:S787,11,1)</f>
        <v>0</v>
      </c>
      <c r="D45">
        <f>VLOOKUP(B45,'Hash distribution and Revenue '!B47:S787,7,1)</f>
        <v>0</v>
      </c>
      <c r="E45" s="12">
        <f t="shared" si="0"/>
        <v>0</v>
      </c>
      <c r="F45" s="12">
        <f t="shared" si="1"/>
        <v>0</v>
      </c>
      <c r="G45">
        <f t="shared" si="2"/>
        <v>0</v>
      </c>
      <c r="H45">
        <f t="shared" si="3"/>
        <v>0</v>
      </c>
      <c r="I45" s="21">
        <f t="shared" si="11"/>
        <v>0</v>
      </c>
      <c r="J45">
        <f t="shared" si="4"/>
        <v>0</v>
      </c>
      <c r="K45">
        <f t="shared" si="5"/>
        <v>0</v>
      </c>
      <c r="L45">
        <f t="shared" si="6"/>
        <v>0</v>
      </c>
      <c r="M45">
        <f t="shared" si="7"/>
        <v>0</v>
      </c>
      <c r="N45">
        <f t="shared" si="8"/>
        <v>0</v>
      </c>
      <c r="O45" s="12">
        <f t="shared" si="12"/>
        <v>0</v>
      </c>
      <c r="P45" s="23" t="e">
        <f t="shared" si="9"/>
        <v>#DIV/0!</v>
      </c>
      <c r="Q45" t="e">
        <f t="shared" si="10"/>
        <v>#DIV/0!</v>
      </c>
    </row>
    <row r="46" spans="2:17" hidden="1">
      <c r="B46" s="15">
        <v>42125</v>
      </c>
      <c r="C46" s="12">
        <f>VLOOKUP(B46,'Hash distribution and Revenue '!B48:S788,11,1)</f>
        <v>0</v>
      </c>
      <c r="D46">
        <f>VLOOKUP(B46,'Hash distribution and Revenue '!B48:S788,7,1)</f>
        <v>0</v>
      </c>
      <c r="E46" s="12">
        <f t="shared" si="0"/>
        <v>0</v>
      </c>
      <c r="F46" s="12">
        <f t="shared" si="1"/>
        <v>0</v>
      </c>
      <c r="G46">
        <f t="shared" si="2"/>
        <v>0</v>
      </c>
      <c r="H46">
        <f t="shared" si="3"/>
        <v>0</v>
      </c>
      <c r="I46" s="21">
        <f t="shared" si="11"/>
        <v>0</v>
      </c>
      <c r="J46">
        <f t="shared" si="4"/>
        <v>0</v>
      </c>
      <c r="K46">
        <f t="shared" si="5"/>
        <v>0</v>
      </c>
      <c r="L46">
        <f t="shared" si="6"/>
        <v>0</v>
      </c>
      <c r="M46">
        <f t="shared" si="7"/>
        <v>0</v>
      </c>
      <c r="N46">
        <f t="shared" si="8"/>
        <v>0</v>
      </c>
      <c r="O46" s="12">
        <f t="shared" si="12"/>
        <v>0</v>
      </c>
      <c r="P46" s="23" t="e">
        <f t="shared" si="9"/>
        <v>#DIV/0!</v>
      </c>
      <c r="Q46" t="e">
        <f t="shared" si="10"/>
        <v>#DIV/0!</v>
      </c>
    </row>
    <row r="47" spans="2:17" hidden="1">
      <c r="B47" s="15">
        <v>42128</v>
      </c>
      <c r="C47" s="12">
        <f>VLOOKUP(B47,'Hash distribution and Revenue '!B49:S789,11,1)</f>
        <v>0</v>
      </c>
      <c r="D47">
        <f>VLOOKUP(B47,'Hash distribution and Revenue '!B49:S789,7,1)</f>
        <v>0</v>
      </c>
      <c r="E47" s="12">
        <f t="shared" si="0"/>
        <v>0</v>
      </c>
      <c r="F47" s="12">
        <f t="shared" si="1"/>
        <v>0</v>
      </c>
      <c r="G47">
        <f t="shared" si="2"/>
        <v>0</v>
      </c>
      <c r="H47">
        <f t="shared" si="3"/>
        <v>0</v>
      </c>
      <c r="I47" s="21">
        <f t="shared" si="11"/>
        <v>0</v>
      </c>
      <c r="J47">
        <f t="shared" si="4"/>
        <v>0</v>
      </c>
      <c r="K47">
        <f t="shared" si="5"/>
        <v>0</v>
      </c>
      <c r="L47">
        <f t="shared" si="6"/>
        <v>0</v>
      </c>
      <c r="M47">
        <f t="shared" si="7"/>
        <v>0</v>
      </c>
      <c r="N47">
        <f t="shared" si="8"/>
        <v>0</v>
      </c>
      <c r="O47" s="12">
        <f t="shared" si="12"/>
        <v>0</v>
      </c>
      <c r="P47" s="23" t="e">
        <f t="shared" si="9"/>
        <v>#DIV/0!</v>
      </c>
      <c r="Q47" t="e">
        <f t="shared" si="10"/>
        <v>#DIV/0!</v>
      </c>
    </row>
    <row r="48" spans="2:17" hidden="1">
      <c r="B48" s="15">
        <v>42131</v>
      </c>
      <c r="C48" s="12">
        <f>VLOOKUP(B48,'Hash distribution and Revenue '!B50:S790,11,1)</f>
        <v>0</v>
      </c>
      <c r="D48">
        <f>VLOOKUP(B48,'Hash distribution and Revenue '!B50:S790,7,1)</f>
        <v>0</v>
      </c>
      <c r="E48" s="12">
        <f t="shared" si="0"/>
        <v>0</v>
      </c>
      <c r="F48" s="12">
        <f t="shared" si="1"/>
        <v>0</v>
      </c>
      <c r="G48">
        <f t="shared" si="2"/>
        <v>0</v>
      </c>
      <c r="H48">
        <f t="shared" si="3"/>
        <v>0</v>
      </c>
      <c r="I48" s="21">
        <f t="shared" si="11"/>
        <v>0</v>
      </c>
      <c r="J48">
        <f t="shared" si="4"/>
        <v>0</v>
      </c>
      <c r="K48">
        <f t="shared" si="5"/>
        <v>0</v>
      </c>
      <c r="L48">
        <f t="shared" si="6"/>
        <v>0</v>
      </c>
      <c r="M48">
        <f t="shared" si="7"/>
        <v>0</v>
      </c>
      <c r="N48">
        <f t="shared" si="8"/>
        <v>0</v>
      </c>
      <c r="O48" s="12">
        <f t="shared" si="12"/>
        <v>0</v>
      </c>
      <c r="P48" s="23" t="e">
        <f t="shared" si="9"/>
        <v>#DIV/0!</v>
      </c>
      <c r="Q48" t="e">
        <f t="shared" si="10"/>
        <v>#DIV/0!</v>
      </c>
    </row>
    <row r="49" spans="2:17" hidden="1">
      <c r="B49" s="15">
        <v>42134</v>
      </c>
      <c r="C49" s="12">
        <f>VLOOKUP(B49,'Hash distribution and Revenue '!B51:S791,11,1)</f>
        <v>0</v>
      </c>
      <c r="D49">
        <f>VLOOKUP(B49,'Hash distribution and Revenue '!B51:S791,7,1)</f>
        <v>0</v>
      </c>
      <c r="E49" s="12">
        <f t="shared" si="0"/>
        <v>0</v>
      </c>
      <c r="F49" s="12">
        <f t="shared" si="1"/>
        <v>0</v>
      </c>
      <c r="G49">
        <f t="shared" si="2"/>
        <v>0</v>
      </c>
      <c r="H49">
        <f t="shared" si="3"/>
        <v>0</v>
      </c>
      <c r="I49" s="21">
        <f t="shared" si="11"/>
        <v>0</v>
      </c>
      <c r="J49">
        <f t="shared" si="4"/>
        <v>0</v>
      </c>
      <c r="K49">
        <f t="shared" si="5"/>
        <v>0</v>
      </c>
      <c r="L49">
        <f t="shared" si="6"/>
        <v>0</v>
      </c>
      <c r="M49">
        <f t="shared" si="7"/>
        <v>0</v>
      </c>
      <c r="N49">
        <f t="shared" si="8"/>
        <v>0</v>
      </c>
      <c r="O49" s="12">
        <f t="shared" si="12"/>
        <v>0</v>
      </c>
      <c r="P49" s="23" t="e">
        <f t="shared" si="9"/>
        <v>#DIV/0!</v>
      </c>
      <c r="Q49" t="e">
        <f t="shared" si="10"/>
        <v>#DIV/0!</v>
      </c>
    </row>
    <row r="50" spans="2:17" hidden="1">
      <c r="B50" s="15">
        <v>42137</v>
      </c>
      <c r="C50" s="12">
        <f>VLOOKUP(B50,'Hash distribution and Revenue '!B52:S792,11,1)</f>
        <v>0</v>
      </c>
      <c r="D50">
        <f>VLOOKUP(B50,'Hash distribution and Revenue '!B52:S792,7,1)</f>
        <v>0</v>
      </c>
      <c r="E50" s="12">
        <f t="shared" si="0"/>
        <v>0</v>
      </c>
      <c r="F50" s="12">
        <f t="shared" si="1"/>
        <v>0</v>
      </c>
      <c r="G50">
        <f t="shared" si="2"/>
        <v>0</v>
      </c>
      <c r="H50">
        <f t="shared" si="3"/>
        <v>0</v>
      </c>
      <c r="I50" s="21">
        <f t="shared" si="11"/>
        <v>0</v>
      </c>
      <c r="J50">
        <f t="shared" si="4"/>
        <v>0</v>
      </c>
      <c r="K50">
        <f t="shared" si="5"/>
        <v>0</v>
      </c>
      <c r="L50">
        <f t="shared" si="6"/>
        <v>0</v>
      </c>
      <c r="M50">
        <f t="shared" si="7"/>
        <v>0</v>
      </c>
      <c r="N50">
        <f t="shared" si="8"/>
        <v>0</v>
      </c>
      <c r="O50" s="12">
        <f t="shared" si="12"/>
        <v>0</v>
      </c>
      <c r="P50" s="23" t="e">
        <f t="shared" si="9"/>
        <v>#DIV/0!</v>
      </c>
      <c r="Q50" t="e">
        <f t="shared" si="10"/>
        <v>#DIV/0!</v>
      </c>
    </row>
    <row r="51" spans="2:17" hidden="1">
      <c r="B51" s="15">
        <v>42140</v>
      </c>
      <c r="C51" s="12">
        <f>VLOOKUP(B51,'Hash distribution and Revenue '!B53:S793,11,1)</f>
        <v>0</v>
      </c>
      <c r="D51">
        <f>VLOOKUP(B51,'Hash distribution and Revenue '!B53:S793,7,1)</f>
        <v>0</v>
      </c>
      <c r="E51" s="12">
        <f t="shared" si="0"/>
        <v>0</v>
      </c>
      <c r="F51" s="12">
        <f t="shared" si="1"/>
        <v>0</v>
      </c>
      <c r="G51">
        <f t="shared" si="2"/>
        <v>0</v>
      </c>
      <c r="H51">
        <f t="shared" si="3"/>
        <v>0</v>
      </c>
      <c r="I51" s="21">
        <f t="shared" si="11"/>
        <v>0</v>
      </c>
      <c r="J51">
        <f t="shared" si="4"/>
        <v>0</v>
      </c>
      <c r="K51">
        <f t="shared" si="5"/>
        <v>0</v>
      </c>
      <c r="L51">
        <f t="shared" si="6"/>
        <v>0</v>
      </c>
      <c r="M51">
        <f t="shared" si="7"/>
        <v>0</v>
      </c>
      <c r="N51">
        <f t="shared" si="8"/>
        <v>0</v>
      </c>
      <c r="O51" s="12">
        <f t="shared" si="12"/>
        <v>0</v>
      </c>
      <c r="P51" s="23" t="e">
        <f t="shared" si="9"/>
        <v>#DIV/0!</v>
      </c>
      <c r="Q51" t="e">
        <f t="shared" si="10"/>
        <v>#DIV/0!</v>
      </c>
    </row>
    <row r="52" spans="2:17" hidden="1">
      <c r="B52" s="15">
        <v>42143</v>
      </c>
      <c r="C52" s="12">
        <f>VLOOKUP(B52,'Hash distribution and Revenue '!B54:S794,11,1)</f>
        <v>0</v>
      </c>
      <c r="D52">
        <f>VLOOKUP(B52,'Hash distribution and Revenue '!B54:S794,7,1)</f>
        <v>0</v>
      </c>
      <c r="E52" s="12">
        <f t="shared" si="0"/>
        <v>0</v>
      </c>
      <c r="F52" s="12">
        <f t="shared" si="1"/>
        <v>0</v>
      </c>
      <c r="G52">
        <f t="shared" si="2"/>
        <v>0</v>
      </c>
      <c r="H52">
        <f t="shared" si="3"/>
        <v>0</v>
      </c>
      <c r="I52" s="21">
        <f t="shared" si="11"/>
        <v>0</v>
      </c>
      <c r="J52">
        <f t="shared" si="4"/>
        <v>0</v>
      </c>
      <c r="K52">
        <f t="shared" si="5"/>
        <v>0</v>
      </c>
      <c r="L52">
        <f t="shared" si="6"/>
        <v>0</v>
      </c>
      <c r="M52">
        <f t="shared" si="7"/>
        <v>0</v>
      </c>
      <c r="N52">
        <f t="shared" si="8"/>
        <v>0</v>
      </c>
      <c r="O52" s="12">
        <f t="shared" si="12"/>
        <v>0</v>
      </c>
      <c r="P52" s="23" t="e">
        <f t="shared" si="9"/>
        <v>#DIV/0!</v>
      </c>
      <c r="Q52" t="e">
        <f t="shared" si="10"/>
        <v>#DIV/0!</v>
      </c>
    </row>
    <row r="53" spans="2:17" hidden="1">
      <c r="B53" s="15">
        <v>42146</v>
      </c>
      <c r="C53" s="12">
        <f>VLOOKUP(B53,'Hash distribution and Revenue '!B55:S795,11,1)</f>
        <v>0</v>
      </c>
      <c r="D53">
        <f>VLOOKUP(B53,'Hash distribution and Revenue '!B55:S795,7,1)</f>
        <v>0</v>
      </c>
      <c r="E53" s="12">
        <f t="shared" si="0"/>
        <v>0</v>
      </c>
      <c r="F53" s="12">
        <f t="shared" si="1"/>
        <v>0</v>
      </c>
      <c r="G53">
        <f t="shared" si="2"/>
        <v>0</v>
      </c>
      <c r="H53">
        <f t="shared" si="3"/>
        <v>0</v>
      </c>
      <c r="I53" s="21">
        <f t="shared" si="11"/>
        <v>0</v>
      </c>
      <c r="J53">
        <f t="shared" si="4"/>
        <v>0</v>
      </c>
      <c r="K53">
        <f t="shared" si="5"/>
        <v>0</v>
      </c>
      <c r="L53">
        <f t="shared" si="6"/>
        <v>0</v>
      </c>
      <c r="M53">
        <f t="shared" si="7"/>
        <v>0</v>
      </c>
      <c r="N53">
        <f t="shared" si="8"/>
        <v>0</v>
      </c>
      <c r="O53" s="12">
        <f t="shared" si="12"/>
        <v>0</v>
      </c>
      <c r="P53" s="23" t="e">
        <f t="shared" si="9"/>
        <v>#DIV/0!</v>
      </c>
      <c r="Q53" t="e">
        <f t="shared" si="10"/>
        <v>#DIV/0!</v>
      </c>
    </row>
    <row r="54" spans="2:17" hidden="1">
      <c r="B54" s="15">
        <v>42149</v>
      </c>
      <c r="C54" s="12">
        <f>VLOOKUP(B54,'Hash distribution and Revenue '!B56:S796,11,1)</f>
        <v>0</v>
      </c>
      <c r="D54">
        <f>VLOOKUP(B54,'Hash distribution and Revenue '!B56:S796,7,1)</f>
        <v>0</v>
      </c>
      <c r="E54" s="12">
        <f t="shared" si="0"/>
        <v>0</v>
      </c>
      <c r="F54" s="12">
        <f t="shared" si="1"/>
        <v>0</v>
      </c>
      <c r="G54">
        <f t="shared" si="2"/>
        <v>0</v>
      </c>
      <c r="H54">
        <f t="shared" si="3"/>
        <v>0</v>
      </c>
      <c r="I54" s="21">
        <f t="shared" si="11"/>
        <v>0</v>
      </c>
      <c r="J54">
        <f t="shared" si="4"/>
        <v>0</v>
      </c>
      <c r="K54">
        <f t="shared" si="5"/>
        <v>0</v>
      </c>
      <c r="L54">
        <f t="shared" si="6"/>
        <v>0</v>
      </c>
      <c r="M54">
        <f t="shared" si="7"/>
        <v>0</v>
      </c>
      <c r="N54">
        <f t="shared" si="8"/>
        <v>0</v>
      </c>
      <c r="O54" s="12">
        <f t="shared" si="12"/>
        <v>0</v>
      </c>
      <c r="P54" s="23" t="e">
        <f t="shared" si="9"/>
        <v>#DIV/0!</v>
      </c>
      <c r="Q54" t="e">
        <f t="shared" si="10"/>
        <v>#DIV/0!</v>
      </c>
    </row>
    <row r="55" spans="2:17" hidden="1">
      <c r="B55" s="15">
        <v>42152</v>
      </c>
      <c r="C55" s="12">
        <f>VLOOKUP(B55,'Hash distribution and Revenue '!B57:S797,11,1)</f>
        <v>0</v>
      </c>
      <c r="D55">
        <f>VLOOKUP(B55,'Hash distribution and Revenue '!B57:S797,7,1)</f>
        <v>0</v>
      </c>
      <c r="E55" s="12">
        <f t="shared" si="0"/>
        <v>0</v>
      </c>
      <c r="F55" s="12">
        <f t="shared" si="1"/>
        <v>0</v>
      </c>
      <c r="G55">
        <f t="shared" si="2"/>
        <v>0</v>
      </c>
      <c r="H55">
        <f t="shared" si="3"/>
        <v>0</v>
      </c>
      <c r="I55" s="21">
        <f t="shared" si="11"/>
        <v>0</v>
      </c>
      <c r="J55">
        <f t="shared" si="4"/>
        <v>0</v>
      </c>
      <c r="K55">
        <f t="shared" si="5"/>
        <v>0</v>
      </c>
      <c r="L55">
        <f t="shared" si="6"/>
        <v>0</v>
      </c>
      <c r="M55">
        <f t="shared" si="7"/>
        <v>0</v>
      </c>
      <c r="N55">
        <f t="shared" si="8"/>
        <v>0</v>
      </c>
      <c r="O55" s="12">
        <f t="shared" si="12"/>
        <v>0</v>
      </c>
      <c r="P55" s="23" t="e">
        <f t="shared" si="9"/>
        <v>#DIV/0!</v>
      </c>
      <c r="Q55" t="e">
        <f t="shared" si="10"/>
        <v>#DIV/0!</v>
      </c>
    </row>
    <row r="56" spans="2:17" hidden="1">
      <c r="B56" s="15">
        <v>42155</v>
      </c>
      <c r="C56" s="12">
        <f>VLOOKUP(B56,'Hash distribution and Revenue '!B58:S798,11,1)</f>
        <v>0</v>
      </c>
      <c r="D56">
        <f>VLOOKUP(B56,'Hash distribution and Revenue '!B58:S798,7,1)</f>
        <v>0</v>
      </c>
      <c r="E56" s="12">
        <f t="shared" si="0"/>
        <v>0</v>
      </c>
      <c r="F56" s="12">
        <f t="shared" si="1"/>
        <v>0</v>
      </c>
      <c r="G56">
        <f t="shared" si="2"/>
        <v>0</v>
      </c>
      <c r="H56">
        <f t="shared" si="3"/>
        <v>0</v>
      </c>
      <c r="I56" s="21">
        <f t="shared" si="11"/>
        <v>0</v>
      </c>
      <c r="J56">
        <f t="shared" si="4"/>
        <v>0</v>
      </c>
      <c r="K56">
        <f t="shared" si="5"/>
        <v>0</v>
      </c>
      <c r="L56">
        <f t="shared" si="6"/>
        <v>0</v>
      </c>
      <c r="M56">
        <f t="shared" si="7"/>
        <v>0</v>
      </c>
      <c r="N56">
        <f t="shared" si="8"/>
        <v>0</v>
      </c>
      <c r="O56" s="12">
        <f t="shared" si="12"/>
        <v>0</v>
      </c>
      <c r="P56" s="23" t="e">
        <f t="shared" si="9"/>
        <v>#DIV/0!</v>
      </c>
      <c r="Q56" t="e">
        <f t="shared" si="10"/>
        <v>#DIV/0!</v>
      </c>
    </row>
    <row r="57" spans="2:17" hidden="1">
      <c r="B57" s="15">
        <v>42158</v>
      </c>
      <c r="C57" s="12">
        <f>VLOOKUP(B57,'Hash distribution and Revenue '!B59:S799,11,1)</f>
        <v>0</v>
      </c>
      <c r="D57">
        <f>VLOOKUP(B57,'Hash distribution and Revenue '!B59:S799,7,1)</f>
        <v>0</v>
      </c>
      <c r="E57" s="12">
        <f t="shared" si="0"/>
        <v>0</v>
      </c>
      <c r="F57" s="12">
        <f t="shared" si="1"/>
        <v>0</v>
      </c>
      <c r="G57">
        <f t="shared" si="2"/>
        <v>0</v>
      </c>
      <c r="H57">
        <f t="shared" si="3"/>
        <v>0</v>
      </c>
      <c r="I57" s="21">
        <f t="shared" si="11"/>
        <v>0</v>
      </c>
      <c r="J57">
        <f t="shared" si="4"/>
        <v>0</v>
      </c>
      <c r="K57">
        <f t="shared" si="5"/>
        <v>0</v>
      </c>
      <c r="L57">
        <f t="shared" si="6"/>
        <v>0</v>
      </c>
      <c r="M57">
        <f t="shared" si="7"/>
        <v>0</v>
      </c>
      <c r="N57">
        <f t="shared" si="8"/>
        <v>0</v>
      </c>
      <c r="O57" s="12">
        <f t="shared" si="12"/>
        <v>0</v>
      </c>
      <c r="P57" s="23" t="e">
        <f t="shared" si="9"/>
        <v>#DIV/0!</v>
      </c>
      <c r="Q57" t="e">
        <f t="shared" si="10"/>
        <v>#DIV/0!</v>
      </c>
    </row>
    <row r="58" spans="2:17" hidden="1">
      <c r="B58" s="15">
        <v>42161</v>
      </c>
      <c r="C58" s="12">
        <f>VLOOKUP(B58,'Hash distribution and Revenue '!B60:S800,11,1)</f>
        <v>0</v>
      </c>
      <c r="D58">
        <f>VLOOKUP(B58,'Hash distribution and Revenue '!B60:S800,7,1)</f>
        <v>0</v>
      </c>
      <c r="E58" s="12">
        <f t="shared" si="0"/>
        <v>0</v>
      </c>
      <c r="F58" s="12">
        <f t="shared" si="1"/>
        <v>0</v>
      </c>
      <c r="G58">
        <f t="shared" si="2"/>
        <v>0</v>
      </c>
      <c r="H58">
        <f t="shared" si="3"/>
        <v>0</v>
      </c>
      <c r="I58" s="21">
        <f t="shared" si="11"/>
        <v>0</v>
      </c>
      <c r="J58">
        <f t="shared" si="4"/>
        <v>0</v>
      </c>
      <c r="K58">
        <f t="shared" si="5"/>
        <v>0</v>
      </c>
      <c r="L58">
        <f t="shared" si="6"/>
        <v>0</v>
      </c>
      <c r="M58">
        <f t="shared" si="7"/>
        <v>0</v>
      </c>
      <c r="N58">
        <f t="shared" si="8"/>
        <v>0</v>
      </c>
      <c r="O58" s="12">
        <f t="shared" si="12"/>
        <v>0</v>
      </c>
      <c r="P58" s="23" t="e">
        <f t="shared" si="9"/>
        <v>#DIV/0!</v>
      </c>
      <c r="Q58" t="e">
        <f t="shared" si="10"/>
        <v>#DIV/0!</v>
      </c>
    </row>
    <row r="59" spans="2:17" hidden="1">
      <c r="B59" s="15">
        <v>42164</v>
      </c>
      <c r="C59" s="12">
        <f>VLOOKUP(B59,'Hash distribution and Revenue '!B61:S801,11,1)</f>
        <v>0</v>
      </c>
      <c r="D59">
        <f>VLOOKUP(B59,'Hash distribution and Revenue '!B61:S801,7,1)</f>
        <v>0</v>
      </c>
      <c r="E59" s="12">
        <f t="shared" si="0"/>
        <v>0</v>
      </c>
      <c r="F59" s="12">
        <f t="shared" si="1"/>
        <v>0</v>
      </c>
      <c r="G59">
        <f t="shared" si="2"/>
        <v>0</v>
      </c>
      <c r="H59">
        <f t="shared" si="3"/>
        <v>0</v>
      </c>
      <c r="I59" s="21">
        <f t="shared" si="11"/>
        <v>0</v>
      </c>
      <c r="J59">
        <f t="shared" si="4"/>
        <v>0</v>
      </c>
      <c r="K59">
        <f t="shared" si="5"/>
        <v>0</v>
      </c>
      <c r="L59">
        <f t="shared" si="6"/>
        <v>0</v>
      </c>
      <c r="M59">
        <f t="shared" si="7"/>
        <v>0</v>
      </c>
      <c r="N59">
        <f t="shared" si="8"/>
        <v>0</v>
      </c>
      <c r="O59" s="12">
        <f t="shared" si="12"/>
        <v>0</v>
      </c>
      <c r="P59" s="23" t="e">
        <f t="shared" si="9"/>
        <v>#DIV/0!</v>
      </c>
      <c r="Q59" t="e">
        <f t="shared" si="10"/>
        <v>#DIV/0!</v>
      </c>
    </row>
    <row r="60" spans="2:17" hidden="1">
      <c r="B60" s="15">
        <v>42167</v>
      </c>
      <c r="C60" s="12">
        <f>VLOOKUP(B60,'Hash distribution and Revenue '!B62:S802,11,1)</f>
        <v>0</v>
      </c>
      <c r="D60">
        <f>VLOOKUP(B60,'Hash distribution and Revenue '!B62:S802,7,1)</f>
        <v>0</v>
      </c>
      <c r="E60" s="12">
        <f t="shared" si="0"/>
        <v>0</v>
      </c>
      <c r="F60" s="12">
        <f t="shared" si="1"/>
        <v>0</v>
      </c>
      <c r="G60">
        <f t="shared" si="2"/>
        <v>0</v>
      </c>
      <c r="H60">
        <f t="shared" si="3"/>
        <v>0</v>
      </c>
      <c r="I60" s="21">
        <f t="shared" si="11"/>
        <v>0</v>
      </c>
      <c r="J60">
        <f t="shared" si="4"/>
        <v>0</v>
      </c>
      <c r="K60">
        <f t="shared" si="5"/>
        <v>0</v>
      </c>
      <c r="L60">
        <f t="shared" si="6"/>
        <v>0</v>
      </c>
      <c r="M60">
        <f t="shared" si="7"/>
        <v>0</v>
      </c>
      <c r="N60">
        <f t="shared" si="8"/>
        <v>0</v>
      </c>
      <c r="O60" s="12">
        <f t="shared" si="12"/>
        <v>0</v>
      </c>
      <c r="P60" s="23" t="e">
        <f t="shared" si="9"/>
        <v>#DIV/0!</v>
      </c>
      <c r="Q60" t="e">
        <f t="shared" si="10"/>
        <v>#DIV/0!</v>
      </c>
    </row>
    <row r="61" spans="2:17" hidden="1">
      <c r="B61" s="15">
        <v>42170</v>
      </c>
      <c r="C61" s="12">
        <f>VLOOKUP(B61,'Hash distribution and Revenue '!B63:S803,11,1)</f>
        <v>0</v>
      </c>
      <c r="D61">
        <f>VLOOKUP(B61,'Hash distribution and Revenue '!B63:S803,7,1)</f>
        <v>0</v>
      </c>
      <c r="E61" s="12">
        <f t="shared" si="0"/>
        <v>0</v>
      </c>
      <c r="F61" s="12">
        <f t="shared" si="1"/>
        <v>0</v>
      </c>
      <c r="G61">
        <f t="shared" si="2"/>
        <v>0</v>
      </c>
      <c r="H61">
        <f t="shared" si="3"/>
        <v>0</v>
      </c>
      <c r="I61" s="21">
        <f t="shared" si="11"/>
        <v>0</v>
      </c>
      <c r="J61">
        <f t="shared" si="4"/>
        <v>0</v>
      </c>
      <c r="K61">
        <f t="shared" si="5"/>
        <v>0</v>
      </c>
      <c r="L61">
        <f t="shared" si="6"/>
        <v>0</v>
      </c>
      <c r="M61">
        <f t="shared" si="7"/>
        <v>0</v>
      </c>
      <c r="N61">
        <f t="shared" si="8"/>
        <v>0</v>
      </c>
      <c r="O61" s="12">
        <f t="shared" si="12"/>
        <v>0</v>
      </c>
      <c r="P61" s="23" t="e">
        <f t="shared" si="9"/>
        <v>#DIV/0!</v>
      </c>
      <c r="Q61" t="e">
        <f t="shared" si="10"/>
        <v>#DIV/0!</v>
      </c>
    </row>
    <row r="62" spans="2:17" hidden="1">
      <c r="B62" s="15">
        <v>42173</v>
      </c>
      <c r="C62" s="12">
        <f>VLOOKUP(B62,'Hash distribution and Revenue '!B64:S804,11,1)</f>
        <v>0</v>
      </c>
      <c r="D62">
        <f>VLOOKUP(B62,'Hash distribution and Revenue '!B64:S804,7,1)</f>
        <v>0</v>
      </c>
      <c r="E62" s="12">
        <f t="shared" si="0"/>
        <v>0</v>
      </c>
      <c r="F62" s="12">
        <f t="shared" si="1"/>
        <v>0</v>
      </c>
      <c r="G62">
        <f t="shared" si="2"/>
        <v>0</v>
      </c>
      <c r="H62">
        <f t="shared" si="3"/>
        <v>0</v>
      </c>
      <c r="I62" s="21">
        <f t="shared" si="11"/>
        <v>0</v>
      </c>
      <c r="J62">
        <f t="shared" si="4"/>
        <v>0</v>
      </c>
      <c r="K62">
        <f t="shared" si="5"/>
        <v>0</v>
      </c>
      <c r="L62">
        <f t="shared" si="6"/>
        <v>0</v>
      </c>
      <c r="M62">
        <f t="shared" si="7"/>
        <v>0</v>
      </c>
      <c r="N62">
        <f t="shared" si="8"/>
        <v>0</v>
      </c>
      <c r="O62" s="12">
        <f t="shared" si="12"/>
        <v>0</v>
      </c>
      <c r="P62" s="23" t="e">
        <f t="shared" si="9"/>
        <v>#DIV/0!</v>
      </c>
      <c r="Q62" t="e">
        <f t="shared" si="10"/>
        <v>#DIV/0!</v>
      </c>
    </row>
    <row r="63" spans="2:17" hidden="1">
      <c r="B63" s="15">
        <v>42176</v>
      </c>
      <c r="C63" s="12">
        <f>VLOOKUP(B63,'Hash distribution and Revenue '!B65:S805,11,1)</f>
        <v>0</v>
      </c>
      <c r="D63">
        <f>VLOOKUP(B63,'Hash distribution and Revenue '!B65:S805,7,1)</f>
        <v>0</v>
      </c>
      <c r="E63" s="12">
        <f t="shared" si="0"/>
        <v>0</v>
      </c>
      <c r="F63" s="12">
        <f t="shared" si="1"/>
        <v>0</v>
      </c>
      <c r="G63">
        <f t="shared" si="2"/>
        <v>0</v>
      </c>
      <c r="H63">
        <f t="shared" si="3"/>
        <v>0</v>
      </c>
      <c r="I63" s="21">
        <f t="shared" si="11"/>
        <v>0</v>
      </c>
      <c r="J63">
        <f t="shared" si="4"/>
        <v>0</v>
      </c>
      <c r="K63">
        <f t="shared" si="5"/>
        <v>0</v>
      </c>
      <c r="L63">
        <f t="shared" si="6"/>
        <v>0</v>
      </c>
      <c r="M63">
        <f t="shared" si="7"/>
        <v>0</v>
      </c>
      <c r="N63">
        <f t="shared" si="8"/>
        <v>0</v>
      </c>
      <c r="O63" s="12">
        <f t="shared" si="12"/>
        <v>0</v>
      </c>
      <c r="P63" s="23" t="e">
        <f t="shared" si="9"/>
        <v>#DIV/0!</v>
      </c>
      <c r="Q63" t="e">
        <f t="shared" si="10"/>
        <v>#DIV/0!</v>
      </c>
    </row>
    <row r="64" spans="2:17" hidden="1">
      <c r="B64" s="15">
        <v>42179</v>
      </c>
      <c r="C64" s="12">
        <f>VLOOKUP(B64,'Hash distribution and Revenue '!B66:S806,11,1)</f>
        <v>0</v>
      </c>
      <c r="D64">
        <f>VLOOKUP(B64,'Hash distribution and Revenue '!B66:S806,7,1)</f>
        <v>0</v>
      </c>
      <c r="E64" s="12">
        <f t="shared" si="0"/>
        <v>0</v>
      </c>
      <c r="F64" s="12">
        <f t="shared" si="1"/>
        <v>0</v>
      </c>
      <c r="G64">
        <f t="shared" si="2"/>
        <v>0</v>
      </c>
      <c r="H64">
        <f t="shared" si="3"/>
        <v>0</v>
      </c>
      <c r="I64" s="21">
        <f t="shared" si="11"/>
        <v>0</v>
      </c>
      <c r="J64">
        <f t="shared" si="4"/>
        <v>0</v>
      </c>
      <c r="K64">
        <f t="shared" si="5"/>
        <v>0</v>
      </c>
      <c r="L64">
        <f t="shared" si="6"/>
        <v>0</v>
      </c>
      <c r="M64">
        <f t="shared" si="7"/>
        <v>0</v>
      </c>
      <c r="N64">
        <f t="shared" si="8"/>
        <v>0</v>
      </c>
      <c r="O64" s="12">
        <f t="shared" si="12"/>
        <v>0</v>
      </c>
      <c r="P64" s="23" t="e">
        <f t="shared" si="9"/>
        <v>#DIV/0!</v>
      </c>
      <c r="Q64" t="e">
        <f t="shared" si="10"/>
        <v>#DIV/0!</v>
      </c>
    </row>
    <row r="65" spans="2:17" hidden="1">
      <c r="B65" s="15">
        <v>42182</v>
      </c>
      <c r="C65" s="12">
        <f>VLOOKUP(B65,'Hash distribution and Revenue '!B67:S807,11,1)</f>
        <v>0</v>
      </c>
      <c r="D65">
        <f>VLOOKUP(B65,'Hash distribution and Revenue '!B67:S807,7,1)</f>
        <v>0</v>
      </c>
      <c r="E65" s="12">
        <f t="shared" si="0"/>
        <v>0</v>
      </c>
      <c r="F65" s="12">
        <f t="shared" si="1"/>
        <v>0</v>
      </c>
      <c r="G65">
        <f t="shared" si="2"/>
        <v>0</v>
      </c>
      <c r="H65">
        <f t="shared" si="3"/>
        <v>0</v>
      </c>
      <c r="I65" s="21">
        <f t="shared" si="11"/>
        <v>0</v>
      </c>
      <c r="J65">
        <f t="shared" si="4"/>
        <v>0</v>
      </c>
      <c r="K65">
        <f t="shared" si="5"/>
        <v>0</v>
      </c>
      <c r="L65">
        <f t="shared" si="6"/>
        <v>0</v>
      </c>
      <c r="M65">
        <f t="shared" si="7"/>
        <v>0</v>
      </c>
      <c r="N65">
        <f t="shared" si="8"/>
        <v>0</v>
      </c>
      <c r="O65" s="12">
        <f t="shared" si="12"/>
        <v>0</v>
      </c>
      <c r="P65" s="23" t="e">
        <f t="shared" si="9"/>
        <v>#DIV/0!</v>
      </c>
      <c r="Q65" t="e">
        <f t="shared" si="10"/>
        <v>#DIV/0!</v>
      </c>
    </row>
    <row r="66" spans="2:17" hidden="1">
      <c r="B66" s="15">
        <v>42185</v>
      </c>
      <c r="C66" s="12">
        <f>VLOOKUP(B66,'Hash distribution and Revenue '!B68:S808,11,1)</f>
        <v>0</v>
      </c>
      <c r="D66">
        <f>VLOOKUP(B66,'Hash distribution and Revenue '!B68:S808,7,1)</f>
        <v>0</v>
      </c>
      <c r="E66" s="12">
        <f t="shared" si="0"/>
        <v>0</v>
      </c>
      <c r="F66" s="12">
        <f t="shared" si="1"/>
        <v>0</v>
      </c>
      <c r="G66">
        <f t="shared" si="2"/>
        <v>0</v>
      </c>
      <c r="H66">
        <f t="shared" si="3"/>
        <v>0</v>
      </c>
      <c r="I66" s="21">
        <f t="shared" si="11"/>
        <v>0</v>
      </c>
      <c r="J66">
        <f t="shared" si="4"/>
        <v>0</v>
      </c>
      <c r="K66">
        <f t="shared" si="5"/>
        <v>0</v>
      </c>
      <c r="L66">
        <f t="shared" si="6"/>
        <v>0</v>
      </c>
      <c r="M66">
        <f t="shared" si="7"/>
        <v>0</v>
      </c>
      <c r="N66">
        <f t="shared" si="8"/>
        <v>0</v>
      </c>
      <c r="O66" s="12">
        <f t="shared" si="12"/>
        <v>0</v>
      </c>
      <c r="P66" s="23" t="e">
        <f t="shared" si="9"/>
        <v>#DIV/0!</v>
      </c>
      <c r="Q66" t="e">
        <f t="shared" si="10"/>
        <v>#DIV/0!</v>
      </c>
    </row>
    <row r="67" spans="2:17" hidden="1">
      <c r="B67" s="15">
        <v>42188</v>
      </c>
      <c r="C67" s="12">
        <f>VLOOKUP(B67,'Hash distribution and Revenue '!B69:S809,11,1)</f>
        <v>0</v>
      </c>
      <c r="D67">
        <f>VLOOKUP(B67,'Hash distribution and Revenue '!B69:S809,7,1)</f>
        <v>0</v>
      </c>
      <c r="E67" s="12">
        <f t="shared" si="0"/>
        <v>0</v>
      </c>
      <c r="F67" s="12">
        <f t="shared" si="1"/>
        <v>0</v>
      </c>
      <c r="G67">
        <f t="shared" si="2"/>
        <v>0</v>
      </c>
      <c r="H67">
        <f t="shared" si="3"/>
        <v>0</v>
      </c>
      <c r="I67" s="21">
        <f t="shared" si="11"/>
        <v>0</v>
      </c>
      <c r="J67">
        <f t="shared" si="4"/>
        <v>0</v>
      </c>
      <c r="K67">
        <f t="shared" si="5"/>
        <v>0</v>
      </c>
      <c r="L67">
        <f t="shared" si="6"/>
        <v>0</v>
      </c>
      <c r="M67">
        <f t="shared" si="7"/>
        <v>0</v>
      </c>
      <c r="N67">
        <f t="shared" si="8"/>
        <v>0</v>
      </c>
      <c r="O67" s="12">
        <f t="shared" si="12"/>
        <v>0</v>
      </c>
      <c r="P67" s="23" t="e">
        <f t="shared" si="9"/>
        <v>#DIV/0!</v>
      </c>
      <c r="Q67" t="e">
        <f t="shared" si="10"/>
        <v>#DIV/0!</v>
      </c>
    </row>
    <row r="68" spans="2:17" hidden="1">
      <c r="B68" s="15">
        <v>42191</v>
      </c>
      <c r="C68" s="12">
        <f>VLOOKUP(B68,'Hash distribution and Revenue '!B70:S810,11,1)</f>
        <v>0</v>
      </c>
      <c r="D68">
        <f>VLOOKUP(B68,'Hash distribution and Revenue '!B70:S810,7,1)</f>
        <v>0</v>
      </c>
      <c r="E68" s="12">
        <f t="shared" si="0"/>
        <v>0</v>
      </c>
      <c r="F68" s="12">
        <f t="shared" si="1"/>
        <v>0</v>
      </c>
      <c r="G68">
        <f t="shared" si="2"/>
        <v>0</v>
      </c>
      <c r="H68">
        <f t="shared" si="3"/>
        <v>0</v>
      </c>
      <c r="I68" s="21">
        <f t="shared" si="11"/>
        <v>0</v>
      </c>
      <c r="J68">
        <f t="shared" si="4"/>
        <v>0</v>
      </c>
      <c r="K68">
        <f t="shared" si="5"/>
        <v>0</v>
      </c>
      <c r="L68">
        <f t="shared" si="6"/>
        <v>0</v>
      </c>
      <c r="M68">
        <f t="shared" si="7"/>
        <v>0</v>
      </c>
      <c r="N68">
        <f t="shared" si="8"/>
        <v>0</v>
      </c>
      <c r="O68" s="12">
        <f t="shared" si="12"/>
        <v>0</v>
      </c>
      <c r="P68" s="23" t="e">
        <f t="shared" si="9"/>
        <v>#DIV/0!</v>
      </c>
      <c r="Q68" t="e">
        <f t="shared" si="10"/>
        <v>#DIV/0!</v>
      </c>
    </row>
    <row r="69" spans="2:17" hidden="1">
      <c r="B69" s="15">
        <v>42194</v>
      </c>
      <c r="C69" s="12">
        <f>VLOOKUP(B69,'Hash distribution and Revenue '!B71:S811,11,1)</f>
        <v>0</v>
      </c>
      <c r="D69">
        <f>VLOOKUP(B69,'Hash distribution and Revenue '!B71:S811,7,1)</f>
        <v>0</v>
      </c>
      <c r="E69" s="12">
        <f t="shared" si="0"/>
        <v>0</v>
      </c>
      <c r="F69" s="12">
        <f t="shared" si="1"/>
        <v>0</v>
      </c>
      <c r="G69">
        <f t="shared" si="2"/>
        <v>0</v>
      </c>
      <c r="H69">
        <f t="shared" si="3"/>
        <v>0</v>
      </c>
      <c r="I69" s="21">
        <f t="shared" si="11"/>
        <v>0</v>
      </c>
      <c r="J69">
        <f t="shared" si="4"/>
        <v>0</v>
      </c>
      <c r="K69">
        <f t="shared" si="5"/>
        <v>0</v>
      </c>
      <c r="L69">
        <f t="shared" si="6"/>
        <v>0</v>
      </c>
      <c r="M69">
        <f t="shared" si="7"/>
        <v>0</v>
      </c>
      <c r="N69">
        <f t="shared" si="8"/>
        <v>0</v>
      </c>
      <c r="O69" s="12">
        <f t="shared" si="12"/>
        <v>0</v>
      </c>
      <c r="P69" s="23" t="e">
        <f t="shared" si="9"/>
        <v>#DIV/0!</v>
      </c>
      <c r="Q69" t="e">
        <f t="shared" si="10"/>
        <v>#DIV/0!</v>
      </c>
    </row>
    <row r="70" spans="2:17" hidden="1">
      <c r="B70" s="15">
        <v>42197</v>
      </c>
      <c r="C70" s="12">
        <f>VLOOKUP(B70,'Hash distribution and Revenue '!B72:S812,11,1)</f>
        <v>0</v>
      </c>
      <c r="D70">
        <f>VLOOKUP(B70,'Hash distribution and Revenue '!B72:S812,7,1)</f>
        <v>0</v>
      </c>
      <c r="E70" s="12">
        <f t="shared" ref="E70:E133" si="13">D70*1000000</f>
        <v>0</v>
      </c>
      <c r="F70" s="12">
        <f t="shared" ref="F70:F133" si="14">E70/3.5</f>
        <v>0</v>
      </c>
      <c r="G70">
        <f t="shared" ref="G70:G133" si="15">F70*1.2*24</f>
        <v>0</v>
      </c>
      <c r="H70">
        <f t="shared" ref="H70:H133" si="16">G70*0.127</f>
        <v>0</v>
      </c>
      <c r="I70" s="21">
        <f t="shared" si="11"/>
        <v>0</v>
      </c>
      <c r="J70">
        <f t="shared" ref="J70:J133" si="17">G70*0.06</f>
        <v>0</v>
      </c>
      <c r="K70">
        <f t="shared" ref="K70:K133" si="18">G70*0.05</f>
        <v>0</v>
      </c>
      <c r="L70">
        <f t="shared" ref="L70:L133" si="19">G70*0.04</f>
        <v>0</v>
      </c>
      <c r="M70">
        <f t="shared" ref="M70:M127" si="20">G70*0.02</f>
        <v>0</v>
      </c>
      <c r="N70">
        <f t="shared" ref="N70:N133" si="21">F70*2200/7/547.5</f>
        <v>0</v>
      </c>
      <c r="O70" s="12">
        <f t="shared" si="12"/>
        <v>0</v>
      </c>
      <c r="P70" s="23" t="e">
        <f t="shared" ref="P70:P133" si="22">(C70-O70)/C70</f>
        <v>#DIV/0!</v>
      </c>
      <c r="Q70" t="e">
        <f t="shared" ref="Q70:Q133" si="23">P70*100</f>
        <v>#DIV/0!</v>
      </c>
    </row>
    <row r="71" spans="2:17" hidden="1">
      <c r="B71" s="15">
        <v>42200</v>
      </c>
      <c r="C71" s="12">
        <f>VLOOKUP(B71,'Hash distribution and Revenue '!B73:S813,11,1)</f>
        <v>0</v>
      </c>
      <c r="D71">
        <f>VLOOKUP(B71,'Hash distribution and Revenue '!B73:S813,7,1)</f>
        <v>0</v>
      </c>
      <c r="E71" s="12">
        <f t="shared" si="13"/>
        <v>0</v>
      </c>
      <c r="F71" s="12">
        <f t="shared" si="14"/>
        <v>0</v>
      </c>
      <c r="G71">
        <f t="shared" si="15"/>
        <v>0</v>
      </c>
      <c r="H71">
        <f t="shared" si="16"/>
        <v>0</v>
      </c>
      <c r="I71" s="21">
        <f t="shared" ref="I71:I134" si="24">G71*$I$5</f>
        <v>0</v>
      </c>
      <c r="J71">
        <f t="shared" si="17"/>
        <v>0</v>
      </c>
      <c r="K71">
        <f t="shared" si="18"/>
        <v>0</v>
      </c>
      <c r="L71">
        <f t="shared" si="19"/>
        <v>0</v>
      </c>
      <c r="M71">
        <f t="shared" si="20"/>
        <v>0</v>
      </c>
      <c r="N71">
        <f t="shared" si="21"/>
        <v>0</v>
      </c>
      <c r="O71" s="12">
        <f t="shared" ref="O71:O127" si="25">I71+N71</f>
        <v>0</v>
      </c>
      <c r="P71" s="23" t="e">
        <f t="shared" si="22"/>
        <v>#DIV/0!</v>
      </c>
      <c r="Q71" t="e">
        <f t="shared" si="23"/>
        <v>#DIV/0!</v>
      </c>
    </row>
    <row r="72" spans="2:17" hidden="1">
      <c r="B72" s="15">
        <v>42203</v>
      </c>
      <c r="C72" s="12">
        <f>VLOOKUP(B72,'Hash distribution and Revenue '!B74:S814,11,1)</f>
        <v>0</v>
      </c>
      <c r="D72">
        <f>VLOOKUP(B72,'Hash distribution and Revenue '!B74:S814,7,1)</f>
        <v>0</v>
      </c>
      <c r="E72" s="12">
        <f t="shared" si="13"/>
        <v>0</v>
      </c>
      <c r="F72" s="12">
        <f t="shared" si="14"/>
        <v>0</v>
      </c>
      <c r="G72">
        <f t="shared" si="15"/>
        <v>0</v>
      </c>
      <c r="H72">
        <f t="shared" si="16"/>
        <v>0</v>
      </c>
      <c r="I72" s="21">
        <f t="shared" si="24"/>
        <v>0</v>
      </c>
      <c r="J72">
        <f t="shared" si="17"/>
        <v>0</v>
      </c>
      <c r="K72">
        <f t="shared" si="18"/>
        <v>0</v>
      </c>
      <c r="L72">
        <f t="shared" si="19"/>
        <v>0</v>
      </c>
      <c r="M72">
        <f t="shared" si="20"/>
        <v>0</v>
      </c>
      <c r="N72">
        <f t="shared" si="21"/>
        <v>0</v>
      </c>
      <c r="O72" s="12">
        <f t="shared" si="25"/>
        <v>0</v>
      </c>
      <c r="P72" s="23" t="e">
        <f t="shared" si="22"/>
        <v>#DIV/0!</v>
      </c>
      <c r="Q72" t="e">
        <f t="shared" si="23"/>
        <v>#DIV/0!</v>
      </c>
    </row>
    <row r="73" spans="2:17" hidden="1">
      <c r="B73" s="15">
        <v>42206</v>
      </c>
      <c r="C73" s="12">
        <f>VLOOKUP(B73,'Hash distribution and Revenue '!B75:S815,11,1)</f>
        <v>0</v>
      </c>
      <c r="D73">
        <f>VLOOKUP(B73,'Hash distribution and Revenue '!B75:S815,7,1)</f>
        <v>0</v>
      </c>
      <c r="E73" s="12">
        <f t="shared" si="13"/>
        <v>0</v>
      </c>
      <c r="F73" s="12">
        <f t="shared" si="14"/>
        <v>0</v>
      </c>
      <c r="G73">
        <f t="shared" si="15"/>
        <v>0</v>
      </c>
      <c r="H73">
        <f t="shared" si="16"/>
        <v>0</v>
      </c>
      <c r="I73" s="21">
        <f t="shared" si="24"/>
        <v>0</v>
      </c>
      <c r="J73">
        <f t="shared" si="17"/>
        <v>0</v>
      </c>
      <c r="K73">
        <f t="shared" si="18"/>
        <v>0</v>
      </c>
      <c r="L73">
        <f t="shared" si="19"/>
        <v>0</v>
      </c>
      <c r="M73">
        <f t="shared" si="20"/>
        <v>0</v>
      </c>
      <c r="N73">
        <f t="shared" si="21"/>
        <v>0</v>
      </c>
      <c r="O73" s="12">
        <f t="shared" si="25"/>
        <v>0</v>
      </c>
      <c r="P73" s="23" t="e">
        <f t="shared" si="22"/>
        <v>#DIV/0!</v>
      </c>
      <c r="Q73" t="e">
        <f t="shared" si="23"/>
        <v>#DIV/0!</v>
      </c>
    </row>
    <row r="74" spans="2:17" hidden="1">
      <c r="B74" s="15">
        <v>42209</v>
      </c>
      <c r="C74" s="12">
        <f>VLOOKUP(B74,'Hash distribution and Revenue '!B76:S816,11,1)</f>
        <v>0</v>
      </c>
      <c r="D74">
        <f>VLOOKUP(B74,'Hash distribution and Revenue '!B76:S816,7,1)</f>
        <v>0</v>
      </c>
      <c r="E74" s="12">
        <f t="shared" si="13"/>
        <v>0</v>
      </c>
      <c r="F74" s="12">
        <f t="shared" si="14"/>
        <v>0</v>
      </c>
      <c r="G74">
        <f t="shared" si="15"/>
        <v>0</v>
      </c>
      <c r="H74">
        <f t="shared" si="16"/>
        <v>0</v>
      </c>
      <c r="I74" s="21">
        <f t="shared" si="24"/>
        <v>0</v>
      </c>
      <c r="J74">
        <f t="shared" si="17"/>
        <v>0</v>
      </c>
      <c r="K74">
        <f t="shared" si="18"/>
        <v>0</v>
      </c>
      <c r="L74">
        <f t="shared" si="19"/>
        <v>0</v>
      </c>
      <c r="M74">
        <f t="shared" si="20"/>
        <v>0</v>
      </c>
      <c r="N74">
        <f t="shared" si="21"/>
        <v>0</v>
      </c>
      <c r="O74" s="12">
        <f t="shared" si="25"/>
        <v>0</v>
      </c>
      <c r="P74" s="23" t="e">
        <f t="shared" si="22"/>
        <v>#DIV/0!</v>
      </c>
      <c r="Q74" t="e">
        <f t="shared" si="23"/>
        <v>#DIV/0!</v>
      </c>
    </row>
    <row r="75" spans="2:17" hidden="1">
      <c r="B75" s="15">
        <v>42212</v>
      </c>
      <c r="C75" s="12">
        <f>VLOOKUP(B75,'Hash distribution and Revenue '!B77:S817,11,1)</f>
        <v>0</v>
      </c>
      <c r="D75">
        <f>VLOOKUP(B75,'Hash distribution and Revenue '!B77:S817,7,1)</f>
        <v>0</v>
      </c>
      <c r="E75" s="12">
        <f t="shared" si="13"/>
        <v>0</v>
      </c>
      <c r="F75" s="12">
        <f t="shared" si="14"/>
        <v>0</v>
      </c>
      <c r="G75">
        <f t="shared" si="15"/>
        <v>0</v>
      </c>
      <c r="H75">
        <f t="shared" si="16"/>
        <v>0</v>
      </c>
      <c r="I75" s="21">
        <f t="shared" si="24"/>
        <v>0</v>
      </c>
      <c r="J75">
        <f t="shared" si="17"/>
        <v>0</v>
      </c>
      <c r="K75">
        <f t="shared" si="18"/>
        <v>0</v>
      </c>
      <c r="L75">
        <f t="shared" si="19"/>
        <v>0</v>
      </c>
      <c r="M75">
        <f t="shared" si="20"/>
        <v>0</v>
      </c>
      <c r="N75">
        <f t="shared" si="21"/>
        <v>0</v>
      </c>
      <c r="O75" s="12">
        <f t="shared" si="25"/>
        <v>0</v>
      </c>
      <c r="P75" s="23" t="e">
        <f t="shared" si="22"/>
        <v>#DIV/0!</v>
      </c>
      <c r="Q75" t="e">
        <f t="shared" si="23"/>
        <v>#DIV/0!</v>
      </c>
    </row>
    <row r="76" spans="2:17" hidden="1">
      <c r="B76" s="15">
        <v>42215</v>
      </c>
      <c r="C76" s="12">
        <f>VLOOKUP(B76,'Hash distribution and Revenue '!B78:S818,11,1)</f>
        <v>0</v>
      </c>
      <c r="D76">
        <f>VLOOKUP(B76,'Hash distribution and Revenue '!B78:S818,7,1)</f>
        <v>0</v>
      </c>
      <c r="E76" s="12">
        <f t="shared" si="13"/>
        <v>0</v>
      </c>
      <c r="F76" s="12">
        <f t="shared" si="14"/>
        <v>0</v>
      </c>
      <c r="G76">
        <f t="shared" si="15"/>
        <v>0</v>
      </c>
      <c r="H76">
        <f t="shared" si="16"/>
        <v>0</v>
      </c>
      <c r="I76" s="21">
        <f t="shared" si="24"/>
        <v>0</v>
      </c>
      <c r="J76">
        <f t="shared" si="17"/>
        <v>0</v>
      </c>
      <c r="K76">
        <f t="shared" si="18"/>
        <v>0</v>
      </c>
      <c r="L76">
        <f t="shared" si="19"/>
        <v>0</v>
      </c>
      <c r="M76">
        <f t="shared" si="20"/>
        <v>0</v>
      </c>
      <c r="N76">
        <f t="shared" si="21"/>
        <v>0</v>
      </c>
      <c r="O76" s="12">
        <f t="shared" si="25"/>
        <v>0</v>
      </c>
      <c r="P76" s="23" t="e">
        <f t="shared" si="22"/>
        <v>#DIV/0!</v>
      </c>
      <c r="Q76" t="e">
        <f t="shared" si="23"/>
        <v>#DIV/0!</v>
      </c>
    </row>
    <row r="77" spans="2:17" hidden="1">
      <c r="B77" s="15">
        <v>42218</v>
      </c>
      <c r="C77" s="12">
        <f>VLOOKUP(B77,'Hash distribution and Revenue '!B79:S819,11,1)</f>
        <v>0</v>
      </c>
      <c r="D77">
        <f>VLOOKUP(B77,'Hash distribution and Revenue '!B79:S819,7,1)</f>
        <v>0</v>
      </c>
      <c r="E77" s="12">
        <f t="shared" si="13"/>
        <v>0</v>
      </c>
      <c r="F77" s="12">
        <f t="shared" si="14"/>
        <v>0</v>
      </c>
      <c r="G77">
        <f t="shared" si="15"/>
        <v>0</v>
      </c>
      <c r="H77">
        <f t="shared" si="16"/>
        <v>0</v>
      </c>
      <c r="I77" s="21">
        <f t="shared" si="24"/>
        <v>0</v>
      </c>
      <c r="J77">
        <f t="shared" si="17"/>
        <v>0</v>
      </c>
      <c r="K77">
        <f t="shared" si="18"/>
        <v>0</v>
      </c>
      <c r="L77">
        <f t="shared" si="19"/>
        <v>0</v>
      </c>
      <c r="M77">
        <f t="shared" si="20"/>
        <v>0</v>
      </c>
      <c r="N77">
        <f t="shared" si="21"/>
        <v>0</v>
      </c>
      <c r="O77" s="12">
        <f t="shared" si="25"/>
        <v>0</v>
      </c>
      <c r="P77" s="23" t="e">
        <f t="shared" si="22"/>
        <v>#DIV/0!</v>
      </c>
      <c r="Q77" t="e">
        <f t="shared" si="23"/>
        <v>#DIV/0!</v>
      </c>
    </row>
    <row r="78" spans="2:17" hidden="1">
      <c r="B78" s="15">
        <v>42221</v>
      </c>
      <c r="C78" s="12">
        <f>VLOOKUP(B78,'Hash distribution and Revenue '!B80:S820,11,1)</f>
        <v>0</v>
      </c>
      <c r="D78">
        <f>VLOOKUP(B78,'Hash distribution and Revenue '!B80:S820,7,1)</f>
        <v>0</v>
      </c>
      <c r="E78" s="12">
        <f t="shared" si="13"/>
        <v>0</v>
      </c>
      <c r="F78" s="12">
        <f t="shared" si="14"/>
        <v>0</v>
      </c>
      <c r="G78">
        <f t="shared" si="15"/>
        <v>0</v>
      </c>
      <c r="H78">
        <f t="shared" si="16"/>
        <v>0</v>
      </c>
      <c r="I78" s="21">
        <f t="shared" si="24"/>
        <v>0</v>
      </c>
      <c r="J78">
        <f t="shared" si="17"/>
        <v>0</v>
      </c>
      <c r="K78">
        <f t="shared" si="18"/>
        <v>0</v>
      </c>
      <c r="L78">
        <f t="shared" si="19"/>
        <v>0</v>
      </c>
      <c r="M78">
        <f t="shared" si="20"/>
        <v>0</v>
      </c>
      <c r="N78">
        <f t="shared" si="21"/>
        <v>0</v>
      </c>
      <c r="O78" s="12">
        <f t="shared" si="25"/>
        <v>0</v>
      </c>
      <c r="P78" s="23" t="e">
        <f t="shared" si="22"/>
        <v>#DIV/0!</v>
      </c>
      <c r="Q78" t="e">
        <f t="shared" si="23"/>
        <v>#DIV/0!</v>
      </c>
    </row>
    <row r="79" spans="2:17" hidden="1">
      <c r="B79" s="15">
        <v>42224</v>
      </c>
      <c r="C79" s="12">
        <f>VLOOKUP(B79,'Hash distribution and Revenue '!B81:S821,11,1)</f>
        <v>0</v>
      </c>
      <c r="D79">
        <f>VLOOKUP(B79,'Hash distribution and Revenue '!B81:S821,7,1)</f>
        <v>0</v>
      </c>
      <c r="E79" s="12">
        <f t="shared" si="13"/>
        <v>0</v>
      </c>
      <c r="F79" s="12">
        <f t="shared" si="14"/>
        <v>0</v>
      </c>
      <c r="G79">
        <f t="shared" si="15"/>
        <v>0</v>
      </c>
      <c r="H79">
        <f t="shared" si="16"/>
        <v>0</v>
      </c>
      <c r="I79" s="21">
        <f t="shared" si="24"/>
        <v>0</v>
      </c>
      <c r="J79">
        <f t="shared" si="17"/>
        <v>0</v>
      </c>
      <c r="K79">
        <f t="shared" si="18"/>
        <v>0</v>
      </c>
      <c r="L79">
        <f t="shared" si="19"/>
        <v>0</v>
      </c>
      <c r="M79">
        <f t="shared" si="20"/>
        <v>0</v>
      </c>
      <c r="N79">
        <f t="shared" si="21"/>
        <v>0</v>
      </c>
      <c r="O79" s="12">
        <f t="shared" si="25"/>
        <v>0</v>
      </c>
      <c r="P79" s="23" t="e">
        <f t="shared" si="22"/>
        <v>#DIV/0!</v>
      </c>
      <c r="Q79" t="e">
        <f t="shared" si="23"/>
        <v>#DIV/0!</v>
      </c>
    </row>
    <row r="80" spans="2:17" hidden="1">
      <c r="B80" s="15">
        <v>42227</v>
      </c>
      <c r="C80" s="12">
        <f>VLOOKUP(B80,'Hash distribution and Revenue '!B82:S822,11,1)</f>
        <v>0</v>
      </c>
      <c r="D80">
        <f>VLOOKUP(B80,'Hash distribution and Revenue '!B82:S822,7,1)</f>
        <v>0</v>
      </c>
      <c r="E80" s="12">
        <f t="shared" si="13"/>
        <v>0</v>
      </c>
      <c r="F80" s="12">
        <f t="shared" si="14"/>
        <v>0</v>
      </c>
      <c r="G80">
        <f t="shared" si="15"/>
        <v>0</v>
      </c>
      <c r="H80">
        <f t="shared" si="16"/>
        <v>0</v>
      </c>
      <c r="I80" s="21">
        <f t="shared" si="24"/>
        <v>0</v>
      </c>
      <c r="J80">
        <f t="shared" si="17"/>
        <v>0</v>
      </c>
      <c r="K80">
        <f t="shared" si="18"/>
        <v>0</v>
      </c>
      <c r="L80">
        <f t="shared" si="19"/>
        <v>0</v>
      </c>
      <c r="M80">
        <f t="shared" si="20"/>
        <v>0</v>
      </c>
      <c r="N80">
        <f t="shared" si="21"/>
        <v>0</v>
      </c>
      <c r="O80" s="12">
        <f t="shared" si="25"/>
        <v>0</v>
      </c>
      <c r="P80" s="23" t="e">
        <f t="shared" si="22"/>
        <v>#DIV/0!</v>
      </c>
      <c r="Q80" t="e">
        <f t="shared" si="23"/>
        <v>#DIV/0!</v>
      </c>
    </row>
    <row r="81" spans="2:17" hidden="1">
      <c r="B81" s="15">
        <v>42230</v>
      </c>
      <c r="C81" s="12">
        <f>VLOOKUP(B81,'Hash distribution and Revenue '!B83:S823,11,1)</f>
        <v>0</v>
      </c>
      <c r="D81">
        <f>VLOOKUP(B81,'Hash distribution and Revenue '!B83:S823,7,1)</f>
        <v>0</v>
      </c>
      <c r="E81" s="12">
        <f t="shared" si="13"/>
        <v>0</v>
      </c>
      <c r="F81" s="12">
        <f t="shared" si="14"/>
        <v>0</v>
      </c>
      <c r="G81">
        <f t="shared" si="15"/>
        <v>0</v>
      </c>
      <c r="H81">
        <f t="shared" si="16"/>
        <v>0</v>
      </c>
      <c r="I81" s="21">
        <f t="shared" si="24"/>
        <v>0</v>
      </c>
      <c r="J81">
        <f t="shared" si="17"/>
        <v>0</v>
      </c>
      <c r="K81">
        <f t="shared" si="18"/>
        <v>0</v>
      </c>
      <c r="L81">
        <f t="shared" si="19"/>
        <v>0</v>
      </c>
      <c r="M81">
        <f t="shared" si="20"/>
        <v>0</v>
      </c>
      <c r="N81">
        <f t="shared" si="21"/>
        <v>0</v>
      </c>
      <c r="O81" s="12">
        <f t="shared" si="25"/>
        <v>0</v>
      </c>
      <c r="P81" s="23" t="e">
        <f t="shared" si="22"/>
        <v>#DIV/0!</v>
      </c>
      <c r="Q81" t="e">
        <f t="shared" si="23"/>
        <v>#DIV/0!</v>
      </c>
    </row>
    <row r="82" spans="2:17" hidden="1">
      <c r="B82" s="15">
        <v>42233</v>
      </c>
      <c r="C82" s="12">
        <f>VLOOKUP(B82,'Hash distribution and Revenue '!B84:S824,11,1)</f>
        <v>0</v>
      </c>
      <c r="D82">
        <f>VLOOKUP(B82,'Hash distribution and Revenue '!B84:S824,7,1)</f>
        <v>0</v>
      </c>
      <c r="E82" s="12">
        <f t="shared" si="13"/>
        <v>0</v>
      </c>
      <c r="F82" s="12">
        <f t="shared" si="14"/>
        <v>0</v>
      </c>
      <c r="G82">
        <f t="shared" si="15"/>
        <v>0</v>
      </c>
      <c r="H82">
        <f t="shared" si="16"/>
        <v>0</v>
      </c>
      <c r="I82" s="21">
        <f t="shared" si="24"/>
        <v>0</v>
      </c>
      <c r="J82">
        <f t="shared" si="17"/>
        <v>0</v>
      </c>
      <c r="K82">
        <f t="shared" si="18"/>
        <v>0</v>
      </c>
      <c r="L82">
        <f t="shared" si="19"/>
        <v>0</v>
      </c>
      <c r="M82">
        <f t="shared" si="20"/>
        <v>0</v>
      </c>
      <c r="N82">
        <f t="shared" si="21"/>
        <v>0</v>
      </c>
      <c r="O82" s="12">
        <f t="shared" si="25"/>
        <v>0</v>
      </c>
      <c r="P82" s="23" t="e">
        <f t="shared" si="22"/>
        <v>#DIV/0!</v>
      </c>
      <c r="Q82" t="e">
        <f t="shared" si="23"/>
        <v>#DIV/0!</v>
      </c>
    </row>
    <row r="83" spans="2:17" hidden="1">
      <c r="B83" s="15">
        <v>42236</v>
      </c>
      <c r="C83" s="12">
        <f>VLOOKUP(B83,'Hash distribution and Revenue '!B85:S825,11,1)</f>
        <v>0</v>
      </c>
      <c r="D83">
        <f>VLOOKUP(B83,'Hash distribution and Revenue '!B85:S825,7,1)</f>
        <v>0</v>
      </c>
      <c r="E83" s="12">
        <f t="shared" si="13"/>
        <v>0</v>
      </c>
      <c r="F83" s="12">
        <f t="shared" si="14"/>
        <v>0</v>
      </c>
      <c r="G83">
        <f t="shared" si="15"/>
        <v>0</v>
      </c>
      <c r="H83">
        <f t="shared" si="16"/>
        <v>0</v>
      </c>
      <c r="I83" s="21">
        <f t="shared" si="24"/>
        <v>0</v>
      </c>
      <c r="J83">
        <f t="shared" si="17"/>
        <v>0</v>
      </c>
      <c r="K83">
        <f t="shared" si="18"/>
        <v>0</v>
      </c>
      <c r="L83">
        <f t="shared" si="19"/>
        <v>0</v>
      </c>
      <c r="M83">
        <f t="shared" si="20"/>
        <v>0</v>
      </c>
      <c r="N83">
        <f t="shared" si="21"/>
        <v>0</v>
      </c>
      <c r="O83" s="12">
        <f t="shared" si="25"/>
        <v>0</v>
      </c>
      <c r="P83" s="23" t="e">
        <f t="shared" si="22"/>
        <v>#DIV/0!</v>
      </c>
      <c r="Q83" t="e">
        <f t="shared" si="23"/>
        <v>#DIV/0!</v>
      </c>
    </row>
    <row r="84" spans="2:17" hidden="1">
      <c r="B84" s="15">
        <v>42239</v>
      </c>
      <c r="C84" s="12">
        <f>VLOOKUP(B84,'Hash distribution and Revenue '!B86:S826,11,1)</f>
        <v>0</v>
      </c>
      <c r="D84">
        <f>VLOOKUP(B84,'Hash distribution and Revenue '!B86:S826,7,1)</f>
        <v>0</v>
      </c>
      <c r="E84" s="12">
        <f t="shared" si="13"/>
        <v>0</v>
      </c>
      <c r="F84" s="12">
        <f t="shared" si="14"/>
        <v>0</v>
      </c>
      <c r="G84">
        <f t="shared" si="15"/>
        <v>0</v>
      </c>
      <c r="H84">
        <f t="shared" si="16"/>
        <v>0</v>
      </c>
      <c r="I84" s="21">
        <f t="shared" si="24"/>
        <v>0</v>
      </c>
      <c r="J84">
        <f t="shared" si="17"/>
        <v>0</v>
      </c>
      <c r="K84">
        <f t="shared" si="18"/>
        <v>0</v>
      </c>
      <c r="L84">
        <f t="shared" si="19"/>
        <v>0</v>
      </c>
      <c r="M84">
        <f t="shared" si="20"/>
        <v>0</v>
      </c>
      <c r="N84">
        <f t="shared" si="21"/>
        <v>0</v>
      </c>
      <c r="O84" s="12">
        <f t="shared" si="25"/>
        <v>0</v>
      </c>
      <c r="P84" s="23" t="e">
        <f t="shared" si="22"/>
        <v>#DIV/0!</v>
      </c>
      <c r="Q84" t="e">
        <f t="shared" si="23"/>
        <v>#DIV/0!</v>
      </c>
    </row>
    <row r="85" spans="2:17" hidden="1">
      <c r="B85" s="15">
        <v>42242</v>
      </c>
      <c r="C85" s="12">
        <f>VLOOKUP(B85,'Hash distribution and Revenue '!B87:S827,11,1)</f>
        <v>0</v>
      </c>
      <c r="D85">
        <f>VLOOKUP(B85,'Hash distribution and Revenue '!B87:S827,7,1)</f>
        <v>0</v>
      </c>
      <c r="E85" s="12">
        <f t="shared" si="13"/>
        <v>0</v>
      </c>
      <c r="F85" s="12">
        <f t="shared" si="14"/>
        <v>0</v>
      </c>
      <c r="G85">
        <f t="shared" si="15"/>
        <v>0</v>
      </c>
      <c r="H85">
        <f t="shared" si="16"/>
        <v>0</v>
      </c>
      <c r="I85" s="21">
        <f t="shared" si="24"/>
        <v>0</v>
      </c>
      <c r="J85">
        <f t="shared" si="17"/>
        <v>0</v>
      </c>
      <c r="K85">
        <f t="shared" si="18"/>
        <v>0</v>
      </c>
      <c r="L85">
        <f t="shared" si="19"/>
        <v>0</v>
      </c>
      <c r="M85">
        <f t="shared" si="20"/>
        <v>0</v>
      </c>
      <c r="N85">
        <f t="shared" si="21"/>
        <v>0</v>
      </c>
      <c r="O85" s="12">
        <f t="shared" si="25"/>
        <v>0</v>
      </c>
      <c r="P85" s="23" t="e">
        <f t="shared" si="22"/>
        <v>#DIV/0!</v>
      </c>
      <c r="Q85" t="e">
        <f t="shared" si="23"/>
        <v>#DIV/0!</v>
      </c>
    </row>
    <row r="86" spans="2:17" hidden="1">
      <c r="B86" s="15">
        <v>42245</v>
      </c>
      <c r="C86" s="12">
        <f>VLOOKUP(B86,'Hash distribution and Revenue '!B88:S828,11,1)</f>
        <v>0</v>
      </c>
      <c r="D86">
        <f>VLOOKUP(B86,'Hash distribution and Revenue '!B88:S828,7,1)</f>
        <v>0</v>
      </c>
      <c r="E86" s="12">
        <f t="shared" si="13"/>
        <v>0</v>
      </c>
      <c r="F86" s="12">
        <f t="shared" si="14"/>
        <v>0</v>
      </c>
      <c r="G86">
        <f t="shared" si="15"/>
        <v>0</v>
      </c>
      <c r="H86">
        <f t="shared" si="16"/>
        <v>0</v>
      </c>
      <c r="I86" s="21">
        <f t="shared" si="24"/>
        <v>0</v>
      </c>
      <c r="J86">
        <f t="shared" si="17"/>
        <v>0</v>
      </c>
      <c r="K86">
        <f t="shared" si="18"/>
        <v>0</v>
      </c>
      <c r="L86">
        <f t="shared" si="19"/>
        <v>0</v>
      </c>
      <c r="M86">
        <f t="shared" si="20"/>
        <v>0</v>
      </c>
      <c r="N86">
        <f t="shared" si="21"/>
        <v>0</v>
      </c>
      <c r="O86" s="12">
        <f t="shared" si="25"/>
        <v>0</v>
      </c>
      <c r="P86" s="23" t="e">
        <f t="shared" si="22"/>
        <v>#DIV/0!</v>
      </c>
      <c r="Q86" t="e">
        <f t="shared" si="23"/>
        <v>#DIV/0!</v>
      </c>
    </row>
    <row r="87" spans="2:17" hidden="1">
      <c r="B87" s="15">
        <v>42248</v>
      </c>
      <c r="C87" s="12">
        <f>VLOOKUP(B87,'Hash distribution and Revenue '!B89:S829,11,1)</f>
        <v>0</v>
      </c>
      <c r="D87">
        <f>VLOOKUP(B87,'Hash distribution and Revenue '!B89:S829,7,1)</f>
        <v>0</v>
      </c>
      <c r="E87" s="12">
        <f t="shared" si="13"/>
        <v>0</v>
      </c>
      <c r="F87" s="12">
        <f t="shared" si="14"/>
        <v>0</v>
      </c>
      <c r="G87">
        <f t="shared" si="15"/>
        <v>0</v>
      </c>
      <c r="H87">
        <f t="shared" si="16"/>
        <v>0</v>
      </c>
      <c r="I87" s="21">
        <f t="shared" si="24"/>
        <v>0</v>
      </c>
      <c r="J87">
        <f t="shared" si="17"/>
        <v>0</v>
      </c>
      <c r="K87">
        <f t="shared" si="18"/>
        <v>0</v>
      </c>
      <c r="L87">
        <f t="shared" si="19"/>
        <v>0</v>
      </c>
      <c r="M87">
        <f t="shared" si="20"/>
        <v>0</v>
      </c>
      <c r="N87">
        <f t="shared" si="21"/>
        <v>0</v>
      </c>
      <c r="O87" s="12">
        <f t="shared" si="25"/>
        <v>0</v>
      </c>
      <c r="P87" s="23" t="e">
        <f t="shared" si="22"/>
        <v>#DIV/0!</v>
      </c>
      <c r="Q87" t="e">
        <f t="shared" si="23"/>
        <v>#DIV/0!</v>
      </c>
    </row>
    <row r="88" spans="2:17" hidden="1">
      <c r="B88" s="15">
        <v>42251</v>
      </c>
      <c r="C88" s="12">
        <f>VLOOKUP(B88,'Hash distribution and Revenue '!B90:S830,11,1)</f>
        <v>0</v>
      </c>
      <c r="D88">
        <f>VLOOKUP(B88,'Hash distribution and Revenue '!B90:S830,7,1)</f>
        <v>0</v>
      </c>
      <c r="E88" s="12">
        <f t="shared" si="13"/>
        <v>0</v>
      </c>
      <c r="F88" s="12">
        <f t="shared" si="14"/>
        <v>0</v>
      </c>
      <c r="G88">
        <f t="shared" si="15"/>
        <v>0</v>
      </c>
      <c r="H88">
        <f t="shared" si="16"/>
        <v>0</v>
      </c>
      <c r="I88" s="21">
        <f t="shared" si="24"/>
        <v>0</v>
      </c>
      <c r="J88">
        <f t="shared" si="17"/>
        <v>0</v>
      </c>
      <c r="K88">
        <f t="shared" si="18"/>
        <v>0</v>
      </c>
      <c r="L88">
        <f t="shared" si="19"/>
        <v>0</v>
      </c>
      <c r="M88">
        <f t="shared" si="20"/>
        <v>0</v>
      </c>
      <c r="N88">
        <f t="shared" si="21"/>
        <v>0</v>
      </c>
      <c r="O88" s="12">
        <f t="shared" si="25"/>
        <v>0</v>
      </c>
      <c r="P88" s="23" t="e">
        <f t="shared" si="22"/>
        <v>#DIV/0!</v>
      </c>
      <c r="Q88" t="e">
        <f t="shared" si="23"/>
        <v>#DIV/0!</v>
      </c>
    </row>
    <row r="89" spans="2:17" hidden="1">
      <c r="B89" s="15">
        <v>42254</v>
      </c>
      <c r="C89" s="12">
        <f>VLOOKUP(B89,'Hash distribution and Revenue '!B91:S831,11,1)</f>
        <v>0</v>
      </c>
      <c r="D89">
        <f>VLOOKUP(B89,'Hash distribution and Revenue '!B91:S831,7,1)</f>
        <v>0</v>
      </c>
      <c r="E89" s="12">
        <f t="shared" si="13"/>
        <v>0</v>
      </c>
      <c r="F89" s="12">
        <f t="shared" si="14"/>
        <v>0</v>
      </c>
      <c r="G89">
        <f t="shared" si="15"/>
        <v>0</v>
      </c>
      <c r="H89">
        <f t="shared" si="16"/>
        <v>0</v>
      </c>
      <c r="I89" s="21">
        <f t="shared" si="24"/>
        <v>0</v>
      </c>
      <c r="J89">
        <f t="shared" si="17"/>
        <v>0</v>
      </c>
      <c r="K89">
        <f t="shared" si="18"/>
        <v>0</v>
      </c>
      <c r="L89">
        <f t="shared" si="19"/>
        <v>0</v>
      </c>
      <c r="M89">
        <f t="shared" si="20"/>
        <v>0</v>
      </c>
      <c r="N89">
        <f t="shared" si="21"/>
        <v>0</v>
      </c>
      <c r="O89" s="12">
        <f t="shared" si="25"/>
        <v>0</v>
      </c>
      <c r="P89" s="23" t="e">
        <f t="shared" si="22"/>
        <v>#DIV/0!</v>
      </c>
      <c r="Q89" t="e">
        <f t="shared" si="23"/>
        <v>#DIV/0!</v>
      </c>
    </row>
    <row r="90" spans="2:17" hidden="1">
      <c r="B90" s="15">
        <v>42257</v>
      </c>
      <c r="C90" s="12">
        <f>VLOOKUP(B90,'Hash distribution and Revenue '!B92:S832,11,1)</f>
        <v>0</v>
      </c>
      <c r="D90">
        <f>VLOOKUP(B90,'Hash distribution and Revenue '!B92:S832,7,1)</f>
        <v>0</v>
      </c>
      <c r="E90" s="12">
        <f t="shared" si="13"/>
        <v>0</v>
      </c>
      <c r="F90" s="12">
        <f t="shared" si="14"/>
        <v>0</v>
      </c>
      <c r="G90">
        <f t="shared" si="15"/>
        <v>0</v>
      </c>
      <c r="H90">
        <f t="shared" si="16"/>
        <v>0</v>
      </c>
      <c r="I90" s="21">
        <f t="shared" si="24"/>
        <v>0</v>
      </c>
      <c r="J90">
        <f t="shared" si="17"/>
        <v>0</v>
      </c>
      <c r="K90">
        <f t="shared" si="18"/>
        <v>0</v>
      </c>
      <c r="L90">
        <f t="shared" si="19"/>
        <v>0</v>
      </c>
      <c r="M90">
        <f t="shared" si="20"/>
        <v>0</v>
      </c>
      <c r="N90">
        <f t="shared" si="21"/>
        <v>0</v>
      </c>
      <c r="O90" s="12">
        <f t="shared" si="25"/>
        <v>0</v>
      </c>
      <c r="P90" s="23" t="e">
        <f t="shared" si="22"/>
        <v>#DIV/0!</v>
      </c>
      <c r="Q90" t="e">
        <f t="shared" si="23"/>
        <v>#DIV/0!</v>
      </c>
    </row>
    <row r="91" spans="2:17" hidden="1">
      <c r="B91" s="15">
        <v>42260</v>
      </c>
      <c r="C91" s="12">
        <f>VLOOKUP(B91,'Hash distribution and Revenue '!B93:S833,11,1)</f>
        <v>0</v>
      </c>
      <c r="D91">
        <f>VLOOKUP(B91,'Hash distribution and Revenue '!B93:S833,7,1)</f>
        <v>0</v>
      </c>
      <c r="E91" s="12">
        <f t="shared" si="13"/>
        <v>0</v>
      </c>
      <c r="F91" s="12">
        <f t="shared" si="14"/>
        <v>0</v>
      </c>
      <c r="G91">
        <f t="shared" si="15"/>
        <v>0</v>
      </c>
      <c r="H91">
        <f t="shared" si="16"/>
        <v>0</v>
      </c>
      <c r="I91" s="21">
        <f t="shared" si="24"/>
        <v>0</v>
      </c>
      <c r="J91">
        <f t="shared" si="17"/>
        <v>0</v>
      </c>
      <c r="K91">
        <f t="shared" si="18"/>
        <v>0</v>
      </c>
      <c r="L91">
        <f t="shared" si="19"/>
        <v>0</v>
      </c>
      <c r="M91">
        <f t="shared" si="20"/>
        <v>0</v>
      </c>
      <c r="N91">
        <f t="shared" si="21"/>
        <v>0</v>
      </c>
      <c r="O91" s="12">
        <f t="shared" si="25"/>
        <v>0</v>
      </c>
      <c r="P91" s="23" t="e">
        <f t="shared" si="22"/>
        <v>#DIV/0!</v>
      </c>
      <c r="Q91" t="e">
        <f t="shared" si="23"/>
        <v>#DIV/0!</v>
      </c>
    </row>
    <row r="92" spans="2:17" hidden="1">
      <c r="B92" s="15">
        <v>42263</v>
      </c>
      <c r="C92" s="12">
        <f>VLOOKUP(B92,'Hash distribution and Revenue '!B94:S834,11,1)</f>
        <v>0</v>
      </c>
      <c r="D92">
        <f>VLOOKUP(B92,'Hash distribution and Revenue '!B94:S834,7,1)</f>
        <v>0</v>
      </c>
      <c r="E92" s="12">
        <f t="shared" si="13"/>
        <v>0</v>
      </c>
      <c r="F92" s="12">
        <f t="shared" si="14"/>
        <v>0</v>
      </c>
      <c r="G92">
        <f t="shared" si="15"/>
        <v>0</v>
      </c>
      <c r="H92">
        <f t="shared" si="16"/>
        <v>0</v>
      </c>
      <c r="I92" s="21">
        <f t="shared" si="24"/>
        <v>0</v>
      </c>
      <c r="J92">
        <f t="shared" si="17"/>
        <v>0</v>
      </c>
      <c r="K92">
        <f t="shared" si="18"/>
        <v>0</v>
      </c>
      <c r="L92">
        <f t="shared" si="19"/>
        <v>0</v>
      </c>
      <c r="M92">
        <f t="shared" si="20"/>
        <v>0</v>
      </c>
      <c r="N92">
        <f t="shared" si="21"/>
        <v>0</v>
      </c>
      <c r="O92" s="12">
        <f t="shared" si="25"/>
        <v>0</v>
      </c>
      <c r="P92" s="23" t="e">
        <f t="shared" si="22"/>
        <v>#DIV/0!</v>
      </c>
      <c r="Q92" t="e">
        <f t="shared" si="23"/>
        <v>#DIV/0!</v>
      </c>
    </row>
    <row r="93" spans="2:17" hidden="1">
      <c r="B93" s="15">
        <v>42266</v>
      </c>
      <c r="C93" s="12">
        <f>VLOOKUP(B93,'Hash distribution and Revenue '!B95:S835,11,1)</f>
        <v>0</v>
      </c>
      <c r="D93">
        <f>VLOOKUP(B93,'Hash distribution and Revenue '!B95:S835,7,1)</f>
        <v>0</v>
      </c>
      <c r="E93" s="12">
        <f t="shared" si="13"/>
        <v>0</v>
      </c>
      <c r="F93" s="12">
        <f t="shared" si="14"/>
        <v>0</v>
      </c>
      <c r="G93">
        <f t="shared" si="15"/>
        <v>0</v>
      </c>
      <c r="H93">
        <f t="shared" si="16"/>
        <v>0</v>
      </c>
      <c r="I93" s="21">
        <f t="shared" si="24"/>
        <v>0</v>
      </c>
      <c r="J93">
        <f t="shared" si="17"/>
        <v>0</v>
      </c>
      <c r="K93">
        <f t="shared" si="18"/>
        <v>0</v>
      </c>
      <c r="L93">
        <f t="shared" si="19"/>
        <v>0</v>
      </c>
      <c r="M93">
        <f t="shared" si="20"/>
        <v>0</v>
      </c>
      <c r="N93">
        <f t="shared" si="21"/>
        <v>0</v>
      </c>
      <c r="O93" s="12">
        <f t="shared" si="25"/>
        <v>0</v>
      </c>
      <c r="P93" s="23" t="e">
        <f t="shared" si="22"/>
        <v>#DIV/0!</v>
      </c>
      <c r="Q93" t="e">
        <f t="shared" si="23"/>
        <v>#DIV/0!</v>
      </c>
    </row>
    <row r="94" spans="2:17" hidden="1">
      <c r="B94" s="15">
        <v>42269</v>
      </c>
      <c r="C94" s="12">
        <f>VLOOKUP(B94,'Hash distribution and Revenue '!B96:S836,11,1)</f>
        <v>0</v>
      </c>
      <c r="D94">
        <f>VLOOKUP(B94,'Hash distribution and Revenue '!B96:S836,7,1)</f>
        <v>0</v>
      </c>
      <c r="E94" s="12">
        <f t="shared" si="13"/>
        <v>0</v>
      </c>
      <c r="F94" s="12">
        <f t="shared" si="14"/>
        <v>0</v>
      </c>
      <c r="G94">
        <f t="shared" si="15"/>
        <v>0</v>
      </c>
      <c r="H94">
        <f t="shared" si="16"/>
        <v>0</v>
      </c>
      <c r="I94" s="21">
        <f t="shared" si="24"/>
        <v>0</v>
      </c>
      <c r="J94">
        <f t="shared" si="17"/>
        <v>0</v>
      </c>
      <c r="K94">
        <f t="shared" si="18"/>
        <v>0</v>
      </c>
      <c r="L94">
        <f t="shared" si="19"/>
        <v>0</v>
      </c>
      <c r="M94">
        <f t="shared" si="20"/>
        <v>0</v>
      </c>
      <c r="N94">
        <f t="shared" si="21"/>
        <v>0</v>
      </c>
      <c r="O94" s="12">
        <f t="shared" si="25"/>
        <v>0</v>
      </c>
      <c r="P94" s="23" t="e">
        <f t="shared" si="22"/>
        <v>#DIV/0!</v>
      </c>
      <c r="Q94" t="e">
        <f t="shared" si="23"/>
        <v>#DIV/0!</v>
      </c>
    </row>
    <row r="95" spans="2:17" hidden="1">
      <c r="B95" s="15">
        <v>42272</v>
      </c>
      <c r="C95" s="12">
        <f>VLOOKUP(B95,'Hash distribution and Revenue '!B97:S837,11,1)</f>
        <v>0</v>
      </c>
      <c r="D95">
        <f>VLOOKUP(B95,'Hash distribution and Revenue '!B97:S837,7,1)</f>
        <v>0</v>
      </c>
      <c r="E95" s="12">
        <f t="shared" si="13"/>
        <v>0</v>
      </c>
      <c r="F95" s="12">
        <f t="shared" si="14"/>
        <v>0</v>
      </c>
      <c r="G95">
        <f t="shared" si="15"/>
        <v>0</v>
      </c>
      <c r="H95">
        <f t="shared" si="16"/>
        <v>0</v>
      </c>
      <c r="I95" s="21">
        <f t="shared" si="24"/>
        <v>0</v>
      </c>
      <c r="J95">
        <f t="shared" si="17"/>
        <v>0</v>
      </c>
      <c r="K95">
        <f t="shared" si="18"/>
        <v>0</v>
      </c>
      <c r="L95">
        <f t="shared" si="19"/>
        <v>0</v>
      </c>
      <c r="M95">
        <f t="shared" si="20"/>
        <v>0</v>
      </c>
      <c r="N95">
        <f t="shared" si="21"/>
        <v>0</v>
      </c>
      <c r="O95" s="12">
        <f t="shared" si="25"/>
        <v>0</v>
      </c>
      <c r="P95" s="23" t="e">
        <f t="shared" si="22"/>
        <v>#DIV/0!</v>
      </c>
      <c r="Q95" t="e">
        <f t="shared" si="23"/>
        <v>#DIV/0!</v>
      </c>
    </row>
    <row r="96" spans="2:17" hidden="1">
      <c r="B96" s="15">
        <v>42275</v>
      </c>
      <c r="C96" s="12">
        <f>VLOOKUP(B96,'Hash distribution and Revenue '!B98:S838,11,1)</f>
        <v>0</v>
      </c>
      <c r="D96">
        <f>VLOOKUP(B96,'Hash distribution and Revenue '!B98:S838,7,1)</f>
        <v>0</v>
      </c>
      <c r="E96" s="12">
        <f t="shared" si="13"/>
        <v>0</v>
      </c>
      <c r="F96" s="12">
        <f t="shared" si="14"/>
        <v>0</v>
      </c>
      <c r="G96">
        <f t="shared" si="15"/>
        <v>0</v>
      </c>
      <c r="H96">
        <f t="shared" si="16"/>
        <v>0</v>
      </c>
      <c r="I96" s="21">
        <f t="shared" si="24"/>
        <v>0</v>
      </c>
      <c r="J96">
        <f t="shared" si="17"/>
        <v>0</v>
      </c>
      <c r="K96">
        <f t="shared" si="18"/>
        <v>0</v>
      </c>
      <c r="L96">
        <f t="shared" si="19"/>
        <v>0</v>
      </c>
      <c r="M96">
        <f t="shared" si="20"/>
        <v>0</v>
      </c>
      <c r="N96">
        <f t="shared" si="21"/>
        <v>0</v>
      </c>
      <c r="O96" s="12">
        <f t="shared" si="25"/>
        <v>0</v>
      </c>
      <c r="P96" s="23" t="e">
        <f t="shared" si="22"/>
        <v>#DIV/0!</v>
      </c>
      <c r="Q96" t="e">
        <f t="shared" si="23"/>
        <v>#DIV/0!</v>
      </c>
    </row>
    <row r="97" spans="2:17" hidden="1">
      <c r="B97" s="15">
        <v>42278</v>
      </c>
      <c r="C97" s="12">
        <f>VLOOKUP(B97,'Hash distribution and Revenue '!B99:S839,11,1)</f>
        <v>0</v>
      </c>
      <c r="D97">
        <f>VLOOKUP(B97,'Hash distribution and Revenue '!B99:S839,7,1)</f>
        <v>0</v>
      </c>
      <c r="E97" s="12">
        <f t="shared" si="13"/>
        <v>0</v>
      </c>
      <c r="F97" s="12">
        <f t="shared" si="14"/>
        <v>0</v>
      </c>
      <c r="G97">
        <f t="shared" si="15"/>
        <v>0</v>
      </c>
      <c r="H97">
        <f t="shared" si="16"/>
        <v>0</v>
      </c>
      <c r="I97" s="21">
        <f t="shared" si="24"/>
        <v>0</v>
      </c>
      <c r="J97">
        <f t="shared" si="17"/>
        <v>0</v>
      </c>
      <c r="K97">
        <f t="shared" si="18"/>
        <v>0</v>
      </c>
      <c r="L97">
        <f t="shared" si="19"/>
        <v>0</v>
      </c>
      <c r="M97">
        <f t="shared" si="20"/>
        <v>0</v>
      </c>
      <c r="N97">
        <f t="shared" si="21"/>
        <v>0</v>
      </c>
      <c r="O97" s="12">
        <f t="shared" si="25"/>
        <v>0</v>
      </c>
      <c r="P97" s="23" t="e">
        <f t="shared" si="22"/>
        <v>#DIV/0!</v>
      </c>
      <c r="Q97" t="e">
        <f t="shared" si="23"/>
        <v>#DIV/0!</v>
      </c>
    </row>
    <row r="98" spans="2:17" hidden="1">
      <c r="B98" s="15">
        <v>42281</v>
      </c>
      <c r="C98" s="12">
        <f>VLOOKUP(B98,'Hash distribution and Revenue '!B100:S840,11,1)</f>
        <v>0</v>
      </c>
      <c r="D98">
        <f>VLOOKUP(B98,'Hash distribution and Revenue '!B100:S840,7,1)</f>
        <v>0</v>
      </c>
      <c r="E98" s="12">
        <f t="shared" si="13"/>
        <v>0</v>
      </c>
      <c r="F98" s="12">
        <f t="shared" si="14"/>
        <v>0</v>
      </c>
      <c r="G98">
        <f t="shared" si="15"/>
        <v>0</v>
      </c>
      <c r="H98">
        <f t="shared" si="16"/>
        <v>0</v>
      </c>
      <c r="I98" s="21">
        <f t="shared" si="24"/>
        <v>0</v>
      </c>
      <c r="J98">
        <f t="shared" si="17"/>
        <v>0</v>
      </c>
      <c r="K98">
        <f t="shared" si="18"/>
        <v>0</v>
      </c>
      <c r="L98">
        <f t="shared" si="19"/>
        <v>0</v>
      </c>
      <c r="M98">
        <f t="shared" si="20"/>
        <v>0</v>
      </c>
      <c r="N98">
        <f t="shared" si="21"/>
        <v>0</v>
      </c>
      <c r="O98" s="12">
        <f t="shared" si="25"/>
        <v>0</v>
      </c>
      <c r="P98" s="23" t="e">
        <f t="shared" si="22"/>
        <v>#DIV/0!</v>
      </c>
      <c r="Q98" t="e">
        <f t="shared" si="23"/>
        <v>#DIV/0!</v>
      </c>
    </row>
    <row r="99" spans="2:17" hidden="1">
      <c r="B99" s="15">
        <v>42284</v>
      </c>
      <c r="C99" s="12">
        <f>VLOOKUP(B99,'Hash distribution and Revenue '!B101:S841,11,1)</f>
        <v>0</v>
      </c>
      <c r="D99">
        <f>VLOOKUP(B99,'Hash distribution and Revenue '!B101:S841,7,1)</f>
        <v>0</v>
      </c>
      <c r="E99" s="12">
        <f t="shared" si="13"/>
        <v>0</v>
      </c>
      <c r="F99" s="12">
        <f t="shared" si="14"/>
        <v>0</v>
      </c>
      <c r="G99">
        <f t="shared" si="15"/>
        <v>0</v>
      </c>
      <c r="H99">
        <f t="shared" si="16"/>
        <v>0</v>
      </c>
      <c r="I99" s="21">
        <f t="shared" si="24"/>
        <v>0</v>
      </c>
      <c r="J99">
        <f t="shared" si="17"/>
        <v>0</v>
      </c>
      <c r="K99">
        <f t="shared" si="18"/>
        <v>0</v>
      </c>
      <c r="L99">
        <f t="shared" si="19"/>
        <v>0</v>
      </c>
      <c r="M99">
        <f t="shared" si="20"/>
        <v>0</v>
      </c>
      <c r="N99">
        <f t="shared" si="21"/>
        <v>0</v>
      </c>
      <c r="O99" s="12">
        <f t="shared" si="25"/>
        <v>0</v>
      </c>
      <c r="P99" s="23" t="e">
        <f t="shared" si="22"/>
        <v>#DIV/0!</v>
      </c>
      <c r="Q99" t="e">
        <f t="shared" si="23"/>
        <v>#DIV/0!</v>
      </c>
    </row>
    <row r="100" spans="2:17" hidden="1">
      <c r="B100" s="15">
        <v>42287</v>
      </c>
      <c r="C100" s="12">
        <f>VLOOKUP(B100,'Hash distribution and Revenue '!B102:S842,11,1)</f>
        <v>0</v>
      </c>
      <c r="D100">
        <f>VLOOKUP(B100,'Hash distribution and Revenue '!B102:S842,7,1)</f>
        <v>0</v>
      </c>
      <c r="E100" s="12">
        <f t="shared" si="13"/>
        <v>0</v>
      </c>
      <c r="F100" s="12">
        <f t="shared" si="14"/>
        <v>0</v>
      </c>
      <c r="G100">
        <f t="shared" si="15"/>
        <v>0</v>
      </c>
      <c r="H100">
        <f t="shared" si="16"/>
        <v>0</v>
      </c>
      <c r="I100" s="21">
        <f t="shared" si="24"/>
        <v>0</v>
      </c>
      <c r="J100">
        <f t="shared" si="17"/>
        <v>0</v>
      </c>
      <c r="K100">
        <f t="shared" si="18"/>
        <v>0</v>
      </c>
      <c r="L100">
        <f t="shared" si="19"/>
        <v>0</v>
      </c>
      <c r="M100">
        <f t="shared" si="20"/>
        <v>0</v>
      </c>
      <c r="N100">
        <f t="shared" si="21"/>
        <v>0</v>
      </c>
      <c r="O100" s="12">
        <f t="shared" si="25"/>
        <v>0</v>
      </c>
      <c r="P100" s="23" t="e">
        <f t="shared" si="22"/>
        <v>#DIV/0!</v>
      </c>
      <c r="Q100" t="e">
        <f t="shared" si="23"/>
        <v>#DIV/0!</v>
      </c>
    </row>
    <row r="101" spans="2:17" hidden="1">
      <c r="B101" s="15">
        <v>42290</v>
      </c>
      <c r="C101" s="12">
        <f>VLOOKUP(B101,'Hash distribution and Revenue '!B103:S843,11,1)</f>
        <v>0</v>
      </c>
      <c r="D101">
        <f>VLOOKUP(B101,'Hash distribution and Revenue '!B103:S843,7,1)</f>
        <v>0</v>
      </c>
      <c r="E101" s="12">
        <f t="shared" si="13"/>
        <v>0</v>
      </c>
      <c r="F101" s="12">
        <f t="shared" si="14"/>
        <v>0</v>
      </c>
      <c r="G101">
        <f t="shared" si="15"/>
        <v>0</v>
      </c>
      <c r="H101">
        <f t="shared" si="16"/>
        <v>0</v>
      </c>
      <c r="I101" s="21">
        <f t="shared" si="24"/>
        <v>0</v>
      </c>
      <c r="J101">
        <f t="shared" si="17"/>
        <v>0</v>
      </c>
      <c r="K101">
        <f t="shared" si="18"/>
        <v>0</v>
      </c>
      <c r="L101">
        <f t="shared" si="19"/>
        <v>0</v>
      </c>
      <c r="M101">
        <f t="shared" si="20"/>
        <v>0</v>
      </c>
      <c r="N101">
        <f t="shared" si="21"/>
        <v>0</v>
      </c>
      <c r="O101" s="12">
        <f t="shared" si="25"/>
        <v>0</v>
      </c>
      <c r="P101" s="23" t="e">
        <f t="shared" si="22"/>
        <v>#DIV/0!</v>
      </c>
      <c r="Q101" t="e">
        <f t="shared" si="23"/>
        <v>#DIV/0!</v>
      </c>
    </row>
    <row r="102" spans="2:17" hidden="1">
      <c r="B102" s="15">
        <v>42293</v>
      </c>
      <c r="C102" s="12">
        <f>VLOOKUP(B102,'Hash distribution and Revenue '!B104:S844,11,1)</f>
        <v>0</v>
      </c>
      <c r="D102">
        <f>VLOOKUP(B102,'Hash distribution and Revenue '!B104:S844,7,1)</f>
        <v>0</v>
      </c>
      <c r="E102" s="12">
        <f t="shared" si="13"/>
        <v>0</v>
      </c>
      <c r="F102" s="12">
        <f t="shared" si="14"/>
        <v>0</v>
      </c>
      <c r="G102">
        <f t="shared" si="15"/>
        <v>0</v>
      </c>
      <c r="H102">
        <f t="shared" si="16"/>
        <v>0</v>
      </c>
      <c r="I102" s="21">
        <f t="shared" si="24"/>
        <v>0</v>
      </c>
      <c r="J102">
        <f t="shared" si="17"/>
        <v>0</v>
      </c>
      <c r="K102">
        <f t="shared" si="18"/>
        <v>0</v>
      </c>
      <c r="L102">
        <f t="shared" si="19"/>
        <v>0</v>
      </c>
      <c r="M102">
        <f t="shared" si="20"/>
        <v>0</v>
      </c>
      <c r="N102">
        <f t="shared" si="21"/>
        <v>0</v>
      </c>
      <c r="O102" s="12">
        <f t="shared" si="25"/>
        <v>0</v>
      </c>
      <c r="P102" s="23" t="e">
        <f t="shared" si="22"/>
        <v>#DIV/0!</v>
      </c>
      <c r="Q102" t="e">
        <f t="shared" si="23"/>
        <v>#DIV/0!</v>
      </c>
    </row>
    <row r="103" spans="2:17" hidden="1">
      <c r="B103" s="15">
        <v>42296</v>
      </c>
      <c r="C103" s="12">
        <f>VLOOKUP(B103,'Hash distribution and Revenue '!B105:S845,11,1)</f>
        <v>0</v>
      </c>
      <c r="D103">
        <f>VLOOKUP(B103,'Hash distribution and Revenue '!B105:S845,7,1)</f>
        <v>0</v>
      </c>
      <c r="E103" s="12">
        <f t="shared" si="13"/>
        <v>0</v>
      </c>
      <c r="F103" s="12">
        <f t="shared" si="14"/>
        <v>0</v>
      </c>
      <c r="G103">
        <f t="shared" si="15"/>
        <v>0</v>
      </c>
      <c r="H103">
        <f t="shared" si="16"/>
        <v>0</v>
      </c>
      <c r="I103" s="21">
        <f t="shared" si="24"/>
        <v>0</v>
      </c>
      <c r="J103">
        <f t="shared" si="17"/>
        <v>0</v>
      </c>
      <c r="K103">
        <f t="shared" si="18"/>
        <v>0</v>
      </c>
      <c r="L103">
        <f t="shared" si="19"/>
        <v>0</v>
      </c>
      <c r="M103">
        <f t="shared" si="20"/>
        <v>0</v>
      </c>
      <c r="N103">
        <f t="shared" si="21"/>
        <v>0</v>
      </c>
      <c r="O103" s="12">
        <f t="shared" si="25"/>
        <v>0</v>
      </c>
      <c r="P103" s="23" t="e">
        <f t="shared" si="22"/>
        <v>#DIV/0!</v>
      </c>
      <c r="Q103" t="e">
        <f t="shared" si="23"/>
        <v>#DIV/0!</v>
      </c>
    </row>
    <row r="104" spans="2:17" hidden="1">
      <c r="B104" s="15">
        <v>42299</v>
      </c>
      <c r="C104" s="12">
        <f>VLOOKUP(B104,'Hash distribution and Revenue '!B106:S846,11,1)</f>
        <v>0</v>
      </c>
      <c r="D104">
        <f>VLOOKUP(B104,'Hash distribution and Revenue '!B106:S846,7,1)</f>
        <v>0</v>
      </c>
      <c r="E104" s="12">
        <f t="shared" si="13"/>
        <v>0</v>
      </c>
      <c r="F104" s="12">
        <f t="shared" si="14"/>
        <v>0</v>
      </c>
      <c r="G104">
        <f t="shared" si="15"/>
        <v>0</v>
      </c>
      <c r="H104">
        <f t="shared" si="16"/>
        <v>0</v>
      </c>
      <c r="I104" s="21">
        <f t="shared" si="24"/>
        <v>0</v>
      </c>
      <c r="J104">
        <f t="shared" si="17"/>
        <v>0</v>
      </c>
      <c r="K104">
        <f t="shared" si="18"/>
        <v>0</v>
      </c>
      <c r="L104">
        <f t="shared" si="19"/>
        <v>0</v>
      </c>
      <c r="M104">
        <f t="shared" si="20"/>
        <v>0</v>
      </c>
      <c r="N104">
        <f t="shared" si="21"/>
        <v>0</v>
      </c>
      <c r="O104" s="12">
        <f t="shared" si="25"/>
        <v>0</v>
      </c>
      <c r="P104" s="23" t="e">
        <f t="shared" si="22"/>
        <v>#DIV/0!</v>
      </c>
      <c r="Q104" t="e">
        <f t="shared" si="23"/>
        <v>#DIV/0!</v>
      </c>
    </row>
    <row r="105" spans="2:17" hidden="1">
      <c r="B105" s="15">
        <v>42302</v>
      </c>
      <c r="C105" s="12">
        <f>VLOOKUP(B105,'Hash distribution and Revenue '!B107:S847,11,1)</f>
        <v>0</v>
      </c>
      <c r="D105">
        <f>VLOOKUP(B105,'Hash distribution and Revenue '!B107:S847,7,1)</f>
        <v>0</v>
      </c>
      <c r="E105" s="12">
        <f t="shared" si="13"/>
        <v>0</v>
      </c>
      <c r="F105" s="12">
        <f t="shared" si="14"/>
        <v>0</v>
      </c>
      <c r="G105">
        <f t="shared" si="15"/>
        <v>0</v>
      </c>
      <c r="H105">
        <f t="shared" si="16"/>
        <v>0</v>
      </c>
      <c r="I105" s="21">
        <f t="shared" si="24"/>
        <v>0</v>
      </c>
      <c r="J105">
        <f t="shared" si="17"/>
        <v>0</v>
      </c>
      <c r="K105">
        <f t="shared" si="18"/>
        <v>0</v>
      </c>
      <c r="L105">
        <f t="shared" si="19"/>
        <v>0</v>
      </c>
      <c r="M105">
        <f t="shared" si="20"/>
        <v>0</v>
      </c>
      <c r="N105">
        <f t="shared" si="21"/>
        <v>0</v>
      </c>
      <c r="O105" s="12">
        <f t="shared" si="25"/>
        <v>0</v>
      </c>
      <c r="P105" s="23" t="e">
        <f t="shared" si="22"/>
        <v>#DIV/0!</v>
      </c>
      <c r="Q105" t="e">
        <f t="shared" si="23"/>
        <v>#DIV/0!</v>
      </c>
    </row>
    <row r="106" spans="2:17" hidden="1">
      <c r="B106" s="15">
        <v>42305</v>
      </c>
      <c r="C106" s="12">
        <f>VLOOKUP(B106,'Hash distribution and Revenue '!B108:S848,11,1)</f>
        <v>0</v>
      </c>
      <c r="D106">
        <f>VLOOKUP(B106,'Hash distribution and Revenue '!B108:S848,7,1)</f>
        <v>0</v>
      </c>
      <c r="E106" s="12">
        <f t="shared" si="13"/>
        <v>0</v>
      </c>
      <c r="F106" s="12">
        <f t="shared" si="14"/>
        <v>0</v>
      </c>
      <c r="G106">
        <f t="shared" si="15"/>
        <v>0</v>
      </c>
      <c r="H106">
        <f t="shared" si="16"/>
        <v>0</v>
      </c>
      <c r="I106" s="21">
        <f t="shared" si="24"/>
        <v>0</v>
      </c>
      <c r="J106">
        <f t="shared" si="17"/>
        <v>0</v>
      </c>
      <c r="K106">
        <f t="shared" si="18"/>
        <v>0</v>
      </c>
      <c r="L106">
        <f t="shared" si="19"/>
        <v>0</v>
      </c>
      <c r="M106">
        <f t="shared" si="20"/>
        <v>0</v>
      </c>
      <c r="N106">
        <f t="shared" si="21"/>
        <v>0</v>
      </c>
      <c r="O106" s="12">
        <f t="shared" si="25"/>
        <v>0</v>
      </c>
      <c r="P106" s="23" t="e">
        <f t="shared" si="22"/>
        <v>#DIV/0!</v>
      </c>
      <c r="Q106" t="e">
        <f t="shared" si="23"/>
        <v>#DIV/0!</v>
      </c>
    </row>
    <row r="107" spans="2:17" hidden="1">
      <c r="B107" s="15">
        <v>42308</v>
      </c>
      <c r="C107" s="12">
        <f>VLOOKUP(B107,'Hash distribution and Revenue '!B109:S849,11,1)</f>
        <v>0</v>
      </c>
      <c r="D107">
        <f>VLOOKUP(B107,'Hash distribution and Revenue '!B109:S849,7,1)</f>
        <v>0</v>
      </c>
      <c r="E107" s="12">
        <f t="shared" si="13"/>
        <v>0</v>
      </c>
      <c r="F107" s="12">
        <f t="shared" si="14"/>
        <v>0</v>
      </c>
      <c r="G107">
        <f t="shared" si="15"/>
        <v>0</v>
      </c>
      <c r="H107">
        <f t="shared" si="16"/>
        <v>0</v>
      </c>
      <c r="I107" s="21">
        <f t="shared" si="24"/>
        <v>0</v>
      </c>
      <c r="J107">
        <f t="shared" si="17"/>
        <v>0</v>
      </c>
      <c r="K107">
        <f t="shared" si="18"/>
        <v>0</v>
      </c>
      <c r="L107">
        <f t="shared" si="19"/>
        <v>0</v>
      </c>
      <c r="M107">
        <f t="shared" si="20"/>
        <v>0</v>
      </c>
      <c r="N107">
        <f t="shared" si="21"/>
        <v>0</v>
      </c>
      <c r="O107" s="12">
        <f t="shared" si="25"/>
        <v>0</v>
      </c>
      <c r="P107" s="23" t="e">
        <f t="shared" si="22"/>
        <v>#DIV/0!</v>
      </c>
      <c r="Q107" t="e">
        <f t="shared" si="23"/>
        <v>#DIV/0!</v>
      </c>
    </row>
    <row r="108" spans="2:17" hidden="1">
      <c r="B108" s="15">
        <v>42311</v>
      </c>
      <c r="C108" s="12">
        <f>VLOOKUP(B108,'Hash distribution and Revenue '!B110:S850,11,1)</f>
        <v>0</v>
      </c>
      <c r="D108">
        <f>VLOOKUP(B108,'Hash distribution and Revenue '!B110:S850,7,1)</f>
        <v>0</v>
      </c>
      <c r="E108" s="12">
        <f t="shared" si="13"/>
        <v>0</v>
      </c>
      <c r="F108" s="12">
        <f t="shared" si="14"/>
        <v>0</v>
      </c>
      <c r="G108">
        <f t="shared" si="15"/>
        <v>0</v>
      </c>
      <c r="H108">
        <f t="shared" si="16"/>
        <v>0</v>
      </c>
      <c r="I108" s="21">
        <f t="shared" si="24"/>
        <v>0</v>
      </c>
      <c r="J108">
        <f t="shared" si="17"/>
        <v>0</v>
      </c>
      <c r="K108">
        <f t="shared" si="18"/>
        <v>0</v>
      </c>
      <c r="L108">
        <f t="shared" si="19"/>
        <v>0</v>
      </c>
      <c r="M108">
        <f t="shared" si="20"/>
        <v>0</v>
      </c>
      <c r="N108">
        <f t="shared" si="21"/>
        <v>0</v>
      </c>
      <c r="O108" s="12">
        <f t="shared" si="25"/>
        <v>0</v>
      </c>
      <c r="P108" s="23" t="e">
        <f t="shared" si="22"/>
        <v>#DIV/0!</v>
      </c>
      <c r="Q108" t="e">
        <f t="shared" si="23"/>
        <v>#DIV/0!</v>
      </c>
    </row>
    <row r="109" spans="2:17" hidden="1">
      <c r="B109" s="15">
        <v>42314</v>
      </c>
      <c r="C109" s="12">
        <f>VLOOKUP(B109,'Hash distribution and Revenue '!B111:S851,11,1)</f>
        <v>0</v>
      </c>
      <c r="D109">
        <f>VLOOKUP(B109,'Hash distribution and Revenue '!B111:S851,7,1)</f>
        <v>0</v>
      </c>
      <c r="E109" s="12">
        <f t="shared" si="13"/>
        <v>0</v>
      </c>
      <c r="F109" s="12">
        <f t="shared" si="14"/>
        <v>0</v>
      </c>
      <c r="G109">
        <f t="shared" si="15"/>
        <v>0</v>
      </c>
      <c r="H109">
        <f t="shared" si="16"/>
        <v>0</v>
      </c>
      <c r="I109" s="21">
        <f t="shared" si="24"/>
        <v>0</v>
      </c>
      <c r="J109">
        <f t="shared" si="17"/>
        <v>0</v>
      </c>
      <c r="K109">
        <f t="shared" si="18"/>
        <v>0</v>
      </c>
      <c r="L109">
        <f t="shared" si="19"/>
        <v>0</v>
      </c>
      <c r="M109">
        <f t="shared" si="20"/>
        <v>0</v>
      </c>
      <c r="N109">
        <f t="shared" si="21"/>
        <v>0</v>
      </c>
      <c r="O109" s="12">
        <f t="shared" si="25"/>
        <v>0</v>
      </c>
      <c r="P109" s="23" t="e">
        <f t="shared" si="22"/>
        <v>#DIV/0!</v>
      </c>
      <c r="Q109" t="e">
        <f t="shared" si="23"/>
        <v>#DIV/0!</v>
      </c>
    </row>
    <row r="110" spans="2:17" hidden="1">
      <c r="B110" s="15">
        <v>42317</v>
      </c>
      <c r="C110" s="12">
        <f>VLOOKUP(B110,'Hash distribution and Revenue '!B112:S852,11,1)</f>
        <v>0</v>
      </c>
      <c r="D110">
        <f>VLOOKUP(B110,'Hash distribution and Revenue '!B112:S852,7,1)</f>
        <v>0</v>
      </c>
      <c r="E110" s="12">
        <f t="shared" si="13"/>
        <v>0</v>
      </c>
      <c r="F110" s="12">
        <f t="shared" si="14"/>
        <v>0</v>
      </c>
      <c r="G110">
        <f t="shared" si="15"/>
        <v>0</v>
      </c>
      <c r="H110">
        <f t="shared" si="16"/>
        <v>0</v>
      </c>
      <c r="I110" s="21">
        <f t="shared" si="24"/>
        <v>0</v>
      </c>
      <c r="J110">
        <f t="shared" si="17"/>
        <v>0</v>
      </c>
      <c r="K110">
        <f t="shared" si="18"/>
        <v>0</v>
      </c>
      <c r="L110">
        <f t="shared" si="19"/>
        <v>0</v>
      </c>
      <c r="M110">
        <f t="shared" si="20"/>
        <v>0</v>
      </c>
      <c r="N110">
        <f t="shared" si="21"/>
        <v>0</v>
      </c>
      <c r="O110" s="12">
        <f t="shared" si="25"/>
        <v>0</v>
      </c>
      <c r="P110" s="23" t="e">
        <f t="shared" si="22"/>
        <v>#DIV/0!</v>
      </c>
      <c r="Q110" t="e">
        <f t="shared" si="23"/>
        <v>#DIV/0!</v>
      </c>
    </row>
    <row r="111" spans="2:17" hidden="1">
      <c r="B111" s="15">
        <v>42320</v>
      </c>
      <c r="C111" s="12">
        <f>VLOOKUP(B111,'Hash distribution and Revenue '!B113:S853,11,1)</f>
        <v>0</v>
      </c>
      <c r="D111">
        <f>VLOOKUP(B111,'Hash distribution and Revenue '!B113:S853,7,1)</f>
        <v>0</v>
      </c>
      <c r="E111" s="12">
        <f t="shared" si="13"/>
        <v>0</v>
      </c>
      <c r="F111" s="12">
        <f t="shared" si="14"/>
        <v>0</v>
      </c>
      <c r="G111">
        <f t="shared" si="15"/>
        <v>0</v>
      </c>
      <c r="H111">
        <f t="shared" si="16"/>
        <v>0</v>
      </c>
      <c r="I111" s="21">
        <f t="shared" si="24"/>
        <v>0</v>
      </c>
      <c r="J111">
        <f t="shared" si="17"/>
        <v>0</v>
      </c>
      <c r="K111">
        <f t="shared" si="18"/>
        <v>0</v>
      </c>
      <c r="L111">
        <f t="shared" si="19"/>
        <v>0</v>
      </c>
      <c r="M111">
        <f t="shared" si="20"/>
        <v>0</v>
      </c>
      <c r="N111">
        <f t="shared" si="21"/>
        <v>0</v>
      </c>
      <c r="O111" s="12">
        <f t="shared" si="25"/>
        <v>0</v>
      </c>
      <c r="P111" s="23" t="e">
        <f t="shared" si="22"/>
        <v>#DIV/0!</v>
      </c>
      <c r="Q111" t="e">
        <f t="shared" si="23"/>
        <v>#DIV/0!</v>
      </c>
    </row>
    <row r="112" spans="2:17" hidden="1">
      <c r="B112" s="15">
        <v>42323</v>
      </c>
      <c r="C112" s="12">
        <f>VLOOKUP(B112,'Hash distribution and Revenue '!B114:S854,11,1)</f>
        <v>0</v>
      </c>
      <c r="D112">
        <f>VLOOKUP(B112,'Hash distribution and Revenue '!B114:S854,7,1)</f>
        <v>0</v>
      </c>
      <c r="E112" s="12">
        <f t="shared" si="13"/>
        <v>0</v>
      </c>
      <c r="F112" s="12">
        <f t="shared" si="14"/>
        <v>0</v>
      </c>
      <c r="G112">
        <f t="shared" si="15"/>
        <v>0</v>
      </c>
      <c r="H112">
        <f t="shared" si="16"/>
        <v>0</v>
      </c>
      <c r="I112" s="21">
        <f t="shared" si="24"/>
        <v>0</v>
      </c>
      <c r="J112">
        <f t="shared" si="17"/>
        <v>0</v>
      </c>
      <c r="K112">
        <f t="shared" si="18"/>
        <v>0</v>
      </c>
      <c r="L112">
        <f t="shared" si="19"/>
        <v>0</v>
      </c>
      <c r="M112">
        <f t="shared" si="20"/>
        <v>0</v>
      </c>
      <c r="N112">
        <f t="shared" si="21"/>
        <v>0</v>
      </c>
      <c r="O112" s="12">
        <f t="shared" si="25"/>
        <v>0</v>
      </c>
      <c r="P112" s="23" t="e">
        <f t="shared" si="22"/>
        <v>#DIV/0!</v>
      </c>
      <c r="Q112" t="e">
        <f t="shared" si="23"/>
        <v>#DIV/0!</v>
      </c>
    </row>
    <row r="113" spans="2:17" hidden="1">
      <c r="B113" s="15">
        <v>42326</v>
      </c>
      <c r="C113" s="12">
        <f>VLOOKUP(B113,'Hash distribution and Revenue '!B115:S855,11,1)</f>
        <v>0</v>
      </c>
      <c r="D113">
        <f>VLOOKUP(B113,'Hash distribution and Revenue '!B115:S855,7,1)</f>
        <v>0</v>
      </c>
      <c r="E113" s="12">
        <f t="shared" si="13"/>
        <v>0</v>
      </c>
      <c r="F113" s="12">
        <f t="shared" si="14"/>
        <v>0</v>
      </c>
      <c r="G113">
        <f t="shared" si="15"/>
        <v>0</v>
      </c>
      <c r="H113">
        <f t="shared" si="16"/>
        <v>0</v>
      </c>
      <c r="I113" s="21">
        <f t="shared" si="24"/>
        <v>0</v>
      </c>
      <c r="J113">
        <f t="shared" si="17"/>
        <v>0</v>
      </c>
      <c r="K113">
        <f t="shared" si="18"/>
        <v>0</v>
      </c>
      <c r="L113">
        <f t="shared" si="19"/>
        <v>0</v>
      </c>
      <c r="M113">
        <f t="shared" si="20"/>
        <v>0</v>
      </c>
      <c r="N113">
        <f t="shared" si="21"/>
        <v>0</v>
      </c>
      <c r="O113" s="12">
        <f t="shared" si="25"/>
        <v>0</v>
      </c>
      <c r="P113" s="23" t="e">
        <f t="shared" si="22"/>
        <v>#DIV/0!</v>
      </c>
      <c r="Q113" t="e">
        <f t="shared" si="23"/>
        <v>#DIV/0!</v>
      </c>
    </row>
    <row r="114" spans="2:17" hidden="1">
      <c r="B114" s="15">
        <v>42329</v>
      </c>
      <c r="C114" s="12">
        <f>VLOOKUP(B114,'Hash distribution and Revenue '!B116:S856,11,1)</f>
        <v>0</v>
      </c>
      <c r="D114">
        <f>VLOOKUP(B114,'Hash distribution and Revenue '!B116:S856,7,1)</f>
        <v>0</v>
      </c>
      <c r="E114" s="12">
        <f t="shared" si="13"/>
        <v>0</v>
      </c>
      <c r="F114" s="12">
        <f t="shared" si="14"/>
        <v>0</v>
      </c>
      <c r="G114">
        <f t="shared" si="15"/>
        <v>0</v>
      </c>
      <c r="H114">
        <f t="shared" si="16"/>
        <v>0</v>
      </c>
      <c r="I114" s="21">
        <f t="shared" si="24"/>
        <v>0</v>
      </c>
      <c r="J114">
        <f t="shared" si="17"/>
        <v>0</v>
      </c>
      <c r="K114">
        <f t="shared" si="18"/>
        <v>0</v>
      </c>
      <c r="L114">
        <f t="shared" si="19"/>
        <v>0</v>
      </c>
      <c r="M114">
        <f t="shared" si="20"/>
        <v>0</v>
      </c>
      <c r="N114">
        <f t="shared" si="21"/>
        <v>0</v>
      </c>
      <c r="O114" s="12">
        <f t="shared" si="25"/>
        <v>0</v>
      </c>
      <c r="P114" s="23" t="e">
        <f t="shared" si="22"/>
        <v>#DIV/0!</v>
      </c>
      <c r="Q114" t="e">
        <f t="shared" si="23"/>
        <v>#DIV/0!</v>
      </c>
    </row>
    <row r="115" spans="2:17" hidden="1">
      <c r="B115" s="15">
        <v>42332</v>
      </c>
      <c r="C115" s="12">
        <f>VLOOKUP(B115,'Hash distribution and Revenue '!B117:S857,11,1)</f>
        <v>0</v>
      </c>
      <c r="D115">
        <f>VLOOKUP(B115,'Hash distribution and Revenue '!B117:S857,7,1)</f>
        <v>0</v>
      </c>
      <c r="E115" s="12">
        <f t="shared" si="13"/>
        <v>0</v>
      </c>
      <c r="F115" s="12">
        <f t="shared" si="14"/>
        <v>0</v>
      </c>
      <c r="G115">
        <f t="shared" si="15"/>
        <v>0</v>
      </c>
      <c r="H115">
        <f t="shared" si="16"/>
        <v>0</v>
      </c>
      <c r="I115" s="21">
        <f t="shared" si="24"/>
        <v>0</v>
      </c>
      <c r="J115">
        <f t="shared" si="17"/>
        <v>0</v>
      </c>
      <c r="K115">
        <f t="shared" si="18"/>
        <v>0</v>
      </c>
      <c r="L115">
        <f t="shared" si="19"/>
        <v>0</v>
      </c>
      <c r="M115">
        <f t="shared" si="20"/>
        <v>0</v>
      </c>
      <c r="N115">
        <f t="shared" si="21"/>
        <v>0</v>
      </c>
      <c r="O115" s="12">
        <f t="shared" si="25"/>
        <v>0</v>
      </c>
      <c r="P115" s="23" t="e">
        <f t="shared" si="22"/>
        <v>#DIV/0!</v>
      </c>
      <c r="Q115" t="e">
        <f t="shared" si="23"/>
        <v>#DIV/0!</v>
      </c>
    </row>
    <row r="116" spans="2:17" hidden="1">
      <c r="B116" s="15">
        <v>42335</v>
      </c>
      <c r="C116" s="12">
        <f>VLOOKUP(B116,'Hash distribution and Revenue '!B118:S858,11,1)</f>
        <v>0</v>
      </c>
      <c r="D116">
        <f>VLOOKUP(B116,'Hash distribution and Revenue '!B118:S858,7,1)</f>
        <v>0</v>
      </c>
      <c r="E116" s="12">
        <f t="shared" si="13"/>
        <v>0</v>
      </c>
      <c r="F116" s="12">
        <f t="shared" si="14"/>
        <v>0</v>
      </c>
      <c r="G116">
        <f t="shared" si="15"/>
        <v>0</v>
      </c>
      <c r="H116">
        <f t="shared" si="16"/>
        <v>0</v>
      </c>
      <c r="I116" s="21">
        <f t="shared" si="24"/>
        <v>0</v>
      </c>
      <c r="J116">
        <f t="shared" si="17"/>
        <v>0</v>
      </c>
      <c r="K116">
        <f t="shared" si="18"/>
        <v>0</v>
      </c>
      <c r="L116">
        <f t="shared" si="19"/>
        <v>0</v>
      </c>
      <c r="M116">
        <f t="shared" si="20"/>
        <v>0</v>
      </c>
      <c r="N116">
        <f t="shared" si="21"/>
        <v>0</v>
      </c>
      <c r="O116" s="12">
        <f t="shared" si="25"/>
        <v>0</v>
      </c>
      <c r="P116" s="23" t="e">
        <f t="shared" si="22"/>
        <v>#DIV/0!</v>
      </c>
      <c r="Q116" t="e">
        <f t="shared" si="23"/>
        <v>#DIV/0!</v>
      </c>
    </row>
    <row r="117" spans="2:17" hidden="1">
      <c r="B117" s="15">
        <v>42338</v>
      </c>
      <c r="C117" s="12">
        <f>VLOOKUP(B117,'Hash distribution and Revenue '!B119:S859,11,1)</f>
        <v>0</v>
      </c>
      <c r="D117">
        <f>VLOOKUP(B117,'Hash distribution and Revenue '!B119:S859,7,1)</f>
        <v>0</v>
      </c>
      <c r="E117" s="12">
        <f t="shared" si="13"/>
        <v>0</v>
      </c>
      <c r="F117" s="12">
        <f t="shared" si="14"/>
        <v>0</v>
      </c>
      <c r="G117">
        <f t="shared" si="15"/>
        <v>0</v>
      </c>
      <c r="H117">
        <f t="shared" si="16"/>
        <v>0</v>
      </c>
      <c r="I117" s="21">
        <f t="shared" si="24"/>
        <v>0</v>
      </c>
      <c r="J117">
        <f t="shared" si="17"/>
        <v>0</v>
      </c>
      <c r="K117">
        <f t="shared" si="18"/>
        <v>0</v>
      </c>
      <c r="L117">
        <f t="shared" si="19"/>
        <v>0</v>
      </c>
      <c r="M117">
        <f t="shared" si="20"/>
        <v>0</v>
      </c>
      <c r="N117">
        <f t="shared" si="21"/>
        <v>0</v>
      </c>
      <c r="O117" s="12">
        <f t="shared" si="25"/>
        <v>0</v>
      </c>
      <c r="P117" s="23" t="e">
        <f t="shared" si="22"/>
        <v>#DIV/0!</v>
      </c>
      <c r="Q117" t="e">
        <f t="shared" si="23"/>
        <v>#DIV/0!</v>
      </c>
    </row>
    <row r="118" spans="2:17" hidden="1">
      <c r="B118" s="15">
        <v>42341</v>
      </c>
      <c r="C118" s="12">
        <f>VLOOKUP(B118,'Hash distribution and Revenue '!B120:S860,11,1)</f>
        <v>0</v>
      </c>
      <c r="D118">
        <f>VLOOKUP(B118,'Hash distribution and Revenue '!B120:S860,7,1)</f>
        <v>0</v>
      </c>
      <c r="E118" s="12">
        <f t="shared" si="13"/>
        <v>0</v>
      </c>
      <c r="F118" s="12">
        <f t="shared" si="14"/>
        <v>0</v>
      </c>
      <c r="G118">
        <f t="shared" si="15"/>
        <v>0</v>
      </c>
      <c r="H118">
        <f t="shared" si="16"/>
        <v>0</v>
      </c>
      <c r="I118" s="21">
        <f t="shared" si="24"/>
        <v>0</v>
      </c>
      <c r="J118">
        <f t="shared" si="17"/>
        <v>0</v>
      </c>
      <c r="K118">
        <f t="shared" si="18"/>
        <v>0</v>
      </c>
      <c r="L118">
        <f t="shared" si="19"/>
        <v>0</v>
      </c>
      <c r="M118">
        <f t="shared" si="20"/>
        <v>0</v>
      </c>
      <c r="N118">
        <f t="shared" si="21"/>
        <v>0</v>
      </c>
      <c r="O118" s="12">
        <f t="shared" si="25"/>
        <v>0</v>
      </c>
      <c r="P118" s="23" t="e">
        <f t="shared" si="22"/>
        <v>#DIV/0!</v>
      </c>
      <c r="Q118" t="e">
        <f t="shared" si="23"/>
        <v>#DIV/0!</v>
      </c>
    </row>
    <row r="119" spans="2:17" hidden="1">
      <c r="B119" s="15">
        <v>42344</v>
      </c>
      <c r="C119" s="12">
        <f>VLOOKUP(B119,'Hash distribution and Revenue '!B121:S861,11,1)</f>
        <v>0</v>
      </c>
      <c r="D119">
        <f>VLOOKUP(B119,'Hash distribution and Revenue '!B121:S861,7,1)</f>
        <v>0</v>
      </c>
      <c r="E119" s="12">
        <f t="shared" si="13"/>
        <v>0</v>
      </c>
      <c r="F119" s="12">
        <f t="shared" si="14"/>
        <v>0</v>
      </c>
      <c r="G119">
        <f t="shared" si="15"/>
        <v>0</v>
      </c>
      <c r="H119">
        <f t="shared" si="16"/>
        <v>0</v>
      </c>
      <c r="I119" s="21">
        <f t="shared" si="24"/>
        <v>0</v>
      </c>
      <c r="J119">
        <f t="shared" si="17"/>
        <v>0</v>
      </c>
      <c r="K119">
        <f t="shared" si="18"/>
        <v>0</v>
      </c>
      <c r="L119">
        <f t="shared" si="19"/>
        <v>0</v>
      </c>
      <c r="M119">
        <f t="shared" si="20"/>
        <v>0</v>
      </c>
      <c r="N119">
        <f t="shared" si="21"/>
        <v>0</v>
      </c>
      <c r="O119" s="12">
        <f t="shared" si="25"/>
        <v>0</v>
      </c>
      <c r="P119" s="23" t="e">
        <f t="shared" si="22"/>
        <v>#DIV/0!</v>
      </c>
      <c r="Q119" t="e">
        <f t="shared" si="23"/>
        <v>#DIV/0!</v>
      </c>
    </row>
    <row r="120" spans="2:17" hidden="1">
      <c r="B120" s="15">
        <v>42347</v>
      </c>
      <c r="C120" s="12">
        <f>VLOOKUP(B120,'Hash distribution and Revenue '!B122:S862,11,1)</f>
        <v>0</v>
      </c>
      <c r="D120">
        <f>VLOOKUP(B120,'Hash distribution and Revenue '!B122:S862,7,1)</f>
        <v>0</v>
      </c>
      <c r="E120" s="12">
        <f t="shared" si="13"/>
        <v>0</v>
      </c>
      <c r="F120" s="12">
        <f t="shared" si="14"/>
        <v>0</v>
      </c>
      <c r="G120">
        <f t="shared" si="15"/>
        <v>0</v>
      </c>
      <c r="H120">
        <f t="shared" si="16"/>
        <v>0</v>
      </c>
      <c r="I120" s="21">
        <f t="shared" si="24"/>
        <v>0</v>
      </c>
      <c r="J120">
        <f t="shared" si="17"/>
        <v>0</v>
      </c>
      <c r="K120">
        <f t="shared" si="18"/>
        <v>0</v>
      </c>
      <c r="L120">
        <f t="shared" si="19"/>
        <v>0</v>
      </c>
      <c r="M120">
        <f t="shared" si="20"/>
        <v>0</v>
      </c>
      <c r="N120">
        <f t="shared" si="21"/>
        <v>0</v>
      </c>
      <c r="O120" s="12">
        <f t="shared" si="25"/>
        <v>0</v>
      </c>
      <c r="P120" s="23" t="e">
        <f t="shared" si="22"/>
        <v>#DIV/0!</v>
      </c>
      <c r="Q120" t="e">
        <f t="shared" si="23"/>
        <v>#DIV/0!</v>
      </c>
    </row>
    <row r="121" spans="2:17" hidden="1">
      <c r="B121" s="15">
        <v>42350</v>
      </c>
      <c r="C121" s="12">
        <f>VLOOKUP(B121,'Hash distribution and Revenue '!B123:S863,11,1)</f>
        <v>0</v>
      </c>
      <c r="D121">
        <f>VLOOKUP(B121,'Hash distribution and Revenue '!B123:S863,7,1)</f>
        <v>0</v>
      </c>
      <c r="E121" s="12">
        <f t="shared" si="13"/>
        <v>0</v>
      </c>
      <c r="F121" s="12">
        <f t="shared" si="14"/>
        <v>0</v>
      </c>
      <c r="G121">
        <f t="shared" si="15"/>
        <v>0</v>
      </c>
      <c r="H121">
        <f t="shared" si="16"/>
        <v>0</v>
      </c>
      <c r="I121" s="21">
        <f t="shared" si="24"/>
        <v>0</v>
      </c>
      <c r="J121">
        <f t="shared" si="17"/>
        <v>0</v>
      </c>
      <c r="K121">
        <f t="shared" si="18"/>
        <v>0</v>
      </c>
      <c r="L121">
        <f t="shared" si="19"/>
        <v>0</v>
      </c>
      <c r="M121">
        <f t="shared" si="20"/>
        <v>0</v>
      </c>
      <c r="N121">
        <f t="shared" si="21"/>
        <v>0</v>
      </c>
      <c r="O121" s="12">
        <f t="shared" si="25"/>
        <v>0</v>
      </c>
      <c r="P121" s="23" t="e">
        <f t="shared" si="22"/>
        <v>#DIV/0!</v>
      </c>
      <c r="Q121" t="e">
        <f t="shared" si="23"/>
        <v>#DIV/0!</v>
      </c>
    </row>
    <row r="122" spans="2:17" hidden="1">
      <c r="B122" s="15">
        <v>42353</v>
      </c>
      <c r="C122" s="12">
        <f>VLOOKUP(B122,'Hash distribution and Revenue '!B124:S864,11,1)</f>
        <v>0</v>
      </c>
      <c r="D122">
        <f>VLOOKUP(B122,'Hash distribution and Revenue '!B124:S864,7,1)</f>
        <v>0</v>
      </c>
      <c r="E122" s="12">
        <f t="shared" si="13"/>
        <v>0</v>
      </c>
      <c r="F122" s="12">
        <f t="shared" si="14"/>
        <v>0</v>
      </c>
      <c r="G122">
        <f t="shared" si="15"/>
        <v>0</v>
      </c>
      <c r="H122">
        <f t="shared" si="16"/>
        <v>0</v>
      </c>
      <c r="I122" s="21">
        <f t="shared" si="24"/>
        <v>0</v>
      </c>
      <c r="J122">
        <f t="shared" si="17"/>
        <v>0</v>
      </c>
      <c r="K122">
        <f t="shared" si="18"/>
        <v>0</v>
      </c>
      <c r="L122">
        <f t="shared" si="19"/>
        <v>0</v>
      </c>
      <c r="M122">
        <f t="shared" si="20"/>
        <v>0</v>
      </c>
      <c r="N122">
        <f t="shared" si="21"/>
        <v>0</v>
      </c>
      <c r="O122" s="12">
        <f t="shared" si="25"/>
        <v>0</v>
      </c>
      <c r="P122" s="23" t="e">
        <f t="shared" si="22"/>
        <v>#DIV/0!</v>
      </c>
      <c r="Q122" t="e">
        <f t="shared" si="23"/>
        <v>#DIV/0!</v>
      </c>
    </row>
    <row r="123" spans="2:17" hidden="1">
      <c r="B123" s="15">
        <v>42356</v>
      </c>
      <c r="C123" s="12">
        <f>VLOOKUP(B123,'Hash distribution and Revenue '!B125:S865,11,1)</f>
        <v>0</v>
      </c>
      <c r="D123">
        <f>VLOOKUP(B123,'Hash distribution and Revenue '!B125:S865,7,1)</f>
        <v>0</v>
      </c>
      <c r="E123" s="12">
        <f t="shared" si="13"/>
        <v>0</v>
      </c>
      <c r="F123" s="12">
        <f t="shared" si="14"/>
        <v>0</v>
      </c>
      <c r="G123">
        <f t="shared" si="15"/>
        <v>0</v>
      </c>
      <c r="H123">
        <f t="shared" si="16"/>
        <v>0</v>
      </c>
      <c r="I123" s="21">
        <f t="shared" si="24"/>
        <v>0</v>
      </c>
      <c r="J123">
        <f t="shared" si="17"/>
        <v>0</v>
      </c>
      <c r="K123">
        <f t="shared" si="18"/>
        <v>0</v>
      </c>
      <c r="L123">
        <f t="shared" si="19"/>
        <v>0</v>
      </c>
      <c r="M123">
        <f t="shared" si="20"/>
        <v>0</v>
      </c>
      <c r="N123">
        <f t="shared" si="21"/>
        <v>0</v>
      </c>
      <c r="O123" s="12">
        <f t="shared" si="25"/>
        <v>0</v>
      </c>
      <c r="P123" s="23" t="e">
        <f t="shared" si="22"/>
        <v>#DIV/0!</v>
      </c>
      <c r="Q123" t="e">
        <f t="shared" si="23"/>
        <v>#DIV/0!</v>
      </c>
    </row>
    <row r="124" spans="2:17" hidden="1">
      <c r="B124" s="15">
        <v>42359</v>
      </c>
      <c r="C124" s="12">
        <f>VLOOKUP(B124,'Hash distribution and Revenue '!B126:S866,11,1)</f>
        <v>0</v>
      </c>
      <c r="D124">
        <f>VLOOKUP(B124,'Hash distribution and Revenue '!B126:S866,7,1)</f>
        <v>0</v>
      </c>
      <c r="E124" s="12">
        <f t="shared" si="13"/>
        <v>0</v>
      </c>
      <c r="F124" s="12">
        <f t="shared" si="14"/>
        <v>0</v>
      </c>
      <c r="G124">
        <f t="shared" si="15"/>
        <v>0</v>
      </c>
      <c r="H124">
        <f t="shared" si="16"/>
        <v>0</v>
      </c>
      <c r="I124" s="21">
        <f t="shared" si="24"/>
        <v>0</v>
      </c>
      <c r="J124">
        <f t="shared" si="17"/>
        <v>0</v>
      </c>
      <c r="K124">
        <f t="shared" si="18"/>
        <v>0</v>
      </c>
      <c r="L124">
        <f t="shared" si="19"/>
        <v>0</v>
      </c>
      <c r="M124">
        <f t="shared" si="20"/>
        <v>0</v>
      </c>
      <c r="N124">
        <f t="shared" si="21"/>
        <v>0</v>
      </c>
      <c r="O124" s="12">
        <f t="shared" si="25"/>
        <v>0</v>
      </c>
      <c r="P124" s="23" t="e">
        <f t="shared" si="22"/>
        <v>#DIV/0!</v>
      </c>
      <c r="Q124" t="e">
        <f t="shared" si="23"/>
        <v>#DIV/0!</v>
      </c>
    </row>
    <row r="125" spans="2:17" hidden="1">
      <c r="B125" s="15">
        <v>42362</v>
      </c>
      <c r="C125" s="12">
        <f>VLOOKUP(B125,'Hash distribution and Revenue '!B127:S867,11,1)</f>
        <v>0</v>
      </c>
      <c r="D125">
        <f>VLOOKUP(B125,'Hash distribution and Revenue '!B127:S867,7,1)</f>
        <v>0</v>
      </c>
      <c r="E125" s="12">
        <f t="shared" si="13"/>
        <v>0</v>
      </c>
      <c r="F125" s="12">
        <f t="shared" si="14"/>
        <v>0</v>
      </c>
      <c r="G125">
        <f t="shared" si="15"/>
        <v>0</v>
      </c>
      <c r="H125">
        <f t="shared" si="16"/>
        <v>0</v>
      </c>
      <c r="I125" s="21">
        <f t="shared" si="24"/>
        <v>0</v>
      </c>
      <c r="J125">
        <f t="shared" si="17"/>
        <v>0</v>
      </c>
      <c r="K125">
        <f t="shared" si="18"/>
        <v>0</v>
      </c>
      <c r="L125">
        <f t="shared" si="19"/>
        <v>0</v>
      </c>
      <c r="M125">
        <f t="shared" si="20"/>
        <v>0</v>
      </c>
      <c r="N125">
        <f t="shared" si="21"/>
        <v>0</v>
      </c>
      <c r="O125" s="12">
        <f t="shared" si="25"/>
        <v>0</v>
      </c>
      <c r="P125" s="23" t="e">
        <f t="shared" si="22"/>
        <v>#DIV/0!</v>
      </c>
      <c r="Q125" t="e">
        <f t="shared" si="23"/>
        <v>#DIV/0!</v>
      </c>
    </row>
    <row r="126" spans="2:17" hidden="1">
      <c r="B126" s="15">
        <v>42365</v>
      </c>
      <c r="C126" s="12">
        <f>VLOOKUP(B126,'Hash distribution and Revenue '!B128:S868,11,1)</f>
        <v>0</v>
      </c>
      <c r="D126">
        <f>VLOOKUP(B126,'Hash distribution and Revenue '!B128:S868,7,1)</f>
        <v>0</v>
      </c>
      <c r="E126" s="12">
        <f t="shared" si="13"/>
        <v>0</v>
      </c>
      <c r="F126" s="12">
        <f t="shared" si="14"/>
        <v>0</v>
      </c>
      <c r="G126">
        <f t="shared" si="15"/>
        <v>0</v>
      </c>
      <c r="H126">
        <f t="shared" si="16"/>
        <v>0</v>
      </c>
      <c r="I126" s="21">
        <f t="shared" si="24"/>
        <v>0</v>
      </c>
      <c r="J126">
        <f t="shared" si="17"/>
        <v>0</v>
      </c>
      <c r="K126">
        <f t="shared" si="18"/>
        <v>0</v>
      </c>
      <c r="L126">
        <f t="shared" si="19"/>
        <v>0</v>
      </c>
      <c r="M126">
        <f t="shared" si="20"/>
        <v>0</v>
      </c>
      <c r="N126">
        <f t="shared" si="21"/>
        <v>0</v>
      </c>
      <c r="O126" s="12">
        <f t="shared" si="25"/>
        <v>0</v>
      </c>
      <c r="P126" s="23" t="e">
        <f t="shared" si="22"/>
        <v>#DIV/0!</v>
      </c>
      <c r="Q126" t="e">
        <f t="shared" si="23"/>
        <v>#DIV/0!</v>
      </c>
    </row>
    <row r="127" spans="2:17" hidden="1">
      <c r="B127" s="15">
        <v>42368</v>
      </c>
      <c r="C127" s="12">
        <f>VLOOKUP(B127,'Hash distribution and Revenue '!B129:S869,11,1)</f>
        <v>0</v>
      </c>
      <c r="D127">
        <f>VLOOKUP(B127,'Hash distribution and Revenue '!B129:S869,7,1)</f>
        <v>0</v>
      </c>
      <c r="E127" s="12">
        <f t="shared" si="13"/>
        <v>0</v>
      </c>
      <c r="F127" s="12">
        <f t="shared" si="14"/>
        <v>0</v>
      </c>
      <c r="G127">
        <f t="shared" si="15"/>
        <v>0</v>
      </c>
      <c r="H127">
        <f t="shared" si="16"/>
        <v>0</v>
      </c>
      <c r="I127" s="21">
        <f t="shared" si="24"/>
        <v>0</v>
      </c>
      <c r="J127">
        <f t="shared" si="17"/>
        <v>0</v>
      </c>
      <c r="K127">
        <f t="shared" si="18"/>
        <v>0</v>
      </c>
      <c r="L127">
        <f t="shared" si="19"/>
        <v>0</v>
      </c>
      <c r="M127">
        <f t="shared" si="20"/>
        <v>0</v>
      </c>
      <c r="N127">
        <f t="shared" si="21"/>
        <v>0</v>
      </c>
      <c r="O127" s="12">
        <f t="shared" si="25"/>
        <v>0</v>
      </c>
      <c r="P127" s="23" t="e">
        <f t="shared" si="22"/>
        <v>#DIV/0!</v>
      </c>
      <c r="Q127" t="e">
        <f t="shared" si="23"/>
        <v>#DIV/0!</v>
      </c>
    </row>
    <row r="128" spans="2:17">
      <c r="B128" s="15">
        <v>42371</v>
      </c>
      <c r="C128" s="12">
        <f>VLOOKUP(B128,'Hash distribution and Revenue '!B130:S870,14,1)</f>
        <v>2.0984059633432</v>
      </c>
      <c r="D128">
        <f>VLOOKUP(B128,'Hash distribution and Revenue '!B130:S870,7,1)</f>
        <v>0.45039999999999997</v>
      </c>
      <c r="E128" s="12">
        <f t="shared" si="13"/>
        <v>450399.99999999994</v>
      </c>
      <c r="F128" s="12">
        <f t="shared" si="14"/>
        <v>128685.71428571428</v>
      </c>
      <c r="G128">
        <f t="shared" si="15"/>
        <v>3706148.5714285709</v>
      </c>
      <c r="H128">
        <f t="shared" si="16"/>
        <v>470680.86857142852</v>
      </c>
      <c r="I128" s="21">
        <f t="shared" si="24"/>
        <v>443943.65387755097</v>
      </c>
      <c r="J128">
        <f t="shared" si="17"/>
        <v>222368.91428571424</v>
      </c>
      <c r="K128">
        <f t="shared" si="18"/>
        <v>185307.42857142855</v>
      </c>
      <c r="L128">
        <f t="shared" si="19"/>
        <v>148245.94285714283</v>
      </c>
      <c r="M128">
        <f>G128*0.04</f>
        <v>148245.94285714283</v>
      </c>
      <c r="N128">
        <f t="shared" si="21"/>
        <v>73870.468735439368</v>
      </c>
      <c r="O128" s="12">
        <f>M128+N128</f>
        <v>222116.41159258218</v>
      </c>
      <c r="P128" s="23">
        <f t="shared" si="22"/>
        <v>-105849.06689492259</v>
      </c>
      <c r="Q128">
        <f t="shared" si="23"/>
        <v>-10584906.689492259</v>
      </c>
    </row>
    <row r="129" spans="2:17">
      <c r="B129" s="15">
        <v>42374</v>
      </c>
      <c r="C129" s="12">
        <f>VLOOKUP(B129,'Hash distribution and Revenue '!B131:S871,14,1)</f>
        <v>2.09124086361602</v>
      </c>
      <c r="D129">
        <f>VLOOKUP(B129,'Hash distribution and Revenue '!B131:S871,7,1)</f>
        <v>0.45039999999999997</v>
      </c>
      <c r="E129" s="12">
        <f t="shared" si="13"/>
        <v>450399.99999999994</v>
      </c>
      <c r="F129" s="12">
        <f t="shared" si="14"/>
        <v>128685.71428571428</v>
      </c>
      <c r="G129">
        <f t="shared" si="15"/>
        <v>3706148.5714285709</v>
      </c>
      <c r="H129">
        <f t="shared" si="16"/>
        <v>470680.86857142852</v>
      </c>
      <c r="I129" s="21">
        <f t="shared" si="24"/>
        <v>443943.65387755097</v>
      </c>
      <c r="J129">
        <f t="shared" si="17"/>
        <v>222368.91428571424</v>
      </c>
      <c r="K129">
        <f t="shared" si="18"/>
        <v>185307.42857142855</v>
      </c>
      <c r="L129">
        <f t="shared" si="19"/>
        <v>148245.94285714283</v>
      </c>
      <c r="M129">
        <f t="shared" ref="M129:M192" si="26">G129*0.04</f>
        <v>148245.94285714283</v>
      </c>
      <c r="N129">
        <f t="shared" si="21"/>
        <v>73870.468735439368</v>
      </c>
      <c r="O129" s="12">
        <f t="shared" ref="O129:O192" si="27">M129+N129</f>
        <v>222116.41159258218</v>
      </c>
      <c r="P129" s="23">
        <f t="shared" si="22"/>
        <v>-106211.73496373575</v>
      </c>
      <c r="Q129">
        <f t="shared" si="23"/>
        <v>-10621173.496373575</v>
      </c>
    </row>
    <row r="130" spans="2:17">
      <c r="B130" s="15">
        <v>42377</v>
      </c>
      <c r="C130" s="12">
        <f>VLOOKUP(B130,'Hash distribution and Revenue '!B132:S872,14,1)</f>
        <v>2.1942149657762</v>
      </c>
      <c r="D130">
        <f>VLOOKUP(B130,'Hash distribution and Revenue '!B132:S872,7,1)</f>
        <v>0.45039999999999997</v>
      </c>
      <c r="E130" s="12">
        <f t="shared" si="13"/>
        <v>450399.99999999994</v>
      </c>
      <c r="F130" s="12">
        <f t="shared" si="14"/>
        <v>128685.71428571428</v>
      </c>
      <c r="G130">
        <f t="shared" si="15"/>
        <v>3706148.5714285709</v>
      </c>
      <c r="H130">
        <f t="shared" si="16"/>
        <v>470680.86857142852</v>
      </c>
      <c r="I130" s="21">
        <f t="shared" si="24"/>
        <v>443943.65387755097</v>
      </c>
      <c r="J130">
        <f t="shared" si="17"/>
        <v>222368.91428571424</v>
      </c>
      <c r="K130">
        <f t="shared" si="18"/>
        <v>185307.42857142855</v>
      </c>
      <c r="L130">
        <f t="shared" si="19"/>
        <v>148245.94285714283</v>
      </c>
      <c r="M130">
        <f t="shared" si="26"/>
        <v>148245.94285714283</v>
      </c>
      <c r="N130">
        <f t="shared" si="21"/>
        <v>73870.468735439368</v>
      </c>
      <c r="O130" s="12">
        <f t="shared" si="27"/>
        <v>222116.41159258218</v>
      </c>
      <c r="P130" s="23">
        <f t="shared" si="22"/>
        <v>-101227.19097353521</v>
      </c>
      <c r="Q130">
        <f t="shared" si="23"/>
        <v>-10122719.097353522</v>
      </c>
    </row>
    <row r="131" spans="2:17">
      <c r="B131" s="15">
        <v>42380</v>
      </c>
      <c r="C131" s="12">
        <f>VLOOKUP(B131,'Hash distribution and Revenue '!B133:S873,14,1)</f>
        <v>2.1709768044988702</v>
      </c>
      <c r="D131">
        <f>VLOOKUP(B131,'Hash distribution and Revenue '!B133:S873,7,1)</f>
        <v>0.45039999999999997</v>
      </c>
      <c r="E131" s="12">
        <f t="shared" si="13"/>
        <v>450399.99999999994</v>
      </c>
      <c r="F131" s="12">
        <f t="shared" si="14"/>
        <v>128685.71428571428</v>
      </c>
      <c r="G131">
        <f t="shared" si="15"/>
        <v>3706148.5714285709</v>
      </c>
      <c r="H131">
        <f t="shared" si="16"/>
        <v>470680.86857142852</v>
      </c>
      <c r="I131" s="21">
        <f t="shared" si="24"/>
        <v>443943.65387755097</v>
      </c>
      <c r="J131">
        <f t="shared" si="17"/>
        <v>222368.91428571424</v>
      </c>
      <c r="K131">
        <f t="shared" si="18"/>
        <v>185307.42857142855</v>
      </c>
      <c r="L131">
        <f t="shared" si="19"/>
        <v>148245.94285714283</v>
      </c>
      <c r="M131">
        <f t="shared" si="26"/>
        <v>148245.94285714283</v>
      </c>
      <c r="N131">
        <f t="shared" si="21"/>
        <v>73870.468735439368</v>
      </c>
      <c r="O131" s="12">
        <f t="shared" si="27"/>
        <v>222116.41159258218</v>
      </c>
      <c r="P131" s="23">
        <f t="shared" si="22"/>
        <v>-102310.73872161828</v>
      </c>
      <c r="Q131">
        <f t="shared" si="23"/>
        <v>-10231073.872161828</v>
      </c>
    </row>
    <row r="132" spans="2:17">
      <c r="B132" s="15">
        <v>42383</v>
      </c>
      <c r="C132" s="12">
        <f>VLOOKUP(B132,'Hash distribution and Revenue '!B134:S874,14,1)</f>
        <v>1.9091380353866001</v>
      </c>
      <c r="D132">
        <f>VLOOKUP(B132,'Hash distribution and Revenue '!B134:S874,7,1)</f>
        <v>0.45039999999999997</v>
      </c>
      <c r="E132" s="12">
        <f t="shared" si="13"/>
        <v>450399.99999999994</v>
      </c>
      <c r="F132" s="12">
        <f t="shared" si="14"/>
        <v>128685.71428571428</v>
      </c>
      <c r="G132">
        <f t="shared" si="15"/>
        <v>3706148.5714285709</v>
      </c>
      <c r="H132">
        <f t="shared" si="16"/>
        <v>470680.86857142852</v>
      </c>
      <c r="I132" s="21">
        <f t="shared" si="24"/>
        <v>443943.65387755097</v>
      </c>
      <c r="J132">
        <f t="shared" si="17"/>
        <v>222368.91428571424</v>
      </c>
      <c r="K132">
        <f t="shared" si="18"/>
        <v>185307.42857142855</v>
      </c>
      <c r="L132">
        <f t="shared" si="19"/>
        <v>148245.94285714283</v>
      </c>
      <c r="M132">
        <f t="shared" si="26"/>
        <v>148245.94285714283</v>
      </c>
      <c r="N132">
        <f t="shared" si="21"/>
        <v>73870.468735439368</v>
      </c>
      <c r="O132" s="12">
        <f t="shared" si="27"/>
        <v>222116.41159258218</v>
      </c>
      <c r="P132" s="23">
        <f t="shared" si="22"/>
        <v>-116342.81981583833</v>
      </c>
      <c r="Q132">
        <f t="shared" si="23"/>
        <v>-11634281.981583834</v>
      </c>
    </row>
    <row r="133" spans="2:17">
      <c r="B133" s="15">
        <v>42386</v>
      </c>
      <c r="C133" s="12">
        <f>VLOOKUP(B133,'Hash distribution and Revenue '!B135:S875,14,1)</f>
        <v>1.6961341147737601</v>
      </c>
      <c r="D133">
        <f>VLOOKUP(B133,'Hash distribution and Revenue '!B135:S875,7,1)</f>
        <v>0.45039999999999997</v>
      </c>
      <c r="E133" s="12">
        <f t="shared" si="13"/>
        <v>450399.99999999994</v>
      </c>
      <c r="F133" s="12">
        <f t="shared" si="14"/>
        <v>128685.71428571428</v>
      </c>
      <c r="G133">
        <f t="shared" si="15"/>
        <v>3706148.5714285709</v>
      </c>
      <c r="H133">
        <f t="shared" si="16"/>
        <v>470680.86857142852</v>
      </c>
      <c r="I133" s="21">
        <f t="shared" si="24"/>
        <v>443943.65387755097</v>
      </c>
      <c r="J133">
        <f t="shared" si="17"/>
        <v>222368.91428571424</v>
      </c>
      <c r="K133">
        <f t="shared" si="18"/>
        <v>185307.42857142855</v>
      </c>
      <c r="L133">
        <f t="shared" si="19"/>
        <v>148245.94285714283</v>
      </c>
      <c r="M133">
        <f t="shared" si="26"/>
        <v>148245.94285714283</v>
      </c>
      <c r="N133">
        <f t="shared" si="21"/>
        <v>73870.468735439368</v>
      </c>
      <c r="O133" s="12">
        <f t="shared" si="27"/>
        <v>222116.41159258218</v>
      </c>
      <c r="P133" s="23">
        <f t="shared" si="22"/>
        <v>-130953.50982200739</v>
      </c>
      <c r="Q133">
        <f t="shared" si="23"/>
        <v>-13095350.982200738</v>
      </c>
    </row>
    <row r="134" spans="2:17">
      <c r="B134" s="15">
        <v>42389</v>
      </c>
      <c r="C134" s="12">
        <f>VLOOKUP(B134,'Hash distribution and Revenue '!B136:S876,14,1)</f>
        <v>1.8644165290383901</v>
      </c>
      <c r="D134">
        <f>VLOOKUP(B134,'Hash distribution and Revenue '!B136:S876,7,1)</f>
        <v>0.45039999999999997</v>
      </c>
      <c r="E134" s="12">
        <f t="shared" ref="E134:E197" si="28">D134*1000000</f>
        <v>450399.99999999994</v>
      </c>
      <c r="F134" s="12">
        <f t="shared" ref="F134:F197" si="29">E134/3.5</f>
        <v>128685.71428571428</v>
      </c>
      <c r="G134">
        <f t="shared" ref="G134:G197" si="30">F134*1.2*24</f>
        <v>3706148.5714285709</v>
      </c>
      <c r="H134">
        <f t="shared" ref="H134:H197" si="31">G134*0.127</f>
        <v>470680.86857142852</v>
      </c>
      <c r="I134" s="21">
        <f t="shared" si="24"/>
        <v>443943.65387755097</v>
      </c>
      <c r="J134">
        <f t="shared" ref="J134:J197" si="32">G134*0.06</f>
        <v>222368.91428571424</v>
      </c>
      <c r="K134">
        <f t="shared" ref="K134:K197" si="33">G134*0.05</f>
        <v>185307.42857142855</v>
      </c>
      <c r="L134">
        <f t="shared" ref="L134:L197" si="34">G134*0.04</f>
        <v>148245.94285714283</v>
      </c>
      <c r="M134">
        <f t="shared" si="26"/>
        <v>148245.94285714283</v>
      </c>
      <c r="N134">
        <f t="shared" ref="N134:N197" si="35">F134*2200/7/547.5</f>
        <v>73870.468735439368</v>
      </c>
      <c r="O134" s="12">
        <f t="shared" si="27"/>
        <v>222116.41159258218</v>
      </c>
      <c r="P134" s="23">
        <f t="shared" ref="P134:P197" si="36">(C134-O134)/C134</f>
        <v>-119133.54323811596</v>
      </c>
      <c r="Q134">
        <f t="shared" ref="Q134:Q197" si="37">P134*100</f>
        <v>-11913354.323811596</v>
      </c>
    </row>
    <row r="135" spans="2:17">
      <c r="B135" s="15">
        <v>42392</v>
      </c>
      <c r="C135" s="12">
        <f>VLOOKUP(B135,'Hash distribution and Revenue '!B137:S877,14,1)</f>
        <v>1.7191603665542401</v>
      </c>
      <c r="D135">
        <f>VLOOKUP(B135,'Hash distribution and Revenue '!B137:S877,7,1)</f>
        <v>0.45039999999999997</v>
      </c>
      <c r="E135" s="12">
        <f t="shared" si="28"/>
        <v>450399.99999999994</v>
      </c>
      <c r="F135" s="12">
        <f t="shared" si="29"/>
        <v>128685.71428571428</v>
      </c>
      <c r="G135">
        <f t="shared" si="30"/>
        <v>3706148.5714285709</v>
      </c>
      <c r="H135">
        <f t="shared" si="31"/>
        <v>470680.86857142852</v>
      </c>
      <c r="I135" s="21">
        <f t="shared" ref="I135:I198" si="38">G135*$I$5</f>
        <v>443943.65387755097</v>
      </c>
      <c r="J135">
        <f t="shared" si="32"/>
        <v>222368.91428571424</v>
      </c>
      <c r="K135">
        <f t="shared" si="33"/>
        <v>185307.42857142855</v>
      </c>
      <c r="L135">
        <f t="shared" si="34"/>
        <v>148245.94285714283</v>
      </c>
      <c r="M135">
        <f t="shared" si="26"/>
        <v>148245.94285714283</v>
      </c>
      <c r="N135">
        <f t="shared" si="35"/>
        <v>73870.468735439368</v>
      </c>
      <c r="O135" s="12">
        <f t="shared" si="27"/>
        <v>222116.41159258218</v>
      </c>
      <c r="P135" s="23">
        <f t="shared" si="36"/>
        <v>-129199.51899391804</v>
      </c>
      <c r="Q135">
        <f t="shared" si="37"/>
        <v>-12919951.899391804</v>
      </c>
    </row>
    <row r="136" spans="2:17">
      <c r="B136" s="15">
        <v>42395</v>
      </c>
      <c r="C136" s="12">
        <f>VLOOKUP(B136,'Hash distribution and Revenue '!B138:S878,14,1)</f>
        <v>1.6430251682868999</v>
      </c>
      <c r="D136">
        <f>VLOOKUP(B136,'Hash distribution and Revenue '!B138:S878,7,1)</f>
        <v>0.45039999999999997</v>
      </c>
      <c r="E136" s="12">
        <f t="shared" si="28"/>
        <v>450399.99999999994</v>
      </c>
      <c r="F136" s="12">
        <f t="shared" si="29"/>
        <v>128685.71428571428</v>
      </c>
      <c r="G136">
        <f t="shared" si="30"/>
        <v>3706148.5714285709</v>
      </c>
      <c r="H136">
        <f t="shared" si="31"/>
        <v>470680.86857142852</v>
      </c>
      <c r="I136" s="21">
        <f t="shared" si="38"/>
        <v>443943.65387755097</v>
      </c>
      <c r="J136">
        <f t="shared" si="32"/>
        <v>222368.91428571424</v>
      </c>
      <c r="K136">
        <f t="shared" si="33"/>
        <v>185307.42857142855</v>
      </c>
      <c r="L136">
        <f t="shared" si="34"/>
        <v>148245.94285714283</v>
      </c>
      <c r="M136">
        <f t="shared" si="26"/>
        <v>148245.94285714283</v>
      </c>
      <c r="N136">
        <f t="shared" si="35"/>
        <v>73870.468735439368</v>
      </c>
      <c r="O136" s="12">
        <f t="shared" si="27"/>
        <v>222116.41159258218</v>
      </c>
      <c r="P136" s="23">
        <f t="shared" si="36"/>
        <v>-135186.46753232749</v>
      </c>
      <c r="Q136">
        <f t="shared" si="37"/>
        <v>-13518646.753232749</v>
      </c>
    </row>
    <row r="137" spans="2:17">
      <c r="B137" s="15">
        <v>42398</v>
      </c>
      <c r="C137" s="12">
        <f>VLOOKUP(B137,'Hash distribution and Revenue '!B139:S879,14,1)</f>
        <v>1.58989866278167</v>
      </c>
      <c r="D137">
        <f>VLOOKUP(B137,'Hash distribution and Revenue '!B139:S879,7,1)</f>
        <v>0.45039999999999997</v>
      </c>
      <c r="E137" s="12">
        <f t="shared" si="28"/>
        <v>450399.99999999994</v>
      </c>
      <c r="F137" s="12">
        <f t="shared" si="29"/>
        <v>128685.71428571428</v>
      </c>
      <c r="G137">
        <f t="shared" si="30"/>
        <v>3706148.5714285709</v>
      </c>
      <c r="H137">
        <f t="shared" si="31"/>
        <v>470680.86857142852</v>
      </c>
      <c r="I137" s="21">
        <f t="shared" si="38"/>
        <v>443943.65387755097</v>
      </c>
      <c r="J137">
        <f t="shared" si="32"/>
        <v>222368.91428571424</v>
      </c>
      <c r="K137">
        <f t="shared" si="33"/>
        <v>185307.42857142855</v>
      </c>
      <c r="L137">
        <f t="shared" si="34"/>
        <v>148245.94285714283</v>
      </c>
      <c r="M137">
        <f t="shared" si="26"/>
        <v>148245.94285714283</v>
      </c>
      <c r="N137">
        <f t="shared" si="35"/>
        <v>73870.468735439368</v>
      </c>
      <c r="O137" s="12">
        <f t="shared" si="27"/>
        <v>222116.41159258218</v>
      </c>
      <c r="P137" s="23">
        <f t="shared" si="36"/>
        <v>-139703.76030464083</v>
      </c>
      <c r="Q137">
        <f t="shared" si="37"/>
        <v>-13970376.030464083</v>
      </c>
    </row>
    <row r="138" spans="2:17">
      <c r="B138" s="15">
        <v>42401</v>
      </c>
      <c r="C138" s="12">
        <f>VLOOKUP(B138,'Hash distribution and Revenue '!B140:S880,14,1)</f>
        <v>1.5630421249040201</v>
      </c>
      <c r="D138">
        <f>VLOOKUP(B138,'Hash distribution and Revenue '!B140:S880,7,1)</f>
        <v>0.46130000000000004</v>
      </c>
      <c r="E138" s="12">
        <f t="shared" si="28"/>
        <v>461300.00000000006</v>
      </c>
      <c r="F138" s="12">
        <f t="shared" si="29"/>
        <v>131800.00000000003</v>
      </c>
      <c r="G138">
        <f t="shared" si="30"/>
        <v>3795840.0000000009</v>
      </c>
      <c r="H138">
        <f t="shared" si="31"/>
        <v>482071.68000000011</v>
      </c>
      <c r="I138" s="21">
        <f t="shared" si="38"/>
        <v>454687.40571428585</v>
      </c>
      <c r="J138">
        <f t="shared" si="32"/>
        <v>227750.40000000005</v>
      </c>
      <c r="K138">
        <f t="shared" si="33"/>
        <v>189792.00000000006</v>
      </c>
      <c r="L138">
        <f t="shared" si="34"/>
        <v>151833.60000000003</v>
      </c>
      <c r="M138">
        <f t="shared" si="26"/>
        <v>151833.60000000003</v>
      </c>
      <c r="N138">
        <f t="shared" si="35"/>
        <v>75658.186562296163</v>
      </c>
      <c r="O138" s="12">
        <f t="shared" si="27"/>
        <v>227491.78656229621</v>
      </c>
      <c r="P138" s="23">
        <f t="shared" si="36"/>
        <v>-145543.24537743378</v>
      </c>
      <c r="Q138">
        <f t="shared" si="37"/>
        <v>-14554324.537743378</v>
      </c>
    </row>
    <row r="139" spans="2:17">
      <c r="B139" s="15">
        <v>42404</v>
      </c>
      <c r="C139" s="12">
        <f>VLOOKUP(B139,'Hash distribution and Revenue '!B141:S881,14,1)</f>
        <v>1.63229931228585</v>
      </c>
      <c r="D139">
        <f>VLOOKUP(B139,'Hash distribution and Revenue '!B141:S881,7,1)</f>
        <v>0.46130000000000004</v>
      </c>
      <c r="E139" s="12">
        <f t="shared" si="28"/>
        <v>461300.00000000006</v>
      </c>
      <c r="F139" s="12">
        <f t="shared" si="29"/>
        <v>131800.00000000003</v>
      </c>
      <c r="G139">
        <f t="shared" si="30"/>
        <v>3795840.0000000009</v>
      </c>
      <c r="H139">
        <f t="shared" si="31"/>
        <v>482071.68000000011</v>
      </c>
      <c r="I139" s="21">
        <f t="shared" si="38"/>
        <v>454687.40571428585</v>
      </c>
      <c r="J139">
        <f t="shared" si="32"/>
        <v>227750.40000000005</v>
      </c>
      <c r="K139">
        <f t="shared" si="33"/>
        <v>189792.00000000006</v>
      </c>
      <c r="L139">
        <f t="shared" si="34"/>
        <v>151833.60000000003</v>
      </c>
      <c r="M139">
        <f t="shared" si="26"/>
        <v>151833.60000000003</v>
      </c>
      <c r="N139">
        <f t="shared" si="35"/>
        <v>75658.186562296163</v>
      </c>
      <c r="O139" s="12">
        <f t="shared" si="27"/>
        <v>227491.78656229621</v>
      </c>
      <c r="P139" s="23">
        <f t="shared" si="36"/>
        <v>-139367.91650326052</v>
      </c>
      <c r="Q139">
        <f t="shared" si="37"/>
        <v>-13936791.650326053</v>
      </c>
    </row>
    <row r="140" spans="2:17">
      <c r="B140" s="15">
        <v>42407</v>
      </c>
      <c r="C140" s="12">
        <f>VLOOKUP(B140,'Hash distribution and Revenue '!B142:S882,14,1)</f>
        <v>1.31426735239125</v>
      </c>
      <c r="D140">
        <f>VLOOKUP(B140,'Hash distribution and Revenue '!B142:S882,7,1)</f>
        <v>0.46130000000000004</v>
      </c>
      <c r="E140" s="12">
        <f t="shared" si="28"/>
        <v>461300.00000000006</v>
      </c>
      <c r="F140" s="12">
        <f t="shared" si="29"/>
        <v>131800.00000000003</v>
      </c>
      <c r="G140">
        <f t="shared" si="30"/>
        <v>3795840.0000000009</v>
      </c>
      <c r="H140">
        <f t="shared" si="31"/>
        <v>482071.68000000011</v>
      </c>
      <c r="I140" s="21">
        <f t="shared" si="38"/>
        <v>454687.40571428585</v>
      </c>
      <c r="J140">
        <f t="shared" si="32"/>
        <v>227750.40000000005</v>
      </c>
      <c r="K140">
        <f t="shared" si="33"/>
        <v>189792.00000000006</v>
      </c>
      <c r="L140">
        <f t="shared" si="34"/>
        <v>151833.60000000003</v>
      </c>
      <c r="M140">
        <f t="shared" si="26"/>
        <v>151833.60000000003</v>
      </c>
      <c r="N140">
        <f t="shared" si="35"/>
        <v>75658.186562296163</v>
      </c>
      <c r="O140" s="12">
        <f t="shared" si="27"/>
        <v>227491.78656229621</v>
      </c>
      <c r="P140" s="23">
        <f t="shared" si="36"/>
        <v>-173092.99502953884</v>
      </c>
      <c r="Q140">
        <f t="shared" si="37"/>
        <v>-17309299.502953883</v>
      </c>
    </row>
    <row r="141" spans="2:17">
      <c r="B141" s="15">
        <v>42410</v>
      </c>
      <c r="C141" s="12">
        <f>VLOOKUP(B141,'Hash distribution and Revenue '!B143:S883,14,1)</f>
        <v>1.3318202300465201</v>
      </c>
      <c r="D141">
        <f>VLOOKUP(B141,'Hash distribution and Revenue '!B143:S883,7,1)</f>
        <v>0.46130000000000004</v>
      </c>
      <c r="E141" s="12">
        <f t="shared" si="28"/>
        <v>461300.00000000006</v>
      </c>
      <c r="F141" s="12">
        <f t="shared" si="29"/>
        <v>131800.00000000003</v>
      </c>
      <c r="G141">
        <f t="shared" si="30"/>
        <v>3795840.0000000009</v>
      </c>
      <c r="H141">
        <f t="shared" si="31"/>
        <v>482071.68000000011</v>
      </c>
      <c r="I141" s="21">
        <f t="shared" si="38"/>
        <v>454687.40571428585</v>
      </c>
      <c r="J141">
        <f t="shared" si="32"/>
        <v>227750.40000000005</v>
      </c>
      <c r="K141">
        <f t="shared" si="33"/>
        <v>189792.00000000006</v>
      </c>
      <c r="L141">
        <f t="shared" si="34"/>
        <v>151833.60000000003</v>
      </c>
      <c r="M141">
        <f t="shared" si="26"/>
        <v>151833.60000000003</v>
      </c>
      <c r="N141">
        <f t="shared" si="35"/>
        <v>75658.186562296163</v>
      </c>
      <c r="O141" s="12">
        <f t="shared" si="27"/>
        <v>227491.78656229621</v>
      </c>
      <c r="P141" s="23">
        <f t="shared" si="36"/>
        <v>-170811.68284560446</v>
      </c>
      <c r="Q141">
        <f t="shared" si="37"/>
        <v>-17081168.284560446</v>
      </c>
    </row>
    <row r="142" spans="2:17">
      <c r="B142" s="15">
        <v>42413</v>
      </c>
      <c r="C142" s="12">
        <f>VLOOKUP(B142,'Hash distribution and Revenue '!B144:S884,14,1)</f>
        <v>1.36744943101278</v>
      </c>
      <c r="D142">
        <f>VLOOKUP(B142,'Hash distribution and Revenue '!B144:S884,7,1)</f>
        <v>0.46130000000000004</v>
      </c>
      <c r="E142" s="12">
        <f t="shared" si="28"/>
        <v>461300.00000000006</v>
      </c>
      <c r="F142" s="12">
        <f t="shared" si="29"/>
        <v>131800.00000000003</v>
      </c>
      <c r="G142">
        <f t="shared" si="30"/>
        <v>3795840.0000000009</v>
      </c>
      <c r="H142">
        <f t="shared" si="31"/>
        <v>482071.68000000011</v>
      </c>
      <c r="I142" s="21">
        <f t="shared" si="38"/>
        <v>454687.40571428585</v>
      </c>
      <c r="J142">
        <f t="shared" si="32"/>
        <v>227750.40000000005</v>
      </c>
      <c r="K142">
        <f t="shared" si="33"/>
        <v>189792.00000000006</v>
      </c>
      <c r="L142">
        <f t="shared" si="34"/>
        <v>151833.60000000003</v>
      </c>
      <c r="M142">
        <f t="shared" si="26"/>
        <v>151833.60000000003</v>
      </c>
      <c r="N142">
        <f t="shared" si="35"/>
        <v>75658.186562296163</v>
      </c>
      <c r="O142" s="12">
        <f t="shared" si="27"/>
        <v>227491.78656229621</v>
      </c>
      <c r="P142" s="23">
        <f t="shared" si="36"/>
        <v>-166361.12016542943</v>
      </c>
      <c r="Q142">
        <f t="shared" si="37"/>
        <v>-16636112.016542943</v>
      </c>
    </row>
    <row r="143" spans="2:17">
      <c r="B143" s="15">
        <v>42416</v>
      </c>
      <c r="C143" s="12">
        <f>VLOOKUP(B143,'Hash distribution and Revenue '!B145:S885,14,1)</f>
        <v>1.4219924683392</v>
      </c>
      <c r="D143">
        <f>VLOOKUP(B143,'Hash distribution and Revenue '!B145:S885,7,1)</f>
        <v>0.46130000000000004</v>
      </c>
      <c r="E143" s="12">
        <f t="shared" si="28"/>
        <v>461300.00000000006</v>
      </c>
      <c r="F143" s="12">
        <f t="shared" si="29"/>
        <v>131800.00000000003</v>
      </c>
      <c r="G143">
        <f t="shared" si="30"/>
        <v>3795840.0000000009</v>
      </c>
      <c r="H143">
        <f t="shared" si="31"/>
        <v>482071.68000000011</v>
      </c>
      <c r="I143" s="21">
        <f t="shared" si="38"/>
        <v>454687.40571428585</v>
      </c>
      <c r="J143">
        <f t="shared" si="32"/>
        <v>227750.40000000005</v>
      </c>
      <c r="K143">
        <f t="shared" si="33"/>
        <v>189792.00000000006</v>
      </c>
      <c r="L143">
        <f t="shared" si="34"/>
        <v>151833.60000000003</v>
      </c>
      <c r="M143">
        <f t="shared" si="26"/>
        <v>151833.60000000003</v>
      </c>
      <c r="N143">
        <f t="shared" si="35"/>
        <v>75658.186562296163</v>
      </c>
      <c r="O143" s="12">
        <f t="shared" si="27"/>
        <v>227491.78656229621</v>
      </c>
      <c r="P143" s="23">
        <f t="shared" si="36"/>
        <v>-159980.0066701638</v>
      </c>
      <c r="Q143">
        <f t="shared" si="37"/>
        <v>-15998000.66701638</v>
      </c>
    </row>
    <row r="144" spans="2:17">
      <c r="B144" s="15">
        <v>42419</v>
      </c>
      <c r="C144" s="12">
        <f>VLOOKUP(B144,'Hash distribution and Revenue '!B146:S886,14,1)</f>
        <v>1.2943857119325399</v>
      </c>
      <c r="D144">
        <f>VLOOKUP(B144,'Hash distribution and Revenue '!B146:S886,7,1)</f>
        <v>0.46130000000000004</v>
      </c>
      <c r="E144" s="12">
        <f t="shared" si="28"/>
        <v>461300.00000000006</v>
      </c>
      <c r="F144" s="12">
        <f t="shared" si="29"/>
        <v>131800.00000000003</v>
      </c>
      <c r="G144">
        <f t="shared" si="30"/>
        <v>3795840.0000000009</v>
      </c>
      <c r="H144">
        <f t="shared" si="31"/>
        <v>482071.68000000011</v>
      </c>
      <c r="I144" s="21">
        <f t="shared" si="38"/>
        <v>454687.40571428585</v>
      </c>
      <c r="J144">
        <f t="shared" si="32"/>
        <v>227750.40000000005</v>
      </c>
      <c r="K144">
        <f t="shared" si="33"/>
        <v>189792.00000000006</v>
      </c>
      <c r="L144">
        <f t="shared" si="34"/>
        <v>151833.60000000003</v>
      </c>
      <c r="M144">
        <f t="shared" si="26"/>
        <v>151833.60000000003</v>
      </c>
      <c r="N144">
        <f t="shared" si="35"/>
        <v>75658.186562296163</v>
      </c>
      <c r="O144" s="12">
        <f t="shared" si="27"/>
        <v>227491.78656229621</v>
      </c>
      <c r="P144" s="23">
        <f t="shared" si="36"/>
        <v>-175751.70220083557</v>
      </c>
      <c r="Q144">
        <f t="shared" si="37"/>
        <v>-17575170.220083557</v>
      </c>
    </row>
    <row r="145" spans="2:17">
      <c r="B145" s="15">
        <v>42422</v>
      </c>
      <c r="C145" s="12">
        <f>VLOOKUP(B145,'Hash distribution and Revenue '!B147:S887,14,1)</f>
        <v>1.34655610969479</v>
      </c>
      <c r="D145">
        <f>VLOOKUP(B145,'Hash distribution and Revenue '!B147:S887,7,1)</f>
        <v>0.46130000000000004</v>
      </c>
      <c r="E145" s="12">
        <f t="shared" si="28"/>
        <v>461300.00000000006</v>
      </c>
      <c r="F145" s="12">
        <f t="shared" si="29"/>
        <v>131800.00000000003</v>
      </c>
      <c r="G145">
        <f t="shared" si="30"/>
        <v>3795840.0000000009</v>
      </c>
      <c r="H145">
        <f t="shared" si="31"/>
        <v>482071.68000000011</v>
      </c>
      <c r="I145" s="21">
        <f t="shared" si="38"/>
        <v>454687.40571428585</v>
      </c>
      <c r="J145">
        <f t="shared" si="32"/>
        <v>227750.40000000005</v>
      </c>
      <c r="K145">
        <f t="shared" si="33"/>
        <v>189792.00000000006</v>
      </c>
      <c r="L145">
        <f t="shared" si="34"/>
        <v>151833.60000000003</v>
      </c>
      <c r="M145">
        <f t="shared" si="26"/>
        <v>151833.60000000003</v>
      </c>
      <c r="N145">
        <f t="shared" si="35"/>
        <v>75658.186562296163</v>
      </c>
      <c r="O145" s="12">
        <f t="shared" si="27"/>
        <v>227491.78656229621</v>
      </c>
      <c r="P145" s="23">
        <f t="shared" si="36"/>
        <v>-168942.41418409918</v>
      </c>
      <c r="Q145">
        <f t="shared" si="37"/>
        <v>-16894241.418409918</v>
      </c>
    </row>
    <row r="146" spans="2:17">
      <c r="B146" s="15">
        <v>42425</v>
      </c>
      <c r="C146" s="12">
        <f>VLOOKUP(B146,'Hash distribution and Revenue '!B148:S888,14,1)</f>
        <v>1.3059210298339801</v>
      </c>
      <c r="D146">
        <f>VLOOKUP(B146,'Hash distribution and Revenue '!B148:S888,7,1)</f>
        <v>0.46130000000000004</v>
      </c>
      <c r="E146" s="12">
        <f t="shared" si="28"/>
        <v>461300.00000000006</v>
      </c>
      <c r="F146" s="12">
        <f t="shared" si="29"/>
        <v>131800.00000000003</v>
      </c>
      <c r="G146">
        <f t="shared" si="30"/>
        <v>3795840.0000000009</v>
      </c>
      <c r="H146">
        <f t="shared" si="31"/>
        <v>482071.68000000011</v>
      </c>
      <c r="I146" s="21">
        <f t="shared" si="38"/>
        <v>454687.40571428585</v>
      </c>
      <c r="J146">
        <f t="shared" si="32"/>
        <v>227750.40000000005</v>
      </c>
      <c r="K146">
        <f t="shared" si="33"/>
        <v>189792.00000000006</v>
      </c>
      <c r="L146">
        <f t="shared" si="34"/>
        <v>151833.60000000003</v>
      </c>
      <c r="M146">
        <f t="shared" si="26"/>
        <v>151833.60000000003</v>
      </c>
      <c r="N146">
        <f t="shared" si="35"/>
        <v>75658.186562296163</v>
      </c>
      <c r="O146" s="12">
        <f t="shared" si="27"/>
        <v>227491.78656229621</v>
      </c>
      <c r="P146" s="23">
        <f t="shared" si="36"/>
        <v>-174199.26277639234</v>
      </c>
      <c r="Q146">
        <f t="shared" si="37"/>
        <v>-17419926.277639233</v>
      </c>
    </row>
    <row r="147" spans="2:17">
      <c r="B147" s="15">
        <v>42428</v>
      </c>
      <c r="C147" s="12">
        <f>VLOOKUP(B147,'Hash distribution and Revenue '!B149:S889,14,1)</f>
        <v>1.33348274940649</v>
      </c>
      <c r="D147">
        <f>VLOOKUP(B147,'Hash distribution and Revenue '!B149:S889,7,1)</f>
        <v>0.46130000000000004</v>
      </c>
      <c r="E147" s="12">
        <f t="shared" si="28"/>
        <v>461300.00000000006</v>
      </c>
      <c r="F147" s="12">
        <f t="shared" si="29"/>
        <v>131800.00000000003</v>
      </c>
      <c r="G147">
        <f t="shared" si="30"/>
        <v>3795840.0000000009</v>
      </c>
      <c r="H147">
        <f t="shared" si="31"/>
        <v>482071.68000000011</v>
      </c>
      <c r="I147" s="21">
        <f t="shared" si="38"/>
        <v>454687.40571428585</v>
      </c>
      <c r="J147">
        <f t="shared" si="32"/>
        <v>227750.40000000005</v>
      </c>
      <c r="K147">
        <f t="shared" si="33"/>
        <v>189792.00000000006</v>
      </c>
      <c r="L147">
        <f t="shared" si="34"/>
        <v>151833.60000000003</v>
      </c>
      <c r="M147">
        <f t="shared" si="26"/>
        <v>151833.60000000003</v>
      </c>
      <c r="N147">
        <f t="shared" si="35"/>
        <v>75658.186562296163</v>
      </c>
      <c r="O147" s="12">
        <f t="shared" si="27"/>
        <v>227491.78656229621</v>
      </c>
      <c r="P147" s="23">
        <f t="shared" si="36"/>
        <v>-170598.72216629639</v>
      </c>
      <c r="Q147">
        <f t="shared" si="37"/>
        <v>-17059872.216629639</v>
      </c>
    </row>
    <row r="148" spans="2:17">
      <c r="B148" s="15">
        <v>42431</v>
      </c>
      <c r="C148" s="12">
        <f>VLOOKUP(B148,'Hash distribution and Revenue '!B150:S890,14,1)</f>
        <v>1.3042291832084401</v>
      </c>
      <c r="D148">
        <f>VLOOKUP(B148,'Hash distribution and Revenue '!B150:S890,7,1)</f>
        <v>0.46750000000000003</v>
      </c>
      <c r="E148" s="12">
        <f t="shared" si="28"/>
        <v>467500</v>
      </c>
      <c r="F148" s="12">
        <f t="shared" si="29"/>
        <v>133571.42857142858</v>
      </c>
      <c r="G148">
        <f t="shared" si="30"/>
        <v>3846857.1428571427</v>
      </c>
      <c r="H148">
        <f t="shared" si="31"/>
        <v>488550.85714285716</v>
      </c>
      <c r="I148" s="21">
        <f t="shared" si="38"/>
        <v>460798.53061224491</v>
      </c>
      <c r="J148">
        <f t="shared" si="32"/>
        <v>230811.42857142855</v>
      </c>
      <c r="K148">
        <f t="shared" si="33"/>
        <v>192342.85714285716</v>
      </c>
      <c r="L148">
        <f t="shared" si="34"/>
        <v>153874.28571428571</v>
      </c>
      <c r="M148">
        <f t="shared" si="26"/>
        <v>153874.28571428571</v>
      </c>
      <c r="N148">
        <f t="shared" si="35"/>
        <v>76675.053583077068</v>
      </c>
      <c r="O148" s="12">
        <f t="shared" si="27"/>
        <v>230549.33929736278</v>
      </c>
      <c r="P148" s="23">
        <f t="shared" si="36"/>
        <v>-176769.57243129998</v>
      </c>
      <c r="Q148">
        <f t="shared" si="37"/>
        <v>-17676957.243129998</v>
      </c>
    </row>
    <row r="149" spans="2:17">
      <c r="B149" s="15">
        <v>42434</v>
      </c>
      <c r="C149" s="12">
        <f>VLOOKUP(B149,'Hash distribution and Revenue '!B151:S891,14,1)</f>
        <v>1.2715766763244001</v>
      </c>
      <c r="D149">
        <f>VLOOKUP(B149,'Hash distribution and Revenue '!B151:S891,7,1)</f>
        <v>0.46750000000000003</v>
      </c>
      <c r="E149" s="12">
        <f t="shared" si="28"/>
        <v>467500</v>
      </c>
      <c r="F149" s="12">
        <f t="shared" si="29"/>
        <v>133571.42857142858</v>
      </c>
      <c r="G149">
        <f t="shared" si="30"/>
        <v>3846857.1428571427</v>
      </c>
      <c r="H149">
        <f t="shared" si="31"/>
        <v>488550.85714285716</v>
      </c>
      <c r="I149" s="21">
        <f t="shared" si="38"/>
        <v>460798.53061224491</v>
      </c>
      <c r="J149">
        <f t="shared" si="32"/>
        <v>230811.42857142855</v>
      </c>
      <c r="K149">
        <f t="shared" si="33"/>
        <v>192342.85714285716</v>
      </c>
      <c r="L149">
        <f t="shared" si="34"/>
        <v>153874.28571428571</v>
      </c>
      <c r="M149">
        <f t="shared" si="26"/>
        <v>153874.28571428571</v>
      </c>
      <c r="N149">
        <f t="shared" si="35"/>
        <v>76675.053583077068</v>
      </c>
      <c r="O149" s="12">
        <f t="shared" si="27"/>
        <v>230549.33929736278</v>
      </c>
      <c r="P149" s="23">
        <f t="shared" si="36"/>
        <v>-181308.8207838989</v>
      </c>
      <c r="Q149">
        <f t="shared" si="37"/>
        <v>-18130882.07838989</v>
      </c>
    </row>
    <row r="150" spans="2:17">
      <c r="B150" s="15">
        <v>42437</v>
      </c>
      <c r="C150" s="12">
        <f>VLOOKUP(B150,'Hash distribution and Revenue '!B152:S892,14,1)</f>
        <v>1.3141138794667899</v>
      </c>
      <c r="D150">
        <f>VLOOKUP(B150,'Hash distribution and Revenue '!B152:S892,7,1)</f>
        <v>0.46750000000000003</v>
      </c>
      <c r="E150" s="12">
        <f t="shared" si="28"/>
        <v>467500</v>
      </c>
      <c r="F150" s="12">
        <f t="shared" si="29"/>
        <v>133571.42857142858</v>
      </c>
      <c r="G150">
        <f t="shared" si="30"/>
        <v>3846857.1428571427</v>
      </c>
      <c r="H150">
        <f t="shared" si="31"/>
        <v>488550.85714285716</v>
      </c>
      <c r="I150" s="21">
        <f t="shared" si="38"/>
        <v>460798.53061224491</v>
      </c>
      <c r="J150">
        <f t="shared" si="32"/>
        <v>230811.42857142855</v>
      </c>
      <c r="K150">
        <f t="shared" si="33"/>
        <v>192342.85714285716</v>
      </c>
      <c r="L150">
        <f t="shared" si="34"/>
        <v>153874.28571428571</v>
      </c>
      <c r="M150">
        <f t="shared" si="26"/>
        <v>153874.28571428571</v>
      </c>
      <c r="N150">
        <f t="shared" si="35"/>
        <v>76675.053583077068</v>
      </c>
      <c r="O150" s="12">
        <f t="shared" si="27"/>
        <v>230549.33929736278</v>
      </c>
      <c r="P150" s="23">
        <f t="shared" si="36"/>
        <v>-175439.91337876261</v>
      </c>
      <c r="Q150">
        <f t="shared" si="37"/>
        <v>-17543991.33787626</v>
      </c>
    </row>
    <row r="151" spans="2:17">
      <c r="B151" s="15">
        <v>42440</v>
      </c>
      <c r="C151" s="12">
        <f>VLOOKUP(B151,'Hash distribution and Revenue '!B153:S893,14,1)</f>
        <v>1.33862038754584</v>
      </c>
      <c r="D151">
        <f>VLOOKUP(B151,'Hash distribution and Revenue '!B153:S893,7,1)</f>
        <v>0.46750000000000003</v>
      </c>
      <c r="E151" s="12">
        <f t="shared" si="28"/>
        <v>467500</v>
      </c>
      <c r="F151" s="12">
        <f t="shared" si="29"/>
        <v>133571.42857142858</v>
      </c>
      <c r="G151">
        <f t="shared" si="30"/>
        <v>3846857.1428571427</v>
      </c>
      <c r="H151">
        <f t="shared" si="31"/>
        <v>488550.85714285716</v>
      </c>
      <c r="I151" s="21">
        <f t="shared" si="38"/>
        <v>460798.53061224491</v>
      </c>
      <c r="J151">
        <f t="shared" si="32"/>
        <v>230811.42857142855</v>
      </c>
      <c r="K151">
        <f t="shared" si="33"/>
        <v>192342.85714285716</v>
      </c>
      <c r="L151">
        <f t="shared" si="34"/>
        <v>153874.28571428571</v>
      </c>
      <c r="M151">
        <f t="shared" si="26"/>
        <v>153874.28571428571</v>
      </c>
      <c r="N151">
        <f t="shared" si="35"/>
        <v>76675.053583077068</v>
      </c>
      <c r="O151" s="12">
        <f t="shared" si="27"/>
        <v>230549.33929736278</v>
      </c>
      <c r="P151" s="23">
        <f t="shared" si="36"/>
        <v>-172228.06616568158</v>
      </c>
      <c r="Q151">
        <f t="shared" si="37"/>
        <v>-17222806.616568159</v>
      </c>
    </row>
    <row r="152" spans="2:17">
      <c r="B152" s="15">
        <v>42443</v>
      </c>
      <c r="C152" s="12">
        <f>VLOOKUP(B152,'Hash distribution and Revenue '!B154:S894,14,1)</f>
        <v>1.32195469228482</v>
      </c>
      <c r="D152">
        <f>VLOOKUP(B152,'Hash distribution and Revenue '!B154:S894,7,1)</f>
        <v>0.46750000000000003</v>
      </c>
      <c r="E152" s="12">
        <f t="shared" si="28"/>
        <v>467500</v>
      </c>
      <c r="F152" s="12">
        <f t="shared" si="29"/>
        <v>133571.42857142858</v>
      </c>
      <c r="G152">
        <f t="shared" si="30"/>
        <v>3846857.1428571427</v>
      </c>
      <c r="H152">
        <f t="shared" si="31"/>
        <v>488550.85714285716</v>
      </c>
      <c r="I152" s="21">
        <f t="shared" si="38"/>
        <v>460798.53061224491</v>
      </c>
      <c r="J152">
        <f t="shared" si="32"/>
        <v>230811.42857142855</v>
      </c>
      <c r="K152">
        <f t="shared" si="33"/>
        <v>192342.85714285716</v>
      </c>
      <c r="L152">
        <f t="shared" si="34"/>
        <v>153874.28571428571</v>
      </c>
      <c r="M152">
        <f t="shared" si="26"/>
        <v>153874.28571428571</v>
      </c>
      <c r="N152">
        <f t="shared" si="35"/>
        <v>76675.053583077068</v>
      </c>
      <c r="O152" s="12">
        <f t="shared" si="27"/>
        <v>230549.33929736278</v>
      </c>
      <c r="P152" s="23">
        <f t="shared" si="36"/>
        <v>-174399.3335688377</v>
      </c>
      <c r="Q152">
        <f t="shared" si="37"/>
        <v>-17439933.356883768</v>
      </c>
    </row>
    <row r="153" spans="2:17">
      <c r="B153" s="15">
        <v>42446</v>
      </c>
      <c r="C153" s="12">
        <f>VLOOKUP(B153,'Hash distribution and Revenue '!B155:S895,14,1)</f>
        <v>1.33522376013073</v>
      </c>
      <c r="D153">
        <f>VLOOKUP(B153,'Hash distribution and Revenue '!B155:S895,7,1)</f>
        <v>0.46750000000000003</v>
      </c>
      <c r="E153" s="12">
        <f t="shared" si="28"/>
        <v>467500</v>
      </c>
      <c r="F153" s="12">
        <f t="shared" si="29"/>
        <v>133571.42857142858</v>
      </c>
      <c r="G153">
        <f t="shared" si="30"/>
        <v>3846857.1428571427</v>
      </c>
      <c r="H153">
        <f t="shared" si="31"/>
        <v>488550.85714285716</v>
      </c>
      <c r="I153" s="21">
        <f t="shared" si="38"/>
        <v>460798.53061224491</v>
      </c>
      <c r="J153">
        <f t="shared" si="32"/>
        <v>230811.42857142855</v>
      </c>
      <c r="K153">
        <f t="shared" si="33"/>
        <v>192342.85714285716</v>
      </c>
      <c r="L153">
        <f t="shared" si="34"/>
        <v>153874.28571428571</v>
      </c>
      <c r="M153">
        <f t="shared" si="26"/>
        <v>153874.28571428571</v>
      </c>
      <c r="N153">
        <f t="shared" si="35"/>
        <v>76675.053583077068</v>
      </c>
      <c r="O153" s="12">
        <f t="shared" si="27"/>
        <v>230549.33929736278</v>
      </c>
      <c r="P153" s="23">
        <f t="shared" si="36"/>
        <v>-172666.19345586689</v>
      </c>
      <c r="Q153">
        <f t="shared" si="37"/>
        <v>-17266619.345586687</v>
      </c>
    </row>
    <row r="154" spans="2:17">
      <c r="B154" s="15">
        <v>42449</v>
      </c>
      <c r="C154" s="12">
        <f>VLOOKUP(B154,'Hash distribution and Revenue '!B156:S896,14,1)</f>
        <v>1.25733990760005</v>
      </c>
      <c r="D154">
        <f>VLOOKUP(B154,'Hash distribution and Revenue '!B156:S896,7,1)</f>
        <v>0.46750000000000003</v>
      </c>
      <c r="E154" s="12">
        <f t="shared" si="28"/>
        <v>467500</v>
      </c>
      <c r="F154" s="12">
        <f t="shared" si="29"/>
        <v>133571.42857142858</v>
      </c>
      <c r="G154">
        <f t="shared" si="30"/>
        <v>3846857.1428571427</v>
      </c>
      <c r="H154">
        <f t="shared" si="31"/>
        <v>488550.85714285716</v>
      </c>
      <c r="I154" s="21">
        <f t="shared" si="38"/>
        <v>460798.53061224491</v>
      </c>
      <c r="J154">
        <f t="shared" si="32"/>
        <v>230811.42857142855</v>
      </c>
      <c r="K154">
        <f t="shared" si="33"/>
        <v>192342.85714285716</v>
      </c>
      <c r="L154">
        <f t="shared" si="34"/>
        <v>153874.28571428571</v>
      </c>
      <c r="M154">
        <f t="shared" si="26"/>
        <v>153874.28571428571</v>
      </c>
      <c r="N154">
        <f t="shared" si="35"/>
        <v>76675.053583077068</v>
      </c>
      <c r="O154" s="12">
        <f t="shared" si="27"/>
        <v>230549.33929736278</v>
      </c>
      <c r="P154" s="23">
        <f t="shared" si="36"/>
        <v>-183361.77875520891</v>
      </c>
      <c r="Q154">
        <f t="shared" si="37"/>
        <v>-18336177.875520892</v>
      </c>
    </row>
    <row r="155" spans="2:17">
      <c r="B155" s="15">
        <v>42452</v>
      </c>
      <c r="C155" s="12">
        <f>VLOOKUP(B155,'Hash distribution and Revenue '!B157:S897,14,1)</f>
        <v>1.2703460338677599</v>
      </c>
      <c r="D155">
        <f>VLOOKUP(B155,'Hash distribution and Revenue '!B157:S897,7,1)</f>
        <v>0.46750000000000003</v>
      </c>
      <c r="E155" s="12">
        <f t="shared" si="28"/>
        <v>467500</v>
      </c>
      <c r="F155" s="12">
        <f t="shared" si="29"/>
        <v>133571.42857142858</v>
      </c>
      <c r="G155">
        <f t="shared" si="30"/>
        <v>3846857.1428571427</v>
      </c>
      <c r="H155">
        <f t="shared" si="31"/>
        <v>488550.85714285716</v>
      </c>
      <c r="I155" s="21">
        <f t="shared" si="38"/>
        <v>460798.53061224491</v>
      </c>
      <c r="J155">
        <f t="shared" si="32"/>
        <v>230811.42857142855</v>
      </c>
      <c r="K155">
        <f t="shared" si="33"/>
        <v>192342.85714285716</v>
      </c>
      <c r="L155">
        <f t="shared" si="34"/>
        <v>153874.28571428571</v>
      </c>
      <c r="M155">
        <f t="shared" si="26"/>
        <v>153874.28571428571</v>
      </c>
      <c r="N155">
        <f t="shared" si="35"/>
        <v>76675.053583077068</v>
      </c>
      <c r="O155" s="12">
        <f t="shared" si="27"/>
        <v>230549.33929736278</v>
      </c>
      <c r="P155" s="23">
        <f t="shared" si="36"/>
        <v>-181484.46392152741</v>
      </c>
      <c r="Q155">
        <f t="shared" si="37"/>
        <v>-18148446.392152742</v>
      </c>
    </row>
    <row r="156" spans="2:17">
      <c r="B156" s="15">
        <v>42455</v>
      </c>
      <c r="C156" s="12">
        <f>VLOOKUP(B156,'Hash distribution and Revenue '!B158:S898,14,1)</f>
        <v>1.2700725405583899</v>
      </c>
      <c r="D156">
        <f>VLOOKUP(B156,'Hash distribution and Revenue '!B158:S898,7,1)</f>
        <v>0.46750000000000003</v>
      </c>
      <c r="E156" s="12">
        <f t="shared" si="28"/>
        <v>467500</v>
      </c>
      <c r="F156" s="12">
        <f t="shared" si="29"/>
        <v>133571.42857142858</v>
      </c>
      <c r="G156">
        <f t="shared" si="30"/>
        <v>3846857.1428571427</v>
      </c>
      <c r="H156">
        <f t="shared" si="31"/>
        <v>488550.85714285716</v>
      </c>
      <c r="I156" s="21">
        <f t="shared" si="38"/>
        <v>460798.53061224491</v>
      </c>
      <c r="J156">
        <f t="shared" si="32"/>
        <v>230811.42857142855</v>
      </c>
      <c r="K156">
        <f t="shared" si="33"/>
        <v>192342.85714285716</v>
      </c>
      <c r="L156">
        <f t="shared" si="34"/>
        <v>153874.28571428571</v>
      </c>
      <c r="M156">
        <f t="shared" si="26"/>
        <v>153874.28571428571</v>
      </c>
      <c r="N156">
        <f t="shared" si="35"/>
        <v>76675.053583077068</v>
      </c>
      <c r="O156" s="12">
        <f t="shared" si="27"/>
        <v>230549.33929736278</v>
      </c>
      <c r="P156" s="23">
        <f t="shared" si="36"/>
        <v>-181523.54441381851</v>
      </c>
      <c r="Q156">
        <f t="shared" si="37"/>
        <v>-18152354.441381849</v>
      </c>
    </row>
    <row r="157" spans="2:17">
      <c r="B157" s="15">
        <v>42458</v>
      </c>
      <c r="C157" s="12">
        <f>VLOOKUP(B157,'Hash distribution and Revenue '!B159:S899,14,1)</f>
        <v>1.26572703575399</v>
      </c>
      <c r="D157">
        <f>VLOOKUP(B157,'Hash distribution and Revenue '!B159:S899,7,1)</f>
        <v>0.46750000000000003</v>
      </c>
      <c r="E157" s="12">
        <f t="shared" si="28"/>
        <v>467500</v>
      </c>
      <c r="F157" s="12">
        <f t="shared" si="29"/>
        <v>133571.42857142858</v>
      </c>
      <c r="G157">
        <f t="shared" si="30"/>
        <v>3846857.1428571427</v>
      </c>
      <c r="H157">
        <f t="shared" si="31"/>
        <v>488550.85714285716</v>
      </c>
      <c r="I157" s="21">
        <f t="shared" si="38"/>
        <v>460798.53061224491</v>
      </c>
      <c r="J157">
        <f t="shared" si="32"/>
        <v>230811.42857142855</v>
      </c>
      <c r="K157">
        <f t="shared" si="33"/>
        <v>192342.85714285716</v>
      </c>
      <c r="L157">
        <f t="shared" si="34"/>
        <v>153874.28571428571</v>
      </c>
      <c r="M157">
        <f t="shared" si="26"/>
        <v>153874.28571428571</v>
      </c>
      <c r="N157">
        <f t="shared" si="35"/>
        <v>76675.053583077068</v>
      </c>
      <c r="O157" s="12">
        <f t="shared" si="27"/>
        <v>230549.33929736278</v>
      </c>
      <c r="P157" s="23">
        <f t="shared" si="36"/>
        <v>-182146.75602073252</v>
      </c>
      <c r="Q157">
        <f t="shared" si="37"/>
        <v>-18214675.602073252</v>
      </c>
    </row>
    <row r="158" spans="2:17">
      <c r="B158" s="15">
        <v>42461</v>
      </c>
      <c r="C158" s="12">
        <f>VLOOKUP(B158,'Hash distribution and Revenue '!B160:S900,14,1)</f>
        <v>1.2597908813648799</v>
      </c>
      <c r="D158">
        <f>VLOOKUP(B158,'Hash distribution and Revenue '!B160:S900,7,1)</f>
        <v>0.48730000000000007</v>
      </c>
      <c r="E158" s="12">
        <f t="shared" si="28"/>
        <v>487300.00000000006</v>
      </c>
      <c r="F158" s="12">
        <f t="shared" si="29"/>
        <v>139228.57142857145</v>
      </c>
      <c r="G158">
        <f t="shared" si="30"/>
        <v>4009782.8571428577</v>
      </c>
      <c r="H158">
        <f t="shared" si="31"/>
        <v>509242.42285714293</v>
      </c>
      <c r="I158" s="21">
        <f t="shared" si="38"/>
        <v>480314.70367346948</v>
      </c>
      <c r="J158">
        <f t="shared" si="32"/>
        <v>240586.97142857144</v>
      </c>
      <c r="K158">
        <f t="shared" si="33"/>
        <v>200489.1428571429</v>
      </c>
      <c r="L158">
        <f t="shared" si="34"/>
        <v>160391.31428571432</v>
      </c>
      <c r="M158">
        <f t="shared" si="26"/>
        <v>160391.31428571432</v>
      </c>
      <c r="N158">
        <f t="shared" si="35"/>
        <v>79922.467617183866</v>
      </c>
      <c r="O158" s="12">
        <f t="shared" si="27"/>
        <v>240313.78190289819</v>
      </c>
      <c r="P158" s="23">
        <f t="shared" si="36"/>
        <v>-190755.88311264641</v>
      </c>
      <c r="Q158">
        <f t="shared" si="37"/>
        <v>-19075588.311264642</v>
      </c>
    </row>
    <row r="159" spans="2:17">
      <c r="B159" s="15">
        <v>42464</v>
      </c>
      <c r="C159" s="12">
        <f>VLOOKUP(B159,'Hash distribution and Revenue '!B161:S901,14,1)</f>
        <v>1.2702800962829299</v>
      </c>
      <c r="D159">
        <f>VLOOKUP(B159,'Hash distribution and Revenue '!B161:S901,7,1)</f>
        <v>0.48730000000000007</v>
      </c>
      <c r="E159" s="12">
        <f t="shared" si="28"/>
        <v>487300.00000000006</v>
      </c>
      <c r="F159" s="12">
        <f t="shared" si="29"/>
        <v>139228.57142857145</v>
      </c>
      <c r="G159">
        <f t="shared" si="30"/>
        <v>4009782.8571428577</v>
      </c>
      <c r="H159">
        <f t="shared" si="31"/>
        <v>509242.42285714293</v>
      </c>
      <c r="I159" s="21">
        <f t="shared" si="38"/>
        <v>480314.70367346948</v>
      </c>
      <c r="J159">
        <f t="shared" si="32"/>
        <v>240586.97142857144</v>
      </c>
      <c r="K159">
        <f t="shared" si="33"/>
        <v>200489.1428571429</v>
      </c>
      <c r="L159">
        <f t="shared" si="34"/>
        <v>160391.31428571432</v>
      </c>
      <c r="M159">
        <f t="shared" si="26"/>
        <v>160391.31428571432</v>
      </c>
      <c r="N159">
        <f t="shared" si="35"/>
        <v>79922.467617183866</v>
      </c>
      <c r="O159" s="12">
        <f t="shared" si="27"/>
        <v>240313.78190289819</v>
      </c>
      <c r="P159" s="23">
        <f t="shared" si="36"/>
        <v>-189180.72661769632</v>
      </c>
      <c r="Q159">
        <f t="shared" si="37"/>
        <v>-18918072.661769632</v>
      </c>
    </row>
    <row r="160" spans="2:17">
      <c r="B160" s="15">
        <v>42467</v>
      </c>
      <c r="C160" s="12">
        <f>VLOOKUP(B160,'Hash distribution and Revenue '!B162:S902,14,1)</f>
        <v>1.27419848116611</v>
      </c>
      <c r="D160">
        <f>VLOOKUP(B160,'Hash distribution and Revenue '!B162:S902,7,1)</f>
        <v>0.48730000000000007</v>
      </c>
      <c r="E160" s="12">
        <f t="shared" si="28"/>
        <v>487300.00000000006</v>
      </c>
      <c r="F160" s="12">
        <f t="shared" si="29"/>
        <v>139228.57142857145</v>
      </c>
      <c r="G160">
        <f t="shared" si="30"/>
        <v>4009782.8571428577</v>
      </c>
      <c r="H160">
        <f t="shared" si="31"/>
        <v>509242.42285714293</v>
      </c>
      <c r="I160" s="21">
        <f t="shared" si="38"/>
        <v>480314.70367346948</v>
      </c>
      <c r="J160">
        <f t="shared" si="32"/>
        <v>240586.97142857144</v>
      </c>
      <c r="K160">
        <f t="shared" si="33"/>
        <v>200489.1428571429</v>
      </c>
      <c r="L160">
        <f t="shared" si="34"/>
        <v>160391.31428571432</v>
      </c>
      <c r="M160">
        <f t="shared" si="26"/>
        <v>160391.31428571432</v>
      </c>
      <c r="N160">
        <f t="shared" si="35"/>
        <v>79922.467617183866</v>
      </c>
      <c r="O160" s="12">
        <f t="shared" si="27"/>
        <v>240313.78190289819</v>
      </c>
      <c r="P160" s="23">
        <f t="shared" si="36"/>
        <v>-188598.95946861425</v>
      </c>
      <c r="Q160">
        <f t="shared" si="37"/>
        <v>-18859895.946861424</v>
      </c>
    </row>
    <row r="161" spans="2:17">
      <c r="B161" s="15">
        <v>42470</v>
      </c>
      <c r="C161" s="12">
        <f>VLOOKUP(B161,'Hash distribution and Revenue '!B163:S903,14,1)</f>
        <v>1.2706417933490699</v>
      </c>
      <c r="D161">
        <f>VLOOKUP(B161,'Hash distribution and Revenue '!B163:S903,7,1)</f>
        <v>0.48730000000000007</v>
      </c>
      <c r="E161" s="12">
        <f t="shared" si="28"/>
        <v>487300.00000000006</v>
      </c>
      <c r="F161" s="12">
        <f t="shared" si="29"/>
        <v>139228.57142857145</v>
      </c>
      <c r="G161">
        <f t="shared" si="30"/>
        <v>4009782.8571428577</v>
      </c>
      <c r="H161">
        <f t="shared" si="31"/>
        <v>509242.42285714293</v>
      </c>
      <c r="I161" s="21">
        <f t="shared" si="38"/>
        <v>480314.70367346948</v>
      </c>
      <c r="J161">
        <f t="shared" si="32"/>
        <v>240586.97142857144</v>
      </c>
      <c r="K161">
        <f t="shared" si="33"/>
        <v>200489.1428571429</v>
      </c>
      <c r="L161">
        <f t="shared" si="34"/>
        <v>160391.31428571432</v>
      </c>
      <c r="M161">
        <f t="shared" si="26"/>
        <v>160391.31428571432</v>
      </c>
      <c r="N161">
        <f t="shared" si="35"/>
        <v>79922.467617183866</v>
      </c>
      <c r="O161" s="12">
        <f t="shared" si="27"/>
        <v>240313.78190289819</v>
      </c>
      <c r="P161" s="23">
        <f t="shared" si="36"/>
        <v>-189126.87471715038</v>
      </c>
      <c r="Q161">
        <f t="shared" si="37"/>
        <v>-18912687.471715037</v>
      </c>
    </row>
    <row r="162" spans="2:17">
      <c r="B162" s="15">
        <v>42473</v>
      </c>
      <c r="C162" s="12">
        <f>VLOOKUP(B162,'Hash distribution and Revenue '!B164:S904,14,1)</f>
        <v>1.2771824819617601</v>
      </c>
      <c r="D162">
        <f>VLOOKUP(B162,'Hash distribution and Revenue '!B164:S904,7,1)</f>
        <v>0.48730000000000007</v>
      </c>
      <c r="E162" s="12">
        <f t="shared" si="28"/>
        <v>487300.00000000006</v>
      </c>
      <c r="F162" s="12">
        <f t="shared" si="29"/>
        <v>139228.57142857145</v>
      </c>
      <c r="G162">
        <f t="shared" si="30"/>
        <v>4009782.8571428577</v>
      </c>
      <c r="H162">
        <f t="shared" si="31"/>
        <v>509242.42285714293</v>
      </c>
      <c r="I162" s="21">
        <f t="shared" si="38"/>
        <v>480314.70367346948</v>
      </c>
      <c r="J162">
        <f t="shared" si="32"/>
        <v>240586.97142857144</v>
      </c>
      <c r="K162">
        <f t="shared" si="33"/>
        <v>200489.1428571429</v>
      </c>
      <c r="L162">
        <f t="shared" si="34"/>
        <v>160391.31428571432</v>
      </c>
      <c r="M162">
        <f t="shared" si="26"/>
        <v>160391.31428571432</v>
      </c>
      <c r="N162">
        <f t="shared" si="35"/>
        <v>79922.467617183866</v>
      </c>
      <c r="O162" s="12">
        <f t="shared" si="27"/>
        <v>240313.78190289819</v>
      </c>
      <c r="P162" s="23">
        <f t="shared" si="36"/>
        <v>-188158.31575711464</v>
      </c>
      <c r="Q162">
        <f t="shared" si="37"/>
        <v>-18815831.575711463</v>
      </c>
    </row>
    <row r="163" spans="2:17">
      <c r="B163" s="15">
        <v>42476</v>
      </c>
      <c r="C163" s="12">
        <f>VLOOKUP(B163,'Hash distribution and Revenue '!B165:S905,14,1)</f>
        <v>1.21189732394877</v>
      </c>
      <c r="D163">
        <f>VLOOKUP(B163,'Hash distribution and Revenue '!B165:S905,7,1)</f>
        <v>0.48730000000000007</v>
      </c>
      <c r="E163" s="12">
        <f t="shared" si="28"/>
        <v>487300.00000000006</v>
      </c>
      <c r="F163" s="12">
        <f t="shared" si="29"/>
        <v>139228.57142857145</v>
      </c>
      <c r="G163">
        <f t="shared" si="30"/>
        <v>4009782.8571428577</v>
      </c>
      <c r="H163">
        <f t="shared" si="31"/>
        <v>509242.42285714293</v>
      </c>
      <c r="I163" s="21">
        <f t="shared" si="38"/>
        <v>480314.70367346948</v>
      </c>
      <c r="J163">
        <f t="shared" si="32"/>
        <v>240586.97142857144</v>
      </c>
      <c r="K163">
        <f t="shared" si="33"/>
        <v>200489.1428571429</v>
      </c>
      <c r="L163">
        <f t="shared" si="34"/>
        <v>160391.31428571432</v>
      </c>
      <c r="M163">
        <f t="shared" si="26"/>
        <v>160391.31428571432</v>
      </c>
      <c r="N163">
        <f t="shared" si="35"/>
        <v>79922.467617183866</v>
      </c>
      <c r="O163" s="12">
        <f t="shared" si="27"/>
        <v>240313.78190289819</v>
      </c>
      <c r="P163" s="23">
        <f t="shared" si="36"/>
        <v>-198294.49678340313</v>
      </c>
      <c r="Q163">
        <f t="shared" si="37"/>
        <v>-19829449.678340312</v>
      </c>
    </row>
    <row r="164" spans="2:17">
      <c r="B164" s="15">
        <v>42479</v>
      </c>
      <c r="C164" s="12">
        <f>VLOOKUP(B164,'Hash distribution and Revenue '!B166:S906,14,1)</f>
        <v>1.2258016200685899</v>
      </c>
      <c r="D164">
        <f>VLOOKUP(B164,'Hash distribution and Revenue '!B166:S906,7,1)</f>
        <v>0.48730000000000007</v>
      </c>
      <c r="E164" s="12">
        <f t="shared" si="28"/>
        <v>487300.00000000006</v>
      </c>
      <c r="F164" s="12">
        <f t="shared" si="29"/>
        <v>139228.57142857145</v>
      </c>
      <c r="G164">
        <f t="shared" si="30"/>
        <v>4009782.8571428577</v>
      </c>
      <c r="H164">
        <f t="shared" si="31"/>
        <v>509242.42285714293</v>
      </c>
      <c r="I164" s="21">
        <f t="shared" si="38"/>
        <v>480314.70367346948</v>
      </c>
      <c r="J164">
        <f t="shared" si="32"/>
        <v>240586.97142857144</v>
      </c>
      <c r="K164">
        <f t="shared" si="33"/>
        <v>200489.1428571429</v>
      </c>
      <c r="L164">
        <f t="shared" si="34"/>
        <v>160391.31428571432</v>
      </c>
      <c r="M164">
        <f t="shared" si="26"/>
        <v>160391.31428571432</v>
      </c>
      <c r="N164">
        <f t="shared" si="35"/>
        <v>79922.467617183866</v>
      </c>
      <c r="O164" s="12">
        <f t="shared" si="27"/>
        <v>240313.78190289819</v>
      </c>
      <c r="P164" s="23">
        <f t="shared" si="36"/>
        <v>-196045.22637833632</v>
      </c>
      <c r="Q164">
        <f t="shared" si="37"/>
        <v>-19604522.637833633</v>
      </c>
    </row>
    <row r="165" spans="2:17">
      <c r="B165" s="15">
        <v>42482</v>
      </c>
      <c r="C165" s="12">
        <f>VLOOKUP(B165,'Hash distribution and Revenue '!B167:S907,14,1)</f>
        <v>1.2545953345029299</v>
      </c>
      <c r="D165">
        <f>VLOOKUP(B165,'Hash distribution and Revenue '!B167:S907,7,1)</f>
        <v>0.48730000000000007</v>
      </c>
      <c r="E165" s="12">
        <f t="shared" si="28"/>
        <v>487300.00000000006</v>
      </c>
      <c r="F165" s="12">
        <f t="shared" si="29"/>
        <v>139228.57142857145</v>
      </c>
      <c r="G165">
        <f t="shared" si="30"/>
        <v>4009782.8571428577</v>
      </c>
      <c r="H165">
        <f t="shared" si="31"/>
        <v>509242.42285714293</v>
      </c>
      <c r="I165" s="21">
        <f t="shared" si="38"/>
        <v>480314.70367346948</v>
      </c>
      <c r="J165">
        <f t="shared" si="32"/>
        <v>240586.97142857144</v>
      </c>
      <c r="K165">
        <f t="shared" si="33"/>
        <v>200489.1428571429</v>
      </c>
      <c r="L165">
        <f t="shared" si="34"/>
        <v>160391.31428571432</v>
      </c>
      <c r="M165">
        <f t="shared" si="26"/>
        <v>160391.31428571432</v>
      </c>
      <c r="N165">
        <f t="shared" si="35"/>
        <v>79922.467617183866</v>
      </c>
      <c r="O165" s="12">
        <f t="shared" si="27"/>
        <v>240313.78190289819</v>
      </c>
      <c r="P165" s="23">
        <f t="shared" si="36"/>
        <v>-191545.84805049942</v>
      </c>
      <c r="Q165">
        <f t="shared" si="37"/>
        <v>-19154584.805049941</v>
      </c>
    </row>
    <row r="166" spans="2:17">
      <c r="B166" s="15">
        <v>42485</v>
      </c>
      <c r="C166" s="12">
        <f>VLOOKUP(B166,'Hash distribution and Revenue '!B168:S908,14,1)</f>
        <v>1.29875695517496</v>
      </c>
      <c r="D166">
        <f>VLOOKUP(B166,'Hash distribution and Revenue '!B168:S908,7,1)</f>
        <v>0.48730000000000007</v>
      </c>
      <c r="E166" s="12">
        <f t="shared" si="28"/>
        <v>487300.00000000006</v>
      </c>
      <c r="F166" s="12">
        <f t="shared" si="29"/>
        <v>139228.57142857145</v>
      </c>
      <c r="G166">
        <f t="shared" si="30"/>
        <v>4009782.8571428577</v>
      </c>
      <c r="H166">
        <f t="shared" si="31"/>
        <v>509242.42285714293</v>
      </c>
      <c r="I166" s="21">
        <f t="shared" si="38"/>
        <v>480314.70367346948</v>
      </c>
      <c r="J166">
        <f t="shared" si="32"/>
        <v>240586.97142857144</v>
      </c>
      <c r="K166">
        <f t="shared" si="33"/>
        <v>200489.1428571429</v>
      </c>
      <c r="L166">
        <f t="shared" si="34"/>
        <v>160391.31428571432</v>
      </c>
      <c r="M166">
        <f t="shared" si="26"/>
        <v>160391.31428571432</v>
      </c>
      <c r="N166">
        <f t="shared" si="35"/>
        <v>79922.467617183866</v>
      </c>
      <c r="O166" s="12">
        <f t="shared" si="27"/>
        <v>240313.78190289819</v>
      </c>
      <c r="P166" s="23">
        <f t="shared" si="36"/>
        <v>-185032.68235708482</v>
      </c>
      <c r="Q166">
        <f t="shared" si="37"/>
        <v>-18503268.235708483</v>
      </c>
    </row>
    <row r="167" spans="2:17">
      <c r="B167" s="15">
        <v>42488</v>
      </c>
      <c r="C167" s="12">
        <f>VLOOKUP(B167,'Hash distribution and Revenue '!B169:S909,14,1)</f>
        <v>1.2639339455409</v>
      </c>
      <c r="D167">
        <f>VLOOKUP(B167,'Hash distribution and Revenue '!B169:S909,7,1)</f>
        <v>0.48730000000000007</v>
      </c>
      <c r="E167" s="12">
        <f t="shared" si="28"/>
        <v>487300.00000000006</v>
      </c>
      <c r="F167" s="12">
        <f t="shared" si="29"/>
        <v>139228.57142857145</v>
      </c>
      <c r="G167">
        <f t="shared" si="30"/>
        <v>4009782.8571428577</v>
      </c>
      <c r="H167">
        <f t="shared" si="31"/>
        <v>509242.42285714293</v>
      </c>
      <c r="I167" s="21">
        <f t="shared" si="38"/>
        <v>480314.70367346948</v>
      </c>
      <c r="J167">
        <f t="shared" si="32"/>
        <v>240586.97142857144</v>
      </c>
      <c r="K167">
        <f t="shared" si="33"/>
        <v>200489.1428571429</v>
      </c>
      <c r="L167">
        <f t="shared" si="34"/>
        <v>160391.31428571432</v>
      </c>
      <c r="M167">
        <f t="shared" si="26"/>
        <v>160391.31428571432</v>
      </c>
      <c r="N167">
        <f t="shared" si="35"/>
        <v>79922.467617183866</v>
      </c>
      <c r="O167" s="12">
        <f t="shared" si="27"/>
        <v>240313.78190289819</v>
      </c>
      <c r="P167" s="23">
        <f t="shared" si="36"/>
        <v>-190130.59884716602</v>
      </c>
      <c r="Q167">
        <f t="shared" si="37"/>
        <v>-19013059.884716604</v>
      </c>
    </row>
    <row r="168" spans="2:17">
      <c r="B168" s="15">
        <v>42491</v>
      </c>
      <c r="C168" s="12">
        <f>VLOOKUP(B168,'Hash distribution and Revenue '!B170:S910,14,1)</f>
        <v>1.2720128088706699</v>
      </c>
      <c r="D168">
        <f>VLOOKUP(B168,'Hash distribution and Revenue '!B170:S910,7,1)</f>
        <v>0.47870000000000007</v>
      </c>
      <c r="E168" s="12">
        <f t="shared" si="28"/>
        <v>478700.00000000006</v>
      </c>
      <c r="F168" s="12">
        <f t="shared" si="29"/>
        <v>136771.42857142858</v>
      </c>
      <c r="G168">
        <f t="shared" si="30"/>
        <v>3939017.1428571427</v>
      </c>
      <c r="H168">
        <f t="shared" si="31"/>
        <v>500255.17714285711</v>
      </c>
      <c r="I168" s="21">
        <f t="shared" si="38"/>
        <v>471837.98204081634</v>
      </c>
      <c r="J168">
        <f t="shared" si="32"/>
        <v>236341.02857142856</v>
      </c>
      <c r="K168">
        <f t="shared" si="33"/>
        <v>196950.85714285716</v>
      </c>
      <c r="L168">
        <f t="shared" si="34"/>
        <v>157560.6857142857</v>
      </c>
      <c r="M168">
        <f t="shared" si="26"/>
        <v>157560.6857142857</v>
      </c>
      <c r="N168">
        <f t="shared" si="35"/>
        <v>78511.974652874851</v>
      </c>
      <c r="O168" s="12">
        <f t="shared" si="27"/>
        <v>236072.66036716057</v>
      </c>
      <c r="P168" s="23">
        <f t="shared" si="36"/>
        <v>-185588.8452600904</v>
      </c>
      <c r="Q168">
        <f t="shared" si="37"/>
        <v>-18558884.526009038</v>
      </c>
    </row>
    <row r="169" spans="2:17">
      <c r="B169" s="15">
        <v>42494</v>
      </c>
      <c r="C169" s="12">
        <f>VLOOKUP(B169,'Hash distribution and Revenue '!B171:S911,14,1)</f>
        <v>1.25748774448682</v>
      </c>
      <c r="D169">
        <f>VLOOKUP(B169,'Hash distribution and Revenue '!B171:S911,7,1)</f>
        <v>0.47870000000000007</v>
      </c>
      <c r="E169" s="12">
        <f t="shared" si="28"/>
        <v>478700.00000000006</v>
      </c>
      <c r="F169" s="12">
        <f t="shared" si="29"/>
        <v>136771.42857142858</v>
      </c>
      <c r="G169">
        <f t="shared" si="30"/>
        <v>3939017.1428571427</v>
      </c>
      <c r="H169">
        <f t="shared" si="31"/>
        <v>500255.17714285711</v>
      </c>
      <c r="I169" s="21">
        <f t="shared" si="38"/>
        <v>471837.98204081634</v>
      </c>
      <c r="J169">
        <f t="shared" si="32"/>
        <v>236341.02857142856</v>
      </c>
      <c r="K169">
        <f t="shared" si="33"/>
        <v>196950.85714285716</v>
      </c>
      <c r="L169">
        <f t="shared" si="34"/>
        <v>157560.6857142857</v>
      </c>
      <c r="M169">
        <f t="shared" si="26"/>
        <v>157560.6857142857</v>
      </c>
      <c r="N169">
        <f t="shared" si="35"/>
        <v>78511.974652874851</v>
      </c>
      <c r="O169" s="12">
        <f t="shared" si="27"/>
        <v>236072.66036716057</v>
      </c>
      <c r="P169" s="23">
        <f t="shared" si="36"/>
        <v>-187732.56750566317</v>
      </c>
      <c r="Q169">
        <f t="shared" si="37"/>
        <v>-18773256.750566319</v>
      </c>
    </row>
    <row r="170" spans="2:17">
      <c r="B170" s="15">
        <v>42497</v>
      </c>
      <c r="C170" s="12">
        <f>VLOOKUP(B170,'Hash distribution and Revenue '!B172:S912,14,1)</f>
        <v>1.2907602756916801</v>
      </c>
      <c r="D170">
        <f>VLOOKUP(B170,'Hash distribution and Revenue '!B172:S912,7,1)</f>
        <v>0.47870000000000007</v>
      </c>
      <c r="E170" s="12">
        <f t="shared" si="28"/>
        <v>478700.00000000006</v>
      </c>
      <c r="F170" s="12">
        <f t="shared" si="29"/>
        <v>136771.42857142858</v>
      </c>
      <c r="G170">
        <f t="shared" si="30"/>
        <v>3939017.1428571427</v>
      </c>
      <c r="H170">
        <f t="shared" si="31"/>
        <v>500255.17714285711</v>
      </c>
      <c r="I170" s="21">
        <f t="shared" si="38"/>
        <v>471837.98204081634</v>
      </c>
      <c r="J170">
        <f t="shared" si="32"/>
        <v>236341.02857142856</v>
      </c>
      <c r="K170">
        <f t="shared" si="33"/>
        <v>196950.85714285716</v>
      </c>
      <c r="L170">
        <f t="shared" si="34"/>
        <v>157560.6857142857</v>
      </c>
      <c r="M170">
        <f t="shared" si="26"/>
        <v>157560.6857142857</v>
      </c>
      <c r="N170">
        <f t="shared" si="35"/>
        <v>78511.974652874851</v>
      </c>
      <c r="O170" s="12">
        <f t="shared" si="27"/>
        <v>236072.66036716057</v>
      </c>
      <c r="P170" s="23">
        <f t="shared" si="36"/>
        <v>-182893.27154911181</v>
      </c>
      <c r="Q170">
        <f t="shared" si="37"/>
        <v>-18289327.154911183</v>
      </c>
    </row>
    <row r="171" spans="2:17">
      <c r="B171" s="15">
        <v>42500</v>
      </c>
      <c r="C171" s="12">
        <f>VLOOKUP(B171,'Hash distribution and Revenue '!B173:S913,14,1)</f>
        <v>1.26922602326214</v>
      </c>
      <c r="D171">
        <f>VLOOKUP(B171,'Hash distribution and Revenue '!B173:S913,7,1)</f>
        <v>0.47870000000000007</v>
      </c>
      <c r="E171" s="12">
        <f t="shared" si="28"/>
        <v>478700.00000000006</v>
      </c>
      <c r="F171" s="12">
        <f t="shared" si="29"/>
        <v>136771.42857142858</v>
      </c>
      <c r="G171">
        <f t="shared" si="30"/>
        <v>3939017.1428571427</v>
      </c>
      <c r="H171">
        <f t="shared" si="31"/>
        <v>500255.17714285711</v>
      </c>
      <c r="I171" s="21">
        <f t="shared" si="38"/>
        <v>471837.98204081634</v>
      </c>
      <c r="J171">
        <f t="shared" si="32"/>
        <v>236341.02857142856</v>
      </c>
      <c r="K171">
        <f t="shared" si="33"/>
        <v>196950.85714285716</v>
      </c>
      <c r="L171">
        <f t="shared" si="34"/>
        <v>157560.6857142857</v>
      </c>
      <c r="M171">
        <f t="shared" si="26"/>
        <v>157560.6857142857</v>
      </c>
      <c r="N171">
        <f t="shared" si="35"/>
        <v>78511.974652874851</v>
      </c>
      <c r="O171" s="12">
        <f t="shared" si="27"/>
        <v>236072.66036716057</v>
      </c>
      <c r="P171" s="23">
        <f t="shared" si="36"/>
        <v>-185996.33699157162</v>
      </c>
      <c r="Q171">
        <f t="shared" si="37"/>
        <v>-18599633.699157164</v>
      </c>
    </row>
    <row r="172" spans="2:17">
      <c r="B172" s="15">
        <v>42503</v>
      </c>
      <c r="C172" s="12">
        <f>VLOOKUP(B172,'Hash distribution and Revenue '!B174:S914,14,1)</f>
        <v>1.1797025615975101</v>
      </c>
      <c r="D172">
        <f>VLOOKUP(B172,'Hash distribution and Revenue '!B174:S914,7,1)</f>
        <v>0.47870000000000007</v>
      </c>
      <c r="E172" s="12">
        <f t="shared" si="28"/>
        <v>478700.00000000006</v>
      </c>
      <c r="F172" s="12">
        <f t="shared" si="29"/>
        <v>136771.42857142858</v>
      </c>
      <c r="G172">
        <f t="shared" si="30"/>
        <v>3939017.1428571427</v>
      </c>
      <c r="H172">
        <f t="shared" si="31"/>
        <v>500255.17714285711</v>
      </c>
      <c r="I172" s="21">
        <f t="shared" si="38"/>
        <v>471837.98204081634</v>
      </c>
      <c r="J172">
        <f t="shared" si="32"/>
        <v>236341.02857142856</v>
      </c>
      <c r="K172">
        <f t="shared" si="33"/>
        <v>196950.85714285716</v>
      </c>
      <c r="L172">
        <f t="shared" si="34"/>
        <v>157560.6857142857</v>
      </c>
      <c r="M172">
        <f t="shared" si="26"/>
        <v>157560.6857142857</v>
      </c>
      <c r="N172">
        <f t="shared" si="35"/>
        <v>78511.974652874851</v>
      </c>
      <c r="O172" s="12">
        <f t="shared" si="27"/>
        <v>236072.66036716057</v>
      </c>
      <c r="P172" s="23">
        <f t="shared" si="36"/>
        <v>-200111.0181069028</v>
      </c>
      <c r="Q172">
        <f t="shared" si="37"/>
        <v>-20011101.81069028</v>
      </c>
    </row>
    <row r="173" spans="2:17">
      <c r="B173" s="15">
        <v>42506</v>
      </c>
      <c r="C173" s="12">
        <f>VLOOKUP(B173,'Hash distribution and Revenue '!B175:S915,14,1)</f>
        <v>1.17579326129683</v>
      </c>
      <c r="D173">
        <f>VLOOKUP(B173,'Hash distribution and Revenue '!B175:S915,7,1)</f>
        <v>0.47870000000000007</v>
      </c>
      <c r="E173" s="12">
        <f t="shared" si="28"/>
        <v>478700.00000000006</v>
      </c>
      <c r="F173" s="12">
        <f t="shared" si="29"/>
        <v>136771.42857142858</v>
      </c>
      <c r="G173">
        <f t="shared" si="30"/>
        <v>3939017.1428571427</v>
      </c>
      <c r="H173">
        <f t="shared" si="31"/>
        <v>500255.17714285711</v>
      </c>
      <c r="I173" s="21">
        <f t="shared" si="38"/>
        <v>471837.98204081634</v>
      </c>
      <c r="J173">
        <f t="shared" si="32"/>
        <v>236341.02857142856</v>
      </c>
      <c r="K173">
        <f t="shared" si="33"/>
        <v>196950.85714285716</v>
      </c>
      <c r="L173">
        <f t="shared" si="34"/>
        <v>157560.6857142857</v>
      </c>
      <c r="M173">
        <f t="shared" si="26"/>
        <v>157560.6857142857</v>
      </c>
      <c r="N173">
        <f t="shared" si="35"/>
        <v>78511.974652874851</v>
      </c>
      <c r="O173" s="12">
        <f t="shared" si="27"/>
        <v>236072.66036716057</v>
      </c>
      <c r="P173" s="23">
        <f t="shared" si="36"/>
        <v>-200776.35443626074</v>
      </c>
      <c r="Q173">
        <f t="shared" si="37"/>
        <v>-20077635.443626072</v>
      </c>
    </row>
    <row r="174" spans="2:17">
      <c r="B174" s="15">
        <v>42509</v>
      </c>
      <c r="C174" s="12">
        <f>VLOOKUP(B174,'Hash distribution and Revenue '!B176:S916,14,1)</f>
        <v>1.1357941290812299</v>
      </c>
      <c r="D174">
        <f>VLOOKUP(B174,'Hash distribution and Revenue '!B176:S916,7,1)</f>
        <v>0.47870000000000007</v>
      </c>
      <c r="E174" s="12">
        <f t="shared" si="28"/>
        <v>478700.00000000006</v>
      </c>
      <c r="F174" s="12">
        <f t="shared" si="29"/>
        <v>136771.42857142858</v>
      </c>
      <c r="G174">
        <f t="shared" si="30"/>
        <v>3939017.1428571427</v>
      </c>
      <c r="H174">
        <f t="shared" si="31"/>
        <v>500255.17714285711</v>
      </c>
      <c r="I174" s="21">
        <f t="shared" si="38"/>
        <v>471837.98204081634</v>
      </c>
      <c r="J174">
        <f t="shared" si="32"/>
        <v>236341.02857142856</v>
      </c>
      <c r="K174">
        <f t="shared" si="33"/>
        <v>196950.85714285716</v>
      </c>
      <c r="L174">
        <f t="shared" si="34"/>
        <v>157560.6857142857</v>
      </c>
      <c r="M174">
        <f t="shared" si="26"/>
        <v>157560.6857142857</v>
      </c>
      <c r="N174">
        <f t="shared" si="35"/>
        <v>78511.974652874851</v>
      </c>
      <c r="O174" s="12">
        <f t="shared" si="27"/>
        <v>236072.66036716057</v>
      </c>
      <c r="P174" s="23">
        <f t="shared" si="36"/>
        <v>-207847.10761271077</v>
      </c>
      <c r="Q174">
        <f t="shared" si="37"/>
        <v>-20784710.761271078</v>
      </c>
    </row>
    <row r="175" spans="2:17">
      <c r="B175" s="15">
        <v>42512</v>
      </c>
      <c r="C175" s="12">
        <f>VLOOKUP(B175,'Hash distribution and Revenue '!B177:S917,14,1)</f>
        <v>1.13737338284508</v>
      </c>
      <c r="D175">
        <f>VLOOKUP(B175,'Hash distribution and Revenue '!B177:S917,7,1)</f>
        <v>0.47870000000000007</v>
      </c>
      <c r="E175" s="12">
        <f t="shared" si="28"/>
        <v>478700.00000000006</v>
      </c>
      <c r="F175" s="12">
        <f t="shared" si="29"/>
        <v>136771.42857142858</v>
      </c>
      <c r="G175">
        <f t="shared" si="30"/>
        <v>3939017.1428571427</v>
      </c>
      <c r="H175">
        <f t="shared" si="31"/>
        <v>500255.17714285711</v>
      </c>
      <c r="I175" s="21">
        <f t="shared" si="38"/>
        <v>471837.98204081634</v>
      </c>
      <c r="J175">
        <f t="shared" si="32"/>
        <v>236341.02857142856</v>
      </c>
      <c r="K175">
        <f t="shared" si="33"/>
        <v>196950.85714285716</v>
      </c>
      <c r="L175">
        <f t="shared" si="34"/>
        <v>157560.6857142857</v>
      </c>
      <c r="M175">
        <f t="shared" si="26"/>
        <v>157560.6857142857</v>
      </c>
      <c r="N175">
        <f t="shared" si="35"/>
        <v>78511.974652874851</v>
      </c>
      <c r="O175" s="12">
        <f t="shared" si="27"/>
        <v>236072.66036716057</v>
      </c>
      <c r="P175" s="23">
        <f t="shared" si="36"/>
        <v>-207558.50853767755</v>
      </c>
      <c r="Q175">
        <f t="shared" si="37"/>
        <v>-20755850.853767756</v>
      </c>
    </row>
    <row r="176" spans="2:17">
      <c r="B176" s="15">
        <v>42515</v>
      </c>
      <c r="C176" s="12">
        <f>VLOOKUP(B176,'Hash distribution and Revenue '!B178:S918,14,1)</f>
        <v>1.1344532358547501</v>
      </c>
      <c r="D176">
        <f>VLOOKUP(B176,'Hash distribution and Revenue '!B178:S918,7,1)</f>
        <v>0.47870000000000007</v>
      </c>
      <c r="E176" s="12">
        <f t="shared" si="28"/>
        <v>478700.00000000006</v>
      </c>
      <c r="F176" s="12">
        <f t="shared" si="29"/>
        <v>136771.42857142858</v>
      </c>
      <c r="G176">
        <f t="shared" si="30"/>
        <v>3939017.1428571427</v>
      </c>
      <c r="H176">
        <f t="shared" si="31"/>
        <v>500255.17714285711</v>
      </c>
      <c r="I176" s="21">
        <f t="shared" si="38"/>
        <v>471837.98204081634</v>
      </c>
      <c r="J176">
        <f t="shared" si="32"/>
        <v>236341.02857142856</v>
      </c>
      <c r="K176">
        <f t="shared" si="33"/>
        <v>196950.85714285716</v>
      </c>
      <c r="L176">
        <f t="shared" si="34"/>
        <v>157560.6857142857</v>
      </c>
      <c r="M176">
        <f t="shared" si="26"/>
        <v>157560.6857142857</v>
      </c>
      <c r="N176">
        <f t="shared" si="35"/>
        <v>78511.974652874851</v>
      </c>
      <c r="O176" s="12">
        <f t="shared" si="27"/>
        <v>236072.66036716057</v>
      </c>
      <c r="P176" s="23">
        <f t="shared" si="36"/>
        <v>-208092.77848818278</v>
      </c>
      <c r="Q176">
        <f t="shared" si="37"/>
        <v>-20809277.84881828</v>
      </c>
    </row>
    <row r="177" spans="2:17">
      <c r="B177" s="15">
        <v>42518</v>
      </c>
      <c r="C177" s="12">
        <f>VLOOKUP(B177,'Hash distribution and Revenue '!B179:S919,14,1)</f>
        <v>1.3374234722696901</v>
      </c>
      <c r="D177">
        <f>VLOOKUP(B177,'Hash distribution and Revenue '!B179:S919,7,1)</f>
        <v>0.47870000000000007</v>
      </c>
      <c r="E177" s="12">
        <f t="shared" si="28"/>
        <v>478700.00000000006</v>
      </c>
      <c r="F177" s="12">
        <f t="shared" si="29"/>
        <v>136771.42857142858</v>
      </c>
      <c r="G177">
        <f t="shared" si="30"/>
        <v>3939017.1428571427</v>
      </c>
      <c r="H177">
        <f t="shared" si="31"/>
        <v>500255.17714285711</v>
      </c>
      <c r="I177" s="21">
        <f t="shared" si="38"/>
        <v>471837.98204081634</v>
      </c>
      <c r="J177">
        <f t="shared" si="32"/>
        <v>236341.02857142856</v>
      </c>
      <c r="K177">
        <f t="shared" si="33"/>
        <v>196950.85714285716</v>
      </c>
      <c r="L177">
        <f t="shared" si="34"/>
        <v>157560.6857142857</v>
      </c>
      <c r="M177">
        <f t="shared" si="26"/>
        <v>157560.6857142857</v>
      </c>
      <c r="N177">
        <f t="shared" si="35"/>
        <v>78511.974652874851</v>
      </c>
      <c r="O177" s="12">
        <f t="shared" si="27"/>
        <v>236072.66036716057</v>
      </c>
      <c r="P177" s="23">
        <f t="shared" si="36"/>
        <v>-176512.02318369717</v>
      </c>
      <c r="Q177">
        <f t="shared" si="37"/>
        <v>-17651202.318369716</v>
      </c>
    </row>
    <row r="178" spans="2:17">
      <c r="B178" s="15">
        <v>42521</v>
      </c>
      <c r="C178" s="12">
        <f>VLOOKUP(B178,'Hash distribution and Revenue '!B180:S920,14,1)</f>
        <v>1.34082985987735</v>
      </c>
      <c r="D178">
        <f>VLOOKUP(B178,'Hash distribution and Revenue '!B180:S920,7,1)</f>
        <v>0.47870000000000007</v>
      </c>
      <c r="E178" s="12">
        <f t="shared" si="28"/>
        <v>478700.00000000006</v>
      </c>
      <c r="F178" s="12">
        <f t="shared" si="29"/>
        <v>136771.42857142858</v>
      </c>
      <c r="G178">
        <f t="shared" si="30"/>
        <v>3939017.1428571427</v>
      </c>
      <c r="H178">
        <f t="shared" si="31"/>
        <v>500255.17714285711</v>
      </c>
      <c r="I178" s="21">
        <f t="shared" si="38"/>
        <v>471837.98204081634</v>
      </c>
      <c r="J178">
        <f t="shared" si="32"/>
        <v>236341.02857142856</v>
      </c>
      <c r="K178">
        <f t="shared" si="33"/>
        <v>196950.85714285716</v>
      </c>
      <c r="L178">
        <f t="shared" si="34"/>
        <v>157560.6857142857</v>
      </c>
      <c r="M178">
        <f t="shared" si="26"/>
        <v>157560.6857142857</v>
      </c>
      <c r="N178">
        <f t="shared" si="35"/>
        <v>78511.974652874851</v>
      </c>
      <c r="O178" s="12">
        <f t="shared" si="27"/>
        <v>236072.66036716057</v>
      </c>
      <c r="P178" s="23">
        <f t="shared" si="36"/>
        <v>-176063.59061760074</v>
      </c>
      <c r="Q178">
        <f t="shared" si="37"/>
        <v>-17606359.061760075</v>
      </c>
    </row>
    <row r="179" spans="2:17">
      <c r="B179" s="15">
        <v>42524</v>
      </c>
      <c r="C179" s="12">
        <f>VLOOKUP(B179,'Hash distribution and Revenue '!B181:S921,14,1)</f>
        <v>1.4362087128918299</v>
      </c>
      <c r="D179">
        <f>VLOOKUP(B179,'Hash distribution and Revenue '!B181:S921,7,1)</f>
        <v>0.48039999999999999</v>
      </c>
      <c r="E179" s="12">
        <f t="shared" si="28"/>
        <v>480400</v>
      </c>
      <c r="F179" s="12">
        <f t="shared" si="29"/>
        <v>137257.14285714287</v>
      </c>
      <c r="G179">
        <f t="shared" si="30"/>
        <v>3953005.7142857146</v>
      </c>
      <c r="H179">
        <f t="shared" si="31"/>
        <v>502031.72571428574</v>
      </c>
      <c r="I179" s="21">
        <f t="shared" si="38"/>
        <v>473513.61306122452</v>
      </c>
      <c r="J179">
        <f t="shared" si="32"/>
        <v>237180.34285714285</v>
      </c>
      <c r="K179">
        <f t="shared" si="33"/>
        <v>197650.28571428574</v>
      </c>
      <c r="L179">
        <f t="shared" si="34"/>
        <v>158120.2285714286</v>
      </c>
      <c r="M179">
        <f t="shared" si="26"/>
        <v>158120.2285714286</v>
      </c>
      <c r="N179">
        <f t="shared" si="35"/>
        <v>78790.793029540597</v>
      </c>
      <c r="O179" s="12">
        <f t="shared" si="27"/>
        <v>236911.02160096919</v>
      </c>
      <c r="P179" s="23">
        <f t="shared" si="36"/>
        <v>-164954.84483953236</v>
      </c>
      <c r="Q179">
        <f t="shared" si="37"/>
        <v>-16495484.483953236</v>
      </c>
    </row>
    <row r="180" spans="2:17">
      <c r="B180" s="15">
        <v>42527</v>
      </c>
      <c r="C180" s="12">
        <f>VLOOKUP(B180,'Hash distribution and Revenue '!B182:S922,14,1)</f>
        <v>1.4774638516957099</v>
      </c>
      <c r="D180">
        <f>VLOOKUP(B180,'Hash distribution and Revenue '!B182:S922,7,1)</f>
        <v>0.48039999999999999</v>
      </c>
      <c r="E180" s="12">
        <f t="shared" si="28"/>
        <v>480400</v>
      </c>
      <c r="F180" s="12">
        <f t="shared" si="29"/>
        <v>137257.14285714287</v>
      </c>
      <c r="G180">
        <f t="shared" si="30"/>
        <v>3953005.7142857146</v>
      </c>
      <c r="H180">
        <f t="shared" si="31"/>
        <v>502031.72571428574</v>
      </c>
      <c r="I180" s="21">
        <f t="shared" si="38"/>
        <v>473513.61306122452</v>
      </c>
      <c r="J180">
        <f t="shared" si="32"/>
        <v>237180.34285714285</v>
      </c>
      <c r="K180">
        <f t="shared" si="33"/>
        <v>197650.28571428574</v>
      </c>
      <c r="L180">
        <f t="shared" si="34"/>
        <v>158120.2285714286</v>
      </c>
      <c r="M180">
        <f t="shared" si="26"/>
        <v>158120.2285714286</v>
      </c>
      <c r="N180">
        <f t="shared" si="35"/>
        <v>78790.793029540597</v>
      </c>
      <c r="O180" s="12">
        <f t="shared" si="27"/>
        <v>236911.02160096919</v>
      </c>
      <c r="P180" s="23">
        <f t="shared" si="36"/>
        <v>-160348.79219901894</v>
      </c>
      <c r="Q180">
        <f t="shared" si="37"/>
        <v>-16034879.219901893</v>
      </c>
    </row>
    <row r="181" spans="2:17">
      <c r="B181" s="15">
        <v>42530</v>
      </c>
      <c r="C181" s="12">
        <f>VLOOKUP(B181,'Hash distribution and Revenue '!B183:S923,14,1)</f>
        <v>1.47397471344292</v>
      </c>
      <c r="D181">
        <f>VLOOKUP(B181,'Hash distribution and Revenue '!B183:S923,7,1)</f>
        <v>0.48039999999999999</v>
      </c>
      <c r="E181" s="12">
        <f t="shared" si="28"/>
        <v>480400</v>
      </c>
      <c r="F181" s="12">
        <f t="shared" si="29"/>
        <v>137257.14285714287</v>
      </c>
      <c r="G181">
        <f t="shared" si="30"/>
        <v>3953005.7142857146</v>
      </c>
      <c r="H181">
        <f t="shared" si="31"/>
        <v>502031.72571428574</v>
      </c>
      <c r="I181" s="21">
        <f t="shared" si="38"/>
        <v>473513.61306122452</v>
      </c>
      <c r="J181">
        <f t="shared" si="32"/>
        <v>237180.34285714285</v>
      </c>
      <c r="K181">
        <f t="shared" si="33"/>
        <v>197650.28571428574</v>
      </c>
      <c r="L181">
        <f t="shared" si="34"/>
        <v>158120.2285714286</v>
      </c>
      <c r="M181">
        <f t="shared" si="26"/>
        <v>158120.2285714286</v>
      </c>
      <c r="N181">
        <f t="shared" si="35"/>
        <v>78790.793029540597</v>
      </c>
      <c r="O181" s="12">
        <f t="shared" si="27"/>
        <v>236911.02160096919</v>
      </c>
      <c r="P181" s="23">
        <f t="shared" si="36"/>
        <v>-160728.36627765535</v>
      </c>
      <c r="Q181">
        <f t="shared" si="37"/>
        <v>-16072836.627765536</v>
      </c>
    </row>
    <row r="182" spans="2:17">
      <c r="B182" s="15">
        <v>42533</v>
      </c>
      <c r="C182" s="12">
        <f>VLOOKUP(B182,'Hash distribution and Revenue '!B184:S924,14,1)</f>
        <v>1.72573779251018</v>
      </c>
      <c r="D182">
        <f>VLOOKUP(B182,'Hash distribution and Revenue '!B184:S924,7,1)</f>
        <v>0.48039999999999999</v>
      </c>
      <c r="E182" s="12">
        <f t="shared" si="28"/>
        <v>480400</v>
      </c>
      <c r="F182" s="12">
        <f t="shared" si="29"/>
        <v>137257.14285714287</v>
      </c>
      <c r="G182">
        <f t="shared" si="30"/>
        <v>3953005.7142857146</v>
      </c>
      <c r="H182">
        <f t="shared" si="31"/>
        <v>502031.72571428574</v>
      </c>
      <c r="I182" s="21">
        <f t="shared" si="38"/>
        <v>473513.61306122452</v>
      </c>
      <c r="J182">
        <f t="shared" si="32"/>
        <v>237180.34285714285</v>
      </c>
      <c r="K182">
        <f t="shared" si="33"/>
        <v>197650.28571428574</v>
      </c>
      <c r="L182">
        <f t="shared" si="34"/>
        <v>158120.2285714286</v>
      </c>
      <c r="M182">
        <f t="shared" si="26"/>
        <v>158120.2285714286</v>
      </c>
      <c r="N182">
        <f t="shared" si="35"/>
        <v>78790.793029540597</v>
      </c>
      <c r="O182" s="12">
        <f t="shared" si="27"/>
        <v>236911.02160096919</v>
      </c>
      <c r="P182" s="23">
        <f t="shared" si="36"/>
        <v>-137280.00678398492</v>
      </c>
      <c r="Q182">
        <f t="shared" si="37"/>
        <v>-13728000.678398492</v>
      </c>
    </row>
    <row r="183" spans="2:17">
      <c r="B183" s="15">
        <v>42536</v>
      </c>
      <c r="C183" s="12">
        <f>VLOOKUP(B183,'Hash distribution and Revenue '!B185:S925,14,1)</f>
        <v>1.78137448313646</v>
      </c>
      <c r="D183">
        <f>VLOOKUP(B183,'Hash distribution and Revenue '!B185:S925,7,1)</f>
        <v>0.48039999999999999</v>
      </c>
      <c r="E183" s="12">
        <f t="shared" si="28"/>
        <v>480400</v>
      </c>
      <c r="F183" s="12">
        <f t="shared" si="29"/>
        <v>137257.14285714287</v>
      </c>
      <c r="G183">
        <f t="shared" si="30"/>
        <v>3953005.7142857146</v>
      </c>
      <c r="H183">
        <f t="shared" si="31"/>
        <v>502031.72571428574</v>
      </c>
      <c r="I183" s="21">
        <f t="shared" si="38"/>
        <v>473513.61306122452</v>
      </c>
      <c r="J183">
        <f t="shared" si="32"/>
        <v>237180.34285714285</v>
      </c>
      <c r="K183">
        <f t="shared" si="33"/>
        <v>197650.28571428574</v>
      </c>
      <c r="L183">
        <f t="shared" si="34"/>
        <v>158120.2285714286</v>
      </c>
      <c r="M183">
        <f t="shared" si="26"/>
        <v>158120.2285714286</v>
      </c>
      <c r="N183">
        <f t="shared" si="35"/>
        <v>78790.793029540597</v>
      </c>
      <c r="O183" s="12">
        <f t="shared" si="27"/>
        <v>236911.02160096919</v>
      </c>
      <c r="P183" s="23">
        <f t="shared" si="36"/>
        <v>-132992.38451499585</v>
      </c>
      <c r="Q183">
        <f t="shared" si="37"/>
        <v>-13299238.451499585</v>
      </c>
    </row>
    <row r="184" spans="2:17">
      <c r="B184" s="15">
        <v>42539</v>
      </c>
      <c r="C184" s="12">
        <f>VLOOKUP(B184,'Hash distribution and Revenue '!B186:S926,14,1)</f>
        <v>1.93979412412672</v>
      </c>
      <c r="D184">
        <f>VLOOKUP(B184,'Hash distribution and Revenue '!B186:S926,7,1)</f>
        <v>0.48039999999999999</v>
      </c>
      <c r="E184" s="12">
        <f t="shared" si="28"/>
        <v>480400</v>
      </c>
      <c r="F184" s="12">
        <f t="shared" si="29"/>
        <v>137257.14285714287</v>
      </c>
      <c r="G184">
        <f t="shared" si="30"/>
        <v>3953005.7142857146</v>
      </c>
      <c r="H184">
        <f t="shared" si="31"/>
        <v>502031.72571428574</v>
      </c>
      <c r="I184" s="21">
        <f t="shared" si="38"/>
        <v>473513.61306122452</v>
      </c>
      <c r="J184">
        <f t="shared" si="32"/>
        <v>237180.34285714285</v>
      </c>
      <c r="K184">
        <f t="shared" si="33"/>
        <v>197650.28571428574</v>
      </c>
      <c r="L184">
        <f t="shared" si="34"/>
        <v>158120.2285714286</v>
      </c>
      <c r="M184">
        <f t="shared" si="26"/>
        <v>158120.2285714286</v>
      </c>
      <c r="N184">
        <f t="shared" si="35"/>
        <v>78790.793029540597</v>
      </c>
      <c r="O184" s="12">
        <f t="shared" si="27"/>
        <v>236911.02160096919</v>
      </c>
      <c r="P184" s="23">
        <f t="shared" si="36"/>
        <v>-122131.04414547067</v>
      </c>
      <c r="Q184">
        <f t="shared" si="37"/>
        <v>-12213104.414547067</v>
      </c>
    </row>
    <row r="185" spans="2:17">
      <c r="B185" s="15">
        <v>42542</v>
      </c>
      <c r="C185" s="12">
        <f>VLOOKUP(B185,'Hash distribution and Revenue '!B187:S927,14,1)</f>
        <v>1.6006812559302399</v>
      </c>
      <c r="D185">
        <f>VLOOKUP(B185,'Hash distribution and Revenue '!B187:S927,7,1)</f>
        <v>0.48039999999999999</v>
      </c>
      <c r="E185" s="12">
        <f t="shared" si="28"/>
        <v>480400</v>
      </c>
      <c r="F185" s="12">
        <f t="shared" si="29"/>
        <v>137257.14285714287</v>
      </c>
      <c r="G185">
        <f t="shared" si="30"/>
        <v>3953005.7142857146</v>
      </c>
      <c r="H185">
        <f t="shared" si="31"/>
        <v>502031.72571428574</v>
      </c>
      <c r="I185" s="21">
        <f t="shared" si="38"/>
        <v>473513.61306122452</v>
      </c>
      <c r="J185">
        <f t="shared" si="32"/>
        <v>237180.34285714285</v>
      </c>
      <c r="K185">
        <f t="shared" si="33"/>
        <v>197650.28571428574</v>
      </c>
      <c r="L185">
        <f t="shared" si="34"/>
        <v>158120.2285714286</v>
      </c>
      <c r="M185">
        <f t="shared" si="26"/>
        <v>158120.2285714286</v>
      </c>
      <c r="N185">
        <f t="shared" si="35"/>
        <v>78790.793029540597</v>
      </c>
      <c r="O185" s="12">
        <f t="shared" si="27"/>
        <v>236911.02160096919</v>
      </c>
      <c r="P185" s="23">
        <f t="shared" si="36"/>
        <v>-148005.36961497233</v>
      </c>
      <c r="Q185">
        <f t="shared" si="37"/>
        <v>-14800536.961497232</v>
      </c>
    </row>
    <row r="186" spans="2:17">
      <c r="B186" s="15">
        <v>42545</v>
      </c>
      <c r="C186" s="12">
        <f>VLOOKUP(B186,'Hash distribution and Revenue '!B188:S928,14,1)</f>
        <v>1.59743979535047</v>
      </c>
      <c r="D186">
        <f>VLOOKUP(B186,'Hash distribution and Revenue '!B188:S928,7,1)</f>
        <v>0.48039999999999999</v>
      </c>
      <c r="E186" s="12">
        <f t="shared" si="28"/>
        <v>480400</v>
      </c>
      <c r="F186" s="12">
        <f t="shared" si="29"/>
        <v>137257.14285714287</v>
      </c>
      <c r="G186">
        <f t="shared" si="30"/>
        <v>3953005.7142857146</v>
      </c>
      <c r="H186">
        <f t="shared" si="31"/>
        <v>502031.72571428574</v>
      </c>
      <c r="I186" s="21">
        <f t="shared" si="38"/>
        <v>473513.61306122452</v>
      </c>
      <c r="J186">
        <f t="shared" si="32"/>
        <v>237180.34285714285</v>
      </c>
      <c r="K186">
        <f t="shared" si="33"/>
        <v>197650.28571428574</v>
      </c>
      <c r="L186">
        <f t="shared" si="34"/>
        <v>158120.2285714286</v>
      </c>
      <c r="M186">
        <f t="shared" si="26"/>
        <v>158120.2285714286</v>
      </c>
      <c r="N186">
        <f t="shared" si="35"/>
        <v>78790.793029540597</v>
      </c>
      <c r="O186" s="12">
        <f t="shared" si="27"/>
        <v>236911.02160096919</v>
      </c>
      <c r="P186" s="23">
        <f t="shared" si="36"/>
        <v>-148305.69818701502</v>
      </c>
      <c r="Q186">
        <f t="shared" si="37"/>
        <v>-14830569.818701502</v>
      </c>
    </row>
    <row r="187" spans="2:17">
      <c r="B187" s="15">
        <v>42548</v>
      </c>
      <c r="C187" s="12">
        <f>VLOOKUP(B187,'Hash distribution and Revenue '!B189:S929,14,1)</f>
        <v>1.5733809546028199</v>
      </c>
      <c r="D187">
        <f>VLOOKUP(B187,'Hash distribution and Revenue '!B189:S929,7,1)</f>
        <v>0.48039999999999999</v>
      </c>
      <c r="E187" s="12">
        <f t="shared" si="28"/>
        <v>480400</v>
      </c>
      <c r="F187" s="12">
        <f t="shared" si="29"/>
        <v>137257.14285714287</v>
      </c>
      <c r="G187">
        <f t="shared" si="30"/>
        <v>3953005.7142857146</v>
      </c>
      <c r="H187">
        <f t="shared" si="31"/>
        <v>502031.72571428574</v>
      </c>
      <c r="I187" s="21">
        <f t="shared" si="38"/>
        <v>473513.61306122452</v>
      </c>
      <c r="J187">
        <f t="shared" si="32"/>
        <v>237180.34285714285</v>
      </c>
      <c r="K187">
        <f t="shared" si="33"/>
        <v>197650.28571428574</v>
      </c>
      <c r="L187">
        <f t="shared" si="34"/>
        <v>158120.2285714286</v>
      </c>
      <c r="M187">
        <f t="shared" si="26"/>
        <v>158120.2285714286</v>
      </c>
      <c r="N187">
        <f t="shared" si="35"/>
        <v>78790.793029540597</v>
      </c>
      <c r="O187" s="12">
        <f t="shared" si="27"/>
        <v>236911.02160096919</v>
      </c>
      <c r="P187" s="23">
        <f t="shared" si="36"/>
        <v>-150573.48160148499</v>
      </c>
      <c r="Q187">
        <f t="shared" si="37"/>
        <v>-15057348.1601485</v>
      </c>
    </row>
    <row r="188" spans="2:17">
      <c r="B188" s="15">
        <v>42551</v>
      </c>
      <c r="C188" s="12">
        <f>VLOOKUP(B188,'Hash distribution and Revenue '!B190:S930,14,1)</f>
        <v>1.61674449391445</v>
      </c>
      <c r="D188">
        <f>VLOOKUP(B188,'Hash distribution and Revenue '!B190:S930,7,1)</f>
        <v>0.48039999999999999</v>
      </c>
      <c r="E188" s="12">
        <f t="shared" si="28"/>
        <v>480400</v>
      </c>
      <c r="F188" s="12">
        <f t="shared" si="29"/>
        <v>137257.14285714287</v>
      </c>
      <c r="G188">
        <f t="shared" si="30"/>
        <v>3953005.7142857146</v>
      </c>
      <c r="H188">
        <f t="shared" si="31"/>
        <v>502031.72571428574</v>
      </c>
      <c r="I188" s="21">
        <f t="shared" si="38"/>
        <v>473513.61306122452</v>
      </c>
      <c r="J188">
        <f t="shared" si="32"/>
        <v>237180.34285714285</v>
      </c>
      <c r="K188">
        <f t="shared" si="33"/>
        <v>197650.28571428574</v>
      </c>
      <c r="L188">
        <f t="shared" si="34"/>
        <v>158120.2285714286</v>
      </c>
      <c r="M188">
        <f t="shared" si="26"/>
        <v>158120.2285714286</v>
      </c>
      <c r="N188">
        <f t="shared" si="35"/>
        <v>78790.793029540597</v>
      </c>
      <c r="O188" s="12">
        <f t="shared" si="27"/>
        <v>236911.02160096919</v>
      </c>
      <c r="P188" s="23">
        <f t="shared" si="36"/>
        <v>-146534.84564086681</v>
      </c>
      <c r="Q188">
        <f t="shared" si="37"/>
        <v>-14653484.564086681</v>
      </c>
    </row>
    <row r="189" spans="2:17">
      <c r="B189" s="15">
        <v>42554</v>
      </c>
      <c r="C189" s="12">
        <f>VLOOKUP(B189,'Hash distribution and Revenue '!B191:S931,14,1)</f>
        <v>1.5814966114618101</v>
      </c>
      <c r="D189">
        <f>VLOOKUP(B189,'Hash distribution and Revenue '!B191:S931,7,1)</f>
        <v>0.54630000000000001</v>
      </c>
      <c r="E189" s="12">
        <f t="shared" si="28"/>
        <v>546300</v>
      </c>
      <c r="F189" s="12">
        <f t="shared" si="29"/>
        <v>156085.71428571429</v>
      </c>
      <c r="G189">
        <f t="shared" si="30"/>
        <v>4495268.5714285709</v>
      </c>
      <c r="H189">
        <f t="shared" si="31"/>
        <v>570899.10857142846</v>
      </c>
      <c r="I189" s="21">
        <f t="shared" si="38"/>
        <v>538468.95673469384</v>
      </c>
      <c r="J189">
        <f t="shared" si="32"/>
        <v>269716.11428571423</v>
      </c>
      <c r="K189">
        <f t="shared" si="33"/>
        <v>224763.42857142855</v>
      </c>
      <c r="L189">
        <f t="shared" si="34"/>
        <v>179810.74285714285</v>
      </c>
      <c r="M189">
        <f t="shared" si="26"/>
        <v>179810.74285714285</v>
      </c>
      <c r="N189">
        <f t="shared" si="35"/>
        <v>89599.105395582897</v>
      </c>
      <c r="O189" s="12">
        <f t="shared" si="27"/>
        <v>269409.84825272573</v>
      </c>
      <c r="P189" s="23">
        <f t="shared" si="36"/>
        <v>-170350.20170362212</v>
      </c>
      <c r="Q189">
        <f t="shared" si="37"/>
        <v>-17035020.170362212</v>
      </c>
    </row>
    <row r="190" spans="2:17">
      <c r="B190" s="15">
        <v>42557</v>
      </c>
      <c r="C190" s="12">
        <f>VLOOKUP(B190,'Hash distribution and Revenue '!B192:S932,14,1)</f>
        <v>1.5962539079443001</v>
      </c>
      <c r="D190">
        <f>VLOOKUP(B190,'Hash distribution and Revenue '!B192:S932,7,1)</f>
        <v>0.54630000000000001</v>
      </c>
      <c r="E190" s="12">
        <f t="shared" si="28"/>
        <v>546300</v>
      </c>
      <c r="F190" s="12">
        <f t="shared" si="29"/>
        <v>156085.71428571429</v>
      </c>
      <c r="G190">
        <f t="shared" si="30"/>
        <v>4495268.5714285709</v>
      </c>
      <c r="H190">
        <f t="shared" si="31"/>
        <v>570899.10857142846</v>
      </c>
      <c r="I190" s="21">
        <f t="shared" si="38"/>
        <v>538468.95673469384</v>
      </c>
      <c r="J190">
        <f t="shared" si="32"/>
        <v>269716.11428571423</v>
      </c>
      <c r="K190">
        <f t="shared" si="33"/>
        <v>224763.42857142855</v>
      </c>
      <c r="L190">
        <f t="shared" si="34"/>
        <v>179810.74285714285</v>
      </c>
      <c r="M190">
        <f t="shared" si="26"/>
        <v>179810.74285714285</v>
      </c>
      <c r="N190">
        <f t="shared" si="35"/>
        <v>89599.105395582897</v>
      </c>
      <c r="O190" s="12">
        <f t="shared" si="27"/>
        <v>269409.84825272573</v>
      </c>
      <c r="P190" s="23">
        <f t="shared" si="36"/>
        <v>-168775.31240989672</v>
      </c>
      <c r="Q190">
        <f t="shared" si="37"/>
        <v>-16877531.240989674</v>
      </c>
    </row>
    <row r="191" spans="2:17">
      <c r="B191" s="15">
        <v>42560</v>
      </c>
      <c r="C191" s="12">
        <f>VLOOKUP(B191,'Hash distribution and Revenue '!B193:S933,14,1)</f>
        <v>1.53410810670637</v>
      </c>
      <c r="D191">
        <f>VLOOKUP(B191,'Hash distribution and Revenue '!B193:S933,7,1)</f>
        <v>0.54630000000000001</v>
      </c>
      <c r="E191" s="12">
        <f t="shared" si="28"/>
        <v>546300</v>
      </c>
      <c r="F191" s="12">
        <f t="shared" si="29"/>
        <v>156085.71428571429</v>
      </c>
      <c r="G191">
        <f t="shared" si="30"/>
        <v>4495268.5714285709</v>
      </c>
      <c r="H191">
        <f t="shared" si="31"/>
        <v>570899.10857142846</v>
      </c>
      <c r="I191" s="21">
        <f t="shared" si="38"/>
        <v>538468.95673469384</v>
      </c>
      <c r="J191">
        <f t="shared" si="32"/>
        <v>269716.11428571423</v>
      </c>
      <c r="K191">
        <f t="shared" si="33"/>
        <v>224763.42857142855</v>
      </c>
      <c r="L191">
        <f t="shared" si="34"/>
        <v>179810.74285714285</v>
      </c>
      <c r="M191">
        <f t="shared" si="26"/>
        <v>179810.74285714285</v>
      </c>
      <c r="N191">
        <f t="shared" si="35"/>
        <v>89599.105395582897</v>
      </c>
      <c r="O191" s="12">
        <f t="shared" si="27"/>
        <v>269409.84825272573</v>
      </c>
      <c r="P191" s="23">
        <f t="shared" si="36"/>
        <v>-175612.33981288393</v>
      </c>
      <c r="Q191">
        <f t="shared" si="37"/>
        <v>-17561233.981288392</v>
      </c>
    </row>
    <row r="192" spans="2:17">
      <c r="B192" s="15">
        <v>42563</v>
      </c>
      <c r="C192" s="12">
        <f>VLOOKUP(B192,'Hash distribution and Revenue '!B194:S934,14,1)</f>
        <v>0.78306773251176398</v>
      </c>
      <c r="D192">
        <f>VLOOKUP(B192,'Hash distribution and Revenue '!B194:S934,7,1)</f>
        <v>0.54630000000000001</v>
      </c>
      <c r="E192" s="12">
        <f t="shared" si="28"/>
        <v>546300</v>
      </c>
      <c r="F192" s="12">
        <f t="shared" si="29"/>
        <v>156085.71428571429</v>
      </c>
      <c r="G192">
        <f t="shared" si="30"/>
        <v>4495268.5714285709</v>
      </c>
      <c r="H192">
        <f t="shared" si="31"/>
        <v>570899.10857142846</v>
      </c>
      <c r="I192" s="21">
        <f t="shared" si="38"/>
        <v>538468.95673469384</v>
      </c>
      <c r="J192">
        <f t="shared" si="32"/>
        <v>269716.11428571423</v>
      </c>
      <c r="K192">
        <f t="shared" si="33"/>
        <v>224763.42857142855</v>
      </c>
      <c r="L192">
        <f t="shared" si="34"/>
        <v>179810.74285714285</v>
      </c>
      <c r="M192">
        <f t="shared" si="26"/>
        <v>179810.74285714285</v>
      </c>
      <c r="N192">
        <f t="shared" si="35"/>
        <v>89599.105395582897</v>
      </c>
      <c r="O192" s="12">
        <f t="shared" si="27"/>
        <v>269409.84825272573</v>
      </c>
      <c r="P192" s="23">
        <f t="shared" si="36"/>
        <v>-344043.11913202971</v>
      </c>
      <c r="Q192">
        <f t="shared" si="37"/>
        <v>-34404311.913202971</v>
      </c>
    </row>
    <row r="193" spans="2:17">
      <c r="B193" s="15">
        <v>42566</v>
      </c>
      <c r="C193" s="12">
        <f>VLOOKUP(B193,'Hash distribution and Revenue '!B195:S935,14,1)</f>
        <v>0.78154767025167804</v>
      </c>
      <c r="D193">
        <f>VLOOKUP(B193,'Hash distribution and Revenue '!B195:S935,7,1)</f>
        <v>0.54630000000000001</v>
      </c>
      <c r="E193" s="12">
        <f t="shared" si="28"/>
        <v>546300</v>
      </c>
      <c r="F193" s="12">
        <f t="shared" si="29"/>
        <v>156085.71428571429</v>
      </c>
      <c r="G193">
        <f t="shared" si="30"/>
        <v>4495268.5714285709</v>
      </c>
      <c r="H193">
        <f t="shared" si="31"/>
        <v>570899.10857142846</v>
      </c>
      <c r="I193" s="21">
        <f t="shared" si="38"/>
        <v>538468.95673469384</v>
      </c>
      <c r="J193">
        <f t="shared" si="32"/>
        <v>269716.11428571423</v>
      </c>
      <c r="K193">
        <f t="shared" si="33"/>
        <v>224763.42857142855</v>
      </c>
      <c r="L193">
        <f t="shared" si="34"/>
        <v>179810.74285714285</v>
      </c>
      <c r="M193">
        <f t="shared" ref="M193:M256" si="39">G193*0.04</f>
        <v>179810.74285714285</v>
      </c>
      <c r="N193">
        <f t="shared" si="35"/>
        <v>89599.105395582897</v>
      </c>
      <c r="O193" s="12">
        <f t="shared" ref="O193:O256" si="40">M193+N193</f>
        <v>269409.84825272573</v>
      </c>
      <c r="P193" s="23">
        <f t="shared" si="36"/>
        <v>-344712.26383196685</v>
      </c>
      <c r="Q193">
        <f t="shared" si="37"/>
        <v>-34471226.383196682</v>
      </c>
    </row>
    <row r="194" spans="2:17">
      <c r="B194" s="15">
        <v>42569</v>
      </c>
      <c r="C194" s="12">
        <f>VLOOKUP(B194,'Hash distribution and Revenue '!B196:S936,14,1)</f>
        <v>0.79315434719884603</v>
      </c>
      <c r="D194">
        <f>VLOOKUP(B194,'Hash distribution and Revenue '!B196:S936,7,1)</f>
        <v>0.54630000000000001</v>
      </c>
      <c r="E194" s="12">
        <f t="shared" si="28"/>
        <v>546300</v>
      </c>
      <c r="F194" s="12">
        <f t="shared" si="29"/>
        <v>156085.71428571429</v>
      </c>
      <c r="G194">
        <f t="shared" si="30"/>
        <v>4495268.5714285709</v>
      </c>
      <c r="H194">
        <f t="shared" si="31"/>
        <v>570899.10857142846</v>
      </c>
      <c r="I194" s="21">
        <f t="shared" si="38"/>
        <v>538468.95673469384</v>
      </c>
      <c r="J194">
        <f t="shared" si="32"/>
        <v>269716.11428571423</v>
      </c>
      <c r="K194">
        <f t="shared" si="33"/>
        <v>224763.42857142855</v>
      </c>
      <c r="L194">
        <f t="shared" si="34"/>
        <v>179810.74285714285</v>
      </c>
      <c r="M194">
        <f t="shared" si="39"/>
        <v>179810.74285714285</v>
      </c>
      <c r="N194">
        <f t="shared" si="35"/>
        <v>89599.105395582897</v>
      </c>
      <c r="O194" s="12">
        <f t="shared" si="40"/>
        <v>269409.84825272573</v>
      </c>
      <c r="P194" s="23">
        <f t="shared" si="36"/>
        <v>-339667.87933501281</v>
      </c>
      <c r="Q194">
        <f t="shared" si="37"/>
        <v>-33966787.933501281</v>
      </c>
    </row>
    <row r="195" spans="2:17">
      <c r="B195" s="15">
        <v>42572</v>
      </c>
      <c r="C195" s="12">
        <f>VLOOKUP(B195,'Hash distribution and Revenue '!B197:S937,14,1)</f>
        <v>0.783266306666908</v>
      </c>
      <c r="D195">
        <f>VLOOKUP(B195,'Hash distribution and Revenue '!B197:S937,7,1)</f>
        <v>0.54630000000000001</v>
      </c>
      <c r="E195" s="12">
        <f t="shared" si="28"/>
        <v>546300</v>
      </c>
      <c r="F195" s="12">
        <f t="shared" si="29"/>
        <v>156085.71428571429</v>
      </c>
      <c r="G195">
        <f t="shared" si="30"/>
        <v>4495268.5714285709</v>
      </c>
      <c r="H195">
        <f t="shared" si="31"/>
        <v>570899.10857142846</v>
      </c>
      <c r="I195" s="21">
        <f t="shared" si="38"/>
        <v>538468.95673469384</v>
      </c>
      <c r="J195">
        <f t="shared" si="32"/>
        <v>269716.11428571423</v>
      </c>
      <c r="K195">
        <f t="shared" si="33"/>
        <v>224763.42857142855</v>
      </c>
      <c r="L195">
        <f t="shared" si="34"/>
        <v>179810.74285714285</v>
      </c>
      <c r="M195">
        <f t="shared" si="39"/>
        <v>179810.74285714285</v>
      </c>
      <c r="N195">
        <f t="shared" si="35"/>
        <v>89599.105395582897</v>
      </c>
      <c r="O195" s="12">
        <f t="shared" si="40"/>
        <v>269409.84825272573</v>
      </c>
      <c r="P195" s="23">
        <f t="shared" si="36"/>
        <v>-343955.89685563737</v>
      </c>
      <c r="Q195">
        <f t="shared" si="37"/>
        <v>-34395589.685563736</v>
      </c>
    </row>
    <row r="196" spans="2:17">
      <c r="B196" s="15">
        <v>42575</v>
      </c>
      <c r="C196" s="12">
        <f>VLOOKUP(B196,'Hash distribution and Revenue '!B198:S938,14,1)</f>
        <v>0.77887301434969802</v>
      </c>
      <c r="D196">
        <f>VLOOKUP(B196,'Hash distribution and Revenue '!B198:S938,7,1)</f>
        <v>0.54630000000000001</v>
      </c>
      <c r="E196" s="12">
        <f t="shared" si="28"/>
        <v>546300</v>
      </c>
      <c r="F196" s="12">
        <f t="shared" si="29"/>
        <v>156085.71428571429</v>
      </c>
      <c r="G196">
        <f t="shared" si="30"/>
        <v>4495268.5714285709</v>
      </c>
      <c r="H196">
        <f t="shared" si="31"/>
        <v>570899.10857142846</v>
      </c>
      <c r="I196" s="21">
        <f t="shared" si="38"/>
        <v>538468.95673469384</v>
      </c>
      <c r="J196">
        <f t="shared" si="32"/>
        <v>269716.11428571423</v>
      </c>
      <c r="K196">
        <f t="shared" si="33"/>
        <v>224763.42857142855</v>
      </c>
      <c r="L196">
        <f t="shared" si="34"/>
        <v>179810.74285714285</v>
      </c>
      <c r="M196">
        <f t="shared" si="39"/>
        <v>179810.74285714285</v>
      </c>
      <c r="N196">
        <f t="shared" si="35"/>
        <v>89599.105395582897</v>
      </c>
      <c r="O196" s="12">
        <f t="shared" si="40"/>
        <v>269409.84825272573</v>
      </c>
      <c r="P196" s="23">
        <f t="shared" si="36"/>
        <v>-345896.01182247692</v>
      </c>
      <c r="Q196">
        <f t="shared" si="37"/>
        <v>-34589601.182247691</v>
      </c>
    </row>
    <row r="197" spans="2:17">
      <c r="B197" s="15">
        <v>42578</v>
      </c>
      <c r="C197" s="12">
        <f>VLOOKUP(B197,'Hash distribution and Revenue '!B199:S939,14,1)</f>
        <v>0.77071067768528501</v>
      </c>
      <c r="D197">
        <f>VLOOKUP(B197,'Hash distribution and Revenue '!B199:S939,7,1)</f>
        <v>0.54630000000000001</v>
      </c>
      <c r="E197" s="12">
        <f t="shared" si="28"/>
        <v>546300</v>
      </c>
      <c r="F197" s="12">
        <f t="shared" si="29"/>
        <v>156085.71428571429</v>
      </c>
      <c r="G197">
        <f t="shared" si="30"/>
        <v>4495268.5714285709</v>
      </c>
      <c r="H197">
        <f t="shared" si="31"/>
        <v>570899.10857142846</v>
      </c>
      <c r="I197" s="21">
        <f t="shared" si="38"/>
        <v>538468.95673469384</v>
      </c>
      <c r="J197">
        <f t="shared" si="32"/>
        <v>269716.11428571423</v>
      </c>
      <c r="K197">
        <f t="shared" si="33"/>
        <v>224763.42857142855</v>
      </c>
      <c r="L197">
        <f t="shared" si="34"/>
        <v>179810.74285714285</v>
      </c>
      <c r="M197">
        <f t="shared" si="39"/>
        <v>179810.74285714285</v>
      </c>
      <c r="N197">
        <f t="shared" si="35"/>
        <v>89599.105395582897</v>
      </c>
      <c r="O197" s="12">
        <f t="shared" si="40"/>
        <v>269409.84825272573</v>
      </c>
      <c r="P197" s="23">
        <f t="shared" si="36"/>
        <v>-349559.29033081286</v>
      </c>
      <c r="Q197">
        <f t="shared" si="37"/>
        <v>-34955929.033081286</v>
      </c>
    </row>
    <row r="198" spans="2:17">
      <c r="B198" s="15">
        <v>42581</v>
      </c>
      <c r="C198" s="12">
        <f>VLOOKUP(B198,'Hash distribution and Revenue '!B200:S940,14,1)</f>
        <v>0.77153515613623602</v>
      </c>
      <c r="D198">
        <f>VLOOKUP(B198,'Hash distribution and Revenue '!B200:S940,7,1)</f>
        <v>0.54630000000000001</v>
      </c>
      <c r="E198" s="12">
        <f t="shared" ref="E198:E261" si="41">D198*1000000</f>
        <v>546300</v>
      </c>
      <c r="F198" s="12">
        <f t="shared" ref="F198:F218" si="42">E198/3.5</f>
        <v>156085.71428571429</v>
      </c>
      <c r="G198">
        <f t="shared" ref="G198:G261" si="43">F198*1.2*24</f>
        <v>4495268.5714285709</v>
      </c>
      <c r="H198">
        <f t="shared" ref="H198:H261" si="44">G198*0.127</f>
        <v>570899.10857142846</v>
      </c>
      <c r="I198" s="21">
        <f t="shared" si="38"/>
        <v>538468.95673469384</v>
      </c>
      <c r="J198">
        <f t="shared" ref="J198:J261" si="45">G198*0.06</f>
        <v>269716.11428571423</v>
      </c>
      <c r="K198">
        <f t="shared" ref="K198:K261" si="46">G198*0.05</f>
        <v>224763.42857142855</v>
      </c>
      <c r="L198">
        <f t="shared" ref="L198:L261" si="47">G198*0.04</f>
        <v>179810.74285714285</v>
      </c>
      <c r="M198">
        <f t="shared" si="39"/>
        <v>179810.74285714285</v>
      </c>
      <c r="N198">
        <f t="shared" ref="N198:N218" si="48">F198*2200/7/547.5</f>
        <v>89599.105395582897</v>
      </c>
      <c r="O198" s="12">
        <f t="shared" si="40"/>
        <v>269409.84825272573</v>
      </c>
      <c r="P198" s="23">
        <f t="shared" ref="P198:P261" si="49">(C198-O198)/C198</f>
        <v>-349185.74296308274</v>
      </c>
      <c r="Q198">
        <f t="shared" ref="Q198:Q261" si="50">P198*100</f>
        <v>-34918574.296308272</v>
      </c>
    </row>
    <row r="199" spans="2:17">
      <c r="B199" s="15">
        <v>42584</v>
      </c>
      <c r="C199" s="12">
        <f>VLOOKUP(B199,'Hash distribution and Revenue '!B201:S941,14,1)</f>
        <v>0.64482459648867296</v>
      </c>
      <c r="D199">
        <f>VLOOKUP(B199,'Hash distribution and Revenue '!B201:S941,7,1)</f>
        <v>0.5474</v>
      </c>
      <c r="E199" s="12">
        <f t="shared" si="41"/>
        <v>547400</v>
      </c>
      <c r="F199" s="12">
        <f t="shared" si="42"/>
        <v>156400</v>
      </c>
      <c r="G199">
        <f t="shared" si="43"/>
        <v>4504320</v>
      </c>
      <c r="H199">
        <f t="shared" si="44"/>
        <v>572048.64000000001</v>
      </c>
      <c r="I199" s="21">
        <f t="shared" ref="I199:I262" si="51">G199*$I$5</f>
        <v>539553.18857142853</v>
      </c>
      <c r="J199">
        <f t="shared" si="45"/>
        <v>270259.20000000001</v>
      </c>
      <c r="K199">
        <f t="shared" si="46"/>
        <v>225216</v>
      </c>
      <c r="L199">
        <f t="shared" si="47"/>
        <v>180172.80000000002</v>
      </c>
      <c r="M199">
        <f t="shared" si="39"/>
        <v>180172.80000000002</v>
      </c>
      <c r="N199">
        <f t="shared" si="48"/>
        <v>89779.517286366608</v>
      </c>
      <c r="O199" s="12">
        <f t="shared" si="40"/>
        <v>269952.3172863666</v>
      </c>
      <c r="P199" s="23">
        <f t="shared" si="49"/>
        <v>-418643.57211521495</v>
      </c>
      <c r="Q199">
        <f t="shared" si="50"/>
        <v>-41864357.211521491</v>
      </c>
    </row>
    <row r="200" spans="2:17">
      <c r="B200" s="15">
        <v>42587</v>
      </c>
      <c r="C200" s="12">
        <f>VLOOKUP(B200,'Hash distribution and Revenue '!B202:S942,14,1)</f>
        <v>0.71620975951559696</v>
      </c>
      <c r="D200">
        <f>VLOOKUP(B200,'Hash distribution and Revenue '!B202:S942,7,1)</f>
        <v>0.5474</v>
      </c>
      <c r="E200" s="12">
        <f t="shared" si="41"/>
        <v>547400</v>
      </c>
      <c r="F200" s="12">
        <f t="shared" si="42"/>
        <v>156400</v>
      </c>
      <c r="G200">
        <f t="shared" si="43"/>
        <v>4504320</v>
      </c>
      <c r="H200">
        <f t="shared" si="44"/>
        <v>572048.64000000001</v>
      </c>
      <c r="I200" s="21">
        <f t="shared" si="51"/>
        <v>539553.18857142853</v>
      </c>
      <c r="J200">
        <f t="shared" si="45"/>
        <v>270259.20000000001</v>
      </c>
      <c r="K200">
        <f t="shared" si="46"/>
        <v>225216</v>
      </c>
      <c r="L200">
        <f t="shared" si="47"/>
        <v>180172.80000000002</v>
      </c>
      <c r="M200">
        <f t="shared" si="39"/>
        <v>180172.80000000002</v>
      </c>
      <c r="N200">
        <f t="shared" si="48"/>
        <v>89779.517286366608</v>
      </c>
      <c r="O200" s="12">
        <f t="shared" si="40"/>
        <v>269952.3172863666</v>
      </c>
      <c r="P200" s="23">
        <f t="shared" si="49"/>
        <v>-376916.95413252508</v>
      </c>
      <c r="Q200">
        <f t="shared" si="50"/>
        <v>-37691695.41325251</v>
      </c>
    </row>
    <row r="201" spans="2:17">
      <c r="B201" s="15">
        <v>42590</v>
      </c>
      <c r="C201" s="12">
        <f>VLOOKUP(B201,'Hash distribution and Revenue '!B203:S943,14,1)</f>
        <v>0.73615014322776495</v>
      </c>
      <c r="D201">
        <f>VLOOKUP(B201,'Hash distribution and Revenue '!B203:S943,7,1)</f>
        <v>0.5474</v>
      </c>
      <c r="E201" s="12">
        <f t="shared" si="41"/>
        <v>547400</v>
      </c>
      <c r="F201" s="12">
        <f t="shared" si="42"/>
        <v>156400</v>
      </c>
      <c r="G201">
        <f t="shared" si="43"/>
        <v>4504320</v>
      </c>
      <c r="H201">
        <f t="shared" si="44"/>
        <v>572048.64000000001</v>
      </c>
      <c r="I201" s="21">
        <f t="shared" si="51"/>
        <v>539553.18857142853</v>
      </c>
      <c r="J201">
        <f t="shared" si="45"/>
        <v>270259.20000000001</v>
      </c>
      <c r="K201">
        <f t="shared" si="46"/>
        <v>225216</v>
      </c>
      <c r="L201">
        <f t="shared" si="47"/>
        <v>180172.80000000002</v>
      </c>
      <c r="M201">
        <f t="shared" si="39"/>
        <v>180172.80000000002</v>
      </c>
      <c r="N201">
        <f t="shared" si="48"/>
        <v>89779.517286366608</v>
      </c>
      <c r="O201" s="12">
        <f t="shared" si="40"/>
        <v>269952.3172863666</v>
      </c>
      <c r="P201" s="23">
        <f t="shared" si="49"/>
        <v>-366707.23169675504</v>
      </c>
      <c r="Q201">
        <f t="shared" si="50"/>
        <v>-36670723.169675507</v>
      </c>
    </row>
    <row r="202" spans="2:17">
      <c r="B202" s="15">
        <v>42593</v>
      </c>
      <c r="C202" s="12">
        <f>VLOOKUP(B202,'Hash distribution and Revenue '!B204:S944,14,1)</f>
        <v>0.73374633682148804</v>
      </c>
      <c r="D202">
        <f>VLOOKUP(B202,'Hash distribution and Revenue '!B204:S944,7,1)</f>
        <v>0.5474</v>
      </c>
      <c r="E202" s="12">
        <f t="shared" si="41"/>
        <v>547400</v>
      </c>
      <c r="F202" s="12">
        <f t="shared" si="42"/>
        <v>156400</v>
      </c>
      <c r="G202">
        <f t="shared" si="43"/>
        <v>4504320</v>
      </c>
      <c r="H202">
        <f t="shared" si="44"/>
        <v>572048.64000000001</v>
      </c>
      <c r="I202" s="21">
        <f t="shared" si="51"/>
        <v>539553.18857142853</v>
      </c>
      <c r="J202">
        <f t="shared" si="45"/>
        <v>270259.20000000001</v>
      </c>
      <c r="K202">
        <f t="shared" si="46"/>
        <v>225216</v>
      </c>
      <c r="L202">
        <f t="shared" si="47"/>
        <v>180172.80000000002</v>
      </c>
      <c r="M202">
        <f t="shared" si="39"/>
        <v>180172.80000000002</v>
      </c>
      <c r="N202">
        <f t="shared" si="48"/>
        <v>89779.517286366608</v>
      </c>
      <c r="O202" s="12">
        <f t="shared" si="40"/>
        <v>269952.3172863666</v>
      </c>
      <c r="P202" s="23">
        <f t="shared" si="49"/>
        <v>-367908.59455521323</v>
      </c>
      <c r="Q202">
        <f t="shared" si="50"/>
        <v>-36790859.455521323</v>
      </c>
    </row>
    <row r="203" spans="2:17">
      <c r="B203" s="15">
        <v>42596</v>
      </c>
      <c r="C203" s="12">
        <f>VLOOKUP(B203,'Hash distribution and Revenue '!B205:S945,14,1)</f>
        <v>0.71051784486446601</v>
      </c>
      <c r="D203">
        <f>VLOOKUP(B203,'Hash distribution and Revenue '!B205:S945,7,1)</f>
        <v>0.5474</v>
      </c>
      <c r="E203" s="12">
        <f t="shared" si="41"/>
        <v>547400</v>
      </c>
      <c r="F203" s="12">
        <f t="shared" si="42"/>
        <v>156400</v>
      </c>
      <c r="G203">
        <f t="shared" si="43"/>
        <v>4504320</v>
      </c>
      <c r="H203">
        <f t="shared" si="44"/>
        <v>572048.64000000001</v>
      </c>
      <c r="I203" s="21">
        <f t="shared" si="51"/>
        <v>539553.18857142853</v>
      </c>
      <c r="J203">
        <f t="shared" si="45"/>
        <v>270259.20000000001</v>
      </c>
      <c r="K203">
        <f t="shared" si="46"/>
        <v>225216</v>
      </c>
      <c r="L203">
        <f t="shared" si="47"/>
        <v>180172.80000000002</v>
      </c>
      <c r="M203">
        <f t="shared" si="39"/>
        <v>180172.80000000002</v>
      </c>
      <c r="N203">
        <f t="shared" si="48"/>
        <v>89779.517286366608</v>
      </c>
      <c r="O203" s="12">
        <f t="shared" si="40"/>
        <v>269952.3172863666</v>
      </c>
      <c r="P203" s="23">
        <f t="shared" si="49"/>
        <v>-379936.42062574235</v>
      </c>
      <c r="Q203">
        <f t="shared" si="50"/>
        <v>-37993642.062574238</v>
      </c>
    </row>
    <row r="204" spans="2:17">
      <c r="B204" s="15">
        <v>42599</v>
      </c>
      <c r="C204" s="12">
        <f>VLOOKUP(B204,'Hash distribution and Revenue '!B206:S946,14,1)</f>
        <v>0.66309334544790699</v>
      </c>
      <c r="D204">
        <f>VLOOKUP(B204,'Hash distribution and Revenue '!B206:S946,7,1)</f>
        <v>0.5474</v>
      </c>
      <c r="E204" s="12">
        <f t="shared" si="41"/>
        <v>547400</v>
      </c>
      <c r="F204" s="12">
        <f t="shared" si="42"/>
        <v>156400</v>
      </c>
      <c r="G204">
        <f t="shared" si="43"/>
        <v>4504320</v>
      </c>
      <c r="H204">
        <f t="shared" si="44"/>
        <v>572048.64000000001</v>
      </c>
      <c r="I204" s="21">
        <f t="shared" si="51"/>
        <v>539553.18857142853</v>
      </c>
      <c r="J204">
        <f t="shared" si="45"/>
        <v>270259.20000000001</v>
      </c>
      <c r="K204">
        <f t="shared" si="46"/>
        <v>225216</v>
      </c>
      <c r="L204">
        <f t="shared" si="47"/>
        <v>180172.80000000002</v>
      </c>
      <c r="M204">
        <f t="shared" si="39"/>
        <v>180172.80000000002</v>
      </c>
      <c r="N204">
        <f t="shared" si="48"/>
        <v>89779.517286366608</v>
      </c>
      <c r="O204" s="12">
        <f t="shared" si="40"/>
        <v>269952.3172863666</v>
      </c>
      <c r="P204" s="23">
        <f t="shared" si="49"/>
        <v>-407109.5812470775</v>
      </c>
      <c r="Q204">
        <f t="shared" si="50"/>
        <v>-40710958.124707751</v>
      </c>
    </row>
    <row r="205" spans="2:17">
      <c r="B205" s="15">
        <v>42602</v>
      </c>
      <c r="C205" s="12">
        <f>VLOOKUP(B205,'Hash distribution and Revenue '!B207:S947,14,1)</f>
        <v>0.67290289774789303</v>
      </c>
      <c r="D205">
        <f>VLOOKUP(B205,'Hash distribution and Revenue '!B207:S947,7,1)</f>
        <v>0.5474</v>
      </c>
      <c r="E205" s="12">
        <f t="shared" si="41"/>
        <v>547400</v>
      </c>
      <c r="F205" s="12">
        <f t="shared" si="42"/>
        <v>156400</v>
      </c>
      <c r="G205">
        <f t="shared" si="43"/>
        <v>4504320</v>
      </c>
      <c r="H205">
        <f t="shared" si="44"/>
        <v>572048.64000000001</v>
      </c>
      <c r="I205" s="21">
        <f t="shared" si="51"/>
        <v>539553.18857142853</v>
      </c>
      <c r="J205">
        <f t="shared" si="45"/>
        <v>270259.20000000001</v>
      </c>
      <c r="K205">
        <f t="shared" si="46"/>
        <v>225216</v>
      </c>
      <c r="L205">
        <f t="shared" si="47"/>
        <v>180172.80000000002</v>
      </c>
      <c r="M205">
        <f t="shared" si="39"/>
        <v>180172.80000000002</v>
      </c>
      <c r="N205">
        <f t="shared" si="48"/>
        <v>89779.517286366608</v>
      </c>
      <c r="O205" s="12">
        <f t="shared" si="40"/>
        <v>269952.3172863666</v>
      </c>
      <c r="P205" s="23">
        <f t="shared" si="49"/>
        <v>-401174.73901057238</v>
      </c>
      <c r="Q205">
        <f t="shared" si="50"/>
        <v>-40117473.901057236</v>
      </c>
    </row>
    <row r="206" spans="2:17">
      <c r="B206" s="15">
        <v>42605</v>
      </c>
      <c r="C206" s="12">
        <f>VLOOKUP(B206,'Hash distribution and Revenue '!B208:S948,14,1)</f>
        <v>0.67488100322347999</v>
      </c>
      <c r="D206">
        <f>VLOOKUP(B206,'Hash distribution and Revenue '!B208:S948,7,1)</f>
        <v>0.5474</v>
      </c>
      <c r="E206" s="12">
        <f t="shared" si="41"/>
        <v>547400</v>
      </c>
      <c r="F206" s="12">
        <f t="shared" si="42"/>
        <v>156400</v>
      </c>
      <c r="G206">
        <f t="shared" si="43"/>
        <v>4504320</v>
      </c>
      <c r="H206">
        <f t="shared" si="44"/>
        <v>572048.64000000001</v>
      </c>
      <c r="I206" s="21">
        <f t="shared" si="51"/>
        <v>539553.18857142853</v>
      </c>
      <c r="J206">
        <f t="shared" si="45"/>
        <v>270259.20000000001</v>
      </c>
      <c r="K206">
        <f t="shared" si="46"/>
        <v>225216</v>
      </c>
      <c r="L206">
        <f t="shared" si="47"/>
        <v>180172.80000000002</v>
      </c>
      <c r="M206">
        <f t="shared" si="39"/>
        <v>180172.80000000002</v>
      </c>
      <c r="N206">
        <f t="shared" si="48"/>
        <v>89779.517286366608</v>
      </c>
      <c r="O206" s="12">
        <f t="shared" si="40"/>
        <v>269952.3172863666</v>
      </c>
      <c r="P206" s="23">
        <f t="shared" si="49"/>
        <v>-399998.87552913034</v>
      </c>
      <c r="Q206">
        <f t="shared" si="50"/>
        <v>-39999887.552913032</v>
      </c>
    </row>
    <row r="207" spans="2:17">
      <c r="B207" s="15">
        <v>42608</v>
      </c>
      <c r="C207" s="12">
        <f>VLOOKUP(B207,'Hash distribution and Revenue '!B209:S949,14,1)</f>
        <v>0.67053148475084401</v>
      </c>
      <c r="D207">
        <f>VLOOKUP(B207,'Hash distribution and Revenue '!B209:S949,7,1)</f>
        <v>0.5474</v>
      </c>
      <c r="E207" s="12">
        <f t="shared" si="41"/>
        <v>547400</v>
      </c>
      <c r="F207" s="12">
        <f t="shared" si="42"/>
        <v>156400</v>
      </c>
      <c r="G207">
        <f t="shared" si="43"/>
        <v>4504320</v>
      </c>
      <c r="H207">
        <f t="shared" si="44"/>
        <v>572048.64000000001</v>
      </c>
      <c r="I207" s="21">
        <f t="shared" si="51"/>
        <v>539553.18857142853</v>
      </c>
      <c r="J207">
        <f t="shared" si="45"/>
        <v>270259.20000000001</v>
      </c>
      <c r="K207">
        <f t="shared" si="46"/>
        <v>225216</v>
      </c>
      <c r="L207">
        <f t="shared" si="47"/>
        <v>180172.80000000002</v>
      </c>
      <c r="M207">
        <f t="shared" si="39"/>
        <v>180172.80000000002</v>
      </c>
      <c r="N207">
        <f t="shared" si="48"/>
        <v>89779.517286366608</v>
      </c>
      <c r="O207" s="12">
        <f t="shared" si="40"/>
        <v>269952.3172863666</v>
      </c>
      <c r="P207" s="23">
        <f t="shared" si="49"/>
        <v>-402593.54391865793</v>
      </c>
      <c r="Q207">
        <f t="shared" si="50"/>
        <v>-40259354.39186579</v>
      </c>
    </row>
    <row r="208" spans="2:17">
      <c r="B208" s="15">
        <v>42611</v>
      </c>
      <c r="C208" s="12">
        <f>VLOOKUP(B208,'Hash distribution and Revenue '!B210:S950,14,1)</f>
        <v>0.65395320101044996</v>
      </c>
      <c r="D208">
        <f>VLOOKUP(B208,'Hash distribution and Revenue '!B210:S950,7,1)</f>
        <v>0.5474</v>
      </c>
      <c r="E208" s="12">
        <f t="shared" si="41"/>
        <v>547400</v>
      </c>
      <c r="F208" s="12">
        <f t="shared" si="42"/>
        <v>156400</v>
      </c>
      <c r="G208">
        <f t="shared" si="43"/>
        <v>4504320</v>
      </c>
      <c r="H208">
        <f t="shared" si="44"/>
        <v>572048.64000000001</v>
      </c>
      <c r="I208" s="21">
        <f t="shared" si="51"/>
        <v>539553.18857142853</v>
      </c>
      <c r="J208">
        <f t="shared" si="45"/>
        <v>270259.20000000001</v>
      </c>
      <c r="K208">
        <f t="shared" si="46"/>
        <v>225216</v>
      </c>
      <c r="L208">
        <f t="shared" si="47"/>
        <v>180172.80000000002</v>
      </c>
      <c r="M208">
        <f t="shared" si="39"/>
        <v>180172.80000000002</v>
      </c>
      <c r="N208">
        <f t="shared" si="48"/>
        <v>89779.517286366608</v>
      </c>
      <c r="O208" s="12">
        <f t="shared" si="40"/>
        <v>269952.3172863666</v>
      </c>
      <c r="P208" s="23">
        <f t="shared" si="49"/>
        <v>-412799.66657560843</v>
      </c>
      <c r="Q208">
        <f t="shared" si="50"/>
        <v>-41279966.65756084</v>
      </c>
    </row>
    <row r="209" spans="2:17">
      <c r="B209" s="15">
        <v>42614</v>
      </c>
      <c r="C209" s="12">
        <f>VLOOKUP(B209,'Hash distribution and Revenue '!B211:S951,14,1)</f>
        <v>0.65189147887735899</v>
      </c>
      <c r="D209">
        <f>VLOOKUP(B209,'Hash distribution and Revenue '!B211:S951,7,1)</f>
        <v>0.54590000000000005</v>
      </c>
      <c r="E209" s="12">
        <f t="shared" si="41"/>
        <v>545900</v>
      </c>
      <c r="F209" s="12">
        <f t="shared" si="42"/>
        <v>155971.42857142858</v>
      </c>
      <c r="G209">
        <f t="shared" si="43"/>
        <v>4491977.1428571427</v>
      </c>
      <c r="H209">
        <f t="shared" si="44"/>
        <v>570481.09714285715</v>
      </c>
      <c r="I209" s="21">
        <f t="shared" si="51"/>
        <v>538074.69061224489</v>
      </c>
      <c r="J209">
        <f t="shared" si="45"/>
        <v>269518.62857142853</v>
      </c>
      <c r="K209">
        <f t="shared" si="46"/>
        <v>224598.85714285716</v>
      </c>
      <c r="L209">
        <f t="shared" si="47"/>
        <v>179679.0857142857</v>
      </c>
      <c r="M209">
        <f t="shared" si="39"/>
        <v>179679.0857142857</v>
      </c>
      <c r="N209">
        <f t="shared" si="48"/>
        <v>89533.501071661551</v>
      </c>
      <c r="O209" s="12">
        <f t="shared" si="40"/>
        <v>269212.58678594726</v>
      </c>
      <c r="P209" s="23">
        <f t="shared" si="49"/>
        <v>-412970.47686232376</v>
      </c>
      <c r="Q209">
        <f t="shared" si="50"/>
        <v>-41297047.686232373</v>
      </c>
    </row>
    <row r="210" spans="2:17">
      <c r="B210" s="15">
        <v>42617</v>
      </c>
      <c r="C210" s="12">
        <f>VLOOKUP(B210,'Hash distribution and Revenue '!B212:S952,14,1)</f>
        <v>0.69327400102940195</v>
      </c>
      <c r="D210">
        <f>VLOOKUP(B210,'Hash distribution and Revenue '!B212:S952,7,1)</f>
        <v>0.54590000000000005</v>
      </c>
      <c r="E210" s="12">
        <f t="shared" si="41"/>
        <v>545900</v>
      </c>
      <c r="F210" s="12">
        <f t="shared" si="42"/>
        <v>155971.42857142858</v>
      </c>
      <c r="G210">
        <f t="shared" si="43"/>
        <v>4491977.1428571427</v>
      </c>
      <c r="H210">
        <f t="shared" si="44"/>
        <v>570481.09714285715</v>
      </c>
      <c r="I210" s="21">
        <f t="shared" si="51"/>
        <v>538074.69061224489</v>
      </c>
      <c r="J210">
        <f t="shared" si="45"/>
        <v>269518.62857142853</v>
      </c>
      <c r="K210">
        <f t="shared" si="46"/>
        <v>224598.85714285716</v>
      </c>
      <c r="L210">
        <f t="shared" si="47"/>
        <v>179679.0857142857</v>
      </c>
      <c r="M210">
        <f t="shared" si="39"/>
        <v>179679.0857142857</v>
      </c>
      <c r="N210">
        <f t="shared" si="48"/>
        <v>89533.501071661551</v>
      </c>
      <c r="O210" s="12">
        <f t="shared" si="40"/>
        <v>269212.58678594726</v>
      </c>
      <c r="P210" s="23">
        <f t="shared" si="49"/>
        <v>-388319.61549432011</v>
      </c>
      <c r="Q210">
        <f t="shared" si="50"/>
        <v>-38831961.549432009</v>
      </c>
    </row>
    <row r="211" spans="2:17">
      <c r="B211" s="15">
        <v>42620</v>
      </c>
      <c r="C211" s="12">
        <f>VLOOKUP(B211,'Hash distribution and Revenue '!B213:S953,14,1)</f>
        <v>0.700005922469495</v>
      </c>
      <c r="D211">
        <f>VLOOKUP(B211,'Hash distribution and Revenue '!B213:S953,7,1)</f>
        <v>0.54590000000000005</v>
      </c>
      <c r="E211" s="12">
        <f t="shared" si="41"/>
        <v>545900</v>
      </c>
      <c r="F211" s="12">
        <f t="shared" si="42"/>
        <v>155971.42857142858</v>
      </c>
      <c r="G211">
        <f t="shared" si="43"/>
        <v>4491977.1428571427</v>
      </c>
      <c r="H211">
        <f t="shared" si="44"/>
        <v>570481.09714285715</v>
      </c>
      <c r="I211" s="21">
        <f t="shared" si="51"/>
        <v>538074.69061224489</v>
      </c>
      <c r="J211">
        <f t="shared" si="45"/>
        <v>269518.62857142853</v>
      </c>
      <c r="K211">
        <f t="shared" si="46"/>
        <v>224598.85714285716</v>
      </c>
      <c r="L211">
        <f t="shared" si="47"/>
        <v>179679.0857142857</v>
      </c>
      <c r="M211">
        <f t="shared" si="39"/>
        <v>179679.0857142857</v>
      </c>
      <c r="N211">
        <f t="shared" si="48"/>
        <v>89533.501071661551</v>
      </c>
      <c r="O211" s="12">
        <f t="shared" si="40"/>
        <v>269212.58678594726</v>
      </c>
      <c r="P211" s="23">
        <f t="shared" si="49"/>
        <v>-384585.15583738731</v>
      </c>
      <c r="Q211">
        <f t="shared" si="50"/>
        <v>-38458515.583738729</v>
      </c>
    </row>
    <row r="212" spans="2:17">
      <c r="B212" s="15">
        <v>42623</v>
      </c>
      <c r="C212" s="12">
        <f>VLOOKUP(B212,'Hash distribution and Revenue '!B214:S954,14,1)</f>
        <v>0.71022340729481404</v>
      </c>
      <c r="D212">
        <f>VLOOKUP(B212,'Hash distribution and Revenue '!B214:S954,7,1)</f>
        <v>0.54590000000000005</v>
      </c>
      <c r="E212" s="12">
        <f t="shared" si="41"/>
        <v>545900</v>
      </c>
      <c r="F212" s="12">
        <f t="shared" si="42"/>
        <v>155971.42857142858</v>
      </c>
      <c r="G212">
        <f t="shared" si="43"/>
        <v>4491977.1428571427</v>
      </c>
      <c r="H212">
        <f t="shared" si="44"/>
        <v>570481.09714285715</v>
      </c>
      <c r="I212" s="21">
        <f t="shared" si="51"/>
        <v>538074.69061224489</v>
      </c>
      <c r="J212">
        <f t="shared" si="45"/>
        <v>269518.62857142853</v>
      </c>
      <c r="K212">
        <f t="shared" si="46"/>
        <v>224598.85714285716</v>
      </c>
      <c r="L212">
        <f t="shared" si="47"/>
        <v>179679.0857142857</v>
      </c>
      <c r="M212">
        <f t="shared" si="39"/>
        <v>179679.0857142857</v>
      </c>
      <c r="N212">
        <f t="shared" si="48"/>
        <v>89533.501071661551</v>
      </c>
      <c r="O212" s="12">
        <f t="shared" si="40"/>
        <v>269212.58678594726</v>
      </c>
      <c r="P212" s="23">
        <f t="shared" si="49"/>
        <v>-379052.38520361803</v>
      </c>
      <c r="Q212">
        <f t="shared" si="50"/>
        <v>-37905238.520361803</v>
      </c>
    </row>
    <row r="213" spans="2:17">
      <c r="B213" s="15">
        <v>42626</v>
      </c>
      <c r="C213" s="12">
        <f>VLOOKUP(B213,'Hash distribution and Revenue '!B215:S955,14,1)</f>
        <v>0.67836767592199998</v>
      </c>
      <c r="D213">
        <f>VLOOKUP(B213,'Hash distribution and Revenue '!B215:S955,7,1)</f>
        <v>0.54590000000000005</v>
      </c>
      <c r="E213" s="12">
        <f t="shared" si="41"/>
        <v>545900</v>
      </c>
      <c r="F213" s="12">
        <f t="shared" si="42"/>
        <v>155971.42857142858</v>
      </c>
      <c r="G213">
        <f t="shared" si="43"/>
        <v>4491977.1428571427</v>
      </c>
      <c r="H213">
        <f t="shared" si="44"/>
        <v>570481.09714285715</v>
      </c>
      <c r="I213" s="21">
        <f t="shared" si="51"/>
        <v>538074.69061224489</v>
      </c>
      <c r="J213">
        <f t="shared" si="45"/>
        <v>269518.62857142853</v>
      </c>
      <c r="K213">
        <f t="shared" si="46"/>
        <v>224598.85714285716</v>
      </c>
      <c r="L213">
        <f t="shared" si="47"/>
        <v>179679.0857142857</v>
      </c>
      <c r="M213">
        <f t="shared" si="39"/>
        <v>179679.0857142857</v>
      </c>
      <c r="N213">
        <f t="shared" si="48"/>
        <v>89533.501071661551</v>
      </c>
      <c r="O213" s="12">
        <f t="shared" si="40"/>
        <v>269212.58678594726</v>
      </c>
      <c r="P213" s="23">
        <f t="shared" si="49"/>
        <v>-396852.50045614771</v>
      </c>
      <c r="Q213">
        <f t="shared" si="50"/>
        <v>-39685250.045614772</v>
      </c>
    </row>
    <row r="214" spans="2:17">
      <c r="B214" s="15">
        <v>42629</v>
      </c>
      <c r="C214" s="12">
        <f>VLOOKUP(B214,'Hash distribution and Revenue '!B216:S956,14,1)</f>
        <v>0.67584010940577799</v>
      </c>
      <c r="D214">
        <f>VLOOKUP(B214,'Hash distribution and Revenue '!B216:S956,7,1)</f>
        <v>0.54590000000000005</v>
      </c>
      <c r="E214" s="12">
        <f t="shared" si="41"/>
        <v>545900</v>
      </c>
      <c r="F214" s="12">
        <f t="shared" si="42"/>
        <v>155971.42857142858</v>
      </c>
      <c r="G214">
        <f t="shared" si="43"/>
        <v>4491977.1428571427</v>
      </c>
      <c r="H214">
        <f t="shared" si="44"/>
        <v>570481.09714285715</v>
      </c>
      <c r="I214" s="21">
        <f t="shared" si="51"/>
        <v>538074.69061224489</v>
      </c>
      <c r="J214">
        <f t="shared" si="45"/>
        <v>269518.62857142853</v>
      </c>
      <c r="K214">
        <f t="shared" si="46"/>
        <v>224598.85714285716</v>
      </c>
      <c r="L214">
        <f t="shared" si="47"/>
        <v>179679.0857142857</v>
      </c>
      <c r="M214">
        <f t="shared" si="39"/>
        <v>179679.0857142857</v>
      </c>
      <c r="N214">
        <f t="shared" si="48"/>
        <v>89533.501071661551</v>
      </c>
      <c r="O214" s="12">
        <f t="shared" si="40"/>
        <v>269212.58678594726</v>
      </c>
      <c r="P214" s="23">
        <f t="shared" si="49"/>
        <v>-398336.68821836909</v>
      </c>
      <c r="Q214">
        <f t="shared" si="50"/>
        <v>-39833668.821836911</v>
      </c>
    </row>
    <row r="215" spans="2:17">
      <c r="B215" s="15">
        <v>42632</v>
      </c>
      <c r="C215" s="12">
        <f>VLOOKUP(B215,'Hash distribution and Revenue '!B217:S957,14,1)</f>
        <v>0.67835654126774303</v>
      </c>
      <c r="D215">
        <f>VLOOKUP(B215,'Hash distribution and Revenue '!B217:S957,7,1)</f>
        <v>0.54590000000000005</v>
      </c>
      <c r="E215" s="12">
        <f t="shared" si="41"/>
        <v>545900</v>
      </c>
      <c r="F215" s="12">
        <f t="shared" si="42"/>
        <v>155971.42857142858</v>
      </c>
      <c r="G215">
        <f t="shared" si="43"/>
        <v>4491977.1428571427</v>
      </c>
      <c r="H215">
        <f t="shared" si="44"/>
        <v>570481.09714285715</v>
      </c>
      <c r="I215" s="21">
        <f t="shared" si="51"/>
        <v>538074.69061224489</v>
      </c>
      <c r="J215">
        <f t="shared" si="45"/>
        <v>269518.62857142853</v>
      </c>
      <c r="K215">
        <f t="shared" si="46"/>
        <v>224598.85714285716</v>
      </c>
      <c r="L215">
        <f t="shared" si="47"/>
        <v>179679.0857142857</v>
      </c>
      <c r="M215">
        <f t="shared" si="39"/>
        <v>179679.0857142857</v>
      </c>
      <c r="N215">
        <f t="shared" si="48"/>
        <v>89533.501071661551</v>
      </c>
      <c r="O215" s="12">
        <f t="shared" si="40"/>
        <v>269212.58678594726</v>
      </c>
      <c r="P215" s="23">
        <f t="shared" si="49"/>
        <v>-396859.01447384991</v>
      </c>
      <c r="Q215">
        <f t="shared" si="50"/>
        <v>-39685901.447384991</v>
      </c>
    </row>
    <row r="216" spans="2:17">
      <c r="B216" s="15">
        <v>42635</v>
      </c>
      <c r="C216" s="12">
        <f>VLOOKUP(B216,'Hash distribution and Revenue '!B218:S958,14,1)</f>
        <v>0.66395943331411</v>
      </c>
      <c r="D216">
        <f>VLOOKUP(B216,'Hash distribution and Revenue '!B218:S958,7,1)</f>
        <v>0.54590000000000005</v>
      </c>
      <c r="E216" s="12">
        <f t="shared" si="41"/>
        <v>545900</v>
      </c>
      <c r="F216" s="12">
        <f t="shared" si="42"/>
        <v>155971.42857142858</v>
      </c>
      <c r="G216">
        <f t="shared" si="43"/>
        <v>4491977.1428571427</v>
      </c>
      <c r="H216">
        <f t="shared" si="44"/>
        <v>570481.09714285715</v>
      </c>
      <c r="I216" s="21">
        <f t="shared" si="51"/>
        <v>538074.69061224489</v>
      </c>
      <c r="J216">
        <f t="shared" si="45"/>
        <v>269518.62857142853</v>
      </c>
      <c r="K216">
        <f t="shared" si="46"/>
        <v>224598.85714285716</v>
      </c>
      <c r="L216">
        <f t="shared" si="47"/>
        <v>179679.0857142857</v>
      </c>
      <c r="M216">
        <f t="shared" si="39"/>
        <v>179679.0857142857</v>
      </c>
      <c r="N216">
        <f t="shared" si="48"/>
        <v>89533.501071661551</v>
      </c>
      <c r="O216" s="12">
        <f t="shared" si="40"/>
        <v>269212.58678594726</v>
      </c>
      <c r="P216" s="23">
        <f t="shared" si="49"/>
        <v>-405464.41441875487</v>
      </c>
      <c r="Q216">
        <f t="shared" si="50"/>
        <v>-40546441.441875488</v>
      </c>
    </row>
    <row r="217" spans="2:17">
      <c r="B217" s="15">
        <v>42638</v>
      </c>
      <c r="C217" s="12">
        <f>VLOOKUP(B217,'Hash distribution and Revenue '!B219:S959,14,1)</f>
        <v>0.62630982879730801</v>
      </c>
      <c r="D217">
        <f>VLOOKUP(B217,'Hash distribution and Revenue '!B219:S959,7,1)</f>
        <v>0.54590000000000005</v>
      </c>
      <c r="E217" s="12">
        <f t="shared" si="41"/>
        <v>545900</v>
      </c>
      <c r="F217" s="12">
        <f t="shared" si="42"/>
        <v>155971.42857142858</v>
      </c>
      <c r="G217">
        <f t="shared" si="43"/>
        <v>4491977.1428571427</v>
      </c>
      <c r="H217">
        <f t="shared" si="44"/>
        <v>570481.09714285715</v>
      </c>
      <c r="I217" s="21">
        <f t="shared" si="51"/>
        <v>538074.69061224489</v>
      </c>
      <c r="J217">
        <f t="shared" si="45"/>
        <v>269518.62857142853</v>
      </c>
      <c r="K217">
        <f t="shared" si="46"/>
        <v>224598.85714285716</v>
      </c>
      <c r="L217">
        <f t="shared" si="47"/>
        <v>179679.0857142857</v>
      </c>
      <c r="M217">
        <f t="shared" si="39"/>
        <v>179679.0857142857</v>
      </c>
      <c r="N217">
        <f t="shared" si="48"/>
        <v>89533.501071661551</v>
      </c>
      <c r="O217" s="12">
        <f t="shared" si="40"/>
        <v>269212.58678594726</v>
      </c>
      <c r="P217" s="23">
        <f t="shared" si="49"/>
        <v>-429838.31340006524</v>
      </c>
      <c r="Q217">
        <f t="shared" si="50"/>
        <v>-42983831.340006523</v>
      </c>
    </row>
    <row r="218" spans="2:17">
      <c r="B218" s="15">
        <v>42641</v>
      </c>
      <c r="C218" s="12">
        <f>VLOOKUP(B218,'Hash distribution and Revenue '!B220:S960,14,1)</f>
        <v>0.63037521889485504</v>
      </c>
      <c r="D218">
        <f>VLOOKUP(B218,'Hash distribution and Revenue '!B220:S960,7,1)</f>
        <v>0.54590000000000005</v>
      </c>
      <c r="E218" s="12">
        <f t="shared" si="41"/>
        <v>545900</v>
      </c>
      <c r="F218" s="12">
        <f t="shared" si="42"/>
        <v>155971.42857142858</v>
      </c>
      <c r="G218">
        <f t="shared" si="43"/>
        <v>4491977.1428571427</v>
      </c>
      <c r="H218">
        <f t="shared" si="44"/>
        <v>570481.09714285715</v>
      </c>
      <c r="I218" s="21">
        <f t="shared" si="51"/>
        <v>538074.69061224489</v>
      </c>
      <c r="J218">
        <f t="shared" si="45"/>
        <v>269518.62857142853</v>
      </c>
      <c r="K218">
        <f t="shared" si="46"/>
        <v>224598.85714285716</v>
      </c>
      <c r="L218">
        <f t="shared" si="47"/>
        <v>179679.0857142857</v>
      </c>
      <c r="M218">
        <f t="shared" si="39"/>
        <v>179679.0857142857</v>
      </c>
      <c r="N218">
        <f t="shared" si="48"/>
        <v>89533.501071661551</v>
      </c>
      <c r="O218" s="12">
        <f t="shared" si="40"/>
        <v>269212.58678594726</v>
      </c>
      <c r="P218" s="23">
        <f t="shared" si="49"/>
        <v>-427066.21126810549</v>
      </c>
      <c r="Q218">
        <f t="shared" si="50"/>
        <v>-42706621.126810551</v>
      </c>
    </row>
    <row r="219" spans="2:17">
      <c r="B219" s="14">
        <v>42644</v>
      </c>
      <c r="C219" s="12">
        <f>VLOOKUP(B219,'Hash distribution and Revenue '!B221:S961,14,1)</f>
        <v>0.64001749028006405</v>
      </c>
      <c r="D219">
        <f>VLOOKUP(B219,'Hash distribution and Revenue '!B221:S961,7,1)</f>
        <v>0.57030000000000003</v>
      </c>
      <c r="E219" s="12">
        <f t="shared" si="41"/>
        <v>570300</v>
      </c>
      <c r="F219" s="12">
        <f t="shared" ref="F219:F282" si="52">E219/7.3</f>
        <v>78123.287671232873</v>
      </c>
      <c r="G219">
        <f t="shared" si="43"/>
        <v>2249950.6849315064</v>
      </c>
      <c r="H219">
        <f t="shared" si="44"/>
        <v>285743.73698630132</v>
      </c>
      <c r="I219" s="21">
        <f t="shared" si="51"/>
        <v>269511.94990215258</v>
      </c>
      <c r="J219">
        <f t="shared" si="45"/>
        <v>134997.04109589037</v>
      </c>
      <c r="K219">
        <f t="shared" si="46"/>
        <v>112497.53424657532</v>
      </c>
      <c r="L219">
        <f t="shared" si="47"/>
        <v>89998.027397260259</v>
      </c>
      <c r="M219">
        <f t="shared" si="39"/>
        <v>89998.027397260259</v>
      </c>
      <c r="N219">
        <f t="shared" ref="N219:N282" si="53">F219*5000/7/547.5</f>
        <v>101922.09741843818</v>
      </c>
      <c r="O219" s="12">
        <f t="shared" si="40"/>
        <v>191920.12481569842</v>
      </c>
      <c r="P219" s="23">
        <f t="shared" si="49"/>
        <v>-299866.0000904451</v>
      </c>
      <c r="Q219">
        <f t="shared" si="50"/>
        <v>-29986600.009044509</v>
      </c>
    </row>
    <row r="220" spans="2:17">
      <c r="B220" s="15">
        <v>42647</v>
      </c>
      <c r="C220" s="12">
        <f>VLOOKUP(B220,'Hash distribution and Revenue '!B222:S962,14,1)</f>
        <v>0.63607718910859501</v>
      </c>
      <c r="D220">
        <f>VLOOKUP(B220,'Hash distribution and Revenue '!B222:S962,7,1)</f>
        <v>0.57030000000000003</v>
      </c>
      <c r="E220" s="12">
        <f t="shared" si="41"/>
        <v>570300</v>
      </c>
      <c r="F220" s="12">
        <f t="shared" si="52"/>
        <v>78123.287671232873</v>
      </c>
      <c r="G220">
        <f t="shared" si="43"/>
        <v>2249950.6849315064</v>
      </c>
      <c r="H220">
        <f t="shared" si="44"/>
        <v>285743.73698630132</v>
      </c>
      <c r="I220" s="21">
        <f t="shared" si="51"/>
        <v>269511.94990215258</v>
      </c>
      <c r="J220">
        <f t="shared" si="45"/>
        <v>134997.04109589037</v>
      </c>
      <c r="K220">
        <f t="shared" si="46"/>
        <v>112497.53424657532</v>
      </c>
      <c r="L220">
        <f t="shared" si="47"/>
        <v>89998.027397260259</v>
      </c>
      <c r="M220">
        <f t="shared" si="39"/>
        <v>89998.027397260259</v>
      </c>
      <c r="N220">
        <f t="shared" si="53"/>
        <v>101922.09741843818</v>
      </c>
      <c r="O220" s="12">
        <f t="shared" si="40"/>
        <v>191920.12481569842</v>
      </c>
      <c r="P220" s="23">
        <f t="shared" si="49"/>
        <v>-301723.58327684604</v>
      </c>
      <c r="Q220">
        <f t="shared" si="50"/>
        <v>-30172358.327684604</v>
      </c>
    </row>
    <row r="221" spans="2:17">
      <c r="B221" s="15">
        <v>42650</v>
      </c>
      <c r="C221" s="12">
        <f>VLOOKUP(B221,'Hash distribution and Revenue '!B223:S963,14,1)</f>
        <v>0.64329065051244905</v>
      </c>
      <c r="D221">
        <f>VLOOKUP(B221,'Hash distribution and Revenue '!B223:S963,7,1)</f>
        <v>0.57030000000000003</v>
      </c>
      <c r="E221" s="12">
        <f t="shared" si="41"/>
        <v>570300</v>
      </c>
      <c r="F221" s="12">
        <f t="shared" si="52"/>
        <v>78123.287671232873</v>
      </c>
      <c r="G221">
        <f t="shared" si="43"/>
        <v>2249950.6849315064</v>
      </c>
      <c r="H221">
        <f t="shared" si="44"/>
        <v>285743.73698630132</v>
      </c>
      <c r="I221" s="21">
        <f t="shared" si="51"/>
        <v>269511.94990215258</v>
      </c>
      <c r="J221">
        <f t="shared" si="45"/>
        <v>134997.04109589037</v>
      </c>
      <c r="K221">
        <f t="shared" si="46"/>
        <v>112497.53424657532</v>
      </c>
      <c r="L221">
        <f t="shared" si="47"/>
        <v>89998.027397260259</v>
      </c>
      <c r="M221">
        <f t="shared" si="39"/>
        <v>89998.027397260259</v>
      </c>
      <c r="N221">
        <f t="shared" si="53"/>
        <v>101922.09741843818</v>
      </c>
      <c r="O221" s="12">
        <f t="shared" si="40"/>
        <v>191920.12481569842</v>
      </c>
      <c r="P221" s="23">
        <f t="shared" si="49"/>
        <v>-298340.23139021802</v>
      </c>
      <c r="Q221">
        <f t="shared" si="50"/>
        <v>-29834023.139021803</v>
      </c>
    </row>
    <row r="222" spans="2:17">
      <c r="B222" s="15">
        <v>42653</v>
      </c>
      <c r="C222" s="12">
        <f>VLOOKUP(B222,'Hash distribution and Revenue '!B224:S964,14,1)</f>
        <v>0.60207246087797395</v>
      </c>
      <c r="D222">
        <f>VLOOKUP(B222,'Hash distribution and Revenue '!B224:S964,7,1)</f>
        <v>0.57030000000000003</v>
      </c>
      <c r="E222" s="12">
        <f t="shared" si="41"/>
        <v>570300</v>
      </c>
      <c r="F222" s="12">
        <f t="shared" si="52"/>
        <v>78123.287671232873</v>
      </c>
      <c r="G222">
        <f t="shared" si="43"/>
        <v>2249950.6849315064</v>
      </c>
      <c r="H222">
        <f t="shared" si="44"/>
        <v>285743.73698630132</v>
      </c>
      <c r="I222" s="21">
        <f t="shared" si="51"/>
        <v>269511.94990215258</v>
      </c>
      <c r="J222">
        <f t="shared" si="45"/>
        <v>134997.04109589037</v>
      </c>
      <c r="K222">
        <f t="shared" si="46"/>
        <v>112497.53424657532</v>
      </c>
      <c r="L222">
        <f t="shared" si="47"/>
        <v>89998.027397260259</v>
      </c>
      <c r="M222">
        <f t="shared" si="39"/>
        <v>89998.027397260259</v>
      </c>
      <c r="N222">
        <f t="shared" si="53"/>
        <v>101922.09741843818</v>
      </c>
      <c r="O222" s="12">
        <f t="shared" si="40"/>
        <v>191920.12481569842</v>
      </c>
      <c r="P222" s="23">
        <f t="shared" si="49"/>
        <v>-318764.82518959651</v>
      </c>
      <c r="Q222">
        <f t="shared" si="50"/>
        <v>-31876482.518959649</v>
      </c>
    </row>
    <row r="223" spans="2:17">
      <c r="B223" s="15">
        <v>42656</v>
      </c>
      <c r="C223" s="12">
        <f>VLOOKUP(B223,'Hash distribution and Revenue '!B225:S965,14,1)</f>
        <v>0.61938597127980199</v>
      </c>
      <c r="D223">
        <f>VLOOKUP(B223,'Hash distribution and Revenue '!B225:S965,7,1)</f>
        <v>0.57030000000000003</v>
      </c>
      <c r="E223" s="12">
        <f t="shared" si="41"/>
        <v>570300</v>
      </c>
      <c r="F223" s="12">
        <f t="shared" si="52"/>
        <v>78123.287671232873</v>
      </c>
      <c r="G223">
        <f t="shared" si="43"/>
        <v>2249950.6849315064</v>
      </c>
      <c r="H223">
        <f t="shared" si="44"/>
        <v>285743.73698630132</v>
      </c>
      <c r="I223" s="21">
        <f t="shared" si="51"/>
        <v>269511.94990215258</v>
      </c>
      <c r="J223">
        <f t="shared" si="45"/>
        <v>134997.04109589037</v>
      </c>
      <c r="K223">
        <f t="shared" si="46"/>
        <v>112497.53424657532</v>
      </c>
      <c r="L223">
        <f t="shared" si="47"/>
        <v>89998.027397260259</v>
      </c>
      <c r="M223">
        <f t="shared" si="39"/>
        <v>89998.027397260259</v>
      </c>
      <c r="N223">
        <f t="shared" si="53"/>
        <v>101922.09741843818</v>
      </c>
      <c r="O223" s="12">
        <f t="shared" si="40"/>
        <v>191920.12481569842</v>
      </c>
      <c r="P223" s="23">
        <f t="shared" si="49"/>
        <v>-309854.45962422236</v>
      </c>
      <c r="Q223">
        <f t="shared" si="50"/>
        <v>-30985445.962422237</v>
      </c>
    </row>
    <row r="224" spans="2:17">
      <c r="B224" s="15">
        <v>42659</v>
      </c>
      <c r="C224" s="12">
        <f>VLOOKUP(B224,'Hash distribution and Revenue '!B226:S966,14,1)</f>
        <v>0.624093689838502</v>
      </c>
      <c r="D224">
        <f>VLOOKUP(B224,'Hash distribution and Revenue '!B226:S966,7,1)</f>
        <v>0.57030000000000003</v>
      </c>
      <c r="E224" s="12">
        <f t="shared" si="41"/>
        <v>570300</v>
      </c>
      <c r="F224" s="12">
        <f t="shared" si="52"/>
        <v>78123.287671232873</v>
      </c>
      <c r="G224">
        <f t="shared" si="43"/>
        <v>2249950.6849315064</v>
      </c>
      <c r="H224">
        <f t="shared" si="44"/>
        <v>285743.73698630132</v>
      </c>
      <c r="I224" s="21">
        <f t="shared" si="51"/>
        <v>269511.94990215258</v>
      </c>
      <c r="J224">
        <f t="shared" si="45"/>
        <v>134997.04109589037</v>
      </c>
      <c r="K224">
        <f t="shared" si="46"/>
        <v>112497.53424657532</v>
      </c>
      <c r="L224">
        <f t="shared" si="47"/>
        <v>89998.027397260259</v>
      </c>
      <c r="M224">
        <f t="shared" si="39"/>
        <v>89998.027397260259</v>
      </c>
      <c r="N224">
        <f t="shared" si="53"/>
        <v>101922.09741843818</v>
      </c>
      <c r="O224" s="12">
        <f t="shared" si="40"/>
        <v>191920.12481569842</v>
      </c>
      <c r="P224" s="23">
        <f t="shared" si="49"/>
        <v>-307517.13059568347</v>
      </c>
      <c r="Q224">
        <f t="shared" si="50"/>
        <v>-30751713.059568346</v>
      </c>
    </row>
    <row r="225" spans="2:17">
      <c r="B225" s="15">
        <v>42662</v>
      </c>
      <c r="C225" s="12">
        <f>VLOOKUP(B225,'Hash distribution and Revenue '!B227:S967,14,1)</f>
        <v>0.61328733587421402</v>
      </c>
      <c r="D225">
        <f>VLOOKUP(B225,'Hash distribution and Revenue '!B227:S967,7,1)</f>
        <v>0.57030000000000003</v>
      </c>
      <c r="E225" s="12">
        <f t="shared" si="41"/>
        <v>570300</v>
      </c>
      <c r="F225" s="12">
        <f t="shared" si="52"/>
        <v>78123.287671232873</v>
      </c>
      <c r="G225">
        <f t="shared" si="43"/>
        <v>2249950.6849315064</v>
      </c>
      <c r="H225">
        <f t="shared" si="44"/>
        <v>285743.73698630132</v>
      </c>
      <c r="I225" s="21">
        <f t="shared" si="51"/>
        <v>269511.94990215258</v>
      </c>
      <c r="J225">
        <f t="shared" si="45"/>
        <v>134997.04109589037</v>
      </c>
      <c r="K225">
        <f t="shared" si="46"/>
        <v>112497.53424657532</v>
      </c>
      <c r="L225">
        <f t="shared" si="47"/>
        <v>89998.027397260259</v>
      </c>
      <c r="M225">
        <f t="shared" si="39"/>
        <v>89998.027397260259</v>
      </c>
      <c r="N225">
        <f t="shared" si="53"/>
        <v>101922.09741843818</v>
      </c>
      <c r="O225" s="12">
        <f t="shared" si="40"/>
        <v>191920.12481569842</v>
      </c>
      <c r="P225" s="23">
        <f t="shared" si="49"/>
        <v>-312935.71593939693</v>
      </c>
      <c r="Q225">
        <f t="shared" si="50"/>
        <v>-31293571.593939692</v>
      </c>
    </row>
    <row r="226" spans="2:17">
      <c r="B226" s="15">
        <v>42665</v>
      </c>
      <c r="C226" s="12">
        <f>VLOOKUP(B226,'Hash distribution and Revenue '!B228:S968,14,1)</f>
        <v>0.63932568831561598</v>
      </c>
      <c r="D226">
        <f>VLOOKUP(B226,'Hash distribution and Revenue '!B228:S968,7,1)</f>
        <v>0.57030000000000003</v>
      </c>
      <c r="E226" s="12">
        <f t="shared" si="41"/>
        <v>570300</v>
      </c>
      <c r="F226" s="12">
        <f t="shared" si="52"/>
        <v>78123.287671232873</v>
      </c>
      <c r="G226">
        <f t="shared" si="43"/>
        <v>2249950.6849315064</v>
      </c>
      <c r="H226">
        <f t="shared" si="44"/>
        <v>285743.73698630132</v>
      </c>
      <c r="I226" s="21">
        <f t="shared" si="51"/>
        <v>269511.94990215258</v>
      </c>
      <c r="J226">
        <f t="shared" si="45"/>
        <v>134997.04109589037</v>
      </c>
      <c r="K226">
        <f t="shared" si="46"/>
        <v>112497.53424657532</v>
      </c>
      <c r="L226">
        <f t="shared" si="47"/>
        <v>89998.027397260259</v>
      </c>
      <c r="M226">
        <f t="shared" si="39"/>
        <v>89998.027397260259</v>
      </c>
      <c r="N226">
        <f t="shared" si="53"/>
        <v>101922.09741843818</v>
      </c>
      <c r="O226" s="12">
        <f t="shared" si="40"/>
        <v>191920.12481569842</v>
      </c>
      <c r="P226" s="23">
        <f t="shared" si="49"/>
        <v>-300190.48037260346</v>
      </c>
      <c r="Q226">
        <f t="shared" si="50"/>
        <v>-30019048.037260346</v>
      </c>
    </row>
    <row r="227" spans="2:17">
      <c r="B227" s="15">
        <v>42668</v>
      </c>
      <c r="C227" s="12">
        <f>VLOOKUP(B227,'Hash distribution and Revenue '!B229:S969,14,1)</f>
        <v>0.65198649303509704</v>
      </c>
      <c r="D227">
        <f>VLOOKUP(B227,'Hash distribution and Revenue '!B229:S969,7,1)</f>
        <v>0.57030000000000003</v>
      </c>
      <c r="E227" s="12">
        <f t="shared" si="41"/>
        <v>570300</v>
      </c>
      <c r="F227" s="12">
        <f t="shared" si="52"/>
        <v>78123.287671232873</v>
      </c>
      <c r="G227">
        <f t="shared" si="43"/>
        <v>2249950.6849315064</v>
      </c>
      <c r="H227">
        <f t="shared" si="44"/>
        <v>285743.73698630132</v>
      </c>
      <c r="I227" s="21">
        <f t="shared" si="51"/>
        <v>269511.94990215258</v>
      </c>
      <c r="J227">
        <f t="shared" si="45"/>
        <v>134997.04109589037</v>
      </c>
      <c r="K227">
        <f t="shared" si="46"/>
        <v>112497.53424657532</v>
      </c>
      <c r="L227">
        <f t="shared" si="47"/>
        <v>89998.027397260259</v>
      </c>
      <c r="M227">
        <f t="shared" si="39"/>
        <v>89998.027397260259</v>
      </c>
      <c r="N227">
        <f t="shared" si="53"/>
        <v>101922.09741843818</v>
      </c>
      <c r="O227" s="12">
        <f t="shared" si="40"/>
        <v>191920.12481569842</v>
      </c>
      <c r="P227" s="23">
        <f t="shared" si="49"/>
        <v>-294361.11772161233</v>
      </c>
      <c r="Q227">
        <f t="shared" si="50"/>
        <v>-29436111.772161234</v>
      </c>
    </row>
    <row r="228" spans="2:17">
      <c r="B228" s="15">
        <v>42671</v>
      </c>
      <c r="C228" s="12">
        <f>VLOOKUP(B228,'Hash distribution and Revenue '!B230:S970,14,1)</f>
        <v>0.68377330087388</v>
      </c>
      <c r="D228">
        <f>VLOOKUP(B228,'Hash distribution and Revenue '!B230:S970,7,1)</f>
        <v>0.57030000000000003</v>
      </c>
      <c r="E228" s="12">
        <f t="shared" si="41"/>
        <v>570300</v>
      </c>
      <c r="F228" s="12">
        <f t="shared" si="52"/>
        <v>78123.287671232873</v>
      </c>
      <c r="G228">
        <f t="shared" si="43"/>
        <v>2249950.6849315064</v>
      </c>
      <c r="H228">
        <f t="shared" si="44"/>
        <v>285743.73698630132</v>
      </c>
      <c r="I228" s="21">
        <f t="shared" si="51"/>
        <v>269511.94990215258</v>
      </c>
      <c r="J228">
        <f t="shared" si="45"/>
        <v>134997.04109589037</v>
      </c>
      <c r="K228">
        <f t="shared" si="46"/>
        <v>112497.53424657532</v>
      </c>
      <c r="L228">
        <f t="shared" si="47"/>
        <v>89998.027397260259</v>
      </c>
      <c r="M228">
        <f t="shared" si="39"/>
        <v>89998.027397260259</v>
      </c>
      <c r="N228">
        <f t="shared" si="53"/>
        <v>101922.09741843818</v>
      </c>
      <c r="O228" s="12">
        <f t="shared" si="40"/>
        <v>191920.12481569842</v>
      </c>
      <c r="P228" s="23">
        <f t="shared" si="49"/>
        <v>-280677.00332422974</v>
      </c>
      <c r="Q228">
        <f t="shared" si="50"/>
        <v>-28067700.332422972</v>
      </c>
    </row>
    <row r="229" spans="2:17">
      <c r="B229" s="15">
        <v>42674</v>
      </c>
      <c r="C229" s="12">
        <f>VLOOKUP(B229,'Hash distribution and Revenue '!B231:S971,14,1)</f>
        <v>0.69499684001096795</v>
      </c>
      <c r="D229">
        <f>VLOOKUP(B229,'Hash distribution and Revenue '!B231:S971,7,1)</f>
        <v>0.57030000000000003</v>
      </c>
      <c r="E229" s="12">
        <f t="shared" si="41"/>
        <v>570300</v>
      </c>
      <c r="F229" s="12">
        <f t="shared" si="52"/>
        <v>78123.287671232873</v>
      </c>
      <c r="G229">
        <f t="shared" si="43"/>
        <v>2249950.6849315064</v>
      </c>
      <c r="H229">
        <f t="shared" si="44"/>
        <v>285743.73698630132</v>
      </c>
      <c r="I229" s="21">
        <f t="shared" si="51"/>
        <v>269511.94990215258</v>
      </c>
      <c r="J229">
        <f t="shared" si="45"/>
        <v>134997.04109589037</v>
      </c>
      <c r="K229">
        <f t="shared" si="46"/>
        <v>112497.53424657532</v>
      </c>
      <c r="L229">
        <f t="shared" si="47"/>
        <v>89998.027397260259</v>
      </c>
      <c r="M229">
        <f t="shared" si="39"/>
        <v>89998.027397260259</v>
      </c>
      <c r="N229">
        <f t="shared" si="53"/>
        <v>101922.09741843818</v>
      </c>
      <c r="O229" s="12">
        <f t="shared" si="40"/>
        <v>191920.12481569842</v>
      </c>
      <c r="P229" s="23">
        <f t="shared" si="49"/>
        <v>-276144.32004587201</v>
      </c>
      <c r="Q229">
        <f t="shared" si="50"/>
        <v>-27614432.0045872</v>
      </c>
    </row>
    <row r="230" spans="2:17">
      <c r="B230" s="15">
        <v>42677</v>
      </c>
      <c r="C230" s="12">
        <f>VLOOKUP(B230,'Hash distribution and Revenue '!B232:S972,14,1)</f>
        <v>0.68283139608764098</v>
      </c>
      <c r="D230">
        <f>VLOOKUP(B230,'Hash distribution and Revenue '!B232:S972,7,1)</f>
        <v>0.5452999999999999</v>
      </c>
      <c r="E230" s="12">
        <f t="shared" si="41"/>
        <v>545299.99999999988</v>
      </c>
      <c r="F230" s="12">
        <f t="shared" si="52"/>
        <v>74698.630136986292</v>
      </c>
      <c r="G230">
        <f t="shared" si="43"/>
        <v>2151320.5479452051</v>
      </c>
      <c r="H230">
        <f t="shared" si="44"/>
        <v>273217.70958904107</v>
      </c>
      <c r="I230" s="21">
        <f t="shared" si="51"/>
        <v>257697.46849315063</v>
      </c>
      <c r="J230">
        <f t="shared" si="45"/>
        <v>129079.2328767123</v>
      </c>
      <c r="K230">
        <f t="shared" si="46"/>
        <v>107566.02739726026</v>
      </c>
      <c r="L230">
        <f t="shared" si="47"/>
        <v>86052.821917808207</v>
      </c>
      <c r="M230">
        <f t="shared" si="39"/>
        <v>86052.821917808207</v>
      </c>
      <c r="N230">
        <f t="shared" si="53"/>
        <v>97454.181522487008</v>
      </c>
      <c r="O230" s="12">
        <f t="shared" si="40"/>
        <v>183507.00344029523</v>
      </c>
      <c r="P230" s="23">
        <f t="shared" si="49"/>
        <v>-268743.23831669014</v>
      </c>
      <c r="Q230">
        <f t="shared" si="50"/>
        <v>-26874323.831669014</v>
      </c>
    </row>
    <row r="231" spans="2:17">
      <c r="B231" s="15">
        <v>42680</v>
      </c>
      <c r="C231" s="12">
        <f>VLOOKUP(B231,'Hash distribution and Revenue '!B233:S973,14,1)</f>
        <v>0.70268093913855501</v>
      </c>
      <c r="D231">
        <f>VLOOKUP(B231,'Hash distribution and Revenue '!B233:S973,7,1)</f>
        <v>0.5452999999999999</v>
      </c>
      <c r="E231" s="12">
        <f t="shared" si="41"/>
        <v>545299.99999999988</v>
      </c>
      <c r="F231" s="12">
        <f t="shared" si="52"/>
        <v>74698.630136986292</v>
      </c>
      <c r="G231">
        <f t="shared" si="43"/>
        <v>2151320.5479452051</v>
      </c>
      <c r="H231">
        <f t="shared" si="44"/>
        <v>273217.70958904107</v>
      </c>
      <c r="I231" s="21">
        <f t="shared" si="51"/>
        <v>257697.46849315063</v>
      </c>
      <c r="J231">
        <f t="shared" si="45"/>
        <v>129079.2328767123</v>
      </c>
      <c r="K231">
        <f t="shared" si="46"/>
        <v>107566.02739726026</v>
      </c>
      <c r="L231">
        <f t="shared" si="47"/>
        <v>86052.821917808207</v>
      </c>
      <c r="M231">
        <f t="shared" si="39"/>
        <v>86052.821917808207</v>
      </c>
      <c r="N231">
        <f t="shared" si="53"/>
        <v>97454.181522487008</v>
      </c>
      <c r="O231" s="12">
        <f t="shared" si="40"/>
        <v>183507.00344029523</v>
      </c>
      <c r="P231" s="23">
        <f t="shared" si="49"/>
        <v>-261151.67003722044</v>
      </c>
      <c r="Q231">
        <f t="shared" si="50"/>
        <v>-26115167.003722042</v>
      </c>
    </row>
    <row r="232" spans="2:17">
      <c r="B232" s="15">
        <v>42683</v>
      </c>
      <c r="C232" s="12">
        <f>VLOOKUP(B232,'Hash distribution and Revenue '!B234:S974,14,1)</f>
        <v>0.71428497140030101</v>
      </c>
      <c r="D232">
        <f>VLOOKUP(B232,'Hash distribution and Revenue '!B234:S974,7,1)</f>
        <v>0.5452999999999999</v>
      </c>
      <c r="E232" s="12">
        <f t="shared" si="41"/>
        <v>545299.99999999988</v>
      </c>
      <c r="F232" s="12">
        <f t="shared" si="52"/>
        <v>74698.630136986292</v>
      </c>
      <c r="G232">
        <f t="shared" si="43"/>
        <v>2151320.5479452051</v>
      </c>
      <c r="H232">
        <f t="shared" si="44"/>
        <v>273217.70958904107</v>
      </c>
      <c r="I232" s="21">
        <f t="shared" si="51"/>
        <v>257697.46849315063</v>
      </c>
      <c r="J232">
        <f t="shared" si="45"/>
        <v>129079.2328767123</v>
      </c>
      <c r="K232">
        <f t="shared" si="46"/>
        <v>107566.02739726026</v>
      </c>
      <c r="L232">
        <f t="shared" si="47"/>
        <v>86052.821917808207</v>
      </c>
      <c r="M232">
        <f t="shared" si="39"/>
        <v>86052.821917808207</v>
      </c>
      <c r="N232">
        <f t="shared" si="53"/>
        <v>97454.181522487008</v>
      </c>
      <c r="O232" s="12">
        <f t="shared" si="40"/>
        <v>183507.00344029523</v>
      </c>
      <c r="P232" s="23">
        <f t="shared" si="49"/>
        <v>-256909.07201305634</v>
      </c>
      <c r="Q232">
        <f t="shared" si="50"/>
        <v>-25690907.201305635</v>
      </c>
    </row>
    <row r="233" spans="2:17">
      <c r="B233" s="15">
        <v>42686</v>
      </c>
      <c r="C233" s="12">
        <f>VLOOKUP(B233,'Hash distribution and Revenue '!B235:S975,14,1)</f>
        <v>0.69629131456549098</v>
      </c>
      <c r="D233">
        <f>VLOOKUP(B233,'Hash distribution and Revenue '!B235:S975,7,1)</f>
        <v>0.5452999999999999</v>
      </c>
      <c r="E233" s="12">
        <f t="shared" si="41"/>
        <v>545299.99999999988</v>
      </c>
      <c r="F233" s="12">
        <f t="shared" si="52"/>
        <v>74698.630136986292</v>
      </c>
      <c r="G233">
        <f t="shared" si="43"/>
        <v>2151320.5479452051</v>
      </c>
      <c r="H233">
        <f t="shared" si="44"/>
        <v>273217.70958904107</v>
      </c>
      <c r="I233" s="21">
        <f t="shared" si="51"/>
        <v>257697.46849315063</v>
      </c>
      <c r="J233">
        <f t="shared" si="45"/>
        <v>129079.2328767123</v>
      </c>
      <c r="K233">
        <f t="shared" si="46"/>
        <v>107566.02739726026</v>
      </c>
      <c r="L233">
        <f t="shared" si="47"/>
        <v>86052.821917808207</v>
      </c>
      <c r="M233">
        <f t="shared" si="39"/>
        <v>86052.821917808207</v>
      </c>
      <c r="N233">
        <f t="shared" si="53"/>
        <v>97454.181522487008</v>
      </c>
      <c r="O233" s="12">
        <f t="shared" si="40"/>
        <v>183507.00344029523</v>
      </c>
      <c r="P233" s="23">
        <f t="shared" si="49"/>
        <v>-263548.17776736844</v>
      </c>
      <c r="Q233">
        <f t="shared" si="50"/>
        <v>-26354817.776736844</v>
      </c>
    </row>
    <row r="234" spans="2:17">
      <c r="B234" s="15">
        <v>42689</v>
      </c>
      <c r="C234" s="12">
        <f>VLOOKUP(B234,'Hash distribution and Revenue '!B236:S976,14,1)</f>
        <v>0.70277969685993102</v>
      </c>
      <c r="D234">
        <f>VLOOKUP(B234,'Hash distribution and Revenue '!B236:S976,7,1)</f>
        <v>0.5452999999999999</v>
      </c>
      <c r="E234" s="12">
        <f t="shared" si="41"/>
        <v>545299.99999999988</v>
      </c>
      <c r="F234" s="12">
        <f t="shared" si="52"/>
        <v>74698.630136986292</v>
      </c>
      <c r="G234">
        <f t="shared" si="43"/>
        <v>2151320.5479452051</v>
      </c>
      <c r="H234">
        <f t="shared" si="44"/>
        <v>273217.70958904107</v>
      </c>
      <c r="I234" s="21">
        <f t="shared" si="51"/>
        <v>257697.46849315063</v>
      </c>
      <c r="J234">
        <f t="shared" si="45"/>
        <v>129079.2328767123</v>
      </c>
      <c r="K234">
        <f t="shared" si="46"/>
        <v>107566.02739726026</v>
      </c>
      <c r="L234">
        <f t="shared" si="47"/>
        <v>86052.821917808207</v>
      </c>
      <c r="M234">
        <f t="shared" si="39"/>
        <v>86052.821917808207</v>
      </c>
      <c r="N234">
        <f t="shared" si="53"/>
        <v>97454.181522487008</v>
      </c>
      <c r="O234" s="12">
        <f t="shared" si="40"/>
        <v>183507.00344029523</v>
      </c>
      <c r="P234" s="23">
        <f t="shared" si="49"/>
        <v>-261114.97170524049</v>
      </c>
      <c r="Q234">
        <f t="shared" si="50"/>
        <v>-26111497.17052405</v>
      </c>
    </row>
    <row r="235" spans="2:17">
      <c r="B235" s="15">
        <v>42692</v>
      </c>
      <c r="C235" s="12">
        <f>VLOOKUP(B235,'Hash distribution and Revenue '!B237:S977,14,1)</f>
        <v>0.67066012425885502</v>
      </c>
      <c r="D235">
        <f>VLOOKUP(B235,'Hash distribution and Revenue '!B237:S977,7,1)</f>
        <v>0.5452999999999999</v>
      </c>
      <c r="E235" s="12">
        <f t="shared" si="41"/>
        <v>545299.99999999988</v>
      </c>
      <c r="F235" s="12">
        <f t="shared" si="52"/>
        <v>74698.630136986292</v>
      </c>
      <c r="G235">
        <f t="shared" si="43"/>
        <v>2151320.5479452051</v>
      </c>
      <c r="H235">
        <f t="shared" si="44"/>
        <v>273217.70958904107</v>
      </c>
      <c r="I235" s="21">
        <f t="shared" si="51"/>
        <v>257697.46849315063</v>
      </c>
      <c r="J235">
        <f t="shared" si="45"/>
        <v>129079.2328767123</v>
      </c>
      <c r="K235">
        <f t="shared" si="46"/>
        <v>107566.02739726026</v>
      </c>
      <c r="L235">
        <f t="shared" si="47"/>
        <v>86052.821917808207</v>
      </c>
      <c r="M235">
        <f t="shared" si="39"/>
        <v>86052.821917808207</v>
      </c>
      <c r="N235">
        <f t="shared" si="53"/>
        <v>97454.181522487008</v>
      </c>
      <c r="O235" s="12">
        <f t="shared" si="40"/>
        <v>183507.00344029523</v>
      </c>
      <c r="P235" s="23">
        <f t="shared" si="49"/>
        <v>-273620.46160559106</v>
      </c>
      <c r="Q235">
        <f t="shared" si="50"/>
        <v>-27362046.160559107</v>
      </c>
    </row>
    <row r="236" spans="2:17">
      <c r="B236" s="15">
        <v>42695</v>
      </c>
      <c r="C236" s="12">
        <f>VLOOKUP(B236,'Hash distribution and Revenue '!B238:S978,14,1)</f>
        <v>0.65964887353258905</v>
      </c>
      <c r="D236">
        <f>VLOOKUP(B236,'Hash distribution and Revenue '!B238:S978,7,1)</f>
        <v>0.5452999999999999</v>
      </c>
      <c r="E236" s="12">
        <f t="shared" si="41"/>
        <v>545299.99999999988</v>
      </c>
      <c r="F236" s="12">
        <f t="shared" si="52"/>
        <v>74698.630136986292</v>
      </c>
      <c r="G236">
        <f t="shared" si="43"/>
        <v>2151320.5479452051</v>
      </c>
      <c r="H236">
        <f t="shared" si="44"/>
        <v>273217.70958904107</v>
      </c>
      <c r="I236" s="21">
        <f t="shared" si="51"/>
        <v>257697.46849315063</v>
      </c>
      <c r="J236">
        <f t="shared" si="45"/>
        <v>129079.2328767123</v>
      </c>
      <c r="K236">
        <f t="shared" si="46"/>
        <v>107566.02739726026</v>
      </c>
      <c r="L236">
        <f t="shared" si="47"/>
        <v>86052.821917808207</v>
      </c>
      <c r="M236">
        <f t="shared" si="39"/>
        <v>86052.821917808207</v>
      </c>
      <c r="N236">
        <f t="shared" si="53"/>
        <v>97454.181522487008</v>
      </c>
      <c r="O236" s="12">
        <f t="shared" si="40"/>
        <v>183507.00344029523</v>
      </c>
      <c r="P236" s="23">
        <f t="shared" si="49"/>
        <v>-278187.91353147943</v>
      </c>
      <c r="Q236">
        <f t="shared" si="50"/>
        <v>-27818791.353147943</v>
      </c>
    </row>
    <row r="237" spans="2:17">
      <c r="B237" s="15">
        <v>42698</v>
      </c>
      <c r="C237" s="12">
        <f>VLOOKUP(B237,'Hash distribution and Revenue '!B239:S979,14,1)</f>
        <v>0.66057688818050797</v>
      </c>
      <c r="D237">
        <f>VLOOKUP(B237,'Hash distribution and Revenue '!B239:S979,7,1)</f>
        <v>0.5452999999999999</v>
      </c>
      <c r="E237" s="12">
        <f t="shared" si="41"/>
        <v>545299.99999999988</v>
      </c>
      <c r="F237" s="12">
        <f t="shared" si="52"/>
        <v>74698.630136986292</v>
      </c>
      <c r="G237">
        <f t="shared" si="43"/>
        <v>2151320.5479452051</v>
      </c>
      <c r="H237">
        <f t="shared" si="44"/>
        <v>273217.70958904107</v>
      </c>
      <c r="I237" s="21">
        <f t="shared" si="51"/>
        <v>257697.46849315063</v>
      </c>
      <c r="J237">
        <f t="shared" si="45"/>
        <v>129079.2328767123</v>
      </c>
      <c r="K237">
        <f t="shared" si="46"/>
        <v>107566.02739726026</v>
      </c>
      <c r="L237">
        <f t="shared" si="47"/>
        <v>86052.821917808207</v>
      </c>
      <c r="M237">
        <f t="shared" si="39"/>
        <v>86052.821917808207</v>
      </c>
      <c r="N237">
        <f t="shared" si="53"/>
        <v>97454.181522487008</v>
      </c>
      <c r="O237" s="12">
        <f t="shared" si="40"/>
        <v>183507.00344029523</v>
      </c>
      <c r="P237" s="23">
        <f t="shared" si="49"/>
        <v>-277797.09848592593</v>
      </c>
      <c r="Q237">
        <f t="shared" si="50"/>
        <v>-27779709.848592594</v>
      </c>
    </row>
    <row r="238" spans="2:17">
      <c r="B238" s="15">
        <v>42701</v>
      </c>
      <c r="C238" s="12">
        <f>VLOOKUP(B238,'Hash distribution and Revenue '!B240:S980,14,1)</f>
        <v>0.65320631030376897</v>
      </c>
      <c r="D238">
        <f>VLOOKUP(B238,'Hash distribution and Revenue '!B240:S980,7,1)</f>
        <v>0.5452999999999999</v>
      </c>
      <c r="E238" s="12">
        <f t="shared" si="41"/>
        <v>545299.99999999988</v>
      </c>
      <c r="F238" s="12">
        <f t="shared" si="52"/>
        <v>74698.630136986292</v>
      </c>
      <c r="G238">
        <f t="shared" si="43"/>
        <v>2151320.5479452051</v>
      </c>
      <c r="H238">
        <f t="shared" si="44"/>
        <v>273217.70958904107</v>
      </c>
      <c r="I238" s="21">
        <f t="shared" si="51"/>
        <v>257697.46849315063</v>
      </c>
      <c r="J238">
        <f t="shared" si="45"/>
        <v>129079.2328767123</v>
      </c>
      <c r="K238">
        <f t="shared" si="46"/>
        <v>107566.02739726026</v>
      </c>
      <c r="L238">
        <f t="shared" si="47"/>
        <v>86052.821917808207</v>
      </c>
      <c r="M238">
        <f t="shared" si="39"/>
        <v>86052.821917808207</v>
      </c>
      <c r="N238">
        <f t="shared" si="53"/>
        <v>97454.181522487008</v>
      </c>
      <c r="O238" s="12">
        <f t="shared" si="40"/>
        <v>183507.00344029523</v>
      </c>
      <c r="P238" s="23">
        <f t="shared" si="49"/>
        <v>-280931.68626715592</v>
      </c>
      <c r="Q238">
        <f t="shared" si="50"/>
        <v>-28093168.626715593</v>
      </c>
    </row>
    <row r="239" spans="2:17">
      <c r="B239" s="15">
        <v>42704</v>
      </c>
      <c r="C239" s="12">
        <f>VLOOKUP(B239,'Hash distribution and Revenue '!B241:S981,14,1)</f>
        <v>0.66539542577547095</v>
      </c>
      <c r="D239">
        <f>VLOOKUP(B239,'Hash distribution and Revenue '!B241:S981,7,1)</f>
        <v>0.5452999999999999</v>
      </c>
      <c r="E239" s="12">
        <f t="shared" si="41"/>
        <v>545299.99999999988</v>
      </c>
      <c r="F239" s="12">
        <f t="shared" si="52"/>
        <v>74698.630136986292</v>
      </c>
      <c r="G239">
        <f t="shared" si="43"/>
        <v>2151320.5479452051</v>
      </c>
      <c r="H239">
        <f t="shared" si="44"/>
        <v>273217.70958904107</v>
      </c>
      <c r="I239" s="21">
        <f t="shared" si="51"/>
        <v>257697.46849315063</v>
      </c>
      <c r="J239">
        <f t="shared" si="45"/>
        <v>129079.2328767123</v>
      </c>
      <c r="K239">
        <f t="shared" si="46"/>
        <v>107566.02739726026</v>
      </c>
      <c r="L239">
        <f t="shared" si="47"/>
        <v>86052.821917808207</v>
      </c>
      <c r="M239">
        <f t="shared" si="39"/>
        <v>86052.821917808207</v>
      </c>
      <c r="N239">
        <f t="shared" si="53"/>
        <v>97454.181522487008</v>
      </c>
      <c r="O239" s="12">
        <f t="shared" si="40"/>
        <v>183507.00344029523</v>
      </c>
      <c r="P239" s="23">
        <f t="shared" si="49"/>
        <v>-275785.39156773716</v>
      </c>
      <c r="Q239">
        <f t="shared" si="50"/>
        <v>-27578539.156773716</v>
      </c>
    </row>
    <row r="240" spans="2:17">
      <c r="B240" s="15">
        <v>42707</v>
      </c>
      <c r="C240" s="12">
        <f>VLOOKUP(B240,'Hash distribution and Revenue '!B242:S982,14,1)</f>
        <v>0.67620921298686698</v>
      </c>
      <c r="D240">
        <f>VLOOKUP(B240,'Hash distribution and Revenue '!B242:S982,7,1)</f>
        <v>0.54239999999999999</v>
      </c>
      <c r="E240" s="12">
        <f t="shared" si="41"/>
        <v>542400</v>
      </c>
      <c r="F240" s="12">
        <f t="shared" si="52"/>
        <v>74301.369863013693</v>
      </c>
      <c r="G240">
        <f t="shared" si="43"/>
        <v>2139879.4520547944</v>
      </c>
      <c r="H240">
        <f t="shared" si="44"/>
        <v>271764.69041095889</v>
      </c>
      <c r="I240" s="21">
        <f t="shared" si="51"/>
        <v>256326.98864970644</v>
      </c>
      <c r="J240">
        <f t="shared" si="45"/>
        <v>128392.76712328766</v>
      </c>
      <c r="K240">
        <f t="shared" si="46"/>
        <v>106993.97260273973</v>
      </c>
      <c r="L240">
        <f t="shared" si="47"/>
        <v>85595.178082191778</v>
      </c>
      <c r="M240">
        <f t="shared" si="39"/>
        <v>85595.178082191778</v>
      </c>
      <c r="N240">
        <f t="shared" si="53"/>
        <v>96935.903278556681</v>
      </c>
      <c r="O240" s="12">
        <f t="shared" si="40"/>
        <v>182531.08136074845</v>
      </c>
      <c r="P240" s="23">
        <f t="shared" si="49"/>
        <v>-269931.85192683921</v>
      </c>
      <c r="Q240">
        <f t="shared" si="50"/>
        <v>-26993185.19268392</v>
      </c>
    </row>
    <row r="241" spans="2:17">
      <c r="B241" s="15">
        <v>42710</v>
      </c>
      <c r="C241" s="12">
        <f>VLOOKUP(B241,'Hash distribution and Revenue '!B243:S983,14,1)</f>
        <v>0.67012371589400799</v>
      </c>
      <c r="D241">
        <f>VLOOKUP(B241,'Hash distribution and Revenue '!B243:S983,7,1)</f>
        <v>0.54239999999999999</v>
      </c>
      <c r="E241" s="12">
        <f t="shared" si="41"/>
        <v>542400</v>
      </c>
      <c r="F241" s="12">
        <f t="shared" si="52"/>
        <v>74301.369863013693</v>
      </c>
      <c r="G241">
        <f t="shared" si="43"/>
        <v>2139879.4520547944</v>
      </c>
      <c r="H241">
        <f t="shared" si="44"/>
        <v>271764.69041095889</v>
      </c>
      <c r="I241" s="21">
        <f t="shared" si="51"/>
        <v>256326.98864970644</v>
      </c>
      <c r="J241">
        <f t="shared" si="45"/>
        <v>128392.76712328766</v>
      </c>
      <c r="K241">
        <f t="shared" si="46"/>
        <v>106993.97260273973</v>
      </c>
      <c r="L241">
        <f t="shared" si="47"/>
        <v>85595.178082191778</v>
      </c>
      <c r="M241">
        <f t="shared" si="39"/>
        <v>85595.178082191778</v>
      </c>
      <c r="N241">
        <f t="shared" si="53"/>
        <v>96935.903278556681</v>
      </c>
      <c r="O241" s="12">
        <f t="shared" si="40"/>
        <v>182531.08136074845</v>
      </c>
      <c r="P241" s="23">
        <f t="shared" si="49"/>
        <v>-272383.15389796323</v>
      </c>
      <c r="Q241">
        <f t="shared" si="50"/>
        <v>-27238315.389796324</v>
      </c>
    </row>
    <row r="242" spans="2:17">
      <c r="B242" s="15">
        <v>42713</v>
      </c>
      <c r="C242" s="12">
        <f>VLOOKUP(B242,'Hash distribution and Revenue '!B244:S984,14,1)</f>
        <v>0.677638515618187</v>
      </c>
      <c r="D242">
        <f>VLOOKUP(B242,'Hash distribution and Revenue '!B244:S984,7,1)</f>
        <v>0.54239999999999999</v>
      </c>
      <c r="E242" s="12">
        <f t="shared" si="41"/>
        <v>542400</v>
      </c>
      <c r="F242" s="12">
        <f t="shared" si="52"/>
        <v>74301.369863013693</v>
      </c>
      <c r="G242">
        <f t="shared" si="43"/>
        <v>2139879.4520547944</v>
      </c>
      <c r="H242">
        <f t="shared" si="44"/>
        <v>271764.69041095889</v>
      </c>
      <c r="I242" s="21">
        <f t="shared" si="51"/>
        <v>256326.98864970644</v>
      </c>
      <c r="J242">
        <f t="shared" si="45"/>
        <v>128392.76712328766</v>
      </c>
      <c r="K242">
        <f t="shared" si="46"/>
        <v>106993.97260273973</v>
      </c>
      <c r="L242">
        <f t="shared" si="47"/>
        <v>85595.178082191778</v>
      </c>
      <c r="M242">
        <f t="shared" si="39"/>
        <v>85595.178082191778</v>
      </c>
      <c r="N242">
        <f t="shared" si="53"/>
        <v>96935.903278556681</v>
      </c>
      <c r="O242" s="12">
        <f t="shared" si="40"/>
        <v>182531.08136074845</v>
      </c>
      <c r="P242" s="23">
        <f t="shared" si="49"/>
        <v>-269362.4986113967</v>
      </c>
      <c r="Q242">
        <f t="shared" si="50"/>
        <v>-26936249.86113967</v>
      </c>
    </row>
    <row r="243" spans="2:17">
      <c r="B243" s="15">
        <v>42716</v>
      </c>
      <c r="C243" s="12">
        <f>VLOOKUP(B243,'Hash distribution and Revenue '!B245:S985,14,1)</f>
        <v>0.68403968691182804</v>
      </c>
      <c r="D243">
        <f>VLOOKUP(B243,'Hash distribution and Revenue '!B245:S985,7,1)</f>
        <v>0.54239999999999999</v>
      </c>
      <c r="E243" s="12">
        <f t="shared" si="41"/>
        <v>542400</v>
      </c>
      <c r="F243" s="12">
        <f t="shared" si="52"/>
        <v>74301.369863013693</v>
      </c>
      <c r="G243">
        <f t="shared" si="43"/>
        <v>2139879.4520547944</v>
      </c>
      <c r="H243">
        <f t="shared" si="44"/>
        <v>271764.69041095889</v>
      </c>
      <c r="I243" s="21">
        <f t="shared" si="51"/>
        <v>256326.98864970644</v>
      </c>
      <c r="J243">
        <f t="shared" si="45"/>
        <v>128392.76712328766</v>
      </c>
      <c r="K243">
        <f t="shared" si="46"/>
        <v>106993.97260273973</v>
      </c>
      <c r="L243">
        <f t="shared" si="47"/>
        <v>85595.178082191778</v>
      </c>
      <c r="M243">
        <f t="shared" si="39"/>
        <v>85595.178082191778</v>
      </c>
      <c r="N243">
        <f t="shared" si="53"/>
        <v>96935.903278556681</v>
      </c>
      <c r="O243" s="12">
        <f t="shared" si="40"/>
        <v>182531.08136074845</v>
      </c>
      <c r="P243" s="23">
        <f t="shared" si="49"/>
        <v>-266841.82338179083</v>
      </c>
      <c r="Q243">
        <f t="shared" si="50"/>
        <v>-26684182.338179082</v>
      </c>
    </row>
    <row r="244" spans="2:17">
      <c r="B244" s="15">
        <v>42719</v>
      </c>
      <c r="C244" s="12">
        <f>VLOOKUP(B244,'Hash distribution and Revenue '!B246:S986,14,1)</f>
        <v>0.63083610783690802</v>
      </c>
      <c r="D244">
        <f>VLOOKUP(B244,'Hash distribution and Revenue '!B246:S986,7,1)</f>
        <v>0.54239999999999999</v>
      </c>
      <c r="E244" s="12">
        <f t="shared" si="41"/>
        <v>542400</v>
      </c>
      <c r="F244" s="12">
        <f t="shared" si="52"/>
        <v>74301.369863013693</v>
      </c>
      <c r="G244">
        <f t="shared" si="43"/>
        <v>2139879.4520547944</v>
      </c>
      <c r="H244">
        <f t="shared" si="44"/>
        <v>271764.69041095889</v>
      </c>
      <c r="I244" s="21">
        <f t="shared" si="51"/>
        <v>256326.98864970644</v>
      </c>
      <c r="J244">
        <f t="shared" si="45"/>
        <v>128392.76712328766</v>
      </c>
      <c r="K244">
        <f t="shared" si="46"/>
        <v>106993.97260273973</v>
      </c>
      <c r="L244">
        <f t="shared" si="47"/>
        <v>85595.178082191778</v>
      </c>
      <c r="M244">
        <f t="shared" si="39"/>
        <v>85595.178082191778</v>
      </c>
      <c r="N244">
        <f t="shared" si="53"/>
        <v>96935.903278556681</v>
      </c>
      <c r="O244" s="12">
        <f t="shared" si="40"/>
        <v>182531.08136074845</v>
      </c>
      <c r="P244" s="23">
        <f t="shared" si="49"/>
        <v>-289346.8656233463</v>
      </c>
      <c r="Q244">
        <f t="shared" si="50"/>
        <v>-28934686.562334631</v>
      </c>
    </row>
    <row r="245" spans="2:17">
      <c r="B245" s="15">
        <v>42722</v>
      </c>
      <c r="C245" s="12">
        <f>VLOOKUP(B245,'Hash distribution and Revenue '!B247:S987,14,1)</f>
        <v>0.64092183208666198</v>
      </c>
      <c r="D245">
        <f>VLOOKUP(B245,'Hash distribution and Revenue '!B247:S987,7,1)</f>
        <v>0.54239999999999999</v>
      </c>
      <c r="E245" s="12">
        <f t="shared" si="41"/>
        <v>542400</v>
      </c>
      <c r="F245" s="12">
        <f t="shared" si="52"/>
        <v>74301.369863013693</v>
      </c>
      <c r="G245">
        <f t="shared" si="43"/>
        <v>2139879.4520547944</v>
      </c>
      <c r="H245">
        <f t="shared" si="44"/>
        <v>271764.69041095889</v>
      </c>
      <c r="I245" s="21">
        <f t="shared" si="51"/>
        <v>256326.98864970644</v>
      </c>
      <c r="J245">
        <f t="shared" si="45"/>
        <v>128392.76712328766</v>
      </c>
      <c r="K245">
        <f t="shared" si="46"/>
        <v>106993.97260273973</v>
      </c>
      <c r="L245">
        <f t="shared" si="47"/>
        <v>85595.178082191778</v>
      </c>
      <c r="M245">
        <f t="shared" si="39"/>
        <v>85595.178082191778</v>
      </c>
      <c r="N245">
        <f t="shared" si="53"/>
        <v>96935.903278556681</v>
      </c>
      <c r="O245" s="12">
        <f t="shared" si="40"/>
        <v>182531.08136074845</v>
      </c>
      <c r="P245" s="23">
        <f t="shared" si="49"/>
        <v>-284793.60711531446</v>
      </c>
      <c r="Q245">
        <f t="shared" si="50"/>
        <v>-28479360.711531445</v>
      </c>
    </row>
    <row r="246" spans="2:17">
      <c r="B246" s="15">
        <v>42725</v>
      </c>
      <c r="C246" s="12">
        <f>VLOOKUP(B246,'Hash distribution and Revenue '!B248:S988,14,1)</f>
        <v>0.67639212436373097</v>
      </c>
      <c r="D246">
        <f>VLOOKUP(B246,'Hash distribution and Revenue '!B248:S988,7,1)</f>
        <v>0.54239999999999999</v>
      </c>
      <c r="E246" s="12">
        <f t="shared" si="41"/>
        <v>542400</v>
      </c>
      <c r="F246" s="12">
        <f t="shared" si="52"/>
        <v>74301.369863013693</v>
      </c>
      <c r="G246">
        <f t="shared" si="43"/>
        <v>2139879.4520547944</v>
      </c>
      <c r="H246">
        <f t="shared" si="44"/>
        <v>271764.69041095889</v>
      </c>
      <c r="I246" s="21">
        <f t="shared" si="51"/>
        <v>256326.98864970644</v>
      </c>
      <c r="J246">
        <f t="shared" si="45"/>
        <v>128392.76712328766</v>
      </c>
      <c r="K246">
        <f t="shared" si="46"/>
        <v>106993.97260273973</v>
      </c>
      <c r="L246">
        <f t="shared" si="47"/>
        <v>85595.178082191778</v>
      </c>
      <c r="M246">
        <f t="shared" si="39"/>
        <v>85595.178082191778</v>
      </c>
      <c r="N246">
        <f t="shared" si="53"/>
        <v>96935.903278556681</v>
      </c>
      <c r="O246" s="12">
        <f t="shared" si="40"/>
        <v>182531.08136074845</v>
      </c>
      <c r="P246" s="23">
        <f t="shared" si="49"/>
        <v>-269858.85611889244</v>
      </c>
      <c r="Q246">
        <f t="shared" si="50"/>
        <v>-26985885.611889243</v>
      </c>
    </row>
    <row r="247" spans="2:17">
      <c r="B247" s="15">
        <v>42728</v>
      </c>
      <c r="C247" s="12">
        <f>VLOOKUP(B247,'Hash distribution and Revenue '!B249:S989,14,1)</f>
        <v>0.72871789953086397</v>
      </c>
      <c r="D247">
        <f>VLOOKUP(B247,'Hash distribution and Revenue '!B249:S989,7,1)</f>
        <v>0.54239999999999999</v>
      </c>
      <c r="E247" s="12">
        <f t="shared" si="41"/>
        <v>542400</v>
      </c>
      <c r="F247" s="12">
        <f t="shared" si="52"/>
        <v>74301.369863013693</v>
      </c>
      <c r="G247">
        <f t="shared" si="43"/>
        <v>2139879.4520547944</v>
      </c>
      <c r="H247">
        <f t="shared" si="44"/>
        <v>271764.69041095889</v>
      </c>
      <c r="I247" s="21">
        <f t="shared" si="51"/>
        <v>256326.98864970644</v>
      </c>
      <c r="J247">
        <f t="shared" si="45"/>
        <v>128392.76712328766</v>
      </c>
      <c r="K247">
        <f t="shared" si="46"/>
        <v>106993.97260273973</v>
      </c>
      <c r="L247">
        <f t="shared" si="47"/>
        <v>85595.178082191778</v>
      </c>
      <c r="M247">
        <f t="shared" si="39"/>
        <v>85595.178082191778</v>
      </c>
      <c r="N247">
        <f t="shared" si="53"/>
        <v>96935.903278556681</v>
      </c>
      <c r="O247" s="12">
        <f t="shared" si="40"/>
        <v>182531.08136074845</v>
      </c>
      <c r="P247" s="23">
        <f t="shared" si="49"/>
        <v>-250481.50012557508</v>
      </c>
      <c r="Q247">
        <f t="shared" si="50"/>
        <v>-25048150.012557507</v>
      </c>
    </row>
    <row r="248" spans="2:17">
      <c r="B248" s="15">
        <v>42731</v>
      </c>
      <c r="C248" s="12">
        <f>VLOOKUP(B248,'Hash distribution and Revenue '!B250:S990,14,1)</f>
        <v>0.75659146863910698</v>
      </c>
      <c r="D248">
        <f>VLOOKUP(B248,'Hash distribution and Revenue '!B250:S990,7,1)</f>
        <v>0.54239999999999999</v>
      </c>
      <c r="E248" s="12">
        <f t="shared" si="41"/>
        <v>542400</v>
      </c>
      <c r="F248" s="12">
        <f t="shared" si="52"/>
        <v>74301.369863013693</v>
      </c>
      <c r="G248">
        <f t="shared" si="43"/>
        <v>2139879.4520547944</v>
      </c>
      <c r="H248">
        <f t="shared" si="44"/>
        <v>271764.69041095889</v>
      </c>
      <c r="I248" s="21">
        <f t="shared" si="51"/>
        <v>256326.98864970644</v>
      </c>
      <c r="J248">
        <f t="shared" si="45"/>
        <v>128392.76712328766</v>
      </c>
      <c r="K248">
        <f t="shared" si="46"/>
        <v>106993.97260273973</v>
      </c>
      <c r="L248">
        <f t="shared" si="47"/>
        <v>85595.178082191778</v>
      </c>
      <c r="M248">
        <f t="shared" si="39"/>
        <v>85595.178082191778</v>
      </c>
      <c r="N248">
        <f t="shared" si="53"/>
        <v>96935.903278556681</v>
      </c>
      <c r="O248" s="12">
        <f t="shared" si="40"/>
        <v>182531.08136074845</v>
      </c>
      <c r="P248" s="23">
        <f t="shared" si="49"/>
        <v>-241253.48002879278</v>
      </c>
      <c r="Q248">
        <f t="shared" si="50"/>
        <v>-24125348.002879277</v>
      </c>
    </row>
    <row r="249" spans="2:17">
      <c r="B249" s="15">
        <v>42734</v>
      </c>
      <c r="C249" s="12">
        <f>VLOOKUP(B249,'Hash distribution and Revenue '!B251:S991,14,1)</f>
        <v>0.76084181187910904</v>
      </c>
      <c r="D249">
        <f>VLOOKUP(B249,'Hash distribution and Revenue '!B251:S991,7,1)</f>
        <v>0.54239999999999999</v>
      </c>
      <c r="E249" s="12">
        <f t="shared" si="41"/>
        <v>542400</v>
      </c>
      <c r="F249" s="12">
        <f t="shared" si="52"/>
        <v>74301.369863013693</v>
      </c>
      <c r="G249">
        <f t="shared" si="43"/>
        <v>2139879.4520547944</v>
      </c>
      <c r="H249">
        <f t="shared" si="44"/>
        <v>271764.69041095889</v>
      </c>
      <c r="I249" s="21">
        <f t="shared" si="51"/>
        <v>256326.98864970644</v>
      </c>
      <c r="J249">
        <f t="shared" si="45"/>
        <v>128392.76712328766</v>
      </c>
      <c r="K249">
        <f t="shared" si="46"/>
        <v>106993.97260273973</v>
      </c>
      <c r="L249">
        <f t="shared" si="47"/>
        <v>85595.178082191778</v>
      </c>
      <c r="M249">
        <f t="shared" si="39"/>
        <v>85595.178082191778</v>
      </c>
      <c r="N249">
        <f t="shared" si="53"/>
        <v>96935.903278556681</v>
      </c>
      <c r="O249" s="12">
        <f t="shared" si="40"/>
        <v>182531.08136074845</v>
      </c>
      <c r="P249" s="23">
        <f t="shared" si="49"/>
        <v>-239905.74343979268</v>
      </c>
      <c r="Q249">
        <f t="shared" si="50"/>
        <v>-23990574.343979269</v>
      </c>
    </row>
    <row r="250" spans="2:17">
      <c r="B250" s="15">
        <v>42737</v>
      </c>
      <c r="C250" s="12">
        <f>VLOOKUP(B250,'Hash distribution and Revenue '!B252:S992,14,1)</f>
        <v>0.80873675802867195</v>
      </c>
      <c r="D250">
        <f>VLOOKUP(B250,'Hash distribution and Revenue '!B252:S992,7,1)</f>
        <v>0.4012</v>
      </c>
      <c r="E250" s="12">
        <f t="shared" si="41"/>
        <v>401200</v>
      </c>
      <c r="F250" s="12">
        <f t="shared" si="52"/>
        <v>54958.904109589042</v>
      </c>
      <c r="G250">
        <f t="shared" si="43"/>
        <v>1582816.4383561644</v>
      </c>
      <c r="H250">
        <f t="shared" si="44"/>
        <v>201017.68767123288</v>
      </c>
      <c r="I250" s="21">
        <f t="shared" si="51"/>
        <v>189598.79765166339</v>
      </c>
      <c r="J250">
        <f t="shared" si="45"/>
        <v>94968.986301369863</v>
      </c>
      <c r="K250">
        <f t="shared" si="46"/>
        <v>79140.821917808222</v>
      </c>
      <c r="L250">
        <f t="shared" si="47"/>
        <v>63312.657534246573</v>
      </c>
      <c r="M250">
        <f t="shared" si="39"/>
        <v>63312.657534246573</v>
      </c>
      <c r="N250">
        <f t="shared" si="53"/>
        <v>71701.114298224449</v>
      </c>
      <c r="O250" s="12">
        <f t="shared" si="40"/>
        <v>135013.77183247101</v>
      </c>
      <c r="P250" s="23">
        <f t="shared" si="49"/>
        <v>-166943.02782133024</v>
      </c>
      <c r="Q250">
        <f t="shared" si="50"/>
        <v>-16694302.782133024</v>
      </c>
    </row>
    <row r="251" spans="2:17">
      <c r="B251" s="15">
        <v>42740</v>
      </c>
      <c r="C251" s="12">
        <f>VLOOKUP(B251,'Hash distribution and Revenue '!B253:S993,14,1)</f>
        <v>0.80211172581462697</v>
      </c>
      <c r="D251">
        <f>VLOOKUP(B251,'Hash distribution and Revenue '!B253:S993,7,1)</f>
        <v>0.4012</v>
      </c>
      <c r="E251" s="12">
        <f t="shared" si="41"/>
        <v>401200</v>
      </c>
      <c r="F251" s="12">
        <f t="shared" si="52"/>
        <v>54958.904109589042</v>
      </c>
      <c r="G251">
        <f t="shared" si="43"/>
        <v>1582816.4383561644</v>
      </c>
      <c r="H251">
        <f t="shared" si="44"/>
        <v>201017.68767123288</v>
      </c>
      <c r="I251" s="21">
        <f t="shared" si="51"/>
        <v>189598.79765166339</v>
      </c>
      <c r="J251">
        <f t="shared" si="45"/>
        <v>94968.986301369863</v>
      </c>
      <c r="K251">
        <f t="shared" si="46"/>
        <v>79140.821917808222</v>
      </c>
      <c r="L251">
        <f t="shared" si="47"/>
        <v>63312.657534246573</v>
      </c>
      <c r="M251">
        <f t="shared" si="39"/>
        <v>63312.657534246573</v>
      </c>
      <c r="N251">
        <f t="shared" si="53"/>
        <v>71701.114298224449</v>
      </c>
      <c r="O251" s="12">
        <f t="shared" si="40"/>
        <v>135013.77183247101</v>
      </c>
      <c r="P251" s="23">
        <f t="shared" si="49"/>
        <v>-168321.90002412151</v>
      </c>
      <c r="Q251">
        <f t="shared" si="50"/>
        <v>-16832190.002412152</v>
      </c>
    </row>
    <row r="252" spans="2:17">
      <c r="B252" s="15">
        <v>42743</v>
      </c>
      <c r="C252" s="12">
        <f>VLOOKUP(B252,'Hash distribution and Revenue '!B254:S994,14,1)</f>
        <v>0.72123409240589698</v>
      </c>
      <c r="D252">
        <f>VLOOKUP(B252,'Hash distribution and Revenue '!B254:S994,7,1)</f>
        <v>0.4012</v>
      </c>
      <c r="E252" s="12">
        <f t="shared" si="41"/>
        <v>401200</v>
      </c>
      <c r="F252" s="12">
        <f t="shared" si="52"/>
        <v>54958.904109589042</v>
      </c>
      <c r="G252">
        <f t="shared" si="43"/>
        <v>1582816.4383561644</v>
      </c>
      <c r="H252">
        <f t="shared" si="44"/>
        <v>201017.68767123288</v>
      </c>
      <c r="I252" s="21">
        <f t="shared" si="51"/>
        <v>189598.79765166339</v>
      </c>
      <c r="J252">
        <f t="shared" si="45"/>
        <v>94968.986301369863</v>
      </c>
      <c r="K252">
        <f t="shared" si="46"/>
        <v>79140.821917808222</v>
      </c>
      <c r="L252">
        <f t="shared" si="47"/>
        <v>63312.657534246573</v>
      </c>
      <c r="M252">
        <f t="shared" si="39"/>
        <v>63312.657534246573</v>
      </c>
      <c r="N252">
        <f t="shared" si="53"/>
        <v>71701.114298224449</v>
      </c>
      <c r="O252" s="12">
        <f t="shared" si="40"/>
        <v>135013.77183247101</v>
      </c>
      <c r="P252" s="23">
        <f t="shared" si="49"/>
        <v>-187197.26649083002</v>
      </c>
      <c r="Q252">
        <f t="shared" si="50"/>
        <v>-18719726.649083003</v>
      </c>
    </row>
    <row r="253" spans="2:17">
      <c r="B253" s="15">
        <v>42746</v>
      </c>
      <c r="C253" s="12">
        <f>VLOOKUP(B253,'Hash distribution and Revenue '!B255:S995,14,1)</f>
        <v>0.58050848718897397</v>
      </c>
      <c r="D253">
        <f>VLOOKUP(B253,'Hash distribution and Revenue '!B255:S995,7,1)</f>
        <v>0.4012</v>
      </c>
      <c r="E253" s="12">
        <f t="shared" si="41"/>
        <v>401200</v>
      </c>
      <c r="F253" s="12">
        <f t="shared" si="52"/>
        <v>54958.904109589042</v>
      </c>
      <c r="G253">
        <f t="shared" si="43"/>
        <v>1582816.4383561644</v>
      </c>
      <c r="H253">
        <f t="shared" si="44"/>
        <v>201017.68767123288</v>
      </c>
      <c r="I253" s="21">
        <f t="shared" si="51"/>
        <v>189598.79765166339</v>
      </c>
      <c r="J253">
        <f t="shared" si="45"/>
        <v>94968.986301369863</v>
      </c>
      <c r="K253">
        <f t="shared" si="46"/>
        <v>79140.821917808222</v>
      </c>
      <c r="L253">
        <f t="shared" si="47"/>
        <v>63312.657534246573</v>
      </c>
      <c r="M253">
        <f t="shared" si="39"/>
        <v>63312.657534246573</v>
      </c>
      <c r="N253">
        <f t="shared" si="53"/>
        <v>71701.114298224449</v>
      </c>
      <c r="O253" s="12">
        <f t="shared" si="40"/>
        <v>135013.77183247101</v>
      </c>
      <c r="P253" s="23">
        <f t="shared" si="49"/>
        <v>-232577.46321292414</v>
      </c>
      <c r="Q253">
        <f t="shared" si="50"/>
        <v>-23257746.321292415</v>
      </c>
    </row>
    <row r="254" spans="2:17">
      <c r="B254" s="15">
        <v>42749</v>
      </c>
      <c r="C254" s="12">
        <f>VLOOKUP(B254,'Hash distribution and Revenue '!B256:S996,14,1)</f>
        <v>0.61084904212138402</v>
      </c>
      <c r="D254">
        <f>VLOOKUP(B254,'Hash distribution and Revenue '!B256:S996,7,1)</f>
        <v>0.4012</v>
      </c>
      <c r="E254" s="12">
        <f t="shared" si="41"/>
        <v>401200</v>
      </c>
      <c r="F254" s="12">
        <f t="shared" si="52"/>
        <v>54958.904109589042</v>
      </c>
      <c r="G254">
        <f t="shared" si="43"/>
        <v>1582816.4383561644</v>
      </c>
      <c r="H254">
        <f t="shared" si="44"/>
        <v>201017.68767123288</v>
      </c>
      <c r="I254" s="21">
        <f t="shared" si="51"/>
        <v>189598.79765166339</v>
      </c>
      <c r="J254">
        <f t="shared" si="45"/>
        <v>94968.986301369863</v>
      </c>
      <c r="K254">
        <f t="shared" si="46"/>
        <v>79140.821917808222</v>
      </c>
      <c r="L254">
        <f t="shared" si="47"/>
        <v>63312.657534246573</v>
      </c>
      <c r="M254">
        <f t="shared" si="39"/>
        <v>63312.657534246573</v>
      </c>
      <c r="N254">
        <f t="shared" si="53"/>
        <v>71701.114298224449</v>
      </c>
      <c r="O254" s="12">
        <f t="shared" si="40"/>
        <v>135013.77183247101</v>
      </c>
      <c r="P254" s="23">
        <f t="shared" si="49"/>
        <v>-221025.41163779041</v>
      </c>
      <c r="Q254">
        <f t="shared" si="50"/>
        <v>-22102541.163779043</v>
      </c>
    </row>
    <row r="255" spans="2:17">
      <c r="B255" s="15">
        <v>42752</v>
      </c>
      <c r="C255" s="12">
        <f>VLOOKUP(B255,'Hash distribution and Revenue '!B257:S997,14,1)</f>
        <v>0.677672901484207</v>
      </c>
      <c r="D255">
        <f>VLOOKUP(B255,'Hash distribution and Revenue '!B257:S997,7,1)</f>
        <v>0.4012</v>
      </c>
      <c r="E255" s="12">
        <f t="shared" si="41"/>
        <v>401200</v>
      </c>
      <c r="F255" s="12">
        <f t="shared" si="52"/>
        <v>54958.904109589042</v>
      </c>
      <c r="G255">
        <f t="shared" si="43"/>
        <v>1582816.4383561644</v>
      </c>
      <c r="H255">
        <f t="shared" si="44"/>
        <v>201017.68767123288</v>
      </c>
      <c r="I255" s="21">
        <f t="shared" si="51"/>
        <v>189598.79765166339</v>
      </c>
      <c r="J255">
        <f t="shared" si="45"/>
        <v>94968.986301369863</v>
      </c>
      <c r="K255">
        <f t="shared" si="46"/>
        <v>79140.821917808222</v>
      </c>
      <c r="L255">
        <f t="shared" si="47"/>
        <v>63312.657534246573</v>
      </c>
      <c r="M255">
        <f t="shared" si="39"/>
        <v>63312.657534246573</v>
      </c>
      <c r="N255">
        <f t="shared" si="53"/>
        <v>71701.114298224449</v>
      </c>
      <c r="O255" s="12">
        <f t="shared" si="40"/>
        <v>135013.77183247101</v>
      </c>
      <c r="P255" s="23">
        <f t="shared" si="49"/>
        <v>-199230.47515087333</v>
      </c>
      <c r="Q255">
        <f t="shared" si="50"/>
        <v>-19923047.515087333</v>
      </c>
    </row>
    <row r="256" spans="2:17">
      <c r="B256" s="15">
        <v>42755</v>
      </c>
      <c r="C256" s="12">
        <f>VLOOKUP(B256,'Hash distribution and Revenue '!B258:S998,14,1)</f>
        <v>0.66803706964712395</v>
      </c>
      <c r="D256">
        <f>VLOOKUP(B256,'Hash distribution and Revenue '!B258:S998,7,1)</f>
        <v>0.4012</v>
      </c>
      <c r="E256" s="12">
        <f t="shared" si="41"/>
        <v>401200</v>
      </c>
      <c r="F256" s="12">
        <f t="shared" si="52"/>
        <v>54958.904109589042</v>
      </c>
      <c r="G256">
        <f t="shared" si="43"/>
        <v>1582816.4383561644</v>
      </c>
      <c r="H256">
        <f t="shared" si="44"/>
        <v>201017.68767123288</v>
      </c>
      <c r="I256" s="21">
        <f t="shared" si="51"/>
        <v>189598.79765166339</v>
      </c>
      <c r="J256">
        <f t="shared" si="45"/>
        <v>94968.986301369863</v>
      </c>
      <c r="K256">
        <f t="shared" si="46"/>
        <v>79140.821917808222</v>
      </c>
      <c r="L256">
        <f t="shared" si="47"/>
        <v>63312.657534246573</v>
      </c>
      <c r="M256">
        <f t="shared" si="39"/>
        <v>63312.657534246573</v>
      </c>
      <c r="N256">
        <f t="shared" si="53"/>
        <v>71701.114298224449</v>
      </c>
      <c r="O256" s="12">
        <f t="shared" si="40"/>
        <v>135013.77183247101</v>
      </c>
      <c r="P256" s="23">
        <f t="shared" si="49"/>
        <v>-202104.20937676274</v>
      </c>
      <c r="Q256">
        <f t="shared" si="50"/>
        <v>-20210420.937676273</v>
      </c>
    </row>
    <row r="257" spans="2:17">
      <c r="B257" s="15">
        <v>42758</v>
      </c>
      <c r="C257" s="12">
        <f>VLOOKUP(B257,'Hash distribution and Revenue '!B259:S999,14,1)</f>
        <v>0.58935407299689202</v>
      </c>
      <c r="D257">
        <f>VLOOKUP(B257,'Hash distribution and Revenue '!B259:S999,7,1)</f>
        <v>0.4012</v>
      </c>
      <c r="E257" s="12">
        <f t="shared" si="41"/>
        <v>401200</v>
      </c>
      <c r="F257" s="12">
        <f t="shared" si="52"/>
        <v>54958.904109589042</v>
      </c>
      <c r="G257">
        <f t="shared" si="43"/>
        <v>1582816.4383561644</v>
      </c>
      <c r="H257">
        <f t="shared" si="44"/>
        <v>201017.68767123288</v>
      </c>
      <c r="I257" s="21">
        <f t="shared" si="51"/>
        <v>189598.79765166339</v>
      </c>
      <c r="J257">
        <f t="shared" si="45"/>
        <v>94968.986301369863</v>
      </c>
      <c r="K257">
        <f t="shared" si="46"/>
        <v>79140.821917808222</v>
      </c>
      <c r="L257">
        <f t="shared" si="47"/>
        <v>63312.657534246573</v>
      </c>
      <c r="M257">
        <f t="shared" ref="M257:M320" si="54">G257*0.04</f>
        <v>63312.657534246573</v>
      </c>
      <c r="N257">
        <f t="shared" si="53"/>
        <v>71701.114298224449</v>
      </c>
      <c r="O257" s="12">
        <f t="shared" ref="O257:O320" si="55">M257+N257</f>
        <v>135013.77183247101</v>
      </c>
      <c r="P257" s="23">
        <f t="shared" si="49"/>
        <v>-229086.70468984783</v>
      </c>
      <c r="Q257">
        <f t="shared" si="50"/>
        <v>-22908670.468984783</v>
      </c>
    </row>
    <row r="258" spans="2:17">
      <c r="B258" s="15">
        <v>42761</v>
      </c>
      <c r="C258" s="12">
        <f>VLOOKUP(B258,'Hash distribution and Revenue '!B260:S1000,14,1)</f>
        <v>0.58716561583611204</v>
      </c>
      <c r="D258">
        <f>VLOOKUP(B258,'Hash distribution and Revenue '!B260:S1000,7,1)</f>
        <v>0.4012</v>
      </c>
      <c r="E258" s="12">
        <f t="shared" si="41"/>
        <v>401200</v>
      </c>
      <c r="F258" s="12">
        <f t="shared" si="52"/>
        <v>54958.904109589042</v>
      </c>
      <c r="G258">
        <f t="shared" si="43"/>
        <v>1582816.4383561644</v>
      </c>
      <c r="H258">
        <f t="shared" si="44"/>
        <v>201017.68767123288</v>
      </c>
      <c r="I258" s="21">
        <f t="shared" si="51"/>
        <v>189598.79765166339</v>
      </c>
      <c r="J258">
        <f t="shared" si="45"/>
        <v>94968.986301369863</v>
      </c>
      <c r="K258">
        <f t="shared" si="46"/>
        <v>79140.821917808222</v>
      </c>
      <c r="L258">
        <f t="shared" si="47"/>
        <v>63312.657534246573</v>
      </c>
      <c r="M258">
        <f t="shared" si="54"/>
        <v>63312.657534246573</v>
      </c>
      <c r="N258">
        <f t="shared" si="53"/>
        <v>71701.114298224449</v>
      </c>
      <c r="O258" s="12">
        <f t="shared" si="55"/>
        <v>135013.77183247101</v>
      </c>
      <c r="P258" s="23">
        <f t="shared" si="49"/>
        <v>-229940.55003476166</v>
      </c>
      <c r="Q258">
        <f t="shared" si="50"/>
        <v>-22994055.003476165</v>
      </c>
    </row>
    <row r="259" spans="2:17">
      <c r="B259" s="15">
        <v>42764</v>
      </c>
      <c r="C259" s="12">
        <f>VLOOKUP(B259,'Hash distribution and Revenue '!B261:S1001,14,1)</f>
        <v>0.58838782436742498</v>
      </c>
      <c r="D259">
        <f>VLOOKUP(B259,'Hash distribution and Revenue '!B261:S1001,7,1)</f>
        <v>0.4012</v>
      </c>
      <c r="E259" s="12">
        <f t="shared" si="41"/>
        <v>401200</v>
      </c>
      <c r="F259" s="12">
        <f t="shared" si="52"/>
        <v>54958.904109589042</v>
      </c>
      <c r="G259">
        <f t="shared" si="43"/>
        <v>1582816.4383561644</v>
      </c>
      <c r="H259">
        <f t="shared" si="44"/>
        <v>201017.68767123288</v>
      </c>
      <c r="I259" s="21">
        <f t="shared" si="51"/>
        <v>189598.79765166339</v>
      </c>
      <c r="J259">
        <f t="shared" si="45"/>
        <v>94968.986301369863</v>
      </c>
      <c r="K259">
        <f t="shared" si="46"/>
        <v>79140.821917808222</v>
      </c>
      <c r="L259">
        <f t="shared" si="47"/>
        <v>63312.657534246573</v>
      </c>
      <c r="M259">
        <f t="shared" si="54"/>
        <v>63312.657534246573</v>
      </c>
      <c r="N259">
        <f t="shared" si="53"/>
        <v>71701.114298224449</v>
      </c>
      <c r="O259" s="12">
        <f t="shared" si="55"/>
        <v>135013.77183247101</v>
      </c>
      <c r="P259" s="23">
        <f t="shared" si="49"/>
        <v>-229462.91179597258</v>
      </c>
      <c r="Q259">
        <f t="shared" si="50"/>
        <v>-22946291.179597259</v>
      </c>
    </row>
    <row r="260" spans="2:17">
      <c r="B260" s="15">
        <v>42767</v>
      </c>
      <c r="C260" s="12">
        <f>VLOOKUP(B260,'Hash distribution and Revenue '!B262:S1002,14,1)</f>
        <v>0.63287365530817896</v>
      </c>
      <c r="D260">
        <f>VLOOKUP(B260,'Hash distribution and Revenue '!B262:S1002,7,1)</f>
        <v>0.40689999999999998</v>
      </c>
      <c r="E260" s="12">
        <f t="shared" si="41"/>
        <v>406900</v>
      </c>
      <c r="F260" s="12">
        <f t="shared" si="52"/>
        <v>55739.726027397264</v>
      </c>
      <c r="G260">
        <f t="shared" si="43"/>
        <v>1605304.1095890412</v>
      </c>
      <c r="H260">
        <f t="shared" si="44"/>
        <v>203873.62191780822</v>
      </c>
      <c r="I260" s="21">
        <f t="shared" si="51"/>
        <v>192292.49941291587</v>
      </c>
      <c r="J260">
        <f t="shared" si="45"/>
        <v>96318.246575342462</v>
      </c>
      <c r="K260">
        <f t="shared" si="46"/>
        <v>80265.205479452066</v>
      </c>
      <c r="L260">
        <f t="shared" si="47"/>
        <v>64212.164383561649</v>
      </c>
      <c r="M260">
        <f t="shared" si="54"/>
        <v>64212.164383561649</v>
      </c>
      <c r="N260">
        <f t="shared" si="53"/>
        <v>72719.799122501325</v>
      </c>
      <c r="O260" s="12">
        <f t="shared" si="55"/>
        <v>136931.96350606298</v>
      </c>
      <c r="P260" s="23">
        <f t="shared" si="49"/>
        <v>-216364.40304301927</v>
      </c>
      <c r="Q260">
        <f t="shared" si="50"/>
        <v>-21636440.304301925</v>
      </c>
    </row>
    <row r="261" spans="2:17">
      <c r="B261" s="15">
        <v>42770</v>
      </c>
      <c r="C261" s="12">
        <f>VLOOKUP(B261,'Hash distribution and Revenue '!B263:S1003,14,1)</f>
        <v>0.66735145408677299</v>
      </c>
      <c r="D261">
        <f>VLOOKUP(B261,'Hash distribution and Revenue '!B263:S1003,7,1)</f>
        <v>0.40689999999999998</v>
      </c>
      <c r="E261" s="12">
        <f t="shared" si="41"/>
        <v>406900</v>
      </c>
      <c r="F261" s="12">
        <f t="shared" si="52"/>
        <v>55739.726027397264</v>
      </c>
      <c r="G261">
        <f t="shared" si="43"/>
        <v>1605304.1095890412</v>
      </c>
      <c r="H261">
        <f t="shared" si="44"/>
        <v>203873.62191780822</v>
      </c>
      <c r="I261" s="21">
        <f t="shared" si="51"/>
        <v>192292.49941291587</v>
      </c>
      <c r="J261">
        <f t="shared" si="45"/>
        <v>96318.246575342462</v>
      </c>
      <c r="K261">
        <f t="shared" si="46"/>
        <v>80265.205479452066</v>
      </c>
      <c r="L261">
        <f t="shared" si="47"/>
        <v>64212.164383561649</v>
      </c>
      <c r="M261">
        <f t="shared" si="54"/>
        <v>64212.164383561649</v>
      </c>
      <c r="N261">
        <f t="shared" si="53"/>
        <v>72719.799122501325</v>
      </c>
      <c r="O261" s="12">
        <f t="shared" si="55"/>
        <v>136931.96350606298</v>
      </c>
      <c r="P261" s="23">
        <f t="shared" si="49"/>
        <v>-205186.18085876573</v>
      </c>
      <c r="Q261">
        <f t="shared" si="50"/>
        <v>-20518618.085876573</v>
      </c>
    </row>
    <row r="262" spans="2:17">
      <c r="B262" s="15">
        <v>42773</v>
      </c>
      <c r="C262" s="12">
        <f>VLOOKUP(B262,'Hash distribution and Revenue '!B264:S1004,14,1)</f>
        <v>0.63217099643841701</v>
      </c>
      <c r="D262">
        <f>VLOOKUP(B262,'Hash distribution and Revenue '!B264:S1004,7,1)</f>
        <v>0.40689999999999998</v>
      </c>
      <c r="E262" s="12">
        <f t="shared" ref="E262:E325" si="56">D262*1000000</f>
        <v>406900</v>
      </c>
      <c r="F262" s="12">
        <f t="shared" si="52"/>
        <v>55739.726027397264</v>
      </c>
      <c r="G262">
        <f t="shared" ref="G262:G325" si="57">F262*1.2*24</f>
        <v>1605304.1095890412</v>
      </c>
      <c r="H262">
        <f t="shared" ref="H262:H325" si="58">G262*0.127</f>
        <v>203873.62191780822</v>
      </c>
      <c r="I262" s="21">
        <f t="shared" si="51"/>
        <v>192292.49941291587</v>
      </c>
      <c r="J262">
        <f t="shared" ref="J262:J325" si="59">G262*0.06</f>
        <v>96318.246575342462</v>
      </c>
      <c r="K262">
        <f t="shared" ref="K262:K325" si="60">G262*0.05</f>
        <v>80265.205479452066</v>
      </c>
      <c r="L262">
        <f t="shared" ref="L262:L325" si="61">G262*0.04</f>
        <v>64212.164383561649</v>
      </c>
      <c r="M262">
        <f t="shared" si="54"/>
        <v>64212.164383561649</v>
      </c>
      <c r="N262">
        <f t="shared" si="53"/>
        <v>72719.799122501325</v>
      </c>
      <c r="O262" s="12">
        <f t="shared" si="55"/>
        <v>136931.96350606298</v>
      </c>
      <c r="P262" s="23">
        <f t="shared" ref="P262:P325" si="62">(C262-O262)/C262</f>
        <v>-216604.89346477907</v>
      </c>
      <c r="Q262">
        <f t="shared" ref="Q262:Q325" si="63">P262*100</f>
        <v>-21660489.346477907</v>
      </c>
    </row>
    <row r="263" spans="2:17">
      <c r="B263" s="15">
        <v>42776</v>
      </c>
      <c r="C263" s="12">
        <f>VLOOKUP(B263,'Hash distribution and Revenue '!B265:S1005,14,1)</f>
        <v>0.588880669947491</v>
      </c>
      <c r="D263">
        <f>VLOOKUP(B263,'Hash distribution and Revenue '!B265:S1005,7,1)</f>
        <v>0.40689999999999998</v>
      </c>
      <c r="E263" s="12">
        <f t="shared" si="56"/>
        <v>406900</v>
      </c>
      <c r="F263" s="12">
        <f t="shared" si="52"/>
        <v>55739.726027397264</v>
      </c>
      <c r="G263">
        <f t="shared" si="57"/>
        <v>1605304.1095890412</v>
      </c>
      <c r="H263">
        <f t="shared" si="58"/>
        <v>203873.62191780822</v>
      </c>
      <c r="I263" s="21">
        <f t="shared" ref="I263:I326" si="64">G263*$I$5</f>
        <v>192292.49941291587</v>
      </c>
      <c r="J263">
        <f t="shared" si="59"/>
        <v>96318.246575342462</v>
      </c>
      <c r="K263">
        <f t="shared" si="60"/>
        <v>80265.205479452066</v>
      </c>
      <c r="L263">
        <f t="shared" si="61"/>
        <v>64212.164383561649</v>
      </c>
      <c r="M263">
        <f t="shared" si="54"/>
        <v>64212.164383561649</v>
      </c>
      <c r="N263">
        <f t="shared" si="53"/>
        <v>72719.799122501325</v>
      </c>
      <c r="O263" s="12">
        <f t="shared" si="55"/>
        <v>136931.96350606298</v>
      </c>
      <c r="P263" s="23">
        <f t="shared" si="62"/>
        <v>-232528.2211039511</v>
      </c>
      <c r="Q263">
        <f t="shared" si="63"/>
        <v>-23252822.110395111</v>
      </c>
    </row>
    <row r="264" spans="2:17">
      <c r="B264" s="15">
        <v>42779</v>
      </c>
      <c r="C264" s="12">
        <f>VLOOKUP(B264,'Hash distribution and Revenue '!B266:S1006,14,1)</f>
        <v>0.590054059369438</v>
      </c>
      <c r="D264">
        <f>VLOOKUP(B264,'Hash distribution and Revenue '!B266:S1006,7,1)</f>
        <v>0.40689999999999998</v>
      </c>
      <c r="E264" s="12">
        <f t="shared" si="56"/>
        <v>406900</v>
      </c>
      <c r="F264" s="12">
        <f t="shared" si="52"/>
        <v>55739.726027397264</v>
      </c>
      <c r="G264">
        <f t="shared" si="57"/>
        <v>1605304.1095890412</v>
      </c>
      <c r="H264">
        <f t="shared" si="58"/>
        <v>203873.62191780822</v>
      </c>
      <c r="I264" s="21">
        <f t="shared" si="64"/>
        <v>192292.49941291587</v>
      </c>
      <c r="J264">
        <f t="shared" si="59"/>
        <v>96318.246575342462</v>
      </c>
      <c r="K264">
        <f t="shared" si="60"/>
        <v>80265.205479452066</v>
      </c>
      <c r="L264">
        <f t="shared" si="61"/>
        <v>64212.164383561649</v>
      </c>
      <c r="M264">
        <f t="shared" si="54"/>
        <v>64212.164383561649</v>
      </c>
      <c r="N264">
        <f t="shared" si="53"/>
        <v>72719.799122501325</v>
      </c>
      <c r="O264" s="12">
        <f t="shared" si="55"/>
        <v>136931.96350606298</v>
      </c>
      <c r="P264" s="23">
        <f t="shared" si="62"/>
        <v>-232065.8103739435</v>
      </c>
      <c r="Q264">
        <f t="shared" si="63"/>
        <v>-23206581.037394349</v>
      </c>
    </row>
    <row r="265" spans="2:17">
      <c r="B265" s="15">
        <v>42782</v>
      </c>
      <c r="C265" s="12">
        <f>VLOOKUP(B265,'Hash distribution and Revenue '!B267:S1007,14,1)</f>
        <v>0.61197321202307098</v>
      </c>
      <c r="D265">
        <f>VLOOKUP(B265,'Hash distribution and Revenue '!B267:S1007,7,1)</f>
        <v>0.40689999999999998</v>
      </c>
      <c r="E265" s="12">
        <f t="shared" si="56"/>
        <v>406900</v>
      </c>
      <c r="F265" s="12">
        <f t="shared" si="52"/>
        <v>55739.726027397264</v>
      </c>
      <c r="G265">
        <f t="shared" si="57"/>
        <v>1605304.1095890412</v>
      </c>
      <c r="H265">
        <f t="shared" si="58"/>
        <v>203873.62191780822</v>
      </c>
      <c r="I265" s="21">
        <f t="shared" si="64"/>
        <v>192292.49941291587</v>
      </c>
      <c r="J265">
        <f t="shared" si="59"/>
        <v>96318.246575342462</v>
      </c>
      <c r="K265">
        <f t="shared" si="60"/>
        <v>80265.205479452066</v>
      </c>
      <c r="L265">
        <f t="shared" si="61"/>
        <v>64212.164383561649</v>
      </c>
      <c r="M265">
        <f t="shared" si="54"/>
        <v>64212.164383561649</v>
      </c>
      <c r="N265">
        <f t="shared" si="53"/>
        <v>72719.799122501325</v>
      </c>
      <c r="O265" s="12">
        <f t="shared" si="55"/>
        <v>136931.96350606298</v>
      </c>
      <c r="P265" s="23">
        <f t="shared" si="62"/>
        <v>-223753.83242704542</v>
      </c>
      <c r="Q265">
        <f t="shared" si="63"/>
        <v>-22375383.24270454</v>
      </c>
    </row>
    <row r="266" spans="2:17">
      <c r="B266" s="15">
        <v>42785</v>
      </c>
      <c r="C266" s="12">
        <f>VLOOKUP(B266,'Hash distribution and Revenue '!B268:S1008,14,1)</f>
        <v>0.59779119901854905</v>
      </c>
      <c r="D266">
        <f>VLOOKUP(B266,'Hash distribution and Revenue '!B268:S1008,7,1)</f>
        <v>0.40689999999999998</v>
      </c>
      <c r="E266" s="12">
        <f t="shared" si="56"/>
        <v>406900</v>
      </c>
      <c r="F266" s="12">
        <f t="shared" si="52"/>
        <v>55739.726027397264</v>
      </c>
      <c r="G266">
        <f t="shared" si="57"/>
        <v>1605304.1095890412</v>
      </c>
      <c r="H266">
        <f t="shared" si="58"/>
        <v>203873.62191780822</v>
      </c>
      <c r="I266" s="21">
        <f t="shared" si="64"/>
        <v>192292.49941291587</v>
      </c>
      <c r="J266">
        <f t="shared" si="59"/>
        <v>96318.246575342462</v>
      </c>
      <c r="K266">
        <f t="shared" si="60"/>
        <v>80265.205479452066</v>
      </c>
      <c r="L266">
        <f t="shared" si="61"/>
        <v>64212.164383561649</v>
      </c>
      <c r="M266">
        <f t="shared" si="54"/>
        <v>64212.164383561649</v>
      </c>
      <c r="N266">
        <f t="shared" si="53"/>
        <v>72719.799122501325</v>
      </c>
      <c r="O266" s="12">
        <f t="shared" si="55"/>
        <v>136931.96350606298</v>
      </c>
      <c r="P266" s="23">
        <f t="shared" si="62"/>
        <v>-229062.19753599129</v>
      </c>
      <c r="Q266">
        <f t="shared" si="63"/>
        <v>-22906219.75359913</v>
      </c>
    </row>
    <row r="267" spans="2:17">
      <c r="B267" s="15">
        <v>42788</v>
      </c>
      <c r="C267" s="12">
        <f>VLOOKUP(B267,'Hash distribution and Revenue '!B269:S1009,14,1)</f>
        <v>0.63747964674175905</v>
      </c>
      <c r="D267">
        <f>VLOOKUP(B267,'Hash distribution and Revenue '!B269:S1009,7,1)</f>
        <v>0.40689999999999998</v>
      </c>
      <c r="E267" s="12">
        <f t="shared" si="56"/>
        <v>406900</v>
      </c>
      <c r="F267" s="12">
        <f t="shared" si="52"/>
        <v>55739.726027397264</v>
      </c>
      <c r="G267">
        <f t="shared" si="57"/>
        <v>1605304.1095890412</v>
      </c>
      <c r="H267">
        <f t="shared" si="58"/>
        <v>203873.62191780822</v>
      </c>
      <c r="I267" s="21">
        <f t="shared" si="64"/>
        <v>192292.49941291587</v>
      </c>
      <c r="J267">
        <f t="shared" si="59"/>
        <v>96318.246575342462</v>
      </c>
      <c r="K267">
        <f t="shared" si="60"/>
        <v>80265.205479452066</v>
      </c>
      <c r="L267">
        <f t="shared" si="61"/>
        <v>64212.164383561649</v>
      </c>
      <c r="M267">
        <f t="shared" si="54"/>
        <v>64212.164383561649</v>
      </c>
      <c r="N267">
        <f t="shared" si="53"/>
        <v>72719.799122501325</v>
      </c>
      <c r="O267" s="12">
        <f t="shared" si="55"/>
        <v>136931.96350606298</v>
      </c>
      <c r="P267" s="23">
        <f t="shared" si="62"/>
        <v>-214801.09478991205</v>
      </c>
      <c r="Q267">
        <f t="shared" si="63"/>
        <v>-21480109.478991207</v>
      </c>
    </row>
    <row r="268" spans="2:17">
      <c r="B268" s="15">
        <v>42791</v>
      </c>
      <c r="C268" s="12">
        <f>VLOOKUP(B268,'Hash distribution and Revenue '!B270:S1010,14,1)</f>
        <v>0.65254037722749703</v>
      </c>
      <c r="D268">
        <f>VLOOKUP(B268,'Hash distribution and Revenue '!B270:S1010,7,1)</f>
        <v>0.40689999999999998</v>
      </c>
      <c r="E268" s="12">
        <f t="shared" si="56"/>
        <v>406900</v>
      </c>
      <c r="F268" s="12">
        <f t="shared" si="52"/>
        <v>55739.726027397264</v>
      </c>
      <c r="G268">
        <f t="shared" si="57"/>
        <v>1605304.1095890412</v>
      </c>
      <c r="H268">
        <f t="shared" si="58"/>
        <v>203873.62191780822</v>
      </c>
      <c r="I268" s="21">
        <f t="shared" si="64"/>
        <v>192292.49941291587</v>
      </c>
      <c r="J268">
        <f t="shared" si="59"/>
        <v>96318.246575342462</v>
      </c>
      <c r="K268">
        <f t="shared" si="60"/>
        <v>80265.205479452066</v>
      </c>
      <c r="L268">
        <f t="shared" si="61"/>
        <v>64212.164383561649</v>
      </c>
      <c r="M268">
        <f t="shared" si="54"/>
        <v>64212.164383561649</v>
      </c>
      <c r="N268">
        <f t="shared" si="53"/>
        <v>72719.799122501325</v>
      </c>
      <c r="O268" s="12">
        <f t="shared" si="55"/>
        <v>136931.96350606298</v>
      </c>
      <c r="P268" s="23">
        <f t="shared" si="62"/>
        <v>-209843.42999199114</v>
      </c>
      <c r="Q268">
        <f t="shared" si="63"/>
        <v>-20984342.999199115</v>
      </c>
    </row>
    <row r="269" spans="2:17">
      <c r="B269" s="15">
        <v>42794</v>
      </c>
      <c r="C269" s="12">
        <f>VLOOKUP(B269,'Hash distribution and Revenue '!B271:S1011,14,1)</f>
        <v>0.67315189966877298</v>
      </c>
      <c r="D269">
        <f>VLOOKUP(B269,'Hash distribution and Revenue '!B271:S1011,7,1)</f>
        <v>0.40689999999999998</v>
      </c>
      <c r="E269" s="12">
        <f t="shared" si="56"/>
        <v>406900</v>
      </c>
      <c r="F269" s="12">
        <f t="shared" si="52"/>
        <v>55739.726027397264</v>
      </c>
      <c r="G269">
        <f t="shared" si="57"/>
        <v>1605304.1095890412</v>
      </c>
      <c r="H269">
        <f t="shared" si="58"/>
        <v>203873.62191780822</v>
      </c>
      <c r="I269" s="21">
        <f t="shared" si="64"/>
        <v>192292.49941291587</v>
      </c>
      <c r="J269">
        <f t="shared" si="59"/>
        <v>96318.246575342462</v>
      </c>
      <c r="K269">
        <f t="shared" si="60"/>
        <v>80265.205479452066</v>
      </c>
      <c r="L269">
        <f t="shared" si="61"/>
        <v>64212.164383561649</v>
      </c>
      <c r="M269">
        <f t="shared" si="54"/>
        <v>64212.164383561649</v>
      </c>
      <c r="N269">
        <f t="shared" si="53"/>
        <v>72719.799122501325</v>
      </c>
      <c r="O269" s="12">
        <f t="shared" si="55"/>
        <v>136931.96350606298</v>
      </c>
      <c r="P269" s="23">
        <f t="shared" si="62"/>
        <v>-203418.11472498387</v>
      </c>
      <c r="Q269">
        <f t="shared" si="63"/>
        <v>-20341811.472498387</v>
      </c>
    </row>
    <row r="270" spans="2:17">
      <c r="B270" s="15">
        <v>42797</v>
      </c>
      <c r="C270" s="12">
        <f>VLOOKUP(B270,'Hash distribution and Revenue '!B272:S1012,14,1)</f>
        <v>0.72735911977312095</v>
      </c>
      <c r="D270">
        <f>VLOOKUP(B270,'Hash distribution and Revenue '!B272:S1012,7,1)</f>
        <v>0.41570000000000001</v>
      </c>
      <c r="E270" s="12">
        <f t="shared" si="56"/>
        <v>415700</v>
      </c>
      <c r="F270" s="12">
        <f t="shared" si="52"/>
        <v>56945.205479452059</v>
      </c>
      <c r="G270">
        <f t="shared" si="57"/>
        <v>1640021.9178082191</v>
      </c>
      <c r="H270">
        <f t="shared" si="58"/>
        <v>208282.78356164382</v>
      </c>
      <c r="I270" s="21">
        <f t="shared" si="64"/>
        <v>196451.19686888452</v>
      </c>
      <c r="J270">
        <f t="shared" si="59"/>
        <v>98401.315068493146</v>
      </c>
      <c r="K270">
        <f t="shared" si="60"/>
        <v>82001.095890410958</v>
      </c>
      <c r="L270">
        <f t="shared" si="61"/>
        <v>65600.876712328769</v>
      </c>
      <c r="M270">
        <f t="shared" si="54"/>
        <v>65600.876712328769</v>
      </c>
      <c r="N270">
        <f t="shared" si="53"/>
        <v>74292.505517876139</v>
      </c>
      <c r="O270" s="12">
        <f t="shared" si="55"/>
        <v>139893.38223020491</v>
      </c>
      <c r="P270" s="23">
        <f t="shared" si="62"/>
        <v>-192329.55368005927</v>
      </c>
      <c r="Q270">
        <f t="shared" si="63"/>
        <v>-19232955.368005928</v>
      </c>
    </row>
    <row r="271" spans="2:17">
      <c r="B271" s="15">
        <v>42800</v>
      </c>
      <c r="C271" s="12">
        <f>VLOOKUP(B271,'Hash distribution and Revenue '!B273:S1013,14,1)</f>
        <v>0.69462547540410602</v>
      </c>
      <c r="D271">
        <f>VLOOKUP(B271,'Hash distribution and Revenue '!B273:S1013,7,1)</f>
        <v>0.41570000000000001</v>
      </c>
      <c r="E271" s="12">
        <f t="shared" si="56"/>
        <v>415700</v>
      </c>
      <c r="F271" s="12">
        <f t="shared" si="52"/>
        <v>56945.205479452059</v>
      </c>
      <c r="G271">
        <f t="shared" si="57"/>
        <v>1640021.9178082191</v>
      </c>
      <c r="H271">
        <f t="shared" si="58"/>
        <v>208282.78356164382</v>
      </c>
      <c r="I271" s="21">
        <f t="shared" si="64"/>
        <v>196451.19686888452</v>
      </c>
      <c r="J271">
        <f t="shared" si="59"/>
        <v>98401.315068493146</v>
      </c>
      <c r="K271">
        <f t="shared" si="60"/>
        <v>82001.095890410958</v>
      </c>
      <c r="L271">
        <f t="shared" si="61"/>
        <v>65600.876712328769</v>
      </c>
      <c r="M271">
        <f t="shared" si="54"/>
        <v>65600.876712328769</v>
      </c>
      <c r="N271">
        <f t="shared" si="53"/>
        <v>74292.505517876139</v>
      </c>
      <c r="O271" s="12">
        <f t="shared" si="55"/>
        <v>139893.38223020491</v>
      </c>
      <c r="P271" s="23">
        <f t="shared" si="62"/>
        <v>-201392.97010859757</v>
      </c>
      <c r="Q271">
        <f t="shared" si="63"/>
        <v>-20139297.010859758</v>
      </c>
    </row>
    <row r="272" spans="2:17">
      <c r="B272" s="15">
        <v>42803</v>
      </c>
      <c r="C272" s="12">
        <f>VLOOKUP(B272,'Hash distribution and Revenue '!B274:S1014,14,1)</f>
        <v>0.64859834484025902</v>
      </c>
      <c r="D272">
        <f>VLOOKUP(B272,'Hash distribution and Revenue '!B274:S1014,7,1)</f>
        <v>0.41570000000000001</v>
      </c>
      <c r="E272" s="12">
        <f t="shared" si="56"/>
        <v>415700</v>
      </c>
      <c r="F272" s="12">
        <f t="shared" si="52"/>
        <v>56945.205479452059</v>
      </c>
      <c r="G272">
        <f t="shared" si="57"/>
        <v>1640021.9178082191</v>
      </c>
      <c r="H272">
        <f t="shared" si="58"/>
        <v>208282.78356164382</v>
      </c>
      <c r="I272" s="21">
        <f t="shared" si="64"/>
        <v>196451.19686888452</v>
      </c>
      <c r="J272">
        <f t="shared" si="59"/>
        <v>98401.315068493146</v>
      </c>
      <c r="K272">
        <f t="shared" si="60"/>
        <v>82001.095890410958</v>
      </c>
      <c r="L272">
        <f t="shared" si="61"/>
        <v>65600.876712328769</v>
      </c>
      <c r="M272">
        <f t="shared" si="54"/>
        <v>65600.876712328769</v>
      </c>
      <c r="N272">
        <f t="shared" si="53"/>
        <v>74292.505517876139</v>
      </c>
      <c r="O272" s="12">
        <f t="shared" si="55"/>
        <v>139893.38223020491</v>
      </c>
      <c r="P272" s="23">
        <f t="shared" si="62"/>
        <v>-215684.69106456591</v>
      </c>
      <c r="Q272">
        <f t="shared" si="63"/>
        <v>-21568469.106456593</v>
      </c>
    </row>
    <row r="273" spans="2:17">
      <c r="B273" s="15">
        <v>42806</v>
      </c>
      <c r="C273" s="12">
        <f>VLOOKUP(B273,'Hash distribution and Revenue '!B275:S1015,14,1)</f>
        <v>0.66654750685407105</v>
      </c>
      <c r="D273">
        <f>VLOOKUP(B273,'Hash distribution and Revenue '!B275:S1015,7,1)</f>
        <v>0.41570000000000001</v>
      </c>
      <c r="E273" s="12">
        <f t="shared" si="56"/>
        <v>415700</v>
      </c>
      <c r="F273" s="12">
        <f t="shared" si="52"/>
        <v>56945.205479452059</v>
      </c>
      <c r="G273">
        <f t="shared" si="57"/>
        <v>1640021.9178082191</v>
      </c>
      <c r="H273">
        <f t="shared" si="58"/>
        <v>208282.78356164382</v>
      </c>
      <c r="I273" s="21">
        <f t="shared" si="64"/>
        <v>196451.19686888452</v>
      </c>
      <c r="J273">
        <f t="shared" si="59"/>
        <v>98401.315068493146</v>
      </c>
      <c r="K273">
        <f t="shared" si="60"/>
        <v>82001.095890410958</v>
      </c>
      <c r="L273">
        <f t="shared" si="61"/>
        <v>65600.876712328769</v>
      </c>
      <c r="M273">
        <f t="shared" si="54"/>
        <v>65600.876712328769</v>
      </c>
      <c r="N273">
        <f t="shared" si="53"/>
        <v>74292.505517876139</v>
      </c>
      <c r="O273" s="12">
        <f t="shared" si="55"/>
        <v>139893.38223020491</v>
      </c>
      <c r="P273" s="23">
        <f t="shared" si="62"/>
        <v>-209876.58680617515</v>
      </c>
      <c r="Q273">
        <f t="shared" si="63"/>
        <v>-20987658.680617515</v>
      </c>
    </row>
    <row r="274" spans="2:17">
      <c r="B274" s="15">
        <v>42809</v>
      </c>
      <c r="C274" s="12">
        <f>VLOOKUP(B274,'Hash distribution and Revenue '!B276:S1016,14,1)</f>
        <v>0.68195355257161205</v>
      </c>
      <c r="D274">
        <f>VLOOKUP(B274,'Hash distribution and Revenue '!B276:S1016,7,1)</f>
        <v>0.41570000000000001</v>
      </c>
      <c r="E274" s="12">
        <f t="shared" si="56"/>
        <v>415700</v>
      </c>
      <c r="F274" s="12">
        <f t="shared" si="52"/>
        <v>56945.205479452059</v>
      </c>
      <c r="G274">
        <f t="shared" si="57"/>
        <v>1640021.9178082191</v>
      </c>
      <c r="H274">
        <f t="shared" si="58"/>
        <v>208282.78356164382</v>
      </c>
      <c r="I274" s="21">
        <f t="shared" si="64"/>
        <v>196451.19686888452</v>
      </c>
      <c r="J274">
        <f t="shared" si="59"/>
        <v>98401.315068493146</v>
      </c>
      <c r="K274">
        <f t="shared" si="60"/>
        <v>82001.095890410958</v>
      </c>
      <c r="L274">
        <f t="shared" si="61"/>
        <v>65600.876712328769</v>
      </c>
      <c r="M274">
        <f t="shared" si="54"/>
        <v>65600.876712328769</v>
      </c>
      <c r="N274">
        <f t="shared" si="53"/>
        <v>74292.505517876139</v>
      </c>
      <c r="O274" s="12">
        <f t="shared" si="55"/>
        <v>139893.38223020491</v>
      </c>
      <c r="P274" s="23">
        <f t="shared" si="62"/>
        <v>-205135.23208307094</v>
      </c>
      <c r="Q274">
        <f t="shared" si="63"/>
        <v>-20513523.208307095</v>
      </c>
    </row>
    <row r="275" spans="2:17">
      <c r="B275" s="15">
        <v>42812</v>
      </c>
      <c r="C275" s="12">
        <f>VLOOKUP(B275,'Hash distribution and Revenue '!B277:S1017,14,1)</f>
        <v>0.51475986764503001</v>
      </c>
      <c r="D275">
        <f>VLOOKUP(B275,'Hash distribution and Revenue '!B277:S1017,7,1)</f>
        <v>0.41570000000000001</v>
      </c>
      <c r="E275" s="12">
        <f t="shared" si="56"/>
        <v>415700</v>
      </c>
      <c r="F275" s="12">
        <f t="shared" si="52"/>
        <v>56945.205479452059</v>
      </c>
      <c r="G275">
        <f t="shared" si="57"/>
        <v>1640021.9178082191</v>
      </c>
      <c r="H275">
        <f t="shared" si="58"/>
        <v>208282.78356164382</v>
      </c>
      <c r="I275" s="21">
        <f t="shared" si="64"/>
        <v>196451.19686888452</v>
      </c>
      <c r="J275">
        <f t="shared" si="59"/>
        <v>98401.315068493146</v>
      </c>
      <c r="K275">
        <f t="shared" si="60"/>
        <v>82001.095890410958</v>
      </c>
      <c r="L275">
        <f t="shared" si="61"/>
        <v>65600.876712328769</v>
      </c>
      <c r="M275">
        <f t="shared" si="54"/>
        <v>65600.876712328769</v>
      </c>
      <c r="N275">
        <f t="shared" si="53"/>
        <v>74292.505517876139</v>
      </c>
      <c r="O275" s="12">
        <f t="shared" si="55"/>
        <v>139893.38223020491</v>
      </c>
      <c r="P275" s="23">
        <f t="shared" si="62"/>
        <v>-271763.3527072182</v>
      </c>
      <c r="Q275">
        <f t="shared" si="63"/>
        <v>-27176335.270721819</v>
      </c>
    </row>
    <row r="276" spans="2:17">
      <c r="B276" s="15">
        <v>42815</v>
      </c>
      <c r="C276" s="12">
        <f>VLOOKUP(B276,'Hash distribution and Revenue '!B278:S1018,14,1)</f>
        <v>0.592315851072028</v>
      </c>
      <c r="D276">
        <f>VLOOKUP(B276,'Hash distribution and Revenue '!B278:S1018,7,1)</f>
        <v>0.41570000000000001</v>
      </c>
      <c r="E276" s="12">
        <f t="shared" si="56"/>
        <v>415700</v>
      </c>
      <c r="F276" s="12">
        <f t="shared" si="52"/>
        <v>56945.205479452059</v>
      </c>
      <c r="G276">
        <f t="shared" si="57"/>
        <v>1640021.9178082191</v>
      </c>
      <c r="H276">
        <f t="shared" si="58"/>
        <v>208282.78356164382</v>
      </c>
      <c r="I276" s="21">
        <f t="shared" si="64"/>
        <v>196451.19686888452</v>
      </c>
      <c r="J276">
        <f t="shared" si="59"/>
        <v>98401.315068493146</v>
      </c>
      <c r="K276">
        <f t="shared" si="60"/>
        <v>82001.095890410958</v>
      </c>
      <c r="L276">
        <f t="shared" si="61"/>
        <v>65600.876712328769</v>
      </c>
      <c r="M276">
        <f t="shared" si="54"/>
        <v>65600.876712328769</v>
      </c>
      <c r="N276">
        <f t="shared" si="53"/>
        <v>74292.505517876139</v>
      </c>
      <c r="O276" s="12">
        <f t="shared" si="55"/>
        <v>139893.38223020491</v>
      </c>
      <c r="P276" s="23">
        <f t="shared" si="62"/>
        <v>-236179.37906129463</v>
      </c>
      <c r="Q276">
        <f t="shared" si="63"/>
        <v>-23617937.906129465</v>
      </c>
    </row>
    <row r="277" spans="2:17">
      <c r="B277" s="15">
        <v>42818</v>
      </c>
      <c r="C277" s="12">
        <f>VLOOKUP(B277,'Hash distribution and Revenue '!B279:S1019,14,1)</f>
        <v>0.49557173924808301</v>
      </c>
      <c r="D277">
        <f>VLOOKUP(B277,'Hash distribution and Revenue '!B279:S1019,7,1)</f>
        <v>0.41570000000000001</v>
      </c>
      <c r="E277" s="12">
        <f t="shared" si="56"/>
        <v>415700</v>
      </c>
      <c r="F277" s="12">
        <f t="shared" si="52"/>
        <v>56945.205479452059</v>
      </c>
      <c r="G277">
        <f t="shared" si="57"/>
        <v>1640021.9178082191</v>
      </c>
      <c r="H277">
        <f t="shared" si="58"/>
        <v>208282.78356164382</v>
      </c>
      <c r="I277" s="21">
        <f t="shared" si="64"/>
        <v>196451.19686888452</v>
      </c>
      <c r="J277">
        <f t="shared" si="59"/>
        <v>98401.315068493146</v>
      </c>
      <c r="K277">
        <f t="shared" si="60"/>
        <v>82001.095890410958</v>
      </c>
      <c r="L277">
        <f t="shared" si="61"/>
        <v>65600.876712328769</v>
      </c>
      <c r="M277">
        <f t="shared" si="54"/>
        <v>65600.876712328769</v>
      </c>
      <c r="N277">
        <f t="shared" si="53"/>
        <v>74292.505517876139</v>
      </c>
      <c r="O277" s="12">
        <f t="shared" si="55"/>
        <v>139893.38223020491</v>
      </c>
      <c r="P277" s="23">
        <f t="shared" si="62"/>
        <v>-282285.84396422846</v>
      </c>
      <c r="Q277">
        <f t="shared" si="63"/>
        <v>-28228584.396422848</v>
      </c>
    </row>
    <row r="278" spans="2:17">
      <c r="B278" s="15">
        <v>42821</v>
      </c>
      <c r="C278" s="12">
        <f>VLOOKUP(B278,'Hash distribution and Revenue '!B280:S1020,14,1)</f>
        <v>0.55279253536294504</v>
      </c>
      <c r="D278">
        <f>VLOOKUP(B278,'Hash distribution and Revenue '!B280:S1020,7,1)</f>
        <v>0.41570000000000001</v>
      </c>
      <c r="E278" s="12">
        <f t="shared" si="56"/>
        <v>415700</v>
      </c>
      <c r="F278" s="12">
        <f t="shared" si="52"/>
        <v>56945.205479452059</v>
      </c>
      <c r="G278">
        <f t="shared" si="57"/>
        <v>1640021.9178082191</v>
      </c>
      <c r="H278">
        <f t="shared" si="58"/>
        <v>208282.78356164382</v>
      </c>
      <c r="I278" s="21">
        <f t="shared" si="64"/>
        <v>196451.19686888452</v>
      </c>
      <c r="J278">
        <f t="shared" si="59"/>
        <v>98401.315068493146</v>
      </c>
      <c r="K278">
        <f t="shared" si="60"/>
        <v>82001.095890410958</v>
      </c>
      <c r="L278">
        <f t="shared" si="61"/>
        <v>65600.876712328769</v>
      </c>
      <c r="M278">
        <f t="shared" si="54"/>
        <v>65600.876712328769</v>
      </c>
      <c r="N278">
        <f t="shared" si="53"/>
        <v>74292.505517876139</v>
      </c>
      <c r="O278" s="12">
        <f t="shared" si="55"/>
        <v>139893.38223020491</v>
      </c>
      <c r="P278" s="23">
        <f t="shared" si="62"/>
        <v>-253065.6991339809</v>
      </c>
      <c r="Q278">
        <f t="shared" si="63"/>
        <v>-25306569.913398091</v>
      </c>
    </row>
    <row r="279" spans="2:17">
      <c r="B279" s="15">
        <v>42824</v>
      </c>
      <c r="C279" s="12">
        <f>VLOOKUP(B279,'Hash distribution and Revenue '!B281:S1021,14,1)</f>
        <v>0.54256943885614195</v>
      </c>
      <c r="D279">
        <f>VLOOKUP(B279,'Hash distribution and Revenue '!B281:S1021,7,1)</f>
        <v>0.41570000000000001</v>
      </c>
      <c r="E279" s="12">
        <f t="shared" si="56"/>
        <v>415700</v>
      </c>
      <c r="F279" s="12">
        <f t="shared" si="52"/>
        <v>56945.205479452059</v>
      </c>
      <c r="G279">
        <f t="shared" si="57"/>
        <v>1640021.9178082191</v>
      </c>
      <c r="H279">
        <f t="shared" si="58"/>
        <v>208282.78356164382</v>
      </c>
      <c r="I279" s="21">
        <f t="shared" si="64"/>
        <v>196451.19686888452</v>
      </c>
      <c r="J279">
        <f t="shared" si="59"/>
        <v>98401.315068493146</v>
      </c>
      <c r="K279">
        <f t="shared" si="60"/>
        <v>82001.095890410958</v>
      </c>
      <c r="L279">
        <f t="shared" si="61"/>
        <v>65600.876712328769</v>
      </c>
      <c r="M279">
        <f t="shared" si="54"/>
        <v>65600.876712328769</v>
      </c>
      <c r="N279">
        <f t="shared" si="53"/>
        <v>74292.505517876139</v>
      </c>
      <c r="O279" s="12">
        <f t="shared" si="55"/>
        <v>139893.38223020491</v>
      </c>
      <c r="P279" s="23">
        <f t="shared" si="62"/>
        <v>-257833.98334357262</v>
      </c>
      <c r="Q279">
        <f t="shared" si="63"/>
        <v>-25783398.334357262</v>
      </c>
    </row>
    <row r="280" spans="2:17">
      <c r="B280" s="15">
        <v>42827</v>
      </c>
      <c r="C280" s="12">
        <f>VLOOKUP(B280,'Hash distribution and Revenue '!B282:S1022,14,1)</f>
        <v>0.55470083318333296</v>
      </c>
      <c r="D280">
        <f>VLOOKUP(B280,'Hash distribution and Revenue '!B282:S1022,7,1)</f>
        <v>0.44119999999999993</v>
      </c>
      <c r="E280" s="12">
        <f t="shared" si="56"/>
        <v>441199.99999999994</v>
      </c>
      <c r="F280" s="12">
        <f t="shared" si="52"/>
        <v>60438.356164383556</v>
      </c>
      <c r="G280">
        <f t="shared" si="57"/>
        <v>1740624.6575342463</v>
      </c>
      <c r="H280">
        <f t="shared" si="58"/>
        <v>221059.3315068493</v>
      </c>
      <c r="I280" s="21">
        <f t="shared" si="64"/>
        <v>208501.96790606651</v>
      </c>
      <c r="J280">
        <f t="shared" si="59"/>
        <v>104437.47945205477</v>
      </c>
      <c r="K280">
        <f t="shared" si="60"/>
        <v>87031.232876712325</v>
      </c>
      <c r="L280">
        <f t="shared" si="61"/>
        <v>69624.986301369849</v>
      </c>
      <c r="M280">
        <f t="shared" si="54"/>
        <v>69624.986301369849</v>
      </c>
      <c r="N280">
        <f t="shared" si="53"/>
        <v>78849.779731746326</v>
      </c>
      <c r="O280" s="12">
        <f t="shared" si="55"/>
        <v>148474.76603311618</v>
      </c>
      <c r="P280" s="23">
        <f t="shared" si="62"/>
        <v>-267665.38366314495</v>
      </c>
      <c r="Q280">
        <f t="shared" si="63"/>
        <v>-26766538.366314497</v>
      </c>
    </row>
    <row r="281" spans="2:17">
      <c r="B281" s="15">
        <v>42830</v>
      </c>
      <c r="C281" s="12">
        <f>VLOOKUP(B281,'Hash distribution and Revenue '!B283:S1023,14,1)</f>
        <v>0.56608000866286401</v>
      </c>
      <c r="D281">
        <f>VLOOKUP(B281,'Hash distribution and Revenue '!B283:S1023,7,1)</f>
        <v>0.44119999999999993</v>
      </c>
      <c r="E281" s="12">
        <f t="shared" si="56"/>
        <v>441199.99999999994</v>
      </c>
      <c r="F281" s="12">
        <f t="shared" si="52"/>
        <v>60438.356164383556</v>
      </c>
      <c r="G281">
        <f t="shared" si="57"/>
        <v>1740624.6575342463</v>
      </c>
      <c r="H281">
        <f t="shared" si="58"/>
        <v>221059.3315068493</v>
      </c>
      <c r="I281" s="21">
        <f t="shared" si="64"/>
        <v>208501.96790606651</v>
      </c>
      <c r="J281">
        <f t="shared" si="59"/>
        <v>104437.47945205477</v>
      </c>
      <c r="K281">
        <f t="shared" si="60"/>
        <v>87031.232876712325</v>
      </c>
      <c r="L281">
        <f t="shared" si="61"/>
        <v>69624.986301369849</v>
      </c>
      <c r="M281">
        <f t="shared" si="54"/>
        <v>69624.986301369849</v>
      </c>
      <c r="N281">
        <f t="shared" si="53"/>
        <v>78849.779731746326</v>
      </c>
      <c r="O281" s="12">
        <f t="shared" si="55"/>
        <v>148474.76603311618</v>
      </c>
      <c r="P281" s="23">
        <f t="shared" si="62"/>
        <v>-262284.83196892607</v>
      </c>
      <c r="Q281">
        <f t="shared" si="63"/>
        <v>-26228483.196892608</v>
      </c>
    </row>
    <row r="282" spans="2:17">
      <c r="B282" s="15">
        <v>42833</v>
      </c>
      <c r="C282" s="12">
        <f>VLOOKUP(B282,'Hash distribution and Revenue '!B284:S1024,14,1)</f>
        <v>0.59183287948496199</v>
      </c>
      <c r="D282">
        <f>VLOOKUP(B282,'Hash distribution and Revenue '!B284:S1024,7,1)</f>
        <v>0.44119999999999993</v>
      </c>
      <c r="E282" s="12">
        <f t="shared" si="56"/>
        <v>441199.99999999994</v>
      </c>
      <c r="F282" s="12">
        <f t="shared" si="52"/>
        <v>60438.356164383556</v>
      </c>
      <c r="G282">
        <f t="shared" si="57"/>
        <v>1740624.6575342463</v>
      </c>
      <c r="H282">
        <f t="shared" si="58"/>
        <v>221059.3315068493</v>
      </c>
      <c r="I282" s="21">
        <f t="shared" si="64"/>
        <v>208501.96790606651</v>
      </c>
      <c r="J282">
        <f t="shared" si="59"/>
        <v>104437.47945205477</v>
      </c>
      <c r="K282">
        <f t="shared" si="60"/>
        <v>87031.232876712325</v>
      </c>
      <c r="L282">
        <f t="shared" si="61"/>
        <v>69624.986301369849</v>
      </c>
      <c r="M282">
        <f t="shared" si="54"/>
        <v>69624.986301369849</v>
      </c>
      <c r="N282">
        <f t="shared" si="53"/>
        <v>78849.779731746326</v>
      </c>
      <c r="O282" s="12">
        <f t="shared" si="55"/>
        <v>148474.76603311618</v>
      </c>
      <c r="P282" s="23">
        <f t="shared" si="62"/>
        <v>-250871.79057953859</v>
      </c>
      <c r="Q282">
        <f t="shared" si="63"/>
        <v>-25087179.057953861</v>
      </c>
    </row>
    <row r="283" spans="2:17">
      <c r="B283" s="15">
        <v>42836</v>
      </c>
      <c r="C283" s="12">
        <f>VLOOKUP(B283,'Hash distribution and Revenue '!B285:S1025,14,1)</f>
        <v>0.60645821515215204</v>
      </c>
      <c r="D283">
        <f>VLOOKUP(B283,'Hash distribution and Revenue '!B285:S1025,7,1)</f>
        <v>0.44119999999999993</v>
      </c>
      <c r="E283" s="12">
        <f t="shared" si="56"/>
        <v>441199.99999999994</v>
      </c>
      <c r="F283" s="12">
        <f t="shared" ref="F283:F346" si="65">E283/7.3</f>
        <v>60438.356164383556</v>
      </c>
      <c r="G283">
        <f t="shared" si="57"/>
        <v>1740624.6575342463</v>
      </c>
      <c r="H283">
        <f t="shared" si="58"/>
        <v>221059.3315068493</v>
      </c>
      <c r="I283" s="21">
        <f t="shared" si="64"/>
        <v>208501.96790606651</v>
      </c>
      <c r="J283">
        <f t="shared" si="59"/>
        <v>104437.47945205477</v>
      </c>
      <c r="K283">
        <f t="shared" si="60"/>
        <v>87031.232876712325</v>
      </c>
      <c r="L283">
        <f t="shared" si="61"/>
        <v>69624.986301369849</v>
      </c>
      <c r="M283">
        <f t="shared" si="54"/>
        <v>69624.986301369849</v>
      </c>
      <c r="N283">
        <f t="shared" ref="N283:N346" si="66">F283*5000/7/547.5</f>
        <v>78849.779731746326</v>
      </c>
      <c r="O283" s="12">
        <f t="shared" si="55"/>
        <v>148474.76603311618</v>
      </c>
      <c r="P283" s="23">
        <f t="shared" si="62"/>
        <v>-244821.74676725402</v>
      </c>
      <c r="Q283">
        <f t="shared" si="63"/>
        <v>-24482174.676725402</v>
      </c>
    </row>
    <row r="284" spans="2:17">
      <c r="B284" s="15">
        <v>42839</v>
      </c>
      <c r="C284" s="12">
        <f>VLOOKUP(B284,'Hash distribution and Revenue '!B286:S1026,14,1)</f>
        <v>0.56371214422337501</v>
      </c>
      <c r="D284">
        <f>VLOOKUP(B284,'Hash distribution and Revenue '!B286:S1026,7,1)</f>
        <v>0.44119999999999993</v>
      </c>
      <c r="E284" s="12">
        <f t="shared" si="56"/>
        <v>441199.99999999994</v>
      </c>
      <c r="F284" s="12">
        <f t="shared" si="65"/>
        <v>60438.356164383556</v>
      </c>
      <c r="G284">
        <f t="shared" si="57"/>
        <v>1740624.6575342463</v>
      </c>
      <c r="H284">
        <f t="shared" si="58"/>
        <v>221059.3315068493</v>
      </c>
      <c r="I284" s="21">
        <f t="shared" si="64"/>
        <v>208501.96790606651</v>
      </c>
      <c r="J284">
        <f t="shared" si="59"/>
        <v>104437.47945205477</v>
      </c>
      <c r="K284">
        <f t="shared" si="60"/>
        <v>87031.232876712325</v>
      </c>
      <c r="L284">
        <f t="shared" si="61"/>
        <v>69624.986301369849</v>
      </c>
      <c r="M284">
        <f t="shared" si="54"/>
        <v>69624.986301369849</v>
      </c>
      <c r="N284">
        <f t="shared" si="66"/>
        <v>78849.779731746326</v>
      </c>
      <c r="O284" s="12">
        <f t="shared" si="55"/>
        <v>148474.76603311618</v>
      </c>
      <c r="P284" s="23">
        <f t="shared" si="62"/>
        <v>-263386.55968734634</v>
      </c>
      <c r="Q284">
        <f t="shared" si="63"/>
        <v>-26338655.968734633</v>
      </c>
    </row>
    <row r="285" spans="2:17">
      <c r="B285" s="15">
        <v>42842</v>
      </c>
      <c r="C285" s="12">
        <f>VLOOKUP(B285,'Hash distribution and Revenue '!B287:S1027,14,1)</f>
        <v>0.57644411849677901</v>
      </c>
      <c r="D285">
        <f>VLOOKUP(B285,'Hash distribution and Revenue '!B287:S1027,7,1)</f>
        <v>0.44119999999999993</v>
      </c>
      <c r="E285" s="12">
        <f t="shared" si="56"/>
        <v>441199.99999999994</v>
      </c>
      <c r="F285" s="12">
        <f t="shared" si="65"/>
        <v>60438.356164383556</v>
      </c>
      <c r="G285">
        <f t="shared" si="57"/>
        <v>1740624.6575342463</v>
      </c>
      <c r="H285">
        <f t="shared" si="58"/>
        <v>221059.3315068493</v>
      </c>
      <c r="I285" s="21">
        <f t="shared" si="64"/>
        <v>208501.96790606651</v>
      </c>
      <c r="J285">
        <f t="shared" si="59"/>
        <v>104437.47945205477</v>
      </c>
      <c r="K285">
        <f t="shared" si="60"/>
        <v>87031.232876712325</v>
      </c>
      <c r="L285">
        <f t="shared" si="61"/>
        <v>69624.986301369849</v>
      </c>
      <c r="M285">
        <f t="shared" si="54"/>
        <v>69624.986301369849</v>
      </c>
      <c r="N285">
        <f t="shared" si="66"/>
        <v>78849.779731746326</v>
      </c>
      <c r="O285" s="12">
        <f t="shared" si="55"/>
        <v>148474.76603311618</v>
      </c>
      <c r="P285" s="23">
        <f t="shared" si="62"/>
        <v>-257569.09442702087</v>
      </c>
      <c r="Q285">
        <f t="shared" si="63"/>
        <v>-25756909.442702089</v>
      </c>
    </row>
    <row r="286" spans="2:17">
      <c r="B286" s="15">
        <v>42845</v>
      </c>
      <c r="C286" s="12">
        <f>VLOOKUP(B286,'Hash distribution and Revenue '!B288:S1028,14,1)</f>
        <v>0.59342491239877504</v>
      </c>
      <c r="D286">
        <f>VLOOKUP(B286,'Hash distribution and Revenue '!B288:S1028,7,1)</f>
        <v>0.44119999999999993</v>
      </c>
      <c r="E286" s="12">
        <f t="shared" si="56"/>
        <v>441199.99999999994</v>
      </c>
      <c r="F286" s="12">
        <f t="shared" si="65"/>
        <v>60438.356164383556</v>
      </c>
      <c r="G286">
        <f t="shared" si="57"/>
        <v>1740624.6575342463</v>
      </c>
      <c r="H286">
        <f t="shared" si="58"/>
        <v>221059.3315068493</v>
      </c>
      <c r="I286" s="21">
        <f t="shared" si="64"/>
        <v>208501.96790606651</v>
      </c>
      <c r="J286">
        <f t="shared" si="59"/>
        <v>104437.47945205477</v>
      </c>
      <c r="K286">
        <f t="shared" si="60"/>
        <v>87031.232876712325</v>
      </c>
      <c r="L286">
        <f t="shared" si="61"/>
        <v>69624.986301369849</v>
      </c>
      <c r="M286">
        <f t="shared" si="54"/>
        <v>69624.986301369849</v>
      </c>
      <c r="N286">
        <f t="shared" si="66"/>
        <v>78849.779731746326</v>
      </c>
      <c r="O286" s="12">
        <f t="shared" si="55"/>
        <v>148474.76603311618</v>
      </c>
      <c r="P286" s="23">
        <f t="shared" si="62"/>
        <v>-250198.75220275679</v>
      </c>
      <c r="Q286">
        <f t="shared" si="63"/>
        <v>-25019875.220275678</v>
      </c>
    </row>
    <row r="287" spans="2:17">
      <c r="B287" s="15">
        <v>42848</v>
      </c>
      <c r="C287" s="12">
        <f>VLOOKUP(B287,'Hash distribution and Revenue '!B289:S1029,14,1)</f>
        <v>0.58286562998090097</v>
      </c>
      <c r="D287">
        <f>VLOOKUP(B287,'Hash distribution and Revenue '!B289:S1029,7,1)</f>
        <v>0.44119999999999993</v>
      </c>
      <c r="E287" s="12">
        <f t="shared" si="56"/>
        <v>441199.99999999994</v>
      </c>
      <c r="F287" s="12">
        <f t="shared" si="65"/>
        <v>60438.356164383556</v>
      </c>
      <c r="G287">
        <f t="shared" si="57"/>
        <v>1740624.6575342463</v>
      </c>
      <c r="H287">
        <f t="shared" si="58"/>
        <v>221059.3315068493</v>
      </c>
      <c r="I287" s="21">
        <f t="shared" si="64"/>
        <v>208501.96790606651</v>
      </c>
      <c r="J287">
        <f t="shared" si="59"/>
        <v>104437.47945205477</v>
      </c>
      <c r="K287">
        <f t="shared" si="60"/>
        <v>87031.232876712325</v>
      </c>
      <c r="L287">
        <f t="shared" si="61"/>
        <v>69624.986301369849</v>
      </c>
      <c r="M287">
        <f t="shared" si="54"/>
        <v>69624.986301369849</v>
      </c>
      <c r="N287">
        <f t="shared" si="66"/>
        <v>78849.779731746326</v>
      </c>
      <c r="O287" s="12">
        <f t="shared" si="55"/>
        <v>148474.76603311618</v>
      </c>
      <c r="P287" s="23">
        <f t="shared" si="62"/>
        <v>-254731.40897388529</v>
      </c>
      <c r="Q287">
        <f t="shared" si="63"/>
        <v>-25473140.897388529</v>
      </c>
    </row>
    <row r="288" spans="2:17">
      <c r="B288" s="15">
        <v>42851</v>
      </c>
      <c r="C288" s="12">
        <f>VLOOKUP(B288,'Hash distribution and Revenue '!B290:S1030,14,1)</f>
        <v>0.61853157384045199</v>
      </c>
      <c r="D288">
        <f>VLOOKUP(B288,'Hash distribution and Revenue '!B290:S1030,7,1)</f>
        <v>0.44119999999999993</v>
      </c>
      <c r="E288" s="12">
        <f t="shared" si="56"/>
        <v>441199.99999999994</v>
      </c>
      <c r="F288" s="12">
        <f t="shared" si="65"/>
        <v>60438.356164383556</v>
      </c>
      <c r="G288">
        <f t="shared" si="57"/>
        <v>1740624.6575342463</v>
      </c>
      <c r="H288">
        <f t="shared" si="58"/>
        <v>221059.3315068493</v>
      </c>
      <c r="I288" s="21">
        <f t="shared" si="64"/>
        <v>208501.96790606651</v>
      </c>
      <c r="J288">
        <f t="shared" si="59"/>
        <v>104437.47945205477</v>
      </c>
      <c r="K288">
        <f t="shared" si="60"/>
        <v>87031.232876712325</v>
      </c>
      <c r="L288">
        <f t="shared" si="61"/>
        <v>69624.986301369849</v>
      </c>
      <c r="M288">
        <f t="shared" si="54"/>
        <v>69624.986301369849</v>
      </c>
      <c r="N288">
        <f t="shared" si="66"/>
        <v>78849.779731746326</v>
      </c>
      <c r="O288" s="12">
        <f t="shared" si="55"/>
        <v>148474.76603311618</v>
      </c>
      <c r="P288" s="23">
        <f t="shared" si="62"/>
        <v>-240042.95622237821</v>
      </c>
      <c r="Q288">
        <f t="shared" si="63"/>
        <v>-24004295.62223782</v>
      </c>
    </row>
    <row r="289" spans="2:17">
      <c r="B289" s="15">
        <v>42854</v>
      </c>
      <c r="C289" s="12">
        <f>VLOOKUP(B289,'Hash distribution and Revenue '!B291:S1031,14,1)</f>
        <v>0.63676187503922799</v>
      </c>
      <c r="D289">
        <f>VLOOKUP(B289,'Hash distribution and Revenue '!B291:S1031,7,1)</f>
        <v>0.44119999999999993</v>
      </c>
      <c r="E289" s="12">
        <f t="shared" si="56"/>
        <v>441199.99999999994</v>
      </c>
      <c r="F289" s="12">
        <f t="shared" si="65"/>
        <v>60438.356164383556</v>
      </c>
      <c r="G289">
        <f t="shared" si="57"/>
        <v>1740624.6575342463</v>
      </c>
      <c r="H289">
        <f t="shared" si="58"/>
        <v>221059.3315068493</v>
      </c>
      <c r="I289" s="21">
        <f t="shared" si="64"/>
        <v>208501.96790606651</v>
      </c>
      <c r="J289">
        <f t="shared" si="59"/>
        <v>104437.47945205477</v>
      </c>
      <c r="K289">
        <f t="shared" si="60"/>
        <v>87031.232876712325</v>
      </c>
      <c r="L289">
        <f t="shared" si="61"/>
        <v>69624.986301369849</v>
      </c>
      <c r="M289">
        <f t="shared" si="54"/>
        <v>69624.986301369849</v>
      </c>
      <c r="N289">
        <f t="shared" si="66"/>
        <v>78849.779731746326</v>
      </c>
      <c r="O289" s="12">
        <f t="shared" si="55"/>
        <v>148474.76603311618</v>
      </c>
      <c r="P289" s="23">
        <f t="shared" si="62"/>
        <v>-233170.56986506036</v>
      </c>
      <c r="Q289">
        <f t="shared" si="63"/>
        <v>-23317056.986506037</v>
      </c>
    </row>
    <row r="290" spans="2:17">
      <c r="B290" s="15">
        <v>42857</v>
      </c>
      <c r="C290" s="12">
        <f>VLOOKUP(B290,'Hash distribution and Revenue '!B292:S1032,14,1)</f>
        <v>0.699884540883567</v>
      </c>
      <c r="D290">
        <f>VLOOKUP(B290,'Hash distribution and Revenue '!B292:S1032,7,1)</f>
        <v>0.48530000000000001</v>
      </c>
      <c r="E290" s="12">
        <f t="shared" si="56"/>
        <v>485300</v>
      </c>
      <c r="F290" s="12">
        <f t="shared" si="65"/>
        <v>66479.452054794529</v>
      </c>
      <c r="G290">
        <f t="shared" si="57"/>
        <v>1914608.2191780824</v>
      </c>
      <c r="H290">
        <f t="shared" si="58"/>
        <v>243155.24383561648</v>
      </c>
      <c r="I290" s="21">
        <f t="shared" si="64"/>
        <v>229342.71311154601</v>
      </c>
      <c r="J290">
        <f t="shared" si="59"/>
        <v>114876.49315068494</v>
      </c>
      <c r="K290">
        <f t="shared" si="60"/>
        <v>95730.410958904133</v>
      </c>
      <c r="L290">
        <f t="shared" si="61"/>
        <v>76584.328767123297</v>
      </c>
      <c r="M290">
        <f t="shared" si="54"/>
        <v>76584.328767123297</v>
      </c>
      <c r="N290">
        <f t="shared" si="66"/>
        <v>86731.183372204207</v>
      </c>
      <c r="O290" s="12">
        <f t="shared" si="55"/>
        <v>163315.5121393275</v>
      </c>
      <c r="P290" s="23">
        <f t="shared" si="62"/>
        <v>-233345.36300603289</v>
      </c>
      <c r="Q290">
        <f t="shared" si="63"/>
        <v>-23334536.300603289</v>
      </c>
    </row>
    <row r="291" spans="2:17">
      <c r="B291" s="15">
        <v>42860</v>
      </c>
      <c r="C291" s="12">
        <f>VLOOKUP(B291,'Hash distribution and Revenue '!B293:S1033,14,1)</f>
        <v>0.74932573141706804</v>
      </c>
      <c r="D291">
        <f>VLOOKUP(B291,'Hash distribution and Revenue '!B293:S1033,7,1)</f>
        <v>0.48530000000000001</v>
      </c>
      <c r="E291" s="12">
        <f t="shared" si="56"/>
        <v>485300</v>
      </c>
      <c r="F291" s="12">
        <f t="shared" si="65"/>
        <v>66479.452054794529</v>
      </c>
      <c r="G291">
        <f t="shared" si="57"/>
        <v>1914608.2191780824</v>
      </c>
      <c r="H291">
        <f t="shared" si="58"/>
        <v>243155.24383561648</v>
      </c>
      <c r="I291" s="21">
        <f t="shared" si="64"/>
        <v>229342.71311154601</v>
      </c>
      <c r="J291">
        <f t="shared" si="59"/>
        <v>114876.49315068494</v>
      </c>
      <c r="K291">
        <f t="shared" si="60"/>
        <v>95730.410958904133</v>
      </c>
      <c r="L291">
        <f t="shared" si="61"/>
        <v>76584.328767123297</v>
      </c>
      <c r="M291">
        <f t="shared" si="54"/>
        <v>76584.328767123297</v>
      </c>
      <c r="N291">
        <f t="shared" si="66"/>
        <v>86731.183372204207</v>
      </c>
      <c r="O291" s="12">
        <f t="shared" si="55"/>
        <v>163315.5121393275</v>
      </c>
      <c r="P291" s="23">
        <f t="shared" si="62"/>
        <v>-217948.95859874928</v>
      </c>
      <c r="Q291">
        <f t="shared" si="63"/>
        <v>-21794895.859874927</v>
      </c>
    </row>
    <row r="292" spans="2:17">
      <c r="B292" s="15">
        <v>42863</v>
      </c>
      <c r="C292" s="12">
        <f>VLOOKUP(B292,'Hash distribution and Revenue '!B294:S1034,14,1)</f>
        <v>0.83021022806107803</v>
      </c>
      <c r="D292">
        <f>VLOOKUP(B292,'Hash distribution and Revenue '!B294:S1034,7,1)</f>
        <v>0.48530000000000001</v>
      </c>
      <c r="E292" s="12">
        <f t="shared" si="56"/>
        <v>485300</v>
      </c>
      <c r="F292" s="12">
        <f t="shared" si="65"/>
        <v>66479.452054794529</v>
      </c>
      <c r="G292">
        <f t="shared" si="57"/>
        <v>1914608.2191780824</v>
      </c>
      <c r="H292">
        <f t="shared" si="58"/>
        <v>243155.24383561648</v>
      </c>
      <c r="I292" s="21">
        <f t="shared" si="64"/>
        <v>229342.71311154601</v>
      </c>
      <c r="J292">
        <f t="shared" si="59"/>
        <v>114876.49315068494</v>
      </c>
      <c r="K292">
        <f t="shared" si="60"/>
        <v>95730.410958904133</v>
      </c>
      <c r="L292">
        <f t="shared" si="61"/>
        <v>76584.328767123297</v>
      </c>
      <c r="M292">
        <f t="shared" si="54"/>
        <v>76584.328767123297</v>
      </c>
      <c r="N292">
        <f t="shared" si="66"/>
        <v>86731.183372204207</v>
      </c>
      <c r="O292" s="12">
        <f t="shared" si="55"/>
        <v>163315.5121393275</v>
      </c>
      <c r="P292" s="23">
        <f t="shared" si="62"/>
        <v>-196714.85174365315</v>
      </c>
      <c r="Q292">
        <f t="shared" si="63"/>
        <v>-19671485.174365316</v>
      </c>
    </row>
    <row r="293" spans="2:17">
      <c r="B293" s="15">
        <v>42866</v>
      </c>
      <c r="C293" s="12">
        <f>VLOOKUP(B293,'Hash distribution and Revenue '!B295:S1035,14,1)</f>
        <v>0.83010750786592102</v>
      </c>
      <c r="D293">
        <f>VLOOKUP(B293,'Hash distribution and Revenue '!B295:S1035,7,1)</f>
        <v>0.48530000000000001</v>
      </c>
      <c r="E293" s="12">
        <f t="shared" si="56"/>
        <v>485300</v>
      </c>
      <c r="F293" s="12">
        <f t="shared" si="65"/>
        <v>66479.452054794529</v>
      </c>
      <c r="G293">
        <f t="shared" si="57"/>
        <v>1914608.2191780824</v>
      </c>
      <c r="H293">
        <f t="shared" si="58"/>
        <v>243155.24383561648</v>
      </c>
      <c r="I293" s="21">
        <f t="shared" si="64"/>
        <v>229342.71311154601</v>
      </c>
      <c r="J293">
        <f t="shared" si="59"/>
        <v>114876.49315068494</v>
      </c>
      <c r="K293">
        <f t="shared" si="60"/>
        <v>95730.410958904133</v>
      </c>
      <c r="L293">
        <f t="shared" si="61"/>
        <v>76584.328767123297</v>
      </c>
      <c r="M293">
        <f t="shared" si="54"/>
        <v>76584.328767123297</v>
      </c>
      <c r="N293">
        <f t="shared" si="66"/>
        <v>86731.183372204207</v>
      </c>
      <c r="O293" s="12">
        <f t="shared" si="55"/>
        <v>163315.5121393275</v>
      </c>
      <c r="P293" s="23">
        <f t="shared" si="62"/>
        <v>-196739.19400111993</v>
      </c>
      <c r="Q293">
        <f t="shared" si="63"/>
        <v>-19673919.400111992</v>
      </c>
    </row>
    <row r="294" spans="2:17">
      <c r="B294" s="15">
        <v>42869</v>
      </c>
      <c r="C294" s="12">
        <f>VLOOKUP(B294,'Hash distribution and Revenue '!B296:S1036,14,1)</f>
        <v>0.81229803148041102</v>
      </c>
      <c r="D294">
        <f>VLOOKUP(B294,'Hash distribution and Revenue '!B296:S1036,7,1)</f>
        <v>0.48530000000000001</v>
      </c>
      <c r="E294" s="12">
        <f t="shared" si="56"/>
        <v>485300</v>
      </c>
      <c r="F294" s="12">
        <f t="shared" si="65"/>
        <v>66479.452054794529</v>
      </c>
      <c r="G294">
        <f t="shared" si="57"/>
        <v>1914608.2191780824</v>
      </c>
      <c r="H294">
        <f t="shared" si="58"/>
        <v>243155.24383561648</v>
      </c>
      <c r="I294" s="21">
        <f t="shared" si="64"/>
        <v>229342.71311154601</v>
      </c>
      <c r="J294">
        <f t="shared" si="59"/>
        <v>114876.49315068494</v>
      </c>
      <c r="K294">
        <f t="shared" si="60"/>
        <v>95730.410958904133</v>
      </c>
      <c r="L294">
        <f t="shared" si="61"/>
        <v>76584.328767123297</v>
      </c>
      <c r="M294">
        <f t="shared" si="54"/>
        <v>76584.328767123297</v>
      </c>
      <c r="N294">
        <f t="shared" si="66"/>
        <v>86731.183372204207</v>
      </c>
      <c r="O294" s="12">
        <f t="shared" si="55"/>
        <v>163315.5121393275</v>
      </c>
      <c r="P294" s="23">
        <f t="shared" si="62"/>
        <v>-201052.68449765339</v>
      </c>
      <c r="Q294">
        <f t="shared" si="63"/>
        <v>-20105268.449765339</v>
      </c>
    </row>
    <row r="295" spans="2:17">
      <c r="B295" s="15">
        <v>42872</v>
      </c>
      <c r="C295" s="12">
        <f>VLOOKUP(B295,'Hash distribution and Revenue '!B297:S1037,14,1)</f>
        <v>0.82585047720191096</v>
      </c>
      <c r="D295">
        <f>VLOOKUP(B295,'Hash distribution and Revenue '!B297:S1037,7,1)</f>
        <v>0.48530000000000001</v>
      </c>
      <c r="E295" s="12">
        <f t="shared" si="56"/>
        <v>485300</v>
      </c>
      <c r="F295" s="12">
        <f t="shared" si="65"/>
        <v>66479.452054794529</v>
      </c>
      <c r="G295">
        <f t="shared" si="57"/>
        <v>1914608.2191780824</v>
      </c>
      <c r="H295">
        <f t="shared" si="58"/>
        <v>243155.24383561648</v>
      </c>
      <c r="I295" s="21">
        <f t="shared" si="64"/>
        <v>229342.71311154601</v>
      </c>
      <c r="J295">
        <f t="shared" si="59"/>
        <v>114876.49315068494</v>
      </c>
      <c r="K295">
        <f t="shared" si="60"/>
        <v>95730.410958904133</v>
      </c>
      <c r="L295">
        <f t="shared" si="61"/>
        <v>76584.328767123297</v>
      </c>
      <c r="M295">
        <f t="shared" si="54"/>
        <v>76584.328767123297</v>
      </c>
      <c r="N295">
        <f t="shared" si="66"/>
        <v>86731.183372204207</v>
      </c>
      <c r="O295" s="12">
        <f t="shared" si="55"/>
        <v>163315.5121393275</v>
      </c>
      <c r="P295" s="23">
        <f t="shared" si="62"/>
        <v>-197753.33525528948</v>
      </c>
      <c r="Q295">
        <f t="shared" si="63"/>
        <v>-19775333.525528949</v>
      </c>
    </row>
    <row r="296" spans="2:17">
      <c r="B296" s="15">
        <v>42875</v>
      </c>
      <c r="C296" s="12">
        <f>VLOOKUP(B296,'Hash distribution and Revenue '!B298:S1038,14,1)</f>
        <v>0.93615606921746097</v>
      </c>
      <c r="D296">
        <f>VLOOKUP(B296,'Hash distribution and Revenue '!B298:S1038,7,1)</f>
        <v>0.48530000000000001</v>
      </c>
      <c r="E296" s="12">
        <f t="shared" si="56"/>
        <v>485300</v>
      </c>
      <c r="F296" s="12">
        <f t="shared" si="65"/>
        <v>66479.452054794529</v>
      </c>
      <c r="G296">
        <f t="shared" si="57"/>
        <v>1914608.2191780824</v>
      </c>
      <c r="H296">
        <f t="shared" si="58"/>
        <v>243155.24383561648</v>
      </c>
      <c r="I296" s="21">
        <f t="shared" si="64"/>
        <v>229342.71311154601</v>
      </c>
      <c r="J296">
        <f t="shared" si="59"/>
        <v>114876.49315068494</v>
      </c>
      <c r="K296">
        <f t="shared" si="60"/>
        <v>95730.410958904133</v>
      </c>
      <c r="L296">
        <f t="shared" si="61"/>
        <v>76584.328767123297</v>
      </c>
      <c r="M296">
        <f t="shared" si="54"/>
        <v>76584.328767123297</v>
      </c>
      <c r="N296">
        <f t="shared" si="66"/>
        <v>86731.183372204207</v>
      </c>
      <c r="O296" s="12">
        <f t="shared" si="55"/>
        <v>163315.5121393275</v>
      </c>
      <c r="P296" s="23">
        <f t="shared" si="62"/>
        <v>-174452.29631398321</v>
      </c>
      <c r="Q296">
        <f t="shared" si="63"/>
        <v>-17445229.63139832</v>
      </c>
    </row>
    <row r="297" spans="2:17">
      <c r="B297" s="15">
        <v>42878</v>
      </c>
      <c r="C297" s="12">
        <f>VLOOKUP(B297,'Hash distribution and Revenue '!B299:S1039,14,1)</f>
        <v>0.97913175533678298</v>
      </c>
      <c r="D297">
        <f>VLOOKUP(B297,'Hash distribution and Revenue '!B299:S1039,7,1)</f>
        <v>0.48530000000000001</v>
      </c>
      <c r="E297" s="12">
        <f t="shared" si="56"/>
        <v>485300</v>
      </c>
      <c r="F297" s="12">
        <f t="shared" si="65"/>
        <v>66479.452054794529</v>
      </c>
      <c r="G297">
        <f t="shared" si="57"/>
        <v>1914608.2191780824</v>
      </c>
      <c r="H297">
        <f t="shared" si="58"/>
        <v>243155.24383561648</v>
      </c>
      <c r="I297" s="21">
        <f t="shared" si="64"/>
        <v>229342.71311154601</v>
      </c>
      <c r="J297">
        <f t="shared" si="59"/>
        <v>114876.49315068494</v>
      </c>
      <c r="K297">
        <f t="shared" si="60"/>
        <v>95730.410958904133</v>
      </c>
      <c r="L297">
        <f t="shared" si="61"/>
        <v>76584.328767123297</v>
      </c>
      <c r="M297">
        <f t="shared" si="54"/>
        <v>76584.328767123297</v>
      </c>
      <c r="N297">
        <f t="shared" si="66"/>
        <v>86731.183372204207</v>
      </c>
      <c r="O297" s="12">
        <f t="shared" si="55"/>
        <v>163315.5121393275</v>
      </c>
      <c r="P297" s="23">
        <f t="shared" si="62"/>
        <v>-166795.25724441279</v>
      </c>
      <c r="Q297">
        <f t="shared" si="63"/>
        <v>-16679525.724441279</v>
      </c>
    </row>
    <row r="298" spans="2:17">
      <c r="B298" s="15">
        <v>42881</v>
      </c>
      <c r="C298" s="12">
        <f>VLOOKUP(B298,'Hash distribution and Revenue '!B300:S1040,14,1)</f>
        <v>0.92934010247663701</v>
      </c>
      <c r="D298">
        <f>VLOOKUP(B298,'Hash distribution and Revenue '!B300:S1040,7,1)</f>
        <v>0.48530000000000001</v>
      </c>
      <c r="E298" s="12">
        <f t="shared" si="56"/>
        <v>485300</v>
      </c>
      <c r="F298" s="12">
        <f t="shared" si="65"/>
        <v>66479.452054794529</v>
      </c>
      <c r="G298">
        <f t="shared" si="57"/>
        <v>1914608.2191780824</v>
      </c>
      <c r="H298">
        <f t="shared" si="58"/>
        <v>243155.24383561648</v>
      </c>
      <c r="I298" s="21">
        <f t="shared" si="64"/>
        <v>229342.71311154601</v>
      </c>
      <c r="J298">
        <f t="shared" si="59"/>
        <v>114876.49315068494</v>
      </c>
      <c r="K298">
        <f t="shared" si="60"/>
        <v>95730.410958904133</v>
      </c>
      <c r="L298">
        <f t="shared" si="61"/>
        <v>76584.328767123297</v>
      </c>
      <c r="M298">
        <f t="shared" si="54"/>
        <v>76584.328767123297</v>
      </c>
      <c r="N298">
        <f t="shared" si="66"/>
        <v>86731.183372204207</v>
      </c>
      <c r="O298" s="12">
        <f t="shared" si="55"/>
        <v>163315.5121393275</v>
      </c>
      <c r="P298" s="23">
        <f t="shared" si="62"/>
        <v>-175731.7717851637</v>
      </c>
      <c r="Q298">
        <f t="shared" si="63"/>
        <v>-17573177.178516369</v>
      </c>
    </row>
    <row r="299" spans="2:17">
      <c r="B299" s="15">
        <v>42884</v>
      </c>
      <c r="C299" s="12">
        <f>VLOOKUP(B299,'Hash distribution and Revenue '!B301:S1041,14,1)</f>
        <v>0.95178432294808801</v>
      </c>
      <c r="D299">
        <f>VLOOKUP(B299,'Hash distribution and Revenue '!B301:S1041,7,1)</f>
        <v>0.48530000000000001</v>
      </c>
      <c r="E299" s="12">
        <f t="shared" si="56"/>
        <v>485300</v>
      </c>
      <c r="F299" s="12">
        <f t="shared" si="65"/>
        <v>66479.452054794529</v>
      </c>
      <c r="G299">
        <f t="shared" si="57"/>
        <v>1914608.2191780824</v>
      </c>
      <c r="H299">
        <f t="shared" si="58"/>
        <v>243155.24383561648</v>
      </c>
      <c r="I299" s="21">
        <f t="shared" si="64"/>
        <v>229342.71311154601</v>
      </c>
      <c r="J299">
        <f t="shared" si="59"/>
        <v>114876.49315068494</v>
      </c>
      <c r="K299">
        <f t="shared" si="60"/>
        <v>95730.410958904133</v>
      </c>
      <c r="L299">
        <f t="shared" si="61"/>
        <v>76584.328767123297</v>
      </c>
      <c r="M299">
        <f t="shared" si="54"/>
        <v>76584.328767123297</v>
      </c>
      <c r="N299">
        <f t="shared" si="66"/>
        <v>86731.183372204207</v>
      </c>
      <c r="O299" s="12">
        <f t="shared" si="55"/>
        <v>163315.5121393275</v>
      </c>
      <c r="P299" s="23">
        <f t="shared" si="62"/>
        <v>-171587.78140949903</v>
      </c>
      <c r="Q299">
        <f t="shared" si="63"/>
        <v>-17158778.140949905</v>
      </c>
    </row>
    <row r="300" spans="2:17">
      <c r="B300" s="15">
        <v>42887</v>
      </c>
      <c r="C300" s="12">
        <f>VLOOKUP(B300,'Hash distribution and Revenue '!B302:S1042,14,1)</f>
        <v>1.0160366532956699</v>
      </c>
      <c r="D300">
        <f>VLOOKUP(B300,'Hash distribution and Revenue '!B302:S1042,7,1)</f>
        <v>0.5252</v>
      </c>
      <c r="E300" s="12">
        <f t="shared" si="56"/>
        <v>525200</v>
      </c>
      <c r="F300" s="12">
        <f t="shared" si="65"/>
        <v>71945.205479452052</v>
      </c>
      <c r="G300">
        <f t="shared" si="57"/>
        <v>2072021.9178082191</v>
      </c>
      <c r="H300">
        <f t="shared" si="58"/>
        <v>263146.78356164385</v>
      </c>
      <c r="I300" s="21">
        <f t="shared" si="64"/>
        <v>248198.6254403131</v>
      </c>
      <c r="J300">
        <f t="shared" si="59"/>
        <v>124321.31506849315</v>
      </c>
      <c r="K300">
        <f t="shared" si="60"/>
        <v>103601.09589041096</v>
      </c>
      <c r="L300">
        <f t="shared" si="61"/>
        <v>82880.876712328769</v>
      </c>
      <c r="M300">
        <f t="shared" si="54"/>
        <v>82880.876712328769</v>
      </c>
      <c r="N300">
        <f t="shared" si="66"/>
        <v>93861.977142142263</v>
      </c>
      <c r="O300" s="12">
        <f t="shared" si="55"/>
        <v>176742.85385447103</v>
      </c>
      <c r="P300" s="23">
        <f t="shared" si="62"/>
        <v>-173952.22627503506</v>
      </c>
      <c r="Q300">
        <f t="shared" si="63"/>
        <v>-17395222.627503507</v>
      </c>
    </row>
    <row r="301" spans="2:17">
      <c r="B301" s="15">
        <v>42890</v>
      </c>
      <c r="C301" s="12">
        <f>VLOOKUP(B301,'Hash distribution and Revenue '!B303:S1043,14,1)</f>
        <v>0.93053854635449995</v>
      </c>
      <c r="D301">
        <f>VLOOKUP(B301,'Hash distribution and Revenue '!B303:S1043,7,1)</f>
        <v>0.5252</v>
      </c>
      <c r="E301" s="12">
        <f t="shared" si="56"/>
        <v>525200</v>
      </c>
      <c r="F301" s="12">
        <f t="shared" si="65"/>
        <v>71945.205479452052</v>
      </c>
      <c r="G301">
        <f t="shared" si="57"/>
        <v>2072021.9178082191</v>
      </c>
      <c r="H301">
        <f t="shared" si="58"/>
        <v>263146.78356164385</v>
      </c>
      <c r="I301" s="21">
        <f t="shared" si="64"/>
        <v>248198.6254403131</v>
      </c>
      <c r="J301">
        <f t="shared" si="59"/>
        <v>124321.31506849315</v>
      </c>
      <c r="K301">
        <f t="shared" si="60"/>
        <v>103601.09589041096</v>
      </c>
      <c r="L301">
        <f t="shared" si="61"/>
        <v>82880.876712328769</v>
      </c>
      <c r="M301">
        <f t="shared" si="54"/>
        <v>82880.876712328769</v>
      </c>
      <c r="N301">
        <f t="shared" si="66"/>
        <v>93861.977142142263</v>
      </c>
      <c r="O301" s="12">
        <f t="shared" si="55"/>
        <v>176742.85385447103</v>
      </c>
      <c r="P301" s="23">
        <f t="shared" si="62"/>
        <v>-189935.09082276394</v>
      </c>
      <c r="Q301">
        <f t="shared" si="63"/>
        <v>-18993509.082276393</v>
      </c>
    </row>
    <row r="302" spans="2:17">
      <c r="B302" s="15">
        <v>42893</v>
      </c>
      <c r="C302" s="12">
        <f>VLOOKUP(B302,'Hash distribution and Revenue '!B304:S1044,14,1)</f>
        <v>1.0121705840839501</v>
      </c>
      <c r="D302">
        <f>VLOOKUP(B302,'Hash distribution and Revenue '!B304:S1044,7,1)</f>
        <v>0.5252</v>
      </c>
      <c r="E302" s="12">
        <f t="shared" si="56"/>
        <v>525200</v>
      </c>
      <c r="F302" s="12">
        <f t="shared" si="65"/>
        <v>71945.205479452052</v>
      </c>
      <c r="G302">
        <f t="shared" si="57"/>
        <v>2072021.9178082191</v>
      </c>
      <c r="H302">
        <f t="shared" si="58"/>
        <v>263146.78356164385</v>
      </c>
      <c r="I302" s="21">
        <f t="shared" si="64"/>
        <v>248198.6254403131</v>
      </c>
      <c r="J302">
        <f t="shared" si="59"/>
        <v>124321.31506849315</v>
      </c>
      <c r="K302">
        <f t="shared" si="60"/>
        <v>103601.09589041096</v>
      </c>
      <c r="L302">
        <f t="shared" si="61"/>
        <v>82880.876712328769</v>
      </c>
      <c r="M302">
        <f t="shared" si="54"/>
        <v>82880.876712328769</v>
      </c>
      <c r="N302">
        <f t="shared" si="66"/>
        <v>93861.977142142263</v>
      </c>
      <c r="O302" s="12">
        <f t="shared" si="55"/>
        <v>176742.85385447103</v>
      </c>
      <c r="P302" s="23">
        <f t="shared" si="62"/>
        <v>-174616.65500173028</v>
      </c>
      <c r="Q302">
        <f t="shared" si="63"/>
        <v>-17461665.500173029</v>
      </c>
    </row>
    <row r="303" spans="2:17">
      <c r="B303" s="15">
        <v>42896</v>
      </c>
      <c r="C303" s="12">
        <f>VLOOKUP(B303,'Hash distribution and Revenue '!B305:S1045,14,1)</f>
        <v>1.09202438818009</v>
      </c>
      <c r="D303">
        <f>VLOOKUP(B303,'Hash distribution and Revenue '!B305:S1045,7,1)</f>
        <v>0.5252</v>
      </c>
      <c r="E303" s="12">
        <f t="shared" si="56"/>
        <v>525200</v>
      </c>
      <c r="F303" s="12">
        <f t="shared" si="65"/>
        <v>71945.205479452052</v>
      </c>
      <c r="G303">
        <f t="shared" si="57"/>
        <v>2072021.9178082191</v>
      </c>
      <c r="H303">
        <f t="shared" si="58"/>
        <v>263146.78356164385</v>
      </c>
      <c r="I303" s="21">
        <f t="shared" si="64"/>
        <v>248198.6254403131</v>
      </c>
      <c r="J303">
        <f t="shared" si="59"/>
        <v>124321.31506849315</v>
      </c>
      <c r="K303">
        <f t="shared" si="60"/>
        <v>103601.09589041096</v>
      </c>
      <c r="L303">
        <f t="shared" si="61"/>
        <v>82880.876712328769</v>
      </c>
      <c r="M303">
        <f t="shared" si="54"/>
        <v>82880.876712328769</v>
      </c>
      <c r="N303">
        <f t="shared" si="66"/>
        <v>93861.977142142263</v>
      </c>
      <c r="O303" s="12">
        <f t="shared" si="55"/>
        <v>176742.85385447103</v>
      </c>
      <c r="P303" s="23">
        <f t="shared" si="62"/>
        <v>-161847.81561942157</v>
      </c>
      <c r="Q303">
        <f t="shared" si="63"/>
        <v>-16184781.561942156</v>
      </c>
    </row>
    <row r="304" spans="2:17">
      <c r="B304" s="15">
        <v>42899</v>
      </c>
      <c r="C304" s="12">
        <f>VLOOKUP(B304,'Hash distribution and Revenue '!B306:S1046,14,1)</f>
        <v>1.0065617388321999</v>
      </c>
      <c r="D304">
        <f>VLOOKUP(B304,'Hash distribution and Revenue '!B306:S1046,7,1)</f>
        <v>0.5252</v>
      </c>
      <c r="E304" s="12">
        <f t="shared" si="56"/>
        <v>525200</v>
      </c>
      <c r="F304" s="12">
        <f t="shared" si="65"/>
        <v>71945.205479452052</v>
      </c>
      <c r="G304">
        <f t="shared" si="57"/>
        <v>2072021.9178082191</v>
      </c>
      <c r="H304">
        <f t="shared" si="58"/>
        <v>263146.78356164385</v>
      </c>
      <c r="I304" s="21">
        <f t="shared" si="64"/>
        <v>248198.6254403131</v>
      </c>
      <c r="J304">
        <f t="shared" si="59"/>
        <v>124321.31506849315</v>
      </c>
      <c r="K304">
        <f t="shared" si="60"/>
        <v>103601.09589041096</v>
      </c>
      <c r="L304">
        <f t="shared" si="61"/>
        <v>82880.876712328769</v>
      </c>
      <c r="M304">
        <f t="shared" si="54"/>
        <v>82880.876712328769</v>
      </c>
      <c r="N304">
        <f t="shared" si="66"/>
        <v>93861.977142142263</v>
      </c>
      <c r="O304" s="12">
        <f t="shared" si="55"/>
        <v>176742.85385447103</v>
      </c>
      <c r="P304" s="23">
        <f t="shared" si="62"/>
        <v>-175589.67371220153</v>
      </c>
      <c r="Q304">
        <f t="shared" si="63"/>
        <v>-17558967.371220153</v>
      </c>
    </row>
    <row r="305" spans="2:17">
      <c r="B305" s="15">
        <v>42902</v>
      </c>
      <c r="C305" s="12">
        <f>VLOOKUP(B305,'Hash distribution and Revenue '!B307:S1047,14,1)</f>
        <v>0.93303918740135094</v>
      </c>
      <c r="D305">
        <f>VLOOKUP(B305,'Hash distribution and Revenue '!B307:S1047,7,1)</f>
        <v>0.5252</v>
      </c>
      <c r="E305" s="12">
        <f t="shared" si="56"/>
        <v>525200</v>
      </c>
      <c r="F305" s="12">
        <f t="shared" si="65"/>
        <v>71945.205479452052</v>
      </c>
      <c r="G305">
        <f t="shared" si="57"/>
        <v>2072021.9178082191</v>
      </c>
      <c r="H305">
        <f t="shared" si="58"/>
        <v>263146.78356164385</v>
      </c>
      <c r="I305" s="21">
        <f t="shared" si="64"/>
        <v>248198.6254403131</v>
      </c>
      <c r="J305">
        <f t="shared" si="59"/>
        <v>124321.31506849315</v>
      </c>
      <c r="K305">
        <f t="shared" si="60"/>
        <v>103601.09589041096</v>
      </c>
      <c r="L305">
        <f t="shared" si="61"/>
        <v>82880.876712328769</v>
      </c>
      <c r="M305">
        <f t="shared" si="54"/>
        <v>82880.876712328769</v>
      </c>
      <c r="N305">
        <f t="shared" si="66"/>
        <v>93861.977142142263</v>
      </c>
      <c r="O305" s="12">
        <f t="shared" si="55"/>
        <v>176742.85385447103</v>
      </c>
      <c r="P305" s="23">
        <f t="shared" si="62"/>
        <v>-189426.0425519055</v>
      </c>
      <c r="Q305">
        <f t="shared" si="63"/>
        <v>-18942604.255190551</v>
      </c>
    </row>
    <row r="306" spans="2:17">
      <c r="B306" s="15">
        <v>42905</v>
      </c>
      <c r="C306" s="12">
        <f>VLOOKUP(B306,'Hash distribution and Revenue '!B308:S1048,14,1)</f>
        <v>0.91495834922797903</v>
      </c>
      <c r="D306">
        <f>VLOOKUP(B306,'Hash distribution and Revenue '!B308:S1048,7,1)</f>
        <v>0.5252</v>
      </c>
      <c r="E306" s="12">
        <f t="shared" si="56"/>
        <v>525200</v>
      </c>
      <c r="F306" s="12">
        <f t="shared" si="65"/>
        <v>71945.205479452052</v>
      </c>
      <c r="G306">
        <f t="shared" si="57"/>
        <v>2072021.9178082191</v>
      </c>
      <c r="H306">
        <f t="shared" si="58"/>
        <v>263146.78356164385</v>
      </c>
      <c r="I306" s="21">
        <f t="shared" si="64"/>
        <v>248198.6254403131</v>
      </c>
      <c r="J306">
        <f t="shared" si="59"/>
        <v>124321.31506849315</v>
      </c>
      <c r="K306">
        <f t="shared" si="60"/>
        <v>103601.09589041096</v>
      </c>
      <c r="L306">
        <f t="shared" si="61"/>
        <v>82880.876712328769</v>
      </c>
      <c r="M306">
        <f t="shared" si="54"/>
        <v>82880.876712328769</v>
      </c>
      <c r="N306">
        <f t="shared" si="66"/>
        <v>93861.977142142263</v>
      </c>
      <c r="O306" s="12">
        <f t="shared" si="55"/>
        <v>176742.85385447103</v>
      </c>
      <c r="P306" s="23">
        <f t="shared" si="62"/>
        <v>-193169.38202187305</v>
      </c>
      <c r="Q306">
        <f t="shared" si="63"/>
        <v>-19316938.202187307</v>
      </c>
    </row>
    <row r="307" spans="2:17">
      <c r="B307" s="15">
        <v>42908</v>
      </c>
      <c r="C307" s="12">
        <f>VLOOKUP(B307,'Hash distribution and Revenue '!B309:S1049,14,1)</f>
        <v>0.95587637765865996</v>
      </c>
      <c r="D307">
        <f>VLOOKUP(B307,'Hash distribution and Revenue '!B309:S1049,7,1)</f>
        <v>0.5252</v>
      </c>
      <c r="E307" s="12">
        <f t="shared" si="56"/>
        <v>525200</v>
      </c>
      <c r="F307" s="12">
        <f t="shared" si="65"/>
        <v>71945.205479452052</v>
      </c>
      <c r="G307">
        <f t="shared" si="57"/>
        <v>2072021.9178082191</v>
      </c>
      <c r="H307">
        <f t="shared" si="58"/>
        <v>263146.78356164385</v>
      </c>
      <c r="I307" s="21">
        <f t="shared" si="64"/>
        <v>248198.6254403131</v>
      </c>
      <c r="J307">
        <f t="shared" si="59"/>
        <v>124321.31506849315</v>
      </c>
      <c r="K307">
        <f t="shared" si="60"/>
        <v>103601.09589041096</v>
      </c>
      <c r="L307">
        <f t="shared" si="61"/>
        <v>82880.876712328769</v>
      </c>
      <c r="M307">
        <f t="shared" si="54"/>
        <v>82880.876712328769</v>
      </c>
      <c r="N307">
        <f t="shared" si="66"/>
        <v>93861.977142142263</v>
      </c>
      <c r="O307" s="12">
        <f t="shared" si="55"/>
        <v>176742.85385447103</v>
      </c>
      <c r="P307" s="23">
        <f t="shared" si="62"/>
        <v>-184900.37217051853</v>
      </c>
      <c r="Q307">
        <f t="shared" si="63"/>
        <v>-18490037.217051852</v>
      </c>
    </row>
    <row r="308" spans="2:17">
      <c r="B308" s="15">
        <v>42911</v>
      </c>
      <c r="C308" s="12">
        <f>VLOOKUP(B308,'Hash distribution and Revenue '!B310:S1050,14,1)</f>
        <v>0.91489121836361598</v>
      </c>
      <c r="D308">
        <f>VLOOKUP(B308,'Hash distribution and Revenue '!B310:S1050,7,1)</f>
        <v>0.5252</v>
      </c>
      <c r="E308" s="12">
        <f t="shared" si="56"/>
        <v>525200</v>
      </c>
      <c r="F308" s="12">
        <f t="shared" si="65"/>
        <v>71945.205479452052</v>
      </c>
      <c r="G308">
        <f t="shared" si="57"/>
        <v>2072021.9178082191</v>
      </c>
      <c r="H308">
        <f t="shared" si="58"/>
        <v>263146.78356164385</v>
      </c>
      <c r="I308" s="21">
        <f t="shared" si="64"/>
        <v>248198.6254403131</v>
      </c>
      <c r="J308">
        <f t="shared" si="59"/>
        <v>124321.31506849315</v>
      </c>
      <c r="K308">
        <f t="shared" si="60"/>
        <v>103601.09589041096</v>
      </c>
      <c r="L308">
        <f t="shared" si="61"/>
        <v>82880.876712328769</v>
      </c>
      <c r="M308">
        <f t="shared" si="54"/>
        <v>82880.876712328769</v>
      </c>
      <c r="N308">
        <f t="shared" si="66"/>
        <v>93861.977142142263</v>
      </c>
      <c r="O308" s="12">
        <f t="shared" si="55"/>
        <v>176742.85385447103</v>
      </c>
      <c r="P308" s="23">
        <f t="shared" si="62"/>
        <v>-193183.55605093157</v>
      </c>
      <c r="Q308">
        <f t="shared" si="63"/>
        <v>-19318355.605093159</v>
      </c>
    </row>
    <row r="309" spans="2:17">
      <c r="B309" s="15">
        <v>42914</v>
      </c>
      <c r="C309" s="12">
        <f>VLOOKUP(B309,'Hash distribution and Revenue '!B311:S1051,14,1)</f>
        <v>0.90972567501108503</v>
      </c>
      <c r="D309">
        <f>VLOOKUP(B309,'Hash distribution and Revenue '!B311:S1051,7,1)</f>
        <v>0.5252</v>
      </c>
      <c r="E309" s="12">
        <f t="shared" si="56"/>
        <v>525200</v>
      </c>
      <c r="F309" s="12">
        <f t="shared" si="65"/>
        <v>71945.205479452052</v>
      </c>
      <c r="G309">
        <f t="shared" si="57"/>
        <v>2072021.9178082191</v>
      </c>
      <c r="H309">
        <f t="shared" si="58"/>
        <v>263146.78356164385</v>
      </c>
      <c r="I309" s="21">
        <f t="shared" si="64"/>
        <v>248198.6254403131</v>
      </c>
      <c r="J309">
        <f t="shared" si="59"/>
        <v>124321.31506849315</v>
      </c>
      <c r="K309">
        <f t="shared" si="60"/>
        <v>103601.09589041096</v>
      </c>
      <c r="L309">
        <f t="shared" si="61"/>
        <v>82880.876712328769</v>
      </c>
      <c r="M309">
        <f t="shared" si="54"/>
        <v>82880.876712328769</v>
      </c>
      <c r="N309">
        <f t="shared" si="66"/>
        <v>93861.977142142263</v>
      </c>
      <c r="O309" s="12">
        <f t="shared" si="55"/>
        <v>176742.85385447103</v>
      </c>
      <c r="P309" s="23">
        <f t="shared" si="62"/>
        <v>-194280.48364870259</v>
      </c>
      <c r="Q309">
        <f t="shared" si="63"/>
        <v>-19428048.364870258</v>
      </c>
    </row>
    <row r="310" spans="2:17">
      <c r="B310" s="15">
        <v>42917</v>
      </c>
      <c r="C310" s="12">
        <f>VLOOKUP(B310,'Hash distribution and Revenue '!B312:S1052,14,1)</f>
        <v>0.86017603070473303</v>
      </c>
      <c r="D310">
        <f>VLOOKUP(B310,'Hash distribution and Revenue '!B312:S1052,7,1)</f>
        <v>0.55259999999999998</v>
      </c>
      <c r="E310" s="12">
        <f t="shared" si="56"/>
        <v>552600</v>
      </c>
      <c r="F310" s="12">
        <f t="shared" si="65"/>
        <v>75698.630136986307</v>
      </c>
      <c r="G310">
        <f t="shared" si="57"/>
        <v>2180120.5479452056</v>
      </c>
      <c r="H310">
        <f t="shared" si="58"/>
        <v>276875.30958904111</v>
      </c>
      <c r="I310" s="21">
        <f t="shared" si="64"/>
        <v>261147.29706457927</v>
      </c>
      <c r="J310">
        <f t="shared" si="59"/>
        <v>130807.23287671233</v>
      </c>
      <c r="K310">
        <f t="shared" si="60"/>
        <v>109006.02739726029</v>
      </c>
      <c r="L310">
        <f t="shared" si="61"/>
        <v>87204.821917808222</v>
      </c>
      <c r="M310">
        <f t="shared" si="54"/>
        <v>87204.821917808222</v>
      </c>
      <c r="N310">
        <f t="shared" si="66"/>
        <v>98758.812964104756</v>
      </c>
      <c r="O310" s="12">
        <f t="shared" si="55"/>
        <v>185963.63488191296</v>
      </c>
      <c r="P310" s="23">
        <f t="shared" si="62"/>
        <v>-216191.53297439008</v>
      </c>
      <c r="Q310">
        <f t="shared" si="63"/>
        <v>-21619153.297439009</v>
      </c>
    </row>
    <row r="311" spans="2:17">
      <c r="B311" s="15">
        <v>42920</v>
      </c>
      <c r="C311" s="12">
        <f>VLOOKUP(B311,'Hash distribution and Revenue '!B313:S1053,14,1)</f>
        <v>0.92315261164348905</v>
      </c>
      <c r="D311">
        <f>VLOOKUP(B311,'Hash distribution and Revenue '!B313:S1053,7,1)</f>
        <v>0.55259999999999998</v>
      </c>
      <c r="E311" s="12">
        <f t="shared" si="56"/>
        <v>552600</v>
      </c>
      <c r="F311" s="12">
        <f t="shared" si="65"/>
        <v>75698.630136986307</v>
      </c>
      <c r="G311">
        <f t="shared" si="57"/>
        <v>2180120.5479452056</v>
      </c>
      <c r="H311">
        <f t="shared" si="58"/>
        <v>276875.30958904111</v>
      </c>
      <c r="I311" s="21">
        <f t="shared" si="64"/>
        <v>261147.29706457927</v>
      </c>
      <c r="J311">
        <f t="shared" si="59"/>
        <v>130807.23287671233</v>
      </c>
      <c r="K311">
        <f t="shared" si="60"/>
        <v>109006.02739726029</v>
      </c>
      <c r="L311">
        <f t="shared" si="61"/>
        <v>87204.821917808222</v>
      </c>
      <c r="M311">
        <f t="shared" si="54"/>
        <v>87204.821917808222</v>
      </c>
      <c r="N311">
        <f t="shared" si="66"/>
        <v>98758.812964104756</v>
      </c>
      <c r="O311" s="12">
        <f t="shared" si="55"/>
        <v>185963.63488191296</v>
      </c>
      <c r="P311" s="23">
        <f t="shared" si="62"/>
        <v>-201443.08685671355</v>
      </c>
      <c r="Q311">
        <f t="shared" si="63"/>
        <v>-20144308.685671356</v>
      </c>
    </row>
    <row r="312" spans="2:17">
      <c r="B312" s="15">
        <v>42923</v>
      </c>
      <c r="C312" s="12">
        <f>VLOOKUP(B312,'Hash distribution and Revenue '!B314:S1054,14,1)</f>
        <v>0.89370841347841801</v>
      </c>
      <c r="D312">
        <f>VLOOKUP(B312,'Hash distribution and Revenue '!B314:S1054,7,1)</f>
        <v>0.55259999999999998</v>
      </c>
      <c r="E312" s="12">
        <f t="shared" si="56"/>
        <v>552600</v>
      </c>
      <c r="F312" s="12">
        <f t="shared" si="65"/>
        <v>75698.630136986307</v>
      </c>
      <c r="G312">
        <f t="shared" si="57"/>
        <v>2180120.5479452056</v>
      </c>
      <c r="H312">
        <f t="shared" si="58"/>
        <v>276875.30958904111</v>
      </c>
      <c r="I312" s="21">
        <f t="shared" si="64"/>
        <v>261147.29706457927</v>
      </c>
      <c r="J312">
        <f t="shared" si="59"/>
        <v>130807.23287671233</v>
      </c>
      <c r="K312">
        <f t="shared" si="60"/>
        <v>109006.02739726029</v>
      </c>
      <c r="L312">
        <f t="shared" si="61"/>
        <v>87204.821917808222</v>
      </c>
      <c r="M312">
        <f t="shared" si="54"/>
        <v>87204.821917808222</v>
      </c>
      <c r="N312">
        <f t="shared" si="66"/>
        <v>98758.812964104756</v>
      </c>
      <c r="O312" s="12">
        <f t="shared" si="55"/>
        <v>185963.63488191296</v>
      </c>
      <c r="P312" s="23">
        <f t="shared" si="62"/>
        <v>-208079.88194909197</v>
      </c>
      <c r="Q312">
        <f t="shared" si="63"/>
        <v>-20807988.194909196</v>
      </c>
    </row>
    <row r="313" spans="2:17">
      <c r="B313" s="15">
        <v>42926</v>
      </c>
      <c r="C313" s="12">
        <f>VLOOKUP(B313,'Hash distribution and Revenue '!B315:S1055,14,1)</f>
        <v>0.84186703782263395</v>
      </c>
      <c r="D313">
        <f>VLOOKUP(B313,'Hash distribution and Revenue '!B315:S1055,7,1)</f>
        <v>0.55259999999999998</v>
      </c>
      <c r="E313" s="12">
        <f t="shared" si="56"/>
        <v>552600</v>
      </c>
      <c r="F313" s="12">
        <f t="shared" si="65"/>
        <v>75698.630136986307</v>
      </c>
      <c r="G313">
        <f t="shared" si="57"/>
        <v>2180120.5479452056</v>
      </c>
      <c r="H313">
        <f t="shared" si="58"/>
        <v>276875.30958904111</v>
      </c>
      <c r="I313" s="21">
        <f t="shared" si="64"/>
        <v>261147.29706457927</v>
      </c>
      <c r="J313">
        <f t="shared" si="59"/>
        <v>130807.23287671233</v>
      </c>
      <c r="K313">
        <f t="shared" si="60"/>
        <v>109006.02739726029</v>
      </c>
      <c r="L313">
        <f t="shared" si="61"/>
        <v>87204.821917808222</v>
      </c>
      <c r="M313">
        <f t="shared" si="54"/>
        <v>87204.821917808222</v>
      </c>
      <c r="N313">
        <f t="shared" si="66"/>
        <v>98758.812964104756</v>
      </c>
      <c r="O313" s="12">
        <f t="shared" si="55"/>
        <v>185963.63488191296</v>
      </c>
      <c r="P313" s="23">
        <f t="shared" si="62"/>
        <v>-220893.30578358399</v>
      </c>
      <c r="Q313">
        <f t="shared" si="63"/>
        <v>-22089330.578358397</v>
      </c>
    </row>
    <row r="314" spans="2:17">
      <c r="B314" s="15">
        <v>42929</v>
      </c>
      <c r="C314" s="12">
        <f>VLOOKUP(B314,'Hash distribution and Revenue '!B316:S1056,14,1)</f>
        <v>0.83666515851316203</v>
      </c>
      <c r="D314">
        <f>VLOOKUP(B314,'Hash distribution and Revenue '!B316:S1056,7,1)</f>
        <v>0.55259999999999998</v>
      </c>
      <c r="E314" s="12">
        <f t="shared" si="56"/>
        <v>552600</v>
      </c>
      <c r="F314" s="12">
        <f t="shared" si="65"/>
        <v>75698.630136986307</v>
      </c>
      <c r="G314">
        <f t="shared" si="57"/>
        <v>2180120.5479452056</v>
      </c>
      <c r="H314">
        <f t="shared" si="58"/>
        <v>276875.30958904111</v>
      </c>
      <c r="I314" s="21">
        <f t="shared" si="64"/>
        <v>261147.29706457927</v>
      </c>
      <c r="J314">
        <f t="shared" si="59"/>
        <v>130807.23287671233</v>
      </c>
      <c r="K314">
        <f t="shared" si="60"/>
        <v>109006.02739726029</v>
      </c>
      <c r="L314">
        <f t="shared" si="61"/>
        <v>87204.821917808222</v>
      </c>
      <c r="M314">
        <f t="shared" si="54"/>
        <v>87204.821917808222</v>
      </c>
      <c r="N314">
        <f t="shared" si="66"/>
        <v>98758.812964104756</v>
      </c>
      <c r="O314" s="12">
        <f t="shared" si="55"/>
        <v>185963.63488191296</v>
      </c>
      <c r="P314" s="23">
        <f t="shared" si="62"/>
        <v>-222266.69334149041</v>
      </c>
      <c r="Q314">
        <f t="shared" si="63"/>
        <v>-22226669.33414904</v>
      </c>
    </row>
    <row r="315" spans="2:17">
      <c r="B315" s="15">
        <v>42932</v>
      </c>
      <c r="C315" s="12">
        <f>VLOOKUP(B315,'Hash distribution and Revenue '!B317:S1057,14,1)</f>
        <v>0.60317182685070503</v>
      </c>
      <c r="D315">
        <f>VLOOKUP(B315,'Hash distribution and Revenue '!B317:S1057,7,1)</f>
        <v>0.55259999999999998</v>
      </c>
      <c r="E315" s="12">
        <f t="shared" si="56"/>
        <v>552600</v>
      </c>
      <c r="F315" s="12">
        <f t="shared" si="65"/>
        <v>75698.630136986307</v>
      </c>
      <c r="G315">
        <f t="shared" si="57"/>
        <v>2180120.5479452056</v>
      </c>
      <c r="H315">
        <f t="shared" si="58"/>
        <v>276875.30958904111</v>
      </c>
      <c r="I315" s="21">
        <f t="shared" si="64"/>
        <v>261147.29706457927</v>
      </c>
      <c r="J315">
        <f t="shared" si="59"/>
        <v>130807.23287671233</v>
      </c>
      <c r="K315">
        <f t="shared" si="60"/>
        <v>109006.02739726029</v>
      </c>
      <c r="L315">
        <f t="shared" si="61"/>
        <v>87204.821917808222</v>
      </c>
      <c r="M315">
        <f t="shared" si="54"/>
        <v>87204.821917808222</v>
      </c>
      <c r="N315">
        <f t="shared" si="66"/>
        <v>98758.812964104756</v>
      </c>
      <c r="O315" s="12">
        <f t="shared" si="55"/>
        <v>185963.63488191296</v>
      </c>
      <c r="P315" s="23">
        <f t="shared" si="62"/>
        <v>-308308.5506182221</v>
      </c>
      <c r="Q315">
        <f t="shared" si="63"/>
        <v>-30830855.06182221</v>
      </c>
    </row>
    <row r="316" spans="2:17">
      <c r="B316" s="15">
        <v>42935</v>
      </c>
      <c r="C316" s="12">
        <f>VLOOKUP(B316,'Hash distribution and Revenue '!B318:S1058,14,1)</f>
        <v>0.71056830498036005</v>
      </c>
      <c r="D316">
        <f>VLOOKUP(B316,'Hash distribution and Revenue '!B318:S1058,7,1)</f>
        <v>0.55259999999999998</v>
      </c>
      <c r="E316" s="12">
        <f t="shared" si="56"/>
        <v>552600</v>
      </c>
      <c r="F316" s="12">
        <f t="shared" si="65"/>
        <v>75698.630136986307</v>
      </c>
      <c r="G316">
        <f t="shared" si="57"/>
        <v>2180120.5479452056</v>
      </c>
      <c r="H316">
        <f t="shared" si="58"/>
        <v>276875.30958904111</v>
      </c>
      <c r="I316" s="21">
        <f t="shared" si="64"/>
        <v>261147.29706457927</v>
      </c>
      <c r="J316">
        <f t="shared" si="59"/>
        <v>130807.23287671233</v>
      </c>
      <c r="K316">
        <f t="shared" si="60"/>
        <v>109006.02739726029</v>
      </c>
      <c r="L316">
        <f t="shared" si="61"/>
        <v>87204.821917808222</v>
      </c>
      <c r="M316">
        <f t="shared" si="54"/>
        <v>87204.821917808222</v>
      </c>
      <c r="N316">
        <f t="shared" si="66"/>
        <v>98758.812964104756</v>
      </c>
      <c r="O316" s="12">
        <f t="shared" si="55"/>
        <v>185963.63488191296</v>
      </c>
      <c r="P316" s="23">
        <f t="shared" si="62"/>
        <v>-261710.13118682228</v>
      </c>
      <c r="Q316">
        <f t="shared" si="63"/>
        <v>-26171013.118682228</v>
      </c>
    </row>
    <row r="317" spans="2:17">
      <c r="B317" s="15">
        <v>42938</v>
      </c>
      <c r="C317" s="12">
        <f>VLOOKUP(B317,'Hash distribution and Revenue '!B319:S1059,14,1)</f>
        <v>0.87831259602952805</v>
      </c>
      <c r="D317">
        <f>VLOOKUP(B317,'Hash distribution and Revenue '!B319:S1059,7,1)</f>
        <v>0.55259999999999998</v>
      </c>
      <c r="E317" s="12">
        <f t="shared" si="56"/>
        <v>552600</v>
      </c>
      <c r="F317" s="12">
        <f t="shared" si="65"/>
        <v>75698.630136986307</v>
      </c>
      <c r="G317">
        <f t="shared" si="57"/>
        <v>2180120.5479452056</v>
      </c>
      <c r="H317">
        <f t="shared" si="58"/>
        <v>276875.30958904111</v>
      </c>
      <c r="I317" s="21">
        <f t="shared" si="64"/>
        <v>261147.29706457927</v>
      </c>
      <c r="J317">
        <f t="shared" si="59"/>
        <v>130807.23287671233</v>
      </c>
      <c r="K317">
        <f t="shared" si="60"/>
        <v>109006.02739726029</v>
      </c>
      <c r="L317">
        <f t="shared" si="61"/>
        <v>87204.821917808222</v>
      </c>
      <c r="M317">
        <f t="shared" si="54"/>
        <v>87204.821917808222</v>
      </c>
      <c r="N317">
        <f t="shared" si="66"/>
        <v>98758.812964104756</v>
      </c>
      <c r="O317" s="12">
        <f t="shared" si="55"/>
        <v>185963.63488191296</v>
      </c>
      <c r="P317" s="23">
        <f t="shared" si="62"/>
        <v>-211727.30234084566</v>
      </c>
      <c r="Q317">
        <f t="shared" si="63"/>
        <v>-21172730.234084565</v>
      </c>
    </row>
    <row r="318" spans="2:17">
      <c r="B318" s="15">
        <v>42941</v>
      </c>
      <c r="C318" s="12">
        <f>VLOOKUP(B318,'Hash distribution and Revenue '!B320:S1060,14,1)</f>
        <v>0.80528761669186999</v>
      </c>
      <c r="D318">
        <f>VLOOKUP(B318,'Hash distribution and Revenue '!B320:S1060,7,1)</f>
        <v>0.55259999999999998</v>
      </c>
      <c r="E318" s="12">
        <f t="shared" si="56"/>
        <v>552600</v>
      </c>
      <c r="F318" s="12">
        <f t="shared" si="65"/>
        <v>75698.630136986307</v>
      </c>
      <c r="G318">
        <f t="shared" si="57"/>
        <v>2180120.5479452056</v>
      </c>
      <c r="H318">
        <f t="shared" si="58"/>
        <v>276875.30958904111</v>
      </c>
      <c r="I318" s="21">
        <f t="shared" si="64"/>
        <v>261147.29706457927</v>
      </c>
      <c r="J318">
        <f t="shared" si="59"/>
        <v>130807.23287671233</v>
      </c>
      <c r="K318">
        <f t="shared" si="60"/>
        <v>109006.02739726029</v>
      </c>
      <c r="L318">
        <f t="shared" si="61"/>
        <v>87204.821917808222</v>
      </c>
      <c r="M318">
        <f t="shared" si="54"/>
        <v>87204.821917808222</v>
      </c>
      <c r="N318">
        <f t="shared" si="66"/>
        <v>98758.812964104756</v>
      </c>
      <c r="O318" s="12">
        <f t="shared" si="55"/>
        <v>185963.63488191296</v>
      </c>
      <c r="P318" s="23">
        <f t="shared" si="62"/>
        <v>-230927.2187224653</v>
      </c>
      <c r="Q318">
        <f t="shared" si="63"/>
        <v>-23092721.87224653</v>
      </c>
    </row>
    <row r="319" spans="2:17">
      <c r="B319" s="15">
        <v>42944</v>
      </c>
      <c r="C319" s="12">
        <f>VLOOKUP(B319,'Hash distribution and Revenue '!B321:S1061,14,1)</f>
        <v>0.82112002205998103</v>
      </c>
      <c r="D319">
        <f>VLOOKUP(B319,'Hash distribution and Revenue '!B321:S1061,7,1)</f>
        <v>0.55259999999999998</v>
      </c>
      <c r="E319" s="12">
        <f t="shared" si="56"/>
        <v>552600</v>
      </c>
      <c r="F319" s="12">
        <f t="shared" si="65"/>
        <v>75698.630136986307</v>
      </c>
      <c r="G319">
        <f t="shared" si="57"/>
        <v>2180120.5479452056</v>
      </c>
      <c r="H319">
        <f t="shared" si="58"/>
        <v>276875.30958904111</v>
      </c>
      <c r="I319" s="21">
        <f t="shared" si="64"/>
        <v>261147.29706457927</v>
      </c>
      <c r="J319">
        <f t="shared" si="59"/>
        <v>130807.23287671233</v>
      </c>
      <c r="K319">
        <f t="shared" si="60"/>
        <v>109006.02739726029</v>
      </c>
      <c r="L319">
        <f t="shared" si="61"/>
        <v>87204.821917808222</v>
      </c>
      <c r="M319">
        <f t="shared" si="54"/>
        <v>87204.821917808222</v>
      </c>
      <c r="N319">
        <f t="shared" si="66"/>
        <v>98758.812964104756</v>
      </c>
      <c r="O319" s="12">
        <f t="shared" si="55"/>
        <v>185963.63488191296</v>
      </c>
      <c r="P319" s="23">
        <f t="shared" si="62"/>
        <v>-226474.58199272447</v>
      </c>
      <c r="Q319">
        <f t="shared" si="63"/>
        <v>-22647458.199272446</v>
      </c>
    </row>
    <row r="320" spans="2:17">
      <c r="B320" s="15">
        <v>42947</v>
      </c>
      <c r="C320" s="12">
        <f>VLOOKUP(B320,'Hash distribution and Revenue '!B322:S1062,14,1)</f>
        <v>0.84050937669497305</v>
      </c>
      <c r="D320">
        <f>VLOOKUP(B320,'Hash distribution and Revenue '!B322:S1062,7,1)</f>
        <v>0.55259999999999998</v>
      </c>
      <c r="E320" s="12">
        <f t="shared" si="56"/>
        <v>552600</v>
      </c>
      <c r="F320" s="12">
        <f t="shared" si="65"/>
        <v>75698.630136986307</v>
      </c>
      <c r="G320">
        <f t="shared" si="57"/>
        <v>2180120.5479452056</v>
      </c>
      <c r="H320">
        <f t="shared" si="58"/>
        <v>276875.30958904111</v>
      </c>
      <c r="I320" s="21">
        <f t="shared" si="64"/>
        <v>261147.29706457927</v>
      </c>
      <c r="J320">
        <f t="shared" si="59"/>
        <v>130807.23287671233</v>
      </c>
      <c r="K320">
        <f t="shared" si="60"/>
        <v>109006.02739726029</v>
      </c>
      <c r="L320">
        <f t="shared" si="61"/>
        <v>87204.821917808222</v>
      </c>
      <c r="M320">
        <f t="shared" si="54"/>
        <v>87204.821917808222</v>
      </c>
      <c r="N320">
        <f t="shared" si="66"/>
        <v>98758.812964104756</v>
      </c>
      <c r="O320" s="12">
        <f t="shared" si="55"/>
        <v>185963.63488191296</v>
      </c>
      <c r="P320" s="23">
        <f t="shared" si="62"/>
        <v>-221250.11276349332</v>
      </c>
      <c r="Q320">
        <f t="shared" si="63"/>
        <v>-22125011.276349332</v>
      </c>
    </row>
    <row r="321" spans="2:17">
      <c r="B321" s="15">
        <v>42950</v>
      </c>
      <c r="C321" s="12">
        <f>VLOOKUP(B321,'Hash distribution and Revenue '!B323:S1063,14,1)</f>
        <v>0.81986890736319595</v>
      </c>
      <c r="D321">
        <f>VLOOKUP(B321,'Hash distribution and Revenue '!B323:S1063,7,1)</f>
        <v>0.5615</v>
      </c>
      <c r="E321" s="12">
        <f t="shared" si="56"/>
        <v>561500</v>
      </c>
      <c r="F321" s="12">
        <f t="shared" si="65"/>
        <v>76917.808219178085</v>
      </c>
      <c r="G321">
        <f t="shared" si="57"/>
        <v>2215232.8767123288</v>
      </c>
      <c r="H321">
        <f t="shared" si="58"/>
        <v>281334.57534246577</v>
      </c>
      <c r="I321" s="21">
        <f t="shared" si="64"/>
        <v>265353.25244618393</v>
      </c>
      <c r="J321">
        <f t="shared" si="59"/>
        <v>132913.97260273973</v>
      </c>
      <c r="K321">
        <f t="shared" si="60"/>
        <v>110761.64383561644</v>
      </c>
      <c r="L321">
        <f t="shared" si="61"/>
        <v>88609.315068493146</v>
      </c>
      <c r="M321">
        <f t="shared" ref="M321:M384" si="67">G321*0.04</f>
        <v>88609.315068493146</v>
      </c>
      <c r="N321">
        <f t="shared" si="66"/>
        <v>100349.39102306338</v>
      </c>
      <c r="O321" s="12">
        <f t="shared" ref="O321:O384" si="68">M321+N321</f>
        <v>188958.70609155652</v>
      </c>
      <c r="P321" s="23">
        <f t="shared" si="62"/>
        <v>-230473.29216369733</v>
      </c>
      <c r="Q321">
        <f t="shared" si="63"/>
        <v>-23047329.216369733</v>
      </c>
    </row>
    <row r="322" spans="2:17">
      <c r="B322" s="15">
        <v>42953</v>
      </c>
      <c r="C322" s="12">
        <f>VLOOKUP(B322,'Hash distribution and Revenue '!B324:S1064,14,1)</f>
        <v>0.93948774966961801</v>
      </c>
      <c r="D322">
        <f>VLOOKUP(B322,'Hash distribution and Revenue '!B324:S1064,7,1)</f>
        <v>0.5615</v>
      </c>
      <c r="E322" s="12">
        <f t="shared" si="56"/>
        <v>561500</v>
      </c>
      <c r="F322" s="12">
        <f t="shared" si="65"/>
        <v>76917.808219178085</v>
      </c>
      <c r="G322">
        <f t="shared" si="57"/>
        <v>2215232.8767123288</v>
      </c>
      <c r="H322">
        <f t="shared" si="58"/>
        <v>281334.57534246577</v>
      </c>
      <c r="I322" s="21">
        <f t="shared" si="64"/>
        <v>265353.25244618393</v>
      </c>
      <c r="J322">
        <f t="shared" si="59"/>
        <v>132913.97260273973</v>
      </c>
      <c r="K322">
        <f t="shared" si="60"/>
        <v>110761.64383561644</v>
      </c>
      <c r="L322">
        <f t="shared" si="61"/>
        <v>88609.315068493146</v>
      </c>
      <c r="M322">
        <f t="shared" si="67"/>
        <v>88609.315068493146</v>
      </c>
      <c r="N322">
        <f t="shared" si="66"/>
        <v>100349.39102306338</v>
      </c>
      <c r="O322" s="12">
        <f t="shared" si="68"/>
        <v>188958.70609155652</v>
      </c>
      <c r="P322" s="23">
        <f t="shared" si="62"/>
        <v>-201128.50504996587</v>
      </c>
      <c r="Q322">
        <f t="shared" si="63"/>
        <v>-20112850.504996587</v>
      </c>
    </row>
    <row r="323" spans="2:17">
      <c r="B323" s="15">
        <v>42956</v>
      </c>
      <c r="C323" s="12">
        <f>VLOOKUP(B323,'Hash distribution and Revenue '!B325:S1065,14,1)</f>
        <v>0.91037444989503102</v>
      </c>
      <c r="D323">
        <f>VLOOKUP(B323,'Hash distribution and Revenue '!B325:S1065,7,1)</f>
        <v>0.5615</v>
      </c>
      <c r="E323" s="12">
        <f t="shared" si="56"/>
        <v>561500</v>
      </c>
      <c r="F323" s="12">
        <f t="shared" si="65"/>
        <v>76917.808219178085</v>
      </c>
      <c r="G323">
        <f t="shared" si="57"/>
        <v>2215232.8767123288</v>
      </c>
      <c r="H323">
        <f t="shared" si="58"/>
        <v>281334.57534246577</v>
      </c>
      <c r="I323" s="21">
        <f t="shared" si="64"/>
        <v>265353.25244618393</v>
      </c>
      <c r="J323">
        <f t="shared" si="59"/>
        <v>132913.97260273973</v>
      </c>
      <c r="K323">
        <f t="shared" si="60"/>
        <v>110761.64383561644</v>
      </c>
      <c r="L323">
        <f t="shared" si="61"/>
        <v>88609.315068493146</v>
      </c>
      <c r="M323">
        <f t="shared" si="67"/>
        <v>88609.315068493146</v>
      </c>
      <c r="N323">
        <f t="shared" si="66"/>
        <v>100349.39102306338</v>
      </c>
      <c r="O323" s="12">
        <f t="shared" si="68"/>
        <v>188958.70609155652</v>
      </c>
      <c r="P323" s="23">
        <f t="shared" si="62"/>
        <v>-207560.52165006835</v>
      </c>
      <c r="Q323">
        <f t="shared" si="63"/>
        <v>-20756052.165006835</v>
      </c>
    </row>
    <row r="324" spans="2:17">
      <c r="B324" s="15">
        <v>42959</v>
      </c>
      <c r="C324" s="12">
        <f>VLOOKUP(B324,'Hash distribution and Revenue '!B326:S1066,14,1)</f>
        <v>1.05806207063989</v>
      </c>
      <c r="D324">
        <f>VLOOKUP(B324,'Hash distribution and Revenue '!B326:S1066,7,1)</f>
        <v>0.5615</v>
      </c>
      <c r="E324" s="12">
        <f t="shared" si="56"/>
        <v>561500</v>
      </c>
      <c r="F324" s="12">
        <f t="shared" si="65"/>
        <v>76917.808219178085</v>
      </c>
      <c r="G324">
        <f t="shared" si="57"/>
        <v>2215232.8767123288</v>
      </c>
      <c r="H324">
        <f t="shared" si="58"/>
        <v>281334.57534246577</v>
      </c>
      <c r="I324" s="21">
        <f t="shared" si="64"/>
        <v>265353.25244618393</v>
      </c>
      <c r="J324">
        <f t="shared" si="59"/>
        <v>132913.97260273973</v>
      </c>
      <c r="K324">
        <f t="shared" si="60"/>
        <v>110761.64383561644</v>
      </c>
      <c r="L324">
        <f t="shared" si="61"/>
        <v>88609.315068493146</v>
      </c>
      <c r="M324">
        <f t="shared" si="67"/>
        <v>88609.315068493146</v>
      </c>
      <c r="N324">
        <f t="shared" si="66"/>
        <v>100349.39102306338</v>
      </c>
      <c r="O324" s="12">
        <f t="shared" si="68"/>
        <v>188958.70609155652</v>
      </c>
      <c r="P324" s="23">
        <f t="shared" si="62"/>
        <v>-178588.43377232959</v>
      </c>
      <c r="Q324">
        <f t="shared" si="63"/>
        <v>-17858843.377232958</v>
      </c>
    </row>
    <row r="325" spans="2:17">
      <c r="B325" s="15">
        <v>42962</v>
      </c>
      <c r="C325" s="12">
        <f>VLOOKUP(B325,'Hash distribution and Revenue '!B327:S1067,14,1)</f>
        <v>1.1390146278798401</v>
      </c>
      <c r="D325">
        <f>VLOOKUP(B325,'Hash distribution and Revenue '!B327:S1067,7,1)</f>
        <v>0.5615</v>
      </c>
      <c r="E325" s="12">
        <f t="shared" si="56"/>
        <v>561500</v>
      </c>
      <c r="F325" s="12">
        <f t="shared" si="65"/>
        <v>76917.808219178085</v>
      </c>
      <c r="G325">
        <f t="shared" si="57"/>
        <v>2215232.8767123288</v>
      </c>
      <c r="H325">
        <f t="shared" si="58"/>
        <v>281334.57534246577</v>
      </c>
      <c r="I325" s="21">
        <f t="shared" si="64"/>
        <v>265353.25244618393</v>
      </c>
      <c r="J325">
        <f t="shared" si="59"/>
        <v>132913.97260273973</v>
      </c>
      <c r="K325">
        <f t="shared" si="60"/>
        <v>110761.64383561644</v>
      </c>
      <c r="L325">
        <f t="shared" si="61"/>
        <v>88609.315068493146</v>
      </c>
      <c r="M325">
        <f t="shared" si="67"/>
        <v>88609.315068493146</v>
      </c>
      <c r="N325">
        <f t="shared" si="66"/>
        <v>100349.39102306338</v>
      </c>
      <c r="O325" s="12">
        <f t="shared" si="68"/>
        <v>188958.70609155652</v>
      </c>
      <c r="P325" s="23">
        <f t="shared" si="62"/>
        <v>-165895.64563244805</v>
      </c>
      <c r="Q325">
        <f t="shared" si="63"/>
        <v>-16589564.563244805</v>
      </c>
    </row>
    <row r="326" spans="2:17">
      <c r="B326" s="15">
        <v>42965</v>
      </c>
      <c r="C326" s="12">
        <f>VLOOKUP(B326,'Hash distribution and Revenue '!B328:S1068,14,1)</f>
        <v>1.1332105131002701</v>
      </c>
      <c r="D326">
        <f>VLOOKUP(B326,'Hash distribution and Revenue '!B328:S1068,7,1)</f>
        <v>0.5615</v>
      </c>
      <c r="E326" s="12">
        <f t="shared" ref="E326:E389" si="69">D326*1000000</f>
        <v>561500</v>
      </c>
      <c r="F326" s="12">
        <f t="shared" si="65"/>
        <v>76917.808219178085</v>
      </c>
      <c r="G326">
        <f t="shared" ref="G326:G360" si="70">F326*1.2*24</f>
        <v>2215232.8767123288</v>
      </c>
      <c r="H326">
        <f t="shared" ref="H326:H389" si="71">G326*0.127</f>
        <v>281334.57534246577</v>
      </c>
      <c r="I326" s="21">
        <f t="shared" si="64"/>
        <v>265353.25244618393</v>
      </c>
      <c r="J326">
        <f t="shared" ref="J326:J389" si="72">G326*0.06</f>
        <v>132913.97260273973</v>
      </c>
      <c r="K326">
        <f t="shared" ref="K326:K389" si="73">G326*0.05</f>
        <v>110761.64383561644</v>
      </c>
      <c r="L326">
        <f t="shared" ref="L326:L389" si="74">G326*0.04</f>
        <v>88609.315068493146</v>
      </c>
      <c r="M326">
        <f t="shared" si="67"/>
        <v>88609.315068493146</v>
      </c>
      <c r="N326">
        <f t="shared" si="66"/>
        <v>100349.39102306338</v>
      </c>
      <c r="O326" s="12">
        <f t="shared" si="68"/>
        <v>188958.70609155652</v>
      </c>
      <c r="P326" s="23">
        <f t="shared" ref="P326:P389" si="75">(C326-O326)/C326</f>
        <v>-166745.34051408316</v>
      </c>
      <c r="Q326">
        <f t="shared" ref="Q326:Q389" si="76">P326*100</f>
        <v>-16674534.051408317</v>
      </c>
    </row>
    <row r="327" spans="2:17">
      <c r="B327" s="15">
        <v>42968</v>
      </c>
      <c r="C327" s="12">
        <f>VLOOKUP(B327,'Hash distribution and Revenue '!B329:S1069,14,1)</f>
        <v>1.0899370379159501</v>
      </c>
      <c r="D327">
        <f>VLOOKUP(B327,'Hash distribution and Revenue '!B329:S1069,7,1)</f>
        <v>0.5615</v>
      </c>
      <c r="E327" s="12">
        <f t="shared" si="69"/>
        <v>561500</v>
      </c>
      <c r="F327" s="12">
        <f t="shared" si="65"/>
        <v>76917.808219178085</v>
      </c>
      <c r="G327">
        <f t="shared" si="70"/>
        <v>2215232.8767123288</v>
      </c>
      <c r="H327">
        <f t="shared" si="71"/>
        <v>281334.57534246577</v>
      </c>
      <c r="I327" s="21">
        <f t="shared" ref="I327:I390" si="77">G327*$I$5</f>
        <v>265353.25244618393</v>
      </c>
      <c r="J327">
        <f t="shared" si="72"/>
        <v>132913.97260273973</v>
      </c>
      <c r="K327">
        <f t="shared" si="73"/>
        <v>110761.64383561644</v>
      </c>
      <c r="L327">
        <f t="shared" si="74"/>
        <v>88609.315068493146</v>
      </c>
      <c r="M327">
        <f t="shared" si="67"/>
        <v>88609.315068493146</v>
      </c>
      <c r="N327">
        <f t="shared" si="66"/>
        <v>100349.39102306338</v>
      </c>
      <c r="O327" s="12">
        <f t="shared" si="68"/>
        <v>188958.70609155652</v>
      </c>
      <c r="P327" s="23">
        <f t="shared" si="75"/>
        <v>-173365.62533540581</v>
      </c>
      <c r="Q327">
        <f t="shared" si="76"/>
        <v>-17336562.53354058</v>
      </c>
    </row>
    <row r="328" spans="2:17">
      <c r="B328" s="15">
        <v>42971</v>
      </c>
      <c r="C328" s="12">
        <f>VLOOKUP(B328,'Hash distribution and Revenue '!B330:S1070,14,1)</f>
        <v>1.22722425115083</v>
      </c>
      <c r="D328">
        <f>VLOOKUP(B328,'Hash distribution and Revenue '!B330:S1070,7,1)</f>
        <v>0.5615</v>
      </c>
      <c r="E328" s="12">
        <f t="shared" si="69"/>
        <v>561500</v>
      </c>
      <c r="F328" s="12">
        <f t="shared" si="65"/>
        <v>76917.808219178085</v>
      </c>
      <c r="G328">
        <f t="shared" si="70"/>
        <v>2215232.8767123288</v>
      </c>
      <c r="H328">
        <f t="shared" si="71"/>
        <v>281334.57534246577</v>
      </c>
      <c r="I328" s="21">
        <f t="shared" si="77"/>
        <v>265353.25244618393</v>
      </c>
      <c r="J328">
        <f t="shared" si="72"/>
        <v>132913.97260273973</v>
      </c>
      <c r="K328">
        <f t="shared" si="73"/>
        <v>110761.64383561644</v>
      </c>
      <c r="L328">
        <f t="shared" si="74"/>
        <v>88609.315068493146</v>
      </c>
      <c r="M328">
        <f t="shared" si="67"/>
        <v>88609.315068493146</v>
      </c>
      <c r="N328">
        <f t="shared" si="66"/>
        <v>100349.39102306338</v>
      </c>
      <c r="O328" s="12">
        <f t="shared" si="68"/>
        <v>188958.70609155652</v>
      </c>
      <c r="P328" s="23">
        <f t="shared" si="75"/>
        <v>-153971.43487843435</v>
      </c>
      <c r="Q328">
        <f t="shared" si="76"/>
        <v>-15397143.487843435</v>
      </c>
    </row>
    <row r="329" spans="2:17">
      <c r="B329" s="15">
        <v>42974</v>
      </c>
      <c r="C329" s="12">
        <f>VLOOKUP(B329,'Hash distribution and Revenue '!B331:S1071,14,1)</f>
        <v>1.2408705200577601</v>
      </c>
      <c r="D329">
        <f>VLOOKUP(B329,'Hash distribution and Revenue '!B331:S1071,7,1)</f>
        <v>0.5615</v>
      </c>
      <c r="E329" s="12">
        <f t="shared" si="69"/>
        <v>561500</v>
      </c>
      <c r="F329" s="12">
        <f t="shared" si="65"/>
        <v>76917.808219178085</v>
      </c>
      <c r="G329">
        <f t="shared" si="70"/>
        <v>2215232.8767123288</v>
      </c>
      <c r="H329">
        <f t="shared" si="71"/>
        <v>281334.57534246577</v>
      </c>
      <c r="I329" s="21">
        <f t="shared" si="77"/>
        <v>265353.25244618393</v>
      </c>
      <c r="J329">
        <f t="shared" si="72"/>
        <v>132913.97260273973</v>
      </c>
      <c r="K329">
        <f t="shared" si="73"/>
        <v>110761.64383561644</v>
      </c>
      <c r="L329">
        <f t="shared" si="74"/>
        <v>88609.315068493146</v>
      </c>
      <c r="M329">
        <f t="shared" si="67"/>
        <v>88609.315068493146</v>
      </c>
      <c r="N329">
        <f t="shared" si="66"/>
        <v>100349.39102306338</v>
      </c>
      <c r="O329" s="12">
        <f t="shared" si="68"/>
        <v>188958.70609155652</v>
      </c>
      <c r="P329" s="23">
        <f t="shared" si="75"/>
        <v>-152278.14841812896</v>
      </c>
      <c r="Q329">
        <f t="shared" si="76"/>
        <v>-15227814.841812896</v>
      </c>
    </row>
    <row r="330" spans="2:17">
      <c r="B330" s="15">
        <v>42977</v>
      </c>
      <c r="C330" s="12">
        <f>VLOOKUP(B330,'Hash distribution and Revenue '!B332:S1072,14,1)</f>
        <v>1.2925168348710601</v>
      </c>
      <c r="D330">
        <f>VLOOKUP(B330,'Hash distribution and Revenue '!B332:S1072,7,1)</f>
        <v>0.5615</v>
      </c>
      <c r="E330" s="12">
        <f t="shared" si="69"/>
        <v>561500</v>
      </c>
      <c r="F330" s="12">
        <f t="shared" si="65"/>
        <v>76917.808219178085</v>
      </c>
      <c r="G330">
        <f t="shared" si="70"/>
        <v>2215232.8767123288</v>
      </c>
      <c r="H330">
        <f t="shared" si="71"/>
        <v>281334.57534246577</v>
      </c>
      <c r="I330" s="21">
        <f t="shared" si="77"/>
        <v>265353.25244618393</v>
      </c>
      <c r="J330">
        <f t="shared" si="72"/>
        <v>132913.97260273973</v>
      </c>
      <c r="K330">
        <f t="shared" si="73"/>
        <v>110761.64383561644</v>
      </c>
      <c r="L330">
        <f t="shared" si="74"/>
        <v>88609.315068493146</v>
      </c>
      <c r="M330">
        <f t="shared" si="67"/>
        <v>88609.315068493146</v>
      </c>
      <c r="N330">
        <f t="shared" si="66"/>
        <v>100349.39102306338</v>
      </c>
      <c r="O330" s="12">
        <f t="shared" si="68"/>
        <v>188958.70609155652</v>
      </c>
      <c r="P330" s="23">
        <f t="shared" si="75"/>
        <v>-146193.38679141601</v>
      </c>
      <c r="Q330">
        <f t="shared" si="76"/>
        <v>-14619338.679141602</v>
      </c>
    </row>
    <row r="331" spans="2:17">
      <c r="B331" s="15">
        <v>42980</v>
      </c>
      <c r="C331" s="12">
        <f>VLOOKUP(B331,'Hash distribution and Revenue '!B333:S1073,14,1)</f>
        <v>1.2963304291070801</v>
      </c>
      <c r="D331">
        <f>VLOOKUP(B331,'Hash distribution and Revenue '!B333:S1073,7,1)</f>
        <v>0.58739999999999992</v>
      </c>
      <c r="E331" s="12">
        <f t="shared" si="69"/>
        <v>587399.99999999988</v>
      </c>
      <c r="F331" s="12">
        <f t="shared" si="65"/>
        <v>80465.753424657523</v>
      </c>
      <c r="G331">
        <f t="shared" si="70"/>
        <v>2317413.6986301364</v>
      </c>
      <c r="H331">
        <f t="shared" si="71"/>
        <v>294311.53972602735</v>
      </c>
      <c r="I331" s="21">
        <f t="shared" si="77"/>
        <v>277593.05518590991</v>
      </c>
      <c r="J331">
        <f t="shared" si="72"/>
        <v>139044.82191780818</v>
      </c>
      <c r="K331">
        <f t="shared" si="73"/>
        <v>115870.68493150682</v>
      </c>
      <c r="L331">
        <f t="shared" si="74"/>
        <v>92696.547945205457</v>
      </c>
      <c r="M331">
        <f t="shared" si="67"/>
        <v>92696.547945205457</v>
      </c>
      <c r="N331">
        <f t="shared" si="66"/>
        <v>104978.15189126879</v>
      </c>
      <c r="O331" s="12">
        <f t="shared" si="68"/>
        <v>197674.69983647426</v>
      </c>
      <c r="P331" s="23">
        <f t="shared" si="75"/>
        <v>-152486.89613974711</v>
      </c>
      <c r="Q331">
        <f t="shared" si="76"/>
        <v>-15248689.613974711</v>
      </c>
    </row>
    <row r="332" spans="2:17">
      <c r="B332" s="15">
        <v>42983</v>
      </c>
      <c r="C332" s="12">
        <f>VLOOKUP(B332,'Hash distribution and Revenue '!B334:S1074,14,1)</f>
        <v>1.2390727232204299</v>
      </c>
      <c r="D332">
        <f>VLOOKUP(B332,'Hash distribution and Revenue '!B334:S1074,7,1)</f>
        <v>0.58739999999999992</v>
      </c>
      <c r="E332" s="12">
        <f t="shared" si="69"/>
        <v>587399.99999999988</v>
      </c>
      <c r="F332" s="12">
        <f t="shared" si="65"/>
        <v>80465.753424657523</v>
      </c>
      <c r="G332">
        <f t="shared" si="70"/>
        <v>2317413.6986301364</v>
      </c>
      <c r="H332">
        <f t="shared" si="71"/>
        <v>294311.53972602735</v>
      </c>
      <c r="I332" s="21">
        <f t="shared" si="77"/>
        <v>277593.05518590991</v>
      </c>
      <c r="J332">
        <f t="shared" si="72"/>
        <v>139044.82191780818</v>
      </c>
      <c r="K332">
        <f t="shared" si="73"/>
        <v>115870.68493150682</v>
      </c>
      <c r="L332">
        <f t="shared" si="74"/>
        <v>92696.547945205457</v>
      </c>
      <c r="M332">
        <f t="shared" si="67"/>
        <v>92696.547945205457</v>
      </c>
      <c r="N332">
        <f t="shared" si="66"/>
        <v>104978.15189126879</v>
      </c>
      <c r="O332" s="12">
        <f t="shared" si="68"/>
        <v>197674.69983647426</v>
      </c>
      <c r="P332" s="23">
        <f t="shared" si="75"/>
        <v>-159533.38093827531</v>
      </c>
      <c r="Q332">
        <f t="shared" si="76"/>
        <v>-15953338.093827531</v>
      </c>
    </row>
    <row r="333" spans="2:17">
      <c r="B333" s="15">
        <v>42986</v>
      </c>
      <c r="C333" s="12">
        <f>VLOOKUP(B333,'Hash distribution and Revenue '!B335:S1075,14,1)</f>
        <v>1.15240135158007</v>
      </c>
      <c r="D333">
        <f>VLOOKUP(B333,'Hash distribution and Revenue '!B335:S1075,7,1)</f>
        <v>0.58739999999999992</v>
      </c>
      <c r="E333" s="12">
        <f t="shared" si="69"/>
        <v>587399.99999999988</v>
      </c>
      <c r="F333" s="12">
        <f t="shared" si="65"/>
        <v>80465.753424657523</v>
      </c>
      <c r="G333">
        <f t="shared" si="70"/>
        <v>2317413.6986301364</v>
      </c>
      <c r="H333">
        <f t="shared" si="71"/>
        <v>294311.53972602735</v>
      </c>
      <c r="I333" s="21">
        <f t="shared" si="77"/>
        <v>277593.05518590991</v>
      </c>
      <c r="J333">
        <f t="shared" si="72"/>
        <v>139044.82191780818</v>
      </c>
      <c r="K333">
        <f t="shared" si="73"/>
        <v>115870.68493150682</v>
      </c>
      <c r="L333">
        <f t="shared" si="74"/>
        <v>92696.547945205457</v>
      </c>
      <c r="M333">
        <f t="shared" si="67"/>
        <v>92696.547945205457</v>
      </c>
      <c r="N333">
        <f t="shared" si="66"/>
        <v>104978.15189126879</v>
      </c>
      <c r="O333" s="12">
        <f t="shared" si="68"/>
        <v>197674.69983647426</v>
      </c>
      <c r="P333" s="23">
        <f t="shared" si="75"/>
        <v>-171531.8601146123</v>
      </c>
      <c r="Q333">
        <f t="shared" si="76"/>
        <v>-17153186.011461228</v>
      </c>
    </row>
    <row r="334" spans="2:17">
      <c r="B334" s="15">
        <v>42989</v>
      </c>
      <c r="C334" s="12">
        <f>VLOOKUP(B334,'Hash distribution and Revenue '!B336:S1076,14,1)</f>
        <v>1.1340119828057</v>
      </c>
      <c r="D334">
        <f>VLOOKUP(B334,'Hash distribution and Revenue '!B336:S1076,7,1)</f>
        <v>0.58739999999999992</v>
      </c>
      <c r="E334" s="12">
        <f t="shared" si="69"/>
        <v>587399.99999999988</v>
      </c>
      <c r="F334" s="12">
        <f t="shared" si="65"/>
        <v>80465.753424657523</v>
      </c>
      <c r="G334">
        <f t="shared" si="70"/>
        <v>2317413.6986301364</v>
      </c>
      <c r="H334">
        <f t="shared" si="71"/>
        <v>294311.53972602735</v>
      </c>
      <c r="I334" s="21">
        <f t="shared" si="77"/>
        <v>277593.05518590991</v>
      </c>
      <c r="J334">
        <f t="shared" si="72"/>
        <v>139044.82191780818</v>
      </c>
      <c r="K334">
        <f t="shared" si="73"/>
        <v>115870.68493150682</v>
      </c>
      <c r="L334">
        <f t="shared" si="74"/>
        <v>92696.547945205457</v>
      </c>
      <c r="M334">
        <f t="shared" si="67"/>
        <v>92696.547945205457</v>
      </c>
      <c r="N334">
        <f t="shared" si="66"/>
        <v>104978.15189126879</v>
      </c>
      <c r="O334" s="12">
        <f t="shared" si="68"/>
        <v>197674.69983647426</v>
      </c>
      <c r="P334" s="23">
        <f t="shared" si="75"/>
        <v>-174313.47183423949</v>
      </c>
      <c r="Q334">
        <f t="shared" si="76"/>
        <v>-17431347.183423948</v>
      </c>
    </row>
    <row r="335" spans="2:17">
      <c r="B335" s="15">
        <v>42992</v>
      </c>
      <c r="C335" s="12">
        <f>VLOOKUP(B335,'Hash distribution and Revenue '!B337:S1077,14,1)</f>
        <v>0.85977384431984505</v>
      </c>
      <c r="D335">
        <f>VLOOKUP(B335,'Hash distribution and Revenue '!B337:S1077,7,1)</f>
        <v>0.58739999999999992</v>
      </c>
      <c r="E335" s="12">
        <f t="shared" si="69"/>
        <v>587399.99999999988</v>
      </c>
      <c r="F335" s="12">
        <f t="shared" si="65"/>
        <v>80465.753424657523</v>
      </c>
      <c r="G335">
        <f t="shared" si="70"/>
        <v>2317413.6986301364</v>
      </c>
      <c r="H335">
        <f t="shared" si="71"/>
        <v>294311.53972602735</v>
      </c>
      <c r="I335" s="21">
        <f t="shared" si="77"/>
        <v>277593.05518590991</v>
      </c>
      <c r="J335">
        <f t="shared" si="72"/>
        <v>139044.82191780818</v>
      </c>
      <c r="K335">
        <f t="shared" si="73"/>
        <v>115870.68493150682</v>
      </c>
      <c r="L335">
        <f t="shared" si="74"/>
        <v>92696.547945205457</v>
      </c>
      <c r="M335">
        <f t="shared" si="67"/>
        <v>92696.547945205457</v>
      </c>
      <c r="N335">
        <f t="shared" si="66"/>
        <v>104978.15189126879</v>
      </c>
      <c r="O335" s="12">
        <f t="shared" si="68"/>
        <v>197674.69983647426</v>
      </c>
      <c r="P335" s="23">
        <f t="shared" si="75"/>
        <v>-229913.76321642692</v>
      </c>
      <c r="Q335">
        <f t="shared" si="76"/>
        <v>-22991376.321642693</v>
      </c>
    </row>
    <row r="336" spans="2:17">
      <c r="B336" s="15">
        <v>42995</v>
      </c>
      <c r="C336" s="12">
        <f>VLOOKUP(B336,'Hash distribution and Revenue '!B338:S1078,14,1)</f>
        <v>0.97639154704090003</v>
      </c>
      <c r="D336">
        <f>VLOOKUP(B336,'Hash distribution and Revenue '!B338:S1078,7,1)</f>
        <v>0.58739999999999992</v>
      </c>
      <c r="E336" s="12">
        <f t="shared" si="69"/>
        <v>587399.99999999988</v>
      </c>
      <c r="F336" s="12">
        <f t="shared" si="65"/>
        <v>80465.753424657523</v>
      </c>
      <c r="G336">
        <f t="shared" si="70"/>
        <v>2317413.6986301364</v>
      </c>
      <c r="H336">
        <f t="shared" si="71"/>
        <v>294311.53972602735</v>
      </c>
      <c r="I336" s="21">
        <f t="shared" si="77"/>
        <v>277593.05518590991</v>
      </c>
      <c r="J336">
        <f t="shared" si="72"/>
        <v>139044.82191780818</v>
      </c>
      <c r="K336">
        <f t="shared" si="73"/>
        <v>115870.68493150682</v>
      </c>
      <c r="L336">
        <f t="shared" si="74"/>
        <v>92696.547945205457</v>
      </c>
      <c r="M336">
        <f t="shared" si="67"/>
        <v>92696.547945205457</v>
      </c>
      <c r="N336">
        <f t="shared" si="66"/>
        <v>104978.15189126879</v>
      </c>
      <c r="O336" s="12">
        <f t="shared" si="68"/>
        <v>197674.69983647426</v>
      </c>
      <c r="P336" s="23">
        <f t="shared" si="75"/>
        <v>-202453.33344395173</v>
      </c>
      <c r="Q336">
        <f t="shared" si="76"/>
        <v>-20245333.344395172</v>
      </c>
    </row>
    <row r="337" spans="2:17">
      <c r="B337" s="15">
        <v>42998</v>
      </c>
      <c r="C337" s="12">
        <f>VLOOKUP(B337,'Hash distribution and Revenue '!B339:S1079,14,1)</f>
        <v>0.89013776537948897</v>
      </c>
      <c r="D337">
        <f>VLOOKUP(B337,'Hash distribution and Revenue '!B339:S1079,7,1)</f>
        <v>0.58739999999999992</v>
      </c>
      <c r="E337" s="12">
        <f t="shared" si="69"/>
        <v>587399.99999999988</v>
      </c>
      <c r="F337" s="12">
        <f t="shared" si="65"/>
        <v>80465.753424657523</v>
      </c>
      <c r="G337">
        <f t="shared" si="70"/>
        <v>2317413.6986301364</v>
      </c>
      <c r="H337">
        <f t="shared" si="71"/>
        <v>294311.53972602735</v>
      </c>
      <c r="I337" s="21">
        <f t="shared" si="77"/>
        <v>277593.05518590991</v>
      </c>
      <c r="J337">
        <f t="shared" si="72"/>
        <v>139044.82191780818</v>
      </c>
      <c r="K337">
        <f t="shared" si="73"/>
        <v>115870.68493150682</v>
      </c>
      <c r="L337">
        <f t="shared" si="74"/>
        <v>92696.547945205457</v>
      </c>
      <c r="M337">
        <f t="shared" si="67"/>
        <v>92696.547945205457</v>
      </c>
      <c r="N337">
        <f t="shared" si="66"/>
        <v>104978.15189126879</v>
      </c>
      <c r="O337" s="12">
        <f t="shared" si="68"/>
        <v>197674.69983647426</v>
      </c>
      <c r="P337" s="23">
        <f t="shared" si="75"/>
        <v>-222071.02921246731</v>
      </c>
      <c r="Q337">
        <f t="shared" si="76"/>
        <v>-22207102.92124673</v>
      </c>
    </row>
    <row r="338" spans="2:17">
      <c r="B338" s="15">
        <v>43001</v>
      </c>
      <c r="C338" s="12">
        <f>VLOOKUP(B338,'Hash distribution and Revenue '!B340:S1080,14,1)</f>
        <v>0.86426054133441899</v>
      </c>
      <c r="D338">
        <f>VLOOKUP(B338,'Hash distribution and Revenue '!B340:S1080,7,1)</f>
        <v>0.58739999999999992</v>
      </c>
      <c r="E338" s="12">
        <f t="shared" si="69"/>
        <v>587399.99999999988</v>
      </c>
      <c r="F338" s="12">
        <f t="shared" si="65"/>
        <v>80465.753424657523</v>
      </c>
      <c r="G338">
        <f t="shared" si="70"/>
        <v>2317413.6986301364</v>
      </c>
      <c r="H338">
        <f t="shared" si="71"/>
        <v>294311.53972602735</v>
      </c>
      <c r="I338" s="21">
        <f t="shared" si="77"/>
        <v>277593.05518590991</v>
      </c>
      <c r="J338">
        <f t="shared" si="72"/>
        <v>139044.82191780818</v>
      </c>
      <c r="K338">
        <f t="shared" si="73"/>
        <v>115870.68493150682</v>
      </c>
      <c r="L338">
        <f t="shared" si="74"/>
        <v>92696.547945205457</v>
      </c>
      <c r="M338">
        <f t="shared" si="67"/>
        <v>92696.547945205457</v>
      </c>
      <c r="N338">
        <f t="shared" si="66"/>
        <v>104978.15189126879</v>
      </c>
      <c r="O338" s="12">
        <f t="shared" si="68"/>
        <v>197674.69983647426</v>
      </c>
      <c r="P338" s="23">
        <f t="shared" si="75"/>
        <v>-228720.19040777261</v>
      </c>
      <c r="Q338">
        <f t="shared" si="76"/>
        <v>-22872019.040777262</v>
      </c>
    </row>
    <row r="339" spans="2:17">
      <c r="B339" s="15">
        <v>43004</v>
      </c>
      <c r="C339" s="12">
        <f>VLOOKUP(B339,'Hash distribution and Revenue '!B341:S1081,14,1)</f>
        <v>0.88703842370610397</v>
      </c>
      <c r="D339">
        <f>VLOOKUP(B339,'Hash distribution and Revenue '!B341:S1081,7,1)</f>
        <v>0.58739999999999992</v>
      </c>
      <c r="E339" s="12">
        <f t="shared" si="69"/>
        <v>587399.99999999988</v>
      </c>
      <c r="F339" s="12">
        <f t="shared" si="65"/>
        <v>80465.753424657523</v>
      </c>
      <c r="G339">
        <f t="shared" si="70"/>
        <v>2317413.6986301364</v>
      </c>
      <c r="H339">
        <f t="shared" si="71"/>
        <v>294311.53972602735</v>
      </c>
      <c r="I339" s="21">
        <f t="shared" si="77"/>
        <v>277593.05518590991</v>
      </c>
      <c r="J339">
        <f t="shared" si="72"/>
        <v>139044.82191780818</v>
      </c>
      <c r="K339">
        <f t="shared" si="73"/>
        <v>115870.68493150682</v>
      </c>
      <c r="L339">
        <f t="shared" si="74"/>
        <v>92696.547945205457</v>
      </c>
      <c r="M339">
        <f t="shared" si="67"/>
        <v>92696.547945205457</v>
      </c>
      <c r="N339">
        <f t="shared" si="66"/>
        <v>104978.15189126879</v>
      </c>
      <c r="O339" s="12">
        <f t="shared" si="68"/>
        <v>197674.69983647426</v>
      </c>
      <c r="P339" s="23">
        <f t="shared" si="75"/>
        <v>-222846.95624813699</v>
      </c>
      <c r="Q339">
        <f t="shared" si="76"/>
        <v>-22284695.624813698</v>
      </c>
    </row>
    <row r="340" spans="2:17">
      <c r="B340" s="15">
        <v>43007</v>
      </c>
      <c r="C340" s="12">
        <f>VLOOKUP(B340,'Hash distribution and Revenue '!B342:S1082,14,1)</f>
        <v>0.94873355442808804</v>
      </c>
      <c r="D340">
        <f>VLOOKUP(B340,'Hash distribution and Revenue '!B342:S1082,7,1)</f>
        <v>0.58739999999999992</v>
      </c>
      <c r="E340" s="12">
        <f t="shared" si="69"/>
        <v>587399.99999999988</v>
      </c>
      <c r="F340" s="12">
        <f t="shared" si="65"/>
        <v>80465.753424657523</v>
      </c>
      <c r="G340">
        <f t="shared" si="70"/>
        <v>2317413.6986301364</v>
      </c>
      <c r="H340">
        <f t="shared" si="71"/>
        <v>294311.53972602735</v>
      </c>
      <c r="I340" s="21">
        <f t="shared" si="77"/>
        <v>277593.05518590991</v>
      </c>
      <c r="J340">
        <f t="shared" si="72"/>
        <v>139044.82191780818</v>
      </c>
      <c r="K340">
        <f t="shared" si="73"/>
        <v>115870.68493150682</v>
      </c>
      <c r="L340">
        <f t="shared" si="74"/>
        <v>92696.547945205457</v>
      </c>
      <c r="M340">
        <f t="shared" si="67"/>
        <v>92696.547945205457</v>
      </c>
      <c r="N340">
        <f t="shared" si="66"/>
        <v>104978.15189126879</v>
      </c>
      <c r="O340" s="12">
        <f t="shared" si="68"/>
        <v>197674.69983647426</v>
      </c>
      <c r="P340" s="23">
        <f t="shared" si="75"/>
        <v>-208355.39143767374</v>
      </c>
      <c r="Q340">
        <f t="shared" si="76"/>
        <v>-20835539.143767375</v>
      </c>
    </row>
    <row r="341" spans="2:17">
      <c r="B341" s="15">
        <v>43010</v>
      </c>
      <c r="C341" s="12">
        <f>VLOOKUP(B341,'Hash distribution and Revenue '!B343:S1083,14,1)</f>
        <v>0.98655665100735601</v>
      </c>
      <c r="D341">
        <f>VLOOKUP(B341,'Hash distribution and Revenue '!B343:S1083,7,1)</f>
        <v>0.61219999999999997</v>
      </c>
      <c r="E341" s="12">
        <f t="shared" si="69"/>
        <v>612200</v>
      </c>
      <c r="F341" s="12">
        <f t="shared" si="65"/>
        <v>83863.013698630137</v>
      </c>
      <c r="G341">
        <f t="shared" si="70"/>
        <v>2415254.7945205476</v>
      </c>
      <c r="H341">
        <f t="shared" si="71"/>
        <v>306737.35890410957</v>
      </c>
      <c r="I341" s="21">
        <f t="shared" si="77"/>
        <v>289313.02074363991</v>
      </c>
      <c r="J341">
        <f t="shared" si="72"/>
        <v>144915.28767123286</v>
      </c>
      <c r="K341">
        <f t="shared" si="73"/>
        <v>120762.73972602739</v>
      </c>
      <c r="L341">
        <f t="shared" si="74"/>
        <v>96610.1917808219</v>
      </c>
      <c r="M341">
        <f t="shared" si="67"/>
        <v>96610.1917808219</v>
      </c>
      <c r="N341">
        <f t="shared" si="66"/>
        <v>109410.32446005238</v>
      </c>
      <c r="O341" s="12">
        <f t="shared" si="68"/>
        <v>206020.51624087428</v>
      </c>
      <c r="P341" s="23">
        <f t="shared" si="75"/>
        <v>-208826.86207006994</v>
      </c>
      <c r="Q341">
        <f t="shared" si="76"/>
        <v>-20882686.207006995</v>
      </c>
    </row>
    <row r="342" spans="2:17">
      <c r="B342" s="15">
        <v>43013</v>
      </c>
      <c r="C342" s="12">
        <f>VLOOKUP(B342,'Hash distribution and Revenue '!B344:S1084,14,1)</f>
        <v>0.96845356512721903</v>
      </c>
      <c r="D342">
        <f>VLOOKUP(B342,'Hash distribution and Revenue '!B344:S1084,7,1)</f>
        <v>0.61219999999999997</v>
      </c>
      <c r="E342" s="12">
        <f t="shared" si="69"/>
        <v>612200</v>
      </c>
      <c r="F342" s="12">
        <f t="shared" si="65"/>
        <v>83863.013698630137</v>
      </c>
      <c r="G342">
        <f t="shared" si="70"/>
        <v>2415254.7945205476</v>
      </c>
      <c r="H342">
        <f t="shared" si="71"/>
        <v>306737.35890410957</v>
      </c>
      <c r="I342" s="21">
        <f t="shared" si="77"/>
        <v>289313.02074363991</v>
      </c>
      <c r="J342">
        <f t="shared" si="72"/>
        <v>144915.28767123286</v>
      </c>
      <c r="K342">
        <f t="shared" si="73"/>
        <v>120762.73972602739</v>
      </c>
      <c r="L342">
        <f t="shared" si="74"/>
        <v>96610.1917808219</v>
      </c>
      <c r="M342">
        <f t="shared" si="67"/>
        <v>96610.1917808219</v>
      </c>
      <c r="N342">
        <f t="shared" si="66"/>
        <v>109410.32446005238</v>
      </c>
      <c r="O342" s="12">
        <f t="shared" si="68"/>
        <v>206020.51624087428</v>
      </c>
      <c r="P342" s="23">
        <f t="shared" si="75"/>
        <v>-212730.43458748155</v>
      </c>
      <c r="Q342">
        <f t="shared" si="76"/>
        <v>-21273043.458748154</v>
      </c>
    </row>
    <row r="343" spans="2:17">
      <c r="B343" s="15">
        <v>43016</v>
      </c>
      <c r="C343" s="12">
        <f>VLOOKUP(B343,'Hash distribution and Revenue '!B345:S1085,14,1)</f>
        <v>1.0315648917149101</v>
      </c>
      <c r="D343">
        <f>VLOOKUP(B343,'Hash distribution and Revenue '!B345:S1085,7,1)</f>
        <v>0.61219999999999997</v>
      </c>
      <c r="E343" s="12">
        <f t="shared" si="69"/>
        <v>612200</v>
      </c>
      <c r="F343" s="12">
        <f t="shared" si="65"/>
        <v>83863.013698630137</v>
      </c>
      <c r="G343">
        <f t="shared" si="70"/>
        <v>2415254.7945205476</v>
      </c>
      <c r="H343">
        <f t="shared" si="71"/>
        <v>306737.35890410957</v>
      </c>
      <c r="I343" s="21">
        <f t="shared" si="77"/>
        <v>289313.02074363991</v>
      </c>
      <c r="J343">
        <f t="shared" si="72"/>
        <v>144915.28767123286</v>
      </c>
      <c r="K343">
        <f t="shared" si="73"/>
        <v>120762.73972602739</v>
      </c>
      <c r="L343">
        <f t="shared" si="74"/>
        <v>96610.1917808219</v>
      </c>
      <c r="M343">
        <f t="shared" si="67"/>
        <v>96610.1917808219</v>
      </c>
      <c r="N343">
        <f t="shared" si="66"/>
        <v>109410.32446005238</v>
      </c>
      <c r="O343" s="12">
        <f t="shared" si="68"/>
        <v>206020.51624087428</v>
      </c>
      <c r="P343" s="23">
        <f t="shared" si="75"/>
        <v>-199715.48695641285</v>
      </c>
      <c r="Q343">
        <f t="shared" si="76"/>
        <v>-19971548.695641283</v>
      </c>
    </row>
    <row r="344" spans="2:17">
      <c r="B344" s="15">
        <v>43019</v>
      </c>
      <c r="C344" s="12">
        <f>VLOOKUP(B344,'Hash distribution and Revenue '!B346:S1086,14,1)</f>
        <v>1.0798934858331899</v>
      </c>
      <c r="D344">
        <f>VLOOKUP(B344,'Hash distribution and Revenue '!B346:S1086,7,1)</f>
        <v>0.61219999999999997</v>
      </c>
      <c r="E344" s="12">
        <f t="shared" si="69"/>
        <v>612200</v>
      </c>
      <c r="F344" s="12">
        <f t="shared" si="65"/>
        <v>83863.013698630137</v>
      </c>
      <c r="G344">
        <f t="shared" si="70"/>
        <v>2415254.7945205476</v>
      </c>
      <c r="H344">
        <f t="shared" si="71"/>
        <v>306737.35890410957</v>
      </c>
      <c r="I344" s="21">
        <f t="shared" si="77"/>
        <v>289313.02074363991</v>
      </c>
      <c r="J344">
        <f t="shared" si="72"/>
        <v>144915.28767123286</v>
      </c>
      <c r="K344">
        <f t="shared" si="73"/>
        <v>120762.73972602739</v>
      </c>
      <c r="L344">
        <f t="shared" si="74"/>
        <v>96610.1917808219</v>
      </c>
      <c r="M344">
        <f t="shared" si="67"/>
        <v>96610.1917808219</v>
      </c>
      <c r="N344">
        <f t="shared" si="66"/>
        <v>109410.32446005238</v>
      </c>
      <c r="O344" s="12">
        <f t="shared" si="68"/>
        <v>206020.51624087428</v>
      </c>
      <c r="P344" s="23">
        <f t="shared" si="75"/>
        <v>-190777.55264764332</v>
      </c>
      <c r="Q344">
        <f t="shared" si="76"/>
        <v>-19077755.264764331</v>
      </c>
    </row>
    <row r="345" spans="2:17">
      <c r="B345" s="15">
        <v>43022</v>
      </c>
      <c r="C345" s="12">
        <f>VLOOKUP(B345,'Hash distribution and Revenue '!B347:S1087,14,1)</f>
        <v>1.3048250550602301</v>
      </c>
      <c r="D345">
        <f>VLOOKUP(B345,'Hash distribution and Revenue '!B347:S1087,7,1)</f>
        <v>0.61219999999999997</v>
      </c>
      <c r="E345" s="12">
        <f t="shared" si="69"/>
        <v>612200</v>
      </c>
      <c r="F345" s="12">
        <f t="shared" si="65"/>
        <v>83863.013698630137</v>
      </c>
      <c r="G345">
        <f t="shared" si="70"/>
        <v>2415254.7945205476</v>
      </c>
      <c r="H345">
        <f t="shared" si="71"/>
        <v>306737.35890410957</v>
      </c>
      <c r="I345" s="21">
        <f t="shared" si="77"/>
        <v>289313.02074363991</v>
      </c>
      <c r="J345">
        <f t="shared" si="72"/>
        <v>144915.28767123286</v>
      </c>
      <c r="K345">
        <f t="shared" si="73"/>
        <v>120762.73972602739</v>
      </c>
      <c r="L345">
        <f t="shared" si="74"/>
        <v>96610.1917808219</v>
      </c>
      <c r="M345">
        <f t="shared" si="67"/>
        <v>96610.1917808219</v>
      </c>
      <c r="N345">
        <f t="shared" si="66"/>
        <v>109410.32446005238</v>
      </c>
      <c r="O345" s="12">
        <f t="shared" si="68"/>
        <v>206020.51624087428</v>
      </c>
      <c r="P345" s="23">
        <f t="shared" si="75"/>
        <v>-157890.2938879492</v>
      </c>
      <c r="Q345">
        <f t="shared" si="76"/>
        <v>-15789029.388794919</v>
      </c>
    </row>
    <row r="346" spans="2:17">
      <c r="B346" s="15">
        <v>43025</v>
      </c>
      <c r="C346" s="12">
        <f>VLOOKUP(B346,'Hash distribution and Revenue '!B348:S1088,14,1)</f>
        <v>1.17776893890149</v>
      </c>
      <c r="D346">
        <f>VLOOKUP(B346,'Hash distribution and Revenue '!B348:S1088,7,1)</f>
        <v>0.61219999999999997</v>
      </c>
      <c r="E346" s="12">
        <f t="shared" si="69"/>
        <v>612200</v>
      </c>
      <c r="F346" s="12">
        <f t="shared" si="65"/>
        <v>83863.013698630137</v>
      </c>
      <c r="G346">
        <f t="shared" si="70"/>
        <v>2415254.7945205476</v>
      </c>
      <c r="H346">
        <f t="shared" si="71"/>
        <v>306737.35890410957</v>
      </c>
      <c r="I346" s="21">
        <f t="shared" si="77"/>
        <v>289313.02074363991</v>
      </c>
      <c r="J346">
        <f t="shared" si="72"/>
        <v>144915.28767123286</v>
      </c>
      <c r="K346">
        <f t="shared" si="73"/>
        <v>120762.73972602739</v>
      </c>
      <c r="L346">
        <f t="shared" si="74"/>
        <v>96610.1917808219</v>
      </c>
      <c r="M346">
        <f t="shared" si="67"/>
        <v>96610.1917808219</v>
      </c>
      <c r="N346">
        <f t="shared" si="66"/>
        <v>109410.32446005238</v>
      </c>
      <c r="O346" s="12">
        <f t="shared" si="68"/>
        <v>206020.51624087428</v>
      </c>
      <c r="P346" s="23">
        <f t="shared" si="75"/>
        <v>-174923.3925833453</v>
      </c>
      <c r="Q346">
        <f t="shared" si="76"/>
        <v>-17492339.258334529</v>
      </c>
    </row>
    <row r="347" spans="2:17">
      <c r="B347" s="15">
        <v>43028</v>
      </c>
      <c r="C347" s="12">
        <f>VLOOKUP(B347,'Hash distribution and Revenue '!B349:S1089,14,1)</f>
        <v>1.26306064707036</v>
      </c>
      <c r="D347">
        <f>VLOOKUP(B347,'Hash distribution and Revenue '!B349:S1089,7,1)</f>
        <v>0.61219999999999997</v>
      </c>
      <c r="E347" s="12">
        <f t="shared" si="69"/>
        <v>612200</v>
      </c>
      <c r="F347" s="12">
        <f t="shared" ref="F347:F360" si="78">E347/7.3</f>
        <v>83863.013698630137</v>
      </c>
      <c r="G347">
        <f t="shared" si="70"/>
        <v>2415254.7945205476</v>
      </c>
      <c r="H347">
        <f t="shared" si="71"/>
        <v>306737.35890410957</v>
      </c>
      <c r="I347" s="21">
        <f t="shared" si="77"/>
        <v>289313.02074363991</v>
      </c>
      <c r="J347">
        <f t="shared" si="72"/>
        <v>144915.28767123286</v>
      </c>
      <c r="K347">
        <f t="shared" si="73"/>
        <v>120762.73972602739</v>
      </c>
      <c r="L347">
        <f t="shared" si="74"/>
        <v>96610.1917808219</v>
      </c>
      <c r="M347">
        <f t="shared" si="67"/>
        <v>96610.1917808219</v>
      </c>
      <c r="N347">
        <f t="shared" ref="N347:N360" si="79">F347*5000/7/547.5</f>
        <v>109410.32446005238</v>
      </c>
      <c r="O347" s="12">
        <f t="shared" si="68"/>
        <v>206020.51624087428</v>
      </c>
      <c r="P347" s="23">
        <f t="shared" si="75"/>
        <v>-163111.13299118623</v>
      </c>
      <c r="Q347">
        <f t="shared" si="76"/>
        <v>-16311113.299118623</v>
      </c>
    </row>
    <row r="348" spans="2:17">
      <c r="B348" s="15">
        <v>43031</v>
      </c>
      <c r="C348" s="12">
        <f>VLOOKUP(B348,'Hash distribution and Revenue '!B350:S1090,14,1)</f>
        <v>1.24601449176726</v>
      </c>
      <c r="D348">
        <f>VLOOKUP(B348,'Hash distribution and Revenue '!B350:S1090,7,1)</f>
        <v>0.61219999999999997</v>
      </c>
      <c r="E348" s="12">
        <f t="shared" si="69"/>
        <v>612200</v>
      </c>
      <c r="F348" s="12">
        <f t="shared" si="78"/>
        <v>83863.013698630137</v>
      </c>
      <c r="G348">
        <f t="shared" si="70"/>
        <v>2415254.7945205476</v>
      </c>
      <c r="H348">
        <f t="shared" si="71"/>
        <v>306737.35890410957</v>
      </c>
      <c r="I348" s="21">
        <f t="shared" si="77"/>
        <v>289313.02074363991</v>
      </c>
      <c r="J348">
        <f t="shared" si="72"/>
        <v>144915.28767123286</v>
      </c>
      <c r="K348">
        <f t="shared" si="73"/>
        <v>120762.73972602739</v>
      </c>
      <c r="L348">
        <f t="shared" si="74"/>
        <v>96610.1917808219</v>
      </c>
      <c r="M348">
        <f t="shared" si="67"/>
        <v>96610.1917808219</v>
      </c>
      <c r="N348">
        <f t="shared" si="79"/>
        <v>109410.32446005238</v>
      </c>
      <c r="O348" s="12">
        <f t="shared" si="68"/>
        <v>206020.51624087428</v>
      </c>
      <c r="P348" s="23">
        <f t="shared" si="75"/>
        <v>-165342.59560190118</v>
      </c>
      <c r="Q348">
        <f t="shared" si="76"/>
        <v>-16534259.560190119</v>
      </c>
    </row>
    <row r="349" spans="2:17">
      <c r="B349" s="15">
        <v>43034</v>
      </c>
      <c r="C349" s="12">
        <f>VLOOKUP(B349,'Hash distribution and Revenue '!B351:S1091,14,1)</f>
        <v>1.2406588095452</v>
      </c>
      <c r="D349">
        <f>VLOOKUP(B349,'Hash distribution and Revenue '!B351:S1091,7,1)</f>
        <v>0.61219999999999997</v>
      </c>
      <c r="E349" s="12">
        <f t="shared" si="69"/>
        <v>612200</v>
      </c>
      <c r="F349" s="12">
        <f t="shared" si="78"/>
        <v>83863.013698630137</v>
      </c>
      <c r="G349">
        <f t="shared" si="70"/>
        <v>2415254.7945205476</v>
      </c>
      <c r="H349">
        <f t="shared" si="71"/>
        <v>306737.35890410957</v>
      </c>
      <c r="I349" s="21">
        <f t="shared" si="77"/>
        <v>289313.02074363991</v>
      </c>
      <c r="J349">
        <f t="shared" si="72"/>
        <v>144915.28767123286</v>
      </c>
      <c r="K349">
        <f t="shared" si="73"/>
        <v>120762.73972602739</v>
      </c>
      <c r="L349">
        <f t="shared" si="74"/>
        <v>96610.1917808219</v>
      </c>
      <c r="M349">
        <f t="shared" si="67"/>
        <v>96610.1917808219</v>
      </c>
      <c r="N349">
        <f t="shared" si="79"/>
        <v>109410.32446005238</v>
      </c>
      <c r="O349" s="12">
        <f t="shared" si="68"/>
        <v>206020.51624087428</v>
      </c>
      <c r="P349" s="23">
        <f t="shared" si="75"/>
        <v>-166056.35167140525</v>
      </c>
      <c r="Q349">
        <f t="shared" si="76"/>
        <v>-16605635.167140525</v>
      </c>
    </row>
    <row r="350" spans="2:17">
      <c r="B350" s="15">
        <v>43037</v>
      </c>
      <c r="C350" s="12">
        <f>VLOOKUP(B350,'Hash distribution and Revenue '!B352:S1092,14,1)</f>
        <v>1.06510660513163</v>
      </c>
      <c r="D350">
        <f>VLOOKUP(B350,'Hash distribution and Revenue '!B352:S1092,7,1)</f>
        <v>0.61219999999999997</v>
      </c>
      <c r="E350" s="12">
        <f t="shared" si="69"/>
        <v>612200</v>
      </c>
      <c r="F350" s="12">
        <f t="shared" si="78"/>
        <v>83863.013698630137</v>
      </c>
      <c r="G350">
        <f t="shared" si="70"/>
        <v>2415254.7945205476</v>
      </c>
      <c r="H350">
        <f t="shared" si="71"/>
        <v>306737.35890410957</v>
      </c>
      <c r="I350" s="21">
        <f t="shared" si="77"/>
        <v>289313.02074363991</v>
      </c>
      <c r="J350">
        <f t="shared" si="72"/>
        <v>144915.28767123286</v>
      </c>
      <c r="K350">
        <f t="shared" si="73"/>
        <v>120762.73972602739</v>
      </c>
      <c r="L350">
        <f t="shared" si="74"/>
        <v>96610.1917808219</v>
      </c>
      <c r="M350">
        <f t="shared" si="67"/>
        <v>96610.1917808219</v>
      </c>
      <c r="N350">
        <f t="shared" si="79"/>
        <v>109410.32446005238</v>
      </c>
      <c r="O350" s="12">
        <f t="shared" si="68"/>
        <v>206020.51624087428</v>
      </c>
      <c r="P350" s="23">
        <f t="shared" si="75"/>
        <v>-193426.13231546758</v>
      </c>
      <c r="Q350">
        <f t="shared" si="76"/>
        <v>-19342613.23154676</v>
      </c>
    </row>
    <row r="351" spans="2:17">
      <c r="B351" s="15">
        <v>43040</v>
      </c>
      <c r="C351" s="12">
        <f>VLOOKUP(B351,'Hash distribution and Revenue '!B353:S1093,14,1)</f>
        <v>1.1712840871931101</v>
      </c>
      <c r="D351">
        <f>VLOOKUP(B351,'Hash distribution and Revenue '!B353:S1093,7,1)</f>
        <v>0.63490000000000002</v>
      </c>
      <c r="E351" s="12">
        <f t="shared" si="69"/>
        <v>634900</v>
      </c>
      <c r="F351" s="12">
        <f t="shared" si="78"/>
        <v>86972.602739726033</v>
      </c>
      <c r="G351">
        <f t="shared" si="70"/>
        <v>2504810.9589041094</v>
      </c>
      <c r="H351">
        <f t="shared" si="71"/>
        <v>318110.99178082187</v>
      </c>
      <c r="I351" s="21">
        <f t="shared" si="77"/>
        <v>300040.56986301369</v>
      </c>
      <c r="J351">
        <f t="shared" si="72"/>
        <v>150288.65753424657</v>
      </c>
      <c r="K351">
        <f t="shared" si="73"/>
        <v>125240.54794520547</v>
      </c>
      <c r="L351">
        <f t="shared" si="74"/>
        <v>100192.43835616438</v>
      </c>
      <c r="M351">
        <f t="shared" si="67"/>
        <v>100192.43835616438</v>
      </c>
      <c r="N351">
        <f t="shared" si="79"/>
        <v>113467.19209357603</v>
      </c>
      <c r="O351" s="12">
        <f t="shared" si="68"/>
        <v>213659.63044974039</v>
      </c>
      <c r="P351" s="23">
        <f t="shared" si="75"/>
        <v>-182413.86654340095</v>
      </c>
      <c r="Q351">
        <f t="shared" si="76"/>
        <v>-18241386.654340096</v>
      </c>
    </row>
    <row r="352" spans="2:17">
      <c r="B352" s="15">
        <v>43043</v>
      </c>
      <c r="C352" s="12">
        <f>VLOOKUP(B352,'Hash distribution and Revenue '!B354:S1094,14,1)</f>
        <v>1.27731964388816</v>
      </c>
      <c r="D352">
        <f>VLOOKUP(B352,'Hash distribution and Revenue '!B354:S1094,7,1)</f>
        <v>0.63490000000000002</v>
      </c>
      <c r="E352" s="12">
        <f t="shared" si="69"/>
        <v>634900</v>
      </c>
      <c r="F352" s="12">
        <f t="shared" si="78"/>
        <v>86972.602739726033</v>
      </c>
      <c r="G352">
        <f t="shared" si="70"/>
        <v>2504810.9589041094</v>
      </c>
      <c r="H352">
        <f t="shared" si="71"/>
        <v>318110.99178082187</v>
      </c>
      <c r="I352" s="21">
        <f t="shared" si="77"/>
        <v>300040.56986301369</v>
      </c>
      <c r="J352">
        <f t="shared" si="72"/>
        <v>150288.65753424657</v>
      </c>
      <c r="K352">
        <f t="shared" si="73"/>
        <v>125240.54794520547</v>
      </c>
      <c r="L352">
        <f t="shared" si="74"/>
        <v>100192.43835616438</v>
      </c>
      <c r="M352">
        <f t="shared" si="67"/>
        <v>100192.43835616438</v>
      </c>
      <c r="N352">
        <f t="shared" si="79"/>
        <v>113467.19209357603</v>
      </c>
      <c r="O352" s="12">
        <f t="shared" si="68"/>
        <v>213659.63044974039</v>
      </c>
      <c r="P352" s="23">
        <f t="shared" si="75"/>
        <v>-167270.85827923278</v>
      </c>
      <c r="Q352">
        <f t="shared" si="76"/>
        <v>-16727085.827923277</v>
      </c>
    </row>
    <row r="353" spans="2:17">
      <c r="B353" s="15">
        <v>43046</v>
      </c>
      <c r="C353" s="12">
        <f>VLOOKUP(B353,'Hash distribution and Revenue '!B355:S1095,14,1)</f>
        <v>1.23654725538814</v>
      </c>
      <c r="D353">
        <f>VLOOKUP(B353,'Hash distribution and Revenue '!B355:S1095,7,1)</f>
        <v>0.63490000000000002</v>
      </c>
      <c r="E353" s="12">
        <f t="shared" si="69"/>
        <v>634900</v>
      </c>
      <c r="F353" s="12">
        <f t="shared" si="78"/>
        <v>86972.602739726033</v>
      </c>
      <c r="G353">
        <f t="shared" si="70"/>
        <v>2504810.9589041094</v>
      </c>
      <c r="H353">
        <f t="shared" si="71"/>
        <v>318110.99178082187</v>
      </c>
      <c r="I353" s="21">
        <f t="shared" si="77"/>
        <v>300040.56986301369</v>
      </c>
      <c r="J353">
        <f t="shared" si="72"/>
        <v>150288.65753424657</v>
      </c>
      <c r="K353">
        <f t="shared" si="73"/>
        <v>125240.54794520547</v>
      </c>
      <c r="L353">
        <f t="shared" si="74"/>
        <v>100192.43835616438</v>
      </c>
      <c r="M353">
        <f t="shared" si="67"/>
        <v>100192.43835616438</v>
      </c>
      <c r="N353">
        <f t="shared" si="79"/>
        <v>113467.19209357603</v>
      </c>
      <c r="O353" s="12">
        <f t="shared" si="68"/>
        <v>213659.63044974039</v>
      </c>
      <c r="P353" s="23">
        <f t="shared" si="75"/>
        <v>-172786.27482410264</v>
      </c>
      <c r="Q353">
        <f t="shared" si="76"/>
        <v>-17278627.482410263</v>
      </c>
    </row>
    <row r="354" spans="2:17">
      <c r="B354" s="15">
        <v>43049</v>
      </c>
      <c r="C354" s="12">
        <f>VLOOKUP(B354,'Hash distribution and Revenue '!B356:S1096,14,1)</f>
        <v>1.2196946111415701</v>
      </c>
      <c r="D354">
        <f>VLOOKUP(B354,'Hash distribution and Revenue '!B356:S1096,7,1)</f>
        <v>0.63490000000000002</v>
      </c>
      <c r="E354" s="12">
        <f t="shared" si="69"/>
        <v>634900</v>
      </c>
      <c r="F354" s="12">
        <f t="shared" si="78"/>
        <v>86972.602739726033</v>
      </c>
      <c r="G354">
        <f t="shared" si="70"/>
        <v>2504810.9589041094</v>
      </c>
      <c r="H354">
        <f t="shared" si="71"/>
        <v>318110.99178082187</v>
      </c>
      <c r="I354" s="21">
        <f t="shared" si="77"/>
        <v>300040.56986301369</v>
      </c>
      <c r="J354">
        <f t="shared" si="72"/>
        <v>150288.65753424657</v>
      </c>
      <c r="K354">
        <f t="shared" si="73"/>
        <v>125240.54794520547</v>
      </c>
      <c r="L354">
        <f t="shared" si="74"/>
        <v>100192.43835616438</v>
      </c>
      <c r="M354">
        <f t="shared" si="67"/>
        <v>100192.43835616438</v>
      </c>
      <c r="N354">
        <f t="shared" si="79"/>
        <v>113467.19209357603</v>
      </c>
      <c r="O354" s="12">
        <f t="shared" si="68"/>
        <v>213659.63044974039</v>
      </c>
      <c r="P354" s="23">
        <f t="shared" si="75"/>
        <v>-175173.69413902401</v>
      </c>
      <c r="Q354">
        <f t="shared" si="76"/>
        <v>-17517369.413902402</v>
      </c>
    </row>
    <row r="355" spans="2:17">
      <c r="B355" s="15">
        <v>43052</v>
      </c>
      <c r="C355" s="12">
        <f>VLOOKUP(B355,'Hash distribution and Revenue '!B357:S1097,14,1)</f>
        <v>1.20888566951395</v>
      </c>
      <c r="D355">
        <f>VLOOKUP(B355,'Hash distribution and Revenue '!B357:S1097,7,1)</f>
        <v>0.63490000000000002</v>
      </c>
      <c r="E355" s="12">
        <f t="shared" si="69"/>
        <v>634900</v>
      </c>
      <c r="F355" s="12">
        <f t="shared" si="78"/>
        <v>86972.602739726033</v>
      </c>
      <c r="G355">
        <f t="shared" si="70"/>
        <v>2504810.9589041094</v>
      </c>
      <c r="H355">
        <f t="shared" si="71"/>
        <v>318110.99178082187</v>
      </c>
      <c r="I355" s="21">
        <f t="shared" si="77"/>
        <v>300040.56986301369</v>
      </c>
      <c r="J355">
        <f t="shared" si="72"/>
        <v>150288.65753424657</v>
      </c>
      <c r="K355">
        <f t="shared" si="73"/>
        <v>125240.54794520547</v>
      </c>
      <c r="L355">
        <f t="shared" si="74"/>
        <v>100192.43835616438</v>
      </c>
      <c r="M355">
        <f t="shared" si="67"/>
        <v>100192.43835616438</v>
      </c>
      <c r="N355">
        <f t="shared" si="79"/>
        <v>113467.19209357603</v>
      </c>
      <c r="O355" s="12">
        <f t="shared" si="68"/>
        <v>213659.63044974039</v>
      </c>
      <c r="P355" s="23">
        <f t="shared" si="75"/>
        <v>-176739.97380577383</v>
      </c>
      <c r="Q355">
        <f t="shared" si="76"/>
        <v>-17673997.380577382</v>
      </c>
    </row>
    <row r="356" spans="2:17">
      <c r="B356" s="15">
        <v>43055</v>
      </c>
      <c r="C356" s="12">
        <f>VLOOKUP(B356,'Hash distribution and Revenue '!B358:S1098,14,1)</f>
        <v>1.45071846071208</v>
      </c>
      <c r="D356">
        <f>VLOOKUP(B356,'Hash distribution and Revenue '!B358:S1098,7,1)</f>
        <v>0.63490000000000002</v>
      </c>
      <c r="E356" s="12">
        <f t="shared" si="69"/>
        <v>634900</v>
      </c>
      <c r="F356" s="12">
        <f t="shared" si="78"/>
        <v>86972.602739726033</v>
      </c>
      <c r="G356">
        <f t="shared" si="70"/>
        <v>2504810.9589041094</v>
      </c>
      <c r="H356">
        <f t="shared" si="71"/>
        <v>318110.99178082187</v>
      </c>
      <c r="I356" s="21">
        <f t="shared" si="77"/>
        <v>300040.56986301369</v>
      </c>
      <c r="J356">
        <f t="shared" si="72"/>
        <v>150288.65753424657</v>
      </c>
      <c r="K356">
        <f t="shared" si="73"/>
        <v>125240.54794520547</v>
      </c>
      <c r="L356">
        <f t="shared" si="74"/>
        <v>100192.43835616438</v>
      </c>
      <c r="M356">
        <f t="shared" si="67"/>
        <v>100192.43835616438</v>
      </c>
      <c r="N356">
        <f t="shared" si="79"/>
        <v>113467.19209357603</v>
      </c>
      <c r="O356" s="12">
        <f t="shared" si="68"/>
        <v>213659.63044974039</v>
      </c>
      <c r="P356" s="23">
        <f t="shared" si="75"/>
        <v>-147277.49423303423</v>
      </c>
      <c r="Q356">
        <f t="shared" si="76"/>
        <v>-14727749.423303423</v>
      </c>
    </row>
    <row r="357" spans="2:17">
      <c r="B357" s="15">
        <v>43058</v>
      </c>
      <c r="C357" s="12">
        <f>VLOOKUP(B357,'Hash distribution and Revenue '!B359:S1099,14,1)</f>
        <v>1.4810903887637801</v>
      </c>
      <c r="D357">
        <f>VLOOKUP(B357,'Hash distribution and Revenue '!B359:S1099,7,1)</f>
        <v>0.63490000000000002</v>
      </c>
      <c r="E357" s="12">
        <f t="shared" si="69"/>
        <v>634900</v>
      </c>
      <c r="F357" s="12">
        <f t="shared" si="78"/>
        <v>86972.602739726033</v>
      </c>
      <c r="G357">
        <f t="shared" si="70"/>
        <v>2504810.9589041094</v>
      </c>
      <c r="H357">
        <f t="shared" si="71"/>
        <v>318110.99178082187</v>
      </c>
      <c r="I357" s="21">
        <f t="shared" si="77"/>
        <v>300040.56986301369</v>
      </c>
      <c r="J357">
        <f t="shared" si="72"/>
        <v>150288.65753424657</v>
      </c>
      <c r="K357">
        <f t="shared" si="73"/>
        <v>125240.54794520547</v>
      </c>
      <c r="L357">
        <f t="shared" si="74"/>
        <v>100192.43835616438</v>
      </c>
      <c r="M357">
        <f t="shared" si="67"/>
        <v>100192.43835616438</v>
      </c>
      <c r="N357">
        <f t="shared" si="79"/>
        <v>113467.19209357603</v>
      </c>
      <c r="O357" s="12">
        <f t="shared" si="68"/>
        <v>213659.63044974039</v>
      </c>
      <c r="P357" s="23">
        <f t="shared" si="75"/>
        <v>-144257.33296243008</v>
      </c>
      <c r="Q357">
        <f t="shared" si="76"/>
        <v>-14425733.296243008</v>
      </c>
    </row>
    <row r="358" spans="2:17">
      <c r="B358" s="15">
        <v>43061</v>
      </c>
      <c r="C358" s="12">
        <f>VLOOKUP(B358,'Hash distribution and Revenue '!B360:S1100,14,1)</f>
        <v>1.52109360904839</v>
      </c>
      <c r="D358">
        <f>VLOOKUP(B358,'Hash distribution and Revenue '!B360:S1100,7,1)</f>
        <v>0.63490000000000002</v>
      </c>
      <c r="E358" s="12">
        <f t="shared" si="69"/>
        <v>634900</v>
      </c>
      <c r="F358" s="12">
        <f t="shared" si="78"/>
        <v>86972.602739726033</v>
      </c>
      <c r="G358">
        <f t="shared" si="70"/>
        <v>2504810.9589041094</v>
      </c>
      <c r="H358">
        <f t="shared" si="71"/>
        <v>318110.99178082187</v>
      </c>
      <c r="I358" s="21">
        <f t="shared" si="77"/>
        <v>300040.56986301369</v>
      </c>
      <c r="J358">
        <f t="shared" si="72"/>
        <v>150288.65753424657</v>
      </c>
      <c r="K358">
        <f t="shared" si="73"/>
        <v>125240.54794520547</v>
      </c>
      <c r="L358">
        <f t="shared" si="74"/>
        <v>100192.43835616438</v>
      </c>
      <c r="M358">
        <f t="shared" si="67"/>
        <v>100192.43835616438</v>
      </c>
      <c r="N358">
        <f t="shared" si="79"/>
        <v>113467.19209357603</v>
      </c>
      <c r="O358" s="12">
        <f t="shared" si="68"/>
        <v>213659.63044974039</v>
      </c>
      <c r="P358" s="23">
        <f t="shared" si="75"/>
        <v>-140463.48501181186</v>
      </c>
      <c r="Q358">
        <f t="shared" si="76"/>
        <v>-14046348.501181187</v>
      </c>
    </row>
    <row r="359" spans="2:17">
      <c r="B359" s="15">
        <v>43064</v>
      </c>
      <c r="C359" s="12">
        <f>VLOOKUP(B359,'Hash distribution and Revenue '!B361:S1101,14,1)</f>
        <v>1.6410815584262</v>
      </c>
      <c r="D359">
        <f>VLOOKUP(B359,'Hash distribution and Revenue '!B361:S1101,7,1)</f>
        <v>0.63490000000000002</v>
      </c>
      <c r="E359" s="12">
        <f t="shared" si="69"/>
        <v>634900</v>
      </c>
      <c r="F359" s="12">
        <f t="shared" si="78"/>
        <v>86972.602739726033</v>
      </c>
      <c r="G359">
        <f t="shared" si="70"/>
        <v>2504810.9589041094</v>
      </c>
      <c r="H359">
        <f t="shared" si="71"/>
        <v>318110.99178082187</v>
      </c>
      <c r="I359" s="21">
        <f t="shared" si="77"/>
        <v>300040.56986301369</v>
      </c>
      <c r="J359">
        <f t="shared" si="72"/>
        <v>150288.65753424657</v>
      </c>
      <c r="K359">
        <f t="shared" si="73"/>
        <v>125240.54794520547</v>
      </c>
      <c r="L359">
        <f t="shared" si="74"/>
        <v>100192.43835616438</v>
      </c>
      <c r="M359">
        <f t="shared" si="67"/>
        <v>100192.43835616438</v>
      </c>
      <c r="N359">
        <f t="shared" si="79"/>
        <v>113467.19209357603</v>
      </c>
      <c r="O359" s="12">
        <f t="shared" si="68"/>
        <v>213659.63044974039</v>
      </c>
      <c r="P359" s="23">
        <f t="shared" si="75"/>
        <v>-130193.40097458675</v>
      </c>
      <c r="Q359">
        <f t="shared" si="76"/>
        <v>-13019340.097458676</v>
      </c>
    </row>
    <row r="360" spans="2:17">
      <c r="B360" s="15">
        <v>43067</v>
      </c>
      <c r="C360" s="12">
        <f>VLOOKUP(B360,'Hash distribution and Revenue '!B362:S1102,14,1)</f>
        <v>1.87776833140303</v>
      </c>
      <c r="D360">
        <f>VLOOKUP(B360,'Hash distribution and Revenue '!B362:S1102,7,1)</f>
        <v>0.63490000000000002</v>
      </c>
      <c r="E360" s="12">
        <f t="shared" si="69"/>
        <v>634900</v>
      </c>
      <c r="F360" s="12">
        <f t="shared" si="78"/>
        <v>86972.602739726033</v>
      </c>
      <c r="G360">
        <f t="shared" si="70"/>
        <v>2504810.9589041094</v>
      </c>
      <c r="H360">
        <f t="shared" si="71"/>
        <v>318110.99178082187</v>
      </c>
      <c r="I360" s="21">
        <f t="shared" si="77"/>
        <v>300040.56986301369</v>
      </c>
      <c r="J360">
        <f t="shared" si="72"/>
        <v>150288.65753424657</v>
      </c>
      <c r="K360">
        <f t="shared" si="73"/>
        <v>125240.54794520547</v>
      </c>
      <c r="L360">
        <f t="shared" si="74"/>
        <v>100192.43835616438</v>
      </c>
      <c r="M360">
        <f t="shared" si="67"/>
        <v>100192.43835616438</v>
      </c>
      <c r="N360">
        <f t="shared" si="79"/>
        <v>113467.19209357603</v>
      </c>
      <c r="O360" s="12">
        <f t="shared" si="68"/>
        <v>213659.63044974039</v>
      </c>
      <c r="P360" s="23">
        <f t="shared" si="75"/>
        <v>-113782.80755313851</v>
      </c>
      <c r="Q360">
        <f t="shared" si="76"/>
        <v>-11378280.755313851</v>
      </c>
    </row>
    <row r="361" spans="2:17">
      <c r="B361" s="14">
        <v>43070</v>
      </c>
      <c r="C361" s="12">
        <f>VLOOKUP(B361,'Hash distribution and Revenue '!B363:S1103,14,1)</f>
        <v>2.0489157849989099</v>
      </c>
      <c r="D361">
        <f>VLOOKUP(B361,'Hash distribution and Revenue '!B363:S1103,7,1)</f>
        <v>0.65239999999999998</v>
      </c>
      <c r="E361" s="12">
        <f t="shared" si="69"/>
        <v>652400</v>
      </c>
      <c r="F361" s="12">
        <f t="shared" ref="F361:F424" si="80">E361/13</f>
        <v>50184.615384615383</v>
      </c>
      <c r="G361">
        <f t="shared" ref="G361:G424" si="81">F361*1.3*24</f>
        <v>1565760</v>
      </c>
      <c r="H361">
        <f t="shared" si="71"/>
        <v>198851.52</v>
      </c>
      <c r="I361" s="21">
        <f t="shared" si="77"/>
        <v>187555.68</v>
      </c>
      <c r="J361">
        <f t="shared" si="72"/>
        <v>93945.599999999991</v>
      </c>
      <c r="K361">
        <f t="shared" si="73"/>
        <v>78288</v>
      </c>
      <c r="L361">
        <f t="shared" si="74"/>
        <v>62630.400000000001</v>
      </c>
      <c r="M361">
        <f t="shared" si="67"/>
        <v>62630.400000000001</v>
      </c>
      <c r="N361">
        <f t="shared" ref="N361:N424" si="82">F361*5768/7/547.5</f>
        <v>75528.991921320674</v>
      </c>
      <c r="O361" s="12">
        <f t="shared" si="68"/>
        <v>138159.39192132067</v>
      </c>
      <c r="P361" s="23">
        <f t="shared" si="75"/>
        <v>-67429.488325997329</v>
      </c>
      <c r="Q361">
        <f t="shared" si="76"/>
        <v>-6742948.832599733</v>
      </c>
    </row>
    <row r="362" spans="2:17">
      <c r="B362" s="15">
        <v>43073</v>
      </c>
      <c r="C362" s="12">
        <f>VLOOKUP(B362,'Hash distribution and Revenue '!B364:S1104,14,1)</f>
        <v>2.1761563002377402</v>
      </c>
      <c r="D362">
        <f>VLOOKUP(B362,'Hash distribution and Revenue '!B364:S1104,7,1)</f>
        <v>0.65239999999999998</v>
      </c>
      <c r="E362" s="12">
        <f t="shared" si="69"/>
        <v>652400</v>
      </c>
      <c r="F362" s="12">
        <f t="shared" si="80"/>
        <v>50184.615384615383</v>
      </c>
      <c r="G362">
        <f t="shared" si="81"/>
        <v>1565760</v>
      </c>
      <c r="H362">
        <f t="shared" si="71"/>
        <v>198851.52</v>
      </c>
      <c r="I362" s="21">
        <f t="shared" si="77"/>
        <v>187555.68</v>
      </c>
      <c r="J362">
        <f t="shared" si="72"/>
        <v>93945.599999999991</v>
      </c>
      <c r="K362">
        <f t="shared" si="73"/>
        <v>78288</v>
      </c>
      <c r="L362">
        <f t="shared" si="74"/>
        <v>62630.400000000001</v>
      </c>
      <c r="M362">
        <f t="shared" si="67"/>
        <v>62630.400000000001</v>
      </c>
      <c r="N362">
        <f t="shared" si="82"/>
        <v>75528.991921320674</v>
      </c>
      <c r="O362" s="12">
        <f t="shared" si="68"/>
        <v>138159.39192132067</v>
      </c>
      <c r="P362" s="23">
        <f t="shared" si="75"/>
        <v>-63486.807335450612</v>
      </c>
      <c r="Q362">
        <f t="shared" si="76"/>
        <v>-6348680.7335450612</v>
      </c>
    </row>
    <row r="363" spans="2:17">
      <c r="B363" s="15">
        <v>43076</v>
      </c>
      <c r="C363" s="12">
        <f>VLOOKUP(B363,'Hash distribution and Revenue '!B365:S1105,14,1)</f>
        <v>2.8292257586704901</v>
      </c>
      <c r="D363">
        <f>VLOOKUP(B363,'Hash distribution and Revenue '!B365:S1105,7,1)</f>
        <v>0.65239999999999998</v>
      </c>
      <c r="E363" s="12">
        <f t="shared" si="69"/>
        <v>652400</v>
      </c>
      <c r="F363" s="12">
        <f t="shared" si="80"/>
        <v>50184.615384615383</v>
      </c>
      <c r="G363">
        <f t="shared" si="81"/>
        <v>1565760</v>
      </c>
      <c r="H363">
        <f t="shared" si="71"/>
        <v>198851.52</v>
      </c>
      <c r="I363" s="21">
        <f t="shared" si="77"/>
        <v>187555.68</v>
      </c>
      <c r="J363">
        <f t="shared" si="72"/>
        <v>93945.599999999991</v>
      </c>
      <c r="K363">
        <f t="shared" si="73"/>
        <v>78288</v>
      </c>
      <c r="L363">
        <f t="shared" si="74"/>
        <v>62630.400000000001</v>
      </c>
      <c r="M363">
        <f t="shared" si="67"/>
        <v>62630.400000000001</v>
      </c>
      <c r="N363">
        <f t="shared" si="82"/>
        <v>75528.991921320674</v>
      </c>
      <c r="O363" s="12">
        <f t="shared" si="68"/>
        <v>138159.39192132067</v>
      </c>
      <c r="P363" s="23">
        <f t="shared" si="75"/>
        <v>-48831.933002223384</v>
      </c>
      <c r="Q363">
        <f t="shared" si="76"/>
        <v>-4883193.3002223382</v>
      </c>
    </row>
    <row r="364" spans="2:17">
      <c r="B364" s="15">
        <v>43079</v>
      </c>
      <c r="C364" s="12">
        <f>VLOOKUP(B364,'Hash distribution and Revenue '!B366:S1106,14,1)</f>
        <v>2.44287981310055</v>
      </c>
      <c r="D364">
        <f>VLOOKUP(B364,'Hash distribution and Revenue '!B366:S1106,7,1)</f>
        <v>0.65239999999999998</v>
      </c>
      <c r="E364" s="12">
        <f t="shared" si="69"/>
        <v>652400</v>
      </c>
      <c r="F364" s="12">
        <f t="shared" si="80"/>
        <v>50184.615384615383</v>
      </c>
      <c r="G364">
        <f t="shared" si="81"/>
        <v>1565760</v>
      </c>
      <c r="H364">
        <f t="shared" si="71"/>
        <v>198851.52</v>
      </c>
      <c r="I364" s="21">
        <f t="shared" si="77"/>
        <v>187555.68</v>
      </c>
      <c r="J364">
        <f t="shared" si="72"/>
        <v>93945.599999999991</v>
      </c>
      <c r="K364">
        <f t="shared" si="73"/>
        <v>78288</v>
      </c>
      <c r="L364">
        <f t="shared" si="74"/>
        <v>62630.400000000001</v>
      </c>
      <c r="M364">
        <f t="shared" si="67"/>
        <v>62630.400000000001</v>
      </c>
      <c r="N364">
        <f t="shared" si="82"/>
        <v>75528.991921320674</v>
      </c>
      <c r="O364" s="12">
        <f t="shared" si="68"/>
        <v>138159.39192132067</v>
      </c>
      <c r="P364" s="23">
        <f t="shared" si="75"/>
        <v>-56554.951373623291</v>
      </c>
      <c r="Q364">
        <f t="shared" si="76"/>
        <v>-5655495.1373623293</v>
      </c>
    </row>
    <row r="365" spans="2:17">
      <c r="B365" s="15">
        <v>43082</v>
      </c>
      <c r="C365" s="12">
        <f>VLOOKUP(B365,'Hash distribution and Revenue '!B367:S1107,14,1)</f>
        <v>2.59347933727476</v>
      </c>
      <c r="D365">
        <f>VLOOKUP(B365,'Hash distribution and Revenue '!B367:S1107,7,1)</f>
        <v>0.65239999999999998</v>
      </c>
      <c r="E365" s="12">
        <f t="shared" si="69"/>
        <v>652400</v>
      </c>
      <c r="F365" s="12">
        <f t="shared" si="80"/>
        <v>50184.615384615383</v>
      </c>
      <c r="G365">
        <f t="shared" si="81"/>
        <v>1565760</v>
      </c>
      <c r="H365">
        <f t="shared" si="71"/>
        <v>198851.52</v>
      </c>
      <c r="I365" s="21">
        <f t="shared" si="77"/>
        <v>187555.68</v>
      </c>
      <c r="J365">
        <f t="shared" si="72"/>
        <v>93945.599999999991</v>
      </c>
      <c r="K365">
        <f t="shared" si="73"/>
        <v>78288</v>
      </c>
      <c r="L365">
        <f t="shared" si="74"/>
        <v>62630.400000000001</v>
      </c>
      <c r="M365">
        <f t="shared" si="67"/>
        <v>62630.400000000001</v>
      </c>
      <c r="N365">
        <f t="shared" si="82"/>
        <v>75528.991921320674</v>
      </c>
      <c r="O365" s="12">
        <f t="shared" si="68"/>
        <v>138159.39192132067</v>
      </c>
      <c r="P365" s="23">
        <f t="shared" si="75"/>
        <v>-53270.830600547284</v>
      </c>
      <c r="Q365">
        <f t="shared" si="76"/>
        <v>-5327083.0600547288</v>
      </c>
    </row>
    <row r="366" spans="2:17">
      <c r="B366" s="15">
        <v>43085</v>
      </c>
      <c r="C366" s="12">
        <f>VLOOKUP(B366,'Hash distribution and Revenue '!B368:S1108,14,1)</f>
        <v>3.08175814718135</v>
      </c>
      <c r="D366">
        <f>VLOOKUP(B366,'Hash distribution and Revenue '!B368:S1108,7,1)</f>
        <v>0.65239999999999998</v>
      </c>
      <c r="E366" s="12">
        <f t="shared" si="69"/>
        <v>652400</v>
      </c>
      <c r="F366" s="12">
        <f t="shared" si="80"/>
        <v>50184.615384615383</v>
      </c>
      <c r="G366">
        <f t="shared" si="81"/>
        <v>1565760</v>
      </c>
      <c r="H366">
        <f t="shared" si="71"/>
        <v>198851.52</v>
      </c>
      <c r="I366" s="21">
        <f t="shared" si="77"/>
        <v>187555.68</v>
      </c>
      <c r="J366">
        <f t="shared" si="72"/>
        <v>93945.599999999991</v>
      </c>
      <c r="K366">
        <f t="shared" si="73"/>
        <v>78288</v>
      </c>
      <c r="L366">
        <f t="shared" si="74"/>
        <v>62630.400000000001</v>
      </c>
      <c r="M366">
        <f t="shared" si="67"/>
        <v>62630.400000000001</v>
      </c>
      <c r="N366">
        <f t="shared" si="82"/>
        <v>75528.991921320674</v>
      </c>
      <c r="O366" s="12">
        <f t="shared" si="68"/>
        <v>138159.39192132067</v>
      </c>
      <c r="P366" s="23">
        <f t="shared" si="75"/>
        <v>-44830.354481105067</v>
      </c>
      <c r="Q366">
        <f t="shared" si="76"/>
        <v>-4483035.4481105069</v>
      </c>
    </row>
    <row r="367" spans="2:17">
      <c r="B367" s="15">
        <v>43088</v>
      </c>
      <c r="C367" s="12">
        <f>VLOOKUP(B367,'Hash distribution and Revenue '!B369:S1109,14,1)</f>
        <v>2.3864525529496299</v>
      </c>
      <c r="D367">
        <f>VLOOKUP(B367,'Hash distribution and Revenue '!B369:S1109,7,1)</f>
        <v>0.65239999999999998</v>
      </c>
      <c r="E367" s="12">
        <f t="shared" si="69"/>
        <v>652400</v>
      </c>
      <c r="F367" s="12">
        <f t="shared" si="80"/>
        <v>50184.615384615383</v>
      </c>
      <c r="G367">
        <f t="shared" si="81"/>
        <v>1565760</v>
      </c>
      <c r="H367">
        <f t="shared" si="71"/>
        <v>198851.52</v>
      </c>
      <c r="I367" s="21">
        <f t="shared" si="77"/>
        <v>187555.68</v>
      </c>
      <c r="J367">
        <f t="shared" si="72"/>
        <v>93945.599999999991</v>
      </c>
      <c r="K367">
        <f t="shared" si="73"/>
        <v>78288</v>
      </c>
      <c r="L367">
        <f t="shared" si="74"/>
        <v>62630.400000000001</v>
      </c>
      <c r="M367">
        <f t="shared" si="67"/>
        <v>62630.400000000001</v>
      </c>
      <c r="N367">
        <f t="shared" si="82"/>
        <v>75528.991921320674</v>
      </c>
      <c r="O367" s="12">
        <f t="shared" si="68"/>
        <v>138159.39192132067</v>
      </c>
      <c r="P367" s="23">
        <f t="shared" si="75"/>
        <v>-57892.20711637746</v>
      </c>
      <c r="Q367">
        <f t="shared" si="76"/>
        <v>-5789220.7116377456</v>
      </c>
    </row>
    <row r="368" spans="2:17">
      <c r="B368" s="15">
        <v>43091</v>
      </c>
      <c r="C368" s="12">
        <f>VLOOKUP(B368,'Hash distribution and Revenue '!B370:S1110,14,1)</f>
        <v>1.85686513367997</v>
      </c>
      <c r="D368">
        <f>VLOOKUP(B368,'Hash distribution and Revenue '!B370:S1110,7,1)</f>
        <v>0.65239999999999998</v>
      </c>
      <c r="E368" s="12">
        <f t="shared" si="69"/>
        <v>652400</v>
      </c>
      <c r="F368" s="12">
        <f t="shared" si="80"/>
        <v>50184.615384615383</v>
      </c>
      <c r="G368">
        <f t="shared" si="81"/>
        <v>1565760</v>
      </c>
      <c r="H368">
        <f t="shared" si="71"/>
        <v>198851.52</v>
      </c>
      <c r="I368" s="21">
        <f t="shared" si="77"/>
        <v>187555.68</v>
      </c>
      <c r="J368">
        <f t="shared" si="72"/>
        <v>93945.599999999991</v>
      </c>
      <c r="K368">
        <f t="shared" si="73"/>
        <v>78288</v>
      </c>
      <c r="L368">
        <f t="shared" si="74"/>
        <v>62630.400000000001</v>
      </c>
      <c r="M368">
        <f t="shared" si="67"/>
        <v>62630.400000000001</v>
      </c>
      <c r="N368">
        <f t="shared" si="82"/>
        <v>75528.991921320674</v>
      </c>
      <c r="O368" s="12">
        <f t="shared" si="68"/>
        <v>138159.39192132067</v>
      </c>
      <c r="P368" s="23">
        <f t="shared" si="75"/>
        <v>-74403.645450751617</v>
      </c>
      <c r="Q368">
        <f t="shared" si="76"/>
        <v>-7440364.5450751614</v>
      </c>
    </row>
    <row r="369" spans="2:17">
      <c r="B369" s="15">
        <v>43094</v>
      </c>
      <c r="C369" s="12">
        <f>VLOOKUP(B369,'Hash distribution and Revenue '!B371:S1111,14,1)</f>
        <v>1.8830162729417299</v>
      </c>
      <c r="D369">
        <f>VLOOKUP(B369,'Hash distribution and Revenue '!B371:S1111,7,1)</f>
        <v>0.65239999999999998</v>
      </c>
      <c r="E369" s="12">
        <f t="shared" si="69"/>
        <v>652400</v>
      </c>
      <c r="F369" s="12">
        <f t="shared" si="80"/>
        <v>50184.615384615383</v>
      </c>
      <c r="G369">
        <f t="shared" si="81"/>
        <v>1565760</v>
      </c>
      <c r="H369">
        <f t="shared" si="71"/>
        <v>198851.52</v>
      </c>
      <c r="I369" s="21">
        <f t="shared" si="77"/>
        <v>187555.68</v>
      </c>
      <c r="J369">
        <f t="shared" si="72"/>
        <v>93945.599999999991</v>
      </c>
      <c r="K369">
        <f t="shared" si="73"/>
        <v>78288</v>
      </c>
      <c r="L369">
        <f t="shared" si="74"/>
        <v>62630.400000000001</v>
      </c>
      <c r="M369">
        <f t="shared" si="67"/>
        <v>62630.400000000001</v>
      </c>
      <c r="N369">
        <f t="shared" si="82"/>
        <v>75528.991921320674</v>
      </c>
      <c r="O369" s="12">
        <f t="shared" si="68"/>
        <v>138159.39192132067</v>
      </c>
      <c r="P369" s="23">
        <f t="shared" si="75"/>
        <v>-73370.321271420587</v>
      </c>
      <c r="Q369">
        <f t="shared" si="76"/>
        <v>-7337032.1271420587</v>
      </c>
    </row>
    <row r="370" spans="2:17">
      <c r="B370" s="15">
        <v>43097</v>
      </c>
      <c r="C370" s="12">
        <f>VLOOKUP(B370,'Hash distribution and Revenue '!B372:S1112,14,1)</f>
        <v>1.9608655833005399</v>
      </c>
      <c r="D370">
        <f>VLOOKUP(B370,'Hash distribution and Revenue '!B372:S1112,7,1)</f>
        <v>0.65239999999999998</v>
      </c>
      <c r="E370" s="12">
        <f t="shared" si="69"/>
        <v>652400</v>
      </c>
      <c r="F370" s="12">
        <f t="shared" si="80"/>
        <v>50184.615384615383</v>
      </c>
      <c r="G370">
        <f t="shared" si="81"/>
        <v>1565760</v>
      </c>
      <c r="H370">
        <f t="shared" si="71"/>
        <v>198851.52</v>
      </c>
      <c r="I370" s="21">
        <f t="shared" si="77"/>
        <v>187555.68</v>
      </c>
      <c r="J370">
        <f t="shared" si="72"/>
        <v>93945.599999999991</v>
      </c>
      <c r="K370">
        <f t="shared" si="73"/>
        <v>78288</v>
      </c>
      <c r="L370">
        <f t="shared" si="74"/>
        <v>62630.400000000001</v>
      </c>
      <c r="M370">
        <f t="shared" si="67"/>
        <v>62630.400000000001</v>
      </c>
      <c r="N370">
        <f t="shared" si="82"/>
        <v>75528.991921320674</v>
      </c>
      <c r="O370" s="12">
        <f t="shared" si="68"/>
        <v>138159.39192132067</v>
      </c>
      <c r="P370" s="23">
        <f t="shared" si="75"/>
        <v>-70457.36955777969</v>
      </c>
      <c r="Q370">
        <f t="shared" si="76"/>
        <v>-7045736.9557779692</v>
      </c>
    </row>
    <row r="371" spans="2:17">
      <c r="B371" s="15">
        <v>43100</v>
      </c>
      <c r="C371" s="12">
        <f>VLOOKUP(B371,'Hash distribution and Revenue '!B373:S1113,14,1)</f>
        <v>1.9004414160432599</v>
      </c>
      <c r="D371">
        <f>VLOOKUP(B371,'Hash distribution and Revenue '!B373:S1113,7,1)</f>
        <v>0.65239999999999998</v>
      </c>
      <c r="E371" s="12">
        <f t="shared" si="69"/>
        <v>652400</v>
      </c>
      <c r="F371" s="12">
        <f t="shared" si="80"/>
        <v>50184.615384615383</v>
      </c>
      <c r="G371">
        <f t="shared" si="81"/>
        <v>1565760</v>
      </c>
      <c r="H371">
        <f t="shared" si="71"/>
        <v>198851.52</v>
      </c>
      <c r="I371" s="21">
        <f t="shared" si="77"/>
        <v>187555.68</v>
      </c>
      <c r="J371">
        <f t="shared" si="72"/>
        <v>93945.599999999991</v>
      </c>
      <c r="K371">
        <f t="shared" si="73"/>
        <v>78288</v>
      </c>
      <c r="L371">
        <f t="shared" si="74"/>
        <v>62630.400000000001</v>
      </c>
      <c r="M371">
        <f t="shared" si="67"/>
        <v>62630.400000000001</v>
      </c>
      <c r="N371">
        <f t="shared" si="82"/>
        <v>75528.991921320674</v>
      </c>
      <c r="O371" s="12">
        <f t="shared" si="68"/>
        <v>138159.39192132067</v>
      </c>
      <c r="P371" s="23">
        <f t="shared" si="75"/>
        <v>-72697.579790462609</v>
      </c>
      <c r="Q371">
        <f t="shared" si="76"/>
        <v>-7269757.9790462609</v>
      </c>
    </row>
    <row r="372" spans="2:17">
      <c r="B372" s="15">
        <v>43103</v>
      </c>
      <c r="C372" s="12">
        <f>VLOOKUP(B372,'Hash distribution and Revenue '!B374:S1114,14,1)</f>
        <v>1.9793522588399799</v>
      </c>
      <c r="D372">
        <f>VLOOKUP(B372,'Hash distribution and Revenue '!B374:S1114,7,1)</f>
        <v>0.68649999999999989</v>
      </c>
      <c r="E372" s="12">
        <f t="shared" si="69"/>
        <v>686499.99999999988</v>
      </c>
      <c r="F372" s="12">
        <f t="shared" si="80"/>
        <v>52807.692307692298</v>
      </c>
      <c r="G372">
        <f t="shared" si="81"/>
        <v>1647599.9999999995</v>
      </c>
      <c r="H372">
        <f t="shared" si="71"/>
        <v>209245.19999999995</v>
      </c>
      <c r="I372" s="21">
        <f t="shared" si="77"/>
        <v>197358.9428571428</v>
      </c>
      <c r="J372">
        <f t="shared" si="72"/>
        <v>98855.999999999971</v>
      </c>
      <c r="K372">
        <f t="shared" si="73"/>
        <v>82379.999999999985</v>
      </c>
      <c r="L372">
        <f t="shared" si="74"/>
        <v>65903.999999999985</v>
      </c>
      <c r="M372">
        <f t="shared" si="67"/>
        <v>65903.999999999985</v>
      </c>
      <c r="N372">
        <f t="shared" si="82"/>
        <v>79476.782578152415</v>
      </c>
      <c r="O372" s="12">
        <f t="shared" si="68"/>
        <v>145380.7825781524</v>
      </c>
      <c r="P372" s="23">
        <f t="shared" si="75"/>
        <v>-73447.66580916442</v>
      </c>
      <c r="Q372">
        <f t="shared" si="76"/>
        <v>-7344766.580916442</v>
      </c>
    </row>
    <row r="373" spans="2:17">
      <c r="B373" s="15">
        <v>43106</v>
      </c>
      <c r="C373" s="12">
        <f>VLOOKUP(B373,'Hash distribution and Revenue '!B375:S1115,14,1)</f>
        <v>2.2822253168007598</v>
      </c>
      <c r="D373">
        <f>VLOOKUP(B373,'Hash distribution and Revenue '!B375:S1115,7,1)</f>
        <v>0.68649999999999989</v>
      </c>
      <c r="E373" s="12">
        <f t="shared" si="69"/>
        <v>686499.99999999988</v>
      </c>
      <c r="F373" s="12">
        <f t="shared" si="80"/>
        <v>52807.692307692298</v>
      </c>
      <c r="G373">
        <f t="shared" si="81"/>
        <v>1647599.9999999995</v>
      </c>
      <c r="H373">
        <f t="shared" si="71"/>
        <v>209245.19999999995</v>
      </c>
      <c r="I373" s="21">
        <f t="shared" si="77"/>
        <v>197358.9428571428</v>
      </c>
      <c r="J373">
        <f t="shared" si="72"/>
        <v>98855.999999999971</v>
      </c>
      <c r="K373">
        <f t="shared" si="73"/>
        <v>82379.999999999985</v>
      </c>
      <c r="L373">
        <f t="shared" si="74"/>
        <v>65903.999999999985</v>
      </c>
      <c r="M373">
        <f t="shared" si="67"/>
        <v>65903.999999999985</v>
      </c>
      <c r="N373">
        <f t="shared" si="82"/>
        <v>79476.782578152415</v>
      </c>
      <c r="O373" s="12">
        <f t="shared" si="68"/>
        <v>145380.7825781524</v>
      </c>
      <c r="P373" s="23">
        <f t="shared" si="75"/>
        <v>-63700.327606841311</v>
      </c>
      <c r="Q373">
        <f t="shared" si="76"/>
        <v>-6370032.7606841307</v>
      </c>
    </row>
    <row r="374" spans="2:17">
      <c r="B374" s="15">
        <v>43109</v>
      </c>
      <c r="C374" s="12">
        <f>VLOOKUP(B374,'Hash distribution and Revenue '!B376:S1116,14,1)</f>
        <v>1.9004958857096901</v>
      </c>
      <c r="D374">
        <f>VLOOKUP(B374,'Hash distribution and Revenue '!B376:S1116,7,1)</f>
        <v>0.68649999999999989</v>
      </c>
      <c r="E374" s="12">
        <f t="shared" si="69"/>
        <v>686499.99999999988</v>
      </c>
      <c r="F374" s="12">
        <f t="shared" si="80"/>
        <v>52807.692307692298</v>
      </c>
      <c r="G374">
        <f t="shared" si="81"/>
        <v>1647599.9999999995</v>
      </c>
      <c r="H374">
        <f t="shared" si="71"/>
        <v>209245.19999999995</v>
      </c>
      <c r="I374" s="21">
        <f t="shared" si="77"/>
        <v>197358.9428571428</v>
      </c>
      <c r="J374">
        <f t="shared" si="72"/>
        <v>98855.999999999971</v>
      </c>
      <c r="K374">
        <f t="shared" si="73"/>
        <v>82379.999999999985</v>
      </c>
      <c r="L374">
        <f t="shared" si="74"/>
        <v>65903.999999999985</v>
      </c>
      <c r="M374">
        <f t="shared" si="67"/>
        <v>65903.999999999985</v>
      </c>
      <c r="N374">
        <f t="shared" si="82"/>
        <v>79476.782578152415</v>
      </c>
      <c r="O374" s="12">
        <f t="shared" si="68"/>
        <v>145380.7825781524</v>
      </c>
      <c r="P374" s="23">
        <f t="shared" si="75"/>
        <v>-76495.236414562823</v>
      </c>
      <c r="Q374">
        <f t="shared" si="76"/>
        <v>-7649523.6414562827</v>
      </c>
    </row>
    <row r="375" spans="2:17">
      <c r="B375" s="15">
        <v>43112</v>
      </c>
      <c r="C375" s="12">
        <f>VLOOKUP(B375,'Hash distribution and Revenue '!B377:S1117,14,1)</f>
        <v>1.82044156239315</v>
      </c>
      <c r="D375">
        <f>VLOOKUP(B375,'Hash distribution and Revenue '!B377:S1117,7,1)</f>
        <v>0.68649999999999989</v>
      </c>
      <c r="E375" s="12">
        <f t="shared" si="69"/>
        <v>686499.99999999988</v>
      </c>
      <c r="F375" s="12">
        <f t="shared" si="80"/>
        <v>52807.692307692298</v>
      </c>
      <c r="G375">
        <f t="shared" si="81"/>
        <v>1647599.9999999995</v>
      </c>
      <c r="H375">
        <f t="shared" si="71"/>
        <v>209245.19999999995</v>
      </c>
      <c r="I375" s="21">
        <f t="shared" si="77"/>
        <v>197358.9428571428</v>
      </c>
      <c r="J375">
        <f t="shared" si="72"/>
        <v>98855.999999999971</v>
      </c>
      <c r="K375">
        <f t="shared" si="73"/>
        <v>82379.999999999985</v>
      </c>
      <c r="L375">
        <f t="shared" si="74"/>
        <v>65903.999999999985</v>
      </c>
      <c r="M375">
        <f t="shared" si="67"/>
        <v>65903.999999999985</v>
      </c>
      <c r="N375">
        <f t="shared" si="82"/>
        <v>79476.782578152415</v>
      </c>
      <c r="O375" s="12">
        <f t="shared" si="68"/>
        <v>145380.7825781524</v>
      </c>
      <c r="P375" s="23">
        <f t="shared" si="75"/>
        <v>-79859.175454923708</v>
      </c>
      <c r="Q375">
        <f t="shared" si="76"/>
        <v>-7985917.5454923706</v>
      </c>
    </row>
    <row r="376" spans="2:17">
      <c r="B376" s="15">
        <v>43115</v>
      </c>
      <c r="C376" s="12">
        <f>VLOOKUP(B376,'Hash distribution and Revenue '!B378:S1118,14,1)</f>
        <v>1.5598404053502699</v>
      </c>
      <c r="D376">
        <f>VLOOKUP(B376,'Hash distribution and Revenue '!B378:S1118,7,1)</f>
        <v>0.68649999999999989</v>
      </c>
      <c r="E376" s="12">
        <f t="shared" si="69"/>
        <v>686499.99999999988</v>
      </c>
      <c r="F376" s="12">
        <f t="shared" si="80"/>
        <v>52807.692307692298</v>
      </c>
      <c r="G376">
        <f t="shared" si="81"/>
        <v>1647599.9999999995</v>
      </c>
      <c r="H376">
        <f t="shared" si="71"/>
        <v>209245.19999999995</v>
      </c>
      <c r="I376" s="21">
        <f t="shared" si="77"/>
        <v>197358.9428571428</v>
      </c>
      <c r="J376">
        <f t="shared" si="72"/>
        <v>98855.999999999971</v>
      </c>
      <c r="K376">
        <f t="shared" si="73"/>
        <v>82379.999999999985</v>
      </c>
      <c r="L376">
        <f t="shared" si="74"/>
        <v>65903.999999999985</v>
      </c>
      <c r="M376">
        <f t="shared" si="67"/>
        <v>65903.999999999985</v>
      </c>
      <c r="N376">
        <f t="shared" si="82"/>
        <v>79476.782578152415</v>
      </c>
      <c r="O376" s="12">
        <f t="shared" si="68"/>
        <v>145380.7825781524</v>
      </c>
      <c r="P376" s="23">
        <f t="shared" si="75"/>
        <v>-93201.344342084412</v>
      </c>
      <c r="Q376">
        <f t="shared" si="76"/>
        <v>-9320134.4342084415</v>
      </c>
    </row>
    <row r="377" spans="2:17">
      <c r="B377" s="15">
        <v>43118</v>
      </c>
      <c r="C377" s="12">
        <f>VLOOKUP(B377,'Hash distribution and Revenue '!B379:S1119,14,1)</f>
        <v>1.2951716137247899</v>
      </c>
      <c r="D377">
        <f>VLOOKUP(B377,'Hash distribution and Revenue '!B379:S1119,7,1)</f>
        <v>0.68649999999999989</v>
      </c>
      <c r="E377" s="12">
        <f t="shared" si="69"/>
        <v>686499.99999999988</v>
      </c>
      <c r="F377" s="12">
        <f t="shared" si="80"/>
        <v>52807.692307692298</v>
      </c>
      <c r="G377">
        <f t="shared" si="81"/>
        <v>1647599.9999999995</v>
      </c>
      <c r="H377">
        <f t="shared" si="71"/>
        <v>209245.19999999995</v>
      </c>
      <c r="I377" s="21">
        <f t="shared" si="77"/>
        <v>197358.9428571428</v>
      </c>
      <c r="J377">
        <f t="shared" si="72"/>
        <v>98855.999999999971</v>
      </c>
      <c r="K377">
        <f t="shared" si="73"/>
        <v>82379.999999999985</v>
      </c>
      <c r="L377">
        <f t="shared" si="74"/>
        <v>65903.999999999985</v>
      </c>
      <c r="M377">
        <f t="shared" si="67"/>
        <v>65903.999999999985</v>
      </c>
      <c r="N377">
        <f t="shared" si="82"/>
        <v>79476.782578152415</v>
      </c>
      <c r="O377" s="12">
        <f t="shared" si="68"/>
        <v>145380.7825781524</v>
      </c>
      <c r="P377" s="23">
        <f t="shared" si="75"/>
        <v>-112247.27740012859</v>
      </c>
      <c r="Q377">
        <f t="shared" si="76"/>
        <v>-11224727.740012858</v>
      </c>
    </row>
    <row r="378" spans="2:17">
      <c r="B378" s="15">
        <v>43121</v>
      </c>
      <c r="C378" s="12">
        <f>VLOOKUP(B378,'Hash distribution and Revenue '!B380:S1120,14,1)</f>
        <v>1.3093029339139299</v>
      </c>
      <c r="D378">
        <f>VLOOKUP(B378,'Hash distribution and Revenue '!B380:S1120,7,1)</f>
        <v>0.68649999999999989</v>
      </c>
      <c r="E378" s="12">
        <f t="shared" si="69"/>
        <v>686499.99999999988</v>
      </c>
      <c r="F378" s="12">
        <f t="shared" si="80"/>
        <v>52807.692307692298</v>
      </c>
      <c r="G378">
        <f t="shared" si="81"/>
        <v>1647599.9999999995</v>
      </c>
      <c r="H378">
        <f t="shared" si="71"/>
        <v>209245.19999999995</v>
      </c>
      <c r="I378" s="21">
        <f t="shared" si="77"/>
        <v>197358.9428571428</v>
      </c>
      <c r="J378">
        <f t="shared" si="72"/>
        <v>98855.999999999971</v>
      </c>
      <c r="K378">
        <f t="shared" si="73"/>
        <v>82379.999999999985</v>
      </c>
      <c r="L378">
        <f t="shared" si="74"/>
        <v>65903.999999999985</v>
      </c>
      <c r="M378">
        <f t="shared" si="67"/>
        <v>65903.999999999985</v>
      </c>
      <c r="N378">
        <f t="shared" si="82"/>
        <v>79476.782578152415</v>
      </c>
      <c r="O378" s="12">
        <f t="shared" si="68"/>
        <v>145380.7825781524</v>
      </c>
      <c r="P378" s="23">
        <f t="shared" si="75"/>
        <v>-111035.78057419624</v>
      </c>
      <c r="Q378">
        <f t="shared" si="76"/>
        <v>-11103578.057419624</v>
      </c>
    </row>
    <row r="379" spans="2:17">
      <c r="B379" s="15">
        <v>43124</v>
      </c>
      <c r="C379" s="12">
        <f>VLOOKUP(B379,'Hash distribution and Revenue '!B381:S1121,14,1)</f>
        <v>1.2821351322404</v>
      </c>
      <c r="D379">
        <f>VLOOKUP(B379,'Hash distribution and Revenue '!B381:S1121,7,1)</f>
        <v>0.68649999999999989</v>
      </c>
      <c r="E379" s="12">
        <f t="shared" si="69"/>
        <v>686499.99999999988</v>
      </c>
      <c r="F379" s="12">
        <f t="shared" si="80"/>
        <v>52807.692307692298</v>
      </c>
      <c r="G379">
        <f t="shared" si="81"/>
        <v>1647599.9999999995</v>
      </c>
      <c r="H379">
        <f t="shared" si="71"/>
        <v>209245.19999999995</v>
      </c>
      <c r="I379" s="21">
        <f t="shared" si="77"/>
        <v>197358.9428571428</v>
      </c>
      <c r="J379">
        <f t="shared" si="72"/>
        <v>98855.999999999971</v>
      </c>
      <c r="K379">
        <f t="shared" si="73"/>
        <v>82379.999999999985</v>
      </c>
      <c r="L379">
        <f t="shared" si="74"/>
        <v>65903.999999999985</v>
      </c>
      <c r="M379">
        <f t="shared" si="67"/>
        <v>65903.999999999985</v>
      </c>
      <c r="N379">
        <f t="shared" si="82"/>
        <v>79476.782578152415</v>
      </c>
      <c r="O379" s="12">
        <f t="shared" si="68"/>
        <v>145380.7825781524</v>
      </c>
      <c r="P379" s="23">
        <f t="shared" si="75"/>
        <v>-113388.59437459167</v>
      </c>
      <c r="Q379">
        <f t="shared" si="76"/>
        <v>-11338859.437459167</v>
      </c>
    </row>
    <row r="380" spans="2:17">
      <c r="B380" s="15">
        <v>43127</v>
      </c>
      <c r="C380" s="12">
        <f>VLOOKUP(B380,'Hash distribution and Revenue '!B382:S1122,14,1)</f>
        <v>1.10517086380722</v>
      </c>
      <c r="D380">
        <f>VLOOKUP(B380,'Hash distribution and Revenue '!B382:S1122,7,1)</f>
        <v>0.68649999999999989</v>
      </c>
      <c r="E380" s="12">
        <f t="shared" si="69"/>
        <v>686499.99999999988</v>
      </c>
      <c r="F380" s="12">
        <f t="shared" si="80"/>
        <v>52807.692307692298</v>
      </c>
      <c r="G380">
        <f t="shared" si="81"/>
        <v>1647599.9999999995</v>
      </c>
      <c r="H380">
        <f t="shared" si="71"/>
        <v>209245.19999999995</v>
      </c>
      <c r="I380" s="21">
        <f t="shared" si="77"/>
        <v>197358.9428571428</v>
      </c>
      <c r="J380">
        <f t="shared" si="72"/>
        <v>98855.999999999971</v>
      </c>
      <c r="K380">
        <f t="shared" si="73"/>
        <v>82379.999999999985</v>
      </c>
      <c r="L380">
        <f t="shared" si="74"/>
        <v>65903.999999999985</v>
      </c>
      <c r="M380">
        <f t="shared" si="67"/>
        <v>65903.999999999985</v>
      </c>
      <c r="N380">
        <f t="shared" si="82"/>
        <v>79476.782578152415</v>
      </c>
      <c r="O380" s="12">
        <f t="shared" si="68"/>
        <v>145380.7825781524</v>
      </c>
      <c r="P380" s="23">
        <f t="shared" si="75"/>
        <v>-131544.97839951003</v>
      </c>
      <c r="Q380">
        <f t="shared" si="76"/>
        <v>-13154497.839951003</v>
      </c>
    </row>
    <row r="381" spans="2:17">
      <c r="B381" s="15">
        <v>43130</v>
      </c>
      <c r="C381" s="12">
        <f>VLOOKUP(B381,'Hash distribution and Revenue '!B383:S1123,14,1)</f>
        <v>0.97626791200668706</v>
      </c>
      <c r="D381">
        <f>VLOOKUP(B381,'Hash distribution and Revenue '!B383:S1123,7,1)</f>
        <v>0.68649999999999989</v>
      </c>
      <c r="E381" s="12">
        <f t="shared" si="69"/>
        <v>686499.99999999988</v>
      </c>
      <c r="F381" s="12">
        <f t="shared" si="80"/>
        <v>52807.692307692298</v>
      </c>
      <c r="G381">
        <f t="shared" si="81"/>
        <v>1647599.9999999995</v>
      </c>
      <c r="H381">
        <f t="shared" si="71"/>
        <v>209245.19999999995</v>
      </c>
      <c r="I381" s="21">
        <f t="shared" si="77"/>
        <v>197358.9428571428</v>
      </c>
      <c r="J381">
        <f t="shared" si="72"/>
        <v>98855.999999999971</v>
      </c>
      <c r="K381">
        <f t="shared" si="73"/>
        <v>82379.999999999985</v>
      </c>
      <c r="L381">
        <f t="shared" si="74"/>
        <v>65903.999999999985</v>
      </c>
      <c r="M381">
        <f t="shared" si="67"/>
        <v>65903.999999999985</v>
      </c>
      <c r="N381">
        <f t="shared" si="82"/>
        <v>79476.782578152415</v>
      </c>
      <c r="O381" s="12">
        <f t="shared" si="68"/>
        <v>145380.7825781524</v>
      </c>
      <c r="P381" s="23">
        <f t="shared" si="75"/>
        <v>-148913.84272931484</v>
      </c>
      <c r="Q381">
        <f t="shared" si="76"/>
        <v>-14891384.272931485</v>
      </c>
    </row>
    <row r="382" spans="2:17">
      <c r="B382" s="15">
        <v>43133</v>
      </c>
      <c r="C382" s="12">
        <f>VLOOKUP(B382,'Hash distribution and Revenue '!B384:S1124,14,1)</f>
        <v>0.85304986631636204</v>
      </c>
      <c r="D382">
        <f>VLOOKUP(B382,'Hash distribution and Revenue '!B384:S1124,7,1)</f>
        <v>0.68069999999999997</v>
      </c>
      <c r="E382" s="12">
        <f t="shared" si="69"/>
        <v>680700</v>
      </c>
      <c r="F382" s="12">
        <f t="shared" si="80"/>
        <v>52361.538461538461</v>
      </c>
      <c r="G382">
        <f t="shared" si="81"/>
        <v>1633680</v>
      </c>
      <c r="H382">
        <f t="shared" si="71"/>
        <v>207477.36000000002</v>
      </c>
      <c r="I382" s="21">
        <f t="shared" si="77"/>
        <v>195691.52571428573</v>
      </c>
      <c r="J382">
        <f t="shared" si="72"/>
        <v>98020.800000000003</v>
      </c>
      <c r="K382">
        <f t="shared" si="73"/>
        <v>81684</v>
      </c>
      <c r="L382">
        <f t="shared" si="74"/>
        <v>65347.200000000004</v>
      </c>
      <c r="M382">
        <f t="shared" si="67"/>
        <v>65347.200000000004</v>
      </c>
      <c r="N382">
        <f t="shared" si="82"/>
        <v>78805.310853530042</v>
      </c>
      <c r="O382" s="12">
        <f t="shared" si="68"/>
        <v>144152.51085353005</v>
      </c>
      <c r="P382" s="23">
        <f t="shared" si="75"/>
        <v>-168983.85838349533</v>
      </c>
      <c r="Q382">
        <f t="shared" si="76"/>
        <v>-16898385.838349532</v>
      </c>
    </row>
    <row r="383" spans="2:17">
      <c r="B383" s="15">
        <v>43136</v>
      </c>
      <c r="C383" s="12">
        <f>VLOOKUP(B383,'Hash distribution and Revenue '!B385:S1125,14,1)</f>
        <v>0.67187862227944495</v>
      </c>
      <c r="D383">
        <f>VLOOKUP(B383,'Hash distribution and Revenue '!B385:S1125,7,1)</f>
        <v>0.68069999999999997</v>
      </c>
      <c r="E383" s="12">
        <f t="shared" si="69"/>
        <v>680700</v>
      </c>
      <c r="F383" s="12">
        <f t="shared" si="80"/>
        <v>52361.538461538461</v>
      </c>
      <c r="G383">
        <f t="shared" si="81"/>
        <v>1633680</v>
      </c>
      <c r="H383">
        <f t="shared" si="71"/>
        <v>207477.36000000002</v>
      </c>
      <c r="I383" s="21">
        <f t="shared" si="77"/>
        <v>195691.52571428573</v>
      </c>
      <c r="J383">
        <f t="shared" si="72"/>
        <v>98020.800000000003</v>
      </c>
      <c r="K383">
        <f t="shared" si="73"/>
        <v>81684</v>
      </c>
      <c r="L383">
        <f t="shared" si="74"/>
        <v>65347.200000000004</v>
      </c>
      <c r="M383">
        <f t="shared" si="67"/>
        <v>65347.200000000004</v>
      </c>
      <c r="N383">
        <f t="shared" si="82"/>
        <v>78805.310853530042</v>
      </c>
      <c r="O383" s="12">
        <f t="shared" si="68"/>
        <v>144152.51085353005</v>
      </c>
      <c r="P383" s="23">
        <f t="shared" si="75"/>
        <v>-214550.41758264595</v>
      </c>
      <c r="Q383">
        <f t="shared" si="76"/>
        <v>-21455041.758264594</v>
      </c>
    </row>
    <row r="384" spans="2:17">
      <c r="B384" s="15">
        <v>43139</v>
      </c>
      <c r="C384" s="12">
        <f>VLOOKUP(B384,'Hash distribution and Revenue '!B386:S1126,14,1)</f>
        <v>0.72301801233219498</v>
      </c>
      <c r="D384">
        <f>VLOOKUP(B384,'Hash distribution and Revenue '!B386:S1126,7,1)</f>
        <v>0.68069999999999997</v>
      </c>
      <c r="E384" s="12">
        <f t="shared" si="69"/>
        <v>680700</v>
      </c>
      <c r="F384" s="12">
        <f t="shared" si="80"/>
        <v>52361.538461538461</v>
      </c>
      <c r="G384">
        <f t="shared" si="81"/>
        <v>1633680</v>
      </c>
      <c r="H384">
        <f t="shared" si="71"/>
        <v>207477.36000000002</v>
      </c>
      <c r="I384" s="21">
        <f t="shared" si="77"/>
        <v>195691.52571428573</v>
      </c>
      <c r="J384">
        <f t="shared" si="72"/>
        <v>98020.800000000003</v>
      </c>
      <c r="K384">
        <f t="shared" si="73"/>
        <v>81684</v>
      </c>
      <c r="L384">
        <f t="shared" si="74"/>
        <v>65347.200000000004</v>
      </c>
      <c r="M384">
        <f t="shared" si="67"/>
        <v>65347.200000000004</v>
      </c>
      <c r="N384">
        <f t="shared" si="82"/>
        <v>78805.310853530042</v>
      </c>
      <c r="O384" s="12">
        <f t="shared" si="68"/>
        <v>144152.51085353005</v>
      </c>
      <c r="P384" s="23">
        <f t="shared" si="75"/>
        <v>-199375.09906639272</v>
      </c>
      <c r="Q384">
        <f t="shared" si="76"/>
        <v>-19937509.90663927</v>
      </c>
    </row>
    <row r="385" spans="2:17">
      <c r="B385" s="15">
        <v>43142</v>
      </c>
      <c r="C385" s="12">
        <f>VLOOKUP(B385,'Hash distribution and Revenue '!B387:S1127,14,1)</f>
        <v>0.71115489030067702</v>
      </c>
      <c r="D385">
        <f>VLOOKUP(B385,'Hash distribution and Revenue '!B387:S1127,7,1)</f>
        <v>0.68069999999999997</v>
      </c>
      <c r="E385" s="12">
        <f t="shared" si="69"/>
        <v>680700</v>
      </c>
      <c r="F385" s="12">
        <f t="shared" si="80"/>
        <v>52361.538461538461</v>
      </c>
      <c r="G385">
        <f t="shared" si="81"/>
        <v>1633680</v>
      </c>
      <c r="H385">
        <f t="shared" si="71"/>
        <v>207477.36000000002</v>
      </c>
      <c r="I385" s="21">
        <f t="shared" si="77"/>
        <v>195691.52571428573</v>
      </c>
      <c r="J385">
        <f t="shared" si="72"/>
        <v>98020.800000000003</v>
      </c>
      <c r="K385">
        <f t="shared" si="73"/>
        <v>81684</v>
      </c>
      <c r="L385">
        <f t="shared" si="74"/>
        <v>65347.200000000004</v>
      </c>
      <c r="M385">
        <f t="shared" ref="M385:M448" si="83">G385*0.04</f>
        <v>65347.200000000004</v>
      </c>
      <c r="N385">
        <f t="shared" si="82"/>
        <v>78805.310853530042</v>
      </c>
      <c r="O385" s="12">
        <f t="shared" ref="O385:O448" si="84">M385+N385</f>
        <v>144152.51085353005</v>
      </c>
      <c r="P385" s="23">
        <f t="shared" si="75"/>
        <v>-202700.98914414021</v>
      </c>
      <c r="Q385">
        <f t="shared" si="76"/>
        <v>-20270098.914414022</v>
      </c>
    </row>
    <row r="386" spans="2:17">
      <c r="B386" s="15">
        <v>43145</v>
      </c>
      <c r="C386" s="12">
        <f>VLOOKUP(B386,'Hash distribution and Revenue '!B388:S1128,14,1)</f>
        <v>0.83052613430252697</v>
      </c>
      <c r="D386">
        <f>VLOOKUP(B386,'Hash distribution and Revenue '!B388:S1128,7,1)</f>
        <v>0.68069999999999997</v>
      </c>
      <c r="E386" s="12">
        <f t="shared" si="69"/>
        <v>680700</v>
      </c>
      <c r="F386" s="12">
        <f t="shared" si="80"/>
        <v>52361.538461538461</v>
      </c>
      <c r="G386">
        <f t="shared" si="81"/>
        <v>1633680</v>
      </c>
      <c r="H386">
        <f t="shared" si="71"/>
        <v>207477.36000000002</v>
      </c>
      <c r="I386" s="21">
        <f t="shared" si="77"/>
        <v>195691.52571428573</v>
      </c>
      <c r="J386">
        <f t="shared" si="72"/>
        <v>98020.800000000003</v>
      </c>
      <c r="K386">
        <f t="shared" si="73"/>
        <v>81684</v>
      </c>
      <c r="L386">
        <f t="shared" si="74"/>
        <v>65347.200000000004</v>
      </c>
      <c r="M386">
        <f t="shared" si="83"/>
        <v>65347.200000000004</v>
      </c>
      <c r="N386">
        <f t="shared" si="82"/>
        <v>78805.310853530042</v>
      </c>
      <c r="O386" s="12">
        <f t="shared" si="84"/>
        <v>144152.51085353005</v>
      </c>
      <c r="P386" s="23">
        <f t="shared" si="75"/>
        <v>-173566.69991902646</v>
      </c>
      <c r="Q386">
        <f t="shared" si="76"/>
        <v>-17356669.991902646</v>
      </c>
    </row>
    <row r="387" spans="2:17">
      <c r="B387" s="15">
        <v>43148</v>
      </c>
      <c r="C387" s="12">
        <f>VLOOKUP(B387,'Hash distribution and Revenue '!B389:S1129,14,1)</f>
        <v>0.97206397433746194</v>
      </c>
      <c r="D387">
        <f>VLOOKUP(B387,'Hash distribution and Revenue '!B389:S1129,7,1)</f>
        <v>0.68069999999999997</v>
      </c>
      <c r="E387" s="12">
        <f t="shared" si="69"/>
        <v>680700</v>
      </c>
      <c r="F387" s="12">
        <f t="shared" si="80"/>
        <v>52361.538461538461</v>
      </c>
      <c r="G387">
        <f t="shared" si="81"/>
        <v>1633680</v>
      </c>
      <c r="H387">
        <f t="shared" si="71"/>
        <v>207477.36000000002</v>
      </c>
      <c r="I387" s="21">
        <f t="shared" si="77"/>
        <v>195691.52571428573</v>
      </c>
      <c r="J387">
        <f t="shared" si="72"/>
        <v>98020.800000000003</v>
      </c>
      <c r="K387">
        <f t="shared" si="73"/>
        <v>81684</v>
      </c>
      <c r="L387">
        <f t="shared" si="74"/>
        <v>65347.200000000004</v>
      </c>
      <c r="M387">
        <f t="shared" si="83"/>
        <v>65347.200000000004</v>
      </c>
      <c r="N387">
        <f t="shared" si="82"/>
        <v>78805.310853530042</v>
      </c>
      <c r="O387" s="12">
        <f t="shared" si="84"/>
        <v>144152.51085353005</v>
      </c>
      <c r="P387" s="23">
        <f t="shared" si="75"/>
        <v>-148294.29193465001</v>
      </c>
      <c r="Q387">
        <f t="shared" si="76"/>
        <v>-14829429.193465002</v>
      </c>
    </row>
    <row r="388" spans="2:17">
      <c r="B388" s="15">
        <v>43151</v>
      </c>
      <c r="C388" s="12">
        <f>VLOOKUP(B388,'Hash distribution and Revenue '!B390:S1130,14,1)</f>
        <v>0.95350025247140602</v>
      </c>
      <c r="D388">
        <f>VLOOKUP(B388,'Hash distribution and Revenue '!B390:S1130,7,1)</f>
        <v>0.68069999999999997</v>
      </c>
      <c r="E388" s="12">
        <f t="shared" si="69"/>
        <v>680700</v>
      </c>
      <c r="F388" s="12">
        <f t="shared" si="80"/>
        <v>52361.538461538461</v>
      </c>
      <c r="G388">
        <f t="shared" si="81"/>
        <v>1633680</v>
      </c>
      <c r="H388">
        <f t="shared" si="71"/>
        <v>207477.36000000002</v>
      </c>
      <c r="I388" s="21">
        <f t="shared" si="77"/>
        <v>195691.52571428573</v>
      </c>
      <c r="J388">
        <f t="shared" si="72"/>
        <v>98020.800000000003</v>
      </c>
      <c r="K388">
        <f t="shared" si="73"/>
        <v>81684</v>
      </c>
      <c r="L388">
        <f t="shared" si="74"/>
        <v>65347.200000000004</v>
      </c>
      <c r="M388">
        <f t="shared" si="83"/>
        <v>65347.200000000004</v>
      </c>
      <c r="N388">
        <f t="shared" si="82"/>
        <v>78805.310853530042</v>
      </c>
      <c r="O388" s="12">
        <f t="shared" si="84"/>
        <v>144152.51085353005</v>
      </c>
      <c r="P388" s="23">
        <f t="shared" si="75"/>
        <v>-151181.45693160206</v>
      </c>
      <c r="Q388">
        <f t="shared" si="76"/>
        <v>-15118145.693160206</v>
      </c>
    </row>
    <row r="389" spans="2:17">
      <c r="B389" s="15">
        <v>43154</v>
      </c>
      <c r="C389" s="12">
        <f>VLOOKUP(B389,'Hash distribution and Revenue '!B391:S1131,14,1)</f>
        <v>0.86130829912512596</v>
      </c>
      <c r="D389">
        <f>VLOOKUP(B389,'Hash distribution and Revenue '!B391:S1131,7,1)</f>
        <v>0.68069999999999997</v>
      </c>
      <c r="E389" s="12">
        <f t="shared" si="69"/>
        <v>680700</v>
      </c>
      <c r="F389" s="12">
        <f t="shared" si="80"/>
        <v>52361.538461538461</v>
      </c>
      <c r="G389">
        <f t="shared" si="81"/>
        <v>1633680</v>
      </c>
      <c r="H389">
        <f t="shared" si="71"/>
        <v>207477.36000000002</v>
      </c>
      <c r="I389" s="21">
        <f t="shared" si="77"/>
        <v>195691.52571428573</v>
      </c>
      <c r="J389">
        <f t="shared" si="72"/>
        <v>98020.800000000003</v>
      </c>
      <c r="K389">
        <f t="shared" si="73"/>
        <v>81684</v>
      </c>
      <c r="L389">
        <f t="shared" si="74"/>
        <v>65347.200000000004</v>
      </c>
      <c r="M389">
        <f t="shared" si="83"/>
        <v>65347.200000000004</v>
      </c>
      <c r="N389">
        <f t="shared" si="82"/>
        <v>78805.310853530042</v>
      </c>
      <c r="O389" s="12">
        <f t="shared" si="84"/>
        <v>144152.51085353005</v>
      </c>
      <c r="P389" s="23">
        <f t="shared" si="75"/>
        <v>-167363.5905884722</v>
      </c>
      <c r="Q389">
        <f t="shared" si="76"/>
        <v>-16736359.058847221</v>
      </c>
    </row>
    <row r="390" spans="2:17">
      <c r="B390" s="15">
        <v>43157</v>
      </c>
      <c r="C390" s="12">
        <f>VLOOKUP(B390,'Hash distribution and Revenue '!B392:S1132,14,1)</f>
        <v>0.86679332736702297</v>
      </c>
      <c r="D390">
        <f>VLOOKUP(B390,'Hash distribution and Revenue '!B392:S1132,7,1)</f>
        <v>0.68069999999999997</v>
      </c>
      <c r="E390" s="12">
        <f t="shared" ref="E390:E453" si="85">D390*1000000</f>
        <v>680700</v>
      </c>
      <c r="F390" s="12">
        <f t="shared" si="80"/>
        <v>52361.538461538461</v>
      </c>
      <c r="G390">
        <f t="shared" si="81"/>
        <v>1633680</v>
      </c>
      <c r="H390">
        <f t="shared" ref="H390:H453" si="86">G390*0.127</f>
        <v>207477.36000000002</v>
      </c>
      <c r="I390" s="21">
        <f t="shared" si="77"/>
        <v>195691.52571428573</v>
      </c>
      <c r="J390">
        <f t="shared" ref="J390:J453" si="87">G390*0.06</f>
        <v>98020.800000000003</v>
      </c>
      <c r="K390">
        <f t="shared" ref="K390:K453" si="88">G390*0.05</f>
        <v>81684</v>
      </c>
      <c r="L390">
        <f t="shared" ref="L390:L453" si="89">G390*0.04</f>
        <v>65347.200000000004</v>
      </c>
      <c r="M390">
        <f t="shared" si="83"/>
        <v>65347.200000000004</v>
      </c>
      <c r="N390">
        <f t="shared" si="82"/>
        <v>78805.310853530042</v>
      </c>
      <c r="O390" s="12">
        <f t="shared" si="84"/>
        <v>144152.51085353005</v>
      </c>
      <c r="P390" s="23">
        <f t="shared" ref="P390:P453" si="90">(C390-O390)/C390</f>
        <v>-166304.51516981408</v>
      </c>
      <c r="Q390">
        <f t="shared" ref="Q390:Q453" si="91">P390*100</f>
        <v>-16630451.516981408</v>
      </c>
    </row>
    <row r="391" spans="2:17">
      <c r="B391" s="15">
        <v>43160</v>
      </c>
      <c r="C391" s="12">
        <f>VLOOKUP(B391,'Hash distribution and Revenue '!B393:S1133,14,1)</f>
        <v>0.91564854080819102</v>
      </c>
      <c r="D391">
        <f>VLOOKUP(B391,'Hash distribution and Revenue '!B393:S1133,7,1)</f>
        <v>0.64129999999999998</v>
      </c>
      <c r="E391" s="12">
        <f t="shared" si="85"/>
        <v>641300</v>
      </c>
      <c r="F391" s="12">
        <f t="shared" si="80"/>
        <v>49330.769230769234</v>
      </c>
      <c r="G391">
        <f t="shared" si="81"/>
        <v>1539120.0000000002</v>
      </c>
      <c r="H391">
        <f t="shared" si="86"/>
        <v>195468.24000000002</v>
      </c>
      <c r="I391" s="21">
        <f t="shared" ref="I391:I454" si="92">G391*$I$5</f>
        <v>184364.58857142861</v>
      </c>
      <c r="J391">
        <f t="shared" si="87"/>
        <v>92347.200000000012</v>
      </c>
      <c r="K391">
        <f t="shared" si="88"/>
        <v>76956.000000000015</v>
      </c>
      <c r="L391">
        <f t="shared" si="89"/>
        <v>61564.80000000001</v>
      </c>
      <c r="M391">
        <f t="shared" si="83"/>
        <v>61564.80000000001</v>
      </c>
      <c r="N391">
        <f t="shared" si="82"/>
        <v>74243.933965577802</v>
      </c>
      <c r="O391" s="12">
        <f t="shared" si="84"/>
        <v>135808.73396557782</v>
      </c>
      <c r="P391" s="23">
        <f t="shared" si="90"/>
        <v>-148318.71866160259</v>
      </c>
      <c r="Q391">
        <f t="shared" si="91"/>
        <v>-14831871.866160259</v>
      </c>
    </row>
    <row r="392" spans="2:17">
      <c r="B392" s="15">
        <v>43163</v>
      </c>
      <c r="C392" s="12">
        <f>VLOOKUP(B392,'Hash distribution and Revenue '!B394:S1134,14,1)</f>
        <v>0.96260573380589698</v>
      </c>
      <c r="D392">
        <f>VLOOKUP(B392,'Hash distribution and Revenue '!B394:S1134,7,1)</f>
        <v>0.64129999999999998</v>
      </c>
      <c r="E392" s="12">
        <f t="shared" si="85"/>
        <v>641300</v>
      </c>
      <c r="F392" s="12">
        <f t="shared" si="80"/>
        <v>49330.769230769234</v>
      </c>
      <c r="G392">
        <f t="shared" si="81"/>
        <v>1539120.0000000002</v>
      </c>
      <c r="H392">
        <f t="shared" si="86"/>
        <v>195468.24000000002</v>
      </c>
      <c r="I392" s="21">
        <f t="shared" si="92"/>
        <v>184364.58857142861</v>
      </c>
      <c r="J392">
        <f t="shared" si="87"/>
        <v>92347.200000000012</v>
      </c>
      <c r="K392">
        <f t="shared" si="88"/>
        <v>76956.000000000015</v>
      </c>
      <c r="L392">
        <f t="shared" si="89"/>
        <v>61564.80000000001</v>
      </c>
      <c r="M392">
        <f t="shared" si="83"/>
        <v>61564.80000000001</v>
      </c>
      <c r="N392">
        <f t="shared" si="82"/>
        <v>74243.933965577802</v>
      </c>
      <c r="O392" s="12">
        <f t="shared" si="84"/>
        <v>135808.73396557782</v>
      </c>
      <c r="P392" s="23">
        <f t="shared" si="90"/>
        <v>-141083.484743951</v>
      </c>
      <c r="Q392">
        <f t="shared" si="91"/>
        <v>-14108348.4743951</v>
      </c>
    </row>
    <row r="393" spans="2:17">
      <c r="B393" s="15">
        <v>43166</v>
      </c>
      <c r="C393" s="12">
        <f>VLOOKUP(B393,'Hash distribution and Revenue '!B395:S1135,14,1)</f>
        <v>0.76153550204411502</v>
      </c>
      <c r="D393">
        <f>VLOOKUP(B393,'Hash distribution and Revenue '!B395:S1135,7,1)</f>
        <v>0.64129999999999998</v>
      </c>
      <c r="E393" s="12">
        <f t="shared" si="85"/>
        <v>641300</v>
      </c>
      <c r="F393" s="12">
        <f t="shared" si="80"/>
        <v>49330.769230769234</v>
      </c>
      <c r="G393">
        <f t="shared" si="81"/>
        <v>1539120.0000000002</v>
      </c>
      <c r="H393">
        <f t="shared" si="86"/>
        <v>195468.24000000002</v>
      </c>
      <c r="I393" s="21">
        <f t="shared" si="92"/>
        <v>184364.58857142861</v>
      </c>
      <c r="J393">
        <f t="shared" si="87"/>
        <v>92347.200000000012</v>
      </c>
      <c r="K393">
        <f t="shared" si="88"/>
        <v>76956.000000000015</v>
      </c>
      <c r="L393">
        <f t="shared" si="89"/>
        <v>61564.80000000001</v>
      </c>
      <c r="M393">
        <f t="shared" si="83"/>
        <v>61564.80000000001</v>
      </c>
      <c r="N393">
        <f t="shared" si="82"/>
        <v>74243.933965577802</v>
      </c>
      <c r="O393" s="12">
        <f t="shared" si="84"/>
        <v>135808.73396557782</v>
      </c>
      <c r="P393" s="23">
        <f t="shared" si="90"/>
        <v>-178334.39421476709</v>
      </c>
      <c r="Q393">
        <f t="shared" si="91"/>
        <v>-17833439.421476711</v>
      </c>
    </row>
    <row r="394" spans="2:17">
      <c r="B394" s="15">
        <v>43169</v>
      </c>
      <c r="C394" s="12">
        <f>VLOOKUP(B394,'Hash distribution and Revenue '!B396:S1136,14,1)</f>
        <v>0.67751004319101904</v>
      </c>
      <c r="D394">
        <f>VLOOKUP(B394,'Hash distribution and Revenue '!B396:S1136,7,1)</f>
        <v>0.64129999999999998</v>
      </c>
      <c r="E394" s="12">
        <f t="shared" si="85"/>
        <v>641300</v>
      </c>
      <c r="F394" s="12">
        <f t="shared" si="80"/>
        <v>49330.769230769234</v>
      </c>
      <c r="G394">
        <f t="shared" si="81"/>
        <v>1539120.0000000002</v>
      </c>
      <c r="H394">
        <f t="shared" si="86"/>
        <v>195468.24000000002</v>
      </c>
      <c r="I394" s="21">
        <f t="shared" si="92"/>
        <v>184364.58857142861</v>
      </c>
      <c r="J394">
        <f t="shared" si="87"/>
        <v>92347.200000000012</v>
      </c>
      <c r="K394">
        <f t="shared" si="88"/>
        <v>76956.000000000015</v>
      </c>
      <c r="L394">
        <f t="shared" si="89"/>
        <v>61564.80000000001</v>
      </c>
      <c r="M394">
        <f t="shared" si="83"/>
        <v>61564.80000000001</v>
      </c>
      <c r="N394">
        <f t="shared" si="82"/>
        <v>74243.933965577802</v>
      </c>
      <c r="O394" s="12">
        <f t="shared" si="84"/>
        <v>135808.73396557782</v>
      </c>
      <c r="P394" s="23">
        <f t="shared" si="90"/>
        <v>-200451.72439937474</v>
      </c>
      <c r="Q394">
        <f t="shared" si="91"/>
        <v>-20045172.439937472</v>
      </c>
    </row>
    <row r="395" spans="2:17">
      <c r="B395" s="15">
        <v>43172</v>
      </c>
      <c r="C395" s="12">
        <f>VLOOKUP(B395,'Hash distribution and Revenue '!B397:S1137,14,1)</f>
        <v>0.70263965944450002</v>
      </c>
      <c r="D395">
        <f>VLOOKUP(B395,'Hash distribution and Revenue '!B397:S1137,7,1)</f>
        <v>0.64129999999999998</v>
      </c>
      <c r="E395" s="12">
        <f t="shared" si="85"/>
        <v>641300</v>
      </c>
      <c r="F395" s="12">
        <f t="shared" si="80"/>
        <v>49330.769230769234</v>
      </c>
      <c r="G395">
        <f t="shared" si="81"/>
        <v>1539120.0000000002</v>
      </c>
      <c r="H395">
        <f t="shared" si="86"/>
        <v>195468.24000000002</v>
      </c>
      <c r="I395" s="21">
        <f t="shared" si="92"/>
        <v>184364.58857142861</v>
      </c>
      <c r="J395">
        <f t="shared" si="87"/>
        <v>92347.200000000012</v>
      </c>
      <c r="K395">
        <f t="shared" si="88"/>
        <v>76956.000000000015</v>
      </c>
      <c r="L395">
        <f t="shared" si="89"/>
        <v>61564.80000000001</v>
      </c>
      <c r="M395">
        <f t="shared" si="83"/>
        <v>61564.80000000001</v>
      </c>
      <c r="N395">
        <f t="shared" si="82"/>
        <v>74243.933965577802</v>
      </c>
      <c r="O395" s="12">
        <f t="shared" si="84"/>
        <v>135808.73396557782</v>
      </c>
      <c r="P395" s="23">
        <f t="shared" si="90"/>
        <v>-193282.6157767509</v>
      </c>
      <c r="Q395">
        <f t="shared" si="91"/>
        <v>-19328261.577675089</v>
      </c>
    </row>
    <row r="396" spans="2:17">
      <c r="B396" s="15">
        <v>43175</v>
      </c>
      <c r="C396" s="12">
        <f>VLOOKUP(B396,'Hash distribution and Revenue '!B398:S1138,14,1)</f>
        <v>0.63718879637286596</v>
      </c>
      <c r="D396">
        <f>VLOOKUP(B396,'Hash distribution and Revenue '!B398:S1138,7,1)</f>
        <v>0.64129999999999998</v>
      </c>
      <c r="E396" s="12">
        <f t="shared" si="85"/>
        <v>641300</v>
      </c>
      <c r="F396" s="12">
        <f t="shared" si="80"/>
        <v>49330.769230769234</v>
      </c>
      <c r="G396">
        <f t="shared" si="81"/>
        <v>1539120.0000000002</v>
      </c>
      <c r="H396">
        <f t="shared" si="86"/>
        <v>195468.24000000002</v>
      </c>
      <c r="I396" s="21">
        <f t="shared" si="92"/>
        <v>184364.58857142861</v>
      </c>
      <c r="J396">
        <f t="shared" si="87"/>
        <v>92347.200000000012</v>
      </c>
      <c r="K396">
        <f t="shared" si="88"/>
        <v>76956.000000000015</v>
      </c>
      <c r="L396">
        <f t="shared" si="89"/>
        <v>61564.80000000001</v>
      </c>
      <c r="M396">
        <f t="shared" si="83"/>
        <v>61564.80000000001</v>
      </c>
      <c r="N396">
        <f t="shared" si="82"/>
        <v>74243.933965577802</v>
      </c>
      <c r="O396" s="12">
        <f t="shared" si="84"/>
        <v>135808.73396557782</v>
      </c>
      <c r="P396" s="23">
        <f t="shared" si="90"/>
        <v>-213136.35385596167</v>
      </c>
      <c r="Q396">
        <f t="shared" si="91"/>
        <v>-21313635.385596167</v>
      </c>
    </row>
    <row r="397" spans="2:17">
      <c r="B397" s="15">
        <v>43178</v>
      </c>
      <c r="C397" s="12">
        <f>VLOOKUP(B397,'Hash distribution and Revenue '!B399:S1139,14,1)</f>
        <v>0.62677591579662395</v>
      </c>
      <c r="D397">
        <f>VLOOKUP(B397,'Hash distribution and Revenue '!B399:S1139,7,1)</f>
        <v>0.64129999999999998</v>
      </c>
      <c r="E397" s="12">
        <f t="shared" si="85"/>
        <v>641300</v>
      </c>
      <c r="F397" s="12">
        <f t="shared" si="80"/>
        <v>49330.769230769234</v>
      </c>
      <c r="G397">
        <f t="shared" si="81"/>
        <v>1539120.0000000002</v>
      </c>
      <c r="H397">
        <f t="shared" si="86"/>
        <v>195468.24000000002</v>
      </c>
      <c r="I397" s="21">
        <f t="shared" si="92"/>
        <v>184364.58857142861</v>
      </c>
      <c r="J397">
        <f t="shared" si="87"/>
        <v>92347.200000000012</v>
      </c>
      <c r="K397">
        <f t="shared" si="88"/>
        <v>76956.000000000015</v>
      </c>
      <c r="L397">
        <f t="shared" si="89"/>
        <v>61564.80000000001</v>
      </c>
      <c r="M397">
        <f t="shared" si="83"/>
        <v>61564.80000000001</v>
      </c>
      <c r="N397">
        <f t="shared" si="82"/>
        <v>74243.933965577802</v>
      </c>
      <c r="O397" s="12">
        <f t="shared" si="84"/>
        <v>135808.73396557782</v>
      </c>
      <c r="P397" s="23">
        <f t="shared" si="90"/>
        <v>-216677.29050669042</v>
      </c>
      <c r="Q397">
        <f t="shared" si="91"/>
        <v>-21667729.050669041</v>
      </c>
    </row>
    <row r="398" spans="2:17">
      <c r="B398" s="15">
        <v>43181</v>
      </c>
      <c r="C398" s="12">
        <f>VLOOKUP(B398,'Hash distribution and Revenue '!B400:S1140,14,1)</f>
        <v>0.63387980948750799</v>
      </c>
      <c r="D398">
        <f>VLOOKUP(B398,'Hash distribution and Revenue '!B400:S1140,7,1)</f>
        <v>0.64129999999999998</v>
      </c>
      <c r="E398" s="12">
        <f t="shared" si="85"/>
        <v>641300</v>
      </c>
      <c r="F398" s="12">
        <f t="shared" si="80"/>
        <v>49330.769230769234</v>
      </c>
      <c r="G398">
        <f t="shared" si="81"/>
        <v>1539120.0000000002</v>
      </c>
      <c r="H398">
        <f t="shared" si="86"/>
        <v>195468.24000000002</v>
      </c>
      <c r="I398" s="21">
        <f t="shared" si="92"/>
        <v>184364.58857142861</v>
      </c>
      <c r="J398">
        <f t="shared" si="87"/>
        <v>92347.200000000012</v>
      </c>
      <c r="K398">
        <f t="shared" si="88"/>
        <v>76956.000000000015</v>
      </c>
      <c r="L398">
        <f t="shared" si="89"/>
        <v>61564.80000000001</v>
      </c>
      <c r="M398">
        <f t="shared" si="83"/>
        <v>61564.80000000001</v>
      </c>
      <c r="N398">
        <f t="shared" si="82"/>
        <v>74243.933965577802</v>
      </c>
      <c r="O398" s="12">
        <f t="shared" si="84"/>
        <v>135808.73396557782</v>
      </c>
      <c r="P398" s="23">
        <f t="shared" si="90"/>
        <v>-214248.9759936812</v>
      </c>
      <c r="Q398">
        <f t="shared" si="91"/>
        <v>-21424897.599368121</v>
      </c>
    </row>
    <row r="399" spans="2:17">
      <c r="B399" s="15">
        <v>43184</v>
      </c>
      <c r="C399" s="12">
        <f>VLOOKUP(B399,'Hash distribution and Revenue '!B401:S1141,14,1)</f>
        <v>0.61698137335040104</v>
      </c>
      <c r="D399">
        <f>VLOOKUP(B399,'Hash distribution and Revenue '!B401:S1141,7,1)</f>
        <v>0.64129999999999998</v>
      </c>
      <c r="E399" s="12">
        <f t="shared" si="85"/>
        <v>641300</v>
      </c>
      <c r="F399" s="12">
        <f t="shared" si="80"/>
        <v>49330.769230769234</v>
      </c>
      <c r="G399">
        <f t="shared" si="81"/>
        <v>1539120.0000000002</v>
      </c>
      <c r="H399">
        <f t="shared" si="86"/>
        <v>195468.24000000002</v>
      </c>
      <c r="I399" s="21">
        <f t="shared" si="92"/>
        <v>184364.58857142861</v>
      </c>
      <c r="J399">
        <f t="shared" si="87"/>
        <v>92347.200000000012</v>
      </c>
      <c r="K399">
        <f t="shared" si="88"/>
        <v>76956.000000000015</v>
      </c>
      <c r="L399">
        <f t="shared" si="89"/>
        <v>61564.80000000001</v>
      </c>
      <c r="M399">
        <f t="shared" si="83"/>
        <v>61564.80000000001</v>
      </c>
      <c r="N399">
        <f t="shared" si="82"/>
        <v>74243.933965577802</v>
      </c>
      <c r="O399" s="12">
        <f t="shared" si="84"/>
        <v>135808.73396557782</v>
      </c>
      <c r="P399" s="23">
        <f t="shared" si="90"/>
        <v>-220117.04542508975</v>
      </c>
      <c r="Q399">
        <f t="shared" si="91"/>
        <v>-22011704.542508975</v>
      </c>
    </row>
    <row r="400" spans="2:17">
      <c r="B400" s="15">
        <v>43187</v>
      </c>
      <c r="C400" s="12">
        <f>VLOOKUP(B400,'Hash distribution and Revenue '!B402:S1142,14,1)</f>
        <v>0.57767103134595099</v>
      </c>
      <c r="D400">
        <f>VLOOKUP(B400,'Hash distribution and Revenue '!B402:S1142,7,1)</f>
        <v>0.64129999999999998</v>
      </c>
      <c r="E400" s="12">
        <f t="shared" si="85"/>
        <v>641300</v>
      </c>
      <c r="F400" s="12">
        <f t="shared" si="80"/>
        <v>49330.769230769234</v>
      </c>
      <c r="G400">
        <f t="shared" si="81"/>
        <v>1539120.0000000002</v>
      </c>
      <c r="H400">
        <f t="shared" si="86"/>
        <v>195468.24000000002</v>
      </c>
      <c r="I400" s="21">
        <f t="shared" si="92"/>
        <v>184364.58857142861</v>
      </c>
      <c r="J400">
        <f t="shared" si="87"/>
        <v>92347.200000000012</v>
      </c>
      <c r="K400">
        <f t="shared" si="88"/>
        <v>76956.000000000015</v>
      </c>
      <c r="L400">
        <f t="shared" si="89"/>
        <v>61564.80000000001</v>
      </c>
      <c r="M400">
        <f t="shared" si="83"/>
        <v>61564.80000000001</v>
      </c>
      <c r="N400">
        <f t="shared" si="82"/>
        <v>74243.933965577802</v>
      </c>
      <c r="O400" s="12">
        <f t="shared" si="84"/>
        <v>135808.73396557782</v>
      </c>
      <c r="P400" s="23">
        <f t="shared" si="90"/>
        <v>-235096.01299916106</v>
      </c>
      <c r="Q400">
        <f t="shared" si="91"/>
        <v>-23509601.299916107</v>
      </c>
    </row>
    <row r="401" spans="2:17">
      <c r="B401" s="15">
        <v>43190</v>
      </c>
      <c r="C401" s="12">
        <f>VLOOKUP(B401,'Hash distribution and Revenue '!B403:S1143,14,1)</f>
        <v>0.50643238366579901</v>
      </c>
      <c r="D401">
        <f>VLOOKUP(B401,'Hash distribution and Revenue '!B403:S1143,7,1)</f>
        <v>0.64129999999999998</v>
      </c>
      <c r="E401" s="12">
        <f t="shared" si="85"/>
        <v>641300</v>
      </c>
      <c r="F401" s="12">
        <f t="shared" si="80"/>
        <v>49330.769230769234</v>
      </c>
      <c r="G401">
        <f t="shared" si="81"/>
        <v>1539120.0000000002</v>
      </c>
      <c r="H401">
        <f t="shared" si="86"/>
        <v>195468.24000000002</v>
      </c>
      <c r="I401" s="21">
        <f t="shared" si="92"/>
        <v>184364.58857142861</v>
      </c>
      <c r="J401">
        <f t="shared" si="87"/>
        <v>92347.200000000012</v>
      </c>
      <c r="K401">
        <f t="shared" si="88"/>
        <v>76956.000000000015</v>
      </c>
      <c r="L401">
        <f t="shared" si="89"/>
        <v>61564.80000000001</v>
      </c>
      <c r="M401">
        <f t="shared" si="83"/>
        <v>61564.80000000001</v>
      </c>
      <c r="N401">
        <f t="shared" si="82"/>
        <v>74243.933965577802</v>
      </c>
      <c r="O401" s="12">
        <f t="shared" si="84"/>
        <v>135808.73396557782</v>
      </c>
      <c r="P401" s="23">
        <f t="shared" si="90"/>
        <v>-268166.55473362398</v>
      </c>
      <c r="Q401">
        <f t="shared" si="91"/>
        <v>-26816655.473362397</v>
      </c>
    </row>
    <row r="402" spans="2:17">
      <c r="B402" s="15">
        <v>43193</v>
      </c>
      <c r="C402" s="12">
        <f>VLOOKUP(B402,'Hash distribution and Revenue '!B404:S1144,14,1)</f>
        <v>0.53399584924342103</v>
      </c>
      <c r="D402">
        <f>VLOOKUP(B402,'Hash distribution and Revenue '!B404:S1144,7,1)</f>
        <v>0.6402000000000001</v>
      </c>
      <c r="E402" s="12">
        <f t="shared" si="85"/>
        <v>640200.00000000012</v>
      </c>
      <c r="F402" s="12">
        <f t="shared" si="80"/>
        <v>49246.153846153858</v>
      </c>
      <c r="G402">
        <f t="shared" si="81"/>
        <v>1536480.0000000005</v>
      </c>
      <c r="H402">
        <f t="shared" si="86"/>
        <v>195132.96000000005</v>
      </c>
      <c r="I402" s="21">
        <f t="shared" si="92"/>
        <v>184048.35428571433</v>
      </c>
      <c r="J402">
        <f t="shared" si="87"/>
        <v>92188.800000000017</v>
      </c>
      <c r="K402">
        <f t="shared" si="88"/>
        <v>76824.000000000029</v>
      </c>
      <c r="L402">
        <f t="shared" si="89"/>
        <v>61459.200000000019</v>
      </c>
      <c r="M402">
        <f t="shared" si="83"/>
        <v>61459.200000000019</v>
      </c>
      <c r="N402">
        <f t="shared" si="82"/>
        <v>74116.585879873572</v>
      </c>
      <c r="O402" s="12">
        <f t="shared" si="84"/>
        <v>135575.78587987358</v>
      </c>
      <c r="P402" s="23">
        <f t="shared" si="90"/>
        <v>-253888.21294418452</v>
      </c>
      <c r="Q402">
        <f t="shared" si="91"/>
        <v>-25388821.29441845</v>
      </c>
    </row>
    <row r="403" spans="2:17">
      <c r="B403" s="15">
        <v>43196</v>
      </c>
      <c r="C403" s="12">
        <f>VLOOKUP(B403,'Hash distribution and Revenue '!B405:S1145,14,1)</f>
        <v>0.47528367127779803</v>
      </c>
      <c r="D403">
        <f>VLOOKUP(B403,'Hash distribution and Revenue '!B405:S1145,7,1)</f>
        <v>0.6402000000000001</v>
      </c>
      <c r="E403" s="12">
        <f t="shared" si="85"/>
        <v>640200.00000000012</v>
      </c>
      <c r="F403" s="12">
        <f t="shared" si="80"/>
        <v>49246.153846153858</v>
      </c>
      <c r="G403">
        <f t="shared" si="81"/>
        <v>1536480.0000000005</v>
      </c>
      <c r="H403">
        <f t="shared" si="86"/>
        <v>195132.96000000005</v>
      </c>
      <c r="I403" s="21">
        <f t="shared" si="92"/>
        <v>184048.35428571433</v>
      </c>
      <c r="J403">
        <f t="shared" si="87"/>
        <v>92188.800000000017</v>
      </c>
      <c r="K403">
        <f t="shared" si="88"/>
        <v>76824.000000000029</v>
      </c>
      <c r="L403">
        <f t="shared" si="89"/>
        <v>61459.200000000019</v>
      </c>
      <c r="M403">
        <f t="shared" si="83"/>
        <v>61459.200000000019</v>
      </c>
      <c r="N403">
        <f t="shared" si="82"/>
        <v>74116.585879873572</v>
      </c>
      <c r="O403" s="12">
        <f t="shared" si="84"/>
        <v>135575.78587987358</v>
      </c>
      <c r="P403" s="23">
        <f t="shared" si="90"/>
        <v>-285251.35364257032</v>
      </c>
      <c r="Q403">
        <f t="shared" si="91"/>
        <v>-28525135.36425703</v>
      </c>
    </row>
    <row r="404" spans="2:17">
      <c r="B404" s="15">
        <v>43199</v>
      </c>
      <c r="C404" s="12">
        <f>VLOOKUP(B404,'Hash distribution and Revenue '!B406:S1146,14,1)</f>
        <v>0.484909921708225</v>
      </c>
      <c r="D404">
        <f>VLOOKUP(B404,'Hash distribution and Revenue '!B406:S1146,7,1)</f>
        <v>0.6402000000000001</v>
      </c>
      <c r="E404" s="12">
        <f t="shared" si="85"/>
        <v>640200.00000000012</v>
      </c>
      <c r="F404" s="12">
        <f t="shared" si="80"/>
        <v>49246.153846153858</v>
      </c>
      <c r="G404">
        <f t="shared" si="81"/>
        <v>1536480.0000000005</v>
      </c>
      <c r="H404">
        <f t="shared" si="86"/>
        <v>195132.96000000005</v>
      </c>
      <c r="I404" s="21">
        <f t="shared" si="92"/>
        <v>184048.35428571433</v>
      </c>
      <c r="J404">
        <f t="shared" si="87"/>
        <v>92188.800000000017</v>
      </c>
      <c r="K404">
        <f t="shared" si="88"/>
        <v>76824.000000000029</v>
      </c>
      <c r="L404">
        <f t="shared" si="89"/>
        <v>61459.200000000019</v>
      </c>
      <c r="M404">
        <f t="shared" si="83"/>
        <v>61459.200000000019</v>
      </c>
      <c r="N404">
        <f t="shared" si="82"/>
        <v>74116.585879873572</v>
      </c>
      <c r="O404" s="12">
        <f t="shared" si="84"/>
        <v>135575.78587987358</v>
      </c>
      <c r="P404" s="23">
        <f t="shared" si="90"/>
        <v>-279588.63059009309</v>
      </c>
      <c r="Q404">
        <f t="shared" si="91"/>
        <v>-27958863.05900931</v>
      </c>
    </row>
    <row r="405" spans="2:17">
      <c r="B405" s="15">
        <v>43202</v>
      </c>
      <c r="C405" s="12">
        <f>VLOOKUP(B405,'Hash distribution and Revenue '!B407:S1147,14,1)</f>
        <v>0.56501671161552902</v>
      </c>
      <c r="D405">
        <f>VLOOKUP(B405,'Hash distribution and Revenue '!B407:S1147,7,1)</f>
        <v>0.6402000000000001</v>
      </c>
      <c r="E405" s="12">
        <f t="shared" si="85"/>
        <v>640200.00000000012</v>
      </c>
      <c r="F405" s="12">
        <f t="shared" si="80"/>
        <v>49246.153846153858</v>
      </c>
      <c r="G405">
        <f t="shared" si="81"/>
        <v>1536480.0000000005</v>
      </c>
      <c r="H405">
        <f t="shared" si="86"/>
        <v>195132.96000000005</v>
      </c>
      <c r="I405" s="21">
        <f t="shared" si="92"/>
        <v>184048.35428571433</v>
      </c>
      <c r="J405">
        <f t="shared" si="87"/>
        <v>92188.800000000017</v>
      </c>
      <c r="K405">
        <f t="shared" si="88"/>
        <v>76824.000000000029</v>
      </c>
      <c r="L405">
        <f t="shared" si="89"/>
        <v>61459.200000000019</v>
      </c>
      <c r="M405">
        <f t="shared" si="83"/>
        <v>61459.200000000019</v>
      </c>
      <c r="N405">
        <f t="shared" si="82"/>
        <v>74116.585879873572</v>
      </c>
      <c r="O405" s="12">
        <f t="shared" si="84"/>
        <v>135575.78587987358</v>
      </c>
      <c r="P405" s="23">
        <f t="shared" si="90"/>
        <v>-239949.0458884257</v>
      </c>
      <c r="Q405">
        <f t="shared" si="91"/>
        <v>-23994904.588842571</v>
      </c>
    </row>
    <row r="406" spans="2:17">
      <c r="B406" s="15">
        <v>43205</v>
      </c>
      <c r="C406" s="12">
        <f>VLOOKUP(B406,'Hash distribution and Revenue '!B408:S1148,14,1)</f>
        <v>0.54551730446702396</v>
      </c>
      <c r="D406">
        <f>VLOOKUP(B406,'Hash distribution and Revenue '!B408:S1148,7,1)</f>
        <v>0.6402000000000001</v>
      </c>
      <c r="E406" s="12">
        <f t="shared" si="85"/>
        <v>640200.00000000012</v>
      </c>
      <c r="F406" s="12">
        <f t="shared" si="80"/>
        <v>49246.153846153858</v>
      </c>
      <c r="G406">
        <f t="shared" si="81"/>
        <v>1536480.0000000005</v>
      </c>
      <c r="H406">
        <f t="shared" si="86"/>
        <v>195132.96000000005</v>
      </c>
      <c r="I406" s="21">
        <f t="shared" si="92"/>
        <v>184048.35428571433</v>
      </c>
      <c r="J406">
        <f t="shared" si="87"/>
        <v>92188.800000000017</v>
      </c>
      <c r="K406">
        <f t="shared" si="88"/>
        <v>76824.000000000029</v>
      </c>
      <c r="L406">
        <f t="shared" si="89"/>
        <v>61459.200000000019</v>
      </c>
      <c r="M406">
        <f t="shared" si="83"/>
        <v>61459.200000000019</v>
      </c>
      <c r="N406">
        <f t="shared" si="82"/>
        <v>74116.585879873572</v>
      </c>
      <c r="O406" s="12">
        <f t="shared" si="84"/>
        <v>135575.78587987358</v>
      </c>
      <c r="P406" s="23">
        <f t="shared" si="90"/>
        <v>-248526.01237833788</v>
      </c>
      <c r="Q406">
        <f t="shared" si="91"/>
        <v>-24852601.237833787</v>
      </c>
    </row>
    <row r="407" spans="2:17">
      <c r="B407" s="15">
        <v>43208</v>
      </c>
      <c r="C407" s="12">
        <f>VLOOKUP(B407,'Hash distribution and Revenue '!B409:S1149,14,1)</f>
        <v>0.534665393257166</v>
      </c>
      <c r="D407">
        <f>VLOOKUP(B407,'Hash distribution and Revenue '!B409:S1149,7,1)</f>
        <v>0.6402000000000001</v>
      </c>
      <c r="E407" s="12">
        <f t="shared" si="85"/>
        <v>640200.00000000012</v>
      </c>
      <c r="F407" s="12">
        <f t="shared" si="80"/>
        <v>49246.153846153858</v>
      </c>
      <c r="G407">
        <f t="shared" si="81"/>
        <v>1536480.0000000005</v>
      </c>
      <c r="H407">
        <f t="shared" si="86"/>
        <v>195132.96000000005</v>
      </c>
      <c r="I407" s="21">
        <f t="shared" si="92"/>
        <v>184048.35428571433</v>
      </c>
      <c r="J407">
        <f t="shared" si="87"/>
        <v>92188.800000000017</v>
      </c>
      <c r="K407">
        <f t="shared" si="88"/>
        <v>76824.000000000029</v>
      </c>
      <c r="L407">
        <f t="shared" si="89"/>
        <v>61459.200000000019</v>
      </c>
      <c r="M407">
        <f t="shared" si="83"/>
        <v>61459.200000000019</v>
      </c>
      <c r="N407">
        <f t="shared" si="82"/>
        <v>74116.585879873572</v>
      </c>
      <c r="O407" s="12">
        <f t="shared" si="84"/>
        <v>135575.78587987358</v>
      </c>
      <c r="P407" s="23">
        <f t="shared" si="90"/>
        <v>-253570.2757729649</v>
      </c>
      <c r="Q407">
        <f t="shared" si="91"/>
        <v>-25357027.577296492</v>
      </c>
    </row>
    <row r="408" spans="2:17">
      <c r="B408" s="15">
        <v>43211</v>
      </c>
      <c r="C408" s="12">
        <f>VLOOKUP(B408,'Hash distribution and Revenue '!B410:S1150,14,1)</f>
        <v>0.58261840980257995</v>
      </c>
      <c r="D408">
        <f>VLOOKUP(B408,'Hash distribution and Revenue '!B410:S1150,7,1)</f>
        <v>0.6402000000000001</v>
      </c>
      <c r="E408" s="12">
        <f t="shared" si="85"/>
        <v>640200.00000000012</v>
      </c>
      <c r="F408" s="12">
        <f t="shared" si="80"/>
        <v>49246.153846153858</v>
      </c>
      <c r="G408">
        <f t="shared" si="81"/>
        <v>1536480.0000000005</v>
      </c>
      <c r="H408">
        <f t="shared" si="86"/>
        <v>195132.96000000005</v>
      </c>
      <c r="I408" s="21">
        <f t="shared" si="92"/>
        <v>184048.35428571433</v>
      </c>
      <c r="J408">
        <f t="shared" si="87"/>
        <v>92188.800000000017</v>
      </c>
      <c r="K408">
        <f t="shared" si="88"/>
        <v>76824.000000000029</v>
      </c>
      <c r="L408">
        <f t="shared" si="89"/>
        <v>61459.200000000019</v>
      </c>
      <c r="M408">
        <f t="shared" si="83"/>
        <v>61459.200000000019</v>
      </c>
      <c r="N408">
        <f t="shared" si="82"/>
        <v>74116.585879873572</v>
      </c>
      <c r="O408" s="12">
        <f t="shared" si="84"/>
        <v>135575.78587987358</v>
      </c>
      <c r="P408" s="23">
        <f t="shared" si="90"/>
        <v>-232699.82716029073</v>
      </c>
      <c r="Q408">
        <f t="shared" si="91"/>
        <v>-23269982.716029074</v>
      </c>
    </row>
    <row r="409" spans="2:17">
      <c r="B409" s="15">
        <v>43214</v>
      </c>
      <c r="C409" s="12">
        <f>VLOOKUP(B409,'Hash distribution and Revenue '!B411:S1151,14,1)</f>
        <v>0.63514037635100995</v>
      </c>
      <c r="D409">
        <f>VLOOKUP(B409,'Hash distribution and Revenue '!B411:S1151,7,1)</f>
        <v>0.6402000000000001</v>
      </c>
      <c r="E409" s="12">
        <f t="shared" si="85"/>
        <v>640200.00000000012</v>
      </c>
      <c r="F409" s="12">
        <f t="shared" si="80"/>
        <v>49246.153846153858</v>
      </c>
      <c r="G409">
        <f t="shared" si="81"/>
        <v>1536480.0000000005</v>
      </c>
      <c r="H409">
        <f t="shared" si="86"/>
        <v>195132.96000000005</v>
      </c>
      <c r="I409" s="21">
        <f t="shared" si="92"/>
        <v>184048.35428571433</v>
      </c>
      <c r="J409">
        <f t="shared" si="87"/>
        <v>92188.800000000017</v>
      </c>
      <c r="K409">
        <f t="shared" si="88"/>
        <v>76824.000000000029</v>
      </c>
      <c r="L409">
        <f t="shared" si="89"/>
        <v>61459.200000000019</v>
      </c>
      <c r="M409">
        <f t="shared" si="83"/>
        <v>61459.200000000019</v>
      </c>
      <c r="N409">
        <f t="shared" si="82"/>
        <v>74116.585879873572</v>
      </c>
      <c r="O409" s="12">
        <f t="shared" si="84"/>
        <v>135575.78587987358</v>
      </c>
      <c r="P409" s="23">
        <f t="shared" si="90"/>
        <v>-213456.98649863777</v>
      </c>
      <c r="Q409">
        <f t="shared" si="91"/>
        <v>-21345698.649863776</v>
      </c>
    </row>
    <row r="410" spans="2:17">
      <c r="B410" s="15">
        <v>43217</v>
      </c>
      <c r="C410" s="12">
        <f>VLOOKUP(B410,'Hash distribution and Revenue '!B412:S1152,14,1)</f>
        <v>0.56186579478710497</v>
      </c>
      <c r="D410">
        <f>VLOOKUP(B410,'Hash distribution and Revenue '!B412:S1152,7,1)</f>
        <v>0.6402000000000001</v>
      </c>
      <c r="E410" s="12">
        <f t="shared" si="85"/>
        <v>640200.00000000012</v>
      </c>
      <c r="F410" s="12">
        <f t="shared" si="80"/>
        <v>49246.153846153858</v>
      </c>
      <c r="G410">
        <f t="shared" si="81"/>
        <v>1536480.0000000005</v>
      </c>
      <c r="H410">
        <f t="shared" si="86"/>
        <v>195132.96000000005</v>
      </c>
      <c r="I410" s="21">
        <f t="shared" si="92"/>
        <v>184048.35428571433</v>
      </c>
      <c r="J410">
        <f t="shared" si="87"/>
        <v>92188.800000000017</v>
      </c>
      <c r="K410">
        <f t="shared" si="88"/>
        <v>76824.000000000029</v>
      </c>
      <c r="L410">
        <f t="shared" si="89"/>
        <v>61459.200000000019</v>
      </c>
      <c r="M410">
        <f t="shared" si="83"/>
        <v>61459.200000000019</v>
      </c>
      <c r="N410">
        <f t="shared" si="82"/>
        <v>74116.585879873572</v>
      </c>
      <c r="O410" s="12">
        <f t="shared" si="84"/>
        <v>135575.78587987358</v>
      </c>
      <c r="P410" s="23">
        <f t="shared" si="90"/>
        <v>-241294.67440787924</v>
      </c>
      <c r="Q410">
        <f t="shared" si="91"/>
        <v>-24129467.440787923</v>
      </c>
    </row>
    <row r="411" spans="2:17">
      <c r="B411" s="15">
        <v>43220</v>
      </c>
      <c r="C411" s="12">
        <f>VLOOKUP(B411,'Hash distribution and Revenue '!B413:S1153,14,1)</f>
        <v>0.57771448584574303</v>
      </c>
      <c r="D411">
        <f>VLOOKUP(B411,'Hash distribution and Revenue '!B413:S1153,7,1)</f>
        <v>0.6402000000000001</v>
      </c>
      <c r="E411" s="12">
        <f t="shared" si="85"/>
        <v>640200.00000000012</v>
      </c>
      <c r="F411" s="12">
        <f t="shared" si="80"/>
        <v>49246.153846153858</v>
      </c>
      <c r="G411">
        <f t="shared" si="81"/>
        <v>1536480.0000000005</v>
      </c>
      <c r="H411">
        <f t="shared" si="86"/>
        <v>195132.96000000005</v>
      </c>
      <c r="I411" s="21">
        <f t="shared" si="92"/>
        <v>184048.35428571433</v>
      </c>
      <c r="J411">
        <f t="shared" si="87"/>
        <v>92188.800000000017</v>
      </c>
      <c r="K411">
        <f t="shared" si="88"/>
        <v>76824.000000000029</v>
      </c>
      <c r="L411">
        <f t="shared" si="89"/>
        <v>61459.200000000019</v>
      </c>
      <c r="M411">
        <f t="shared" si="83"/>
        <v>61459.200000000019</v>
      </c>
      <c r="N411">
        <f t="shared" si="82"/>
        <v>74116.585879873572</v>
      </c>
      <c r="O411" s="12">
        <f t="shared" si="84"/>
        <v>135575.78587987358</v>
      </c>
      <c r="P411" s="23">
        <f t="shared" si="90"/>
        <v>-234675.10593388168</v>
      </c>
      <c r="Q411">
        <f t="shared" si="91"/>
        <v>-23467510.59338817</v>
      </c>
    </row>
    <row r="412" spans="2:17">
      <c r="B412" s="15">
        <v>43223</v>
      </c>
      <c r="C412" s="12">
        <f>VLOOKUP(B412,'Hash distribution and Revenue '!B414:S1154,14,1)</f>
        <v>0.60918117103991598</v>
      </c>
      <c r="D412">
        <f>VLOOKUP(B412,'Hash distribution and Revenue '!B414:S1154,7,1)</f>
        <v>0.62580000000000002</v>
      </c>
      <c r="E412" s="12">
        <f t="shared" si="85"/>
        <v>625800</v>
      </c>
      <c r="F412" s="12">
        <f t="shared" si="80"/>
        <v>48138.461538461539</v>
      </c>
      <c r="G412">
        <f t="shared" si="81"/>
        <v>1501920</v>
      </c>
      <c r="H412">
        <f t="shared" si="86"/>
        <v>190743.84</v>
      </c>
      <c r="I412" s="21">
        <f t="shared" si="92"/>
        <v>179908.56</v>
      </c>
      <c r="J412">
        <f t="shared" si="87"/>
        <v>90115.199999999997</v>
      </c>
      <c r="K412">
        <f t="shared" si="88"/>
        <v>75096</v>
      </c>
      <c r="L412">
        <f t="shared" si="89"/>
        <v>60076.800000000003</v>
      </c>
      <c r="M412">
        <f t="shared" si="83"/>
        <v>60076.800000000003</v>
      </c>
      <c r="N412">
        <f t="shared" si="82"/>
        <v>72449.483667017907</v>
      </c>
      <c r="O412" s="12">
        <f t="shared" si="84"/>
        <v>132526.28366701791</v>
      </c>
      <c r="P412" s="23">
        <f t="shared" si="90"/>
        <v>-217547.22697619826</v>
      </c>
      <c r="Q412">
        <f t="shared" si="91"/>
        <v>-21754722.697619826</v>
      </c>
    </row>
    <row r="413" spans="2:17">
      <c r="B413" s="15">
        <v>43226</v>
      </c>
      <c r="C413" s="12">
        <f>VLOOKUP(B413,'Hash distribution and Revenue '!B415:S1155,14,1)</f>
        <v>0.60361318513978901</v>
      </c>
      <c r="D413">
        <f>VLOOKUP(B413,'Hash distribution and Revenue '!B415:S1155,7,1)</f>
        <v>0.62580000000000002</v>
      </c>
      <c r="E413" s="12">
        <f t="shared" si="85"/>
        <v>625800</v>
      </c>
      <c r="F413" s="12">
        <f t="shared" si="80"/>
        <v>48138.461538461539</v>
      </c>
      <c r="G413">
        <f t="shared" si="81"/>
        <v>1501920</v>
      </c>
      <c r="H413">
        <f t="shared" si="86"/>
        <v>190743.84</v>
      </c>
      <c r="I413" s="21">
        <f t="shared" si="92"/>
        <v>179908.56</v>
      </c>
      <c r="J413">
        <f t="shared" si="87"/>
        <v>90115.199999999997</v>
      </c>
      <c r="K413">
        <f t="shared" si="88"/>
        <v>75096</v>
      </c>
      <c r="L413">
        <f t="shared" si="89"/>
        <v>60076.800000000003</v>
      </c>
      <c r="M413">
        <f t="shared" si="83"/>
        <v>60076.800000000003</v>
      </c>
      <c r="N413">
        <f t="shared" si="82"/>
        <v>72449.483667017907</v>
      </c>
      <c r="O413" s="12">
        <f t="shared" si="84"/>
        <v>132526.28366701791</v>
      </c>
      <c r="P413" s="23">
        <f t="shared" si="90"/>
        <v>-219553.98476450035</v>
      </c>
      <c r="Q413">
        <f t="shared" si="91"/>
        <v>-21955398.476450033</v>
      </c>
    </row>
    <row r="414" spans="2:17">
      <c r="B414" s="15">
        <v>43229</v>
      </c>
      <c r="C414" s="12">
        <f>VLOOKUP(B414,'Hash distribution and Revenue '!B416:S1156,14,1)</f>
        <v>0.58300551039916504</v>
      </c>
      <c r="D414">
        <f>VLOOKUP(B414,'Hash distribution and Revenue '!B416:S1156,7,1)</f>
        <v>0.62580000000000002</v>
      </c>
      <c r="E414" s="12">
        <f t="shared" si="85"/>
        <v>625800</v>
      </c>
      <c r="F414" s="12">
        <f t="shared" si="80"/>
        <v>48138.461538461539</v>
      </c>
      <c r="G414">
        <f t="shared" si="81"/>
        <v>1501920</v>
      </c>
      <c r="H414">
        <f t="shared" si="86"/>
        <v>190743.84</v>
      </c>
      <c r="I414" s="21">
        <f t="shared" si="92"/>
        <v>179908.56</v>
      </c>
      <c r="J414">
        <f t="shared" si="87"/>
        <v>90115.199999999997</v>
      </c>
      <c r="K414">
        <f t="shared" si="88"/>
        <v>75096</v>
      </c>
      <c r="L414">
        <f t="shared" si="89"/>
        <v>60076.800000000003</v>
      </c>
      <c r="M414">
        <f t="shared" si="83"/>
        <v>60076.800000000003</v>
      </c>
      <c r="N414">
        <f t="shared" si="82"/>
        <v>72449.483667017907</v>
      </c>
      <c r="O414" s="12">
        <f t="shared" si="84"/>
        <v>132526.28366701791</v>
      </c>
      <c r="P414" s="23">
        <f t="shared" si="90"/>
        <v>-227314.66220751748</v>
      </c>
      <c r="Q414">
        <f t="shared" si="91"/>
        <v>-22731466.220751747</v>
      </c>
    </row>
    <row r="415" spans="2:17">
      <c r="B415" s="15">
        <v>43232</v>
      </c>
      <c r="C415" s="12">
        <f>VLOOKUP(B415,'Hash distribution and Revenue '!B417:S1157,14,1)</f>
        <v>0.51609016696966403</v>
      </c>
      <c r="D415">
        <f>VLOOKUP(B415,'Hash distribution and Revenue '!B417:S1157,7,1)</f>
        <v>0.62580000000000002</v>
      </c>
      <c r="E415" s="12">
        <f t="shared" si="85"/>
        <v>625800</v>
      </c>
      <c r="F415" s="12">
        <f t="shared" si="80"/>
        <v>48138.461538461539</v>
      </c>
      <c r="G415">
        <f t="shared" si="81"/>
        <v>1501920</v>
      </c>
      <c r="H415">
        <f t="shared" si="86"/>
        <v>190743.84</v>
      </c>
      <c r="I415" s="21">
        <f t="shared" si="92"/>
        <v>179908.56</v>
      </c>
      <c r="J415">
        <f t="shared" si="87"/>
        <v>90115.199999999997</v>
      </c>
      <c r="K415">
        <f t="shared" si="88"/>
        <v>75096</v>
      </c>
      <c r="L415">
        <f t="shared" si="89"/>
        <v>60076.800000000003</v>
      </c>
      <c r="M415">
        <f t="shared" si="83"/>
        <v>60076.800000000003</v>
      </c>
      <c r="N415">
        <f t="shared" si="82"/>
        <v>72449.483667017907</v>
      </c>
      <c r="O415" s="12">
        <f t="shared" si="84"/>
        <v>132526.28366701791</v>
      </c>
      <c r="P415" s="23">
        <f t="shared" si="90"/>
        <v>-256788.01120161792</v>
      </c>
      <c r="Q415">
        <f t="shared" si="91"/>
        <v>-25678801.12016179</v>
      </c>
    </row>
    <row r="416" spans="2:17">
      <c r="B416" s="15">
        <v>43235</v>
      </c>
      <c r="C416" s="12">
        <f>VLOOKUP(B416,'Hash distribution and Revenue '!B418:S1158,14,1)</f>
        <v>0.51642330884647403</v>
      </c>
      <c r="D416">
        <f>VLOOKUP(B416,'Hash distribution and Revenue '!B418:S1158,7,1)</f>
        <v>0.62580000000000002</v>
      </c>
      <c r="E416" s="12">
        <f t="shared" si="85"/>
        <v>625800</v>
      </c>
      <c r="F416" s="12">
        <f t="shared" si="80"/>
        <v>48138.461538461539</v>
      </c>
      <c r="G416">
        <f t="shared" si="81"/>
        <v>1501920</v>
      </c>
      <c r="H416">
        <f t="shared" si="86"/>
        <v>190743.84</v>
      </c>
      <c r="I416" s="21">
        <f t="shared" si="92"/>
        <v>179908.56</v>
      </c>
      <c r="J416">
        <f t="shared" si="87"/>
        <v>90115.199999999997</v>
      </c>
      <c r="K416">
        <f t="shared" si="88"/>
        <v>75096</v>
      </c>
      <c r="L416">
        <f t="shared" si="89"/>
        <v>60076.800000000003</v>
      </c>
      <c r="M416">
        <f t="shared" si="83"/>
        <v>60076.800000000003</v>
      </c>
      <c r="N416">
        <f t="shared" si="82"/>
        <v>72449.483667017907</v>
      </c>
      <c r="O416" s="12">
        <f t="shared" si="84"/>
        <v>132526.28366701791</v>
      </c>
      <c r="P416" s="23">
        <f t="shared" si="90"/>
        <v>-256622.35800264249</v>
      </c>
      <c r="Q416">
        <f t="shared" si="91"/>
        <v>-25662235.80026425</v>
      </c>
    </row>
    <row r="417" spans="2:17">
      <c r="B417" s="15">
        <v>43238</v>
      </c>
      <c r="C417" s="12">
        <f>VLOOKUP(B417,'Hash distribution and Revenue '!B419:S1159,14,1)</f>
        <v>0.50068190005534297</v>
      </c>
      <c r="D417">
        <f>VLOOKUP(B417,'Hash distribution and Revenue '!B419:S1159,7,1)</f>
        <v>0.62580000000000002</v>
      </c>
      <c r="E417" s="12">
        <f t="shared" si="85"/>
        <v>625800</v>
      </c>
      <c r="F417" s="12">
        <f t="shared" si="80"/>
        <v>48138.461538461539</v>
      </c>
      <c r="G417">
        <f t="shared" si="81"/>
        <v>1501920</v>
      </c>
      <c r="H417">
        <f t="shared" si="86"/>
        <v>190743.84</v>
      </c>
      <c r="I417" s="21">
        <f t="shared" si="92"/>
        <v>179908.56</v>
      </c>
      <c r="J417">
        <f t="shared" si="87"/>
        <v>90115.199999999997</v>
      </c>
      <c r="K417">
        <f t="shared" si="88"/>
        <v>75096</v>
      </c>
      <c r="L417">
        <f t="shared" si="89"/>
        <v>60076.800000000003</v>
      </c>
      <c r="M417">
        <f t="shared" si="83"/>
        <v>60076.800000000003</v>
      </c>
      <c r="N417">
        <f t="shared" si="82"/>
        <v>72449.483667017907</v>
      </c>
      <c r="O417" s="12">
        <f t="shared" si="84"/>
        <v>132526.28366701791</v>
      </c>
      <c r="P417" s="23">
        <f t="shared" si="90"/>
        <v>-264690.5809266704</v>
      </c>
      <c r="Q417">
        <f t="shared" si="91"/>
        <v>-26469058.092667039</v>
      </c>
    </row>
    <row r="418" spans="2:17">
      <c r="B418" s="15">
        <v>43241</v>
      </c>
      <c r="C418" s="12">
        <f>VLOOKUP(B418,'Hash distribution and Revenue '!B420:S1160,14,1)</f>
        <v>0.51087761920682495</v>
      </c>
      <c r="D418">
        <f>VLOOKUP(B418,'Hash distribution and Revenue '!B420:S1160,7,1)</f>
        <v>0.62580000000000002</v>
      </c>
      <c r="E418" s="12">
        <f t="shared" si="85"/>
        <v>625800</v>
      </c>
      <c r="F418" s="12">
        <f t="shared" si="80"/>
        <v>48138.461538461539</v>
      </c>
      <c r="G418">
        <f t="shared" si="81"/>
        <v>1501920</v>
      </c>
      <c r="H418">
        <f t="shared" si="86"/>
        <v>190743.84</v>
      </c>
      <c r="I418" s="21">
        <f t="shared" si="92"/>
        <v>179908.56</v>
      </c>
      <c r="J418">
        <f t="shared" si="87"/>
        <v>90115.199999999997</v>
      </c>
      <c r="K418">
        <f t="shared" si="88"/>
        <v>75096</v>
      </c>
      <c r="L418">
        <f t="shared" si="89"/>
        <v>60076.800000000003</v>
      </c>
      <c r="M418">
        <f t="shared" si="83"/>
        <v>60076.800000000003</v>
      </c>
      <c r="N418">
        <f t="shared" si="82"/>
        <v>72449.483667017907</v>
      </c>
      <c r="O418" s="12">
        <f t="shared" si="84"/>
        <v>132526.28366701791</v>
      </c>
      <c r="P418" s="23">
        <f t="shared" si="90"/>
        <v>-259408.06135754136</v>
      </c>
      <c r="Q418">
        <f t="shared" si="91"/>
        <v>-25940806.135754135</v>
      </c>
    </row>
    <row r="419" spans="2:17">
      <c r="B419" s="15">
        <v>43244</v>
      </c>
      <c r="C419" s="12">
        <f>VLOOKUP(B419,'Hash distribution and Revenue '!B421:S1161,14,1)</f>
        <v>0.44297952495480702</v>
      </c>
      <c r="D419">
        <f>VLOOKUP(B419,'Hash distribution and Revenue '!B421:S1161,7,1)</f>
        <v>0.62580000000000002</v>
      </c>
      <c r="E419" s="12">
        <f t="shared" si="85"/>
        <v>625800</v>
      </c>
      <c r="F419" s="12">
        <f t="shared" si="80"/>
        <v>48138.461538461539</v>
      </c>
      <c r="G419">
        <f t="shared" si="81"/>
        <v>1501920</v>
      </c>
      <c r="H419">
        <f t="shared" si="86"/>
        <v>190743.84</v>
      </c>
      <c r="I419" s="21">
        <f t="shared" si="92"/>
        <v>179908.56</v>
      </c>
      <c r="J419">
        <f t="shared" si="87"/>
        <v>90115.199999999997</v>
      </c>
      <c r="K419">
        <f t="shared" si="88"/>
        <v>75096</v>
      </c>
      <c r="L419">
        <f t="shared" si="89"/>
        <v>60076.800000000003</v>
      </c>
      <c r="M419">
        <f t="shared" si="83"/>
        <v>60076.800000000003</v>
      </c>
      <c r="N419">
        <f t="shared" si="82"/>
        <v>72449.483667017907</v>
      </c>
      <c r="O419" s="12">
        <f t="shared" si="84"/>
        <v>132526.28366701791</v>
      </c>
      <c r="P419" s="23">
        <f t="shared" si="90"/>
        <v>-299169.22390716209</v>
      </c>
      <c r="Q419">
        <f t="shared" si="91"/>
        <v>-29916922.39071621</v>
      </c>
    </row>
    <row r="420" spans="2:17">
      <c r="B420" s="15">
        <v>43247</v>
      </c>
      <c r="C420" s="12">
        <f>VLOOKUP(B420,'Hash distribution and Revenue '!B422:S1162,14,1)</f>
        <v>0.43018641518140799</v>
      </c>
      <c r="D420">
        <f>VLOOKUP(B420,'Hash distribution and Revenue '!B422:S1162,7,1)</f>
        <v>0.62580000000000002</v>
      </c>
      <c r="E420" s="12">
        <f t="shared" si="85"/>
        <v>625800</v>
      </c>
      <c r="F420" s="12">
        <f t="shared" si="80"/>
        <v>48138.461538461539</v>
      </c>
      <c r="G420">
        <f t="shared" si="81"/>
        <v>1501920</v>
      </c>
      <c r="H420">
        <f t="shared" si="86"/>
        <v>190743.84</v>
      </c>
      <c r="I420" s="21">
        <f t="shared" si="92"/>
        <v>179908.56</v>
      </c>
      <c r="J420">
        <f t="shared" si="87"/>
        <v>90115.199999999997</v>
      </c>
      <c r="K420">
        <f t="shared" si="88"/>
        <v>75096</v>
      </c>
      <c r="L420">
        <f t="shared" si="89"/>
        <v>60076.800000000003</v>
      </c>
      <c r="M420">
        <f t="shared" si="83"/>
        <v>60076.800000000003</v>
      </c>
      <c r="N420">
        <f t="shared" si="82"/>
        <v>72449.483667017907</v>
      </c>
      <c r="O420" s="12">
        <f t="shared" si="84"/>
        <v>132526.28366701791</v>
      </c>
      <c r="P420" s="23">
        <f t="shared" si="90"/>
        <v>-308066.10530627071</v>
      </c>
      <c r="Q420">
        <f t="shared" si="91"/>
        <v>-30806610.530627072</v>
      </c>
    </row>
    <row r="421" spans="2:17">
      <c r="B421" s="15">
        <v>43250</v>
      </c>
      <c r="C421" s="12">
        <f>VLOOKUP(B421,'Hash distribution and Revenue '!B423:S1163,14,1)</f>
        <v>0.43242252372613799</v>
      </c>
      <c r="D421">
        <f>VLOOKUP(B421,'Hash distribution and Revenue '!B423:S1163,7,1)</f>
        <v>0.62580000000000002</v>
      </c>
      <c r="E421" s="12">
        <f t="shared" si="85"/>
        <v>625800</v>
      </c>
      <c r="F421" s="12">
        <f t="shared" si="80"/>
        <v>48138.461538461539</v>
      </c>
      <c r="G421">
        <f t="shared" si="81"/>
        <v>1501920</v>
      </c>
      <c r="H421">
        <f t="shared" si="86"/>
        <v>190743.84</v>
      </c>
      <c r="I421" s="21">
        <f t="shared" si="92"/>
        <v>179908.56</v>
      </c>
      <c r="J421">
        <f t="shared" si="87"/>
        <v>90115.199999999997</v>
      </c>
      <c r="K421">
        <f t="shared" si="88"/>
        <v>75096</v>
      </c>
      <c r="L421">
        <f t="shared" si="89"/>
        <v>60076.800000000003</v>
      </c>
      <c r="M421">
        <f t="shared" si="83"/>
        <v>60076.800000000003</v>
      </c>
      <c r="N421">
        <f t="shared" si="82"/>
        <v>72449.483667017907</v>
      </c>
      <c r="O421" s="12">
        <f t="shared" si="84"/>
        <v>132526.28366701791</v>
      </c>
      <c r="P421" s="23">
        <f t="shared" si="90"/>
        <v>-306473.05349067686</v>
      </c>
      <c r="Q421">
        <f t="shared" si="91"/>
        <v>-30647305.349067684</v>
      </c>
    </row>
    <row r="422" spans="2:17">
      <c r="B422" s="15">
        <v>43253</v>
      </c>
      <c r="C422" s="12">
        <f>VLOOKUP(B422,'Hash distribution and Revenue '!B424:S1164,14,1)</f>
        <v>0.44625545316485299</v>
      </c>
      <c r="D422">
        <f>VLOOKUP(B422,'Hash distribution and Revenue '!B424:S1164,7,1)</f>
        <v>0.63960000000000006</v>
      </c>
      <c r="E422" s="12">
        <f t="shared" si="85"/>
        <v>639600</v>
      </c>
      <c r="F422" s="12">
        <f t="shared" si="80"/>
        <v>49200</v>
      </c>
      <c r="G422">
        <f t="shared" si="81"/>
        <v>1535040</v>
      </c>
      <c r="H422">
        <f t="shared" si="86"/>
        <v>194950.08000000002</v>
      </c>
      <c r="I422" s="21">
        <f t="shared" si="92"/>
        <v>183875.86285714287</v>
      </c>
      <c r="J422">
        <f t="shared" si="87"/>
        <v>92102.399999999994</v>
      </c>
      <c r="K422">
        <f t="shared" si="88"/>
        <v>76752</v>
      </c>
      <c r="L422">
        <f t="shared" si="89"/>
        <v>61401.599999999999</v>
      </c>
      <c r="M422">
        <f t="shared" si="83"/>
        <v>61401.599999999999</v>
      </c>
      <c r="N422">
        <f t="shared" si="82"/>
        <v>74047.123287671231</v>
      </c>
      <c r="O422" s="12">
        <f t="shared" si="84"/>
        <v>135448.72328767122</v>
      </c>
      <c r="P422" s="23">
        <f t="shared" si="90"/>
        <v>-303521.84174247296</v>
      </c>
      <c r="Q422">
        <f t="shared" si="91"/>
        <v>-30352184.174247295</v>
      </c>
    </row>
    <row r="423" spans="2:17">
      <c r="B423" s="15">
        <v>43256</v>
      </c>
      <c r="C423" s="12">
        <f>VLOOKUP(B423,'Hash distribution and Revenue '!B425:S1165,14,1)</f>
        <v>0.44568971186463302</v>
      </c>
      <c r="D423">
        <f>VLOOKUP(B423,'Hash distribution and Revenue '!B425:S1165,7,1)</f>
        <v>0.63960000000000006</v>
      </c>
      <c r="E423" s="12">
        <f t="shared" si="85"/>
        <v>639600</v>
      </c>
      <c r="F423" s="12">
        <f t="shared" si="80"/>
        <v>49200</v>
      </c>
      <c r="G423">
        <f t="shared" si="81"/>
        <v>1535040</v>
      </c>
      <c r="H423">
        <f t="shared" si="86"/>
        <v>194950.08000000002</v>
      </c>
      <c r="I423" s="21">
        <f t="shared" si="92"/>
        <v>183875.86285714287</v>
      </c>
      <c r="J423">
        <f t="shared" si="87"/>
        <v>92102.399999999994</v>
      </c>
      <c r="K423">
        <f t="shared" si="88"/>
        <v>76752</v>
      </c>
      <c r="L423">
        <f t="shared" si="89"/>
        <v>61401.599999999999</v>
      </c>
      <c r="M423">
        <f t="shared" si="83"/>
        <v>61401.599999999999</v>
      </c>
      <c r="N423">
        <f t="shared" si="82"/>
        <v>74047.123287671231</v>
      </c>
      <c r="O423" s="12">
        <f t="shared" si="84"/>
        <v>135448.72328767122</v>
      </c>
      <c r="P423" s="23">
        <f t="shared" si="90"/>
        <v>-303907.12191063171</v>
      </c>
      <c r="Q423">
        <f t="shared" si="91"/>
        <v>-30390712.191063173</v>
      </c>
    </row>
    <row r="424" spans="2:17">
      <c r="B424" s="15">
        <v>43259</v>
      </c>
      <c r="C424" s="12">
        <f>VLOOKUP(B424,'Hash distribution and Revenue '!B426:S1166,14,1)</f>
        <v>0.38807017993340798</v>
      </c>
      <c r="D424">
        <f>VLOOKUP(B424,'Hash distribution and Revenue '!B426:S1166,7,1)</f>
        <v>0.63960000000000006</v>
      </c>
      <c r="E424" s="12">
        <f t="shared" si="85"/>
        <v>639600</v>
      </c>
      <c r="F424" s="12">
        <f t="shared" si="80"/>
        <v>49200</v>
      </c>
      <c r="G424">
        <f t="shared" si="81"/>
        <v>1535040</v>
      </c>
      <c r="H424">
        <f t="shared" si="86"/>
        <v>194950.08000000002</v>
      </c>
      <c r="I424" s="21">
        <f t="shared" si="92"/>
        <v>183875.86285714287</v>
      </c>
      <c r="J424">
        <f t="shared" si="87"/>
        <v>92102.399999999994</v>
      </c>
      <c r="K424">
        <f t="shared" si="88"/>
        <v>76752</v>
      </c>
      <c r="L424">
        <f t="shared" si="89"/>
        <v>61401.599999999999</v>
      </c>
      <c r="M424">
        <f t="shared" si="83"/>
        <v>61401.599999999999</v>
      </c>
      <c r="N424">
        <f t="shared" si="82"/>
        <v>74047.123287671231</v>
      </c>
      <c r="O424" s="12">
        <f t="shared" si="84"/>
        <v>135448.72328767122</v>
      </c>
      <c r="P424" s="23">
        <f t="shared" si="90"/>
        <v>-349030.51618326851</v>
      </c>
      <c r="Q424">
        <f t="shared" si="91"/>
        <v>-34903051.61832685</v>
      </c>
    </row>
    <row r="425" spans="2:17">
      <c r="B425" s="15">
        <v>43262</v>
      </c>
      <c r="C425" s="12">
        <f>VLOOKUP(B425,'Hash distribution and Revenue '!B427:S1167,14,1)</f>
        <v>0.35152758155962999</v>
      </c>
      <c r="D425">
        <f>VLOOKUP(B425,'Hash distribution and Revenue '!B427:S1167,7,1)</f>
        <v>0.63960000000000006</v>
      </c>
      <c r="E425" s="12">
        <f t="shared" si="85"/>
        <v>639600</v>
      </c>
      <c r="F425" s="12">
        <f t="shared" ref="F425:F441" si="93">E425/13</f>
        <v>49200</v>
      </c>
      <c r="G425">
        <f t="shared" ref="G425:G441" si="94">F425*1.3*24</f>
        <v>1535040</v>
      </c>
      <c r="H425">
        <f t="shared" si="86"/>
        <v>194950.08000000002</v>
      </c>
      <c r="I425" s="21">
        <f t="shared" si="92"/>
        <v>183875.86285714287</v>
      </c>
      <c r="J425">
        <f t="shared" si="87"/>
        <v>92102.399999999994</v>
      </c>
      <c r="K425">
        <f t="shared" si="88"/>
        <v>76752</v>
      </c>
      <c r="L425">
        <f t="shared" si="89"/>
        <v>61401.599999999999</v>
      </c>
      <c r="M425">
        <f t="shared" si="83"/>
        <v>61401.599999999999</v>
      </c>
      <c r="N425">
        <f t="shared" ref="N425:N441" si="95">F425*5768/7/547.5</f>
        <v>74047.123287671231</v>
      </c>
      <c r="O425" s="12">
        <f t="shared" si="84"/>
        <v>135448.72328767122</v>
      </c>
      <c r="P425" s="23">
        <f t="shared" si="90"/>
        <v>-385313.63928583625</v>
      </c>
      <c r="Q425">
        <f t="shared" si="91"/>
        <v>-38531363.928583622</v>
      </c>
    </row>
    <row r="426" spans="2:17">
      <c r="B426" s="15">
        <v>43265</v>
      </c>
      <c r="C426" s="12">
        <f>VLOOKUP(B426,'Hash distribution and Revenue '!B428:S1168,14,1)</f>
        <v>0.33974183015933002</v>
      </c>
      <c r="D426">
        <f>VLOOKUP(B426,'Hash distribution and Revenue '!B428:S1168,7,1)</f>
        <v>0.63960000000000006</v>
      </c>
      <c r="E426" s="12">
        <f t="shared" si="85"/>
        <v>639600</v>
      </c>
      <c r="F426" s="12">
        <f t="shared" si="93"/>
        <v>49200</v>
      </c>
      <c r="G426">
        <f t="shared" si="94"/>
        <v>1535040</v>
      </c>
      <c r="H426">
        <f t="shared" si="86"/>
        <v>194950.08000000002</v>
      </c>
      <c r="I426" s="21">
        <f t="shared" si="92"/>
        <v>183875.86285714287</v>
      </c>
      <c r="J426">
        <f t="shared" si="87"/>
        <v>92102.399999999994</v>
      </c>
      <c r="K426">
        <f t="shared" si="88"/>
        <v>76752</v>
      </c>
      <c r="L426">
        <f t="shared" si="89"/>
        <v>61401.599999999999</v>
      </c>
      <c r="M426">
        <f t="shared" si="83"/>
        <v>61401.599999999999</v>
      </c>
      <c r="N426">
        <f t="shared" si="95"/>
        <v>74047.123287671231</v>
      </c>
      <c r="O426" s="12">
        <f t="shared" si="84"/>
        <v>135448.72328767122</v>
      </c>
      <c r="P426" s="23">
        <f t="shared" si="90"/>
        <v>-398680.32582952565</v>
      </c>
      <c r="Q426">
        <f t="shared" si="91"/>
        <v>-39868032.582952566</v>
      </c>
    </row>
    <row r="427" spans="2:17">
      <c r="B427" s="15">
        <v>43268</v>
      </c>
      <c r="C427" s="12">
        <f>VLOOKUP(B427,'Hash distribution and Revenue '!B429:S1169,14,1)</f>
        <v>0.33078024141050699</v>
      </c>
      <c r="D427">
        <f>VLOOKUP(B427,'Hash distribution and Revenue '!B429:S1169,7,1)</f>
        <v>0.63960000000000006</v>
      </c>
      <c r="E427" s="12">
        <f t="shared" si="85"/>
        <v>639600</v>
      </c>
      <c r="F427" s="12">
        <f t="shared" si="93"/>
        <v>49200</v>
      </c>
      <c r="G427">
        <f t="shared" si="94"/>
        <v>1535040</v>
      </c>
      <c r="H427">
        <f t="shared" si="86"/>
        <v>194950.08000000002</v>
      </c>
      <c r="I427" s="21">
        <f t="shared" si="92"/>
        <v>183875.86285714287</v>
      </c>
      <c r="J427">
        <f t="shared" si="87"/>
        <v>92102.399999999994</v>
      </c>
      <c r="K427">
        <f t="shared" si="88"/>
        <v>76752</v>
      </c>
      <c r="L427">
        <f t="shared" si="89"/>
        <v>61401.599999999999</v>
      </c>
      <c r="M427">
        <f t="shared" si="83"/>
        <v>61401.599999999999</v>
      </c>
      <c r="N427">
        <f t="shared" si="95"/>
        <v>74047.123287671231</v>
      </c>
      <c r="O427" s="12">
        <f t="shared" si="84"/>
        <v>135448.72328767122</v>
      </c>
      <c r="P427" s="23">
        <f t="shared" si="90"/>
        <v>-409481.50932429725</v>
      </c>
      <c r="Q427">
        <f t="shared" si="91"/>
        <v>-40948150.932429723</v>
      </c>
    </row>
    <row r="428" spans="2:17">
      <c r="B428" s="15">
        <v>43271</v>
      </c>
      <c r="C428" s="12">
        <f>VLOOKUP(B428,'Hash distribution and Revenue '!B430:S1170,14,1)</f>
        <v>0.33560057154268802</v>
      </c>
      <c r="D428">
        <f>VLOOKUP(B428,'Hash distribution and Revenue '!B430:S1170,7,1)</f>
        <v>0.63960000000000006</v>
      </c>
      <c r="E428" s="12">
        <f t="shared" si="85"/>
        <v>639600</v>
      </c>
      <c r="F428" s="12">
        <f t="shared" si="93"/>
        <v>49200</v>
      </c>
      <c r="G428">
        <f t="shared" si="94"/>
        <v>1535040</v>
      </c>
      <c r="H428">
        <f t="shared" si="86"/>
        <v>194950.08000000002</v>
      </c>
      <c r="I428" s="21">
        <f t="shared" si="92"/>
        <v>183875.86285714287</v>
      </c>
      <c r="J428">
        <f t="shared" si="87"/>
        <v>92102.399999999994</v>
      </c>
      <c r="K428">
        <f t="shared" si="88"/>
        <v>76752</v>
      </c>
      <c r="L428">
        <f t="shared" si="89"/>
        <v>61401.599999999999</v>
      </c>
      <c r="M428">
        <f t="shared" si="83"/>
        <v>61401.599999999999</v>
      </c>
      <c r="N428">
        <f t="shared" si="95"/>
        <v>74047.123287671231</v>
      </c>
      <c r="O428" s="12">
        <f t="shared" si="84"/>
        <v>135448.72328767122</v>
      </c>
      <c r="P428" s="23">
        <f t="shared" si="90"/>
        <v>-403599.99109796155</v>
      </c>
      <c r="Q428">
        <f t="shared" si="91"/>
        <v>-40359999.109796152</v>
      </c>
    </row>
    <row r="429" spans="2:17">
      <c r="B429" s="15">
        <v>43274</v>
      </c>
      <c r="C429" s="12">
        <f>VLOOKUP(B429,'Hash distribution and Revenue '!B431:S1171,14,1)</f>
        <v>0.30518948581806199</v>
      </c>
      <c r="D429">
        <f>VLOOKUP(B429,'Hash distribution and Revenue '!B431:S1171,7,1)</f>
        <v>0.63960000000000006</v>
      </c>
      <c r="E429" s="12">
        <f t="shared" si="85"/>
        <v>639600</v>
      </c>
      <c r="F429" s="12">
        <f t="shared" si="93"/>
        <v>49200</v>
      </c>
      <c r="G429">
        <f t="shared" si="94"/>
        <v>1535040</v>
      </c>
      <c r="H429">
        <f t="shared" si="86"/>
        <v>194950.08000000002</v>
      </c>
      <c r="I429" s="21">
        <f t="shared" si="92"/>
        <v>183875.86285714287</v>
      </c>
      <c r="J429">
        <f t="shared" si="87"/>
        <v>92102.399999999994</v>
      </c>
      <c r="K429">
        <f t="shared" si="88"/>
        <v>76752</v>
      </c>
      <c r="L429">
        <f t="shared" si="89"/>
        <v>61401.599999999999</v>
      </c>
      <c r="M429">
        <f t="shared" si="83"/>
        <v>61401.599999999999</v>
      </c>
      <c r="N429">
        <f t="shared" si="95"/>
        <v>74047.123287671231</v>
      </c>
      <c r="O429" s="12">
        <f t="shared" si="84"/>
        <v>135448.72328767122</v>
      </c>
      <c r="P429" s="23">
        <f t="shared" si="90"/>
        <v>-443817.44585700659</v>
      </c>
      <c r="Q429">
        <f t="shared" si="91"/>
        <v>-44381744.585700661</v>
      </c>
    </row>
    <row r="430" spans="2:17">
      <c r="B430" s="15">
        <v>43277</v>
      </c>
      <c r="C430" s="12">
        <f>VLOOKUP(B430,'Hash distribution and Revenue '!B432:S1172,14,1)</f>
        <v>0.30178175248356998</v>
      </c>
      <c r="D430">
        <f>VLOOKUP(B430,'Hash distribution and Revenue '!B432:S1172,7,1)</f>
        <v>0.63960000000000006</v>
      </c>
      <c r="E430" s="12">
        <f t="shared" si="85"/>
        <v>639600</v>
      </c>
      <c r="F430" s="12">
        <f t="shared" si="93"/>
        <v>49200</v>
      </c>
      <c r="G430">
        <f t="shared" si="94"/>
        <v>1535040</v>
      </c>
      <c r="H430">
        <f t="shared" si="86"/>
        <v>194950.08000000002</v>
      </c>
      <c r="I430" s="21">
        <f t="shared" si="92"/>
        <v>183875.86285714287</v>
      </c>
      <c r="J430">
        <f t="shared" si="87"/>
        <v>92102.399999999994</v>
      </c>
      <c r="K430">
        <f t="shared" si="88"/>
        <v>76752</v>
      </c>
      <c r="L430">
        <f t="shared" si="89"/>
        <v>61401.599999999999</v>
      </c>
      <c r="M430">
        <f t="shared" si="83"/>
        <v>61401.599999999999</v>
      </c>
      <c r="N430">
        <f t="shared" si="95"/>
        <v>74047.123287671231</v>
      </c>
      <c r="O430" s="12">
        <f t="shared" si="84"/>
        <v>135448.72328767122</v>
      </c>
      <c r="P430" s="23">
        <f t="shared" si="90"/>
        <v>-448829.0640213344</v>
      </c>
      <c r="Q430">
        <f t="shared" si="91"/>
        <v>-44882906.402133442</v>
      </c>
    </row>
    <row r="431" spans="2:17">
      <c r="B431" s="15">
        <v>43280</v>
      </c>
      <c r="C431" s="12">
        <f>VLOOKUP(B431,'Hash distribution and Revenue '!B433:S1173,14,1)</f>
        <v>0.307953904866621</v>
      </c>
      <c r="D431">
        <f>VLOOKUP(B431,'Hash distribution and Revenue '!B433:S1173,7,1)</f>
        <v>0.63960000000000006</v>
      </c>
      <c r="E431" s="12">
        <f t="shared" si="85"/>
        <v>639600</v>
      </c>
      <c r="F431" s="12">
        <f t="shared" si="93"/>
        <v>49200</v>
      </c>
      <c r="G431">
        <f t="shared" si="94"/>
        <v>1535040</v>
      </c>
      <c r="H431">
        <f t="shared" si="86"/>
        <v>194950.08000000002</v>
      </c>
      <c r="I431" s="21">
        <f t="shared" si="92"/>
        <v>183875.86285714287</v>
      </c>
      <c r="J431">
        <f t="shared" si="87"/>
        <v>92102.399999999994</v>
      </c>
      <c r="K431">
        <f t="shared" si="88"/>
        <v>76752</v>
      </c>
      <c r="L431">
        <f t="shared" si="89"/>
        <v>61401.599999999999</v>
      </c>
      <c r="M431">
        <f t="shared" si="83"/>
        <v>61401.599999999999</v>
      </c>
      <c r="N431">
        <f t="shared" si="95"/>
        <v>74047.123287671231</v>
      </c>
      <c r="O431" s="12">
        <f t="shared" si="84"/>
        <v>135448.72328767122</v>
      </c>
      <c r="P431" s="23">
        <f t="shared" si="90"/>
        <v>-439833.40751087695</v>
      </c>
      <c r="Q431">
        <f t="shared" si="91"/>
        <v>-43983340.751087695</v>
      </c>
    </row>
    <row r="432" spans="2:17">
      <c r="B432" s="15">
        <v>43283</v>
      </c>
      <c r="C432" s="12">
        <f>VLOOKUP(B432,'Hash distribution and Revenue '!B434:S1174,14,1)</f>
        <v>0.31008243717777301</v>
      </c>
      <c r="D432">
        <f>VLOOKUP(B432,'Hash distribution and Revenue '!B434:S1174,7,1)</f>
        <v>0.63790000000000002</v>
      </c>
      <c r="E432" s="12">
        <f t="shared" si="85"/>
        <v>637900</v>
      </c>
      <c r="F432" s="12">
        <f t="shared" si="93"/>
        <v>49069.230769230766</v>
      </c>
      <c r="G432">
        <f t="shared" si="94"/>
        <v>1530960</v>
      </c>
      <c r="H432">
        <f t="shared" si="86"/>
        <v>194431.92</v>
      </c>
      <c r="I432" s="21">
        <f t="shared" si="92"/>
        <v>183387.13714285716</v>
      </c>
      <c r="J432">
        <f t="shared" si="87"/>
        <v>91857.599999999991</v>
      </c>
      <c r="K432">
        <f t="shared" si="88"/>
        <v>76548</v>
      </c>
      <c r="L432">
        <f t="shared" si="89"/>
        <v>61238.400000000001</v>
      </c>
      <c r="M432">
        <f t="shared" si="83"/>
        <v>61238.400000000001</v>
      </c>
      <c r="N432">
        <f t="shared" si="95"/>
        <v>73850.31260976466</v>
      </c>
      <c r="O432" s="12">
        <f t="shared" si="84"/>
        <v>135088.71260976465</v>
      </c>
      <c r="P432" s="23">
        <f t="shared" si="90"/>
        <v>-435653.18873535586</v>
      </c>
      <c r="Q432">
        <f t="shared" si="91"/>
        <v>-43565318.873535588</v>
      </c>
    </row>
    <row r="433" spans="2:17">
      <c r="B433" s="15">
        <v>43286</v>
      </c>
      <c r="C433" s="12">
        <f>VLOOKUP(B433,'Hash distribution and Revenue '!B435:S1175,14,1)</f>
        <v>0.311252598502677</v>
      </c>
      <c r="D433">
        <f>VLOOKUP(B433,'Hash distribution and Revenue '!B435:S1175,7,1)</f>
        <v>0.63790000000000002</v>
      </c>
      <c r="E433" s="12">
        <f t="shared" si="85"/>
        <v>637900</v>
      </c>
      <c r="F433" s="12">
        <f t="shared" si="93"/>
        <v>49069.230769230766</v>
      </c>
      <c r="G433">
        <f t="shared" si="94"/>
        <v>1530960</v>
      </c>
      <c r="H433">
        <f t="shared" si="86"/>
        <v>194431.92</v>
      </c>
      <c r="I433" s="21">
        <f t="shared" si="92"/>
        <v>183387.13714285716</v>
      </c>
      <c r="J433">
        <f t="shared" si="87"/>
        <v>91857.599999999991</v>
      </c>
      <c r="K433">
        <f t="shared" si="88"/>
        <v>76548</v>
      </c>
      <c r="L433">
        <f t="shared" si="89"/>
        <v>61238.400000000001</v>
      </c>
      <c r="M433">
        <f t="shared" si="83"/>
        <v>61238.400000000001</v>
      </c>
      <c r="N433">
        <f t="shared" si="95"/>
        <v>73850.31260976466</v>
      </c>
      <c r="O433" s="12">
        <f t="shared" si="84"/>
        <v>135088.71260976465</v>
      </c>
      <c r="P433" s="23">
        <f t="shared" si="90"/>
        <v>-434015.33676193323</v>
      </c>
      <c r="Q433">
        <f t="shared" si="91"/>
        <v>-43401533.676193319</v>
      </c>
    </row>
    <row r="434" spans="2:17">
      <c r="B434" s="15">
        <v>43289</v>
      </c>
      <c r="C434" s="12">
        <f>VLOOKUP(B434,'Hash distribution and Revenue '!B436:S1176,14,1)</f>
        <v>0.31756940687277502</v>
      </c>
      <c r="D434">
        <f>VLOOKUP(B434,'Hash distribution and Revenue '!B436:S1176,7,1)</f>
        <v>0.63790000000000002</v>
      </c>
      <c r="E434" s="12">
        <f t="shared" si="85"/>
        <v>637900</v>
      </c>
      <c r="F434" s="12">
        <f t="shared" si="93"/>
        <v>49069.230769230766</v>
      </c>
      <c r="G434">
        <f t="shared" si="94"/>
        <v>1530960</v>
      </c>
      <c r="H434">
        <f t="shared" si="86"/>
        <v>194431.92</v>
      </c>
      <c r="I434" s="21">
        <f t="shared" si="92"/>
        <v>183387.13714285716</v>
      </c>
      <c r="J434">
        <f t="shared" si="87"/>
        <v>91857.599999999991</v>
      </c>
      <c r="K434">
        <f t="shared" si="88"/>
        <v>76548</v>
      </c>
      <c r="L434">
        <f t="shared" si="89"/>
        <v>61238.400000000001</v>
      </c>
      <c r="M434">
        <f t="shared" si="83"/>
        <v>61238.400000000001</v>
      </c>
      <c r="N434">
        <f t="shared" si="95"/>
        <v>73850.31260976466</v>
      </c>
      <c r="O434" s="12">
        <f t="shared" si="84"/>
        <v>135088.71260976465</v>
      </c>
      <c r="P434" s="23">
        <f t="shared" si="90"/>
        <v>-425382.26956627792</v>
      </c>
      <c r="Q434">
        <f t="shared" si="91"/>
        <v>-42538226.956627794</v>
      </c>
    </row>
    <row r="435" spans="2:17">
      <c r="B435" s="15">
        <v>43292</v>
      </c>
      <c r="C435" s="12">
        <f>VLOOKUP(B435,'Hash distribution and Revenue '!B437:S1177,14,1)</f>
        <v>0.299793362419087</v>
      </c>
      <c r="D435">
        <f>VLOOKUP(B435,'Hash distribution and Revenue '!B437:S1177,7,1)</f>
        <v>0.63790000000000002</v>
      </c>
      <c r="E435" s="12">
        <f t="shared" si="85"/>
        <v>637900</v>
      </c>
      <c r="F435" s="12">
        <f t="shared" si="93"/>
        <v>49069.230769230766</v>
      </c>
      <c r="G435">
        <f t="shared" si="94"/>
        <v>1530960</v>
      </c>
      <c r="H435">
        <f t="shared" si="86"/>
        <v>194431.92</v>
      </c>
      <c r="I435" s="21">
        <f t="shared" si="92"/>
        <v>183387.13714285716</v>
      </c>
      <c r="J435">
        <f t="shared" si="87"/>
        <v>91857.599999999991</v>
      </c>
      <c r="K435">
        <f t="shared" si="88"/>
        <v>76548</v>
      </c>
      <c r="L435">
        <f t="shared" si="89"/>
        <v>61238.400000000001</v>
      </c>
      <c r="M435">
        <f t="shared" si="83"/>
        <v>61238.400000000001</v>
      </c>
      <c r="N435">
        <f t="shared" si="95"/>
        <v>73850.31260976466</v>
      </c>
      <c r="O435" s="12">
        <f t="shared" si="84"/>
        <v>135088.71260976465</v>
      </c>
      <c r="P435" s="23">
        <f t="shared" si="90"/>
        <v>-450605.08253534819</v>
      </c>
      <c r="Q435">
        <f t="shared" si="91"/>
        <v>-45060508.253534816</v>
      </c>
    </row>
    <row r="436" spans="2:17">
      <c r="B436" s="15">
        <v>43295</v>
      </c>
      <c r="C436" s="12">
        <f>VLOOKUP(B436,'Hash distribution and Revenue '!B438:S1178,14,1)</f>
        <v>0.29423368968189001</v>
      </c>
      <c r="D436">
        <f>VLOOKUP(B436,'Hash distribution and Revenue '!B438:S1178,7,1)</f>
        <v>0.63790000000000002</v>
      </c>
      <c r="E436" s="12">
        <f t="shared" si="85"/>
        <v>637900</v>
      </c>
      <c r="F436" s="12">
        <f t="shared" si="93"/>
        <v>49069.230769230766</v>
      </c>
      <c r="G436">
        <f t="shared" si="94"/>
        <v>1530960</v>
      </c>
      <c r="H436">
        <f t="shared" si="86"/>
        <v>194431.92</v>
      </c>
      <c r="I436" s="21">
        <f t="shared" si="92"/>
        <v>183387.13714285716</v>
      </c>
      <c r="J436">
        <f t="shared" si="87"/>
        <v>91857.599999999991</v>
      </c>
      <c r="K436">
        <f t="shared" si="88"/>
        <v>76548</v>
      </c>
      <c r="L436">
        <f t="shared" si="89"/>
        <v>61238.400000000001</v>
      </c>
      <c r="M436">
        <f t="shared" si="83"/>
        <v>61238.400000000001</v>
      </c>
      <c r="N436">
        <f t="shared" si="95"/>
        <v>73850.31260976466</v>
      </c>
      <c r="O436" s="12">
        <f t="shared" si="84"/>
        <v>135088.71260976465</v>
      </c>
      <c r="P436" s="23">
        <f t="shared" si="90"/>
        <v>-459119.47922117775</v>
      </c>
      <c r="Q436">
        <f t="shared" si="91"/>
        <v>-45911947.922117777</v>
      </c>
    </row>
    <row r="437" spans="2:17">
      <c r="B437" s="15">
        <v>43298</v>
      </c>
      <c r="C437" s="12">
        <f>VLOOKUP(B437,'Hash distribution and Revenue '!B439:S1179,14,1)</f>
        <v>0.35548259916397301</v>
      </c>
      <c r="D437">
        <f>VLOOKUP(B437,'Hash distribution and Revenue '!B439:S1179,7,1)</f>
        <v>0.63790000000000002</v>
      </c>
      <c r="E437" s="12">
        <f t="shared" si="85"/>
        <v>637900</v>
      </c>
      <c r="F437" s="12">
        <f t="shared" si="93"/>
        <v>49069.230769230766</v>
      </c>
      <c r="G437">
        <f t="shared" si="94"/>
        <v>1530960</v>
      </c>
      <c r="H437">
        <f t="shared" si="86"/>
        <v>194431.92</v>
      </c>
      <c r="I437" s="21">
        <f t="shared" si="92"/>
        <v>183387.13714285716</v>
      </c>
      <c r="J437">
        <f t="shared" si="87"/>
        <v>91857.599999999991</v>
      </c>
      <c r="K437">
        <f t="shared" si="88"/>
        <v>76548</v>
      </c>
      <c r="L437">
        <f t="shared" si="89"/>
        <v>61238.400000000001</v>
      </c>
      <c r="M437">
        <f t="shared" si="83"/>
        <v>61238.400000000001</v>
      </c>
      <c r="N437">
        <f t="shared" si="95"/>
        <v>73850.31260976466</v>
      </c>
      <c r="O437" s="12">
        <f t="shared" si="84"/>
        <v>135088.71260976465</v>
      </c>
      <c r="P437" s="23">
        <f t="shared" si="90"/>
        <v>-380013.97943209438</v>
      </c>
      <c r="Q437">
        <f t="shared" si="91"/>
        <v>-38001397.94320944</v>
      </c>
    </row>
    <row r="438" spans="2:17">
      <c r="B438" s="15">
        <v>43301</v>
      </c>
      <c r="C438" s="12">
        <f>VLOOKUP(B438,'Hash distribution and Revenue '!B440:S1180,14,1)</f>
        <v>0.35708932706142099</v>
      </c>
      <c r="D438">
        <f>VLOOKUP(B438,'Hash distribution and Revenue '!B440:S1180,7,1)</f>
        <v>0.63790000000000002</v>
      </c>
      <c r="E438" s="12">
        <f t="shared" si="85"/>
        <v>637900</v>
      </c>
      <c r="F438" s="12">
        <f t="shared" si="93"/>
        <v>49069.230769230766</v>
      </c>
      <c r="G438">
        <f t="shared" si="94"/>
        <v>1530960</v>
      </c>
      <c r="H438">
        <f t="shared" si="86"/>
        <v>194431.92</v>
      </c>
      <c r="I438" s="21">
        <f t="shared" si="92"/>
        <v>183387.13714285716</v>
      </c>
      <c r="J438">
        <f t="shared" si="87"/>
        <v>91857.599999999991</v>
      </c>
      <c r="K438">
        <f t="shared" si="88"/>
        <v>76548</v>
      </c>
      <c r="L438">
        <f t="shared" si="89"/>
        <v>61238.400000000001</v>
      </c>
      <c r="M438">
        <f t="shared" si="83"/>
        <v>61238.400000000001</v>
      </c>
      <c r="N438">
        <f t="shared" si="95"/>
        <v>73850.31260976466</v>
      </c>
      <c r="O438" s="12">
        <f t="shared" si="84"/>
        <v>135088.71260976465</v>
      </c>
      <c r="P438" s="23">
        <f t="shared" si="90"/>
        <v>-378304.09727480257</v>
      </c>
      <c r="Q438">
        <f t="shared" si="91"/>
        <v>-37830409.727480255</v>
      </c>
    </row>
    <row r="439" spans="2:17">
      <c r="B439" s="15">
        <v>43304</v>
      </c>
      <c r="C439" s="12">
        <f>VLOOKUP(B439,'Hash distribution and Revenue '!B441:S1181,14,1)</f>
        <v>0.37442295428508798</v>
      </c>
      <c r="D439">
        <f>VLOOKUP(B439,'Hash distribution and Revenue '!B441:S1181,7,1)</f>
        <v>0.63790000000000002</v>
      </c>
      <c r="E439" s="12">
        <f t="shared" si="85"/>
        <v>637900</v>
      </c>
      <c r="F439" s="12">
        <f t="shared" si="93"/>
        <v>49069.230769230766</v>
      </c>
      <c r="G439">
        <f t="shared" si="94"/>
        <v>1530960</v>
      </c>
      <c r="H439">
        <f t="shared" si="86"/>
        <v>194431.92</v>
      </c>
      <c r="I439" s="21">
        <f t="shared" si="92"/>
        <v>183387.13714285716</v>
      </c>
      <c r="J439">
        <f t="shared" si="87"/>
        <v>91857.599999999991</v>
      </c>
      <c r="K439">
        <f t="shared" si="88"/>
        <v>76548</v>
      </c>
      <c r="L439">
        <f t="shared" si="89"/>
        <v>61238.400000000001</v>
      </c>
      <c r="M439">
        <f t="shared" si="83"/>
        <v>61238.400000000001</v>
      </c>
      <c r="N439">
        <f t="shared" si="95"/>
        <v>73850.31260976466</v>
      </c>
      <c r="O439" s="12">
        <f t="shared" si="84"/>
        <v>135088.71260976465</v>
      </c>
      <c r="P439" s="23">
        <f t="shared" si="90"/>
        <v>-360790.74918027932</v>
      </c>
      <c r="Q439">
        <f t="shared" si="91"/>
        <v>-36079074.91802793</v>
      </c>
    </row>
    <row r="440" spans="2:17">
      <c r="B440" s="15">
        <v>43307</v>
      </c>
      <c r="C440" s="12">
        <f>VLOOKUP(B440,'Hash distribution and Revenue '!B442:S1182,14,1)</f>
        <v>0.38609928724064602</v>
      </c>
      <c r="D440">
        <f>VLOOKUP(B440,'Hash distribution and Revenue '!B442:S1182,7,1)</f>
        <v>0.63790000000000002</v>
      </c>
      <c r="E440" s="12">
        <f t="shared" si="85"/>
        <v>637900</v>
      </c>
      <c r="F440" s="12">
        <f t="shared" si="93"/>
        <v>49069.230769230766</v>
      </c>
      <c r="G440">
        <f t="shared" si="94"/>
        <v>1530960</v>
      </c>
      <c r="H440">
        <f t="shared" si="86"/>
        <v>194431.92</v>
      </c>
      <c r="I440" s="21">
        <f t="shared" si="92"/>
        <v>183387.13714285716</v>
      </c>
      <c r="J440">
        <f t="shared" si="87"/>
        <v>91857.599999999991</v>
      </c>
      <c r="K440">
        <f t="shared" si="88"/>
        <v>76548</v>
      </c>
      <c r="L440">
        <f t="shared" si="89"/>
        <v>61238.400000000001</v>
      </c>
      <c r="M440">
        <f t="shared" si="83"/>
        <v>61238.400000000001</v>
      </c>
      <c r="N440">
        <f t="shared" si="95"/>
        <v>73850.31260976466</v>
      </c>
      <c r="O440" s="12">
        <f t="shared" si="84"/>
        <v>135088.71260976465</v>
      </c>
      <c r="P440" s="23">
        <f t="shared" si="90"/>
        <v>-349879.76143628627</v>
      </c>
      <c r="Q440">
        <f t="shared" si="91"/>
        <v>-34987976.143628627</v>
      </c>
    </row>
    <row r="441" spans="2:17">
      <c r="B441" s="15">
        <v>43310</v>
      </c>
      <c r="C441" s="12">
        <f>VLOOKUP(B441,'Hash distribution and Revenue '!B443:S1183,14,1)</f>
        <v>0.34735890960663501</v>
      </c>
      <c r="D441">
        <f>VLOOKUP(B441,'Hash distribution and Revenue '!B443:S1183,7,1)</f>
        <v>0.63790000000000002</v>
      </c>
      <c r="E441" s="12">
        <f t="shared" si="85"/>
        <v>637900</v>
      </c>
      <c r="F441" s="12">
        <f t="shared" si="93"/>
        <v>49069.230769230766</v>
      </c>
      <c r="G441">
        <f t="shared" si="94"/>
        <v>1530960</v>
      </c>
      <c r="H441">
        <f t="shared" si="86"/>
        <v>194431.92</v>
      </c>
      <c r="I441" s="21">
        <f t="shared" si="92"/>
        <v>183387.13714285716</v>
      </c>
      <c r="J441">
        <f t="shared" si="87"/>
        <v>91857.599999999991</v>
      </c>
      <c r="K441">
        <f t="shared" si="88"/>
        <v>76548</v>
      </c>
      <c r="L441">
        <f t="shared" si="89"/>
        <v>61238.400000000001</v>
      </c>
      <c r="M441">
        <f t="shared" si="83"/>
        <v>61238.400000000001</v>
      </c>
      <c r="N441">
        <f t="shared" si="95"/>
        <v>73850.31260976466</v>
      </c>
      <c r="O441" s="12">
        <f t="shared" si="84"/>
        <v>135088.71260976465</v>
      </c>
      <c r="P441" s="23">
        <f t="shared" si="90"/>
        <v>-388901.39712793101</v>
      </c>
      <c r="Q441">
        <f t="shared" si="91"/>
        <v>-38890139.712793097</v>
      </c>
    </row>
    <row r="442" spans="2:17">
      <c r="B442" s="14">
        <v>43313</v>
      </c>
      <c r="C442" s="12">
        <f>VLOOKUP(B442,'Hash distribution and Revenue '!B444:S1184,14,1)</f>
        <v>0.322272107359375</v>
      </c>
      <c r="D442">
        <f>VLOOKUP(B442,'Hash distribution and Revenue '!B444:S1184,7,1)</f>
        <v>0.6411</v>
      </c>
      <c r="E442" s="12">
        <f t="shared" si="85"/>
        <v>641100</v>
      </c>
      <c r="F442" s="12">
        <f t="shared" ref="F442:F505" si="96">E442/20</f>
        <v>32055</v>
      </c>
      <c r="G442">
        <f t="shared" ref="G442:G505" si="97">F442*1.45*24</f>
        <v>1115514</v>
      </c>
      <c r="H442">
        <f t="shared" si="86"/>
        <v>141670.27799999999</v>
      </c>
      <c r="I442" s="21">
        <f t="shared" si="92"/>
        <v>133622.64128571429</v>
      </c>
      <c r="J442">
        <f t="shared" si="87"/>
        <v>66930.84</v>
      </c>
      <c r="K442">
        <f t="shared" si="88"/>
        <v>55775.700000000004</v>
      </c>
      <c r="L442">
        <f t="shared" si="89"/>
        <v>44620.56</v>
      </c>
      <c r="M442">
        <f t="shared" si="83"/>
        <v>44620.56</v>
      </c>
      <c r="N442">
        <f t="shared" ref="N442:N505" si="98">F442*1899/7/547.5</f>
        <v>15883.221135029353</v>
      </c>
      <c r="O442" s="12">
        <f t="shared" si="84"/>
        <v>60503.781135029349</v>
      </c>
      <c r="P442" s="23">
        <f t="shared" si="90"/>
        <v>-187740.28990182764</v>
      </c>
      <c r="Q442">
        <f t="shared" si="91"/>
        <v>-18774028.990182765</v>
      </c>
    </row>
    <row r="443" spans="2:17">
      <c r="B443" s="15">
        <v>43316</v>
      </c>
      <c r="C443" s="12">
        <f>VLOOKUP(B443,'Hash distribution and Revenue '!B445:S1185,14,1)</f>
        <v>0.29724828099510398</v>
      </c>
      <c r="D443">
        <f>VLOOKUP(B443,'Hash distribution and Revenue '!B445:S1185,7,1)</f>
        <v>0.6411</v>
      </c>
      <c r="E443" s="12">
        <f t="shared" si="85"/>
        <v>641100</v>
      </c>
      <c r="F443" s="12">
        <f t="shared" si="96"/>
        <v>32055</v>
      </c>
      <c r="G443">
        <f t="shared" si="97"/>
        <v>1115514</v>
      </c>
      <c r="H443">
        <f t="shared" si="86"/>
        <v>141670.27799999999</v>
      </c>
      <c r="I443" s="21">
        <f t="shared" si="92"/>
        <v>133622.64128571429</v>
      </c>
      <c r="J443">
        <f t="shared" si="87"/>
        <v>66930.84</v>
      </c>
      <c r="K443">
        <f t="shared" si="88"/>
        <v>55775.700000000004</v>
      </c>
      <c r="L443">
        <f t="shared" si="89"/>
        <v>44620.56</v>
      </c>
      <c r="M443">
        <f t="shared" si="83"/>
        <v>44620.56</v>
      </c>
      <c r="N443">
        <f t="shared" si="98"/>
        <v>15883.221135029353</v>
      </c>
      <c r="O443" s="12">
        <f t="shared" si="84"/>
        <v>60503.781135029349</v>
      </c>
      <c r="P443" s="23">
        <f t="shared" si="90"/>
        <v>-203545.27765206798</v>
      </c>
      <c r="Q443">
        <f t="shared" si="91"/>
        <v>-20354527.765206799</v>
      </c>
    </row>
    <row r="444" spans="2:17">
      <c r="B444" s="15">
        <v>43319</v>
      </c>
      <c r="C444" s="12">
        <f>VLOOKUP(B444,'Hash distribution and Revenue '!B446:S1186,14,1)</f>
        <v>0.285425298613458</v>
      </c>
      <c r="D444">
        <f>VLOOKUP(B444,'Hash distribution and Revenue '!B446:S1186,7,1)</f>
        <v>0.6411</v>
      </c>
      <c r="E444" s="12">
        <f t="shared" si="85"/>
        <v>641100</v>
      </c>
      <c r="F444" s="12">
        <f t="shared" si="96"/>
        <v>32055</v>
      </c>
      <c r="G444">
        <f t="shared" si="97"/>
        <v>1115514</v>
      </c>
      <c r="H444">
        <f t="shared" si="86"/>
        <v>141670.27799999999</v>
      </c>
      <c r="I444" s="21">
        <f t="shared" si="92"/>
        <v>133622.64128571429</v>
      </c>
      <c r="J444">
        <f t="shared" si="87"/>
        <v>66930.84</v>
      </c>
      <c r="K444">
        <f t="shared" si="88"/>
        <v>55775.700000000004</v>
      </c>
      <c r="L444">
        <f t="shared" si="89"/>
        <v>44620.56</v>
      </c>
      <c r="M444">
        <f t="shared" si="83"/>
        <v>44620.56</v>
      </c>
      <c r="N444">
        <f t="shared" si="98"/>
        <v>15883.221135029353</v>
      </c>
      <c r="O444" s="12">
        <f t="shared" si="84"/>
        <v>60503.781135029349</v>
      </c>
      <c r="P444" s="23">
        <f t="shared" si="90"/>
        <v>-211976.63978506898</v>
      </c>
      <c r="Q444">
        <f t="shared" si="91"/>
        <v>-21197663.978506897</v>
      </c>
    </row>
    <row r="445" spans="2:17">
      <c r="B445" s="15">
        <v>43322</v>
      </c>
      <c r="C445" s="12">
        <f>VLOOKUP(B445,'Hash distribution and Revenue '!B447:S1187,14,1)</f>
        <v>0.261401055895296</v>
      </c>
      <c r="D445">
        <f>VLOOKUP(B445,'Hash distribution and Revenue '!B447:S1187,7,1)</f>
        <v>0.6411</v>
      </c>
      <c r="E445" s="12">
        <f t="shared" si="85"/>
        <v>641100</v>
      </c>
      <c r="F445" s="12">
        <f t="shared" si="96"/>
        <v>32055</v>
      </c>
      <c r="G445">
        <f t="shared" si="97"/>
        <v>1115514</v>
      </c>
      <c r="H445">
        <f t="shared" si="86"/>
        <v>141670.27799999999</v>
      </c>
      <c r="I445" s="21">
        <f t="shared" si="92"/>
        <v>133622.64128571429</v>
      </c>
      <c r="J445">
        <f t="shared" si="87"/>
        <v>66930.84</v>
      </c>
      <c r="K445">
        <f t="shared" si="88"/>
        <v>55775.700000000004</v>
      </c>
      <c r="L445">
        <f t="shared" si="89"/>
        <v>44620.56</v>
      </c>
      <c r="M445">
        <f t="shared" si="83"/>
        <v>44620.56</v>
      </c>
      <c r="N445">
        <f t="shared" si="98"/>
        <v>15883.221135029353</v>
      </c>
      <c r="O445" s="12">
        <f t="shared" si="84"/>
        <v>60503.781135029349</v>
      </c>
      <c r="P445" s="23">
        <f t="shared" si="90"/>
        <v>-231458.58966311175</v>
      </c>
      <c r="Q445">
        <f t="shared" si="91"/>
        <v>-23145858.966311175</v>
      </c>
    </row>
    <row r="446" spans="2:17">
      <c r="B446" s="15">
        <v>43325</v>
      </c>
      <c r="C446" s="12">
        <f>VLOOKUP(B446,'Hash distribution and Revenue '!B448:S1188,14,1)</f>
        <v>0.24784631714956301</v>
      </c>
      <c r="D446">
        <f>VLOOKUP(B446,'Hash distribution and Revenue '!B448:S1188,7,1)</f>
        <v>0.6411</v>
      </c>
      <c r="E446" s="12">
        <f t="shared" si="85"/>
        <v>641100</v>
      </c>
      <c r="F446" s="12">
        <f t="shared" si="96"/>
        <v>32055</v>
      </c>
      <c r="G446">
        <f t="shared" si="97"/>
        <v>1115514</v>
      </c>
      <c r="H446">
        <f t="shared" si="86"/>
        <v>141670.27799999999</v>
      </c>
      <c r="I446" s="21">
        <f t="shared" si="92"/>
        <v>133622.64128571429</v>
      </c>
      <c r="J446">
        <f t="shared" si="87"/>
        <v>66930.84</v>
      </c>
      <c r="K446">
        <f t="shared" si="88"/>
        <v>55775.700000000004</v>
      </c>
      <c r="L446">
        <f t="shared" si="89"/>
        <v>44620.56</v>
      </c>
      <c r="M446">
        <f t="shared" si="83"/>
        <v>44620.56</v>
      </c>
      <c r="N446">
        <f t="shared" si="98"/>
        <v>15883.221135029353</v>
      </c>
      <c r="O446" s="12">
        <f t="shared" si="84"/>
        <v>60503.781135029349</v>
      </c>
      <c r="P446" s="23">
        <f t="shared" si="90"/>
        <v>-244117.13671824022</v>
      </c>
      <c r="Q446">
        <f t="shared" si="91"/>
        <v>-24411713.671824023</v>
      </c>
    </row>
    <row r="447" spans="2:17">
      <c r="B447" s="15">
        <v>43328</v>
      </c>
      <c r="C447" s="12">
        <f>VLOOKUP(B447,'Hash distribution and Revenue '!B449:S1189,14,1)</f>
        <v>0.249308781107133</v>
      </c>
      <c r="D447">
        <f>VLOOKUP(B447,'Hash distribution and Revenue '!B449:S1189,7,1)</f>
        <v>0.6411</v>
      </c>
      <c r="E447" s="12">
        <f t="shared" si="85"/>
        <v>641100</v>
      </c>
      <c r="F447" s="12">
        <f t="shared" si="96"/>
        <v>32055</v>
      </c>
      <c r="G447">
        <f t="shared" si="97"/>
        <v>1115514</v>
      </c>
      <c r="H447">
        <f t="shared" si="86"/>
        <v>141670.27799999999</v>
      </c>
      <c r="I447" s="21">
        <f t="shared" si="92"/>
        <v>133622.64128571429</v>
      </c>
      <c r="J447">
        <f t="shared" si="87"/>
        <v>66930.84</v>
      </c>
      <c r="K447">
        <f t="shared" si="88"/>
        <v>55775.700000000004</v>
      </c>
      <c r="L447">
        <f t="shared" si="89"/>
        <v>44620.56</v>
      </c>
      <c r="M447">
        <f t="shared" si="83"/>
        <v>44620.56</v>
      </c>
      <c r="N447">
        <f t="shared" si="98"/>
        <v>15883.221135029353</v>
      </c>
      <c r="O447" s="12">
        <f t="shared" si="84"/>
        <v>60503.781135029349</v>
      </c>
      <c r="P447" s="23">
        <f t="shared" si="90"/>
        <v>-242685.12146890105</v>
      </c>
      <c r="Q447">
        <f t="shared" si="91"/>
        <v>-24268512.146890104</v>
      </c>
    </row>
    <row r="448" spans="2:17">
      <c r="B448" s="15">
        <v>43331</v>
      </c>
      <c r="C448" s="12">
        <f>VLOOKUP(B448,'Hash distribution and Revenue '!B450:S1190,14,1)</f>
        <v>0.25605201508157199</v>
      </c>
      <c r="D448">
        <f>VLOOKUP(B448,'Hash distribution and Revenue '!B450:S1190,7,1)</f>
        <v>0.6411</v>
      </c>
      <c r="E448" s="12">
        <f t="shared" si="85"/>
        <v>641100</v>
      </c>
      <c r="F448" s="12">
        <f t="shared" si="96"/>
        <v>32055</v>
      </c>
      <c r="G448">
        <f t="shared" si="97"/>
        <v>1115514</v>
      </c>
      <c r="H448">
        <f t="shared" si="86"/>
        <v>141670.27799999999</v>
      </c>
      <c r="I448" s="21">
        <f t="shared" si="92"/>
        <v>133622.64128571429</v>
      </c>
      <c r="J448">
        <f t="shared" si="87"/>
        <v>66930.84</v>
      </c>
      <c r="K448">
        <f t="shared" si="88"/>
        <v>55775.700000000004</v>
      </c>
      <c r="L448">
        <f t="shared" si="89"/>
        <v>44620.56</v>
      </c>
      <c r="M448">
        <f t="shared" si="83"/>
        <v>44620.56</v>
      </c>
      <c r="N448">
        <f t="shared" si="98"/>
        <v>15883.221135029353</v>
      </c>
      <c r="O448" s="12">
        <f t="shared" si="84"/>
        <v>60503.781135029349</v>
      </c>
      <c r="P448" s="23">
        <f t="shared" si="90"/>
        <v>-236293.88373975229</v>
      </c>
      <c r="Q448">
        <f t="shared" si="91"/>
        <v>-23629388.373975229</v>
      </c>
    </row>
    <row r="449" spans="2:17">
      <c r="B449" s="15">
        <v>43334</v>
      </c>
      <c r="C449" s="12">
        <f>VLOOKUP(B449,'Hash distribution and Revenue '!B451:S1191,14,1)</f>
        <v>0.25096094033584199</v>
      </c>
      <c r="D449">
        <f>VLOOKUP(B449,'Hash distribution and Revenue '!B451:S1191,7,1)</f>
        <v>0.6411</v>
      </c>
      <c r="E449" s="12">
        <f t="shared" si="85"/>
        <v>641100</v>
      </c>
      <c r="F449" s="12">
        <f t="shared" si="96"/>
        <v>32055</v>
      </c>
      <c r="G449">
        <f t="shared" si="97"/>
        <v>1115514</v>
      </c>
      <c r="H449">
        <f t="shared" si="86"/>
        <v>141670.27799999999</v>
      </c>
      <c r="I449" s="21">
        <f t="shared" si="92"/>
        <v>133622.64128571429</v>
      </c>
      <c r="J449">
        <f t="shared" si="87"/>
        <v>66930.84</v>
      </c>
      <c r="K449">
        <f t="shared" si="88"/>
        <v>55775.700000000004</v>
      </c>
      <c r="L449">
        <f t="shared" si="89"/>
        <v>44620.56</v>
      </c>
      <c r="M449">
        <f t="shared" ref="M449:M512" si="99">G449*0.04</f>
        <v>44620.56</v>
      </c>
      <c r="N449">
        <f t="shared" si="98"/>
        <v>15883.221135029353</v>
      </c>
      <c r="O449" s="12">
        <f t="shared" ref="O449:O512" si="100">M449+N449</f>
        <v>60503.781135029349</v>
      </c>
      <c r="P449" s="23">
        <f t="shared" si="90"/>
        <v>-241087.43812133366</v>
      </c>
      <c r="Q449">
        <f t="shared" si="91"/>
        <v>-24108743.812133364</v>
      </c>
    </row>
    <row r="450" spans="2:17">
      <c r="B450" s="15">
        <v>43337</v>
      </c>
      <c r="C450" s="12">
        <f>VLOOKUP(B450,'Hash distribution and Revenue '!B452:S1192,14,1)</f>
        <v>0.25280141404149598</v>
      </c>
      <c r="D450">
        <f>VLOOKUP(B450,'Hash distribution and Revenue '!B452:S1192,7,1)</f>
        <v>0.6411</v>
      </c>
      <c r="E450" s="12">
        <f t="shared" si="85"/>
        <v>641100</v>
      </c>
      <c r="F450" s="12">
        <f t="shared" si="96"/>
        <v>32055</v>
      </c>
      <c r="G450">
        <f t="shared" si="97"/>
        <v>1115514</v>
      </c>
      <c r="H450">
        <f t="shared" si="86"/>
        <v>141670.27799999999</v>
      </c>
      <c r="I450" s="21">
        <f t="shared" si="92"/>
        <v>133622.64128571429</v>
      </c>
      <c r="J450">
        <f t="shared" si="87"/>
        <v>66930.84</v>
      </c>
      <c r="K450">
        <f t="shared" si="88"/>
        <v>55775.700000000004</v>
      </c>
      <c r="L450">
        <f t="shared" si="89"/>
        <v>44620.56</v>
      </c>
      <c r="M450">
        <f t="shared" si="99"/>
        <v>44620.56</v>
      </c>
      <c r="N450">
        <f t="shared" si="98"/>
        <v>15883.221135029353</v>
      </c>
      <c r="O450" s="12">
        <f t="shared" si="100"/>
        <v>60503.781135029349</v>
      </c>
      <c r="P450" s="23">
        <f t="shared" si="90"/>
        <v>-239332.23855972572</v>
      </c>
      <c r="Q450">
        <f t="shared" si="91"/>
        <v>-23933223.855972573</v>
      </c>
    </row>
    <row r="451" spans="2:17">
      <c r="B451" s="15">
        <v>43340</v>
      </c>
      <c r="C451" s="12">
        <f>VLOOKUP(B451,'Hash distribution and Revenue '!B453:S1193,14,1)</f>
        <v>0.26525199180185499</v>
      </c>
      <c r="D451">
        <f>VLOOKUP(B451,'Hash distribution and Revenue '!B453:S1193,7,1)</f>
        <v>0.6411</v>
      </c>
      <c r="E451" s="12">
        <f t="shared" si="85"/>
        <v>641100</v>
      </c>
      <c r="F451" s="12">
        <f t="shared" si="96"/>
        <v>32055</v>
      </c>
      <c r="G451">
        <f t="shared" si="97"/>
        <v>1115514</v>
      </c>
      <c r="H451">
        <f t="shared" si="86"/>
        <v>141670.27799999999</v>
      </c>
      <c r="I451" s="21">
        <f t="shared" si="92"/>
        <v>133622.64128571429</v>
      </c>
      <c r="J451">
        <f t="shared" si="87"/>
        <v>66930.84</v>
      </c>
      <c r="K451">
        <f t="shared" si="88"/>
        <v>55775.700000000004</v>
      </c>
      <c r="L451">
        <f t="shared" si="89"/>
        <v>44620.56</v>
      </c>
      <c r="M451">
        <f t="shared" si="99"/>
        <v>44620.56</v>
      </c>
      <c r="N451">
        <f t="shared" si="98"/>
        <v>15883.221135029353</v>
      </c>
      <c r="O451" s="12">
        <f t="shared" si="100"/>
        <v>60503.781135029349</v>
      </c>
      <c r="P451" s="23">
        <f t="shared" si="90"/>
        <v>-228098.25280495564</v>
      </c>
      <c r="Q451">
        <f t="shared" si="91"/>
        <v>-22809825.280495565</v>
      </c>
    </row>
    <row r="452" spans="2:17">
      <c r="B452" s="15">
        <v>43343</v>
      </c>
      <c r="C452" s="12">
        <f>VLOOKUP(B452,'Hash distribution and Revenue '!B454:S1194,14,1)</f>
        <v>0.26305784332987098</v>
      </c>
      <c r="D452">
        <f>VLOOKUP(B452,'Hash distribution and Revenue '!B454:S1194,7,1)</f>
        <v>0.6411</v>
      </c>
      <c r="E452" s="12">
        <f t="shared" si="85"/>
        <v>641100</v>
      </c>
      <c r="F452" s="12">
        <f t="shared" si="96"/>
        <v>32055</v>
      </c>
      <c r="G452">
        <f t="shared" si="97"/>
        <v>1115514</v>
      </c>
      <c r="H452">
        <f t="shared" si="86"/>
        <v>141670.27799999999</v>
      </c>
      <c r="I452" s="21">
        <f t="shared" si="92"/>
        <v>133622.64128571429</v>
      </c>
      <c r="J452">
        <f t="shared" si="87"/>
        <v>66930.84</v>
      </c>
      <c r="K452">
        <f t="shared" si="88"/>
        <v>55775.700000000004</v>
      </c>
      <c r="L452">
        <f t="shared" si="89"/>
        <v>44620.56</v>
      </c>
      <c r="M452">
        <f t="shared" si="99"/>
        <v>44620.56</v>
      </c>
      <c r="N452">
        <f t="shared" si="98"/>
        <v>15883.221135029353</v>
      </c>
      <c r="O452" s="12">
        <f t="shared" si="100"/>
        <v>60503.781135029349</v>
      </c>
      <c r="P452" s="23">
        <f t="shared" si="90"/>
        <v>-230000.81393245296</v>
      </c>
      <c r="Q452">
        <f t="shared" si="91"/>
        <v>-23000081.393245295</v>
      </c>
    </row>
    <row r="453" spans="2:17">
      <c r="B453" s="15">
        <v>43346</v>
      </c>
      <c r="C453" s="12">
        <f>VLOOKUP(B453,'Hash distribution and Revenue '!B455:S1195,14,1)</f>
        <v>0.271373927691829</v>
      </c>
      <c r="D453">
        <f>VLOOKUP(B453,'Hash distribution and Revenue '!B455:S1195,7,1)</f>
        <v>0.64980000000000004</v>
      </c>
      <c r="E453" s="12">
        <f t="shared" si="85"/>
        <v>649800</v>
      </c>
      <c r="F453" s="12">
        <f t="shared" si="96"/>
        <v>32490</v>
      </c>
      <c r="G453">
        <f t="shared" si="97"/>
        <v>1130652</v>
      </c>
      <c r="H453">
        <f t="shared" si="86"/>
        <v>143592.804</v>
      </c>
      <c r="I453" s="21">
        <f t="shared" si="92"/>
        <v>135435.95742857142</v>
      </c>
      <c r="J453">
        <f t="shared" si="87"/>
        <v>67839.12</v>
      </c>
      <c r="K453">
        <f t="shared" si="88"/>
        <v>56532.600000000006</v>
      </c>
      <c r="L453">
        <f t="shared" si="89"/>
        <v>45226.080000000002</v>
      </c>
      <c r="M453">
        <f t="shared" si="99"/>
        <v>45226.080000000002</v>
      </c>
      <c r="N453">
        <f t="shared" si="98"/>
        <v>16098.763209393344</v>
      </c>
      <c r="O453" s="12">
        <f t="shared" si="100"/>
        <v>61324.843209393344</v>
      </c>
      <c r="P453" s="23">
        <f t="shared" si="90"/>
        <v>-225978.1267753384</v>
      </c>
      <c r="Q453">
        <f t="shared" si="91"/>
        <v>-22597812.677533839</v>
      </c>
    </row>
    <row r="454" spans="2:17">
      <c r="B454" s="15">
        <v>43349</v>
      </c>
      <c r="C454" s="12">
        <f>VLOOKUP(B454,'Hash distribution and Revenue '!B456:S1196,14,1)</f>
        <v>0.24405397578913399</v>
      </c>
      <c r="D454">
        <f>VLOOKUP(B454,'Hash distribution and Revenue '!B456:S1196,7,1)</f>
        <v>0.64980000000000004</v>
      </c>
      <c r="E454" s="12">
        <f t="shared" ref="E454:E517" si="101">D454*1000000</f>
        <v>649800</v>
      </c>
      <c r="F454" s="12">
        <f t="shared" si="96"/>
        <v>32490</v>
      </c>
      <c r="G454">
        <f t="shared" si="97"/>
        <v>1130652</v>
      </c>
      <c r="H454">
        <f t="shared" ref="H454:H517" si="102">G454*0.127</f>
        <v>143592.804</v>
      </c>
      <c r="I454" s="21">
        <f t="shared" si="92"/>
        <v>135435.95742857142</v>
      </c>
      <c r="J454">
        <f t="shared" ref="J454:J517" si="103">G454*0.06</f>
        <v>67839.12</v>
      </c>
      <c r="K454">
        <f t="shared" ref="K454:K517" si="104">G454*0.05</f>
        <v>56532.600000000006</v>
      </c>
      <c r="L454">
        <f t="shared" ref="L454:L517" si="105">G454*0.04</f>
        <v>45226.080000000002</v>
      </c>
      <c r="M454">
        <f t="shared" si="99"/>
        <v>45226.080000000002</v>
      </c>
      <c r="N454">
        <f t="shared" si="98"/>
        <v>16098.763209393344</v>
      </c>
      <c r="O454" s="12">
        <f t="shared" si="100"/>
        <v>61324.843209393344</v>
      </c>
      <c r="P454" s="23">
        <f t="shared" ref="P454:P517" si="106">(C454-O454)/C454</f>
        <v>-251274.73935684972</v>
      </c>
      <c r="Q454">
        <f t="shared" ref="Q454:Q517" si="107">P454*100</f>
        <v>-25127473.935684972</v>
      </c>
    </row>
    <row r="455" spans="2:17">
      <c r="B455" s="15">
        <v>43352</v>
      </c>
      <c r="C455" s="12">
        <f>VLOOKUP(B455,'Hash distribution and Revenue '!B457:S1197,14,1)</f>
        <v>0.225723177294268</v>
      </c>
      <c r="D455">
        <f>VLOOKUP(B455,'Hash distribution and Revenue '!B457:S1197,7,1)</f>
        <v>0.64980000000000004</v>
      </c>
      <c r="E455" s="12">
        <f t="shared" si="101"/>
        <v>649800</v>
      </c>
      <c r="F455" s="12">
        <f t="shared" si="96"/>
        <v>32490</v>
      </c>
      <c r="G455">
        <f t="shared" si="97"/>
        <v>1130652</v>
      </c>
      <c r="H455">
        <f t="shared" si="102"/>
        <v>143592.804</v>
      </c>
      <c r="I455" s="21">
        <f t="shared" ref="I455:I518" si="108">G455*$I$5</f>
        <v>135435.95742857142</v>
      </c>
      <c r="J455">
        <f t="shared" si="103"/>
        <v>67839.12</v>
      </c>
      <c r="K455">
        <f t="shared" si="104"/>
        <v>56532.600000000006</v>
      </c>
      <c r="L455">
        <f t="shared" si="105"/>
        <v>45226.080000000002</v>
      </c>
      <c r="M455">
        <f t="shared" si="99"/>
        <v>45226.080000000002</v>
      </c>
      <c r="N455">
        <f t="shared" si="98"/>
        <v>16098.763209393344</v>
      </c>
      <c r="O455" s="12">
        <f t="shared" si="100"/>
        <v>61324.843209393344</v>
      </c>
      <c r="P455" s="23">
        <f t="shared" si="106"/>
        <v>-271680.64095726039</v>
      </c>
      <c r="Q455">
        <f t="shared" si="107"/>
        <v>-27168064.095726039</v>
      </c>
    </row>
    <row r="456" spans="2:17">
      <c r="B456" s="15">
        <v>43355</v>
      </c>
      <c r="C456" s="12">
        <f>VLOOKUP(B456,'Hash distribution and Revenue '!B458:S1198,14,1)</f>
        <v>0.227548061302383</v>
      </c>
      <c r="D456">
        <f>VLOOKUP(B456,'Hash distribution and Revenue '!B458:S1198,7,1)</f>
        <v>0.64980000000000004</v>
      </c>
      <c r="E456" s="12">
        <f t="shared" si="101"/>
        <v>649800</v>
      </c>
      <c r="F456" s="12">
        <f t="shared" si="96"/>
        <v>32490</v>
      </c>
      <c r="G456">
        <f t="shared" si="97"/>
        <v>1130652</v>
      </c>
      <c r="H456">
        <f t="shared" si="102"/>
        <v>143592.804</v>
      </c>
      <c r="I456" s="21">
        <f t="shared" si="108"/>
        <v>135435.95742857142</v>
      </c>
      <c r="J456">
        <f t="shared" si="103"/>
        <v>67839.12</v>
      </c>
      <c r="K456">
        <f t="shared" si="104"/>
        <v>56532.600000000006</v>
      </c>
      <c r="L456">
        <f t="shared" si="105"/>
        <v>45226.080000000002</v>
      </c>
      <c r="M456">
        <f t="shared" si="99"/>
        <v>45226.080000000002</v>
      </c>
      <c r="N456">
        <f t="shared" si="98"/>
        <v>16098.763209393344</v>
      </c>
      <c r="O456" s="12">
        <f t="shared" si="100"/>
        <v>61324.843209393344</v>
      </c>
      <c r="P456" s="23">
        <f t="shared" si="106"/>
        <v>-269501.81561792904</v>
      </c>
      <c r="Q456">
        <f t="shared" si="107"/>
        <v>-26950181.561792903</v>
      </c>
    </row>
    <row r="457" spans="2:17">
      <c r="B457" s="15">
        <v>43358</v>
      </c>
      <c r="C457" s="12">
        <f>VLOOKUP(B457,'Hash distribution and Revenue '!B459:S1199,14,1)</f>
        <v>0.23440481040236599</v>
      </c>
      <c r="D457">
        <f>VLOOKUP(B457,'Hash distribution and Revenue '!B459:S1199,7,1)</f>
        <v>0.64980000000000004</v>
      </c>
      <c r="E457" s="12">
        <f t="shared" si="101"/>
        <v>649800</v>
      </c>
      <c r="F457" s="12">
        <f t="shared" si="96"/>
        <v>32490</v>
      </c>
      <c r="G457">
        <f t="shared" si="97"/>
        <v>1130652</v>
      </c>
      <c r="H457">
        <f t="shared" si="102"/>
        <v>143592.804</v>
      </c>
      <c r="I457" s="21">
        <f t="shared" si="108"/>
        <v>135435.95742857142</v>
      </c>
      <c r="J457">
        <f t="shared" si="103"/>
        <v>67839.12</v>
      </c>
      <c r="K457">
        <f t="shared" si="104"/>
        <v>56532.600000000006</v>
      </c>
      <c r="L457">
        <f t="shared" si="105"/>
        <v>45226.080000000002</v>
      </c>
      <c r="M457">
        <f t="shared" si="99"/>
        <v>45226.080000000002</v>
      </c>
      <c r="N457">
        <f t="shared" si="98"/>
        <v>16098.763209393344</v>
      </c>
      <c r="O457" s="12">
        <f t="shared" si="100"/>
        <v>61324.843209393344</v>
      </c>
      <c r="P457" s="23">
        <f t="shared" si="106"/>
        <v>-261618.38871530237</v>
      </c>
      <c r="Q457">
        <f t="shared" si="107"/>
        <v>-26161838.871530239</v>
      </c>
    </row>
    <row r="458" spans="2:17">
      <c r="B458" s="15">
        <v>43361</v>
      </c>
      <c r="C458" s="12">
        <f>VLOOKUP(B458,'Hash distribution and Revenue '!B460:S1200,14,1)</f>
        <v>0.22824663291915201</v>
      </c>
      <c r="D458">
        <f>VLOOKUP(B458,'Hash distribution and Revenue '!B460:S1200,7,1)</f>
        <v>0.64980000000000004</v>
      </c>
      <c r="E458" s="12">
        <f t="shared" si="101"/>
        <v>649800</v>
      </c>
      <c r="F458" s="12">
        <f t="shared" si="96"/>
        <v>32490</v>
      </c>
      <c r="G458">
        <f t="shared" si="97"/>
        <v>1130652</v>
      </c>
      <c r="H458">
        <f t="shared" si="102"/>
        <v>143592.804</v>
      </c>
      <c r="I458" s="21">
        <f t="shared" si="108"/>
        <v>135435.95742857142</v>
      </c>
      <c r="J458">
        <f t="shared" si="103"/>
        <v>67839.12</v>
      </c>
      <c r="K458">
        <f t="shared" si="104"/>
        <v>56532.600000000006</v>
      </c>
      <c r="L458">
        <f t="shared" si="105"/>
        <v>45226.080000000002</v>
      </c>
      <c r="M458">
        <f t="shared" si="99"/>
        <v>45226.080000000002</v>
      </c>
      <c r="N458">
        <f t="shared" si="98"/>
        <v>16098.763209393344</v>
      </c>
      <c r="O458" s="12">
        <f t="shared" si="100"/>
        <v>61324.843209393344</v>
      </c>
      <c r="P458" s="23">
        <f t="shared" si="106"/>
        <v>-268676.97533344303</v>
      </c>
      <c r="Q458">
        <f t="shared" si="107"/>
        <v>-26867697.533344302</v>
      </c>
    </row>
    <row r="459" spans="2:17">
      <c r="B459" s="15">
        <v>43364</v>
      </c>
      <c r="C459" s="12">
        <f>VLOOKUP(B459,'Hash distribution and Revenue '!B461:S1201,14,1)</f>
        <v>0.23677307078846299</v>
      </c>
      <c r="D459">
        <f>VLOOKUP(B459,'Hash distribution and Revenue '!B461:S1201,7,1)</f>
        <v>0.64980000000000004</v>
      </c>
      <c r="E459" s="12">
        <f t="shared" si="101"/>
        <v>649800</v>
      </c>
      <c r="F459" s="12">
        <f t="shared" si="96"/>
        <v>32490</v>
      </c>
      <c r="G459">
        <f t="shared" si="97"/>
        <v>1130652</v>
      </c>
      <c r="H459">
        <f t="shared" si="102"/>
        <v>143592.804</v>
      </c>
      <c r="I459" s="21">
        <f t="shared" si="108"/>
        <v>135435.95742857142</v>
      </c>
      <c r="J459">
        <f t="shared" si="103"/>
        <v>67839.12</v>
      </c>
      <c r="K459">
        <f t="shared" si="104"/>
        <v>56532.600000000006</v>
      </c>
      <c r="L459">
        <f t="shared" si="105"/>
        <v>45226.080000000002</v>
      </c>
      <c r="M459">
        <f t="shared" si="99"/>
        <v>45226.080000000002</v>
      </c>
      <c r="N459">
        <f t="shared" si="98"/>
        <v>16098.763209393344</v>
      </c>
      <c r="O459" s="12">
        <f t="shared" si="100"/>
        <v>61324.843209393344</v>
      </c>
      <c r="P459" s="23">
        <f t="shared" si="106"/>
        <v>-259001.60956695527</v>
      </c>
      <c r="Q459">
        <f t="shared" si="107"/>
        <v>-25900160.956695527</v>
      </c>
    </row>
    <row r="460" spans="2:17">
      <c r="B460" s="15">
        <v>43367</v>
      </c>
      <c r="C460" s="12">
        <f>VLOOKUP(B460,'Hash distribution and Revenue '!B462:S1202,14,1)</f>
        <v>0.231867419774302</v>
      </c>
      <c r="D460">
        <f>VLOOKUP(B460,'Hash distribution and Revenue '!B462:S1202,7,1)</f>
        <v>0.64980000000000004</v>
      </c>
      <c r="E460" s="12">
        <f t="shared" si="101"/>
        <v>649800</v>
      </c>
      <c r="F460" s="12">
        <f t="shared" si="96"/>
        <v>32490</v>
      </c>
      <c r="G460">
        <f t="shared" si="97"/>
        <v>1130652</v>
      </c>
      <c r="H460">
        <f t="shared" si="102"/>
        <v>143592.804</v>
      </c>
      <c r="I460" s="21">
        <f t="shared" si="108"/>
        <v>135435.95742857142</v>
      </c>
      <c r="J460">
        <f t="shared" si="103"/>
        <v>67839.12</v>
      </c>
      <c r="K460">
        <f t="shared" si="104"/>
        <v>56532.600000000006</v>
      </c>
      <c r="L460">
        <f t="shared" si="105"/>
        <v>45226.080000000002</v>
      </c>
      <c r="M460">
        <f t="shared" si="99"/>
        <v>45226.080000000002</v>
      </c>
      <c r="N460">
        <f t="shared" si="98"/>
        <v>16098.763209393344</v>
      </c>
      <c r="O460" s="12">
        <f t="shared" si="100"/>
        <v>61324.843209393344</v>
      </c>
      <c r="P460" s="23">
        <f t="shared" si="106"/>
        <v>-264481.36353812227</v>
      </c>
      <c r="Q460">
        <f t="shared" si="107"/>
        <v>-26448136.353812225</v>
      </c>
    </row>
    <row r="461" spans="2:17">
      <c r="B461" s="15">
        <v>43370</v>
      </c>
      <c r="C461" s="12">
        <f>VLOOKUP(B461,'Hash distribution and Revenue '!B463:S1203,14,1)</f>
        <v>0.234726998773097</v>
      </c>
      <c r="D461">
        <f>VLOOKUP(B461,'Hash distribution and Revenue '!B463:S1203,7,1)</f>
        <v>0.64980000000000004</v>
      </c>
      <c r="E461" s="12">
        <f t="shared" si="101"/>
        <v>649800</v>
      </c>
      <c r="F461" s="12">
        <f t="shared" si="96"/>
        <v>32490</v>
      </c>
      <c r="G461">
        <f t="shared" si="97"/>
        <v>1130652</v>
      </c>
      <c r="H461">
        <f t="shared" si="102"/>
        <v>143592.804</v>
      </c>
      <c r="I461" s="21">
        <f t="shared" si="108"/>
        <v>135435.95742857142</v>
      </c>
      <c r="J461">
        <f t="shared" si="103"/>
        <v>67839.12</v>
      </c>
      <c r="K461">
        <f t="shared" si="104"/>
        <v>56532.600000000006</v>
      </c>
      <c r="L461">
        <f t="shared" si="105"/>
        <v>45226.080000000002</v>
      </c>
      <c r="M461">
        <f t="shared" si="99"/>
        <v>45226.080000000002</v>
      </c>
      <c r="N461">
        <f t="shared" si="98"/>
        <v>16098.763209393344</v>
      </c>
      <c r="O461" s="12">
        <f t="shared" si="100"/>
        <v>61324.843209393344</v>
      </c>
      <c r="P461" s="23">
        <f t="shared" si="106"/>
        <v>-261259.28761043414</v>
      </c>
      <c r="Q461">
        <f t="shared" si="107"/>
        <v>-26125928.761043414</v>
      </c>
    </row>
    <row r="462" spans="2:17">
      <c r="B462" s="15">
        <v>43373</v>
      </c>
      <c r="C462" s="12">
        <f>VLOOKUP(B462,'Hash distribution and Revenue '!B464:S1204,14,1)</f>
        <v>0.232927369452365</v>
      </c>
      <c r="D462">
        <f>VLOOKUP(B462,'Hash distribution and Revenue '!B464:S1204,7,1)</f>
        <v>0.64980000000000004</v>
      </c>
      <c r="E462" s="12">
        <f t="shared" si="101"/>
        <v>649800</v>
      </c>
      <c r="F462" s="12">
        <f t="shared" si="96"/>
        <v>32490</v>
      </c>
      <c r="G462">
        <f t="shared" si="97"/>
        <v>1130652</v>
      </c>
      <c r="H462">
        <f t="shared" si="102"/>
        <v>143592.804</v>
      </c>
      <c r="I462" s="21">
        <f t="shared" si="108"/>
        <v>135435.95742857142</v>
      </c>
      <c r="J462">
        <f t="shared" si="103"/>
        <v>67839.12</v>
      </c>
      <c r="K462">
        <f t="shared" si="104"/>
        <v>56532.600000000006</v>
      </c>
      <c r="L462">
        <f t="shared" si="105"/>
        <v>45226.080000000002</v>
      </c>
      <c r="M462">
        <f t="shared" si="99"/>
        <v>45226.080000000002</v>
      </c>
      <c r="N462">
        <f t="shared" si="98"/>
        <v>16098.763209393344</v>
      </c>
      <c r="O462" s="12">
        <f t="shared" si="100"/>
        <v>61324.843209393344</v>
      </c>
      <c r="P462" s="23">
        <f t="shared" si="106"/>
        <v>-263277.82100576692</v>
      </c>
      <c r="Q462">
        <f t="shared" si="107"/>
        <v>-26327782.100576691</v>
      </c>
    </row>
    <row r="463" spans="2:17">
      <c r="B463" s="15">
        <v>43376</v>
      </c>
      <c r="C463" s="12">
        <f>VLOOKUP(B463,'Hash distribution and Revenue '!B465:S1205,14,1)</f>
        <v>0.228604251312682</v>
      </c>
      <c r="D463">
        <f>VLOOKUP(B463,'Hash distribution and Revenue '!B465:S1205,7,1)</f>
        <v>0.67810000000000004</v>
      </c>
      <c r="E463" s="12">
        <f t="shared" si="101"/>
        <v>678100</v>
      </c>
      <c r="F463" s="12">
        <f t="shared" si="96"/>
        <v>33905</v>
      </c>
      <c r="G463">
        <f t="shared" si="97"/>
        <v>1179894</v>
      </c>
      <c r="H463">
        <f t="shared" si="102"/>
        <v>149846.538</v>
      </c>
      <c r="I463" s="21">
        <f t="shared" si="108"/>
        <v>141334.44557142857</v>
      </c>
      <c r="J463">
        <f t="shared" si="103"/>
        <v>70793.64</v>
      </c>
      <c r="K463">
        <f t="shared" si="104"/>
        <v>58994.700000000004</v>
      </c>
      <c r="L463">
        <f t="shared" si="105"/>
        <v>47195.76</v>
      </c>
      <c r="M463">
        <f t="shared" si="99"/>
        <v>47195.76</v>
      </c>
      <c r="N463">
        <f t="shared" si="98"/>
        <v>16799.894324853231</v>
      </c>
      <c r="O463" s="12">
        <f t="shared" si="100"/>
        <v>63995.654324853233</v>
      </c>
      <c r="P463" s="23">
        <f t="shared" si="106"/>
        <v>-279939.78831596521</v>
      </c>
      <c r="Q463">
        <f t="shared" si="107"/>
        <v>-27993978.83159652</v>
      </c>
    </row>
    <row r="464" spans="2:17">
      <c r="B464" s="15">
        <v>43379</v>
      </c>
      <c r="C464" s="12">
        <f>VLOOKUP(B464,'Hash distribution and Revenue '!B466:S1206,14,1)</f>
        <v>0.222224582380843</v>
      </c>
      <c r="D464">
        <f>VLOOKUP(B464,'Hash distribution and Revenue '!B466:S1206,7,1)</f>
        <v>0.67810000000000004</v>
      </c>
      <c r="E464" s="12">
        <f t="shared" si="101"/>
        <v>678100</v>
      </c>
      <c r="F464" s="12">
        <f t="shared" si="96"/>
        <v>33905</v>
      </c>
      <c r="G464">
        <f t="shared" si="97"/>
        <v>1179894</v>
      </c>
      <c r="H464">
        <f t="shared" si="102"/>
        <v>149846.538</v>
      </c>
      <c r="I464" s="21">
        <f t="shared" si="108"/>
        <v>141334.44557142857</v>
      </c>
      <c r="J464">
        <f t="shared" si="103"/>
        <v>70793.64</v>
      </c>
      <c r="K464">
        <f t="shared" si="104"/>
        <v>58994.700000000004</v>
      </c>
      <c r="L464">
        <f t="shared" si="105"/>
        <v>47195.76</v>
      </c>
      <c r="M464">
        <f t="shared" si="99"/>
        <v>47195.76</v>
      </c>
      <c r="N464">
        <f t="shared" si="98"/>
        <v>16799.894324853231</v>
      </c>
      <c r="O464" s="12">
        <f t="shared" si="100"/>
        <v>63995.654324853233</v>
      </c>
      <c r="P464" s="23">
        <f t="shared" si="106"/>
        <v>-287976.38593644451</v>
      </c>
      <c r="Q464">
        <f t="shared" si="107"/>
        <v>-28797638.593644451</v>
      </c>
    </row>
    <row r="465" spans="2:17">
      <c r="B465" s="15">
        <v>43382</v>
      </c>
      <c r="C465" s="12">
        <f>VLOOKUP(B465,'Hash distribution and Revenue '!B467:S1207,14,1)</f>
        <v>0.22405714058784201</v>
      </c>
      <c r="D465">
        <f>VLOOKUP(B465,'Hash distribution and Revenue '!B467:S1207,7,1)</f>
        <v>0.67810000000000004</v>
      </c>
      <c r="E465" s="12">
        <f t="shared" si="101"/>
        <v>678100</v>
      </c>
      <c r="F465" s="12">
        <f t="shared" si="96"/>
        <v>33905</v>
      </c>
      <c r="G465">
        <f t="shared" si="97"/>
        <v>1179894</v>
      </c>
      <c r="H465">
        <f t="shared" si="102"/>
        <v>149846.538</v>
      </c>
      <c r="I465" s="21">
        <f t="shared" si="108"/>
        <v>141334.44557142857</v>
      </c>
      <c r="J465">
        <f t="shared" si="103"/>
        <v>70793.64</v>
      </c>
      <c r="K465">
        <f t="shared" si="104"/>
        <v>58994.700000000004</v>
      </c>
      <c r="L465">
        <f t="shared" si="105"/>
        <v>47195.76</v>
      </c>
      <c r="M465">
        <f t="shared" si="99"/>
        <v>47195.76</v>
      </c>
      <c r="N465">
        <f t="shared" si="98"/>
        <v>16799.894324853231</v>
      </c>
      <c r="O465" s="12">
        <f t="shared" si="100"/>
        <v>63995.654324853233</v>
      </c>
      <c r="P465" s="23">
        <f t="shared" si="106"/>
        <v>-285621.02551078092</v>
      </c>
      <c r="Q465">
        <f t="shared" si="107"/>
        <v>-28562102.551078092</v>
      </c>
    </row>
    <row r="466" spans="2:17">
      <c r="B466" s="15">
        <v>43385</v>
      </c>
      <c r="C466" s="12">
        <f>VLOOKUP(B466,'Hash distribution and Revenue '!B468:S1208,14,1)</f>
        <v>0.21164242728638899</v>
      </c>
      <c r="D466">
        <f>VLOOKUP(B466,'Hash distribution and Revenue '!B468:S1208,7,1)</f>
        <v>0.67810000000000004</v>
      </c>
      <c r="E466" s="12">
        <f t="shared" si="101"/>
        <v>678100</v>
      </c>
      <c r="F466" s="12">
        <f t="shared" si="96"/>
        <v>33905</v>
      </c>
      <c r="G466">
        <f t="shared" si="97"/>
        <v>1179894</v>
      </c>
      <c r="H466">
        <f t="shared" si="102"/>
        <v>149846.538</v>
      </c>
      <c r="I466" s="21">
        <f t="shared" si="108"/>
        <v>141334.44557142857</v>
      </c>
      <c r="J466">
        <f t="shared" si="103"/>
        <v>70793.64</v>
      </c>
      <c r="K466">
        <f t="shared" si="104"/>
        <v>58994.700000000004</v>
      </c>
      <c r="L466">
        <f t="shared" si="105"/>
        <v>47195.76</v>
      </c>
      <c r="M466">
        <f t="shared" si="99"/>
        <v>47195.76</v>
      </c>
      <c r="N466">
        <f t="shared" si="98"/>
        <v>16799.894324853231</v>
      </c>
      <c r="O466" s="12">
        <f t="shared" si="100"/>
        <v>63995.654324853233</v>
      </c>
      <c r="P466" s="23">
        <f t="shared" si="106"/>
        <v>-302375.30112914921</v>
      </c>
      <c r="Q466">
        <f t="shared" si="107"/>
        <v>-30237530.11291492</v>
      </c>
    </row>
    <row r="467" spans="2:17">
      <c r="B467" s="15">
        <v>43388</v>
      </c>
      <c r="C467" s="12">
        <f>VLOOKUP(B467,'Hash distribution and Revenue '!B469:S1209,14,1)</f>
        <v>0.22250218138771999</v>
      </c>
      <c r="D467">
        <f>VLOOKUP(B467,'Hash distribution and Revenue '!B469:S1209,7,1)</f>
        <v>0.67810000000000004</v>
      </c>
      <c r="E467" s="12">
        <f t="shared" si="101"/>
        <v>678100</v>
      </c>
      <c r="F467" s="12">
        <f t="shared" si="96"/>
        <v>33905</v>
      </c>
      <c r="G467">
        <f t="shared" si="97"/>
        <v>1179894</v>
      </c>
      <c r="H467">
        <f t="shared" si="102"/>
        <v>149846.538</v>
      </c>
      <c r="I467" s="21">
        <f t="shared" si="108"/>
        <v>141334.44557142857</v>
      </c>
      <c r="J467">
        <f t="shared" si="103"/>
        <v>70793.64</v>
      </c>
      <c r="K467">
        <f t="shared" si="104"/>
        <v>58994.700000000004</v>
      </c>
      <c r="L467">
        <f t="shared" si="105"/>
        <v>47195.76</v>
      </c>
      <c r="M467">
        <f t="shared" si="99"/>
        <v>47195.76</v>
      </c>
      <c r="N467">
        <f t="shared" si="98"/>
        <v>16799.894324853231</v>
      </c>
      <c r="O467" s="12">
        <f t="shared" si="100"/>
        <v>63995.654324853233</v>
      </c>
      <c r="P467" s="23">
        <f t="shared" si="106"/>
        <v>-287617.09850905661</v>
      </c>
      <c r="Q467">
        <f t="shared" si="107"/>
        <v>-28761709.850905661</v>
      </c>
    </row>
    <row r="468" spans="2:17">
      <c r="B468" s="15">
        <v>43391</v>
      </c>
      <c r="C468" s="12">
        <f>VLOOKUP(B468,'Hash distribution and Revenue '!B470:S1210,14,1)</f>
        <v>0.21846029937143699</v>
      </c>
      <c r="D468">
        <f>VLOOKUP(B468,'Hash distribution and Revenue '!B470:S1210,7,1)</f>
        <v>0.67810000000000004</v>
      </c>
      <c r="E468" s="12">
        <f t="shared" si="101"/>
        <v>678100</v>
      </c>
      <c r="F468" s="12">
        <f t="shared" si="96"/>
        <v>33905</v>
      </c>
      <c r="G468">
        <f t="shared" si="97"/>
        <v>1179894</v>
      </c>
      <c r="H468">
        <f t="shared" si="102"/>
        <v>149846.538</v>
      </c>
      <c r="I468" s="21">
        <f t="shared" si="108"/>
        <v>141334.44557142857</v>
      </c>
      <c r="J468">
        <f t="shared" si="103"/>
        <v>70793.64</v>
      </c>
      <c r="K468">
        <f t="shared" si="104"/>
        <v>58994.700000000004</v>
      </c>
      <c r="L468">
        <f t="shared" si="105"/>
        <v>47195.76</v>
      </c>
      <c r="M468">
        <f t="shared" si="99"/>
        <v>47195.76</v>
      </c>
      <c r="N468">
        <f t="shared" si="98"/>
        <v>16799.894324853231</v>
      </c>
      <c r="O468" s="12">
        <f t="shared" si="100"/>
        <v>63995.654324853233</v>
      </c>
      <c r="P468" s="23">
        <f t="shared" si="106"/>
        <v>-292938.51582499966</v>
      </c>
      <c r="Q468">
        <f t="shared" si="107"/>
        <v>-29293851.582499966</v>
      </c>
    </row>
    <row r="469" spans="2:17">
      <c r="B469" s="15">
        <v>43394</v>
      </c>
      <c r="C469" s="12">
        <f>VLOOKUP(B469,'Hash distribution and Revenue '!B471:S1211,14,1)</f>
        <v>0.226933929514022</v>
      </c>
      <c r="D469">
        <f>VLOOKUP(B469,'Hash distribution and Revenue '!B471:S1211,7,1)</f>
        <v>0.67810000000000004</v>
      </c>
      <c r="E469" s="12">
        <f t="shared" si="101"/>
        <v>678100</v>
      </c>
      <c r="F469" s="12">
        <f t="shared" si="96"/>
        <v>33905</v>
      </c>
      <c r="G469">
        <f t="shared" si="97"/>
        <v>1179894</v>
      </c>
      <c r="H469">
        <f t="shared" si="102"/>
        <v>149846.538</v>
      </c>
      <c r="I469" s="21">
        <f t="shared" si="108"/>
        <v>141334.44557142857</v>
      </c>
      <c r="J469">
        <f t="shared" si="103"/>
        <v>70793.64</v>
      </c>
      <c r="K469">
        <f t="shared" si="104"/>
        <v>58994.700000000004</v>
      </c>
      <c r="L469">
        <f t="shared" si="105"/>
        <v>47195.76</v>
      </c>
      <c r="M469">
        <f t="shared" si="99"/>
        <v>47195.76</v>
      </c>
      <c r="N469">
        <f t="shared" si="98"/>
        <v>16799.894324853231</v>
      </c>
      <c r="O469" s="12">
        <f t="shared" si="100"/>
        <v>63995.654324853233</v>
      </c>
      <c r="P469" s="23">
        <f t="shared" si="106"/>
        <v>-282000.2611683922</v>
      </c>
      <c r="Q469">
        <f t="shared" si="107"/>
        <v>-28200026.116839219</v>
      </c>
    </row>
    <row r="470" spans="2:17">
      <c r="B470" s="15">
        <v>43397</v>
      </c>
      <c r="C470" s="12">
        <f>VLOOKUP(B470,'Hash distribution and Revenue '!B472:S1212,14,1)</f>
        <v>0.227406187060921</v>
      </c>
      <c r="D470">
        <f>VLOOKUP(B470,'Hash distribution and Revenue '!B472:S1212,7,1)</f>
        <v>0.67810000000000004</v>
      </c>
      <c r="E470" s="12">
        <f t="shared" si="101"/>
        <v>678100</v>
      </c>
      <c r="F470" s="12">
        <f t="shared" si="96"/>
        <v>33905</v>
      </c>
      <c r="G470">
        <f t="shared" si="97"/>
        <v>1179894</v>
      </c>
      <c r="H470">
        <f t="shared" si="102"/>
        <v>149846.538</v>
      </c>
      <c r="I470" s="21">
        <f t="shared" si="108"/>
        <v>141334.44557142857</v>
      </c>
      <c r="J470">
        <f t="shared" si="103"/>
        <v>70793.64</v>
      </c>
      <c r="K470">
        <f t="shared" si="104"/>
        <v>58994.700000000004</v>
      </c>
      <c r="L470">
        <f t="shared" si="105"/>
        <v>47195.76</v>
      </c>
      <c r="M470">
        <f t="shared" si="99"/>
        <v>47195.76</v>
      </c>
      <c r="N470">
        <f t="shared" si="98"/>
        <v>16799.894324853231</v>
      </c>
      <c r="O470" s="12">
        <f t="shared" si="100"/>
        <v>63995.654324853233</v>
      </c>
      <c r="P470" s="23">
        <f t="shared" si="106"/>
        <v>-281414.62528247794</v>
      </c>
      <c r="Q470">
        <f t="shared" si="107"/>
        <v>-28141462.528247792</v>
      </c>
    </row>
    <row r="471" spans="2:17">
      <c r="B471" s="15">
        <v>43400</v>
      </c>
      <c r="C471" s="12">
        <f>VLOOKUP(B471,'Hash distribution and Revenue '!B473:S1213,14,1)</f>
        <v>0.22686496380850699</v>
      </c>
      <c r="D471">
        <f>VLOOKUP(B471,'Hash distribution and Revenue '!B473:S1213,7,1)</f>
        <v>0.67810000000000004</v>
      </c>
      <c r="E471" s="12">
        <f t="shared" si="101"/>
        <v>678100</v>
      </c>
      <c r="F471" s="12">
        <f t="shared" si="96"/>
        <v>33905</v>
      </c>
      <c r="G471">
        <f t="shared" si="97"/>
        <v>1179894</v>
      </c>
      <c r="H471">
        <f t="shared" si="102"/>
        <v>149846.538</v>
      </c>
      <c r="I471" s="21">
        <f t="shared" si="108"/>
        <v>141334.44557142857</v>
      </c>
      <c r="J471">
        <f t="shared" si="103"/>
        <v>70793.64</v>
      </c>
      <c r="K471">
        <f t="shared" si="104"/>
        <v>58994.700000000004</v>
      </c>
      <c r="L471">
        <f t="shared" si="105"/>
        <v>47195.76</v>
      </c>
      <c r="M471">
        <f t="shared" si="99"/>
        <v>47195.76</v>
      </c>
      <c r="N471">
        <f t="shared" si="98"/>
        <v>16799.894324853231</v>
      </c>
      <c r="O471" s="12">
        <f t="shared" si="100"/>
        <v>63995.654324853233</v>
      </c>
      <c r="P471" s="23">
        <f t="shared" si="106"/>
        <v>-282085.98800609389</v>
      </c>
      <c r="Q471">
        <f t="shared" si="107"/>
        <v>-28208598.800609387</v>
      </c>
    </row>
    <row r="472" spans="2:17">
      <c r="B472" s="15">
        <v>43403</v>
      </c>
      <c r="C472" s="12">
        <f>VLOOKUP(B472,'Hash distribution and Revenue '!B474:S1214,14,1)</f>
        <v>0.221749948969553</v>
      </c>
      <c r="D472">
        <f>VLOOKUP(B472,'Hash distribution and Revenue '!B474:S1214,7,1)</f>
        <v>0.67810000000000004</v>
      </c>
      <c r="E472" s="12">
        <f t="shared" si="101"/>
        <v>678100</v>
      </c>
      <c r="F472" s="12">
        <f t="shared" si="96"/>
        <v>33905</v>
      </c>
      <c r="G472">
        <f t="shared" si="97"/>
        <v>1179894</v>
      </c>
      <c r="H472">
        <f t="shared" si="102"/>
        <v>149846.538</v>
      </c>
      <c r="I472" s="21">
        <f t="shared" si="108"/>
        <v>141334.44557142857</v>
      </c>
      <c r="J472">
        <f t="shared" si="103"/>
        <v>70793.64</v>
      </c>
      <c r="K472">
        <f t="shared" si="104"/>
        <v>58994.700000000004</v>
      </c>
      <c r="L472">
        <f t="shared" si="105"/>
        <v>47195.76</v>
      </c>
      <c r="M472">
        <f t="shared" si="99"/>
        <v>47195.76</v>
      </c>
      <c r="N472">
        <f t="shared" si="98"/>
        <v>16799.894324853231</v>
      </c>
      <c r="O472" s="12">
        <f t="shared" si="100"/>
        <v>63995.654324853233</v>
      </c>
      <c r="P472" s="23">
        <f t="shared" si="106"/>
        <v>-288592.77250021393</v>
      </c>
      <c r="Q472">
        <f t="shared" si="107"/>
        <v>-28859277.250021394</v>
      </c>
    </row>
    <row r="473" spans="2:17">
      <c r="B473" s="15">
        <v>43406</v>
      </c>
      <c r="C473" s="12">
        <f>VLOOKUP(B473,'Hash distribution and Revenue '!B475:S1215,14,1)</f>
        <v>0.223597998404544</v>
      </c>
      <c r="D473">
        <f>VLOOKUP(B473,'Hash distribution and Revenue '!B475:S1215,7,1)</f>
        <v>0.67769999999999997</v>
      </c>
      <c r="E473" s="12">
        <f t="shared" si="101"/>
        <v>677700</v>
      </c>
      <c r="F473" s="12">
        <f t="shared" si="96"/>
        <v>33885</v>
      </c>
      <c r="G473">
        <f t="shared" si="97"/>
        <v>1179198</v>
      </c>
      <c r="H473">
        <f t="shared" si="102"/>
        <v>149758.14600000001</v>
      </c>
      <c r="I473" s="21">
        <f t="shared" si="108"/>
        <v>141251.07471428573</v>
      </c>
      <c r="J473">
        <f t="shared" si="103"/>
        <v>70751.88</v>
      </c>
      <c r="K473">
        <f t="shared" si="104"/>
        <v>58959.9</v>
      </c>
      <c r="L473">
        <f t="shared" si="105"/>
        <v>47167.92</v>
      </c>
      <c r="M473">
        <f t="shared" si="99"/>
        <v>47167.92</v>
      </c>
      <c r="N473">
        <f t="shared" si="98"/>
        <v>16789.984344422701</v>
      </c>
      <c r="O473" s="12">
        <f t="shared" si="100"/>
        <v>63957.904344422699</v>
      </c>
      <c r="P473" s="23">
        <f t="shared" si="106"/>
        <v>-286038.69982194138</v>
      </c>
      <c r="Q473">
        <f t="shared" si="107"/>
        <v>-28603869.982194137</v>
      </c>
    </row>
    <row r="474" spans="2:17">
      <c r="B474" s="15">
        <v>43409</v>
      </c>
      <c r="C474" s="12">
        <f>VLOOKUP(B474,'Hash distribution and Revenue '!B476:S1216,14,1)</f>
        <v>0.22469071110282299</v>
      </c>
      <c r="D474">
        <f>VLOOKUP(B474,'Hash distribution and Revenue '!B476:S1216,7,1)</f>
        <v>0.67769999999999997</v>
      </c>
      <c r="E474" s="12">
        <f t="shared" si="101"/>
        <v>677700</v>
      </c>
      <c r="F474" s="12">
        <f t="shared" si="96"/>
        <v>33885</v>
      </c>
      <c r="G474">
        <f t="shared" si="97"/>
        <v>1179198</v>
      </c>
      <c r="H474">
        <f t="shared" si="102"/>
        <v>149758.14600000001</v>
      </c>
      <c r="I474" s="21">
        <f t="shared" si="108"/>
        <v>141251.07471428573</v>
      </c>
      <c r="J474">
        <f t="shared" si="103"/>
        <v>70751.88</v>
      </c>
      <c r="K474">
        <f t="shared" si="104"/>
        <v>58959.9</v>
      </c>
      <c r="L474">
        <f t="shared" si="105"/>
        <v>47167.92</v>
      </c>
      <c r="M474">
        <f t="shared" si="99"/>
        <v>47167.92</v>
      </c>
      <c r="N474">
        <f t="shared" si="98"/>
        <v>16789.984344422701</v>
      </c>
      <c r="O474" s="12">
        <f t="shared" si="100"/>
        <v>63957.904344422699</v>
      </c>
      <c r="P474" s="23">
        <f t="shared" si="106"/>
        <v>-284647.63558669441</v>
      </c>
      <c r="Q474">
        <f t="shared" si="107"/>
        <v>-28464763.55866944</v>
      </c>
    </row>
    <row r="475" spans="2:17">
      <c r="B475" s="15">
        <v>43412</v>
      </c>
      <c r="C475" s="12">
        <f>VLOOKUP(B475,'Hash distribution and Revenue '!B477:S1217,14,1)</f>
        <v>0.22588282495622899</v>
      </c>
      <c r="D475">
        <f>VLOOKUP(B475,'Hash distribution and Revenue '!B477:S1217,7,1)</f>
        <v>0.67769999999999997</v>
      </c>
      <c r="E475" s="12">
        <f t="shared" si="101"/>
        <v>677700</v>
      </c>
      <c r="F475" s="12">
        <f t="shared" si="96"/>
        <v>33885</v>
      </c>
      <c r="G475">
        <f t="shared" si="97"/>
        <v>1179198</v>
      </c>
      <c r="H475">
        <f t="shared" si="102"/>
        <v>149758.14600000001</v>
      </c>
      <c r="I475" s="21">
        <f t="shared" si="108"/>
        <v>141251.07471428573</v>
      </c>
      <c r="J475">
        <f t="shared" si="103"/>
        <v>70751.88</v>
      </c>
      <c r="K475">
        <f t="shared" si="104"/>
        <v>58959.9</v>
      </c>
      <c r="L475">
        <f t="shared" si="105"/>
        <v>47167.92</v>
      </c>
      <c r="M475">
        <f t="shared" si="99"/>
        <v>47167.92</v>
      </c>
      <c r="N475">
        <f t="shared" si="98"/>
        <v>16789.984344422701</v>
      </c>
      <c r="O475" s="12">
        <f t="shared" si="100"/>
        <v>63957.904344422699</v>
      </c>
      <c r="P475" s="23">
        <f t="shared" si="106"/>
        <v>-283145.38068129483</v>
      </c>
      <c r="Q475">
        <f t="shared" si="107"/>
        <v>-28314538.068129484</v>
      </c>
    </row>
    <row r="476" spans="2:17">
      <c r="B476" s="15">
        <v>43415</v>
      </c>
      <c r="C476" s="12">
        <f>VLOOKUP(B476,'Hash distribution and Revenue '!B478:S1218,14,1)</f>
        <v>0.22439705769031301</v>
      </c>
      <c r="D476">
        <f>VLOOKUP(B476,'Hash distribution and Revenue '!B478:S1218,7,1)</f>
        <v>0.67769999999999997</v>
      </c>
      <c r="E476" s="12">
        <f t="shared" si="101"/>
        <v>677700</v>
      </c>
      <c r="F476" s="12">
        <f t="shared" si="96"/>
        <v>33885</v>
      </c>
      <c r="G476">
        <f t="shared" si="97"/>
        <v>1179198</v>
      </c>
      <c r="H476">
        <f t="shared" si="102"/>
        <v>149758.14600000001</v>
      </c>
      <c r="I476" s="21">
        <f t="shared" si="108"/>
        <v>141251.07471428573</v>
      </c>
      <c r="J476">
        <f t="shared" si="103"/>
        <v>70751.88</v>
      </c>
      <c r="K476">
        <f t="shared" si="104"/>
        <v>58959.9</v>
      </c>
      <c r="L476">
        <f t="shared" si="105"/>
        <v>47167.92</v>
      </c>
      <c r="M476">
        <f t="shared" si="99"/>
        <v>47167.92</v>
      </c>
      <c r="N476">
        <f t="shared" si="98"/>
        <v>16789.984344422701</v>
      </c>
      <c r="O476" s="12">
        <f t="shared" si="100"/>
        <v>63957.904344422699</v>
      </c>
      <c r="P476" s="23">
        <f t="shared" si="106"/>
        <v>-285020.13620709785</v>
      </c>
      <c r="Q476">
        <f t="shared" si="107"/>
        <v>-28502013.620709784</v>
      </c>
    </row>
    <row r="477" spans="2:17">
      <c r="B477" s="15">
        <v>43418</v>
      </c>
      <c r="C477" s="12">
        <f>VLOOKUP(B477,'Hash distribution and Revenue '!B479:S1219,14,1)</f>
        <v>0.20084458398994401</v>
      </c>
      <c r="D477">
        <f>VLOOKUP(B477,'Hash distribution and Revenue '!B479:S1219,7,1)</f>
        <v>0.67769999999999997</v>
      </c>
      <c r="E477" s="12">
        <f t="shared" si="101"/>
        <v>677700</v>
      </c>
      <c r="F477" s="12">
        <f t="shared" si="96"/>
        <v>33885</v>
      </c>
      <c r="G477">
        <f t="shared" si="97"/>
        <v>1179198</v>
      </c>
      <c r="H477">
        <f t="shared" si="102"/>
        <v>149758.14600000001</v>
      </c>
      <c r="I477" s="21">
        <f t="shared" si="108"/>
        <v>141251.07471428573</v>
      </c>
      <c r="J477">
        <f t="shared" si="103"/>
        <v>70751.88</v>
      </c>
      <c r="K477">
        <f t="shared" si="104"/>
        <v>58959.9</v>
      </c>
      <c r="L477">
        <f t="shared" si="105"/>
        <v>47167.92</v>
      </c>
      <c r="M477">
        <f t="shared" si="99"/>
        <v>47167.92</v>
      </c>
      <c r="N477">
        <f t="shared" si="98"/>
        <v>16789.984344422701</v>
      </c>
      <c r="O477" s="12">
        <f t="shared" si="100"/>
        <v>63957.904344422699</v>
      </c>
      <c r="P477" s="23">
        <f t="shared" si="106"/>
        <v>-318443.75501328422</v>
      </c>
      <c r="Q477">
        <f t="shared" si="107"/>
        <v>-31844375.50132842</v>
      </c>
    </row>
    <row r="478" spans="2:17">
      <c r="B478" s="15">
        <v>43421</v>
      </c>
      <c r="C478" s="12">
        <f>VLOOKUP(B478,'Hash distribution and Revenue '!B480:S1220,14,1)</f>
        <v>0.209922148081823</v>
      </c>
      <c r="D478">
        <f>VLOOKUP(B478,'Hash distribution and Revenue '!B480:S1220,7,1)</f>
        <v>0.67769999999999997</v>
      </c>
      <c r="E478" s="12">
        <f t="shared" si="101"/>
        <v>677700</v>
      </c>
      <c r="F478" s="12">
        <f t="shared" si="96"/>
        <v>33885</v>
      </c>
      <c r="G478">
        <f t="shared" si="97"/>
        <v>1179198</v>
      </c>
      <c r="H478">
        <f t="shared" si="102"/>
        <v>149758.14600000001</v>
      </c>
      <c r="I478" s="21">
        <f t="shared" si="108"/>
        <v>141251.07471428573</v>
      </c>
      <c r="J478">
        <f t="shared" si="103"/>
        <v>70751.88</v>
      </c>
      <c r="K478">
        <f t="shared" si="104"/>
        <v>58959.9</v>
      </c>
      <c r="L478">
        <f t="shared" si="105"/>
        <v>47167.92</v>
      </c>
      <c r="M478">
        <f t="shared" si="99"/>
        <v>47167.92</v>
      </c>
      <c r="N478">
        <f t="shared" si="98"/>
        <v>16789.984344422701</v>
      </c>
      <c r="O478" s="12">
        <f t="shared" si="100"/>
        <v>63957.904344422699</v>
      </c>
      <c r="P478" s="23">
        <f t="shared" si="106"/>
        <v>-304673.39919437811</v>
      </c>
      <c r="Q478">
        <f t="shared" si="107"/>
        <v>-30467339.919437811</v>
      </c>
    </row>
    <row r="479" spans="2:17">
      <c r="B479" s="15">
        <v>43424</v>
      </c>
      <c r="C479" s="12">
        <f>VLOOKUP(B479,'Hash distribution and Revenue '!B481:S1221,14,1)</f>
        <v>0.168255417553697</v>
      </c>
      <c r="D479">
        <f>VLOOKUP(B479,'Hash distribution and Revenue '!B481:S1221,7,1)</f>
        <v>0.67769999999999997</v>
      </c>
      <c r="E479" s="12">
        <f t="shared" si="101"/>
        <v>677700</v>
      </c>
      <c r="F479" s="12">
        <f t="shared" si="96"/>
        <v>33885</v>
      </c>
      <c r="G479">
        <f t="shared" si="97"/>
        <v>1179198</v>
      </c>
      <c r="H479">
        <f t="shared" si="102"/>
        <v>149758.14600000001</v>
      </c>
      <c r="I479" s="21">
        <f t="shared" si="108"/>
        <v>141251.07471428573</v>
      </c>
      <c r="J479">
        <f t="shared" si="103"/>
        <v>70751.88</v>
      </c>
      <c r="K479">
        <f t="shared" si="104"/>
        <v>58959.9</v>
      </c>
      <c r="L479">
        <f t="shared" si="105"/>
        <v>47167.92</v>
      </c>
      <c r="M479">
        <f t="shared" si="99"/>
        <v>47167.92</v>
      </c>
      <c r="N479">
        <f t="shared" si="98"/>
        <v>16789.984344422701</v>
      </c>
      <c r="O479" s="12">
        <f t="shared" si="100"/>
        <v>63957.904344422699</v>
      </c>
      <c r="P479" s="23">
        <f t="shared" si="106"/>
        <v>-380122.89303310955</v>
      </c>
      <c r="Q479">
        <f t="shared" si="107"/>
        <v>-38012289.303310953</v>
      </c>
    </row>
    <row r="480" spans="2:17">
      <c r="B480" s="15">
        <v>43427</v>
      </c>
      <c r="C480" s="12">
        <f>VLOOKUP(B480,'Hash distribution and Revenue '!B482:S1222,14,1)</f>
        <v>0.164296084162801</v>
      </c>
      <c r="D480">
        <f>VLOOKUP(B480,'Hash distribution and Revenue '!B482:S1222,7,1)</f>
        <v>0.67769999999999997</v>
      </c>
      <c r="E480" s="12">
        <f t="shared" si="101"/>
        <v>677700</v>
      </c>
      <c r="F480" s="12">
        <f t="shared" si="96"/>
        <v>33885</v>
      </c>
      <c r="G480">
        <f t="shared" si="97"/>
        <v>1179198</v>
      </c>
      <c r="H480">
        <f t="shared" si="102"/>
        <v>149758.14600000001</v>
      </c>
      <c r="I480" s="21">
        <f t="shared" si="108"/>
        <v>141251.07471428573</v>
      </c>
      <c r="J480">
        <f t="shared" si="103"/>
        <v>70751.88</v>
      </c>
      <c r="K480">
        <f t="shared" si="104"/>
        <v>58959.9</v>
      </c>
      <c r="L480">
        <f t="shared" si="105"/>
        <v>47167.92</v>
      </c>
      <c r="M480">
        <f t="shared" si="99"/>
        <v>47167.92</v>
      </c>
      <c r="N480">
        <f t="shared" si="98"/>
        <v>16789.984344422701</v>
      </c>
      <c r="O480" s="12">
        <f t="shared" si="100"/>
        <v>63957.904344422699</v>
      </c>
      <c r="P480" s="23">
        <f t="shared" si="106"/>
        <v>-389283.41094826587</v>
      </c>
      <c r="Q480">
        <f t="shared" si="107"/>
        <v>-38928341.094826587</v>
      </c>
    </row>
    <row r="481" spans="2:17">
      <c r="B481" s="15">
        <v>43430</v>
      </c>
      <c r="C481" s="12">
        <f>VLOOKUP(B481,'Hash distribution and Revenue '!B483:S1223,14,1)</f>
        <v>0.14282966397035499</v>
      </c>
      <c r="D481">
        <f>VLOOKUP(B481,'Hash distribution and Revenue '!B483:S1223,7,1)</f>
        <v>0.67769999999999997</v>
      </c>
      <c r="E481" s="12">
        <f t="shared" si="101"/>
        <v>677700</v>
      </c>
      <c r="F481" s="12">
        <f t="shared" si="96"/>
        <v>33885</v>
      </c>
      <c r="G481">
        <f t="shared" si="97"/>
        <v>1179198</v>
      </c>
      <c r="H481">
        <f t="shared" si="102"/>
        <v>149758.14600000001</v>
      </c>
      <c r="I481" s="21">
        <f t="shared" si="108"/>
        <v>141251.07471428573</v>
      </c>
      <c r="J481">
        <f t="shared" si="103"/>
        <v>70751.88</v>
      </c>
      <c r="K481">
        <f t="shared" si="104"/>
        <v>58959.9</v>
      </c>
      <c r="L481">
        <f t="shared" si="105"/>
        <v>47167.92</v>
      </c>
      <c r="M481">
        <f t="shared" si="99"/>
        <v>47167.92</v>
      </c>
      <c r="N481">
        <f t="shared" si="98"/>
        <v>16789.984344422701</v>
      </c>
      <c r="O481" s="12">
        <f t="shared" si="100"/>
        <v>63957.904344422699</v>
      </c>
      <c r="P481" s="23">
        <f t="shared" si="106"/>
        <v>-447790.46408758254</v>
      </c>
      <c r="Q481">
        <f t="shared" si="107"/>
        <v>-44779046.408758253</v>
      </c>
    </row>
    <row r="482" spans="2:17">
      <c r="B482" s="15">
        <v>43433</v>
      </c>
      <c r="C482" s="12">
        <f>VLOOKUP(B482,'Hash distribution and Revenue '!B484:S1224,14,1)</f>
        <v>0.16171624360092199</v>
      </c>
      <c r="D482">
        <f>VLOOKUP(B482,'Hash distribution and Revenue '!B484:S1224,7,1)</f>
        <v>0.67769999999999997</v>
      </c>
      <c r="E482" s="12">
        <f t="shared" si="101"/>
        <v>677700</v>
      </c>
      <c r="F482" s="12">
        <f t="shared" si="96"/>
        <v>33885</v>
      </c>
      <c r="G482">
        <f t="shared" si="97"/>
        <v>1179198</v>
      </c>
      <c r="H482">
        <f t="shared" si="102"/>
        <v>149758.14600000001</v>
      </c>
      <c r="I482" s="21">
        <f t="shared" si="108"/>
        <v>141251.07471428573</v>
      </c>
      <c r="J482">
        <f t="shared" si="103"/>
        <v>70751.88</v>
      </c>
      <c r="K482">
        <f t="shared" si="104"/>
        <v>58959.9</v>
      </c>
      <c r="L482">
        <f t="shared" si="105"/>
        <v>47167.92</v>
      </c>
      <c r="M482">
        <f t="shared" si="99"/>
        <v>47167.92</v>
      </c>
      <c r="N482">
        <f t="shared" si="98"/>
        <v>16789.984344422701</v>
      </c>
      <c r="O482" s="12">
        <f t="shared" si="100"/>
        <v>63957.904344422699</v>
      </c>
      <c r="P482" s="23">
        <f t="shared" si="106"/>
        <v>-395493.62020807201</v>
      </c>
      <c r="Q482">
        <f t="shared" si="107"/>
        <v>-39549362.020807199</v>
      </c>
    </row>
    <row r="483" spans="2:17">
      <c r="B483" s="15">
        <v>43436</v>
      </c>
      <c r="C483" s="12">
        <f>VLOOKUP(B483,'Hash distribution and Revenue '!B485:S1225,14,1)</f>
        <v>0.15646396638316001</v>
      </c>
      <c r="D483">
        <f>VLOOKUP(B483,'Hash distribution and Revenue '!B485:S1225,7,1)</f>
        <v>0.69520000000000015</v>
      </c>
      <c r="E483" s="12">
        <f t="shared" si="101"/>
        <v>695200.00000000012</v>
      </c>
      <c r="F483" s="12">
        <f t="shared" si="96"/>
        <v>34760.000000000007</v>
      </c>
      <c r="G483">
        <f t="shared" si="97"/>
        <v>1209648.0000000002</v>
      </c>
      <c r="H483">
        <f t="shared" si="102"/>
        <v>153625.29600000003</v>
      </c>
      <c r="I483" s="21">
        <f t="shared" si="108"/>
        <v>144898.54971428573</v>
      </c>
      <c r="J483">
        <f t="shared" si="103"/>
        <v>72578.880000000005</v>
      </c>
      <c r="K483">
        <f t="shared" si="104"/>
        <v>60482.400000000016</v>
      </c>
      <c r="L483">
        <f t="shared" si="105"/>
        <v>48385.920000000013</v>
      </c>
      <c r="M483">
        <f t="shared" si="99"/>
        <v>48385.920000000013</v>
      </c>
      <c r="N483">
        <f t="shared" si="98"/>
        <v>17223.54598825832</v>
      </c>
      <c r="O483" s="12">
        <f t="shared" si="100"/>
        <v>65609.465988258336</v>
      </c>
      <c r="P483" s="23">
        <f t="shared" si="106"/>
        <v>-419325.36315501068</v>
      </c>
      <c r="Q483">
        <f t="shared" si="107"/>
        <v>-41932536.315501072</v>
      </c>
    </row>
    <row r="484" spans="2:17">
      <c r="B484" s="15">
        <v>43439</v>
      </c>
      <c r="C484" s="12">
        <f>VLOOKUP(B484,'Hash distribution and Revenue '!B486:S1226,14,1)</f>
        <v>0.167180287742144</v>
      </c>
      <c r="D484">
        <f>VLOOKUP(B484,'Hash distribution and Revenue '!B486:S1226,7,1)</f>
        <v>0.69520000000000015</v>
      </c>
      <c r="E484" s="12">
        <f t="shared" si="101"/>
        <v>695200.00000000012</v>
      </c>
      <c r="F484" s="12">
        <f t="shared" si="96"/>
        <v>34760.000000000007</v>
      </c>
      <c r="G484">
        <f t="shared" si="97"/>
        <v>1209648.0000000002</v>
      </c>
      <c r="H484">
        <f t="shared" si="102"/>
        <v>153625.29600000003</v>
      </c>
      <c r="I484" s="21">
        <f t="shared" si="108"/>
        <v>144898.54971428573</v>
      </c>
      <c r="J484">
        <f t="shared" si="103"/>
        <v>72578.880000000005</v>
      </c>
      <c r="K484">
        <f t="shared" si="104"/>
        <v>60482.400000000016</v>
      </c>
      <c r="L484">
        <f t="shared" si="105"/>
        <v>48385.920000000013</v>
      </c>
      <c r="M484">
        <f t="shared" si="99"/>
        <v>48385.920000000013</v>
      </c>
      <c r="N484">
        <f t="shared" si="98"/>
        <v>17223.54598825832</v>
      </c>
      <c r="O484" s="12">
        <f t="shared" si="100"/>
        <v>65609.465988258336</v>
      </c>
      <c r="P484" s="23">
        <f t="shared" si="106"/>
        <v>-392446.38045584207</v>
      </c>
      <c r="Q484">
        <f t="shared" si="107"/>
        <v>-39244638.045584209</v>
      </c>
    </row>
    <row r="485" spans="2:17">
      <c r="B485" s="15">
        <v>43442</v>
      </c>
      <c r="C485" s="12">
        <f>VLOOKUP(B485,'Hash distribution and Revenue '!B487:S1227,14,1)</f>
        <v>0.15480517263587401</v>
      </c>
      <c r="D485">
        <f>VLOOKUP(B485,'Hash distribution and Revenue '!B487:S1227,7,1)</f>
        <v>0.69520000000000015</v>
      </c>
      <c r="E485" s="12">
        <f t="shared" si="101"/>
        <v>695200.00000000012</v>
      </c>
      <c r="F485" s="12">
        <f t="shared" si="96"/>
        <v>34760.000000000007</v>
      </c>
      <c r="G485">
        <f t="shared" si="97"/>
        <v>1209648.0000000002</v>
      </c>
      <c r="H485">
        <f t="shared" si="102"/>
        <v>153625.29600000003</v>
      </c>
      <c r="I485" s="21">
        <f t="shared" si="108"/>
        <v>144898.54971428573</v>
      </c>
      <c r="J485">
        <f t="shared" si="103"/>
        <v>72578.880000000005</v>
      </c>
      <c r="K485">
        <f t="shared" si="104"/>
        <v>60482.400000000016</v>
      </c>
      <c r="L485">
        <f t="shared" si="105"/>
        <v>48385.920000000013</v>
      </c>
      <c r="M485">
        <f t="shared" si="99"/>
        <v>48385.920000000013</v>
      </c>
      <c r="N485">
        <f t="shared" si="98"/>
        <v>17223.54598825832</v>
      </c>
      <c r="O485" s="12">
        <f t="shared" si="100"/>
        <v>65609.465988258336</v>
      </c>
      <c r="P485" s="23">
        <f t="shared" si="106"/>
        <v>-423818.59769898682</v>
      </c>
      <c r="Q485">
        <f t="shared" si="107"/>
        <v>-42381859.769898683</v>
      </c>
    </row>
    <row r="486" spans="2:17">
      <c r="B486" s="15">
        <v>43445</v>
      </c>
      <c r="C486" s="12">
        <f>VLOOKUP(B486,'Hash distribution and Revenue '!B488:S1228,14,1)</f>
        <v>0.15251077962351201</v>
      </c>
      <c r="D486">
        <f>VLOOKUP(B486,'Hash distribution and Revenue '!B488:S1228,7,1)</f>
        <v>0.69520000000000015</v>
      </c>
      <c r="E486" s="12">
        <f t="shared" si="101"/>
        <v>695200.00000000012</v>
      </c>
      <c r="F486" s="12">
        <f t="shared" si="96"/>
        <v>34760.000000000007</v>
      </c>
      <c r="G486">
        <f t="shared" si="97"/>
        <v>1209648.0000000002</v>
      </c>
      <c r="H486">
        <f t="shared" si="102"/>
        <v>153625.29600000003</v>
      </c>
      <c r="I486" s="21">
        <f t="shared" si="108"/>
        <v>144898.54971428573</v>
      </c>
      <c r="J486">
        <f t="shared" si="103"/>
        <v>72578.880000000005</v>
      </c>
      <c r="K486">
        <f t="shared" si="104"/>
        <v>60482.400000000016</v>
      </c>
      <c r="L486">
        <f t="shared" si="105"/>
        <v>48385.920000000013</v>
      </c>
      <c r="M486">
        <f t="shared" si="99"/>
        <v>48385.920000000013</v>
      </c>
      <c r="N486">
        <f t="shared" si="98"/>
        <v>17223.54598825832</v>
      </c>
      <c r="O486" s="12">
        <f t="shared" si="100"/>
        <v>65609.465988258336</v>
      </c>
      <c r="P486" s="23">
        <f t="shared" si="106"/>
        <v>-430194.59765035508</v>
      </c>
      <c r="Q486">
        <f t="shared" si="107"/>
        <v>-43019459.76503551</v>
      </c>
    </row>
    <row r="487" spans="2:17">
      <c r="B487" s="15">
        <v>43448</v>
      </c>
      <c r="C487" s="12">
        <f>VLOOKUP(B487,'Hash distribution and Revenue '!B489:S1229,14,1)</f>
        <v>0.14440068817395599</v>
      </c>
      <c r="D487">
        <f>VLOOKUP(B487,'Hash distribution and Revenue '!B489:S1229,7,1)</f>
        <v>0.69520000000000015</v>
      </c>
      <c r="E487" s="12">
        <f t="shared" si="101"/>
        <v>695200.00000000012</v>
      </c>
      <c r="F487" s="12">
        <f t="shared" si="96"/>
        <v>34760.000000000007</v>
      </c>
      <c r="G487">
        <f t="shared" si="97"/>
        <v>1209648.0000000002</v>
      </c>
      <c r="H487">
        <f t="shared" si="102"/>
        <v>153625.29600000003</v>
      </c>
      <c r="I487" s="21">
        <f t="shared" si="108"/>
        <v>144898.54971428573</v>
      </c>
      <c r="J487">
        <f t="shared" si="103"/>
        <v>72578.880000000005</v>
      </c>
      <c r="K487">
        <f t="shared" si="104"/>
        <v>60482.400000000016</v>
      </c>
      <c r="L487">
        <f t="shared" si="105"/>
        <v>48385.920000000013</v>
      </c>
      <c r="M487">
        <f t="shared" si="99"/>
        <v>48385.920000000013</v>
      </c>
      <c r="N487">
        <f t="shared" si="98"/>
        <v>17223.54598825832</v>
      </c>
      <c r="O487" s="12">
        <f t="shared" si="100"/>
        <v>65609.465988258336</v>
      </c>
      <c r="P487" s="23">
        <f t="shared" si="106"/>
        <v>-454356.01739329804</v>
      </c>
      <c r="Q487">
        <f t="shared" si="107"/>
        <v>-45435601.739329807</v>
      </c>
    </row>
    <row r="488" spans="2:17">
      <c r="B488" s="15">
        <v>43451</v>
      </c>
      <c r="C488" s="12">
        <f>VLOOKUP(B488,'Hash distribution and Revenue '!B490:S1230,14,1)</f>
        <v>0.15791142093968299</v>
      </c>
      <c r="D488">
        <f>VLOOKUP(B488,'Hash distribution and Revenue '!B490:S1230,7,1)</f>
        <v>0.69520000000000015</v>
      </c>
      <c r="E488" s="12">
        <f t="shared" si="101"/>
        <v>695200.00000000012</v>
      </c>
      <c r="F488" s="12">
        <f t="shared" si="96"/>
        <v>34760.000000000007</v>
      </c>
      <c r="G488">
        <f t="shared" si="97"/>
        <v>1209648.0000000002</v>
      </c>
      <c r="H488">
        <f t="shared" si="102"/>
        <v>153625.29600000003</v>
      </c>
      <c r="I488" s="21">
        <f t="shared" si="108"/>
        <v>144898.54971428573</v>
      </c>
      <c r="J488">
        <f t="shared" si="103"/>
        <v>72578.880000000005</v>
      </c>
      <c r="K488">
        <f t="shared" si="104"/>
        <v>60482.400000000016</v>
      </c>
      <c r="L488">
        <f t="shared" si="105"/>
        <v>48385.920000000013</v>
      </c>
      <c r="M488">
        <f t="shared" si="99"/>
        <v>48385.920000000013</v>
      </c>
      <c r="N488">
        <f t="shared" si="98"/>
        <v>17223.54598825832</v>
      </c>
      <c r="O488" s="12">
        <f t="shared" si="100"/>
        <v>65609.465988258336</v>
      </c>
      <c r="P488" s="23">
        <f t="shared" si="106"/>
        <v>-415481.7155492382</v>
      </c>
      <c r="Q488">
        <f t="shared" si="107"/>
        <v>-41548171.554923818</v>
      </c>
    </row>
    <row r="489" spans="2:17">
      <c r="B489" s="15">
        <v>43454</v>
      </c>
      <c r="C489" s="12">
        <f>VLOOKUP(B489,'Hash distribution and Revenue '!B491:S1231,14,1)</f>
        <v>0.203593452362858</v>
      </c>
      <c r="D489">
        <f>VLOOKUP(B489,'Hash distribution and Revenue '!B491:S1231,7,1)</f>
        <v>0.69520000000000015</v>
      </c>
      <c r="E489" s="12">
        <f t="shared" si="101"/>
        <v>695200.00000000012</v>
      </c>
      <c r="F489" s="12">
        <f t="shared" si="96"/>
        <v>34760.000000000007</v>
      </c>
      <c r="G489">
        <f t="shared" si="97"/>
        <v>1209648.0000000002</v>
      </c>
      <c r="H489">
        <f t="shared" si="102"/>
        <v>153625.29600000003</v>
      </c>
      <c r="I489" s="21">
        <f t="shared" si="108"/>
        <v>144898.54971428573</v>
      </c>
      <c r="J489">
        <f t="shared" si="103"/>
        <v>72578.880000000005</v>
      </c>
      <c r="K489">
        <f t="shared" si="104"/>
        <v>60482.400000000016</v>
      </c>
      <c r="L489">
        <f t="shared" si="105"/>
        <v>48385.920000000013</v>
      </c>
      <c r="M489">
        <f t="shared" si="99"/>
        <v>48385.920000000013</v>
      </c>
      <c r="N489">
        <f t="shared" si="98"/>
        <v>17223.54598825832</v>
      </c>
      <c r="O489" s="12">
        <f t="shared" si="100"/>
        <v>65609.465988258336</v>
      </c>
      <c r="P489" s="23">
        <f t="shared" si="106"/>
        <v>-322256.24956677249</v>
      </c>
      <c r="Q489">
        <f t="shared" si="107"/>
        <v>-32225624.956677251</v>
      </c>
    </row>
    <row r="490" spans="2:17">
      <c r="B490" s="15">
        <v>43457</v>
      </c>
      <c r="C490" s="12">
        <f>VLOOKUP(B490,'Hash distribution and Revenue '!B492:S1232,14,1)</f>
        <v>0.19692295549821101</v>
      </c>
      <c r="D490">
        <f>VLOOKUP(B490,'Hash distribution and Revenue '!B492:S1232,7,1)</f>
        <v>0.69520000000000015</v>
      </c>
      <c r="E490" s="12">
        <f t="shared" si="101"/>
        <v>695200.00000000012</v>
      </c>
      <c r="F490" s="12">
        <f t="shared" si="96"/>
        <v>34760.000000000007</v>
      </c>
      <c r="G490">
        <f t="shared" si="97"/>
        <v>1209648.0000000002</v>
      </c>
      <c r="H490">
        <f t="shared" si="102"/>
        <v>153625.29600000003</v>
      </c>
      <c r="I490" s="21">
        <f t="shared" si="108"/>
        <v>144898.54971428573</v>
      </c>
      <c r="J490">
        <f t="shared" si="103"/>
        <v>72578.880000000005</v>
      </c>
      <c r="K490">
        <f t="shared" si="104"/>
        <v>60482.400000000016</v>
      </c>
      <c r="L490">
        <f t="shared" si="105"/>
        <v>48385.920000000013</v>
      </c>
      <c r="M490">
        <f t="shared" si="99"/>
        <v>48385.920000000013</v>
      </c>
      <c r="N490">
        <f t="shared" si="98"/>
        <v>17223.54598825832</v>
      </c>
      <c r="O490" s="12">
        <f t="shared" si="100"/>
        <v>65609.465988258336</v>
      </c>
      <c r="P490" s="23">
        <f t="shared" si="106"/>
        <v>-333172.27490981307</v>
      </c>
      <c r="Q490">
        <f t="shared" si="107"/>
        <v>-33317227.490981307</v>
      </c>
    </row>
    <row r="491" spans="2:17">
      <c r="B491" s="15">
        <v>43460</v>
      </c>
      <c r="C491" s="12">
        <f>VLOOKUP(B491,'Hash distribution and Revenue '!B493:S1233,14,1)</f>
        <v>0.18994616533297201</v>
      </c>
      <c r="D491">
        <f>VLOOKUP(B491,'Hash distribution and Revenue '!B493:S1233,7,1)</f>
        <v>0.69520000000000015</v>
      </c>
      <c r="E491" s="12">
        <f t="shared" si="101"/>
        <v>695200.00000000012</v>
      </c>
      <c r="F491" s="12">
        <f t="shared" si="96"/>
        <v>34760.000000000007</v>
      </c>
      <c r="G491">
        <f t="shared" si="97"/>
        <v>1209648.0000000002</v>
      </c>
      <c r="H491">
        <f t="shared" si="102"/>
        <v>153625.29600000003</v>
      </c>
      <c r="I491" s="21">
        <f t="shared" si="108"/>
        <v>144898.54971428573</v>
      </c>
      <c r="J491">
        <f t="shared" si="103"/>
        <v>72578.880000000005</v>
      </c>
      <c r="K491">
        <f t="shared" si="104"/>
        <v>60482.400000000016</v>
      </c>
      <c r="L491">
        <f t="shared" si="105"/>
        <v>48385.920000000013</v>
      </c>
      <c r="M491">
        <f t="shared" si="99"/>
        <v>48385.920000000013</v>
      </c>
      <c r="N491">
        <f t="shared" si="98"/>
        <v>17223.54598825832</v>
      </c>
      <c r="O491" s="12">
        <f t="shared" si="100"/>
        <v>65609.465988258336</v>
      </c>
      <c r="P491" s="23">
        <f t="shared" si="106"/>
        <v>-345409.84771701595</v>
      </c>
      <c r="Q491">
        <f t="shared" si="107"/>
        <v>-34540984.771701597</v>
      </c>
    </row>
    <row r="492" spans="2:17">
      <c r="B492" s="15">
        <v>43463</v>
      </c>
      <c r="C492" s="12">
        <f>VLOOKUP(B492,'Hash distribution and Revenue '!B494:S1234,14,1)</f>
        <v>0.188129580146667</v>
      </c>
      <c r="D492">
        <f>VLOOKUP(B492,'Hash distribution and Revenue '!B494:S1234,7,1)</f>
        <v>0.69520000000000015</v>
      </c>
      <c r="E492" s="12">
        <f t="shared" si="101"/>
        <v>695200.00000000012</v>
      </c>
      <c r="F492" s="12">
        <f t="shared" si="96"/>
        <v>34760.000000000007</v>
      </c>
      <c r="G492">
        <f t="shared" si="97"/>
        <v>1209648.0000000002</v>
      </c>
      <c r="H492">
        <f t="shared" si="102"/>
        <v>153625.29600000003</v>
      </c>
      <c r="I492" s="21">
        <f t="shared" si="108"/>
        <v>144898.54971428573</v>
      </c>
      <c r="J492">
        <f t="shared" si="103"/>
        <v>72578.880000000005</v>
      </c>
      <c r="K492">
        <f t="shared" si="104"/>
        <v>60482.400000000016</v>
      </c>
      <c r="L492">
        <f t="shared" si="105"/>
        <v>48385.920000000013</v>
      </c>
      <c r="M492">
        <f t="shared" si="99"/>
        <v>48385.920000000013</v>
      </c>
      <c r="N492">
        <f t="shared" si="98"/>
        <v>17223.54598825832</v>
      </c>
      <c r="O492" s="12">
        <f t="shared" si="100"/>
        <v>65609.465988258336</v>
      </c>
      <c r="P492" s="23">
        <f t="shared" si="106"/>
        <v>-348745.14580603852</v>
      </c>
      <c r="Q492">
        <f t="shared" si="107"/>
        <v>-34874514.580603853</v>
      </c>
    </row>
    <row r="493" spans="2:17">
      <c r="B493" s="15">
        <v>43466</v>
      </c>
      <c r="C493" s="12">
        <f>VLOOKUP(B493,'Hash distribution and Revenue '!B495:S1235,14,1)</f>
        <v>0.17201457451928001</v>
      </c>
      <c r="D493">
        <f>VLOOKUP(B493,'Hash distribution and Revenue '!B495:S1235,7,1)</f>
        <v>0.54100000000000004</v>
      </c>
      <c r="E493" s="12">
        <f t="shared" si="101"/>
        <v>541000</v>
      </c>
      <c r="F493" s="12">
        <f t="shared" si="96"/>
        <v>27050</v>
      </c>
      <c r="G493">
        <f t="shared" si="97"/>
        <v>941340</v>
      </c>
      <c r="H493">
        <f t="shared" si="102"/>
        <v>119550.18000000001</v>
      </c>
      <c r="I493" s="21">
        <f t="shared" si="108"/>
        <v>112759.08428571429</v>
      </c>
      <c r="J493">
        <f t="shared" si="103"/>
        <v>56480.4</v>
      </c>
      <c r="K493">
        <f t="shared" si="104"/>
        <v>47067</v>
      </c>
      <c r="L493">
        <f t="shared" si="105"/>
        <v>37653.599999999999</v>
      </c>
      <c r="M493">
        <f t="shared" si="99"/>
        <v>37653.599999999999</v>
      </c>
      <c r="N493">
        <f t="shared" si="98"/>
        <v>13403.248532289628</v>
      </c>
      <c r="O493" s="12">
        <f t="shared" si="100"/>
        <v>51056.84853228963</v>
      </c>
      <c r="P493" s="23">
        <f t="shared" si="106"/>
        <v>-296815.9916704761</v>
      </c>
      <c r="Q493">
        <f t="shared" si="107"/>
        <v>-29681599.167047609</v>
      </c>
    </row>
    <row r="494" spans="2:17">
      <c r="B494" s="15">
        <v>43469</v>
      </c>
      <c r="C494" s="12">
        <f>VLOOKUP(B494,'Hash distribution and Revenue '!B496:S1236,14,1)</f>
        <v>0.17265008752771399</v>
      </c>
      <c r="D494">
        <f>VLOOKUP(B494,'Hash distribution and Revenue '!B496:S1236,7,1)</f>
        <v>0.54100000000000004</v>
      </c>
      <c r="E494" s="12">
        <f t="shared" si="101"/>
        <v>541000</v>
      </c>
      <c r="F494" s="12">
        <f t="shared" si="96"/>
        <v>27050</v>
      </c>
      <c r="G494">
        <f t="shared" si="97"/>
        <v>941340</v>
      </c>
      <c r="H494">
        <f t="shared" si="102"/>
        <v>119550.18000000001</v>
      </c>
      <c r="I494" s="21">
        <f t="shared" si="108"/>
        <v>112759.08428571429</v>
      </c>
      <c r="J494">
        <f t="shared" si="103"/>
        <v>56480.4</v>
      </c>
      <c r="K494">
        <f t="shared" si="104"/>
        <v>47067</v>
      </c>
      <c r="L494">
        <f t="shared" si="105"/>
        <v>37653.599999999999</v>
      </c>
      <c r="M494">
        <f t="shared" si="99"/>
        <v>37653.599999999999</v>
      </c>
      <c r="N494">
        <f t="shared" si="98"/>
        <v>13403.248532289628</v>
      </c>
      <c r="O494" s="12">
        <f t="shared" si="100"/>
        <v>51056.84853228963</v>
      </c>
      <c r="P494" s="23">
        <f t="shared" si="106"/>
        <v>-295723.42889201501</v>
      </c>
      <c r="Q494">
        <f t="shared" si="107"/>
        <v>-29572342.8892015</v>
      </c>
    </row>
    <row r="495" spans="2:17">
      <c r="B495" s="15">
        <v>43472</v>
      </c>
      <c r="C495" s="12">
        <f>VLOOKUP(B495,'Hash distribution and Revenue '!B497:S1237,14,1)</f>
        <v>0.18014779839411099</v>
      </c>
      <c r="D495">
        <f>VLOOKUP(B495,'Hash distribution and Revenue '!B497:S1237,7,1)</f>
        <v>0.54100000000000004</v>
      </c>
      <c r="E495" s="12">
        <f t="shared" si="101"/>
        <v>541000</v>
      </c>
      <c r="F495" s="12">
        <f t="shared" si="96"/>
        <v>27050</v>
      </c>
      <c r="G495">
        <f t="shared" si="97"/>
        <v>941340</v>
      </c>
      <c r="H495">
        <f t="shared" si="102"/>
        <v>119550.18000000001</v>
      </c>
      <c r="I495" s="21">
        <f t="shared" si="108"/>
        <v>112759.08428571429</v>
      </c>
      <c r="J495">
        <f t="shared" si="103"/>
        <v>56480.4</v>
      </c>
      <c r="K495">
        <f t="shared" si="104"/>
        <v>47067</v>
      </c>
      <c r="L495">
        <f t="shared" si="105"/>
        <v>37653.599999999999</v>
      </c>
      <c r="M495">
        <f t="shared" si="99"/>
        <v>37653.599999999999</v>
      </c>
      <c r="N495">
        <f t="shared" si="98"/>
        <v>13403.248532289628</v>
      </c>
      <c r="O495" s="12">
        <f t="shared" si="100"/>
        <v>51056.84853228963</v>
      </c>
      <c r="P495" s="23">
        <f t="shared" si="106"/>
        <v>-283415.44464947662</v>
      </c>
      <c r="Q495">
        <f t="shared" si="107"/>
        <v>-28341544.464947663</v>
      </c>
    </row>
    <row r="496" spans="2:17">
      <c r="B496" s="15">
        <v>43475</v>
      </c>
      <c r="C496" s="12">
        <f>VLOOKUP(B496,'Hash distribution and Revenue '!B498:S1238,14,1)</f>
        <v>0.16464799415391901</v>
      </c>
      <c r="D496">
        <f>VLOOKUP(B496,'Hash distribution and Revenue '!B498:S1238,7,1)</f>
        <v>0.54100000000000004</v>
      </c>
      <c r="E496" s="12">
        <f t="shared" si="101"/>
        <v>541000</v>
      </c>
      <c r="F496" s="12">
        <f t="shared" si="96"/>
        <v>27050</v>
      </c>
      <c r="G496">
        <f t="shared" si="97"/>
        <v>941340</v>
      </c>
      <c r="H496">
        <f t="shared" si="102"/>
        <v>119550.18000000001</v>
      </c>
      <c r="I496" s="21">
        <f t="shared" si="108"/>
        <v>112759.08428571429</v>
      </c>
      <c r="J496">
        <f t="shared" si="103"/>
        <v>56480.4</v>
      </c>
      <c r="K496">
        <f t="shared" si="104"/>
        <v>47067</v>
      </c>
      <c r="L496">
        <f t="shared" si="105"/>
        <v>37653.599999999999</v>
      </c>
      <c r="M496">
        <f t="shared" si="99"/>
        <v>37653.599999999999</v>
      </c>
      <c r="N496">
        <f t="shared" si="98"/>
        <v>13403.248532289628</v>
      </c>
      <c r="O496" s="12">
        <f t="shared" si="100"/>
        <v>51056.84853228963</v>
      </c>
      <c r="P496" s="23">
        <f t="shared" si="106"/>
        <v>-310095.9968972705</v>
      </c>
      <c r="Q496">
        <f t="shared" si="107"/>
        <v>-31009599.689727049</v>
      </c>
    </row>
    <row r="497" spans="2:17">
      <c r="B497" s="15">
        <v>43478</v>
      </c>
      <c r="C497" s="12">
        <f>VLOOKUP(B497,'Hash distribution and Revenue '!B499:S1239,14,1)</f>
        <v>0.15901027769812001</v>
      </c>
      <c r="D497">
        <f>VLOOKUP(B497,'Hash distribution and Revenue '!B499:S1239,7,1)</f>
        <v>0.54100000000000004</v>
      </c>
      <c r="E497" s="12">
        <f t="shared" si="101"/>
        <v>541000</v>
      </c>
      <c r="F497" s="12">
        <f t="shared" si="96"/>
        <v>27050</v>
      </c>
      <c r="G497">
        <f t="shared" si="97"/>
        <v>941340</v>
      </c>
      <c r="H497">
        <f t="shared" si="102"/>
        <v>119550.18000000001</v>
      </c>
      <c r="I497" s="21">
        <f t="shared" si="108"/>
        <v>112759.08428571429</v>
      </c>
      <c r="J497">
        <f t="shared" si="103"/>
        <v>56480.4</v>
      </c>
      <c r="K497">
        <f t="shared" si="104"/>
        <v>47067</v>
      </c>
      <c r="L497">
        <f t="shared" si="105"/>
        <v>37653.599999999999</v>
      </c>
      <c r="M497">
        <f t="shared" si="99"/>
        <v>37653.599999999999</v>
      </c>
      <c r="N497">
        <f t="shared" si="98"/>
        <v>13403.248532289628</v>
      </c>
      <c r="O497" s="12">
        <f t="shared" si="100"/>
        <v>51056.84853228963</v>
      </c>
      <c r="P497" s="23">
        <f t="shared" si="106"/>
        <v>-321090.49969048373</v>
      </c>
      <c r="Q497">
        <f t="shared" si="107"/>
        <v>-32109049.969048373</v>
      </c>
    </row>
    <row r="498" spans="2:17">
      <c r="B498" s="15">
        <v>43481</v>
      </c>
      <c r="C498" s="12">
        <f>VLOOKUP(B498,'Hash distribution and Revenue '!B500:S1240,14,1)</f>
        <v>0.15619986478815501</v>
      </c>
      <c r="D498">
        <f>VLOOKUP(B498,'Hash distribution and Revenue '!B500:S1240,7,1)</f>
        <v>0.54100000000000004</v>
      </c>
      <c r="E498" s="12">
        <f t="shared" si="101"/>
        <v>541000</v>
      </c>
      <c r="F498" s="12">
        <f t="shared" si="96"/>
        <v>27050</v>
      </c>
      <c r="G498">
        <f t="shared" si="97"/>
        <v>941340</v>
      </c>
      <c r="H498">
        <f t="shared" si="102"/>
        <v>119550.18000000001</v>
      </c>
      <c r="I498" s="21">
        <f t="shared" si="108"/>
        <v>112759.08428571429</v>
      </c>
      <c r="J498">
        <f t="shared" si="103"/>
        <v>56480.4</v>
      </c>
      <c r="K498">
        <f t="shared" si="104"/>
        <v>47067</v>
      </c>
      <c r="L498">
        <f t="shared" si="105"/>
        <v>37653.599999999999</v>
      </c>
      <c r="M498">
        <f t="shared" si="99"/>
        <v>37653.599999999999</v>
      </c>
      <c r="N498">
        <f t="shared" si="98"/>
        <v>13403.248532289628</v>
      </c>
      <c r="O498" s="12">
        <f t="shared" si="100"/>
        <v>51056.84853228963</v>
      </c>
      <c r="P498" s="23">
        <f t="shared" si="106"/>
        <v>-326867.71145205619</v>
      </c>
      <c r="Q498">
        <f t="shared" si="107"/>
        <v>-32686771.145205617</v>
      </c>
    </row>
    <row r="499" spans="2:17">
      <c r="B499" s="15">
        <v>43484</v>
      </c>
      <c r="C499" s="12">
        <f>VLOOKUP(B499,'Hash distribution and Revenue '!B501:S1241,14,1)</f>
        <v>0.15934351201588201</v>
      </c>
      <c r="D499">
        <f>VLOOKUP(B499,'Hash distribution and Revenue '!B501:S1241,7,1)</f>
        <v>0.54100000000000004</v>
      </c>
      <c r="E499" s="12">
        <f t="shared" si="101"/>
        <v>541000</v>
      </c>
      <c r="F499" s="12">
        <f t="shared" si="96"/>
        <v>27050</v>
      </c>
      <c r="G499">
        <f t="shared" si="97"/>
        <v>941340</v>
      </c>
      <c r="H499">
        <f t="shared" si="102"/>
        <v>119550.18000000001</v>
      </c>
      <c r="I499" s="21">
        <f t="shared" si="108"/>
        <v>112759.08428571429</v>
      </c>
      <c r="J499">
        <f t="shared" si="103"/>
        <v>56480.4</v>
      </c>
      <c r="K499">
        <f t="shared" si="104"/>
        <v>47067</v>
      </c>
      <c r="L499">
        <f t="shared" si="105"/>
        <v>37653.599999999999</v>
      </c>
      <c r="M499">
        <f t="shared" si="99"/>
        <v>37653.599999999999</v>
      </c>
      <c r="N499">
        <f t="shared" si="98"/>
        <v>13403.248532289628</v>
      </c>
      <c r="O499" s="12">
        <f t="shared" si="100"/>
        <v>51056.84853228963</v>
      </c>
      <c r="P499" s="23">
        <f t="shared" si="106"/>
        <v>-320419.00258661748</v>
      </c>
      <c r="Q499">
        <f t="shared" si="107"/>
        <v>-32041900.258661747</v>
      </c>
    </row>
    <row r="500" spans="2:17">
      <c r="B500" s="15">
        <v>43487</v>
      </c>
      <c r="C500" s="12">
        <f>VLOOKUP(B500,'Hash distribution and Revenue '!B502:S1242,14,1)</f>
        <v>0.15404469717403901</v>
      </c>
      <c r="D500">
        <f>VLOOKUP(B500,'Hash distribution and Revenue '!B502:S1242,7,1)</f>
        <v>0.54100000000000004</v>
      </c>
      <c r="E500" s="12">
        <f t="shared" si="101"/>
        <v>541000</v>
      </c>
      <c r="F500" s="12">
        <f t="shared" si="96"/>
        <v>27050</v>
      </c>
      <c r="G500">
        <f t="shared" si="97"/>
        <v>941340</v>
      </c>
      <c r="H500">
        <f t="shared" si="102"/>
        <v>119550.18000000001</v>
      </c>
      <c r="I500" s="21">
        <f t="shared" si="108"/>
        <v>112759.08428571429</v>
      </c>
      <c r="J500">
        <f t="shared" si="103"/>
        <v>56480.4</v>
      </c>
      <c r="K500">
        <f t="shared" si="104"/>
        <v>47067</v>
      </c>
      <c r="L500">
        <f t="shared" si="105"/>
        <v>37653.599999999999</v>
      </c>
      <c r="M500">
        <f t="shared" si="99"/>
        <v>37653.599999999999</v>
      </c>
      <c r="N500">
        <f t="shared" si="98"/>
        <v>13403.248532289628</v>
      </c>
      <c r="O500" s="12">
        <f t="shared" si="100"/>
        <v>51056.84853228963</v>
      </c>
      <c r="P500" s="23">
        <f t="shared" si="106"/>
        <v>-331440.77935969993</v>
      </c>
      <c r="Q500">
        <f t="shared" si="107"/>
        <v>-33144077.935969993</v>
      </c>
    </row>
    <row r="501" spans="2:17">
      <c r="B501" s="15">
        <v>43490</v>
      </c>
      <c r="C501" s="12">
        <f>VLOOKUP(B501,'Hash distribution and Revenue '!B503:S1243,14,1)</f>
        <v>0.15383913785966499</v>
      </c>
      <c r="D501">
        <f>VLOOKUP(B501,'Hash distribution and Revenue '!B503:S1243,7,1)</f>
        <v>0.54100000000000004</v>
      </c>
      <c r="E501" s="12">
        <f t="shared" si="101"/>
        <v>541000</v>
      </c>
      <c r="F501" s="12">
        <f t="shared" si="96"/>
        <v>27050</v>
      </c>
      <c r="G501">
        <f t="shared" si="97"/>
        <v>941340</v>
      </c>
      <c r="H501">
        <f t="shared" si="102"/>
        <v>119550.18000000001</v>
      </c>
      <c r="I501" s="21">
        <f t="shared" si="108"/>
        <v>112759.08428571429</v>
      </c>
      <c r="J501">
        <f t="shared" si="103"/>
        <v>56480.4</v>
      </c>
      <c r="K501">
        <f t="shared" si="104"/>
        <v>47067</v>
      </c>
      <c r="L501">
        <f t="shared" si="105"/>
        <v>37653.599999999999</v>
      </c>
      <c r="M501">
        <f t="shared" si="99"/>
        <v>37653.599999999999</v>
      </c>
      <c r="N501">
        <f t="shared" si="98"/>
        <v>13403.248532289628</v>
      </c>
      <c r="O501" s="12">
        <f t="shared" si="100"/>
        <v>51056.84853228963</v>
      </c>
      <c r="P501" s="23">
        <f t="shared" si="106"/>
        <v>-331883.65069834614</v>
      </c>
      <c r="Q501">
        <f t="shared" si="107"/>
        <v>-33188365.069834616</v>
      </c>
    </row>
    <row r="502" spans="2:17">
      <c r="B502" s="15">
        <v>43493</v>
      </c>
      <c r="C502" s="12">
        <f>VLOOKUP(B502,'Hash distribution and Revenue '!B504:S1244,14,1)</f>
        <v>0.15008082765113201</v>
      </c>
      <c r="D502">
        <f>VLOOKUP(B502,'Hash distribution and Revenue '!B504:S1244,7,1)</f>
        <v>0.54100000000000004</v>
      </c>
      <c r="E502" s="12">
        <f t="shared" si="101"/>
        <v>541000</v>
      </c>
      <c r="F502" s="12">
        <f t="shared" si="96"/>
        <v>27050</v>
      </c>
      <c r="G502">
        <f t="shared" si="97"/>
        <v>941340</v>
      </c>
      <c r="H502">
        <f t="shared" si="102"/>
        <v>119550.18000000001</v>
      </c>
      <c r="I502" s="21">
        <f t="shared" si="108"/>
        <v>112759.08428571429</v>
      </c>
      <c r="J502">
        <f t="shared" si="103"/>
        <v>56480.4</v>
      </c>
      <c r="K502">
        <f t="shared" si="104"/>
        <v>47067</v>
      </c>
      <c r="L502">
        <f t="shared" si="105"/>
        <v>37653.599999999999</v>
      </c>
      <c r="M502">
        <f t="shared" si="99"/>
        <v>37653.599999999999</v>
      </c>
      <c r="N502">
        <f t="shared" si="98"/>
        <v>13403.248532289628</v>
      </c>
      <c r="O502" s="12">
        <f t="shared" si="100"/>
        <v>51056.84853228963</v>
      </c>
      <c r="P502" s="23">
        <f t="shared" si="106"/>
        <v>-340194.6754327942</v>
      </c>
      <c r="Q502">
        <f t="shared" si="107"/>
        <v>-34019467.543279417</v>
      </c>
    </row>
    <row r="503" spans="2:17">
      <c r="B503" s="15">
        <v>43496</v>
      </c>
      <c r="C503" s="12">
        <f>VLOOKUP(B503,'Hash distribution and Revenue '!B505:S1245,14,1)</f>
        <v>0.14953334151012401</v>
      </c>
      <c r="D503">
        <f>VLOOKUP(B503,'Hash distribution and Revenue '!B505:S1245,7,1)</f>
        <v>0.54100000000000004</v>
      </c>
      <c r="E503" s="12">
        <f t="shared" si="101"/>
        <v>541000</v>
      </c>
      <c r="F503" s="12">
        <f t="shared" si="96"/>
        <v>27050</v>
      </c>
      <c r="G503">
        <f t="shared" si="97"/>
        <v>941340</v>
      </c>
      <c r="H503">
        <f t="shared" si="102"/>
        <v>119550.18000000001</v>
      </c>
      <c r="I503" s="21">
        <f t="shared" si="108"/>
        <v>112759.08428571429</v>
      </c>
      <c r="J503">
        <f t="shared" si="103"/>
        <v>56480.4</v>
      </c>
      <c r="K503">
        <f t="shared" si="104"/>
        <v>47067</v>
      </c>
      <c r="L503">
        <f t="shared" si="105"/>
        <v>37653.599999999999</v>
      </c>
      <c r="M503">
        <f t="shared" si="99"/>
        <v>37653.599999999999</v>
      </c>
      <c r="N503">
        <f t="shared" si="98"/>
        <v>13403.248532289628</v>
      </c>
      <c r="O503" s="12">
        <f t="shared" si="100"/>
        <v>51056.84853228963</v>
      </c>
      <c r="P503" s="23">
        <f t="shared" si="106"/>
        <v>-341440.23321709409</v>
      </c>
      <c r="Q503">
        <f t="shared" si="107"/>
        <v>-34144023.321709409</v>
      </c>
    </row>
    <row r="504" spans="2:17">
      <c r="B504" s="15">
        <v>43499</v>
      </c>
      <c r="C504" s="12">
        <f>VLOOKUP(B504,'Hash distribution and Revenue '!B506:S1246,14,1)</f>
        <v>0.14980232759204101</v>
      </c>
      <c r="D504">
        <f>VLOOKUP(B504,'Hash distribution and Revenue '!B506:S1246,7,1)</f>
        <v>0.57119999999999993</v>
      </c>
      <c r="E504" s="12">
        <f t="shared" si="101"/>
        <v>571199.99999999988</v>
      </c>
      <c r="F504" s="12">
        <f t="shared" si="96"/>
        <v>28559.999999999993</v>
      </c>
      <c r="G504">
        <f t="shared" si="97"/>
        <v>993887.99999999965</v>
      </c>
      <c r="H504">
        <f t="shared" si="102"/>
        <v>126223.77599999995</v>
      </c>
      <c r="I504" s="21">
        <f t="shared" si="108"/>
        <v>119053.58399999996</v>
      </c>
      <c r="J504">
        <f t="shared" si="103"/>
        <v>59633.279999999977</v>
      </c>
      <c r="K504">
        <f t="shared" si="104"/>
        <v>49694.399999999987</v>
      </c>
      <c r="L504">
        <f t="shared" si="105"/>
        <v>39755.51999999999</v>
      </c>
      <c r="M504">
        <f t="shared" si="99"/>
        <v>39755.51999999999</v>
      </c>
      <c r="N504">
        <f t="shared" si="98"/>
        <v>14151.452054794518</v>
      </c>
      <c r="O504" s="12">
        <f t="shared" si="100"/>
        <v>53906.972054794503</v>
      </c>
      <c r="P504" s="23">
        <f t="shared" si="106"/>
        <v>-359853.03512287332</v>
      </c>
      <c r="Q504">
        <f t="shared" si="107"/>
        <v>-35985303.512287334</v>
      </c>
    </row>
    <row r="505" spans="2:17">
      <c r="B505" s="15">
        <v>43502</v>
      </c>
      <c r="C505" s="12">
        <f>VLOOKUP(B505,'Hash distribution and Revenue '!B507:S1247,14,1)</f>
        <v>0.14762968116832301</v>
      </c>
      <c r="D505">
        <f>VLOOKUP(B505,'Hash distribution and Revenue '!B507:S1247,7,1)</f>
        <v>0.57119999999999993</v>
      </c>
      <c r="E505" s="12">
        <f t="shared" si="101"/>
        <v>571199.99999999988</v>
      </c>
      <c r="F505" s="12">
        <f t="shared" si="96"/>
        <v>28559.999999999993</v>
      </c>
      <c r="G505">
        <f t="shared" si="97"/>
        <v>993887.99999999965</v>
      </c>
      <c r="H505">
        <f t="shared" si="102"/>
        <v>126223.77599999995</v>
      </c>
      <c r="I505" s="21">
        <f t="shared" si="108"/>
        <v>119053.58399999996</v>
      </c>
      <c r="J505">
        <f t="shared" si="103"/>
        <v>59633.279999999977</v>
      </c>
      <c r="K505">
        <f t="shared" si="104"/>
        <v>49694.399999999987</v>
      </c>
      <c r="L505">
        <f t="shared" si="105"/>
        <v>39755.51999999999</v>
      </c>
      <c r="M505">
        <f t="shared" si="99"/>
        <v>39755.51999999999</v>
      </c>
      <c r="N505">
        <f t="shared" si="98"/>
        <v>14151.452054794518</v>
      </c>
      <c r="O505" s="12">
        <f t="shared" si="100"/>
        <v>53906.972054794503</v>
      </c>
      <c r="P505" s="23">
        <f t="shared" si="106"/>
        <v>-365148.95919642586</v>
      </c>
      <c r="Q505">
        <f t="shared" si="107"/>
        <v>-36514895.919642583</v>
      </c>
    </row>
    <row r="506" spans="2:17">
      <c r="B506" s="15">
        <v>43505</v>
      </c>
      <c r="C506" s="12">
        <f>VLOOKUP(B506,'Hash distribution and Revenue '!B508:S1248,14,1)</f>
        <v>0.15876233182233901</v>
      </c>
      <c r="D506">
        <f>VLOOKUP(B506,'Hash distribution and Revenue '!B508:S1248,7,1)</f>
        <v>0.57119999999999993</v>
      </c>
      <c r="E506" s="12">
        <f t="shared" si="101"/>
        <v>571199.99999999988</v>
      </c>
      <c r="F506" s="12">
        <f t="shared" ref="F506:F563" si="109">E506/20</f>
        <v>28559.999999999993</v>
      </c>
      <c r="G506">
        <f t="shared" ref="G506:G563" si="110">F506*1.45*24</f>
        <v>993887.99999999965</v>
      </c>
      <c r="H506">
        <f t="shared" si="102"/>
        <v>126223.77599999995</v>
      </c>
      <c r="I506" s="21">
        <f t="shared" si="108"/>
        <v>119053.58399999996</v>
      </c>
      <c r="J506">
        <f t="shared" si="103"/>
        <v>59633.279999999977</v>
      </c>
      <c r="K506">
        <f t="shared" si="104"/>
        <v>49694.399999999987</v>
      </c>
      <c r="L506">
        <f t="shared" si="105"/>
        <v>39755.51999999999</v>
      </c>
      <c r="M506">
        <f t="shared" si="99"/>
        <v>39755.51999999999</v>
      </c>
      <c r="N506">
        <f t="shared" ref="N506:N563" si="111">F506*1899/7/547.5</f>
        <v>14151.452054794518</v>
      </c>
      <c r="O506" s="12">
        <f t="shared" si="100"/>
        <v>53906.972054794503</v>
      </c>
      <c r="P506" s="23">
        <f t="shared" si="106"/>
        <v>-339544.10138537415</v>
      </c>
      <c r="Q506">
        <f t="shared" si="107"/>
        <v>-33954410.138537414</v>
      </c>
    </row>
    <row r="507" spans="2:17">
      <c r="B507" s="15">
        <v>43508</v>
      </c>
      <c r="C507" s="12">
        <f>VLOOKUP(B507,'Hash distribution and Revenue '!B509:S1249,14,1)</f>
        <v>0.15156367016907599</v>
      </c>
      <c r="D507">
        <f>VLOOKUP(B507,'Hash distribution and Revenue '!B509:S1249,7,1)</f>
        <v>0.57119999999999993</v>
      </c>
      <c r="E507" s="12">
        <f t="shared" si="101"/>
        <v>571199.99999999988</v>
      </c>
      <c r="F507" s="12">
        <f t="shared" si="109"/>
        <v>28559.999999999993</v>
      </c>
      <c r="G507">
        <f t="shared" si="110"/>
        <v>993887.99999999965</v>
      </c>
      <c r="H507">
        <f t="shared" si="102"/>
        <v>126223.77599999995</v>
      </c>
      <c r="I507" s="21">
        <f t="shared" si="108"/>
        <v>119053.58399999996</v>
      </c>
      <c r="J507">
        <f t="shared" si="103"/>
        <v>59633.279999999977</v>
      </c>
      <c r="K507">
        <f t="shared" si="104"/>
        <v>49694.399999999987</v>
      </c>
      <c r="L507">
        <f t="shared" si="105"/>
        <v>39755.51999999999</v>
      </c>
      <c r="M507">
        <f t="shared" si="99"/>
        <v>39755.51999999999</v>
      </c>
      <c r="N507">
        <f t="shared" si="111"/>
        <v>14151.452054794518</v>
      </c>
      <c r="O507" s="12">
        <f t="shared" si="100"/>
        <v>53906.972054794503</v>
      </c>
      <c r="P507" s="23">
        <f t="shared" si="106"/>
        <v>-355671.1211267772</v>
      </c>
      <c r="Q507">
        <f t="shared" si="107"/>
        <v>-35567112.112677723</v>
      </c>
    </row>
    <row r="508" spans="2:17">
      <c r="B508" s="15">
        <v>43511</v>
      </c>
      <c r="C508" s="12">
        <f>VLOOKUP(B508,'Hash distribution and Revenue '!B510:S1250,14,1)</f>
        <v>0.150206308032202</v>
      </c>
      <c r="D508">
        <f>VLOOKUP(B508,'Hash distribution and Revenue '!B510:S1250,7,1)</f>
        <v>0.57119999999999993</v>
      </c>
      <c r="E508" s="12">
        <f t="shared" si="101"/>
        <v>571199.99999999988</v>
      </c>
      <c r="F508" s="12">
        <f t="shared" si="109"/>
        <v>28559.999999999993</v>
      </c>
      <c r="G508">
        <f t="shared" si="110"/>
        <v>993887.99999999965</v>
      </c>
      <c r="H508">
        <f t="shared" si="102"/>
        <v>126223.77599999995</v>
      </c>
      <c r="I508" s="21">
        <f t="shared" si="108"/>
        <v>119053.58399999996</v>
      </c>
      <c r="J508">
        <f t="shared" si="103"/>
        <v>59633.279999999977</v>
      </c>
      <c r="K508">
        <f t="shared" si="104"/>
        <v>49694.399999999987</v>
      </c>
      <c r="L508">
        <f t="shared" si="105"/>
        <v>39755.51999999999</v>
      </c>
      <c r="M508">
        <f t="shared" si="99"/>
        <v>39755.51999999999</v>
      </c>
      <c r="N508">
        <f t="shared" si="111"/>
        <v>14151.452054794518</v>
      </c>
      <c r="O508" s="12">
        <f t="shared" si="100"/>
        <v>53906.972054794503</v>
      </c>
      <c r="P508" s="23">
        <f t="shared" si="106"/>
        <v>-358885.2063185632</v>
      </c>
      <c r="Q508">
        <f t="shared" si="107"/>
        <v>-35888520.631856322</v>
      </c>
    </row>
    <row r="509" spans="2:17">
      <c r="B509" s="15">
        <v>43514</v>
      </c>
      <c r="C509" s="12">
        <f>VLOOKUP(B509,'Hash distribution and Revenue '!B511:S1251,14,1)</f>
        <v>0.16243999061667799</v>
      </c>
      <c r="D509">
        <f>VLOOKUP(B509,'Hash distribution and Revenue '!B511:S1251,7,1)</f>
        <v>0.57119999999999993</v>
      </c>
      <c r="E509" s="12">
        <f t="shared" si="101"/>
        <v>571199.99999999988</v>
      </c>
      <c r="F509" s="12">
        <f t="shared" si="109"/>
        <v>28559.999999999993</v>
      </c>
      <c r="G509">
        <f t="shared" si="110"/>
        <v>993887.99999999965</v>
      </c>
      <c r="H509">
        <f t="shared" si="102"/>
        <v>126223.77599999995</v>
      </c>
      <c r="I509" s="21">
        <f t="shared" si="108"/>
        <v>119053.58399999996</v>
      </c>
      <c r="J509">
        <f t="shared" si="103"/>
        <v>59633.279999999977</v>
      </c>
      <c r="K509">
        <f t="shared" si="104"/>
        <v>49694.399999999987</v>
      </c>
      <c r="L509">
        <f t="shared" si="105"/>
        <v>39755.51999999999</v>
      </c>
      <c r="M509">
        <f t="shared" si="99"/>
        <v>39755.51999999999</v>
      </c>
      <c r="N509">
        <f t="shared" si="111"/>
        <v>14151.452054794518</v>
      </c>
      <c r="O509" s="12">
        <f t="shared" si="100"/>
        <v>53906.972054794503</v>
      </c>
      <c r="P509" s="23">
        <f t="shared" si="106"/>
        <v>-331856.76390496653</v>
      </c>
      <c r="Q509">
        <f t="shared" si="107"/>
        <v>-33185676.390496653</v>
      </c>
    </row>
    <row r="510" spans="2:17">
      <c r="B510" s="15">
        <v>43517</v>
      </c>
      <c r="C510" s="12">
        <f>VLOOKUP(B510,'Hash distribution and Revenue '!B512:S1252,14,1)</f>
        <v>0.16403339769728101</v>
      </c>
      <c r="D510">
        <f>VLOOKUP(B510,'Hash distribution and Revenue '!B512:S1252,7,1)</f>
        <v>0.57119999999999993</v>
      </c>
      <c r="E510" s="12">
        <f t="shared" si="101"/>
        <v>571199.99999999988</v>
      </c>
      <c r="F510" s="12">
        <f t="shared" si="109"/>
        <v>28559.999999999993</v>
      </c>
      <c r="G510">
        <f t="shared" si="110"/>
        <v>993887.99999999965</v>
      </c>
      <c r="H510">
        <f t="shared" si="102"/>
        <v>126223.77599999995</v>
      </c>
      <c r="I510" s="21">
        <f t="shared" si="108"/>
        <v>119053.58399999996</v>
      </c>
      <c r="J510">
        <f t="shared" si="103"/>
        <v>59633.279999999977</v>
      </c>
      <c r="K510">
        <f t="shared" si="104"/>
        <v>49694.399999999987</v>
      </c>
      <c r="L510">
        <f t="shared" si="105"/>
        <v>39755.51999999999</v>
      </c>
      <c r="M510">
        <f t="shared" si="99"/>
        <v>39755.51999999999</v>
      </c>
      <c r="N510">
        <f t="shared" si="111"/>
        <v>14151.452054794518</v>
      </c>
      <c r="O510" s="12">
        <f t="shared" si="100"/>
        <v>53906.972054794503</v>
      </c>
      <c r="P510" s="23">
        <f t="shared" si="106"/>
        <v>-328633.12458405754</v>
      </c>
      <c r="Q510">
        <f t="shared" si="107"/>
        <v>-32863312.458405755</v>
      </c>
    </row>
    <row r="511" spans="2:17">
      <c r="B511" s="15">
        <v>43520</v>
      </c>
      <c r="C511" s="12">
        <f>VLOOKUP(B511,'Hash distribution and Revenue '!B513:S1253,14,1)</f>
        <v>0.15807253689509901</v>
      </c>
      <c r="D511">
        <f>VLOOKUP(B511,'Hash distribution and Revenue '!B513:S1253,7,1)</f>
        <v>0.57119999999999993</v>
      </c>
      <c r="E511" s="12">
        <f t="shared" si="101"/>
        <v>571199.99999999988</v>
      </c>
      <c r="F511" s="12">
        <f t="shared" si="109"/>
        <v>28559.999999999993</v>
      </c>
      <c r="G511">
        <f t="shared" si="110"/>
        <v>993887.99999999965</v>
      </c>
      <c r="H511">
        <f t="shared" si="102"/>
        <v>126223.77599999995</v>
      </c>
      <c r="I511" s="21">
        <f t="shared" si="108"/>
        <v>119053.58399999996</v>
      </c>
      <c r="J511">
        <f t="shared" si="103"/>
        <v>59633.279999999977</v>
      </c>
      <c r="K511">
        <f t="shared" si="104"/>
        <v>49694.399999999987</v>
      </c>
      <c r="L511">
        <f t="shared" si="105"/>
        <v>39755.51999999999</v>
      </c>
      <c r="M511">
        <f t="shared" si="99"/>
        <v>39755.51999999999</v>
      </c>
      <c r="N511">
        <f t="shared" si="111"/>
        <v>14151.452054794518</v>
      </c>
      <c r="O511" s="12">
        <f t="shared" si="100"/>
        <v>53906.972054794503</v>
      </c>
      <c r="P511" s="23">
        <f t="shared" si="106"/>
        <v>-341025.80398283573</v>
      </c>
      <c r="Q511">
        <f t="shared" si="107"/>
        <v>-34102580.398283571</v>
      </c>
    </row>
    <row r="512" spans="2:17">
      <c r="B512" s="15">
        <v>43523</v>
      </c>
      <c r="C512" s="12">
        <f>VLOOKUP(B512,'Hash distribution and Revenue '!B514:S1254,14,1)</f>
        <v>0.15948590236003299</v>
      </c>
      <c r="D512">
        <f>VLOOKUP(B512,'Hash distribution and Revenue '!B514:S1254,7,1)</f>
        <v>0.57119999999999993</v>
      </c>
      <c r="E512" s="12">
        <f t="shared" si="101"/>
        <v>571199.99999999988</v>
      </c>
      <c r="F512" s="12">
        <f t="shared" si="109"/>
        <v>28559.999999999993</v>
      </c>
      <c r="G512">
        <f t="shared" si="110"/>
        <v>993887.99999999965</v>
      </c>
      <c r="H512">
        <f t="shared" si="102"/>
        <v>126223.77599999995</v>
      </c>
      <c r="I512" s="21">
        <f t="shared" si="108"/>
        <v>119053.58399999996</v>
      </c>
      <c r="J512">
        <f t="shared" si="103"/>
        <v>59633.279999999977</v>
      </c>
      <c r="K512">
        <f t="shared" si="104"/>
        <v>49694.399999999987</v>
      </c>
      <c r="L512">
        <f t="shared" si="105"/>
        <v>39755.51999999999</v>
      </c>
      <c r="M512">
        <f t="shared" si="99"/>
        <v>39755.51999999999</v>
      </c>
      <c r="N512">
        <f t="shared" si="111"/>
        <v>14151.452054794518</v>
      </c>
      <c r="O512" s="12">
        <f t="shared" si="100"/>
        <v>53906.972054794503</v>
      </c>
      <c r="P512" s="23">
        <f t="shared" si="106"/>
        <v>-338003.62145614409</v>
      </c>
      <c r="Q512">
        <f t="shared" si="107"/>
        <v>-33800362.145614408</v>
      </c>
    </row>
    <row r="513" spans="2:17">
      <c r="B513" s="15">
        <v>43526</v>
      </c>
      <c r="C513" s="12">
        <f>VLOOKUP(B513,'Hash distribution and Revenue '!B515:S1255,14,1)</f>
        <v>0.16003960239367401</v>
      </c>
      <c r="D513">
        <f>VLOOKUP(B513,'Hash distribution and Revenue '!B515:S1255,7,1)</f>
        <v>0.56610000000000005</v>
      </c>
      <c r="E513" s="12">
        <f t="shared" si="101"/>
        <v>566100</v>
      </c>
      <c r="F513" s="12">
        <f t="shared" si="109"/>
        <v>28305</v>
      </c>
      <c r="G513">
        <f t="shared" si="110"/>
        <v>985014</v>
      </c>
      <c r="H513">
        <f t="shared" si="102"/>
        <v>125096.77800000001</v>
      </c>
      <c r="I513" s="21">
        <f t="shared" si="108"/>
        <v>117990.60557142858</v>
      </c>
      <c r="J513">
        <f t="shared" si="103"/>
        <v>59100.84</v>
      </c>
      <c r="K513">
        <f t="shared" si="104"/>
        <v>49250.700000000004</v>
      </c>
      <c r="L513">
        <f t="shared" si="105"/>
        <v>39400.559999999998</v>
      </c>
      <c r="M513">
        <f t="shared" ref="M513:M576" si="112">G513*0.04</f>
        <v>39400.559999999998</v>
      </c>
      <c r="N513">
        <f t="shared" si="111"/>
        <v>14025.099804305284</v>
      </c>
      <c r="O513" s="12">
        <f t="shared" ref="O513:O576" si="113">M513+N513</f>
        <v>53425.65980430528</v>
      </c>
      <c r="P513" s="23">
        <f t="shared" si="106"/>
        <v>-333826.74641545268</v>
      </c>
      <c r="Q513">
        <f t="shared" si="107"/>
        <v>-33382674.64154527</v>
      </c>
    </row>
    <row r="514" spans="2:17">
      <c r="B514" s="15">
        <v>43529</v>
      </c>
      <c r="C514" s="12">
        <f>VLOOKUP(B514,'Hash distribution and Revenue '!B516:S1256,14,1)</f>
        <v>0.161363181531682</v>
      </c>
      <c r="D514">
        <f>VLOOKUP(B514,'Hash distribution and Revenue '!B516:S1256,7,1)</f>
        <v>0.56610000000000005</v>
      </c>
      <c r="E514" s="12">
        <f t="shared" si="101"/>
        <v>566100</v>
      </c>
      <c r="F514" s="12">
        <f t="shared" si="109"/>
        <v>28305</v>
      </c>
      <c r="G514">
        <f t="shared" si="110"/>
        <v>985014</v>
      </c>
      <c r="H514">
        <f t="shared" si="102"/>
        <v>125096.77800000001</v>
      </c>
      <c r="I514" s="21">
        <f t="shared" si="108"/>
        <v>117990.60557142858</v>
      </c>
      <c r="J514">
        <f t="shared" si="103"/>
        <v>59100.84</v>
      </c>
      <c r="K514">
        <f t="shared" si="104"/>
        <v>49250.700000000004</v>
      </c>
      <c r="L514">
        <f t="shared" si="105"/>
        <v>39400.559999999998</v>
      </c>
      <c r="M514">
        <f t="shared" si="112"/>
        <v>39400.559999999998</v>
      </c>
      <c r="N514">
        <f t="shared" si="111"/>
        <v>14025.099804305284</v>
      </c>
      <c r="O514" s="12">
        <f t="shared" si="113"/>
        <v>53425.65980430528</v>
      </c>
      <c r="P514" s="23">
        <f t="shared" si="106"/>
        <v>-331088.52920475043</v>
      </c>
      <c r="Q514">
        <f t="shared" si="107"/>
        <v>-33108852.920475043</v>
      </c>
    </row>
    <row r="515" spans="2:17">
      <c r="B515" s="15">
        <v>43532</v>
      </c>
      <c r="C515" s="12">
        <f>VLOOKUP(B515,'Hash distribution and Revenue '!B517:S1257,14,1)</f>
        <v>0.16155989620332001</v>
      </c>
      <c r="D515">
        <f>VLOOKUP(B515,'Hash distribution and Revenue '!B517:S1257,7,1)</f>
        <v>0.56610000000000005</v>
      </c>
      <c r="E515" s="12">
        <f t="shared" si="101"/>
        <v>566100</v>
      </c>
      <c r="F515" s="12">
        <f t="shared" si="109"/>
        <v>28305</v>
      </c>
      <c r="G515">
        <f t="shared" si="110"/>
        <v>985014</v>
      </c>
      <c r="H515">
        <f t="shared" si="102"/>
        <v>125096.77800000001</v>
      </c>
      <c r="I515" s="21">
        <f t="shared" si="108"/>
        <v>117990.60557142858</v>
      </c>
      <c r="J515">
        <f t="shared" si="103"/>
        <v>59100.84</v>
      </c>
      <c r="K515">
        <f t="shared" si="104"/>
        <v>49250.700000000004</v>
      </c>
      <c r="L515">
        <f t="shared" si="105"/>
        <v>39400.559999999998</v>
      </c>
      <c r="M515">
        <f t="shared" si="112"/>
        <v>39400.559999999998</v>
      </c>
      <c r="N515">
        <f t="shared" si="111"/>
        <v>14025.099804305284</v>
      </c>
      <c r="O515" s="12">
        <f t="shared" si="113"/>
        <v>53425.65980430528</v>
      </c>
      <c r="P515" s="23">
        <f t="shared" si="106"/>
        <v>-330685.39594240714</v>
      </c>
      <c r="Q515">
        <f t="shared" si="107"/>
        <v>-33068539.594240714</v>
      </c>
    </row>
    <row r="516" spans="2:17">
      <c r="B516" s="15">
        <v>43535</v>
      </c>
      <c r="C516" s="12">
        <f>VLOOKUP(B516,'Hash distribution and Revenue '!B518:S1258,14,1)</f>
        <v>0.16180842661863101</v>
      </c>
      <c r="D516">
        <f>VLOOKUP(B516,'Hash distribution and Revenue '!B518:S1258,7,1)</f>
        <v>0.56610000000000005</v>
      </c>
      <c r="E516" s="12">
        <f t="shared" si="101"/>
        <v>566100</v>
      </c>
      <c r="F516" s="12">
        <f t="shared" si="109"/>
        <v>28305</v>
      </c>
      <c r="G516">
        <f t="shared" si="110"/>
        <v>985014</v>
      </c>
      <c r="H516">
        <f t="shared" si="102"/>
        <v>125096.77800000001</v>
      </c>
      <c r="I516" s="21">
        <f t="shared" si="108"/>
        <v>117990.60557142858</v>
      </c>
      <c r="J516">
        <f t="shared" si="103"/>
        <v>59100.84</v>
      </c>
      <c r="K516">
        <f t="shared" si="104"/>
        <v>49250.700000000004</v>
      </c>
      <c r="L516">
        <f t="shared" si="105"/>
        <v>39400.559999999998</v>
      </c>
      <c r="M516">
        <f t="shared" si="112"/>
        <v>39400.559999999998</v>
      </c>
      <c r="N516">
        <f t="shared" si="111"/>
        <v>14025.099804305284</v>
      </c>
      <c r="O516" s="12">
        <f t="shared" si="113"/>
        <v>53425.65980430528</v>
      </c>
      <c r="P516" s="23">
        <f t="shared" si="106"/>
        <v>-330177.47661435528</v>
      </c>
      <c r="Q516">
        <f t="shared" si="107"/>
        <v>-33017747.66143553</v>
      </c>
    </row>
    <row r="517" spans="2:17">
      <c r="B517" s="15">
        <v>43538</v>
      </c>
      <c r="C517" s="12">
        <f>VLOOKUP(B517,'Hash distribution and Revenue '!B519:S1259,14,1)</f>
        <v>0.162601469098967</v>
      </c>
      <c r="D517">
        <f>VLOOKUP(B517,'Hash distribution and Revenue '!B519:S1259,7,1)</f>
        <v>0.56610000000000005</v>
      </c>
      <c r="E517" s="12">
        <f t="shared" si="101"/>
        <v>566100</v>
      </c>
      <c r="F517" s="12">
        <f t="shared" si="109"/>
        <v>28305</v>
      </c>
      <c r="G517">
        <f t="shared" si="110"/>
        <v>985014</v>
      </c>
      <c r="H517">
        <f t="shared" si="102"/>
        <v>125096.77800000001</v>
      </c>
      <c r="I517" s="21">
        <f t="shared" si="108"/>
        <v>117990.60557142858</v>
      </c>
      <c r="J517">
        <f t="shared" si="103"/>
        <v>59100.84</v>
      </c>
      <c r="K517">
        <f t="shared" si="104"/>
        <v>49250.700000000004</v>
      </c>
      <c r="L517">
        <f t="shared" si="105"/>
        <v>39400.559999999998</v>
      </c>
      <c r="M517">
        <f t="shared" si="112"/>
        <v>39400.559999999998</v>
      </c>
      <c r="N517">
        <f t="shared" si="111"/>
        <v>14025.099804305284</v>
      </c>
      <c r="O517" s="12">
        <f t="shared" si="113"/>
        <v>53425.65980430528</v>
      </c>
      <c r="P517" s="23">
        <f t="shared" si="106"/>
        <v>-328567.12487830524</v>
      </c>
      <c r="Q517">
        <f t="shared" si="107"/>
        <v>-32856712.487830523</v>
      </c>
    </row>
    <row r="518" spans="2:17">
      <c r="B518" s="15">
        <v>43541</v>
      </c>
      <c r="C518" s="12">
        <f>VLOOKUP(B518,'Hash distribution and Revenue '!B520:S1260,14,1)</f>
        <v>0.16678047978687899</v>
      </c>
      <c r="D518">
        <f>VLOOKUP(B518,'Hash distribution and Revenue '!B520:S1260,7,1)</f>
        <v>0.56610000000000005</v>
      </c>
      <c r="E518" s="12">
        <f t="shared" ref="E518:E581" si="114">D518*1000000</f>
        <v>566100</v>
      </c>
      <c r="F518" s="12">
        <f t="shared" si="109"/>
        <v>28305</v>
      </c>
      <c r="G518">
        <f t="shared" si="110"/>
        <v>985014</v>
      </c>
      <c r="H518">
        <f t="shared" ref="H518:H581" si="115">G518*0.127</f>
        <v>125096.77800000001</v>
      </c>
      <c r="I518" s="21">
        <f t="shared" si="108"/>
        <v>117990.60557142858</v>
      </c>
      <c r="J518">
        <f t="shared" ref="J518:J581" si="116">G518*0.06</f>
        <v>59100.84</v>
      </c>
      <c r="K518">
        <f t="shared" ref="K518:K581" si="117">G518*0.05</f>
        <v>49250.700000000004</v>
      </c>
      <c r="L518">
        <f t="shared" ref="L518:L581" si="118">G518*0.04</f>
        <v>39400.559999999998</v>
      </c>
      <c r="M518">
        <f t="shared" si="112"/>
        <v>39400.559999999998</v>
      </c>
      <c r="N518">
        <f t="shared" si="111"/>
        <v>14025.099804305284</v>
      </c>
      <c r="O518" s="12">
        <f t="shared" si="113"/>
        <v>53425.65980430528</v>
      </c>
      <c r="P518" s="23">
        <f t="shared" ref="P518:P581" si="119">(C518-O518)/C518</f>
        <v>-320334.20872811641</v>
      </c>
      <c r="Q518">
        <f t="shared" ref="Q518:Q581" si="120">P518*100</f>
        <v>-32033420.872811642</v>
      </c>
    </row>
    <row r="519" spans="2:17">
      <c r="B519" s="15">
        <v>43544</v>
      </c>
      <c r="C519" s="12">
        <f>VLOOKUP(B519,'Hash distribution and Revenue '!B521:S1261,14,1)</f>
        <v>0.169359732367907</v>
      </c>
      <c r="D519">
        <f>VLOOKUP(B519,'Hash distribution and Revenue '!B521:S1261,7,1)</f>
        <v>0.56610000000000005</v>
      </c>
      <c r="E519" s="12">
        <f t="shared" si="114"/>
        <v>566100</v>
      </c>
      <c r="F519" s="12">
        <f t="shared" si="109"/>
        <v>28305</v>
      </c>
      <c r="G519">
        <f t="shared" si="110"/>
        <v>985014</v>
      </c>
      <c r="H519">
        <f t="shared" si="115"/>
        <v>125096.77800000001</v>
      </c>
      <c r="I519" s="21">
        <f t="shared" ref="I519:I582" si="121">G519*$I$5</f>
        <v>117990.60557142858</v>
      </c>
      <c r="J519">
        <f t="shared" si="116"/>
        <v>59100.84</v>
      </c>
      <c r="K519">
        <f t="shared" si="117"/>
        <v>49250.700000000004</v>
      </c>
      <c r="L519">
        <f t="shared" si="118"/>
        <v>39400.559999999998</v>
      </c>
      <c r="M519">
        <f t="shared" si="112"/>
        <v>39400.559999999998</v>
      </c>
      <c r="N519">
        <f t="shared" si="111"/>
        <v>14025.099804305284</v>
      </c>
      <c r="O519" s="12">
        <f t="shared" si="113"/>
        <v>53425.65980430528</v>
      </c>
      <c r="P519" s="23">
        <f t="shared" si="119"/>
        <v>-315455.68534859607</v>
      </c>
      <c r="Q519">
        <f t="shared" si="120"/>
        <v>-31545568.534859609</v>
      </c>
    </row>
    <row r="520" spans="2:17">
      <c r="B520" s="15">
        <v>43547</v>
      </c>
      <c r="C520" s="12">
        <f>VLOOKUP(B520,'Hash distribution and Revenue '!B522:S1262,14,1)</f>
        <v>0.16721967781674099</v>
      </c>
      <c r="D520">
        <f>VLOOKUP(B520,'Hash distribution and Revenue '!B522:S1262,7,1)</f>
        <v>0.56610000000000005</v>
      </c>
      <c r="E520" s="12">
        <f t="shared" si="114"/>
        <v>566100</v>
      </c>
      <c r="F520" s="12">
        <f t="shared" si="109"/>
        <v>28305</v>
      </c>
      <c r="G520">
        <f t="shared" si="110"/>
        <v>985014</v>
      </c>
      <c r="H520">
        <f t="shared" si="115"/>
        <v>125096.77800000001</v>
      </c>
      <c r="I520" s="21">
        <f t="shared" si="121"/>
        <v>117990.60557142858</v>
      </c>
      <c r="J520">
        <f t="shared" si="116"/>
        <v>59100.84</v>
      </c>
      <c r="K520">
        <f t="shared" si="117"/>
        <v>49250.700000000004</v>
      </c>
      <c r="L520">
        <f t="shared" si="118"/>
        <v>39400.559999999998</v>
      </c>
      <c r="M520">
        <f t="shared" si="112"/>
        <v>39400.559999999998</v>
      </c>
      <c r="N520">
        <f t="shared" si="111"/>
        <v>14025.099804305284</v>
      </c>
      <c r="O520" s="12">
        <f t="shared" si="113"/>
        <v>53425.65980430528</v>
      </c>
      <c r="P520" s="23">
        <f t="shared" si="119"/>
        <v>-319492.85683457309</v>
      </c>
      <c r="Q520">
        <f t="shared" si="120"/>
        <v>-31949285.683457308</v>
      </c>
    </row>
    <row r="521" spans="2:17">
      <c r="B521" s="15">
        <v>43550</v>
      </c>
      <c r="C521" s="12">
        <f>VLOOKUP(B521,'Hash distribution and Revenue '!B523:S1263,14,1)</f>
        <v>0.157083389672002</v>
      </c>
      <c r="D521">
        <f>VLOOKUP(B521,'Hash distribution and Revenue '!B523:S1263,7,1)</f>
        <v>0.56610000000000005</v>
      </c>
      <c r="E521" s="12">
        <f t="shared" si="114"/>
        <v>566100</v>
      </c>
      <c r="F521" s="12">
        <f t="shared" si="109"/>
        <v>28305</v>
      </c>
      <c r="G521">
        <f t="shared" si="110"/>
        <v>985014</v>
      </c>
      <c r="H521">
        <f t="shared" si="115"/>
        <v>125096.77800000001</v>
      </c>
      <c r="I521" s="21">
        <f t="shared" si="121"/>
        <v>117990.60557142858</v>
      </c>
      <c r="J521">
        <f t="shared" si="116"/>
        <v>59100.84</v>
      </c>
      <c r="K521">
        <f t="shared" si="117"/>
        <v>49250.700000000004</v>
      </c>
      <c r="L521">
        <f t="shared" si="118"/>
        <v>39400.559999999998</v>
      </c>
      <c r="M521">
        <f t="shared" si="112"/>
        <v>39400.559999999998</v>
      </c>
      <c r="N521">
        <f t="shared" si="111"/>
        <v>14025.099804305284</v>
      </c>
      <c r="O521" s="12">
        <f t="shared" si="113"/>
        <v>53425.65980430528</v>
      </c>
      <c r="P521" s="23">
        <f t="shared" si="119"/>
        <v>-340109.17915936717</v>
      </c>
      <c r="Q521">
        <f t="shared" si="120"/>
        <v>-34010917.915936716</v>
      </c>
    </row>
    <row r="522" spans="2:17">
      <c r="B522" s="15">
        <v>43553</v>
      </c>
      <c r="C522" s="12">
        <f>VLOOKUP(B522,'Hash distribution and Revenue '!B524:S1264,14,1)</f>
        <v>0.16154904085489999</v>
      </c>
      <c r="D522">
        <f>VLOOKUP(B522,'Hash distribution and Revenue '!B524:S1264,7,1)</f>
        <v>0.56610000000000005</v>
      </c>
      <c r="E522" s="12">
        <f t="shared" si="114"/>
        <v>566100</v>
      </c>
      <c r="F522" s="12">
        <f t="shared" si="109"/>
        <v>28305</v>
      </c>
      <c r="G522">
        <f t="shared" si="110"/>
        <v>985014</v>
      </c>
      <c r="H522">
        <f t="shared" si="115"/>
        <v>125096.77800000001</v>
      </c>
      <c r="I522" s="21">
        <f t="shared" si="121"/>
        <v>117990.60557142858</v>
      </c>
      <c r="J522">
        <f t="shared" si="116"/>
        <v>59100.84</v>
      </c>
      <c r="K522">
        <f t="shared" si="117"/>
        <v>49250.700000000004</v>
      </c>
      <c r="L522">
        <f t="shared" si="118"/>
        <v>39400.559999999998</v>
      </c>
      <c r="M522">
        <f t="shared" si="112"/>
        <v>39400.559999999998</v>
      </c>
      <c r="N522">
        <f t="shared" si="111"/>
        <v>14025.099804305284</v>
      </c>
      <c r="O522" s="12">
        <f t="shared" si="113"/>
        <v>53425.65980430528</v>
      </c>
      <c r="P522" s="23">
        <f t="shared" si="119"/>
        <v>-330707.61653886945</v>
      </c>
      <c r="Q522">
        <f t="shared" si="120"/>
        <v>-33070761.653886944</v>
      </c>
    </row>
    <row r="523" spans="2:17">
      <c r="B523" s="15">
        <v>43556</v>
      </c>
      <c r="C523" s="12">
        <f>VLOOKUP(B523,'Hash distribution and Revenue '!B525:S1265,14,1)</f>
        <v>0.16390662402419201</v>
      </c>
      <c r="D523">
        <f>VLOOKUP(B523,'Hash distribution and Revenue '!B525:S1265,7,1)</f>
        <v>0.56930000000000003</v>
      </c>
      <c r="E523" s="12">
        <f t="shared" si="114"/>
        <v>569300</v>
      </c>
      <c r="F523" s="12">
        <f t="shared" si="109"/>
        <v>28465</v>
      </c>
      <c r="G523">
        <f t="shared" si="110"/>
        <v>990582</v>
      </c>
      <c r="H523">
        <f t="shared" si="115"/>
        <v>125803.914</v>
      </c>
      <c r="I523" s="21">
        <f t="shared" si="121"/>
        <v>118657.57242857142</v>
      </c>
      <c r="J523">
        <f t="shared" si="116"/>
        <v>59434.92</v>
      </c>
      <c r="K523">
        <f t="shared" si="117"/>
        <v>49529.100000000006</v>
      </c>
      <c r="L523">
        <f t="shared" si="118"/>
        <v>39623.279999999999</v>
      </c>
      <c r="M523">
        <f t="shared" si="112"/>
        <v>39623.279999999999</v>
      </c>
      <c r="N523">
        <f t="shared" si="111"/>
        <v>14104.379647749511</v>
      </c>
      <c r="O523" s="12">
        <f t="shared" si="113"/>
        <v>53727.659647749511</v>
      </c>
      <c r="P523" s="23">
        <f t="shared" si="119"/>
        <v>-327793.31562094472</v>
      </c>
      <c r="Q523">
        <f t="shared" si="120"/>
        <v>-32779331.562094472</v>
      </c>
    </row>
    <row r="524" spans="2:17">
      <c r="B524" s="15">
        <v>43559</v>
      </c>
      <c r="C524" s="12">
        <f>VLOOKUP(B524,'Hash distribution and Revenue '!B526:S1266,14,1)</f>
        <v>0.194046320444592</v>
      </c>
      <c r="D524">
        <f>VLOOKUP(B524,'Hash distribution and Revenue '!B526:S1266,7,1)</f>
        <v>0.56930000000000003</v>
      </c>
      <c r="E524" s="12">
        <f t="shared" si="114"/>
        <v>569300</v>
      </c>
      <c r="F524" s="12">
        <f t="shared" si="109"/>
        <v>28465</v>
      </c>
      <c r="G524">
        <f t="shared" si="110"/>
        <v>990582</v>
      </c>
      <c r="H524">
        <f t="shared" si="115"/>
        <v>125803.914</v>
      </c>
      <c r="I524" s="21">
        <f t="shared" si="121"/>
        <v>118657.57242857142</v>
      </c>
      <c r="J524">
        <f t="shared" si="116"/>
        <v>59434.92</v>
      </c>
      <c r="K524">
        <f t="shared" si="117"/>
        <v>49529.100000000006</v>
      </c>
      <c r="L524">
        <f t="shared" si="118"/>
        <v>39623.279999999999</v>
      </c>
      <c r="M524">
        <f t="shared" si="112"/>
        <v>39623.279999999999</v>
      </c>
      <c r="N524">
        <f t="shared" si="111"/>
        <v>14104.379647749511</v>
      </c>
      <c r="O524" s="12">
        <f t="shared" si="113"/>
        <v>53727.659647749511</v>
      </c>
      <c r="P524" s="23">
        <f t="shared" si="119"/>
        <v>-276879.58977181645</v>
      </c>
      <c r="Q524">
        <f t="shared" si="120"/>
        <v>-27687958.977181643</v>
      </c>
    </row>
    <row r="525" spans="2:17">
      <c r="B525" s="15">
        <v>43562</v>
      </c>
      <c r="C525" s="12">
        <f>VLOOKUP(B525,'Hash distribution and Revenue '!B527:S1267,14,1)</f>
        <v>0.20448857219754399</v>
      </c>
      <c r="D525">
        <f>VLOOKUP(B525,'Hash distribution and Revenue '!B527:S1267,7,1)</f>
        <v>0.56930000000000003</v>
      </c>
      <c r="E525" s="12">
        <f t="shared" si="114"/>
        <v>569300</v>
      </c>
      <c r="F525" s="12">
        <f t="shared" si="109"/>
        <v>28465</v>
      </c>
      <c r="G525">
        <f t="shared" si="110"/>
        <v>990582</v>
      </c>
      <c r="H525">
        <f t="shared" si="115"/>
        <v>125803.914</v>
      </c>
      <c r="I525" s="21">
        <f t="shared" si="121"/>
        <v>118657.57242857142</v>
      </c>
      <c r="J525">
        <f t="shared" si="116"/>
        <v>59434.92</v>
      </c>
      <c r="K525">
        <f t="shared" si="117"/>
        <v>49529.100000000006</v>
      </c>
      <c r="L525">
        <f t="shared" si="118"/>
        <v>39623.279999999999</v>
      </c>
      <c r="M525">
        <f t="shared" si="112"/>
        <v>39623.279999999999</v>
      </c>
      <c r="N525">
        <f t="shared" si="111"/>
        <v>14104.379647749511</v>
      </c>
      <c r="O525" s="12">
        <f t="shared" si="113"/>
        <v>53727.659647749511</v>
      </c>
      <c r="P525" s="23">
        <f t="shared" si="119"/>
        <v>-262740.62448474864</v>
      </c>
      <c r="Q525">
        <f t="shared" si="120"/>
        <v>-26274062.448474865</v>
      </c>
    </row>
    <row r="526" spans="2:17">
      <c r="B526" s="15">
        <v>43565</v>
      </c>
      <c r="C526" s="12">
        <f>VLOOKUP(B526,'Hash distribution and Revenue '!B528:S1268,14,1)</f>
        <v>0.20943076941169</v>
      </c>
      <c r="D526">
        <f>VLOOKUP(B526,'Hash distribution and Revenue '!B528:S1268,7,1)</f>
        <v>0.56930000000000003</v>
      </c>
      <c r="E526" s="12">
        <f t="shared" si="114"/>
        <v>569300</v>
      </c>
      <c r="F526" s="12">
        <f t="shared" si="109"/>
        <v>28465</v>
      </c>
      <c r="G526">
        <f t="shared" si="110"/>
        <v>990582</v>
      </c>
      <c r="H526">
        <f t="shared" si="115"/>
        <v>125803.914</v>
      </c>
      <c r="I526" s="21">
        <f t="shared" si="121"/>
        <v>118657.57242857142</v>
      </c>
      <c r="J526">
        <f t="shared" si="116"/>
        <v>59434.92</v>
      </c>
      <c r="K526">
        <f t="shared" si="117"/>
        <v>49529.100000000006</v>
      </c>
      <c r="L526">
        <f t="shared" si="118"/>
        <v>39623.279999999999</v>
      </c>
      <c r="M526">
        <f t="shared" si="112"/>
        <v>39623.279999999999</v>
      </c>
      <c r="N526">
        <f t="shared" si="111"/>
        <v>14104.379647749511</v>
      </c>
      <c r="O526" s="12">
        <f t="shared" si="113"/>
        <v>53727.659647749511</v>
      </c>
      <c r="P526" s="23">
        <f t="shared" si="119"/>
        <v>-256540.38500601114</v>
      </c>
      <c r="Q526">
        <f t="shared" si="120"/>
        <v>-25654038.500601113</v>
      </c>
    </row>
    <row r="527" spans="2:17">
      <c r="B527" s="15">
        <v>43568</v>
      </c>
      <c r="C527" s="12">
        <f>VLOOKUP(B527,'Hash distribution and Revenue '!B529:S1269,14,1)</f>
        <v>0.20046440827411199</v>
      </c>
      <c r="D527">
        <f>VLOOKUP(B527,'Hash distribution and Revenue '!B529:S1269,7,1)</f>
        <v>0.56930000000000003</v>
      </c>
      <c r="E527" s="12">
        <f t="shared" si="114"/>
        <v>569300</v>
      </c>
      <c r="F527" s="12">
        <f t="shared" si="109"/>
        <v>28465</v>
      </c>
      <c r="G527">
        <f t="shared" si="110"/>
        <v>990582</v>
      </c>
      <c r="H527">
        <f t="shared" si="115"/>
        <v>125803.914</v>
      </c>
      <c r="I527" s="21">
        <f t="shared" si="121"/>
        <v>118657.57242857142</v>
      </c>
      <c r="J527">
        <f t="shared" si="116"/>
        <v>59434.92</v>
      </c>
      <c r="K527">
        <f t="shared" si="117"/>
        <v>49529.100000000006</v>
      </c>
      <c r="L527">
        <f t="shared" si="118"/>
        <v>39623.279999999999</v>
      </c>
      <c r="M527">
        <f t="shared" si="112"/>
        <v>39623.279999999999</v>
      </c>
      <c r="N527">
        <f t="shared" si="111"/>
        <v>14104.379647749511</v>
      </c>
      <c r="O527" s="12">
        <f t="shared" si="113"/>
        <v>53727.659647749511</v>
      </c>
      <c r="P527" s="23">
        <f t="shared" si="119"/>
        <v>-268014.95410534483</v>
      </c>
      <c r="Q527">
        <f t="shared" si="120"/>
        <v>-26801495.410534482</v>
      </c>
    </row>
    <row r="528" spans="2:17">
      <c r="B528" s="15">
        <v>43571</v>
      </c>
      <c r="C528" s="12">
        <f>VLOOKUP(B528,'Hash distribution and Revenue '!B530:S1270,14,1)</f>
        <v>0.205930521659308</v>
      </c>
      <c r="D528">
        <f>VLOOKUP(B528,'Hash distribution and Revenue '!B530:S1270,7,1)</f>
        <v>0.56930000000000003</v>
      </c>
      <c r="E528" s="12">
        <f t="shared" si="114"/>
        <v>569300</v>
      </c>
      <c r="F528" s="12">
        <f t="shared" si="109"/>
        <v>28465</v>
      </c>
      <c r="G528">
        <f t="shared" si="110"/>
        <v>990582</v>
      </c>
      <c r="H528">
        <f t="shared" si="115"/>
        <v>125803.914</v>
      </c>
      <c r="I528" s="21">
        <f t="shared" si="121"/>
        <v>118657.57242857142</v>
      </c>
      <c r="J528">
        <f t="shared" si="116"/>
        <v>59434.92</v>
      </c>
      <c r="K528">
        <f t="shared" si="117"/>
        <v>49529.100000000006</v>
      </c>
      <c r="L528">
        <f t="shared" si="118"/>
        <v>39623.279999999999</v>
      </c>
      <c r="M528">
        <f t="shared" si="112"/>
        <v>39623.279999999999</v>
      </c>
      <c r="N528">
        <f t="shared" si="111"/>
        <v>14104.379647749511</v>
      </c>
      <c r="O528" s="12">
        <f t="shared" si="113"/>
        <v>53727.659647749511</v>
      </c>
      <c r="P528" s="23">
        <f t="shared" si="119"/>
        <v>-260900.87707403905</v>
      </c>
      <c r="Q528">
        <f t="shared" si="120"/>
        <v>-26090087.707403906</v>
      </c>
    </row>
    <row r="529" spans="2:17">
      <c r="B529" s="15">
        <v>43574</v>
      </c>
      <c r="C529" s="12">
        <f>VLOOKUP(B529,'Hash distribution and Revenue '!B531:S1271,14,1)</f>
        <v>0.20861500204025099</v>
      </c>
      <c r="D529">
        <f>VLOOKUP(B529,'Hash distribution and Revenue '!B531:S1271,7,1)</f>
        <v>0.56930000000000003</v>
      </c>
      <c r="E529" s="12">
        <f t="shared" si="114"/>
        <v>569300</v>
      </c>
      <c r="F529" s="12">
        <f t="shared" si="109"/>
        <v>28465</v>
      </c>
      <c r="G529">
        <f t="shared" si="110"/>
        <v>990582</v>
      </c>
      <c r="H529">
        <f t="shared" si="115"/>
        <v>125803.914</v>
      </c>
      <c r="I529" s="21">
        <f t="shared" si="121"/>
        <v>118657.57242857142</v>
      </c>
      <c r="J529">
        <f t="shared" si="116"/>
        <v>59434.92</v>
      </c>
      <c r="K529">
        <f t="shared" si="117"/>
        <v>49529.100000000006</v>
      </c>
      <c r="L529">
        <f t="shared" si="118"/>
        <v>39623.279999999999</v>
      </c>
      <c r="M529">
        <f t="shared" si="112"/>
        <v>39623.279999999999</v>
      </c>
      <c r="N529">
        <f t="shared" si="111"/>
        <v>14104.379647749511</v>
      </c>
      <c r="O529" s="12">
        <f t="shared" si="113"/>
        <v>53727.659647749511</v>
      </c>
      <c r="P529" s="23">
        <f t="shared" si="119"/>
        <v>-257543.56353710883</v>
      </c>
      <c r="Q529">
        <f t="shared" si="120"/>
        <v>-25754356.353710882</v>
      </c>
    </row>
    <row r="530" spans="2:17">
      <c r="B530" s="15">
        <v>43577</v>
      </c>
      <c r="C530" s="12">
        <f>VLOOKUP(B530,'Hash distribution and Revenue '!B532:S1272,14,1)</f>
        <v>0.213710587783152</v>
      </c>
      <c r="D530">
        <f>VLOOKUP(B530,'Hash distribution and Revenue '!B532:S1272,7,1)</f>
        <v>0.56930000000000003</v>
      </c>
      <c r="E530" s="12">
        <f t="shared" si="114"/>
        <v>569300</v>
      </c>
      <c r="F530" s="12">
        <f t="shared" si="109"/>
        <v>28465</v>
      </c>
      <c r="G530">
        <f t="shared" si="110"/>
        <v>990582</v>
      </c>
      <c r="H530">
        <f t="shared" si="115"/>
        <v>125803.914</v>
      </c>
      <c r="I530" s="21">
        <f t="shared" si="121"/>
        <v>118657.57242857142</v>
      </c>
      <c r="J530">
        <f t="shared" si="116"/>
        <v>59434.92</v>
      </c>
      <c r="K530">
        <f t="shared" si="117"/>
        <v>49529.100000000006</v>
      </c>
      <c r="L530">
        <f t="shared" si="118"/>
        <v>39623.279999999999</v>
      </c>
      <c r="M530">
        <f t="shared" si="112"/>
        <v>39623.279999999999</v>
      </c>
      <c r="N530">
        <f t="shared" si="111"/>
        <v>14104.379647749511</v>
      </c>
      <c r="O530" s="12">
        <f t="shared" si="113"/>
        <v>53727.659647749511</v>
      </c>
      <c r="P530" s="23">
        <f t="shared" si="119"/>
        <v>-251402.82704045495</v>
      </c>
      <c r="Q530">
        <f t="shared" si="120"/>
        <v>-25140282.704045497</v>
      </c>
    </row>
    <row r="531" spans="2:17">
      <c r="B531" s="15">
        <v>43580</v>
      </c>
      <c r="C531" s="12">
        <f>VLOOKUP(B531,'Hash distribution and Revenue '!B533:S1273,14,1)</f>
        <v>0.20623578155523101</v>
      </c>
      <c r="D531">
        <f>VLOOKUP(B531,'Hash distribution and Revenue '!B533:S1273,7,1)</f>
        <v>0.56930000000000003</v>
      </c>
      <c r="E531" s="12">
        <f t="shared" si="114"/>
        <v>569300</v>
      </c>
      <c r="F531" s="12">
        <f t="shared" si="109"/>
        <v>28465</v>
      </c>
      <c r="G531">
        <f t="shared" si="110"/>
        <v>990582</v>
      </c>
      <c r="H531">
        <f t="shared" si="115"/>
        <v>125803.914</v>
      </c>
      <c r="I531" s="21">
        <f t="shared" si="121"/>
        <v>118657.57242857142</v>
      </c>
      <c r="J531">
        <f t="shared" si="116"/>
        <v>59434.92</v>
      </c>
      <c r="K531">
        <f t="shared" si="117"/>
        <v>49529.100000000006</v>
      </c>
      <c r="L531">
        <f t="shared" si="118"/>
        <v>39623.279999999999</v>
      </c>
      <c r="M531">
        <f t="shared" si="112"/>
        <v>39623.279999999999</v>
      </c>
      <c r="N531">
        <f t="shared" si="111"/>
        <v>14104.379647749511</v>
      </c>
      <c r="O531" s="12">
        <f t="shared" si="113"/>
        <v>53727.659647749511</v>
      </c>
      <c r="P531" s="23">
        <f t="shared" si="119"/>
        <v>-260514.70315581231</v>
      </c>
      <c r="Q531">
        <f t="shared" si="120"/>
        <v>-26051470.315581232</v>
      </c>
    </row>
    <row r="532" spans="2:17">
      <c r="B532" s="15">
        <v>43583</v>
      </c>
      <c r="C532" s="12">
        <f>VLOOKUP(B532,'Hash distribution and Revenue '!B534:S1274,14,1)</f>
        <v>0.20918928984608301</v>
      </c>
      <c r="D532">
        <f>VLOOKUP(B532,'Hash distribution and Revenue '!B534:S1274,7,1)</f>
        <v>0.56930000000000003</v>
      </c>
      <c r="E532" s="12">
        <f t="shared" si="114"/>
        <v>569300</v>
      </c>
      <c r="F532" s="12">
        <f t="shared" si="109"/>
        <v>28465</v>
      </c>
      <c r="G532">
        <f t="shared" si="110"/>
        <v>990582</v>
      </c>
      <c r="H532">
        <f t="shared" si="115"/>
        <v>125803.914</v>
      </c>
      <c r="I532" s="21">
        <f t="shared" si="121"/>
        <v>118657.57242857142</v>
      </c>
      <c r="J532">
        <f t="shared" si="116"/>
        <v>59434.92</v>
      </c>
      <c r="K532">
        <f t="shared" si="117"/>
        <v>49529.100000000006</v>
      </c>
      <c r="L532">
        <f t="shared" si="118"/>
        <v>39623.279999999999</v>
      </c>
      <c r="M532">
        <f t="shared" si="112"/>
        <v>39623.279999999999</v>
      </c>
      <c r="N532">
        <f t="shared" si="111"/>
        <v>14104.379647749511</v>
      </c>
      <c r="O532" s="12">
        <f t="shared" si="113"/>
        <v>53727.659647749511</v>
      </c>
      <c r="P532" s="23">
        <f t="shared" si="119"/>
        <v>-256836.52589475861</v>
      </c>
      <c r="Q532">
        <f t="shared" si="120"/>
        <v>-25683652.589475863</v>
      </c>
    </row>
    <row r="533" spans="2:17">
      <c r="B533" s="15">
        <v>43586</v>
      </c>
      <c r="C533" s="12">
        <f>VLOOKUP(B533,'Hash distribution and Revenue '!B535:S1275,14,1)</f>
        <v>0.213842391356035</v>
      </c>
      <c r="D533">
        <f>VLOOKUP(B533,'Hash distribution and Revenue '!B535:S1275,7,1)</f>
        <v>0.56480000000000008</v>
      </c>
      <c r="E533" s="12">
        <f t="shared" si="114"/>
        <v>564800.00000000012</v>
      </c>
      <c r="F533" s="12">
        <f t="shared" si="109"/>
        <v>28240.000000000007</v>
      </c>
      <c r="G533">
        <f t="shared" si="110"/>
        <v>982752.00000000023</v>
      </c>
      <c r="H533">
        <f t="shared" si="115"/>
        <v>124809.50400000003</v>
      </c>
      <c r="I533" s="21">
        <f t="shared" si="121"/>
        <v>117719.65028571432</v>
      </c>
      <c r="J533">
        <f t="shared" si="116"/>
        <v>58965.12000000001</v>
      </c>
      <c r="K533">
        <f t="shared" si="117"/>
        <v>49137.600000000013</v>
      </c>
      <c r="L533">
        <f t="shared" si="118"/>
        <v>39310.080000000009</v>
      </c>
      <c r="M533">
        <f t="shared" si="112"/>
        <v>39310.080000000009</v>
      </c>
      <c r="N533">
        <f t="shared" si="111"/>
        <v>13992.89236790607</v>
      </c>
      <c r="O533" s="12">
        <f t="shared" si="113"/>
        <v>53302.972367906077</v>
      </c>
      <c r="P533" s="23">
        <f t="shared" si="119"/>
        <v>-249261.88950426001</v>
      </c>
      <c r="Q533">
        <f t="shared" si="120"/>
        <v>-24926188.950426001</v>
      </c>
    </row>
    <row r="534" spans="2:17">
      <c r="B534" s="15">
        <v>43589</v>
      </c>
      <c r="C534" s="12">
        <f>VLOOKUP(B534,'Hash distribution and Revenue '!B536:S1276,14,1)</f>
        <v>0.218778260594027</v>
      </c>
      <c r="D534">
        <f>VLOOKUP(B534,'Hash distribution and Revenue '!B536:S1276,7,1)</f>
        <v>0.56480000000000008</v>
      </c>
      <c r="E534" s="12">
        <f t="shared" si="114"/>
        <v>564800.00000000012</v>
      </c>
      <c r="F534" s="12">
        <f t="shared" si="109"/>
        <v>28240.000000000007</v>
      </c>
      <c r="G534">
        <f t="shared" si="110"/>
        <v>982752.00000000023</v>
      </c>
      <c r="H534">
        <f t="shared" si="115"/>
        <v>124809.50400000003</v>
      </c>
      <c r="I534" s="21">
        <f t="shared" si="121"/>
        <v>117719.65028571432</v>
      </c>
      <c r="J534">
        <f t="shared" si="116"/>
        <v>58965.12000000001</v>
      </c>
      <c r="K534">
        <f t="shared" si="117"/>
        <v>49137.600000000013</v>
      </c>
      <c r="L534">
        <f t="shared" si="118"/>
        <v>39310.080000000009</v>
      </c>
      <c r="M534">
        <f t="shared" si="112"/>
        <v>39310.080000000009</v>
      </c>
      <c r="N534">
        <f t="shared" si="111"/>
        <v>13992.89236790607</v>
      </c>
      <c r="O534" s="12">
        <f t="shared" si="113"/>
        <v>53302.972367906077</v>
      </c>
      <c r="P534" s="23">
        <f t="shared" si="119"/>
        <v>-243638.25475583263</v>
      </c>
      <c r="Q534">
        <f t="shared" si="120"/>
        <v>-24363825.475583263</v>
      </c>
    </row>
    <row r="535" spans="2:17">
      <c r="B535" s="15">
        <v>43592</v>
      </c>
      <c r="C535" s="12">
        <f>VLOOKUP(B535,'Hash distribution and Revenue '!B537:S1277,14,1)</f>
        <v>0.218715604266876</v>
      </c>
      <c r="D535">
        <f>VLOOKUP(B535,'Hash distribution and Revenue '!B537:S1277,7,1)</f>
        <v>0.56480000000000008</v>
      </c>
      <c r="E535" s="12">
        <f t="shared" si="114"/>
        <v>564800.00000000012</v>
      </c>
      <c r="F535" s="12">
        <f t="shared" si="109"/>
        <v>28240.000000000007</v>
      </c>
      <c r="G535">
        <f t="shared" si="110"/>
        <v>982752.00000000023</v>
      </c>
      <c r="H535">
        <f t="shared" si="115"/>
        <v>124809.50400000003</v>
      </c>
      <c r="I535" s="21">
        <f t="shared" si="121"/>
        <v>117719.65028571432</v>
      </c>
      <c r="J535">
        <f t="shared" si="116"/>
        <v>58965.12000000001</v>
      </c>
      <c r="K535">
        <f t="shared" si="117"/>
        <v>49137.600000000013</v>
      </c>
      <c r="L535">
        <f t="shared" si="118"/>
        <v>39310.080000000009</v>
      </c>
      <c r="M535">
        <f t="shared" si="112"/>
        <v>39310.080000000009</v>
      </c>
      <c r="N535">
        <f t="shared" si="111"/>
        <v>13992.89236790607</v>
      </c>
      <c r="O535" s="12">
        <f t="shared" si="113"/>
        <v>53302.972367906077</v>
      </c>
      <c r="P535" s="23">
        <f t="shared" si="119"/>
        <v>-243708.0510600514</v>
      </c>
      <c r="Q535">
        <f t="shared" si="120"/>
        <v>-24370805.10600514</v>
      </c>
    </row>
    <row r="536" spans="2:17">
      <c r="B536" s="15">
        <v>43595</v>
      </c>
      <c r="C536" s="12">
        <f>VLOOKUP(B536,'Hash distribution and Revenue '!B538:S1278,14,1)</f>
        <v>0.23932653439879301</v>
      </c>
      <c r="D536">
        <f>VLOOKUP(B536,'Hash distribution and Revenue '!B538:S1278,7,1)</f>
        <v>0.56480000000000008</v>
      </c>
      <c r="E536" s="12">
        <f t="shared" si="114"/>
        <v>564800.00000000012</v>
      </c>
      <c r="F536" s="12">
        <f t="shared" si="109"/>
        <v>28240.000000000007</v>
      </c>
      <c r="G536">
        <f t="shared" si="110"/>
        <v>982752.00000000023</v>
      </c>
      <c r="H536">
        <f t="shared" si="115"/>
        <v>124809.50400000003</v>
      </c>
      <c r="I536" s="21">
        <f t="shared" si="121"/>
        <v>117719.65028571432</v>
      </c>
      <c r="J536">
        <f t="shared" si="116"/>
        <v>58965.12000000001</v>
      </c>
      <c r="K536">
        <f t="shared" si="117"/>
        <v>49137.600000000013</v>
      </c>
      <c r="L536">
        <f t="shared" si="118"/>
        <v>39310.080000000009</v>
      </c>
      <c r="M536">
        <f t="shared" si="112"/>
        <v>39310.080000000009</v>
      </c>
      <c r="N536">
        <f t="shared" si="111"/>
        <v>13992.89236790607</v>
      </c>
      <c r="O536" s="12">
        <f t="shared" si="113"/>
        <v>53302.972367906077</v>
      </c>
      <c r="P536" s="23">
        <f t="shared" si="119"/>
        <v>-222719.69623122783</v>
      </c>
      <c r="Q536">
        <f t="shared" si="120"/>
        <v>-22271969.623122782</v>
      </c>
    </row>
    <row r="537" spans="2:17">
      <c r="B537" s="15">
        <v>43598</v>
      </c>
      <c r="C537" s="12">
        <f>VLOOKUP(B537,'Hash distribution and Revenue '!B539:S1279,14,1)</f>
        <v>0.293206098309855</v>
      </c>
      <c r="D537">
        <f>VLOOKUP(B537,'Hash distribution and Revenue '!B539:S1279,7,1)</f>
        <v>0.56480000000000008</v>
      </c>
      <c r="E537" s="12">
        <f t="shared" si="114"/>
        <v>564800.00000000012</v>
      </c>
      <c r="F537" s="12">
        <f t="shared" si="109"/>
        <v>28240.000000000007</v>
      </c>
      <c r="G537">
        <f t="shared" si="110"/>
        <v>982752.00000000023</v>
      </c>
      <c r="H537">
        <f t="shared" si="115"/>
        <v>124809.50400000003</v>
      </c>
      <c r="I537" s="21">
        <f t="shared" si="121"/>
        <v>117719.65028571432</v>
      </c>
      <c r="J537">
        <f t="shared" si="116"/>
        <v>58965.12000000001</v>
      </c>
      <c r="K537">
        <f t="shared" si="117"/>
        <v>49137.600000000013</v>
      </c>
      <c r="L537">
        <f t="shared" si="118"/>
        <v>39310.080000000009</v>
      </c>
      <c r="M537">
        <f t="shared" si="112"/>
        <v>39310.080000000009</v>
      </c>
      <c r="N537">
        <f t="shared" si="111"/>
        <v>13992.89236790607</v>
      </c>
      <c r="O537" s="12">
        <f t="shared" si="113"/>
        <v>53302.972367906077</v>
      </c>
      <c r="P537" s="23">
        <f t="shared" si="119"/>
        <v>-181792.53251915122</v>
      </c>
      <c r="Q537">
        <f t="shared" si="120"/>
        <v>-18179253.251915123</v>
      </c>
    </row>
    <row r="538" spans="2:17">
      <c r="B538" s="15">
        <v>43601</v>
      </c>
      <c r="C538" s="12">
        <f>VLOOKUP(B538,'Hash distribution and Revenue '!B540:S1280,14,1)</f>
        <v>0.295832036236373</v>
      </c>
      <c r="D538">
        <f>VLOOKUP(B538,'Hash distribution and Revenue '!B540:S1280,7,1)</f>
        <v>0.56480000000000008</v>
      </c>
      <c r="E538" s="12">
        <f t="shared" si="114"/>
        <v>564800.00000000012</v>
      </c>
      <c r="F538" s="12">
        <f t="shared" si="109"/>
        <v>28240.000000000007</v>
      </c>
      <c r="G538">
        <f t="shared" si="110"/>
        <v>982752.00000000023</v>
      </c>
      <c r="H538">
        <f t="shared" si="115"/>
        <v>124809.50400000003</v>
      </c>
      <c r="I538" s="21">
        <f t="shared" si="121"/>
        <v>117719.65028571432</v>
      </c>
      <c r="J538">
        <f t="shared" si="116"/>
        <v>58965.12000000001</v>
      </c>
      <c r="K538">
        <f t="shared" si="117"/>
        <v>49137.600000000013</v>
      </c>
      <c r="L538">
        <f t="shared" si="118"/>
        <v>39310.080000000009</v>
      </c>
      <c r="M538">
        <f t="shared" si="112"/>
        <v>39310.080000000009</v>
      </c>
      <c r="N538">
        <f t="shared" si="111"/>
        <v>13992.89236790607</v>
      </c>
      <c r="O538" s="12">
        <f t="shared" si="113"/>
        <v>53302.972367906077</v>
      </c>
      <c r="P538" s="23">
        <f t="shared" si="119"/>
        <v>-180178.85153344387</v>
      </c>
      <c r="Q538">
        <f t="shared" si="120"/>
        <v>-18017885.153344385</v>
      </c>
    </row>
    <row r="539" spans="2:17">
      <c r="B539" s="15">
        <v>43604</v>
      </c>
      <c r="C539" s="12">
        <f>VLOOKUP(B539,'Hash distribution and Revenue '!B541:S1281,14,1)</f>
        <v>0.30745417571904998</v>
      </c>
      <c r="D539">
        <f>VLOOKUP(B539,'Hash distribution and Revenue '!B541:S1281,7,1)</f>
        <v>0.56480000000000008</v>
      </c>
      <c r="E539" s="12">
        <f t="shared" si="114"/>
        <v>564800.00000000012</v>
      </c>
      <c r="F539" s="12">
        <f t="shared" si="109"/>
        <v>28240.000000000007</v>
      </c>
      <c r="G539">
        <f t="shared" si="110"/>
        <v>982752.00000000023</v>
      </c>
      <c r="H539">
        <f t="shared" si="115"/>
        <v>124809.50400000003</v>
      </c>
      <c r="I539" s="21">
        <f t="shared" si="121"/>
        <v>117719.65028571432</v>
      </c>
      <c r="J539">
        <f t="shared" si="116"/>
        <v>58965.12000000001</v>
      </c>
      <c r="K539">
        <f t="shared" si="117"/>
        <v>49137.600000000013</v>
      </c>
      <c r="L539">
        <f t="shared" si="118"/>
        <v>39310.080000000009</v>
      </c>
      <c r="M539">
        <f t="shared" si="112"/>
        <v>39310.080000000009</v>
      </c>
      <c r="N539">
        <f t="shared" si="111"/>
        <v>13992.89236790607</v>
      </c>
      <c r="O539" s="12">
        <f t="shared" si="113"/>
        <v>53302.972367906077</v>
      </c>
      <c r="P539" s="23">
        <f t="shared" si="119"/>
        <v>-173367.83535000045</v>
      </c>
      <c r="Q539">
        <f t="shared" si="120"/>
        <v>-17336783.535000045</v>
      </c>
    </row>
    <row r="540" spans="2:17">
      <c r="B540" s="15">
        <v>43607</v>
      </c>
      <c r="C540" s="12">
        <f>VLOOKUP(B540,'Hash distribution and Revenue '!B542:S1282,14,1)</f>
        <v>0.28804084947279102</v>
      </c>
      <c r="D540">
        <f>VLOOKUP(B540,'Hash distribution and Revenue '!B542:S1282,7,1)</f>
        <v>0.56480000000000008</v>
      </c>
      <c r="E540" s="12">
        <f t="shared" si="114"/>
        <v>564800.00000000012</v>
      </c>
      <c r="F540" s="12">
        <f t="shared" si="109"/>
        <v>28240.000000000007</v>
      </c>
      <c r="G540">
        <f t="shared" si="110"/>
        <v>982752.00000000023</v>
      </c>
      <c r="H540">
        <f t="shared" si="115"/>
        <v>124809.50400000003</v>
      </c>
      <c r="I540" s="21">
        <f t="shared" si="121"/>
        <v>117719.65028571432</v>
      </c>
      <c r="J540">
        <f t="shared" si="116"/>
        <v>58965.12000000001</v>
      </c>
      <c r="K540">
        <f t="shared" si="117"/>
        <v>49137.600000000013</v>
      </c>
      <c r="L540">
        <f t="shared" si="118"/>
        <v>39310.080000000009</v>
      </c>
      <c r="M540">
        <f t="shared" si="112"/>
        <v>39310.080000000009</v>
      </c>
      <c r="N540">
        <f t="shared" si="111"/>
        <v>13992.89236790607</v>
      </c>
      <c r="O540" s="12">
        <f t="shared" si="113"/>
        <v>53302.972367906077</v>
      </c>
      <c r="P540" s="23">
        <f t="shared" si="119"/>
        <v>-185052.51746277639</v>
      </c>
      <c r="Q540">
        <f t="shared" si="120"/>
        <v>-18505251.746277638</v>
      </c>
    </row>
    <row r="541" spans="2:17">
      <c r="B541" s="15">
        <v>43610</v>
      </c>
      <c r="C541" s="12">
        <f>VLOOKUP(B541,'Hash distribution and Revenue '!B543:S1283,14,1)</f>
        <v>0.30201032829305302</v>
      </c>
      <c r="D541">
        <f>VLOOKUP(B541,'Hash distribution and Revenue '!B543:S1283,7,1)</f>
        <v>0.56480000000000008</v>
      </c>
      <c r="E541" s="12">
        <f t="shared" si="114"/>
        <v>564800.00000000012</v>
      </c>
      <c r="F541" s="12">
        <f t="shared" si="109"/>
        <v>28240.000000000007</v>
      </c>
      <c r="G541">
        <f t="shared" si="110"/>
        <v>982752.00000000023</v>
      </c>
      <c r="H541">
        <f t="shared" si="115"/>
        <v>124809.50400000003</v>
      </c>
      <c r="I541" s="21">
        <f t="shared" si="121"/>
        <v>117719.65028571432</v>
      </c>
      <c r="J541">
        <f t="shared" si="116"/>
        <v>58965.12000000001</v>
      </c>
      <c r="K541">
        <f t="shared" si="117"/>
        <v>49137.600000000013</v>
      </c>
      <c r="L541">
        <f t="shared" si="118"/>
        <v>39310.080000000009</v>
      </c>
      <c r="M541">
        <f t="shared" si="112"/>
        <v>39310.080000000009</v>
      </c>
      <c r="N541">
        <f t="shared" si="111"/>
        <v>13992.89236790607</v>
      </c>
      <c r="O541" s="12">
        <f t="shared" si="113"/>
        <v>53302.972367906077</v>
      </c>
      <c r="P541" s="23">
        <f t="shared" si="119"/>
        <v>-176492.87247506322</v>
      </c>
      <c r="Q541">
        <f t="shared" si="120"/>
        <v>-17649287.247506324</v>
      </c>
    </row>
    <row r="542" spans="2:17">
      <c r="B542" s="15">
        <v>43613</v>
      </c>
      <c r="C542" s="12">
        <f>VLOOKUP(B542,'Hash distribution and Revenue '!B544:S1284,14,1)</f>
        <v>0.327041900108822</v>
      </c>
      <c r="D542">
        <f>VLOOKUP(B542,'Hash distribution and Revenue '!B544:S1284,7,1)</f>
        <v>0.56480000000000008</v>
      </c>
      <c r="E542" s="12">
        <f t="shared" si="114"/>
        <v>564800.00000000012</v>
      </c>
      <c r="F542" s="12">
        <f t="shared" si="109"/>
        <v>28240.000000000007</v>
      </c>
      <c r="G542">
        <f t="shared" si="110"/>
        <v>982752.00000000023</v>
      </c>
      <c r="H542">
        <f t="shared" si="115"/>
        <v>124809.50400000003</v>
      </c>
      <c r="I542" s="21">
        <f t="shared" si="121"/>
        <v>117719.65028571432</v>
      </c>
      <c r="J542">
        <f t="shared" si="116"/>
        <v>58965.12000000001</v>
      </c>
      <c r="K542">
        <f t="shared" si="117"/>
        <v>49137.600000000013</v>
      </c>
      <c r="L542">
        <f t="shared" si="118"/>
        <v>39310.080000000009</v>
      </c>
      <c r="M542">
        <f t="shared" si="112"/>
        <v>39310.080000000009</v>
      </c>
      <c r="N542">
        <f t="shared" si="111"/>
        <v>13992.89236790607</v>
      </c>
      <c r="O542" s="12">
        <f t="shared" si="113"/>
        <v>53302.972367906077</v>
      </c>
      <c r="P542" s="23">
        <f t="shared" si="119"/>
        <v>-162984.14762227627</v>
      </c>
      <c r="Q542">
        <f t="shared" si="120"/>
        <v>-16298414.762227627</v>
      </c>
    </row>
    <row r="543" spans="2:17">
      <c r="B543" s="15">
        <v>43616</v>
      </c>
      <c r="C543" s="12">
        <f>VLOOKUP(B543,'Hash distribution and Revenue '!B545:S1285,14,1)</f>
        <v>0.28903634660844502</v>
      </c>
      <c r="D543">
        <f>VLOOKUP(B543,'Hash distribution and Revenue '!B545:S1285,7,1)</f>
        <v>0.56480000000000008</v>
      </c>
      <c r="E543" s="12">
        <f t="shared" si="114"/>
        <v>564800.00000000012</v>
      </c>
      <c r="F543" s="12">
        <f t="shared" si="109"/>
        <v>28240.000000000007</v>
      </c>
      <c r="G543">
        <f t="shared" si="110"/>
        <v>982752.00000000023</v>
      </c>
      <c r="H543">
        <f t="shared" si="115"/>
        <v>124809.50400000003</v>
      </c>
      <c r="I543" s="21">
        <f t="shared" si="121"/>
        <v>117719.65028571432</v>
      </c>
      <c r="J543">
        <f t="shared" si="116"/>
        <v>58965.12000000001</v>
      </c>
      <c r="K543">
        <f t="shared" si="117"/>
        <v>49137.600000000013</v>
      </c>
      <c r="L543">
        <f t="shared" si="118"/>
        <v>39310.080000000009</v>
      </c>
      <c r="M543">
        <f t="shared" si="112"/>
        <v>39310.080000000009</v>
      </c>
      <c r="N543">
        <f t="shared" si="111"/>
        <v>13992.89236790607</v>
      </c>
      <c r="O543" s="12">
        <f t="shared" si="113"/>
        <v>53302.972367906077</v>
      </c>
      <c r="P543" s="23">
        <f t="shared" si="119"/>
        <v>-184415.1573219549</v>
      </c>
      <c r="Q543">
        <f t="shared" si="120"/>
        <v>-18441515.732195489</v>
      </c>
    </row>
    <row r="544" spans="2:17">
      <c r="B544" s="15">
        <v>43619</v>
      </c>
      <c r="C544" s="12">
        <f>VLOOKUP(B544,'Hash distribution and Revenue '!B546:S1286,14,1)</f>
        <v>0.27671543284684402</v>
      </c>
      <c r="D544">
        <f>VLOOKUP(B544,'Hash distribution and Revenue '!B546:S1286,7,1)</f>
        <v>0.59789999999999999</v>
      </c>
      <c r="E544" s="12">
        <f t="shared" si="114"/>
        <v>597900</v>
      </c>
      <c r="F544" s="12">
        <f t="shared" si="109"/>
        <v>29895</v>
      </c>
      <c r="G544">
        <f t="shared" si="110"/>
        <v>1040346</v>
      </c>
      <c r="H544">
        <f t="shared" si="115"/>
        <v>132123.94200000001</v>
      </c>
      <c r="I544" s="21">
        <f t="shared" si="121"/>
        <v>124618.58871428571</v>
      </c>
      <c r="J544">
        <f t="shared" si="116"/>
        <v>62420.759999999995</v>
      </c>
      <c r="K544">
        <f t="shared" si="117"/>
        <v>52017.3</v>
      </c>
      <c r="L544">
        <f t="shared" si="118"/>
        <v>41613.840000000004</v>
      </c>
      <c r="M544">
        <f t="shared" si="112"/>
        <v>41613.840000000004</v>
      </c>
      <c r="N544">
        <f t="shared" si="111"/>
        <v>14812.943248532289</v>
      </c>
      <c r="O544" s="12">
        <f t="shared" si="113"/>
        <v>56426.783248532294</v>
      </c>
      <c r="P544" s="23">
        <f t="shared" si="119"/>
        <v>-203915.28565134382</v>
      </c>
      <c r="Q544">
        <f t="shared" si="120"/>
        <v>-20391528.56513438</v>
      </c>
    </row>
    <row r="545" spans="2:17">
      <c r="B545" s="15">
        <v>43622</v>
      </c>
      <c r="C545" s="12">
        <f>VLOOKUP(B545,'Hash distribution and Revenue '!B547:S1287,14,1)</f>
        <v>0.26367112763405298</v>
      </c>
      <c r="D545">
        <f>VLOOKUP(B545,'Hash distribution and Revenue '!B547:S1287,7,1)</f>
        <v>0.59789999999999999</v>
      </c>
      <c r="E545" s="12">
        <f t="shared" si="114"/>
        <v>597900</v>
      </c>
      <c r="F545" s="12">
        <f t="shared" si="109"/>
        <v>29895</v>
      </c>
      <c r="G545">
        <f t="shared" si="110"/>
        <v>1040346</v>
      </c>
      <c r="H545">
        <f t="shared" si="115"/>
        <v>132123.94200000001</v>
      </c>
      <c r="I545" s="21">
        <f t="shared" si="121"/>
        <v>124618.58871428571</v>
      </c>
      <c r="J545">
        <f t="shared" si="116"/>
        <v>62420.759999999995</v>
      </c>
      <c r="K545">
        <f t="shared" si="117"/>
        <v>52017.3</v>
      </c>
      <c r="L545">
        <f t="shared" si="118"/>
        <v>41613.840000000004</v>
      </c>
      <c r="M545">
        <f t="shared" si="112"/>
        <v>41613.840000000004</v>
      </c>
      <c r="N545">
        <f t="shared" si="111"/>
        <v>14812.943248532289</v>
      </c>
      <c r="O545" s="12">
        <f t="shared" si="113"/>
        <v>56426.783248532294</v>
      </c>
      <c r="P545" s="23">
        <f t="shared" si="119"/>
        <v>-214003.4067579768</v>
      </c>
      <c r="Q545">
        <f t="shared" si="120"/>
        <v>-21400340.675797679</v>
      </c>
    </row>
    <row r="546" spans="2:17">
      <c r="B546" s="15">
        <v>43625</v>
      </c>
      <c r="C546" s="12">
        <f>VLOOKUP(B546,'Hash distribution and Revenue '!B548:S1288,14,1)</f>
        <v>0.25915616719732398</v>
      </c>
      <c r="D546">
        <f>VLOOKUP(B546,'Hash distribution and Revenue '!B548:S1288,7,1)</f>
        <v>0.59789999999999999</v>
      </c>
      <c r="E546" s="12">
        <f t="shared" si="114"/>
        <v>597900</v>
      </c>
      <c r="F546" s="12">
        <f t="shared" si="109"/>
        <v>29895</v>
      </c>
      <c r="G546">
        <f t="shared" si="110"/>
        <v>1040346</v>
      </c>
      <c r="H546">
        <f t="shared" si="115"/>
        <v>132123.94200000001</v>
      </c>
      <c r="I546" s="21">
        <f t="shared" si="121"/>
        <v>124618.58871428571</v>
      </c>
      <c r="J546">
        <f t="shared" si="116"/>
        <v>62420.759999999995</v>
      </c>
      <c r="K546">
        <f t="shared" si="117"/>
        <v>52017.3</v>
      </c>
      <c r="L546">
        <f t="shared" si="118"/>
        <v>41613.840000000004</v>
      </c>
      <c r="M546">
        <f t="shared" si="112"/>
        <v>41613.840000000004</v>
      </c>
      <c r="N546">
        <f t="shared" si="111"/>
        <v>14812.943248532289</v>
      </c>
      <c r="O546" s="12">
        <f t="shared" si="113"/>
        <v>56426.783248532294</v>
      </c>
      <c r="P546" s="23">
        <f t="shared" si="119"/>
        <v>-217731.74338313704</v>
      </c>
      <c r="Q546">
        <f t="shared" si="120"/>
        <v>-21773174.338313706</v>
      </c>
    </row>
    <row r="547" spans="2:17">
      <c r="B547" s="15">
        <v>43628</v>
      </c>
      <c r="C547" s="12">
        <f>VLOOKUP(B547,'Hash distribution and Revenue '!B549:S1289,14,1)</f>
        <v>0.27458739452841202</v>
      </c>
      <c r="D547">
        <f>VLOOKUP(B547,'Hash distribution and Revenue '!B549:S1289,7,1)</f>
        <v>0.59789999999999999</v>
      </c>
      <c r="E547" s="12">
        <f t="shared" si="114"/>
        <v>597900</v>
      </c>
      <c r="F547" s="12">
        <f t="shared" si="109"/>
        <v>29895</v>
      </c>
      <c r="G547">
        <f t="shared" si="110"/>
        <v>1040346</v>
      </c>
      <c r="H547">
        <f t="shared" si="115"/>
        <v>132123.94200000001</v>
      </c>
      <c r="I547" s="21">
        <f t="shared" si="121"/>
        <v>124618.58871428571</v>
      </c>
      <c r="J547">
        <f t="shared" si="116"/>
        <v>62420.759999999995</v>
      </c>
      <c r="K547">
        <f t="shared" si="117"/>
        <v>52017.3</v>
      </c>
      <c r="L547">
        <f t="shared" si="118"/>
        <v>41613.840000000004</v>
      </c>
      <c r="M547">
        <f t="shared" si="112"/>
        <v>41613.840000000004</v>
      </c>
      <c r="N547">
        <f t="shared" si="111"/>
        <v>14812.943248532289</v>
      </c>
      <c r="O547" s="12">
        <f t="shared" si="113"/>
        <v>56426.783248532294</v>
      </c>
      <c r="P547" s="23">
        <f t="shared" si="119"/>
        <v>-205495.62647639753</v>
      </c>
      <c r="Q547">
        <f t="shared" si="120"/>
        <v>-20549562.647639755</v>
      </c>
    </row>
    <row r="548" spans="2:17">
      <c r="B548" s="15">
        <v>43631</v>
      </c>
      <c r="C548" s="12">
        <f>VLOOKUP(B548,'Hash distribution and Revenue '!B550:S1290,14,1)</f>
        <v>0.29995324666450501</v>
      </c>
      <c r="D548">
        <f>VLOOKUP(B548,'Hash distribution and Revenue '!B550:S1290,7,1)</f>
        <v>0.59789999999999999</v>
      </c>
      <c r="E548" s="12">
        <f t="shared" si="114"/>
        <v>597900</v>
      </c>
      <c r="F548" s="12">
        <f t="shared" si="109"/>
        <v>29895</v>
      </c>
      <c r="G548">
        <f t="shared" si="110"/>
        <v>1040346</v>
      </c>
      <c r="H548">
        <f t="shared" si="115"/>
        <v>132123.94200000001</v>
      </c>
      <c r="I548" s="21">
        <f t="shared" si="121"/>
        <v>124618.58871428571</v>
      </c>
      <c r="J548">
        <f t="shared" si="116"/>
        <v>62420.759999999995</v>
      </c>
      <c r="K548">
        <f t="shared" si="117"/>
        <v>52017.3</v>
      </c>
      <c r="L548">
        <f t="shared" si="118"/>
        <v>41613.840000000004</v>
      </c>
      <c r="M548">
        <f t="shared" si="112"/>
        <v>41613.840000000004</v>
      </c>
      <c r="N548">
        <f t="shared" si="111"/>
        <v>14812.943248532289</v>
      </c>
      <c r="O548" s="12">
        <f t="shared" si="113"/>
        <v>56426.783248532294</v>
      </c>
      <c r="P548" s="23">
        <f t="shared" si="119"/>
        <v>-188117.59473434917</v>
      </c>
      <c r="Q548">
        <f t="shared" si="120"/>
        <v>-18811759.473434918</v>
      </c>
    </row>
    <row r="549" spans="2:17">
      <c r="B549" s="15">
        <v>43634</v>
      </c>
      <c r="C549" s="12">
        <f>VLOOKUP(B549,'Hash distribution and Revenue '!B551:S1291,14,1)</f>
        <v>0.308212975390041</v>
      </c>
      <c r="D549">
        <f>VLOOKUP(B549,'Hash distribution and Revenue '!B551:S1291,7,1)</f>
        <v>0.59789999999999999</v>
      </c>
      <c r="E549" s="12">
        <f t="shared" si="114"/>
        <v>597900</v>
      </c>
      <c r="F549" s="12">
        <f t="shared" si="109"/>
        <v>29895</v>
      </c>
      <c r="G549">
        <f t="shared" si="110"/>
        <v>1040346</v>
      </c>
      <c r="H549">
        <f t="shared" si="115"/>
        <v>132123.94200000001</v>
      </c>
      <c r="I549" s="21">
        <f t="shared" si="121"/>
        <v>124618.58871428571</v>
      </c>
      <c r="J549">
        <f t="shared" si="116"/>
        <v>62420.759999999995</v>
      </c>
      <c r="K549">
        <f t="shared" si="117"/>
        <v>52017.3</v>
      </c>
      <c r="L549">
        <f t="shared" si="118"/>
        <v>41613.840000000004</v>
      </c>
      <c r="M549">
        <f t="shared" si="112"/>
        <v>41613.840000000004</v>
      </c>
      <c r="N549">
        <f t="shared" si="111"/>
        <v>14812.943248532289</v>
      </c>
      <c r="O549" s="12">
        <f t="shared" si="113"/>
        <v>56426.783248532294</v>
      </c>
      <c r="P549" s="23">
        <f t="shared" si="119"/>
        <v>-183076.24772821346</v>
      </c>
      <c r="Q549">
        <f t="shared" si="120"/>
        <v>-18307624.772821348</v>
      </c>
    </row>
    <row r="550" spans="2:17">
      <c r="B550" s="15">
        <v>43637</v>
      </c>
      <c r="C550" s="12">
        <f>VLOOKUP(B550,'Hash distribution and Revenue '!B552:S1292,14,1)</f>
        <v>0.34428183761988801</v>
      </c>
      <c r="D550">
        <f>VLOOKUP(B550,'Hash distribution and Revenue '!B552:S1292,7,1)</f>
        <v>0.59789999999999999</v>
      </c>
      <c r="E550" s="12">
        <f t="shared" si="114"/>
        <v>597900</v>
      </c>
      <c r="F550" s="12">
        <f t="shared" si="109"/>
        <v>29895</v>
      </c>
      <c r="G550">
        <f t="shared" si="110"/>
        <v>1040346</v>
      </c>
      <c r="H550">
        <f t="shared" si="115"/>
        <v>132123.94200000001</v>
      </c>
      <c r="I550" s="21">
        <f t="shared" si="121"/>
        <v>124618.58871428571</v>
      </c>
      <c r="J550">
        <f t="shared" si="116"/>
        <v>62420.759999999995</v>
      </c>
      <c r="K550">
        <f t="shared" si="117"/>
        <v>52017.3</v>
      </c>
      <c r="L550">
        <f t="shared" si="118"/>
        <v>41613.840000000004</v>
      </c>
      <c r="M550">
        <f t="shared" si="112"/>
        <v>41613.840000000004</v>
      </c>
      <c r="N550">
        <f t="shared" si="111"/>
        <v>14812.943248532289</v>
      </c>
      <c r="O550" s="12">
        <f t="shared" si="113"/>
        <v>56426.783248532294</v>
      </c>
      <c r="P550" s="23">
        <f t="shared" si="119"/>
        <v>-163896.06653893119</v>
      </c>
      <c r="Q550">
        <f t="shared" si="120"/>
        <v>-16389606.653893119</v>
      </c>
    </row>
    <row r="551" spans="2:17">
      <c r="B551" s="15">
        <v>43640</v>
      </c>
      <c r="C551" s="12">
        <f>VLOOKUP(B551,'Hash distribution and Revenue '!B553:S1293,14,1)</f>
        <v>0.37369010999159602</v>
      </c>
      <c r="D551">
        <f>VLOOKUP(B551,'Hash distribution and Revenue '!B553:S1293,7,1)</f>
        <v>0.59789999999999999</v>
      </c>
      <c r="E551" s="12">
        <f t="shared" si="114"/>
        <v>597900</v>
      </c>
      <c r="F551" s="12">
        <f t="shared" si="109"/>
        <v>29895</v>
      </c>
      <c r="G551">
        <f t="shared" si="110"/>
        <v>1040346</v>
      </c>
      <c r="H551">
        <f t="shared" si="115"/>
        <v>132123.94200000001</v>
      </c>
      <c r="I551" s="21">
        <f t="shared" si="121"/>
        <v>124618.58871428571</v>
      </c>
      <c r="J551">
        <f t="shared" si="116"/>
        <v>62420.759999999995</v>
      </c>
      <c r="K551">
        <f t="shared" si="117"/>
        <v>52017.3</v>
      </c>
      <c r="L551">
        <f t="shared" si="118"/>
        <v>41613.840000000004</v>
      </c>
      <c r="M551">
        <f t="shared" si="112"/>
        <v>41613.840000000004</v>
      </c>
      <c r="N551">
        <f t="shared" si="111"/>
        <v>14812.943248532289</v>
      </c>
      <c r="O551" s="12">
        <f t="shared" si="113"/>
        <v>56426.783248532294</v>
      </c>
      <c r="P551" s="23">
        <f t="shared" si="119"/>
        <v>-150997.86708214271</v>
      </c>
      <c r="Q551">
        <f t="shared" si="120"/>
        <v>-15099786.70821427</v>
      </c>
    </row>
    <row r="552" spans="2:17">
      <c r="B552" s="15">
        <v>43643</v>
      </c>
      <c r="C552" s="12">
        <f>VLOOKUP(B552,'Hash distribution and Revenue '!B554:S1294,14,1)</f>
        <v>0.35439175182978699</v>
      </c>
      <c r="D552">
        <f>VLOOKUP(B552,'Hash distribution and Revenue '!B554:S1294,7,1)</f>
        <v>0.59789999999999999</v>
      </c>
      <c r="E552" s="12">
        <f t="shared" si="114"/>
        <v>597900</v>
      </c>
      <c r="F552" s="12">
        <f t="shared" si="109"/>
        <v>29895</v>
      </c>
      <c r="G552">
        <f t="shared" si="110"/>
        <v>1040346</v>
      </c>
      <c r="H552">
        <f t="shared" si="115"/>
        <v>132123.94200000001</v>
      </c>
      <c r="I552" s="21">
        <f t="shared" si="121"/>
        <v>124618.58871428571</v>
      </c>
      <c r="J552">
        <f t="shared" si="116"/>
        <v>62420.759999999995</v>
      </c>
      <c r="K552">
        <f t="shared" si="117"/>
        <v>52017.3</v>
      </c>
      <c r="L552">
        <f t="shared" si="118"/>
        <v>41613.840000000004</v>
      </c>
      <c r="M552">
        <f t="shared" si="112"/>
        <v>41613.840000000004</v>
      </c>
      <c r="N552">
        <f t="shared" si="111"/>
        <v>14812.943248532289</v>
      </c>
      <c r="O552" s="12">
        <f t="shared" si="113"/>
        <v>56426.783248532294</v>
      </c>
      <c r="P552" s="23">
        <f t="shared" si="119"/>
        <v>-159220.49135015384</v>
      </c>
      <c r="Q552">
        <f t="shared" si="120"/>
        <v>-15922049.135015383</v>
      </c>
    </row>
    <row r="553" spans="2:17">
      <c r="B553" s="15">
        <v>43646</v>
      </c>
      <c r="C553" s="12">
        <f>VLOOKUP(B553,'Hash distribution and Revenue '!B555:S1295,14,1)</f>
        <v>0.342804025305187</v>
      </c>
      <c r="D553">
        <f>VLOOKUP(B553,'Hash distribution and Revenue '!B555:S1295,7,1)</f>
        <v>0.59789999999999999</v>
      </c>
      <c r="E553" s="12">
        <f t="shared" si="114"/>
        <v>597900</v>
      </c>
      <c r="F553" s="12">
        <f t="shared" si="109"/>
        <v>29895</v>
      </c>
      <c r="G553">
        <f t="shared" si="110"/>
        <v>1040346</v>
      </c>
      <c r="H553">
        <f t="shared" si="115"/>
        <v>132123.94200000001</v>
      </c>
      <c r="I553" s="21">
        <f t="shared" si="121"/>
        <v>124618.58871428571</v>
      </c>
      <c r="J553">
        <f t="shared" si="116"/>
        <v>62420.759999999995</v>
      </c>
      <c r="K553">
        <f t="shared" si="117"/>
        <v>52017.3</v>
      </c>
      <c r="L553">
        <f t="shared" si="118"/>
        <v>41613.840000000004</v>
      </c>
      <c r="M553">
        <f t="shared" si="112"/>
        <v>41613.840000000004</v>
      </c>
      <c r="N553">
        <f t="shared" si="111"/>
        <v>14812.943248532289</v>
      </c>
      <c r="O553" s="12">
        <f t="shared" si="113"/>
        <v>56426.783248532294</v>
      </c>
      <c r="P553" s="23">
        <f t="shared" si="119"/>
        <v>-164602.61922033268</v>
      </c>
      <c r="Q553">
        <f t="shared" si="120"/>
        <v>-16460261.922033267</v>
      </c>
    </row>
    <row r="554" spans="2:17">
      <c r="B554" s="15">
        <v>43649</v>
      </c>
      <c r="C554" s="12">
        <f>VLOOKUP(B554,'Hash distribution and Revenue '!B556:S1296,14,1)</f>
        <v>0.37906174113743102</v>
      </c>
      <c r="D554">
        <f>VLOOKUP(B554,'Hash distribution and Revenue '!B556:S1296,7,1)</f>
        <v>0.63109999999999999</v>
      </c>
      <c r="E554" s="12">
        <f t="shared" si="114"/>
        <v>631100</v>
      </c>
      <c r="F554" s="12">
        <f t="shared" si="109"/>
        <v>31555</v>
      </c>
      <c r="G554">
        <f t="shared" si="110"/>
        <v>1098114</v>
      </c>
      <c r="H554">
        <f t="shared" si="115"/>
        <v>139460.478</v>
      </c>
      <c r="I554" s="21">
        <f t="shared" si="121"/>
        <v>131538.36985714285</v>
      </c>
      <c r="J554">
        <f t="shared" si="116"/>
        <v>65886.84</v>
      </c>
      <c r="K554">
        <f t="shared" si="117"/>
        <v>54905.700000000004</v>
      </c>
      <c r="L554">
        <f t="shared" si="118"/>
        <v>43924.56</v>
      </c>
      <c r="M554">
        <f t="shared" si="112"/>
        <v>43924.56</v>
      </c>
      <c r="N554">
        <f t="shared" si="111"/>
        <v>15635.471624266145</v>
      </c>
      <c r="O554" s="12">
        <f t="shared" si="113"/>
        <v>59560.031624266143</v>
      </c>
      <c r="P554" s="23">
        <f t="shared" si="119"/>
        <v>-157123.88273162951</v>
      </c>
      <c r="Q554">
        <f t="shared" si="120"/>
        <v>-15712388.27316295</v>
      </c>
    </row>
    <row r="555" spans="2:17">
      <c r="B555" s="15">
        <v>43652</v>
      </c>
      <c r="C555" s="12">
        <f>VLOOKUP(B555,'Hash distribution and Revenue '!B557:S1297,14,1)</f>
        <v>0.35520747200137998</v>
      </c>
      <c r="D555">
        <f>VLOOKUP(B555,'Hash distribution and Revenue '!B557:S1297,7,1)</f>
        <v>0.63109999999999999</v>
      </c>
      <c r="E555" s="12">
        <f t="shared" si="114"/>
        <v>631100</v>
      </c>
      <c r="F555" s="12">
        <f t="shared" si="109"/>
        <v>31555</v>
      </c>
      <c r="G555">
        <f t="shared" si="110"/>
        <v>1098114</v>
      </c>
      <c r="H555">
        <f t="shared" si="115"/>
        <v>139460.478</v>
      </c>
      <c r="I555" s="21">
        <f t="shared" si="121"/>
        <v>131538.36985714285</v>
      </c>
      <c r="J555">
        <f t="shared" si="116"/>
        <v>65886.84</v>
      </c>
      <c r="K555">
        <f t="shared" si="117"/>
        <v>54905.700000000004</v>
      </c>
      <c r="L555">
        <f t="shared" si="118"/>
        <v>43924.56</v>
      </c>
      <c r="M555">
        <f t="shared" si="112"/>
        <v>43924.56</v>
      </c>
      <c r="N555">
        <f t="shared" si="111"/>
        <v>15635.471624266145</v>
      </c>
      <c r="O555" s="12">
        <f t="shared" si="113"/>
        <v>59560.031624266143</v>
      </c>
      <c r="P555" s="23">
        <f t="shared" si="119"/>
        <v>-167675.74195782334</v>
      </c>
      <c r="Q555">
        <f t="shared" si="120"/>
        <v>-16767574.195782334</v>
      </c>
    </row>
    <row r="556" spans="2:17">
      <c r="B556" s="15">
        <v>43655</v>
      </c>
      <c r="C556" s="12">
        <f>VLOOKUP(B556,'Hash distribution and Revenue '!B558:S1298,14,1)</f>
        <v>0.34882149013738101</v>
      </c>
      <c r="D556">
        <f>VLOOKUP(B556,'Hash distribution and Revenue '!B558:S1298,7,1)</f>
        <v>0.63109999999999999</v>
      </c>
      <c r="E556" s="12">
        <f t="shared" si="114"/>
        <v>631100</v>
      </c>
      <c r="F556" s="12">
        <f t="shared" si="109"/>
        <v>31555</v>
      </c>
      <c r="G556">
        <f t="shared" si="110"/>
        <v>1098114</v>
      </c>
      <c r="H556">
        <f t="shared" si="115"/>
        <v>139460.478</v>
      </c>
      <c r="I556" s="21">
        <f t="shared" si="121"/>
        <v>131538.36985714285</v>
      </c>
      <c r="J556">
        <f t="shared" si="116"/>
        <v>65886.84</v>
      </c>
      <c r="K556">
        <f t="shared" si="117"/>
        <v>54905.700000000004</v>
      </c>
      <c r="L556">
        <f t="shared" si="118"/>
        <v>43924.56</v>
      </c>
      <c r="M556">
        <f t="shared" si="112"/>
        <v>43924.56</v>
      </c>
      <c r="N556">
        <f t="shared" si="111"/>
        <v>15635.471624266145</v>
      </c>
      <c r="O556" s="12">
        <f t="shared" si="113"/>
        <v>59560.031624266143</v>
      </c>
      <c r="P556" s="23">
        <f t="shared" si="119"/>
        <v>-170745.45143224639</v>
      </c>
      <c r="Q556">
        <f t="shared" si="120"/>
        <v>-17074545.143224638</v>
      </c>
    </row>
    <row r="557" spans="2:17">
      <c r="B557" s="15">
        <v>43658</v>
      </c>
      <c r="C557" s="12">
        <f>VLOOKUP(B557,'Hash distribution and Revenue '!B559:S1299,14,1)</f>
        <v>0.32779811681967502</v>
      </c>
      <c r="D557">
        <f>VLOOKUP(B557,'Hash distribution and Revenue '!B559:S1299,7,1)</f>
        <v>0.63109999999999999</v>
      </c>
      <c r="E557" s="12">
        <f t="shared" si="114"/>
        <v>631100</v>
      </c>
      <c r="F557" s="12">
        <f t="shared" si="109"/>
        <v>31555</v>
      </c>
      <c r="G557">
        <f t="shared" si="110"/>
        <v>1098114</v>
      </c>
      <c r="H557">
        <f t="shared" si="115"/>
        <v>139460.478</v>
      </c>
      <c r="I557" s="21">
        <f t="shared" si="121"/>
        <v>131538.36985714285</v>
      </c>
      <c r="J557">
        <f t="shared" si="116"/>
        <v>65886.84</v>
      </c>
      <c r="K557">
        <f t="shared" si="117"/>
        <v>54905.700000000004</v>
      </c>
      <c r="L557">
        <f t="shared" si="118"/>
        <v>43924.56</v>
      </c>
      <c r="M557">
        <f t="shared" si="112"/>
        <v>43924.56</v>
      </c>
      <c r="N557">
        <f t="shared" si="111"/>
        <v>15635.471624266145</v>
      </c>
      <c r="O557" s="12">
        <f t="shared" si="113"/>
        <v>59560.031624266143</v>
      </c>
      <c r="P557" s="23">
        <f t="shared" si="119"/>
        <v>-181696.29650103726</v>
      </c>
      <c r="Q557">
        <f t="shared" si="120"/>
        <v>-18169629.650103725</v>
      </c>
    </row>
    <row r="558" spans="2:17">
      <c r="B558" s="15">
        <v>43661</v>
      </c>
      <c r="C558" s="12">
        <f>VLOOKUP(B558,'Hash distribution and Revenue '!B560:S1300,14,1)</f>
        <v>0.302250593016825</v>
      </c>
      <c r="D558">
        <f>VLOOKUP(B558,'Hash distribution and Revenue '!B560:S1300,7,1)</f>
        <v>0.63109999999999999</v>
      </c>
      <c r="E558" s="12">
        <f t="shared" si="114"/>
        <v>631100</v>
      </c>
      <c r="F558" s="12">
        <f t="shared" si="109"/>
        <v>31555</v>
      </c>
      <c r="G558">
        <f t="shared" si="110"/>
        <v>1098114</v>
      </c>
      <c r="H558">
        <f t="shared" si="115"/>
        <v>139460.478</v>
      </c>
      <c r="I558" s="21">
        <f t="shared" si="121"/>
        <v>131538.36985714285</v>
      </c>
      <c r="J558">
        <f t="shared" si="116"/>
        <v>65886.84</v>
      </c>
      <c r="K558">
        <f t="shared" si="117"/>
        <v>54905.700000000004</v>
      </c>
      <c r="L558">
        <f t="shared" si="118"/>
        <v>43924.56</v>
      </c>
      <c r="M558">
        <f t="shared" si="112"/>
        <v>43924.56</v>
      </c>
      <c r="N558">
        <f t="shared" si="111"/>
        <v>15635.471624266145</v>
      </c>
      <c r="O558" s="12">
        <f t="shared" si="113"/>
        <v>59560.031624266143</v>
      </c>
      <c r="P558" s="23">
        <f t="shared" si="119"/>
        <v>-197054.13570638615</v>
      </c>
      <c r="Q558">
        <f t="shared" si="120"/>
        <v>-19705413.570638616</v>
      </c>
    </row>
    <row r="559" spans="2:17">
      <c r="B559" s="15">
        <v>43664</v>
      </c>
      <c r="C559" s="12">
        <f>VLOOKUP(B559,'Hash distribution and Revenue '!B561:S1301,14,1)</f>
        <v>0.29590851524880502</v>
      </c>
      <c r="D559">
        <f>VLOOKUP(B559,'Hash distribution and Revenue '!B561:S1301,7,1)</f>
        <v>0.63109999999999999</v>
      </c>
      <c r="E559" s="12">
        <f t="shared" si="114"/>
        <v>631100</v>
      </c>
      <c r="F559" s="12">
        <f t="shared" si="109"/>
        <v>31555</v>
      </c>
      <c r="G559">
        <f t="shared" si="110"/>
        <v>1098114</v>
      </c>
      <c r="H559">
        <f t="shared" si="115"/>
        <v>139460.478</v>
      </c>
      <c r="I559" s="21">
        <f t="shared" si="121"/>
        <v>131538.36985714285</v>
      </c>
      <c r="J559">
        <f t="shared" si="116"/>
        <v>65886.84</v>
      </c>
      <c r="K559">
        <f t="shared" si="117"/>
        <v>54905.700000000004</v>
      </c>
      <c r="L559">
        <f t="shared" si="118"/>
        <v>43924.56</v>
      </c>
      <c r="M559">
        <f t="shared" si="112"/>
        <v>43924.56</v>
      </c>
      <c r="N559">
        <f t="shared" si="111"/>
        <v>15635.471624266145</v>
      </c>
      <c r="O559" s="12">
        <f t="shared" si="113"/>
        <v>59560.031624266143</v>
      </c>
      <c r="P559" s="23">
        <f t="shared" si="119"/>
        <v>-201277.53223212261</v>
      </c>
      <c r="Q559">
        <f t="shared" si="120"/>
        <v>-20127753.223212261</v>
      </c>
    </row>
    <row r="560" spans="2:17">
      <c r="B560" s="15">
        <v>43667</v>
      </c>
      <c r="C560" s="12">
        <f>VLOOKUP(B560,'Hash distribution and Revenue '!B562:S1302,14,1)</f>
        <v>0.294039542853759</v>
      </c>
      <c r="D560">
        <f>VLOOKUP(B560,'Hash distribution and Revenue '!B562:S1302,7,1)</f>
        <v>0.63109999999999999</v>
      </c>
      <c r="E560" s="12">
        <f t="shared" si="114"/>
        <v>631100</v>
      </c>
      <c r="F560" s="12">
        <f t="shared" si="109"/>
        <v>31555</v>
      </c>
      <c r="G560">
        <f t="shared" si="110"/>
        <v>1098114</v>
      </c>
      <c r="H560">
        <f t="shared" si="115"/>
        <v>139460.478</v>
      </c>
      <c r="I560" s="21">
        <f t="shared" si="121"/>
        <v>131538.36985714285</v>
      </c>
      <c r="J560">
        <f t="shared" si="116"/>
        <v>65886.84</v>
      </c>
      <c r="K560">
        <f t="shared" si="117"/>
        <v>54905.700000000004</v>
      </c>
      <c r="L560">
        <f t="shared" si="118"/>
        <v>43924.56</v>
      </c>
      <c r="M560">
        <f t="shared" si="112"/>
        <v>43924.56</v>
      </c>
      <c r="N560">
        <f t="shared" si="111"/>
        <v>15635.471624266145</v>
      </c>
      <c r="O560" s="12">
        <f t="shared" si="113"/>
        <v>59560.031624266143</v>
      </c>
      <c r="P560" s="23">
        <f t="shared" si="119"/>
        <v>-202556.89764265963</v>
      </c>
      <c r="Q560">
        <f t="shared" si="120"/>
        <v>-20255689.764265962</v>
      </c>
    </row>
    <row r="561" spans="2:17">
      <c r="B561" s="15">
        <v>43670</v>
      </c>
      <c r="C561" s="12">
        <f>VLOOKUP(B561,'Hash distribution and Revenue '!B563:S1303,14,1)</f>
        <v>0.273722845945718</v>
      </c>
      <c r="D561">
        <f>VLOOKUP(B561,'Hash distribution and Revenue '!B563:S1303,7,1)</f>
        <v>0.63109999999999999</v>
      </c>
      <c r="E561" s="12">
        <f t="shared" si="114"/>
        <v>631100</v>
      </c>
      <c r="F561" s="12">
        <f t="shared" si="109"/>
        <v>31555</v>
      </c>
      <c r="G561">
        <f t="shared" si="110"/>
        <v>1098114</v>
      </c>
      <c r="H561">
        <f t="shared" si="115"/>
        <v>139460.478</v>
      </c>
      <c r="I561" s="21">
        <f t="shared" si="121"/>
        <v>131538.36985714285</v>
      </c>
      <c r="J561">
        <f t="shared" si="116"/>
        <v>65886.84</v>
      </c>
      <c r="K561">
        <f t="shared" si="117"/>
        <v>54905.700000000004</v>
      </c>
      <c r="L561">
        <f t="shared" si="118"/>
        <v>43924.56</v>
      </c>
      <c r="M561">
        <f t="shared" si="112"/>
        <v>43924.56</v>
      </c>
      <c r="N561">
        <f t="shared" si="111"/>
        <v>15635.471624266145</v>
      </c>
      <c r="O561" s="12">
        <f t="shared" si="113"/>
        <v>59560.031624266143</v>
      </c>
      <c r="P561" s="23">
        <f t="shared" si="119"/>
        <v>-217591.47540513115</v>
      </c>
      <c r="Q561">
        <f t="shared" si="120"/>
        <v>-21759147.540513113</v>
      </c>
    </row>
    <row r="562" spans="2:17">
      <c r="B562" s="15">
        <v>43673</v>
      </c>
      <c r="C562" s="12">
        <f>VLOOKUP(B562,'Hash distribution and Revenue '!B564:S1304,14,1)</f>
        <v>0.26439829295182699</v>
      </c>
      <c r="D562">
        <f>VLOOKUP(B562,'Hash distribution and Revenue '!B564:S1304,7,1)</f>
        <v>0.63109999999999999</v>
      </c>
      <c r="E562" s="12">
        <f t="shared" si="114"/>
        <v>631100</v>
      </c>
      <c r="F562" s="12">
        <f t="shared" si="109"/>
        <v>31555</v>
      </c>
      <c r="G562">
        <f t="shared" si="110"/>
        <v>1098114</v>
      </c>
      <c r="H562">
        <f t="shared" si="115"/>
        <v>139460.478</v>
      </c>
      <c r="I562" s="21">
        <f t="shared" si="121"/>
        <v>131538.36985714285</v>
      </c>
      <c r="J562">
        <f t="shared" si="116"/>
        <v>65886.84</v>
      </c>
      <c r="K562">
        <f t="shared" si="117"/>
        <v>54905.700000000004</v>
      </c>
      <c r="L562">
        <f t="shared" si="118"/>
        <v>43924.56</v>
      </c>
      <c r="M562">
        <f t="shared" si="112"/>
        <v>43924.56</v>
      </c>
      <c r="N562">
        <f t="shared" si="111"/>
        <v>15635.471624266145</v>
      </c>
      <c r="O562" s="12">
        <f t="shared" si="113"/>
        <v>59560.031624266143</v>
      </c>
      <c r="P562" s="23">
        <f t="shared" si="119"/>
        <v>-225265.32437493801</v>
      </c>
      <c r="Q562">
        <f t="shared" si="120"/>
        <v>-22526532.437493801</v>
      </c>
    </row>
    <row r="563" spans="2:17">
      <c r="B563" s="15">
        <v>43676</v>
      </c>
      <c r="C563" s="12">
        <f>VLOOKUP(B563,'Hash distribution and Revenue '!B565:S1305,14,1)</f>
        <v>0.26801764225751901</v>
      </c>
      <c r="D563">
        <f>VLOOKUP(B563,'Hash distribution and Revenue '!B565:S1305,7,1)</f>
        <v>0.63109999999999999</v>
      </c>
      <c r="E563" s="12">
        <f t="shared" si="114"/>
        <v>631100</v>
      </c>
      <c r="F563" s="12">
        <f t="shared" si="109"/>
        <v>31555</v>
      </c>
      <c r="G563">
        <f t="shared" si="110"/>
        <v>1098114</v>
      </c>
      <c r="H563">
        <f t="shared" si="115"/>
        <v>139460.478</v>
      </c>
      <c r="I563" s="21">
        <f t="shared" si="121"/>
        <v>131538.36985714285</v>
      </c>
      <c r="J563">
        <f t="shared" si="116"/>
        <v>65886.84</v>
      </c>
      <c r="K563">
        <f t="shared" si="117"/>
        <v>54905.700000000004</v>
      </c>
      <c r="L563">
        <f t="shared" si="118"/>
        <v>43924.56</v>
      </c>
      <c r="M563">
        <f t="shared" si="112"/>
        <v>43924.56</v>
      </c>
      <c r="N563">
        <f t="shared" si="111"/>
        <v>15635.471624266145</v>
      </c>
      <c r="O563" s="12">
        <f t="shared" si="113"/>
        <v>59560.031624266143</v>
      </c>
      <c r="P563" s="23">
        <f t="shared" si="119"/>
        <v>-222223.29509710844</v>
      </c>
      <c r="Q563">
        <f t="shared" si="120"/>
        <v>-22222329.509710845</v>
      </c>
    </row>
    <row r="564" spans="2:17">
      <c r="B564" s="14">
        <v>43679</v>
      </c>
      <c r="C564" s="12">
        <f>VLOOKUP(B564,'Hash distribution and Revenue '!B566:S1306,14,1)</f>
        <v>0.29342478253930399</v>
      </c>
      <c r="D564">
        <f>VLOOKUP(B564,'Hash distribution and Revenue '!B566:S1306,7,1)</f>
        <v>0.64110000000000011</v>
      </c>
      <c r="E564" s="12">
        <f t="shared" si="114"/>
        <v>641100.00000000012</v>
      </c>
      <c r="F564" s="12">
        <f t="shared" ref="F564:F594" si="122">E564/50</f>
        <v>12822.000000000002</v>
      </c>
      <c r="G564">
        <f t="shared" ref="G564:G594" si="123">F564*3.25*24</f>
        <v>1000116.0000000002</v>
      </c>
      <c r="H564">
        <f t="shared" si="115"/>
        <v>127014.73200000003</v>
      </c>
      <c r="I564" s="21">
        <f t="shared" si="121"/>
        <v>119799.60942857146</v>
      </c>
      <c r="J564">
        <f t="shared" si="116"/>
        <v>60006.960000000014</v>
      </c>
      <c r="K564">
        <f t="shared" si="117"/>
        <v>50005.800000000017</v>
      </c>
      <c r="L564">
        <f t="shared" si="118"/>
        <v>40004.640000000007</v>
      </c>
      <c r="M564">
        <f t="shared" si="112"/>
        <v>40004.640000000007</v>
      </c>
      <c r="N564">
        <f t="shared" ref="N564:N594" si="124">F564*6000/7/547.5</f>
        <v>20073.581213307243</v>
      </c>
      <c r="O564" s="12">
        <f t="shared" si="113"/>
        <v>60078.221213307246</v>
      </c>
      <c r="P564" s="23">
        <f t="shared" si="119"/>
        <v>-204747.28572211627</v>
      </c>
      <c r="Q564">
        <f t="shared" si="120"/>
        <v>-20474728.572211627</v>
      </c>
    </row>
    <row r="565" spans="2:17">
      <c r="B565" s="15">
        <v>43682</v>
      </c>
      <c r="C565" s="12">
        <f>VLOOKUP(B565,'Hash distribution and Revenue '!B567:S1307,14,1)</f>
        <v>0.29729704492187697</v>
      </c>
      <c r="D565">
        <f>VLOOKUP(B565,'Hash distribution and Revenue '!B567:S1307,7,1)</f>
        <v>0.64110000000000011</v>
      </c>
      <c r="E565" s="12">
        <f t="shared" si="114"/>
        <v>641100.00000000012</v>
      </c>
      <c r="F565" s="12">
        <f t="shared" si="122"/>
        <v>12822.000000000002</v>
      </c>
      <c r="G565">
        <f t="shared" si="123"/>
        <v>1000116.0000000002</v>
      </c>
      <c r="H565">
        <f t="shared" si="115"/>
        <v>127014.73200000003</v>
      </c>
      <c r="I565" s="21">
        <f t="shared" si="121"/>
        <v>119799.60942857146</v>
      </c>
      <c r="J565">
        <f t="shared" si="116"/>
        <v>60006.960000000014</v>
      </c>
      <c r="K565">
        <f t="shared" si="117"/>
        <v>50005.800000000017</v>
      </c>
      <c r="L565">
        <f t="shared" si="118"/>
        <v>40004.640000000007</v>
      </c>
      <c r="M565">
        <f t="shared" si="112"/>
        <v>40004.640000000007</v>
      </c>
      <c r="N565">
        <f t="shared" si="124"/>
        <v>20073.581213307243</v>
      </c>
      <c r="O565" s="12">
        <f t="shared" si="113"/>
        <v>60078.221213307246</v>
      </c>
      <c r="P565" s="23">
        <f t="shared" si="119"/>
        <v>-202080.46108244857</v>
      </c>
      <c r="Q565">
        <f t="shared" si="120"/>
        <v>-20208046.108244859</v>
      </c>
    </row>
    <row r="566" spans="2:17">
      <c r="B566" s="15">
        <v>43685</v>
      </c>
      <c r="C566" s="12">
        <f>VLOOKUP(B566,'Hash distribution and Revenue '!B568:S1308,14,1)</f>
        <v>0.30134540083126299</v>
      </c>
      <c r="D566">
        <f>VLOOKUP(B566,'Hash distribution and Revenue '!B568:S1308,7,1)</f>
        <v>0.64110000000000011</v>
      </c>
      <c r="E566" s="12">
        <f t="shared" si="114"/>
        <v>641100.00000000012</v>
      </c>
      <c r="F566" s="12">
        <f t="shared" si="122"/>
        <v>12822.000000000002</v>
      </c>
      <c r="G566">
        <f t="shared" si="123"/>
        <v>1000116.0000000002</v>
      </c>
      <c r="H566">
        <f t="shared" si="115"/>
        <v>127014.73200000003</v>
      </c>
      <c r="I566" s="21">
        <f t="shared" si="121"/>
        <v>119799.60942857146</v>
      </c>
      <c r="J566">
        <f t="shared" si="116"/>
        <v>60006.960000000014</v>
      </c>
      <c r="K566">
        <f t="shared" si="117"/>
        <v>50005.800000000017</v>
      </c>
      <c r="L566">
        <f t="shared" si="118"/>
        <v>40004.640000000007</v>
      </c>
      <c r="M566">
        <f t="shared" si="112"/>
        <v>40004.640000000007</v>
      </c>
      <c r="N566">
        <f t="shared" si="124"/>
        <v>20073.581213307243</v>
      </c>
      <c r="O566" s="12">
        <f t="shared" si="113"/>
        <v>60078.221213307246</v>
      </c>
      <c r="P566" s="23">
        <f t="shared" si="119"/>
        <v>-199365.64388300313</v>
      </c>
      <c r="Q566">
        <f t="shared" si="120"/>
        <v>-19936564.388300311</v>
      </c>
    </row>
    <row r="567" spans="2:17">
      <c r="B567" s="15">
        <v>43688</v>
      </c>
      <c r="C567" s="12">
        <f>VLOOKUP(B567,'Hash distribution and Revenue '!B569:S1309,14,1)</f>
        <v>0.29019378695123499</v>
      </c>
      <c r="D567">
        <f>VLOOKUP(B567,'Hash distribution and Revenue '!B569:S1309,7,1)</f>
        <v>0.64110000000000011</v>
      </c>
      <c r="E567" s="12">
        <f t="shared" si="114"/>
        <v>641100.00000000012</v>
      </c>
      <c r="F567" s="12">
        <f t="shared" si="122"/>
        <v>12822.000000000002</v>
      </c>
      <c r="G567">
        <f t="shared" si="123"/>
        <v>1000116.0000000002</v>
      </c>
      <c r="H567">
        <f t="shared" si="115"/>
        <v>127014.73200000003</v>
      </c>
      <c r="I567" s="21">
        <f t="shared" si="121"/>
        <v>119799.60942857146</v>
      </c>
      <c r="J567">
        <f t="shared" si="116"/>
        <v>60006.960000000014</v>
      </c>
      <c r="K567">
        <f t="shared" si="117"/>
        <v>50005.800000000017</v>
      </c>
      <c r="L567">
        <f t="shared" si="118"/>
        <v>40004.640000000007</v>
      </c>
      <c r="M567">
        <f t="shared" si="112"/>
        <v>40004.640000000007</v>
      </c>
      <c r="N567">
        <f t="shared" si="124"/>
        <v>20073.581213307243</v>
      </c>
      <c r="O567" s="12">
        <f t="shared" si="113"/>
        <v>60078.221213307246</v>
      </c>
      <c r="P567" s="23">
        <f t="shared" si="119"/>
        <v>-207026.93758779875</v>
      </c>
      <c r="Q567">
        <f t="shared" si="120"/>
        <v>-20702693.758779876</v>
      </c>
    </row>
    <row r="568" spans="2:17">
      <c r="B568" s="15">
        <v>43691</v>
      </c>
      <c r="C568" s="12">
        <f>VLOOKUP(B568,'Hash distribution and Revenue '!B570:S1310,14,1)</f>
        <v>0.25312801128622597</v>
      </c>
      <c r="D568">
        <f>VLOOKUP(B568,'Hash distribution and Revenue '!B570:S1310,7,1)</f>
        <v>0.64110000000000011</v>
      </c>
      <c r="E568" s="12">
        <f t="shared" si="114"/>
        <v>641100.00000000012</v>
      </c>
      <c r="F568" s="12">
        <f t="shared" si="122"/>
        <v>12822.000000000002</v>
      </c>
      <c r="G568">
        <f t="shared" si="123"/>
        <v>1000116.0000000002</v>
      </c>
      <c r="H568">
        <f t="shared" si="115"/>
        <v>127014.73200000003</v>
      </c>
      <c r="I568" s="21">
        <f t="shared" si="121"/>
        <v>119799.60942857146</v>
      </c>
      <c r="J568">
        <f t="shared" si="116"/>
        <v>60006.960000000014</v>
      </c>
      <c r="K568">
        <f t="shared" si="117"/>
        <v>50005.800000000017</v>
      </c>
      <c r="L568">
        <f t="shared" si="118"/>
        <v>40004.640000000007</v>
      </c>
      <c r="M568">
        <f t="shared" si="112"/>
        <v>40004.640000000007</v>
      </c>
      <c r="N568">
        <f t="shared" si="124"/>
        <v>20073.581213307243</v>
      </c>
      <c r="O568" s="12">
        <f t="shared" si="113"/>
        <v>60078.221213307246</v>
      </c>
      <c r="P568" s="23">
        <f t="shared" si="119"/>
        <v>-237342.23557487852</v>
      </c>
      <c r="Q568">
        <f t="shared" si="120"/>
        <v>-23734223.557487853</v>
      </c>
    </row>
    <row r="569" spans="2:17">
      <c r="B569" s="15">
        <v>43694</v>
      </c>
      <c r="C569" s="12">
        <f>VLOOKUP(B569,'Hash distribution and Revenue '!B571:S1311,14,1)</f>
        <v>0.25766188785953897</v>
      </c>
      <c r="D569">
        <f>VLOOKUP(B569,'Hash distribution and Revenue '!B571:S1311,7,1)</f>
        <v>0.64110000000000011</v>
      </c>
      <c r="E569" s="12">
        <f t="shared" si="114"/>
        <v>641100.00000000012</v>
      </c>
      <c r="F569" s="12">
        <f t="shared" si="122"/>
        <v>12822.000000000002</v>
      </c>
      <c r="G569">
        <f t="shared" si="123"/>
        <v>1000116.0000000002</v>
      </c>
      <c r="H569">
        <f t="shared" si="115"/>
        <v>127014.73200000003</v>
      </c>
      <c r="I569" s="21">
        <f t="shared" si="121"/>
        <v>119799.60942857146</v>
      </c>
      <c r="J569">
        <f t="shared" si="116"/>
        <v>60006.960000000014</v>
      </c>
      <c r="K569">
        <f t="shared" si="117"/>
        <v>50005.800000000017</v>
      </c>
      <c r="L569">
        <f t="shared" si="118"/>
        <v>40004.640000000007</v>
      </c>
      <c r="M569">
        <f t="shared" si="112"/>
        <v>40004.640000000007</v>
      </c>
      <c r="N569">
        <f t="shared" si="124"/>
        <v>20073.581213307243</v>
      </c>
      <c r="O569" s="12">
        <f t="shared" si="113"/>
        <v>60078.221213307246</v>
      </c>
      <c r="P569" s="23">
        <f t="shared" si="119"/>
        <v>-233165.8905804886</v>
      </c>
      <c r="Q569">
        <f t="shared" si="120"/>
        <v>-23316589.058048859</v>
      </c>
    </row>
    <row r="570" spans="2:17">
      <c r="B570" s="15">
        <v>43697</v>
      </c>
      <c r="C570" s="12">
        <f>VLOOKUP(B570,'Hash distribution and Revenue '!B572:S1312,14,1)</f>
        <v>0.265772438199955</v>
      </c>
      <c r="D570">
        <f>VLOOKUP(B570,'Hash distribution and Revenue '!B572:S1312,7,1)</f>
        <v>0.64110000000000011</v>
      </c>
      <c r="E570" s="12">
        <f t="shared" si="114"/>
        <v>641100.00000000012</v>
      </c>
      <c r="F570" s="12">
        <f t="shared" si="122"/>
        <v>12822.000000000002</v>
      </c>
      <c r="G570">
        <f t="shared" si="123"/>
        <v>1000116.0000000002</v>
      </c>
      <c r="H570">
        <f t="shared" si="115"/>
        <v>127014.73200000003</v>
      </c>
      <c r="I570" s="21">
        <f t="shared" si="121"/>
        <v>119799.60942857146</v>
      </c>
      <c r="J570">
        <f t="shared" si="116"/>
        <v>60006.960000000014</v>
      </c>
      <c r="K570">
        <f t="shared" si="117"/>
        <v>50005.800000000017</v>
      </c>
      <c r="L570">
        <f t="shared" si="118"/>
        <v>40004.640000000007</v>
      </c>
      <c r="M570">
        <f t="shared" si="112"/>
        <v>40004.640000000007</v>
      </c>
      <c r="N570">
        <f t="shared" si="124"/>
        <v>20073.581213307243</v>
      </c>
      <c r="O570" s="12">
        <f t="shared" si="113"/>
        <v>60078.221213307246</v>
      </c>
      <c r="P570" s="23">
        <f t="shared" si="119"/>
        <v>-226050.36040520179</v>
      </c>
      <c r="Q570">
        <f t="shared" si="120"/>
        <v>-22605036.04052018</v>
      </c>
    </row>
    <row r="571" spans="2:17">
      <c r="B571" s="15">
        <v>43700</v>
      </c>
      <c r="C571" s="12">
        <f>VLOOKUP(B571,'Hash distribution and Revenue '!B573:S1313,14,1)</f>
        <v>0.25700013505350899</v>
      </c>
      <c r="D571">
        <f>VLOOKUP(B571,'Hash distribution and Revenue '!B573:S1313,7,1)</f>
        <v>0.64110000000000011</v>
      </c>
      <c r="E571" s="12">
        <f t="shared" si="114"/>
        <v>641100.00000000012</v>
      </c>
      <c r="F571" s="12">
        <f t="shared" si="122"/>
        <v>12822.000000000002</v>
      </c>
      <c r="G571">
        <f t="shared" si="123"/>
        <v>1000116.0000000002</v>
      </c>
      <c r="H571">
        <f t="shared" si="115"/>
        <v>127014.73200000003</v>
      </c>
      <c r="I571" s="21">
        <f t="shared" si="121"/>
        <v>119799.60942857146</v>
      </c>
      <c r="J571">
        <f t="shared" si="116"/>
        <v>60006.960000000014</v>
      </c>
      <c r="K571">
        <f t="shared" si="117"/>
        <v>50005.800000000017</v>
      </c>
      <c r="L571">
        <f t="shared" si="118"/>
        <v>40004.640000000007</v>
      </c>
      <c r="M571">
        <f t="shared" si="112"/>
        <v>40004.640000000007</v>
      </c>
      <c r="N571">
        <f t="shared" si="124"/>
        <v>20073.581213307243</v>
      </c>
      <c r="O571" s="12">
        <f t="shared" si="113"/>
        <v>60078.221213307246</v>
      </c>
      <c r="P571" s="23">
        <f t="shared" si="119"/>
        <v>-233766.2748724377</v>
      </c>
      <c r="Q571">
        <f t="shared" si="120"/>
        <v>-23376627.487243772</v>
      </c>
    </row>
    <row r="572" spans="2:17">
      <c r="B572" s="15">
        <v>43703</v>
      </c>
      <c r="C572" s="12">
        <f>VLOOKUP(B572,'Hash distribution and Revenue '!B574:S1314,14,1)</f>
        <v>0.25608280391042998</v>
      </c>
      <c r="D572">
        <f>VLOOKUP(B572,'Hash distribution and Revenue '!B574:S1314,7,1)</f>
        <v>0.64110000000000011</v>
      </c>
      <c r="E572" s="12">
        <f t="shared" si="114"/>
        <v>641100.00000000012</v>
      </c>
      <c r="F572" s="12">
        <f t="shared" si="122"/>
        <v>12822.000000000002</v>
      </c>
      <c r="G572">
        <f t="shared" si="123"/>
        <v>1000116.0000000002</v>
      </c>
      <c r="H572">
        <f t="shared" si="115"/>
        <v>127014.73200000003</v>
      </c>
      <c r="I572" s="21">
        <f t="shared" si="121"/>
        <v>119799.60942857146</v>
      </c>
      <c r="J572">
        <f t="shared" si="116"/>
        <v>60006.960000000014</v>
      </c>
      <c r="K572">
        <f t="shared" si="117"/>
        <v>50005.800000000017</v>
      </c>
      <c r="L572">
        <f t="shared" si="118"/>
        <v>40004.640000000007</v>
      </c>
      <c r="M572">
        <f t="shared" si="112"/>
        <v>40004.640000000007</v>
      </c>
      <c r="N572">
        <f t="shared" si="124"/>
        <v>20073.581213307243</v>
      </c>
      <c r="O572" s="12">
        <f t="shared" si="113"/>
        <v>60078.221213307246</v>
      </c>
      <c r="P572" s="23">
        <f t="shared" si="119"/>
        <v>-234603.66808353437</v>
      </c>
      <c r="Q572">
        <f t="shared" si="120"/>
        <v>-23460366.808353439</v>
      </c>
    </row>
    <row r="573" spans="2:17">
      <c r="B573" s="15">
        <v>43706</v>
      </c>
      <c r="C573" s="12">
        <f>VLOOKUP(B573,'Hash distribution and Revenue '!B575:S1315,14,1)</f>
        <v>0.2348318341027</v>
      </c>
      <c r="D573">
        <f>VLOOKUP(B573,'Hash distribution and Revenue '!B575:S1315,7,1)</f>
        <v>0.64110000000000011</v>
      </c>
      <c r="E573" s="12">
        <f t="shared" si="114"/>
        <v>641100.00000000012</v>
      </c>
      <c r="F573" s="12">
        <f t="shared" si="122"/>
        <v>12822.000000000002</v>
      </c>
      <c r="G573">
        <f t="shared" si="123"/>
        <v>1000116.0000000002</v>
      </c>
      <c r="H573">
        <f t="shared" si="115"/>
        <v>127014.73200000003</v>
      </c>
      <c r="I573" s="21">
        <f t="shared" si="121"/>
        <v>119799.60942857146</v>
      </c>
      <c r="J573">
        <f t="shared" si="116"/>
        <v>60006.960000000014</v>
      </c>
      <c r="K573">
        <f t="shared" si="117"/>
        <v>50005.800000000017</v>
      </c>
      <c r="L573">
        <f t="shared" si="118"/>
        <v>40004.640000000007</v>
      </c>
      <c r="M573">
        <f t="shared" si="112"/>
        <v>40004.640000000007</v>
      </c>
      <c r="N573">
        <f t="shared" si="124"/>
        <v>20073.581213307243</v>
      </c>
      <c r="O573" s="12">
        <f t="shared" si="113"/>
        <v>60078.221213307246</v>
      </c>
      <c r="P573" s="23">
        <f t="shared" si="119"/>
        <v>-255834.08063490651</v>
      </c>
      <c r="Q573">
        <f t="shared" si="120"/>
        <v>-25583408.063490652</v>
      </c>
    </row>
    <row r="574" spans="2:17">
      <c r="B574" s="15">
        <v>43709</v>
      </c>
      <c r="C574" s="12">
        <f>VLOOKUP(B574,'Hash distribution and Revenue '!B576:S1316,14,1)</f>
        <v>0.22778607043174801</v>
      </c>
      <c r="D574">
        <f>VLOOKUP(B574,'Hash distribution and Revenue '!B576:S1316,7,1)</f>
        <v>0.66710000000000003</v>
      </c>
      <c r="E574" s="12">
        <f t="shared" si="114"/>
        <v>667100</v>
      </c>
      <c r="F574" s="12">
        <f t="shared" si="122"/>
        <v>13342</v>
      </c>
      <c r="G574">
        <f t="shared" si="123"/>
        <v>1040676</v>
      </c>
      <c r="H574">
        <f t="shared" si="115"/>
        <v>132165.85200000001</v>
      </c>
      <c r="I574" s="21">
        <f t="shared" si="121"/>
        <v>124658.118</v>
      </c>
      <c r="J574">
        <f t="shared" si="116"/>
        <v>62440.56</v>
      </c>
      <c r="K574">
        <f t="shared" si="117"/>
        <v>52033.8</v>
      </c>
      <c r="L574">
        <f t="shared" si="118"/>
        <v>41627.040000000001</v>
      </c>
      <c r="M574">
        <f t="shared" si="112"/>
        <v>41627.040000000001</v>
      </c>
      <c r="N574">
        <f t="shared" si="124"/>
        <v>20887.671232876713</v>
      </c>
      <c r="O574" s="12">
        <f t="shared" si="113"/>
        <v>62514.711232876711</v>
      </c>
      <c r="P574" s="23">
        <f t="shared" si="119"/>
        <v>-274443.83815180487</v>
      </c>
      <c r="Q574">
        <f t="shared" si="120"/>
        <v>-27444383.815180488</v>
      </c>
    </row>
    <row r="575" spans="2:17">
      <c r="B575" s="15">
        <v>43712</v>
      </c>
      <c r="C575" s="12">
        <f>VLOOKUP(B575,'Hash distribution and Revenue '!B577:S1317,14,1)</f>
        <v>0.24731345201188801</v>
      </c>
      <c r="D575">
        <f>VLOOKUP(B575,'Hash distribution and Revenue '!B577:S1317,7,1)</f>
        <v>0.66710000000000003</v>
      </c>
      <c r="E575" s="12">
        <f t="shared" si="114"/>
        <v>667100</v>
      </c>
      <c r="F575" s="12">
        <f t="shared" si="122"/>
        <v>13342</v>
      </c>
      <c r="G575">
        <f t="shared" si="123"/>
        <v>1040676</v>
      </c>
      <c r="H575">
        <f t="shared" si="115"/>
        <v>132165.85200000001</v>
      </c>
      <c r="I575" s="21">
        <f t="shared" si="121"/>
        <v>124658.118</v>
      </c>
      <c r="J575">
        <f t="shared" si="116"/>
        <v>62440.56</v>
      </c>
      <c r="K575">
        <f t="shared" si="117"/>
        <v>52033.8</v>
      </c>
      <c r="L575">
        <f t="shared" si="118"/>
        <v>41627.040000000001</v>
      </c>
      <c r="M575">
        <f t="shared" si="112"/>
        <v>41627.040000000001</v>
      </c>
      <c r="N575">
        <f t="shared" si="124"/>
        <v>20887.671232876713</v>
      </c>
      <c r="O575" s="12">
        <f t="shared" si="113"/>
        <v>62514.711232876711</v>
      </c>
      <c r="P575" s="23">
        <f t="shared" si="119"/>
        <v>-252774.21592263295</v>
      </c>
      <c r="Q575">
        <f t="shared" si="120"/>
        <v>-25277421.592263296</v>
      </c>
    </row>
    <row r="576" spans="2:17">
      <c r="B576" s="15">
        <v>43715</v>
      </c>
      <c r="C576" s="12">
        <f>VLOOKUP(B576,'Hash distribution and Revenue '!B578:S1318,14,1)</f>
        <v>0.245510392965781</v>
      </c>
      <c r="D576">
        <f>VLOOKUP(B576,'Hash distribution and Revenue '!B578:S1318,7,1)</f>
        <v>0.66710000000000003</v>
      </c>
      <c r="E576" s="12">
        <f t="shared" si="114"/>
        <v>667100</v>
      </c>
      <c r="F576" s="12">
        <f t="shared" si="122"/>
        <v>13342</v>
      </c>
      <c r="G576">
        <f t="shared" si="123"/>
        <v>1040676</v>
      </c>
      <c r="H576">
        <f t="shared" si="115"/>
        <v>132165.85200000001</v>
      </c>
      <c r="I576" s="21">
        <f t="shared" si="121"/>
        <v>124658.118</v>
      </c>
      <c r="J576">
        <f t="shared" si="116"/>
        <v>62440.56</v>
      </c>
      <c r="K576">
        <f t="shared" si="117"/>
        <v>52033.8</v>
      </c>
      <c r="L576">
        <f t="shared" si="118"/>
        <v>41627.040000000001</v>
      </c>
      <c r="M576">
        <f t="shared" si="112"/>
        <v>41627.040000000001</v>
      </c>
      <c r="N576">
        <f t="shared" si="124"/>
        <v>20887.671232876713</v>
      </c>
      <c r="O576" s="12">
        <f t="shared" si="113"/>
        <v>62514.711232876711</v>
      </c>
      <c r="P576" s="23">
        <f t="shared" si="119"/>
        <v>-254630.62873756609</v>
      </c>
      <c r="Q576">
        <f t="shared" si="120"/>
        <v>-25463062.87375661</v>
      </c>
    </row>
    <row r="577" spans="2:17">
      <c r="B577" s="15">
        <v>43718</v>
      </c>
      <c r="C577" s="12">
        <f>VLOOKUP(B577,'Hash distribution and Revenue '!B579:S1319,14,1)</f>
        <v>0.236143309803796</v>
      </c>
      <c r="D577">
        <f>VLOOKUP(B577,'Hash distribution and Revenue '!B579:S1319,7,1)</f>
        <v>0.66710000000000003</v>
      </c>
      <c r="E577" s="12">
        <f t="shared" si="114"/>
        <v>667100</v>
      </c>
      <c r="F577" s="12">
        <f t="shared" si="122"/>
        <v>13342</v>
      </c>
      <c r="G577">
        <f t="shared" si="123"/>
        <v>1040676</v>
      </c>
      <c r="H577">
        <f t="shared" si="115"/>
        <v>132165.85200000001</v>
      </c>
      <c r="I577" s="21">
        <f t="shared" si="121"/>
        <v>124658.118</v>
      </c>
      <c r="J577">
        <f t="shared" si="116"/>
        <v>62440.56</v>
      </c>
      <c r="K577">
        <f t="shared" si="117"/>
        <v>52033.8</v>
      </c>
      <c r="L577">
        <f t="shared" si="118"/>
        <v>41627.040000000001</v>
      </c>
      <c r="M577">
        <f t="shared" ref="M577:M640" si="125">G577*0.04</f>
        <v>41627.040000000001</v>
      </c>
      <c r="N577">
        <f t="shared" si="124"/>
        <v>20887.671232876713</v>
      </c>
      <c r="O577" s="12">
        <f t="shared" ref="O577:O640" si="126">M577+N577</f>
        <v>62514.711232876711</v>
      </c>
      <c r="P577" s="23">
        <f t="shared" si="119"/>
        <v>-264731.08698911779</v>
      </c>
      <c r="Q577">
        <f t="shared" si="120"/>
        <v>-26473108.698911779</v>
      </c>
    </row>
    <row r="578" spans="2:17">
      <c r="B578" s="15">
        <v>43721</v>
      </c>
      <c r="C578" s="12">
        <f>VLOOKUP(B578,'Hash distribution and Revenue '!B580:S1320,14,1)</f>
        <v>0.24185245209932399</v>
      </c>
      <c r="D578">
        <f>VLOOKUP(B578,'Hash distribution and Revenue '!B580:S1320,7,1)</f>
        <v>0.66710000000000003</v>
      </c>
      <c r="E578" s="12">
        <f t="shared" si="114"/>
        <v>667100</v>
      </c>
      <c r="F578" s="12">
        <f t="shared" si="122"/>
        <v>13342</v>
      </c>
      <c r="G578">
        <f t="shared" si="123"/>
        <v>1040676</v>
      </c>
      <c r="H578">
        <f t="shared" si="115"/>
        <v>132165.85200000001</v>
      </c>
      <c r="I578" s="21">
        <f t="shared" si="121"/>
        <v>124658.118</v>
      </c>
      <c r="J578">
        <f t="shared" si="116"/>
        <v>62440.56</v>
      </c>
      <c r="K578">
        <f t="shared" si="117"/>
        <v>52033.8</v>
      </c>
      <c r="L578">
        <f t="shared" si="118"/>
        <v>41627.040000000001</v>
      </c>
      <c r="M578">
        <f t="shared" si="125"/>
        <v>41627.040000000001</v>
      </c>
      <c r="N578">
        <f t="shared" si="124"/>
        <v>20887.671232876713</v>
      </c>
      <c r="O578" s="12">
        <f t="shared" si="126"/>
        <v>62514.711232876711</v>
      </c>
      <c r="P578" s="23">
        <f t="shared" si="119"/>
        <v>-258481.8505571784</v>
      </c>
      <c r="Q578">
        <f t="shared" si="120"/>
        <v>-25848185.055717841</v>
      </c>
    </row>
    <row r="579" spans="2:17">
      <c r="B579" s="15">
        <v>43724</v>
      </c>
      <c r="C579" s="12">
        <f>VLOOKUP(B579,'Hash distribution and Revenue '!B581:S1321,14,1)</f>
        <v>0.217329054583252</v>
      </c>
      <c r="D579">
        <f>VLOOKUP(B579,'Hash distribution and Revenue '!B581:S1321,7,1)</f>
        <v>0.66710000000000003</v>
      </c>
      <c r="E579" s="12">
        <f t="shared" si="114"/>
        <v>667100</v>
      </c>
      <c r="F579" s="12">
        <f t="shared" si="122"/>
        <v>13342</v>
      </c>
      <c r="G579">
        <f t="shared" si="123"/>
        <v>1040676</v>
      </c>
      <c r="H579">
        <f t="shared" si="115"/>
        <v>132165.85200000001</v>
      </c>
      <c r="I579" s="21">
        <f t="shared" si="121"/>
        <v>124658.118</v>
      </c>
      <c r="J579">
        <f t="shared" si="116"/>
        <v>62440.56</v>
      </c>
      <c r="K579">
        <f t="shared" si="117"/>
        <v>52033.8</v>
      </c>
      <c r="L579">
        <f t="shared" si="118"/>
        <v>41627.040000000001</v>
      </c>
      <c r="M579">
        <f t="shared" si="125"/>
        <v>41627.040000000001</v>
      </c>
      <c r="N579">
        <f t="shared" si="124"/>
        <v>20887.671232876713</v>
      </c>
      <c r="O579" s="12">
        <f t="shared" si="126"/>
        <v>62514.711232876711</v>
      </c>
      <c r="P579" s="23">
        <f t="shared" si="119"/>
        <v>-287649.0399486589</v>
      </c>
      <c r="Q579">
        <f t="shared" si="120"/>
        <v>-28764903.994865891</v>
      </c>
    </row>
    <row r="580" spans="2:17">
      <c r="B580" s="15">
        <v>43727</v>
      </c>
      <c r="C580" s="12">
        <f>VLOOKUP(B580,'Hash distribution and Revenue '!B582:S1322,14,1)</f>
        <v>0.21710954288878601</v>
      </c>
      <c r="D580">
        <f>VLOOKUP(B580,'Hash distribution and Revenue '!B582:S1322,7,1)</f>
        <v>0.66710000000000003</v>
      </c>
      <c r="E580" s="12">
        <f t="shared" si="114"/>
        <v>667100</v>
      </c>
      <c r="F580" s="12">
        <f t="shared" si="122"/>
        <v>13342</v>
      </c>
      <c r="G580">
        <f t="shared" si="123"/>
        <v>1040676</v>
      </c>
      <c r="H580">
        <f t="shared" si="115"/>
        <v>132165.85200000001</v>
      </c>
      <c r="I580" s="21">
        <f t="shared" si="121"/>
        <v>124658.118</v>
      </c>
      <c r="J580">
        <f t="shared" si="116"/>
        <v>62440.56</v>
      </c>
      <c r="K580">
        <f t="shared" si="117"/>
        <v>52033.8</v>
      </c>
      <c r="L580">
        <f t="shared" si="118"/>
        <v>41627.040000000001</v>
      </c>
      <c r="M580">
        <f t="shared" si="125"/>
        <v>41627.040000000001</v>
      </c>
      <c r="N580">
        <f t="shared" si="124"/>
        <v>20887.671232876713</v>
      </c>
      <c r="O580" s="12">
        <f t="shared" si="126"/>
        <v>62514.711232876711</v>
      </c>
      <c r="P580" s="23">
        <f t="shared" si="119"/>
        <v>-287939.87261700776</v>
      </c>
      <c r="Q580">
        <f t="shared" si="120"/>
        <v>-28793987.261700775</v>
      </c>
    </row>
    <row r="581" spans="2:17">
      <c r="B581" s="15">
        <v>43730</v>
      </c>
      <c r="C581" s="12">
        <f>VLOOKUP(B581,'Hash distribution and Revenue '!B583:S1323,14,1)</f>
        <v>0.21296419776843101</v>
      </c>
      <c r="D581">
        <f>VLOOKUP(B581,'Hash distribution and Revenue '!B583:S1323,7,1)</f>
        <v>0.66710000000000003</v>
      </c>
      <c r="E581" s="12">
        <f t="shared" si="114"/>
        <v>667100</v>
      </c>
      <c r="F581" s="12">
        <f t="shared" si="122"/>
        <v>13342</v>
      </c>
      <c r="G581">
        <f t="shared" si="123"/>
        <v>1040676</v>
      </c>
      <c r="H581">
        <f t="shared" si="115"/>
        <v>132165.85200000001</v>
      </c>
      <c r="I581" s="21">
        <f t="shared" si="121"/>
        <v>124658.118</v>
      </c>
      <c r="J581">
        <f t="shared" si="116"/>
        <v>62440.56</v>
      </c>
      <c r="K581">
        <f t="shared" si="117"/>
        <v>52033.8</v>
      </c>
      <c r="L581">
        <f t="shared" si="118"/>
        <v>41627.040000000001</v>
      </c>
      <c r="M581">
        <f t="shared" si="125"/>
        <v>41627.040000000001</v>
      </c>
      <c r="N581">
        <f t="shared" si="124"/>
        <v>20887.671232876713</v>
      </c>
      <c r="O581" s="12">
        <f t="shared" si="126"/>
        <v>62514.711232876711</v>
      </c>
      <c r="P581" s="23">
        <f t="shared" si="119"/>
        <v>-293544.63766090287</v>
      </c>
      <c r="Q581">
        <f t="shared" si="120"/>
        <v>-29354463.766090285</v>
      </c>
    </row>
    <row r="582" spans="2:17">
      <c r="B582" s="15">
        <v>43733</v>
      </c>
      <c r="C582" s="12">
        <f>VLOOKUP(B582,'Hash distribution and Revenue '!B584:S1324,14,1)</f>
        <v>0.17947914795938399</v>
      </c>
      <c r="D582">
        <f>VLOOKUP(B582,'Hash distribution and Revenue '!B584:S1324,7,1)</f>
        <v>0.66710000000000003</v>
      </c>
      <c r="E582" s="12">
        <f t="shared" ref="E582:E645" si="127">D582*1000000</f>
        <v>667100</v>
      </c>
      <c r="F582" s="12">
        <f t="shared" si="122"/>
        <v>13342</v>
      </c>
      <c r="G582">
        <f t="shared" si="123"/>
        <v>1040676</v>
      </c>
      <c r="H582">
        <f t="shared" ref="H582:H645" si="128">G582*0.127</f>
        <v>132165.85200000001</v>
      </c>
      <c r="I582" s="21">
        <f t="shared" si="121"/>
        <v>124658.118</v>
      </c>
      <c r="J582">
        <f t="shared" ref="J582:J645" si="129">G582*0.06</f>
        <v>62440.56</v>
      </c>
      <c r="K582">
        <f t="shared" ref="K582:K645" si="130">G582*0.05</f>
        <v>52033.8</v>
      </c>
      <c r="L582">
        <f t="shared" ref="L582:L645" si="131">G582*0.04</f>
        <v>41627.040000000001</v>
      </c>
      <c r="M582">
        <f t="shared" si="125"/>
        <v>41627.040000000001</v>
      </c>
      <c r="N582">
        <f t="shared" si="124"/>
        <v>20887.671232876713</v>
      </c>
      <c r="O582" s="12">
        <f t="shared" si="126"/>
        <v>62514.711232876711</v>
      </c>
      <c r="P582" s="23">
        <f t="shared" ref="P582:P645" si="132">(C582-O582)/C582</f>
        <v>-348310.83423616289</v>
      </c>
      <c r="Q582">
        <f t="shared" ref="Q582:Q645" si="133">P582*100</f>
        <v>-34831083.42361629</v>
      </c>
    </row>
    <row r="583" spans="2:17">
      <c r="B583" s="15">
        <v>43736</v>
      </c>
      <c r="C583" s="12">
        <f>VLOOKUP(B583,'Hash distribution and Revenue '!B585:S1325,14,1)</f>
        <v>0.162501915136156</v>
      </c>
      <c r="D583">
        <f>VLOOKUP(B583,'Hash distribution and Revenue '!B585:S1325,7,1)</f>
        <v>0.66710000000000003</v>
      </c>
      <c r="E583" s="12">
        <f t="shared" si="127"/>
        <v>667100</v>
      </c>
      <c r="F583" s="12">
        <f t="shared" si="122"/>
        <v>13342</v>
      </c>
      <c r="G583">
        <f t="shared" si="123"/>
        <v>1040676</v>
      </c>
      <c r="H583">
        <f t="shared" si="128"/>
        <v>132165.85200000001</v>
      </c>
      <c r="I583" s="21">
        <f t="shared" ref="I583:I646" si="134">G583*$I$5</f>
        <v>124658.118</v>
      </c>
      <c r="J583">
        <f t="shared" si="129"/>
        <v>62440.56</v>
      </c>
      <c r="K583">
        <f t="shared" si="130"/>
        <v>52033.8</v>
      </c>
      <c r="L583">
        <f t="shared" si="131"/>
        <v>41627.040000000001</v>
      </c>
      <c r="M583">
        <f t="shared" si="125"/>
        <v>41627.040000000001</v>
      </c>
      <c r="N583">
        <f t="shared" si="124"/>
        <v>20887.671232876713</v>
      </c>
      <c r="O583" s="12">
        <f t="shared" si="126"/>
        <v>62514.711232876711</v>
      </c>
      <c r="P583" s="23">
        <f t="shared" si="132"/>
        <v>-384700.38139908877</v>
      </c>
      <c r="Q583">
        <f t="shared" si="133"/>
        <v>-38470038.13990888</v>
      </c>
    </row>
    <row r="584" spans="2:17">
      <c r="B584" s="15">
        <v>43739</v>
      </c>
      <c r="C584" s="12">
        <f>VLOOKUP(B584,'Hash distribution and Revenue '!B586:S1326,14,1)</f>
        <v>0.16442058357553599</v>
      </c>
      <c r="D584">
        <f>VLOOKUP(B584,'Hash distribution and Revenue '!B586:S1326,7,1)</f>
        <v>0.62419999999999998</v>
      </c>
      <c r="E584" s="12">
        <f t="shared" si="127"/>
        <v>624200</v>
      </c>
      <c r="F584" s="12">
        <f t="shared" si="122"/>
        <v>12484</v>
      </c>
      <c r="G584">
        <f t="shared" si="123"/>
        <v>973752</v>
      </c>
      <c r="H584">
        <f t="shared" si="128"/>
        <v>123666.504</v>
      </c>
      <c r="I584" s="21">
        <f t="shared" si="134"/>
        <v>116641.57885714286</v>
      </c>
      <c r="J584">
        <f t="shared" si="129"/>
        <v>58425.119999999995</v>
      </c>
      <c r="K584">
        <f t="shared" si="130"/>
        <v>48687.600000000006</v>
      </c>
      <c r="L584">
        <f t="shared" si="131"/>
        <v>38950.080000000002</v>
      </c>
      <c r="M584">
        <f t="shared" si="125"/>
        <v>38950.080000000002</v>
      </c>
      <c r="N584">
        <f t="shared" si="124"/>
        <v>19544.422700587085</v>
      </c>
      <c r="O584" s="12">
        <f t="shared" si="126"/>
        <v>58494.502700587087</v>
      </c>
      <c r="P584" s="23">
        <f t="shared" si="132"/>
        <v>-355760.43466072966</v>
      </c>
      <c r="Q584">
        <f t="shared" si="133"/>
        <v>-35576043.466072969</v>
      </c>
    </row>
    <row r="585" spans="2:17">
      <c r="B585" s="15">
        <v>43742</v>
      </c>
      <c r="C585" s="12">
        <f>VLOOKUP(B585,'Hash distribution and Revenue '!B587:S1327,14,1)</f>
        <v>0.16171403136246601</v>
      </c>
      <c r="D585">
        <f>VLOOKUP(B585,'Hash distribution and Revenue '!B587:S1327,7,1)</f>
        <v>0.62419999999999998</v>
      </c>
      <c r="E585" s="12">
        <f t="shared" si="127"/>
        <v>624200</v>
      </c>
      <c r="F585" s="12">
        <f t="shared" si="122"/>
        <v>12484</v>
      </c>
      <c r="G585">
        <f t="shared" si="123"/>
        <v>973752</v>
      </c>
      <c r="H585">
        <f t="shared" si="128"/>
        <v>123666.504</v>
      </c>
      <c r="I585" s="21">
        <f t="shared" si="134"/>
        <v>116641.57885714286</v>
      </c>
      <c r="J585">
        <f t="shared" si="129"/>
        <v>58425.119999999995</v>
      </c>
      <c r="K585">
        <f t="shared" si="130"/>
        <v>48687.600000000006</v>
      </c>
      <c r="L585">
        <f t="shared" si="131"/>
        <v>38950.080000000002</v>
      </c>
      <c r="M585">
        <f t="shared" si="125"/>
        <v>38950.080000000002</v>
      </c>
      <c r="N585">
        <f t="shared" si="124"/>
        <v>19544.422700587085</v>
      </c>
      <c r="O585" s="12">
        <f t="shared" si="126"/>
        <v>58494.502700587087</v>
      </c>
      <c r="P585" s="23">
        <f t="shared" si="132"/>
        <v>-361714.69163022994</v>
      </c>
      <c r="Q585">
        <f t="shared" si="133"/>
        <v>-36171469.163022995</v>
      </c>
    </row>
    <row r="586" spans="2:17">
      <c r="B586" s="15">
        <v>43745</v>
      </c>
      <c r="C586" s="12">
        <f>VLOOKUP(B586,'Hash distribution and Revenue '!B588:S1328,14,1)</f>
        <v>0.162496003051811</v>
      </c>
      <c r="D586">
        <f>VLOOKUP(B586,'Hash distribution and Revenue '!B588:S1328,7,1)</f>
        <v>0.62419999999999998</v>
      </c>
      <c r="E586" s="12">
        <f t="shared" si="127"/>
        <v>624200</v>
      </c>
      <c r="F586" s="12">
        <f t="shared" si="122"/>
        <v>12484</v>
      </c>
      <c r="G586">
        <f t="shared" si="123"/>
        <v>973752</v>
      </c>
      <c r="H586">
        <f t="shared" si="128"/>
        <v>123666.504</v>
      </c>
      <c r="I586" s="21">
        <f t="shared" si="134"/>
        <v>116641.57885714286</v>
      </c>
      <c r="J586">
        <f t="shared" si="129"/>
        <v>58425.119999999995</v>
      </c>
      <c r="K586">
        <f t="shared" si="130"/>
        <v>48687.600000000006</v>
      </c>
      <c r="L586">
        <f t="shared" si="131"/>
        <v>38950.080000000002</v>
      </c>
      <c r="M586">
        <f t="shared" si="125"/>
        <v>38950.080000000002</v>
      </c>
      <c r="N586">
        <f t="shared" si="124"/>
        <v>19544.422700587085</v>
      </c>
      <c r="O586" s="12">
        <f t="shared" si="126"/>
        <v>58494.502700587087</v>
      </c>
      <c r="P586" s="23">
        <f t="shared" si="132"/>
        <v>-359974.02462836838</v>
      </c>
      <c r="Q586">
        <f t="shared" si="133"/>
        <v>-35997402.462836839</v>
      </c>
    </row>
    <row r="587" spans="2:17">
      <c r="B587" s="15">
        <v>43748</v>
      </c>
      <c r="C587" s="12">
        <f>VLOOKUP(B587,'Hash distribution and Revenue '!B589:S1329,14,1)</f>
        <v>0.16598351695522601</v>
      </c>
      <c r="D587">
        <f>VLOOKUP(B587,'Hash distribution and Revenue '!B589:S1329,7,1)</f>
        <v>0.62419999999999998</v>
      </c>
      <c r="E587" s="12">
        <f t="shared" si="127"/>
        <v>624200</v>
      </c>
      <c r="F587" s="12">
        <f t="shared" si="122"/>
        <v>12484</v>
      </c>
      <c r="G587">
        <f t="shared" si="123"/>
        <v>973752</v>
      </c>
      <c r="H587">
        <f t="shared" si="128"/>
        <v>123666.504</v>
      </c>
      <c r="I587" s="21">
        <f t="shared" si="134"/>
        <v>116641.57885714286</v>
      </c>
      <c r="J587">
        <f t="shared" si="129"/>
        <v>58425.119999999995</v>
      </c>
      <c r="K587">
        <f t="shared" si="130"/>
        <v>48687.600000000006</v>
      </c>
      <c r="L587">
        <f t="shared" si="131"/>
        <v>38950.080000000002</v>
      </c>
      <c r="M587">
        <f t="shared" si="125"/>
        <v>38950.080000000002</v>
      </c>
      <c r="N587">
        <f t="shared" si="124"/>
        <v>19544.422700587085</v>
      </c>
      <c r="O587" s="12">
        <f t="shared" si="126"/>
        <v>58494.502700587087</v>
      </c>
      <c r="P587" s="23">
        <f t="shared" si="132"/>
        <v>-352410.51515283267</v>
      </c>
      <c r="Q587">
        <f t="shared" si="133"/>
        <v>-35241051.515283264</v>
      </c>
    </row>
    <row r="588" spans="2:17">
      <c r="B588" s="15">
        <v>43751</v>
      </c>
      <c r="C588" s="12">
        <f>VLOOKUP(B588,'Hash distribution and Revenue '!B590:S1330,14,1)</f>
        <v>0.16085195713950001</v>
      </c>
      <c r="D588">
        <f>VLOOKUP(B588,'Hash distribution and Revenue '!B590:S1330,7,1)</f>
        <v>0.62419999999999998</v>
      </c>
      <c r="E588" s="12">
        <f t="shared" si="127"/>
        <v>624200</v>
      </c>
      <c r="F588" s="12">
        <f t="shared" si="122"/>
        <v>12484</v>
      </c>
      <c r="G588">
        <f t="shared" si="123"/>
        <v>973752</v>
      </c>
      <c r="H588">
        <f t="shared" si="128"/>
        <v>123666.504</v>
      </c>
      <c r="I588" s="21">
        <f t="shared" si="134"/>
        <v>116641.57885714286</v>
      </c>
      <c r="J588">
        <f t="shared" si="129"/>
        <v>58425.119999999995</v>
      </c>
      <c r="K588">
        <f t="shared" si="130"/>
        <v>48687.600000000006</v>
      </c>
      <c r="L588">
        <f t="shared" si="131"/>
        <v>38950.080000000002</v>
      </c>
      <c r="M588">
        <f t="shared" si="125"/>
        <v>38950.080000000002</v>
      </c>
      <c r="N588">
        <f t="shared" si="124"/>
        <v>19544.422700587085</v>
      </c>
      <c r="O588" s="12">
        <f t="shared" si="126"/>
        <v>58494.502700587087</v>
      </c>
      <c r="P588" s="23">
        <f t="shared" si="132"/>
        <v>-363653.28025135753</v>
      </c>
      <c r="Q588">
        <f t="shared" si="133"/>
        <v>-36365328.025135756</v>
      </c>
    </row>
    <row r="589" spans="2:17">
      <c r="B589" s="15">
        <v>43754</v>
      </c>
      <c r="C589" s="12">
        <f>VLOOKUP(B589,'Hash distribution and Revenue '!B591:S1331,14,1)</f>
        <v>0.155565364137147</v>
      </c>
      <c r="D589">
        <f>VLOOKUP(B589,'Hash distribution and Revenue '!B591:S1331,7,1)</f>
        <v>0.62419999999999998</v>
      </c>
      <c r="E589" s="12">
        <f t="shared" si="127"/>
        <v>624200</v>
      </c>
      <c r="F589" s="12">
        <f t="shared" si="122"/>
        <v>12484</v>
      </c>
      <c r="G589">
        <f t="shared" si="123"/>
        <v>973752</v>
      </c>
      <c r="H589">
        <f t="shared" si="128"/>
        <v>123666.504</v>
      </c>
      <c r="I589" s="21">
        <f t="shared" si="134"/>
        <v>116641.57885714286</v>
      </c>
      <c r="J589">
        <f t="shared" si="129"/>
        <v>58425.119999999995</v>
      </c>
      <c r="K589">
        <f t="shared" si="130"/>
        <v>48687.600000000006</v>
      </c>
      <c r="L589">
        <f t="shared" si="131"/>
        <v>38950.080000000002</v>
      </c>
      <c r="M589">
        <f t="shared" si="125"/>
        <v>38950.080000000002</v>
      </c>
      <c r="N589">
        <f t="shared" si="124"/>
        <v>19544.422700587085</v>
      </c>
      <c r="O589" s="12">
        <f t="shared" si="126"/>
        <v>58494.502700587087</v>
      </c>
      <c r="P589" s="23">
        <f t="shared" si="132"/>
        <v>-376011.37926597928</v>
      </c>
      <c r="Q589">
        <f t="shared" si="133"/>
        <v>-37601137.92659793</v>
      </c>
    </row>
    <row r="590" spans="2:17">
      <c r="B590" s="15">
        <v>43757</v>
      </c>
      <c r="C590" s="12">
        <f>VLOOKUP(B590,'Hash distribution and Revenue '!B592:S1332,14,1)</f>
        <v>0.15442542560654601</v>
      </c>
      <c r="D590">
        <f>VLOOKUP(B590,'Hash distribution and Revenue '!B592:S1332,7,1)</f>
        <v>0.62419999999999998</v>
      </c>
      <c r="E590" s="12">
        <f t="shared" si="127"/>
        <v>624200</v>
      </c>
      <c r="F590" s="12">
        <f t="shared" si="122"/>
        <v>12484</v>
      </c>
      <c r="G590">
        <f t="shared" si="123"/>
        <v>973752</v>
      </c>
      <c r="H590">
        <f t="shared" si="128"/>
        <v>123666.504</v>
      </c>
      <c r="I590" s="21">
        <f t="shared" si="134"/>
        <v>116641.57885714286</v>
      </c>
      <c r="J590">
        <f t="shared" si="129"/>
        <v>58425.119999999995</v>
      </c>
      <c r="K590">
        <f t="shared" si="130"/>
        <v>48687.600000000006</v>
      </c>
      <c r="L590">
        <f t="shared" si="131"/>
        <v>38950.080000000002</v>
      </c>
      <c r="M590">
        <f t="shared" si="125"/>
        <v>38950.080000000002</v>
      </c>
      <c r="N590">
        <f t="shared" si="124"/>
        <v>19544.422700587085</v>
      </c>
      <c r="O590" s="12">
        <f t="shared" si="126"/>
        <v>58494.502700587087</v>
      </c>
      <c r="P590" s="23">
        <f t="shared" si="132"/>
        <v>-378787.02969675953</v>
      </c>
      <c r="Q590">
        <f t="shared" si="133"/>
        <v>-37878702.969675951</v>
      </c>
    </row>
    <row r="591" spans="2:17">
      <c r="B591" s="15">
        <v>43760</v>
      </c>
      <c r="C591" s="12">
        <f>VLOOKUP(B591,'Hash distribution and Revenue '!B593:S1333,14,1)</f>
        <v>0.15615824042565901</v>
      </c>
      <c r="D591">
        <f>VLOOKUP(B591,'Hash distribution and Revenue '!B593:S1333,7,1)</f>
        <v>0.62419999999999998</v>
      </c>
      <c r="E591" s="12">
        <f t="shared" si="127"/>
        <v>624200</v>
      </c>
      <c r="F591" s="12">
        <f t="shared" si="122"/>
        <v>12484</v>
      </c>
      <c r="G591">
        <f t="shared" si="123"/>
        <v>973752</v>
      </c>
      <c r="H591">
        <f t="shared" si="128"/>
        <v>123666.504</v>
      </c>
      <c r="I591" s="21">
        <f t="shared" si="134"/>
        <v>116641.57885714286</v>
      </c>
      <c r="J591">
        <f t="shared" si="129"/>
        <v>58425.119999999995</v>
      </c>
      <c r="K591">
        <f t="shared" si="130"/>
        <v>48687.600000000006</v>
      </c>
      <c r="L591">
        <f t="shared" si="131"/>
        <v>38950.080000000002</v>
      </c>
      <c r="M591">
        <f t="shared" si="125"/>
        <v>38950.080000000002</v>
      </c>
      <c r="N591">
        <f t="shared" si="124"/>
        <v>19544.422700587085</v>
      </c>
      <c r="O591" s="12">
        <f t="shared" si="126"/>
        <v>58494.502700587087</v>
      </c>
      <c r="P591" s="23">
        <f t="shared" si="132"/>
        <v>-374583.79642919701</v>
      </c>
      <c r="Q591">
        <f t="shared" si="133"/>
        <v>-37458379.642919704</v>
      </c>
    </row>
    <row r="592" spans="2:17">
      <c r="B592" s="15">
        <v>43763</v>
      </c>
      <c r="C592" s="12">
        <f>VLOOKUP(B592,'Hash distribution and Revenue '!B594:S1334,14,1)</f>
        <v>0.15906201942943901</v>
      </c>
      <c r="D592">
        <f>VLOOKUP(B592,'Hash distribution and Revenue '!B594:S1334,7,1)</f>
        <v>0.62419999999999998</v>
      </c>
      <c r="E592" s="12">
        <f t="shared" si="127"/>
        <v>624200</v>
      </c>
      <c r="F592" s="12">
        <f t="shared" si="122"/>
        <v>12484</v>
      </c>
      <c r="G592">
        <f t="shared" si="123"/>
        <v>973752</v>
      </c>
      <c r="H592">
        <f t="shared" si="128"/>
        <v>123666.504</v>
      </c>
      <c r="I592" s="21">
        <f t="shared" si="134"/>
        <v>116641.57885714286</v>
      </c>
      <c r="J592">
        <f t="shared" si="129"/>
        <v>58425.119999999995</v>
      </c>
      <c r="K592">
        <f t="shared" si="130"/>
        <v>48687.600000000006</v>
      </c>
      <c r="L592">
        <f t="shared" si="131"/>
        <v>38950.080000000002</v>
      </c>
      <c r="M592">
        <f t="shared" si="125"/>
        <v>38950.080000000002</v>
      </c>
      <c r="N592">
        <f t="shared" si="124"/>
        <v>19544.422700587085</v>
      </c>
      <c r="O592" s="12">
        <f t="shared" si="126"/>
        <v>58494.502700587087</v>
      </c>
      <c r="P592" s="23">
        <f t="shared" si="132"/>
        <v>-367745.51114331943</v>
      </c>
      <c r="Q592">
        <f t="shared" si="133"/>
        <v>-36774551.114331946</v>
      </c>
    </row>
    <row r="593" spans="2:17">
      <c r="B593" s="15">
        <v>43766</v>
      </c>
      <c r="C593" s="12">
        <f>VLOOKUP(B593,'Hash distribution and Revenue '!B595:S1335,14,1)</f>
        <v>0.16999802685023099</v>
      </c>
      <c r="D593">
        <f>VLOOKUP(B593,'Hash distribution and Revenue '!B595:S1335,7,1)</f>
        <v>0.62419999999999998</v>
      </c>
      <c r="E593" s="12">
        <f t="shared" si="127"/>
        <v>624200</v>
      </c>
      <c r="F593" s="12">
        <f t="shared" si="122"/>
        <v>12484</v>
      </c>
      <c r="G593">
        <f t="shared" si="123"/>
        <v>973752</v>
      </c>
      <c r="H593">
        <f t="shared" si="128"/>
        <v>123666.504</v>
      </c>
      <c r="I593" s="21">
        <f t="shared" si="134"/>
        <v>116641.57885714286</v>
      </c>
      <c r="J593">
        <f t="shared" si="129"/>
        <v>58425.119999999995</v>
      </c>
      <c r="K593">
        <f t="shared" si="130"/>
        <v>48687.600000000006</v>
      </c>
      <c r="L593">
        <f t="shared" si="131"/>
        <v>38950.080000000002</v>
      </c>
      <c r="M593">
        <f t="shared" si="125"/>
        <v>38950.080000000002</v>
      </c>
      <c r="N593">
        <f t="shared" si="124"/>
        <v>19544.422700587085</v>
      </c>
      <c r="O593" s="12">
        <f t="shared" si="126"/>
        <v>58494.502700587087</v>
      </c>
      <c r="P593" s="23">
        <f t="shared" si="132"/>
        <v>-344088.3037665725</v>
      </c>
      <c r="Q593">
        <f t="shared" si="133"/>
        <v>-34408830.376657248</v>
      </c>
    </row>
    <row r="594" spans="2:17">
      <c r="B594" s="15">
        <v>43769</v>
      </c>
      <c r="C594" s="12">
        <f>VLOOKUP(B594,'Hash distribution and Revenue '!B596:S1336,14,1)</f>
        <v>0.16895906482185899</v>
      </c>
      <c r="D594">
        <f>VLOOKUP(B594,'Hash distribution and Revenue '!B596:S1336,7,1)</f>
        <v>0.62419999999999998</v>
      </c>
      <c r="E594" s="12">
        <f t="shared" si="127"/>
        <v>624200</v>
      </c>
      <c r="F594" s="12">
        <f t="shared" si="122"/>
        <v>12484</v>
      </c>
      <c r="G594">
        <f t="shared" si="123"/>
        <v>973752</v>
      </c>
      <c r="H594">
        <f t="shared" si="128"/>
        <v>123666.504</v>
      </c>
      <c r="I594" s="21">
        <f t="shared" si="134"/>
        <v>116641.57885714286</v>
      </c>
      <c r="J594">
        <f t="shared" si="129"/>
        <v>58425.119999999995</v>
      </c>
      <c r="K594">
        <f t="shared" si="130"/>
        <v>48687.600000000006</v>
      </c>
      <c r="L594">
        <f t="shared" si="131"/>
        <v>38950.080000000002</v>
      </c>
      <c r="M594">
        <f t="shared" si="125"/>
        <v>38950.080000000002</v>
      </c>
      <c r="N594">
        <f t="shared" si="124"/>
        <v>19544.422700587085</v>
      </c>
      <c r="O594" s="12">
        <f t="shared" si="126"/>
        <v>58494.502700587087</v>
      </c>
      <c r="P594" s="23">
        <f t="shared" si="132"/>
        <v>-346204.1755687712</v>
      </c>
      <c r="Q594">
        <f t="shared" si="133"/>
        <v>-34620417.556877121</v>
      </c>
    </row>
    <row r="595" spans="2:17">
      <c r="B595" s="14">
        <v>43772</v>
      </c>
      <c r="C595" s="12">
        <f>VLOOKUP(B595,'Hash distribution and Revenue '!B597:S1337,14,1)</f>
        <v>0.169616015003137</v>
      </c>
      <c r="D595">
        <f>VLOOKUP(B595,'Hash distribution and Revenue '!B597:S1337,7,1)</f>
        <v>0.69499999999999995</v>
      </c>
      <c r="E595" s="12">
        <f t="shared" si="127"/>
        <v>695000</v>
      </c>
      <c r="F595" s="12">
        <f t="shared" ref="F595:F658" si="135">E595/68</f>
        <v>10220.588235294117</v>
      </c>
      <c r="G595">
        <f t="shared" ref="G595:G658" si="136">F595*3.196*24</f>
        <v>783960</v>
      </c>
      <c r="H595">
        <f t="shared" si="128"/>
        <v>99562.92</v>
      </c>
      <c r="I595" s="21">
        <f t="shared" si="134"/>
        <v>93907.208571428579</v>
      </c>
      <c r="J595">
        <f t="shared" si="129"/>
        <v>47037.599999999999</v>
      </c>
      <c r="K595">
        <f t="shared" si="130"/>
        <v>39198</v>
      </c>
      <c r="L595">
        <f t="shared" si="131"/>
        <v>31358.400000000001</v>
      </c>
      <c r="M595">
        <f t="shared" si="125"/>
        <v>31358.400000000001</v>
      </c>
      <c r="N595">
        <f t="shared" ref="N595:N658" si="137">F595*15640/7/547.5</f>
        <v>41709.06718851925</v>
      </c>
      <c r="O595" s="12">
        <f t="shared" si="126"/>
        <v>73067.467188519251</v>
      </c>
      <c r="P595" s="23">
        <f t="shared" si="132"/>
        <v>-430780.65223471314</v>
      </c>
      <c r="Q595">
        <f t="shared" si="133"/>
        <v>-43078065.223471314</v>
      </c>
    </row>
    <row r="596" spans="2:17">
      <c r="B596" s="15">
        <v>43775</v>
      </c>
      <c r="C596" s="12">
        <f>VLOOKUP(B596,'Hash distribution and Revenue '!B598:S1338,14,1)</f>
        <v>0.171921493232261</v>
      </c>
      <c r="D596">
        <f>VLOOKUP(B596,'Hash distribution and Revenue '!B598:S1338,7,1)</f>
        <v>0.69499999999999995</v>
      </c>
      <c r="E596" s="12">
        <f t="shared" si="127"/>
        <v>695000</v>
      </c>
      <c r="F596" s="12">
        <f t="shared" si="135"/>
        <v>10220.588235294117</v>
      </c>
      <c r="G596">
        <f t="shared" si="136"/>
        <v>783960</v>
      </c>
      <c r="H596">
        <f t="shared" si="128"/>
        <v>99562.92</v>
      </c>
      <c r="I596" s="21">
        <f t="shared" si="134"/>
        <v>93907.208571428579</v>
      </c>
      <c r="J596">
        <f t="shared" si="129"/>
        <v>47037.599999999999</v>
      </c>
      <c r="K596">
        <f t="shared" si="130"/>
        <v>39198</v>
      </c>
      <c r="L596">
        <f t="shared" si="131"/>
        <v>31358.400000000001</v>
      </c>
      <c r="M596">
        <f t="shared" si="125"/>
        <v>31358.400000000001</v>
      </c>
      <c r="N596">
        <f t="shared" si="137"/>
        <v>41709.06718851925</v>
      </c>
      <c r="O596" s="12">
        <f t="shared" si="126"/>
        <v>73067.467188519251</v>
      </c>
      <c r="P596" s="23">
        <f t="shared" si="132"/>
        <v>-425003.84270344954</v>
      </c>
      <c r="Q596">
        <f t="shared" si="133"/>
        <v>-42500384.270344958</v>
      </c>
    </row>
    <row r="597" spans="2:17">
      <c r="B597" s="15">
        <v>43778</v>
      </c>
      <c r="C597" s="12">
        <f>VLOOKUP(B597,'Hash distribution and Revenue '!B599:S1339,14,1)</f>
        <v>0.174232414063552</v>
      </c>
      <c r="D597">
        <f>VLOOKUP(B597,'Hash distribution and Revenue '!B599:S1339,7,1)</f>
        <v>0.69499999999999995</v>
      </c>
      <c r="E597" s="12">
        <f t="shared" si="127"/>
        <v>695000</v>
      </c>
      <c r="F597" s="12">
        <f t="shared" si="135"/>
        <v>10220.588235294117</v>
      </c>
      <c r="G597">
        <f t="shared" si="136"/>
        <v>783960</v>
      </c>
      <c r="H597">
        <f t="shared" si="128"/>
        <v>99562.92</v>
      </c>
      <c r="I597" s="21">
        <f t="shared" si="134"/>
        <v>93907.208571428579</v>
      </c>
      <c r="J597">
        <f t="shared" si="129"/>
        <v>47037.599999999999</v>
      </c>
      <c r="K597">
        <f t="shared" si="130"/>
        <v>39198</v>
      </c>
      <c r="L597">
        <f t="shared" si="131"/>
        <v>31358.400000000001</v>
      </c>
      <c r="M597">
        <f t="shared" si="125"/>
        <v>31358.400000000001</v>
      </c>
      <c r="N597">
        <f t="shared" si="137"/>
        <v>41709.06718851925</v>
      </c>
      <c r="O597" s="12">
        <f t="shared" si="126"/>
        <v>73067.467188519251</v>
      </c>
      <c r="P597" s="23">
        <f t="shared" si="132"/>
        <v>-419366.81729872368</v>
      </c>
      <c r="Q597">
        <f t="shared" si="133"/>
        <v>-41936681.729872368</v>
      </c>
    </row>
    <row r="598" spans="2:17">
      <c r="B598" s="15">
        <v>43781</v>
      </c>
      <c r="C598" s="12">
        <f>VLOOKUP(B598,'Hash distribution and Revenue '!B600:S1340,14,1)</f>
        <v>0.1742735328168</v>
      </c>
      <c r="D598">
        <f>VLOOKUP(B598,'Hash distribution and Revenue '!B600:S1340,7,1)</f>
        <v>0.69499999999999995</v>
      </c>
      <c r="E598" s="12">
        <f t="shared" si="127"/>
        <v>695000</v>
      </c>
      <c r="F598" s="12">
        <f t="shared" si="135"/>
        <v>10220.588235294117</v>
      </c>
      <c r="G598">
        <f t="shared" si="136"/>
        <v>783960</v>
      </c>
      <c r="H598">
        <f t="shared" si="128"/>
        <v>99562.92</v>
      </c>
      <c r="I598" s="21">
        <f t="shared" si="134"/>
        <v>93907.208571428579</v>
      </c>
      <c r="J598">
        <f t="shared" si="129"/>
        <v>47037.599999999999</v>
      </c>
      <c r="K598">
        <f t="shared" si="130"/>
        <v>39198</v>
      </c>
      <c r="L598">
        <f t="shared" si="131"/>
        <v>31358.400000000001</v>
      </c>
      <c r="M598">
        <f t="shared" si="125"/>
        <v>31358.400000000001</v>
      </c>
      <c r="N598">
        <f t="shared" si="137"/>
        <v>41709.06718851925</v>
      </c>
      <c r="O598" s="12">
        <f t="shared" si="126"/>
        <v>73067.467188519251</v>
      </c>
      <c r="P598" s="23">
        <f t="shared" si="132"/>
        <v>-419267.87007753097</v>
      </c>
      <c r="Q598">
        <f t="shared" si="133"/>
        <v>-41926787.007753097</v>
      </c>
    </row>
    <row r="599" spans="2:17">
      <c r="B599" s="15">
        <v>43784</v>
      </c>
      <c r="C599" s="12">
        <f>VLOOKUP(B599,'Hash distribution and Revenue '!B601:S1341,14,1)</f>
        <v>0.16787501990150999</v>
      </c>
      <c r="D599">
        <f>VLOOKUP(B599,'Hash distribution and Revenue '!B601:S1341,7,1)</f>
        <v>0.69499999999999995</v>
      </c>
      <c r="E599" s="12">
        <f t="shared" si="127"/>
        <v>695000</v>
      </c>
      <c r="F599" s="12">
        <f t="shared" si="135"/>
        <v>10220.588235294117</v>
      </c>
      <c r="G599">
        <f t="shared" si="136"/>
        <v>783960</v>
      </c>
      <c r="H599">
        <f t="shared" si="128"/>
        <v>99562.92</v>
      </c>
      <c r="I599" s="21">
        <f t="shared" si="134"/>
        <v>93907.208571428579</v>
      </c>
      <c r="J599">
        <f t="shared" si="129"/>
        <v>47037.599999999999</v>
      </c>
      <c r="K599">
        <f t="shared" si="130"/>
        <v>39198</v>
      </c>
      <c r="L599">
        <f t="shared" si="131"/>
        <v>31358.400000000001</v>
      </c>
      <c r="M599">
        <f t="shared" si="125"/>
        <v>31358.400000000001</v>
      </c>
      <c r="N599">
        <f t="shared" si="137"/>
        <v>41709.06718851925</v>
      </c>
      <c r="O599" s="12">
        <f t="shared" si="126"/>
        <v>73067.467188519251</v>
      </c>
      <c r="P599" s="23">
        <f t="shared" si="132"/>
        <v>-435248.19449830562</v>
      </c>
      <c r="Q599">
        <f t="shared" si="133"/>
        <v>-43524819.449830562</v>
      </c>
    </row>
    <row r="600" spans="2:17">
      <c r="B600" s="15">
        <v>43787</v>
      </c>
      <c r="C600" s="12">
        <f>VLOOKUP(B600,'Hash distribution and Revenue '!B602:S1342,14,1)</f>
        <v>0.164263290950344</v>
      </c>
      <c r="D600">
        <f>VLOOKUP(B600,'Hash distribution and Revenue '!B602:S1342,7,1)</f>
        <v>0.69499999999999995</v>
      </c>
      <c r="E600" s="12">
        <f t="shared" si="127"/>
        <v>695000</v>
      </c>
      <c r="F600" s="12">
        <f t="shared" si="135"/>
        <v>10220.588235294117</v>
      </c>
      <c r="G600">
        <f t="shared" si="136"/>
        <v>783960</v>
      </c>
      <c r="H600">
        <f t="shared" si="128"/>
        <v>99562.92</v>
      </c>
      <c r="I600" s="21">
        <f t="shared" si="134"/>
        <v>93907.208571428579</v>
      </c>
      <c r="J600">
        <f t="shared" si="129"/>
        <v>47037.599999999999</v>
      </c>
      <c r="K600">
        <f t="shared" si="130"/>
        <v>39198</v>
      </c>
      <c r="L600">
        <f t="shared" si="131"/>
        <v>31358.400000000001</v>
      </c>
      <c r="M600">
        <f t="shared" si="125"/>
        <v>31358.400000000001</v>
      </c>
      <c r="N600">
        <f t="shared" si="137"/>
        <v>41709.06718851925</v>
      </c>
      <c r="O600" s="12">
        <f t="shared" si="126"/>
        <v>73067.467188519251</v>
      </c>
      <c r="P600" s="23">
        <f t="shared" si="132"/>
        <v>-444818.20924503572</v>
      </c>
      <c r="Q600">
        <f t="shared" si="133"/>
        <v>-44481820.924503572</v>
      </c>
    </row>
    <row r="601" spans="2:17">
      <c r="B601" s="15">
        <v>43790</v>
      </c>
      <c r="C601" s="12">
        <f>VLOOKUP(B601,'Hash distribution and Revenue '!B603:S1343,14,1)</f>
        <v>0.15108670739747199</v>
      </c>
      <c r="D601">
        <f>VLOOKUP(B601,'Hash distribution and Revenue '!B603:S1343,7,1)</f>
        <v>0.69499999999999995</v>
      </c>
      <c r="E601" s="12">
        <f t="shared" si="127"/>
        <v>695000</v>
      </c>
      <c r="F601" s="12">
        <f t="shared" si="135"/>
        <v>10220.588235294117</v>
      </c>
      <c r="G601">
        <f t="shared" si="136"/>
        <v>783960</v>
      </c>
      <c r="H601">
        <f t="shared" si="128"/>
        <v>99562.92</v>
      </c>
      <c r="I601" s="21">
        <f t="shared" si="134"/>
        <v>93907.208571428579</v>
      </c>
      <c r="J601">
        <f t="shared" si="129"/>
        <v>47037.599999999999</v>
      </c>
      <c r="K601">
        <f t="shared" si="130"/>
        <v>39198</v>
      </c>
      <c r="L601">
        <f t="shared" si="131"/>
        <v>31358.400000000001</v>
      </c>
      <c r="M601">
        <f t="shared" si="125"/>
        <v>31358.400000000001</v>
      </c>
      <c r="N601">
        <f t="shared" si="137"/>
        <v>41709.06718851925</v>
      </c>
      <c r="O601" s="12">
        <f t="shared" si="126"/>
        <v>73067.467188519251</v>
      </c>
      <c r="P601" s="23">
        <f t="shared" si="132"/>
        <v>-483611.81046582549</v>
      </c>
      <c r="Q601">
        <f t="shared" si="133"/>
        <v>-48361181.04658255</v>
      </c>
    </row>
    <row r="602" spans="2:17">
      <c r="B602" s="15">
        <v>43793</v>
      </c>
      <c r="C602" s="12">
        <f>VLOOKUP(B602,'Hash distribution and Revenue '!B604:S1344,14,1)</f>
        <v>0.136608128787989</v>
      </c>
      <c r="D602">
        <f>VLOOKUP(B602,'Hash distribution and Revenue '!B604:S1344,7,1)</f>
        <v>0.69499999999999995</v>
      </c>
      <c r="E602" s="12">
        <f t="shared" si="127"/>
        <v>695000</v>
      </c>
      <c r="F602" s="12">
        <f t="shared" si="135"/>
        <v>10220.588235294117</v>
      </c>
      <c r="G602">
        <f t="shared" si="136"/>
        <v>783960</v>
      </c>
      <c r="H602">
        <f t="shared" si="128"/>
        <v>99562.92</v>
      </c>
      <c r="I602" s="21">
        <f t="shared" si="134"/>
        <v>93907.208571428579</v>
      </c>
      <c r="J602">
        <f t="shared" si="129"/>
        <v>47037.599999999999</v>
      </c>
      <c r="K602">
        <f t="shared" si="130"/>
        <v>39198</v>
      </c>
      <c r="L602">
        <f t="shared" si="131"/>
        <v>31358.400000000001</v>
      </c>
      <c r="M602">
        <f t="shared" si="125"/>
        <v>31358.400000000001</v>
      </c>
      <c r="N602">
        <f t="shared" si="137"/>
        <v>41709.06718851925</v>
      </c>
      <c r="O602" s="12">
        <f t="shared" si="126"/>
        <v>73067.467188519251</v>
      </c>
      <c r="P602" s="23">
        <f t="shared" si="132"/>
        <v>-534868.10213020619</v>
      </c>
      <c r="Q602">
        <f t="shared" si="133"/>
        <v>-53486810.213020615</v>
      </c>
    </row>
    <row r="603" spans="2:17">
      <c r="B603" s="15">
        <v>43796</v>
      </c>
      <c r="C603" s="12">
        <f>VLOOKUP(B603,'Hash distribution and Revenue '!B605:S1345,14,1)</f>
        <v>0.145984344213235</v>
      </c>
      <c r="D603">
        <f>VLOOKUP(B603,'Hash distribution and Revenue '!B605:S1345,7,1)</f>
        <v>0.69499999999999995</v>
      </c>
      <c r="E603" s="12">
        <f t="shared" si="127"/>
        <v>695000</v>
      </c>
      <c r="F603" s="12">
        <f t="shared" si="135"/>
        <v>10220.588235294117</v>
      </c>
      <c r="G603">
        <f t="shared" si="136"/>
        <v>783960</v>
      </c>
      <c r="H603">
        <f t="shared" si="128"/>
        <v>99562.92</v>
      </c>
      <c r="I603" s="21">
        <f t="shared" si="134"/>
        <v>93907.208571428579</v>
      </c>
      <c r="J603">
        <f t="shared" si="129"/>
        <v>47037.599999999999</v>
      </c>
      <c r="K603">
        <f t="shared" si="130"/>
        <v>39198</v>
      </c>
      <c r="L603">
        <f t="shared" si="131"/>
        <v>31358.400000000001</v>
      </c>
      <c r="M603">
        <f t="shared" si="125"/>
        <v>31358.400000000001</v>
      </c>
      <c r="N603">
        <f t="shared" si="137"/>
        <v>41709.06718851925</v>
      </c>
      <c r="O603" s="12">
        <f t="shared" si="126"/>
        <v>73067.467188519251</v>
      </c>
      <c r="P603" s="23">
        <f t="shared" si="132"/>
        <v>-500514.77504634176</v>
      </c>
      <c r="Q603">
        <f t="shared" si="133"/>
        <v>-50051477.504634179</v>
      </c>
    </row>
    <row r="604" spans="2:17">
      <c r="B604" s="15">
        <v>43799</v>
      </c>
      <c r="C604" s="12">
        <f>VLOOKUP(B604,'Hash distribution and Revenue '!B606:S1346,14,1)</f>
        <v>0.146720307540015</v>
      </c>
      <c r="D604">
        <f>VLOOKUP(B604,'Hash distribution and Revenue '!B606:S1346,7,1)</f>
        <v>0.69499999999999995</v>
      </c>
      <c r="E604" s="12">
        <f t="shared" si="127"/>
        <v>695000</v>
      </c>
      <c r="F604" s="12">
        <f t="shared" si="135"/>
        <v>10220.588235294117</v>
      </c>
      <c r="G604">
        <f t="shared" si="136"/>
        <v>783960</v>
      </c>
      <c r="H604">
        <f t="shared" si="128"/>
        <v>99562.92</v>
      </c>
      <c r="I604" s="21">
        <f t="shared" si="134"/>
        <v>93907.208571428579</v>
      </c>
      <c r="J604">
        <f t="shared" si="129"/>
        <v>47037.599999999999</v>
      </c>
      <c r="K604">
        <f t="shared" si="130"/>
        <v>39198</v>
      </c>
      <c r="L604">
        <f t="shared" si="131"/>
        <v>31358.400000000001</v>
      </c>
      <c r="M604">
        <f t="shared" si="125"/>
        <v>31358.400000000001</v>
      </c>
      <c r="N604">
        <f t="shared" si="137"/>
        <v>41709.06718851925</v>
      </c>
      <c r="O604" s="12">
        <f t="shared" si="126"/>
        <v>73067.467188519251</v>
      </c>
      <c r="P604" s="23">
        <f t="shared" si="132"/>
        <v>-498004.13925852813</v>
      </c>
      <c r="Q604">
        <f t="shared" si="133"/>
        <v>-49800413.925852813</v>
      </c>
    </row>
    <row r="605" spans="2:17">
      <c r="B605" s="15">
        <v>43802</v>
      </c>
      <c r="C605" s="12">
        <f>VLOOKUP(B605,'Hash distribution and Revenue '!B607:S1347,14,1)</f>
        <v>0.14188469703790499</v>
      </c>
      <c r="D605">
        <f>VLOOKUP(B605,'Hash distribution and Revenue '!B607:S1347,7,1)</f>
        <v>0.6925</v>
      </c>
      <c r="E605" s="12">
        <f t="shared" si="127"/>
        <v>692500</v>
      </c>
      <c r="F605" s="12">
        <f t="shared" si="135"/>
        <v>10183.823529411764</v>
      </c>
      <c r="G605">
        <f t="shared" si="136"/>
        <v>781140</v>
      </c>
      <c r="H605">
        <f t="shared" si="128"/>
        <v>99204.78</v>
      </c>
      <c r="I605" s="21">
        <f t="shared" si="134"/>
        <v>93569.412857142859</v>
      </c>
      <c r="J605">
        <f t="shared" si="129"/>
        <v>46868.4</v>
      </c>
      <c r="K605">
        <f t="shared" si="130"/>
        <v>39057</v>
      </c>
      <c r="L605">
        <f t="shared" si="131"/>
        <v>31245.600000000002</v>
      </c>
      <c r="M605">
        <f t="shared" si="125"/>
        <v>31245.600000000002</v>
      </c>
      <c r="N605">
        <f t="shared" si="137"/>
        <v>41559.034572733202</v>
      </c>
      <c r="O605" s="12">
        <f t="shared" si="126"/>
        <v>72804.634572733208</v>
      </c>
      <c r="P605" s="23">
        <f t="shared" si="132"/>
        <v>-513124.34820639045</v>
      </c>
      <c r="Q605">
        <f t="shared" si="133"/>
        <v>-51312434.820639044</v>
      </c>
    </row>
    <row r="606" spans="2:17">
      <c r="B606" s="15">
        <v>43805</v>
      </c>
      <c r="C606" s="12">
        <f>VLOOKUP(B606,'Hash distribution and Revenue '!B608:S1348,14,1)</f>
        <v>0.147376715801217</v>
      </c>
      <c r="D606">
        <f>VLOOKUP(B606,'Hash distribution and Revenue '!B608:S1348,7,1)</f>
        <v>0.6925</v>
      </c>
      <c r="E606" s="12">
        <f t="shared" si="127"/>
        <v>692500</v>
      </c>
      <c r="F606" s="12">
        <f t="shared" si="135"/>
        <v>10183.823529411764</v>
      </c>
      <c r="G606">
        <f t="shared" si="136"/>
        <v>781140</v>
      </c>
      <c r="H606">
        <f t="shared" si="128"/>
        <v>99204.78</v>
      </c>
      <c r="I606" s="21">
        <f t="shared" si="134"/>
        <v>93569.412857142859</v>
      </c>
      <c r="J606">
        <f t="shared" si="129"/>
        <v>46868.4</v>
      </c>
      <c r="K606">
        <f t="shared" si="130"/>
        <v>39057</v>
      </c>
      <c r="L606">
        <f t="shared" si="131"/>
        <v>31245.600000000002</v>
      </c>
      <c r="M606">
        <f t="shared" si="125"/>
        <v>31245.600000000002</v>
      </c>
      <c r="N606">
        <f t="shared" si="137"/>
        <v>41559.034572733202</v>
      </c>
      <c r="O606" s="12">
        <f t="shared" si="126"/>
        <v>72804.634572733208</v>
      </c>
      <c r="P606" s="23">
        <f t="shared" si="132"/>
        <v>-494002.64349910425</v>
      </c>
      <c r="Q606">
        <f t="shared" si="133"/>
        <v>-49400264.349910423</v>
      </c>
    </row>
    <row r="607" spans="2:17">
      <c r="B607" s="15">
        <v>43808</v>
      </c>
      <c r="C607" s="12">
        <f>VLOOKUP(B607,'Hash distribution and Revenue '!B609:S1349,14,1)</f>
        <v>0.144523696299619</v>
      </c>
      <c r="D607">
        <f>VLOOKUP(B607,'Hash distribution and Revenue '!B609:S1349,7,1)</f>
        <v>0.6925</v>
      </c>
      <c r="E607" s="12">
        <f t="shared" si="127"/>
        <v>692500</v>
      </c>
      <c r="F607" s="12">
        <f t="shared" si="135"/>
        <v>10183.823529411764</v>
      </c>
      <c r="G607">
        <f t="shared" si="136"/>
        <v>781140</v>
      </c>
      <c r="H607">
        <f t="shared" si="128"/>
        <v>99204.78</v>
      </c>
      <c r="I607" s="21">
        <f t="shared" si="134"/>
        <v>93569.412857142859</v>
      </c>
      <c r="J607">
        <f t="shared" si="129"/>
        <v>46868.4</v>
      </c>
      <c r="K607">
        <f t="shared" si="130"/>
        <v>39057</v>
      </c>
      <c r="L607">
        <f t="shared" si="131"/>
        <v>31245.600000000002</v>
      </c>
      <c r="M607">
        <f t="shared" si="125"/>
        <v>31245.600000000002</v>
      </c>
      <c r="N607">
        <f t="shared" si="137"/>
        <v>41559.034572733202</v>
      </c>
      <c r="O607" s="12">
        <f t="shared" si="126"/>
        <v>72804.634572733208</v>
      </c>
      <c r="P607" s="23">
        <f t="shared" si="132"/>
        <v>-503754.69153586013</v>
      </c>
      <c r="Q607">
        <f t="shared" si="133"/>
        <v>-50375469.153586015</v>
      </c>
    </row>
    <row r="608" spans="2:17">
      <c r="B608" s="15">
        <v>43811</v>
      </c>
      <c r="C608" s="12">
        <f>VLOOKUP(B608,'Hash distribution and Revenue '!B610:S1350,14,1)</f>
        <v>0.14144278673926999</v>
      </c>
      <c r="D608">
        <f>VLOOKUP(B608,'Hash distribution and Revenue '!B610:S1350,7,1)</f>
        <v>0.6925</v>
      </c>
      <c r="E608" s="12">
        <f t="shared" si="127"/>
        <v>692500</v>
      </c>
      <c r="F608" s="12">
        <f t="shared" si="135"/>
        <v>10183.823529411764</v>
      </c>
      <c r="G608">
        <f t="shared" si="136"/>
        <v>781140</v>
      </c>
      <c r="H608">
        <f t="shared" si="128"/>
        <v>99204.78</v>
      </c>
      <c r="I608" s="21">
        <f t="shared" si="134"/>
        <v>93569.412857142859</v>
      </c>
      <c r="J608">
        <f t="shared" si="129"/>
        <v>46868.4</v>
      </c>
      <c r="K608">
        <f t="shared" si="130"/>
        <v>39057</v>
      </c>
      <c r="L608">
        <f t="shared" si="131"/>
        <v>31245.600000000002</v>
      </c>
      <c r="M608">
        <f t="shared" si="125"/>
        <v>31245.600000000002</v>
      </c>
      <c r="N608">
        <f t="shared" si="137"/>
        <v>41559.034572733202</v>
      </c>
      <c r="O608" s="12">
        <f t="shared" si="126"/>
        <v>72804.634572733208</v>
      </c>
      <c r="P608" s="23">
        <f t="shared" si="132"/>
        <v>-514727.50790856074</v>
      </c>
      <c r="Q608">
        <f t="shared" si="133"/>
        <v>-51472750.790856071</v>
      </c>
    </row>
    <row r="609" spans="2:17">
      <c r="B609" s="15">
        <v>43814</v>
      </c>
      <c r="C609" s="12">
        <f>VLOOKUP(B609,'Hash distribution and Revenue '!B611:S1351,14,1)</f>
        <v>0.139669071740433</v>
      </c>
      <c r="D609">
        <f>VLOOKUP(B609,'Hash distribution and Revenue '!B611:S1351,7,1)</f>
        <v>0.6925</v>
      </c>
      <c r="E609" s="12">
        <f t="shared" si="127"/>
        <v>692500</v>
      </c>
      <c r="F609" s="12">
        <f t="shared" si="135"/>
        <v>10183.823529411764</v>
      </c>
      <c r="G609">
        <f t="shared" si="136"/>
        <v>781140</v>
      </c>
      <c r="H609">
        <f t="shared" si="128"/>
        <v>99204.78</v>
      </c>
      <c r="I609" s="21">
        <f t="shared" si="134"/>
        <v>93569.412857142859</v>
      </c>
      <c r="J609">
        <f t="shared" si="129"/>
        <v>46868.4</v>
      </c>
      <c r="K609">
        <f t="shared" si="130"/>
        <v>39057</v>
      </c>
      <c r="L609">
        <f t="shared" si="131"/>
        <v>31245.600000000002</v>
      </c>
      <c r="M609">
        <f t="shared" si="125"/>
        <v>31245.600000000002</v>
      </c>
      <c r="N609">
        <f t="shared" si="137"/>
        <v>41559.034572733202</v>
      </c>
      <c r="O609" s="12">
        <f t="shared" si="126"/>
        <v>72804.634572733208</v>
      </c>
      <c r="P609" s="23">
        <f t="shared" si="132"/>
        <v>-521264.25697855622</v>
      </c>
      <c r="Q609">
        <f t="shared" si="133"/>
        <v>-52126425.697855622</v>
      </c>
    </row>
    <row r="610" spans="2:17">
      <c r="B610" s="15">
        <v>43817</v>
      </c>
      <c r="C610" s="12">
        <f>VLOOKUP(B610,'Hash distribution and Revenue '!B612:S1352,14,1)</f>
        <v>0.14210028959087001</v>
      </c>
      <c r="D610">
        <f>VLOOKUP(B610,'Hash distribution and Revenue '!B612:S1352,7,1)</f>
        <v>0.6925</v>
      </c>
      <c r="E610" s="12">
        <f t="shared" si="127"/>
        <v>692500</v>
      </c>
      <c r="F610" s="12">
        <f t="shared" si="135"/>
        <v>10183.823529411764</v>
      </c>
      <c r="G610">
        <f t="shared" si="136"/>
        <v>781140</v>
      </c>
      <c r="H610">
        <f t="shared" si="128"/>
        <v>99204.78</v>
      </c>
      <c r="I610" s="21">
        <f t="shared" si="134"/>
        <v>93569.412857142859</v>
      </c>
      <c r="J610">
        <f t="shared" si="129"/>
        <v>46868.4</v>
      </c>
      <c r="K610">
        <f t="shared" si="130"/>
        <v>39057</v>
      </c>
      <c r="L610">
        <f t="shared" si="131"/>
        <v>31245.600000000002</v>
      </c>
      <c r="M610">
        <f t="shared" si="125"/>
        <v>31245.600000000002</v>
      </c>
      <c r="N610">
        <f t="shared" si="137"/>
        <v>41559.034572733202</v>
      </c>
      <c r="O610" s="12">
        <f t="shared" si="126"/>
        <v>72804.634572733208</v>
      </c>
      <c r="P610" s="23">
        <f t="shared" si="132"/>
        <v>-512345.84167322714</v>
      </c>
      <c r="Q610">
        <f t="shared" si="133"/>
        <v>-51234584.167322718</v>
      </c>
    </row>
    <row r="611" spans="2:17">
      <c r="B611" s="15">
        <v>43820</v>
      </c>
      <c r="C611" s="12">
        <f>VLOOKUP(B611,'Hash distribution and Revenue '!B613:S1353,14,1)</f>
        <v>0.139649778593426</v>
      </c>
      <c r="D611">
        <f>VLOOKUP(B611,'Hash distribution and Revenue '!B613:S1353,7,1)</f>
        <v>0.6925</v>
      </c>
      <c r="E611" s="12">
        <f t="shared" si="127"/>
        <v>692500</v>
      </c>
      <c r="F611" s="12">
        <f t="shared" si="135"/>
        <v>10183.823529411764</v>
      </c>
      <c r="G611">
        <f t="shared" si="136"/>
        <v>781140</v>
      </c>
      <c r="H611">
        <f t="shared" si="128"/>
        <v>99204.78</v>
      </c>
      <c r="I611" s="21">
        <f t="shared" si="134"/>
        <v>93569.412857142859</v>
      </c>
      <c r="J611">
        <f t="shared" si="129"/>
        <v>46868.4</v>
      </c>
      <c r="K611">
        <f t="shared" si="130"/>
        <v>39057</v>
      </c>
      <c r="L611">
        <f t="shared" si="131"/>
        <v>31245.600000000002</v>
      </c>
      <c r="M611">
        <f t="shared" si="125"/>
        <v>31245.600000000002</v>
      </c>
      <c r="N611">
        <f t="shared" si="137"/>
        <v>41559.034572733202</v>
      </c>
      <c r="O611" s="12">
        <f t="shared" si="126"/>
        <v>72804.634572733208</v>
      </c>
      <c r="P611" s="23">
        <f t="shared" si="132"/>
        <v>-521336.27175247006</v>
      </c>
      <c r="Q611">
        <f t="shared" si="133"/>
        <v>-52133627.175247006</v>
      </c>
    </row>
    <row r="612" spans="2:17">
      <c r="B612" s="15">
        <v>43823</v>
      </c>
      <c r="C612" s="12">
        <f>VLOOKUP(B612,'Hash distribution and Revenue '!B614:S1354,14,1)</f>
        <v>0.14220093743481099</v>
      </c>
      <c r="D612">
        <f>VLOOKUP(B612,'Hash distribution and Revenue '!B614:S1354,7,1)</f>
        <v>0.6925</v>
      </c>
      <c r="E612" s="12">
        <f t="shared" si="127"/>
        <v>692500</v>
      </c>
      <c r="F612" s="12">
        <f t="shared" si="135"/>
        <v>10183.823529411764</v>
      </c>
      <c r="G612">
        <f t="shared" si="136"/>
        <v>781140</v>
      </c>
      <c r="H612">
        <f t="shared" si="128"/>
        <v>99204.78</v>
      </c>
      <c r="I612" s="21">
        <f t="shared" si="134"/>
        <v>93569.412857142859</v>
      </c>
      <c r="J612">
        <f t="shared" si="129"/>
        <v>46868.4</v>
      </c>
      <c r="K612">
        <f t="shared" si="130"/>
        <v>39057</v>
      </c>
      <c r="L612">
        <f t="shared" si="131"/>
        <v>31245.600000000002</v>
      </c>
      <c r="M612">
        <f t="shared" si="125"/>
        <v>31245.600000000002</v>
      </c>
      <c r="N612">
        <f t="shared" si="137"/>
        <v>41559.034572733202</v>
      </c>
      <c r="O612" s="12">
        <f t="shared" si="126"/>
        <v>72804.634572733208</v>
      </c>
      <c r="P612" s="23">
        <f t="shared" si="132"/>
        <v>-511983.20971105725</v>
      </c>
      <c r="Q612">
        <f t="shared" si="133"/>
        <v>-51198320.971105725</v>
      </c>
    </row>
    <row r="613" spans="2:17">
      <c r="B613" s="15">
        <v>43826</v>
      </c>
      <c r="C613" s="12">
        <f>VLOOKUP(B613,'Hash distribution and Revenue '!B615:S1355,14,1)</f>
        <v>0.141570964131816</v>
      </c>
      <c r="D613">
        <f>VLOOKUP(B613,'Hash distribution and Revenue '!B615:S1355,7,1)</f>
        <v>0.6925</v>
      </c>
      <c r="E613" s="12">
        <f t="shared" si="127"/>
        <v>692500</v>
      </c>
      <c r="F613" s="12">
        <f t="shared" si="135"/>
        <v>10183.823529411764</v>
      </c>
      <c r="G613">
        <f t="shared" si="136"/>
        <v>781140</v>
      </c>
      <c r="H613">
        <f t="shared" si="128"/>
        <v>99204.78</v>
      </c>
      <c r="I613" s="21">
        <f t="shared" si="134"/>
        <v>93569.412857142859</v>
      </c>
      <c r="J613">
        <f t="shared" si="129"/>
        <v>46868.4</v>
      </c>
      <c r="K613">
        <f t="shared" si="130"/>
        <v>39057</v>
      </c>
      <c r="L613">
        <f t="shared" si="131"/>
        <v>31245.600000000002</v>
      </c>
      <c r="M613">
        <f t="shared" si="125"/>
        <v>31245.600000000002</v>
      </c>
      <c r="N613">
        <f t="shared" si="137"/>
        <v>41559.034572733202</v>
      </c>
      <c r="O613" s="12">
        <f t="shared" si="126"/>
        <v>72804.634572733208</v>
      </c>
      <c r="P613" s="23">
        <f t="shared" si="132"/>
        <v>-514261.47620200698</v>
      </c>
      <c r="Q613">
        <f t="shared" si="133"/>
        <v>-51426147.620200701</v>
      </c>
    </row>
    <row r="614" spans="2:17">
      <c r="B614" s="15">
        <v>43829</v>
      </c>
      <c r="C614" s="12">
        <f>VLOOKUP(B614,'Hash distribution and Revenue '!B616:S1356,14,1)</f>
        <v>0.141627475300488</v>
      </c>
      <c r="D614">
        <f>VLOOKUP(B614,'Hash distribution and Revenue '!B616:S1356,7,1)</f>
        <v>0.6925</v>
      </c>
      <c r="E614" s="12">
        <f t="shared" si="127"/>
        <v>692500</v>
      </c>
      <c r="F614" s="12">
        <f t="shared" si="135"/>
        <v>10183.823529411764</v>
      </c>
      <c r="G614">
        <f t="shared" si="136"/>
        <v>781140</v>
      </c>
      <c r="H614">
        <f t="shared" si="128"/>
        <v>99204.78</v>
      </c>
      <c r="I614" s="21">
        <f t="shared" si="134"/>
        <v>93569.412857142859</v>
      </c>
      <c r="J614">
        <f t="shared" si="129"/>
        <v>46868.4</v>
      </c>
      <c r="K614">
        <f t="shared" si="130"/>
        <v>39057</v>
      </c>
      <c r="L614">
        <f t="shared" si="131"/>
        <v>31245.600000000002</v>
      </c>
      <c r="M614">
        <f t="shared" si="125"/>
        <v>31245.600000000002</v>
      </c>
      <c r="N614">
        <f t="shared" si="137"/>
        <v>41559.034572733202</v>
      </c>
      <c r="O614" s="12">
        <f t="shared" si="126"/>
        <v>72804.634572733208</v>
      </c>
      <c r="P614" s="23">
        <f t="shared" si="132"/>
        <v>-514056.27891615074</v>
      </c>
      <c r="Q614">
        <f t="shared" si="133"/>
        <v>-51405627.89161507</v>
      </c>
    </row>
    <row r="615" spans="2:17">
      <c r="B615" s="15">
        <v>43832</v>
      </c>
      <c r="C615" s="12">
        <f>VLOOKUP(B615,'Hash distribution and Revenue '!B617:S1357,14,1)</f>
        <v>0.127297160125668</v>
      </c>
      <c r="D615">
        <f>VLOOKUP(B615,'Hash distribution and Revenue '!B617:S1357,7,1)</f>
        <v>0.56210000000000004</v>
      </c>
      <c r="E615" s="12">
        <f t="shared" si="127"/>
        <v>562100</v>
      </c>
      <c r="F615" s="12">
        <f t="shared" si="135"/>
        <v>8266.176470588236</v>
      </c>
      <c r="G615">
        <f t="shared" si="136"/>
        <v>634048.80000000005</v>
      </c>
      <c r="H615">
        <f t="shared" si="128"/>
        <v>80524.197600000014</v>
      </c>
      <c r="I615" s="21">
        <f t="shared" si="134"/>
        <v>75949.988400000002</v>
      </c>
      <c r="J615">
        <f t="shared" si="129"/>
        <v>38042.928</v>
      </c>
      <c r="K615">
        <f t="shared" si="130"/>
        <v>31702.440000000002</v>
      </c>
      <c r="L615">
        <f t="shared" si="131"/>
        <v>25361.952000000001</v>
      </c>
      <c r="M615">
        <f t="shared" si="125"/>
        <v>25361.952000000001</v>
      </c>
      <c r="N615">
        <f t="shared" si="137"/>
        <v>33733.333333333343</v>
      </c>
      <c r="O615" s="12">
        <f t="shared" si="126"/>
        <v>59095.285333333348</v>
      </c>
      <c r="P615" s="23">
        <f t="shared" si="132"/>
        <v>-464229.9795049188</v>
      </c>
      <c r="Q615">
        <f t="shared" si="133"/>
        <v>-46422997.950491883</v>
      </c>
    </row>
    <row r="616" spans="2:17">
      <c r="B616" s="15">
        <v>43835</v>
      </c>
      <c r="C616" s="12">
        <f>VLOOKUP(B616,'Hash distribution and Revenue '!B618:S1358,14,1)</f>
        <v>0.13505748199943099</v>
      </c>
      <c r="D616">
        <f>VLOOKUP(B616,'Hash distribution and Revenue '!B618:S1358,7,1)</f>
        <v>0.56210000000000004</v>
      </c>
      <c r="E616" s="12">
        <f t="shared" si="127"/>
        <v>562100</v>
      </c>
      <c r="F616" s="12">
        <f t="shared" si="135"/>
        <v>8266.176470588236</v>
      </c>
      <c r="G616">
        <f t="shared" si="136"/>
        <v>634048.80000000005</v>
      </c>
      <c r="H616">
        <f t="shared" si="128"/>
        <v>80524.197600000014</v>
      </c>
      <c r="I616" s="21">
        <f t="shared" si="134"/>
        <v>75949.988400000002</v>
      </c>
      <c r="J616">
        <f t="shared" si="129"/>
        <v>38042.928</v>
      </c>
      <c r="K616">
        <f t="shared" si="130"/>
        <v>31702.440000000002</v>
      </c>
      <c r="L616">
        <f t="shared" si="131"/>
        <v>25361.952000000001</v>
      </c>
      <c r="M616">
        <f t="shared" si="125"/>
        <v>25361.952000000001</v>
      </c>
      <c r="N616">
        <f t="shared" si="137"/>
        <v>33733.333333333343</v>
      </c>
      <c r="O616" s="12">
        <f t="shared" si="126"/>
        <v>59095.285333333348</v>
      </c>
      <c r="P616" s="23">
        <f t="shared" si="132"/>
        <v>-437555.54598671047</v>
      </c>
      <c r="Q616">
        <f t="shared" si="133"/>
        <v>-43755554.598671049</v>
      </c>
    </row>
    <row r="617" spans="2:17">
      <c r="B617" s="15">
        <v>43838</v>
      </c>
      <c r="C617" s="12">
        <f>VLOOKUP(B617,'Hash distribution and Revenue '!B619:S1359,14,1)</f>
        <v>0.147240376411749</v>
      </c>
      <c r="D617">
        <f>VLOOKUP(B617,'Hash distribution and Revenue '!B619:S1359,7,1)</f>
        <v>0.56210000000000004</v>
      </c>
      <c r="E617" s="12">
        <f t="shared" si="127"/>
        <v>562100</v>
      </c>
      <c r="F617" s="12">
        <f t="shared" si="135"/>
        <v>8266.176470588236</v>
      </c>
      <c r="G617">
        <f t="shared" si="136"/>
        <v>634048.80000000005</v>
      </c>
      <c r="H617">
        <f t="shared" si="128"/>
        <v>80524.197600000014</v>
      </c>
      <c r="I617" s="21">
        <f t="shared" si="134"/>
        <v>75949.988400000002</v>
      </c>
      <c r="J617">
        <f t="shared" si="129"/>
        <v>38042.928</v>
      </c>
      <c r="K617">
        <f t="shared" si="130"/>
        <v>31702.440000000002</v>
      </c>
      <c r="L617">
        <f t="shared" si="131"/>
        <v>25361.952000000001</v>
      </c>
      <c r="M617">
        <f t="shared" si="125"/>
        <v>25361.952000000001</v>
      </c>
      <c r="N617">
        <f t="shared" si="137"/>
        <v>33733.333333333343</v>
      </c>
      <c r="O617" s="12">
        <f t="shared" si="126"/>
        <v>59095.285333333348</v>
      </c>
      <c r="P617" s="23">
        <f t="shared" si="132"/>
        <v>-401351.44675059017</v>
      </c>
      <c r="Q617">
        <f t="shared" si="133"/>
        <v>-40135144.675059021</v>
      </c>
    </row>
    <row r="618" spans="2:17">
      <c r="B618" s="15">
        <v>43841</v>
      </c>
      <c r="C618" s="12">
        <f>VLOOKUP(B618,'Hash distribution and Revenue '!B620:S1360,14,1)</f>
        <v>0.146469173355044</v>
      </c>
      <c r="D618">
        <f>VLOOKUP(B618,'Hash distribution and Revenue '!B620:S1360,7,1)</f>
        <v>0.56210000000000004</v>
      </c>
      <c r="E618" s="12">
        <f t="shared" si="127"/>
        <v>562100</v>
      </c>
      <c r="F618" s="12">
        <f t="shared" si="135"/>
        <v>8266.176470588236</v>
      </c>
      <c r="G618">
        <f t="shared" si="136"/>
        <v>634048.80000000005</v>
      </c>
      <c r="H618">
        <f t="shared" si="128"/>
        <v>80524.197600000014</v>
      </c>
      <c r="I618" s="21">
        <f t="shared" si="134"/>
        <v>75949.988400000002</v>
      </c>
      <c r="J618">
        <f t="shared" si="129"/>
        <v>38042.928</v>
      </c>
      <c r="K618">
        <f t="shared" si="130"/>
        <v>31702.440000000002</v>
      </c>
      <c r="L618">
        <f t="shared" si="131"/>
        <v>25361.952000000001</v>
      </c>
      <c r="M618">
        <f t="shared" si="125"/>
        <v>25361.952000000001</v>
      </c>
      <c r="N618">
        <f t="shared" si="137"/>
        <v>33733.333333333343</v>
      </c>
      <c r="O618" s="12">
        <f t="shared" si="126"/>
        <v>59095.285333333348</v>
      </c>
      <c r="P618" s="23">
        <f t="shared" si="132"/>
        <v>-403464.68482424133</v>
      </c>
      <c r="Q618">
        <f t="shared" si="133"/>
        <v>-40346468.482424133</v>
      </c>
    </row>
    <row r="619" spans="2:17">
      <c r="B619" s="15">
        <v>43844</v>
      </c>
      <c r="C619" s="12">
        <f>VLOOKUP(B619,'Hash distribution and Revenue '!B621:S1361,14,1)</f>
        <v>0.160869458786734</v>
      </c>
      <c r="D619">
        <f>VLOOKUP(B619,'Hash distribution and Revenue '!B621:S1361,7,1)</f>
        <v>0.56210000000000004</v>
      </c>
      <c r="E619" s="12">
        <f t="shared" si="127"/>
        <v>562100</v>
      </c>
      <c r="F619" s="12">
        <f t="shared" si="135"/>
        <v>8266.176470588236</v>
      </c>
      <c r="G619">
        <f t="shared" si="136"/>
        <v>634048.80000000005</v>
      </c>
      <c r="H619">
        <f t="shared" si="128"/>
        <v>80524.197600000014</v>
      </c>
      <c r="I619" s="21">
        <f t="shared" si="134"/>
        <v>75949.988400000002</v>
      </c>
      <c r="J619">
        <f t="shared" si="129"/>
        <v>38042.928</v>
      </c>
      <c r="K619">
        <f t="shared" si="130"/>
        <v>31702.440000000002</v>
      </c>
      <c r="L619">
        <f t="shared" si="131"/>
        <v>25361.952000000001</v>
      </c>
      <c r="M619">
        <f t="shared" si="125"/>
        <v>25361.952000000001</v>
      </c>
      <c r="N619">
        <f t="shared" si="137"/>
        <v>33733.333333333343</v>
      </c>
      <c r="O619" s="12">
        <f t="shared" si="126"/>
        <v>59095.285333333348</v>
      </c>
      <c r="P619" s="23">
        <f t="shared" si="132"/>
        <v>-367348.31402781972</v>
      </c>
      <c r="Q619">
        <f t="shared" si="133"/>
        <v>-36734831.402781971</v>
      </c>
    </row>
    <row r="620" spans="2:17">
      <c r="B620" s="15">
        <v>43847</v>
      </c>
      <c r="C620" s="12">
        <f>VLOOKUP(B620,'Hash distribution and Revenue '!B622:S1362,14,1)</f>
        <v>0.151950095679554</v>
      </c>
      <c r="D620">
        <f>VLOOKUP(B620,'Hash distribution and Revenue '!B622:S1362,7,1)</f>
        <v>0.56210000000000004</v>
      </c>
      <c r="E620" s="12">
        <f t="shared" si="127"/>
        <v>562100</v>
      </c>
      <c r="F620" s="12">
        <f t="shared" si="135"/>
        <v>8266.176470588236</v>
      </c>
      <c r="G620">
        <f t="shared" si="136"/>
        <v>634048.80000000005</v>
      </c>
      <c r="H620">
        <f t="shared" si="128"/>
        <v>80524.197600000014</v>
      </c>
      <c r="I620" s="21">
        <f t="shared" si="134"/>
        <v>75949.988400000002</v>
      </c>
      <c r="J620">
        <f t="shared" si="129"/>
        <v>38042.928</v>
      </c>
      <c r="K620">
        <f t="shared" si="130"/>
        <v>31702.440000000002</v>
      </c>
      <c r="L620">
        <f t="shared" si="131"/>
        <v>25361.952000000001</v>
      </c>
      <c r="M620">
        <f t="shared" si="125"/>
        <v>25361.952000000001</v>
      </c>
      <c r="N620">
        <f t="shared" si="137"/>
        <v>33733.333333333343</v>
      </c>
      <c r="O620" s="12">
        <f t="shared" si="126"/>
        <v>59095.285333333348</v>
      </c>
      <c r="P620" s="23">
        <f t="shared" si="132"/>
        <v>-388911.45885069261</v>
      </c>
      <c r="Q620">
        <f t="shared" si="133"/>
        <v>-38891145.885069259</v>
      </c>
    </row>
    <row r="621" spans="2:17">
      <c r="B621" s="15">
        <v>43850</v>
      </c>
      <c r="C621" s="12">
        <f>VLOOKUP(B621,'Hash distribution and Revenue '!B623:S1363,14,1)</f>
        <v>0.14733154139293</v>
      </c>
      <c r="D621">
        <f>VLOOKUP(B621,'Hash distribution and Revenue '!B623:S1363,7,1)</f>
        <v>0.56210000000000004</v>
      </c>
      <c r="E621" s="12">
        <f t="shared" si="127"/>
        <v>562100</v>
      </c>
      <c r="F621" s="12">
        <f t="shared" si="135"/>
        <v>8266.176470588236</v>
      </c>
      <c r="G621">
        <f t="shared" si="136"/>
        <v>634048.80000000005</v>
      </c>
      <c r="H621">
        <f t="shared" si="128"/>
        <v>80524.197600000014</v>
      </c>
      <c r="I621" s="21">
        <f t="shared" si="134"/>
        <v>75949.988400000002</v>
      </c>
      <c r="J621">
        <f t="shared" si="129"/>
        <v>38042.928</v>
      </c>
      <c r="K621">
        <f t="shared" si="130"/>
        <v>31702.440000000002</v>
      </c>
      <c r="L621">
        <f t="shared" si="131"/>
        <v>25361.952000000001</v>
      </c>
      <c r="M621">
        <f t="shared" si="125"/>
        <v>25361.952000000001</v>
      </c>
      <c r="N621">
        <f t="shared" si="137"/>
        <v>33733.333333333343</v>
      </c>
      <c r="O621" s="12">
        <f t="shared" si="126"/>
        <v>59095.285333333348</v>
      </c>
      <c r="P621" s="23">
        <f t="shared" si="132"/>
        <v>-401103.10014463583</v>
      </c>
      <c r="Q621">
        <f t="shared" si="133"/>
        <v>-40110310.014463581</v>
      </c>
    </row>
    <row r="622" spans="2:17">
      <c r="B622" s="15">
        <v>43853</v>
      </c>
      <c r="C622" s="12">
        <f>VLOOKUP(B622,'Hash distribution and Revenue '!B624:S1364,14,1)</f>
        <v>0.143058102363981</v>
      </c>
      <c r="D622">
        <f>VLOOKUP(B622,'Hash distribution and Revenue '!B624:S1364,7,1)</f>
        <v>0.56210000000000004</v>
      </c>
      <c r="E622" s="12">
        <f t="shared" si="127"/>
        <v>562100</v>
      </c>
      <c r="F622" s="12">
        <f t="shared" si="135"/>
        <v>8266.176470588236</v>
      </c>
      <c r="G622">
        <f t="shared" si="136"/>
        <v>634048.80000000005</v>
      </c>
      <c r="H622">
        <f t="shared" si="128"/>
        <v>80524.197600000014</v>
      </c>
      <c r="I622" s="21">
        <f t="shared" si="134"/>
        <v>75949.988400000002</v>
      </c>
      <c r="J622">
        <f t="shared" si="129"/>
        <v>38042.928</v>
      </c>
      <c r="K622">
        <f t="shared" si="130"/>
        <v>31702.440000000002</v>
      </c>
      <c r="L622">
        <f t="shared" si="131"/>
        <v>25361.952000000001</v>
      </c>
      <c r="M622">
        <f t="shared" si="125"/>
        <v>25361.952000000001</v>
      </c>
      <c r="N622">
        <f t="shared" si="137"/>
        <v>33733.333333333343</v>
      </c>
      <c r="O622" s="12">
        <f t="shared" si="126"/>
        <v>59095.285333333348</v>
      </c>
      <c r="P622" s="23">
        <f t="shared" si="132"/>
        <v>-413084.90255851374</v>
      </c>
      <c r="Q622">
        <f t="shared" si="133"/>
        <v>-41308490.255851373</v>
      </c>
    </row>
    <row r="623" spans="2:17">
      <c r="B623" s="15">
        <v>43856</v>
      </c>
      <c r="C623" s="12">
        <f>VLOOKUP(B623,'Hash distribution and Revenue '!B625:S1365,14,1)</f>
        <v>0.14629670614543699</v>
      </c>
      <c r="D623">
        <f>VLOOKUP(B623,'Hash distribution and Revenue '!B625:S1365,7,1)</f>
        <v>0.56210000000000004</v>
      </c>
      <c r="E623" s="12">
        <f t="shared" si="127"/>
        <v>562100</v>
      </c>
      <c r="F623" s="12">
        <f t="shared" si="135"/>
        <v>8266.176470588236</v>
      </c>
      <c r="G623">
        <f t="shared" si="136"/>
        <v>634048.80000000005</v>
      </c>
      <c r="H623">
        <f t="shared" si="128"/>
        <v>80524.197600000014</v>
      </c>
      <c r="I623" s="21">
        <f t="shared" si="134"/>
        <v>75949.988400000002</v>
      </c>
      <c r="J623">
        <f t="shared" si="129"/>
        <v>38042.928</v>
      </c>
      <c r="K623">
        <f t="shared" si="130"/>
        <v>31702.440000000002</v>
      </c>
      <c r="L623">
        <f t="shared" si="131"/>
        <v>25361.952000000001</v>
      </c>
      <c r="M623">
        <f t="shared" si="125"/>
        <v>25361.952000000001</v>
      </c>
      <c r="N623">
        <f t="shared" si="137"/>
        <v>33733.333333333343</v>
      </c>
      <c r="O623" s="12">
        <f t="shared" si="126"/>
        <v>59095.285333333348</v>
      </c>
      <c r="P623" s="23">
        <f t="shared" si="132"/>
        <v>-403940.32506705471</v>
      </c>
      <c r="Q623">
        <f t="shared" si="133"/>
        <v>-40394032.50670547</v>
      </c>
    </row>
    <row r="624" spans="2:17">
      <c r="B624" s="15">
        <v>43859</v>
      </c>
      <c r="C624" s="12">
        <f>VLOOKUP(B624,'Hash distribution and Revenue '!B626:S1366,14,1)</f>
        <v>0.151475347863332</v>
      </c>
      <c r="D624">
        <f>VLOOKUP(B624,'Hash distribution and Revenue '!B626:S1366,7,1)</f>
        <v>0.56210000000000004</v>
      </c>
      <c r="E624" s="12">
        <f t="shared" si="127"/>
        <v>562100</v>
      </c>
      <c r="F624" s="12">
        <f t="shared" si="135"/>
        <v>8266.176470588236</v>
      </c>
      <c r="G624">
        <f t="shared" si="136"/>
        <v>634048.80000000005</v>
      </c>
      <c r="H624">
        <f t="shared" si="128"/>
        <v>80524.197600000014</v>
      </c>
      <c r="I624" s="21">
        <f t="shared" si="134"/>
        <v>75949.988400000002</v>
      </c>
      <c r="J624">
        <f t="shared" si="129"/>
        <v>38042.928</v>
      </c>
      <c r="K624">
        <f t="shared" si="130"/>
        <v>31702.440000000002</v>
      </c>
      <c r="L624">
        <f t="shared" si="131"/>
        <v>25361.952000000001</v>
      </c>
      <c r="M624">
        <f t="shared" si="125"/>
        <v>25361.952000000001</v>
      </c>
      <c r="N624">
        <f t="shared" si="137"/>
        <v>33733.333333333343</v>
      </c>
      <c r="O624" s="12">
        <f t="shared" si="126"/>
        <v>59095.285333333348</v>
      </c>
      <c r="P624" s="23">
        <f t="shared" si="132"/>
        <v>-390130.37231182872</v>
      </c>
      <c r="Q624">
        <f t="shared" si="133"/>
        <v>-39013037.231182873</v>
      </c>
    </row>
    <row r="625" spans="2:17">
      <c r="B625" s="15">
        <v>43862</v>
      </c>
      <c r="C625" s="12">
        <f>VLOOKUP(B625,'Hash distribution and Revenue '!B627:S1367,14,1)</f>
        <v>0.15271506600976201</v>
      </c>
      <c r="D625">
        <f>VLOOKUP(B625,'Hash distribution and Revenue '!B627:S1367,7,1)</f>
        <v>0.50309999999999999</v>
      </c>
      <c r="E625" s="12">
        <f t="shared" si="127"/>
        <v>503100</v>
      </c>
      <c r="F625" s="12">
        <f t="shared" si="135"/>
        <v>7398.5294117647063</v>
      </c>
      <c r="G625">
        <f t="shared" si="136"/>
        <v>567496.80000000005</v>
      </c>
      <c r="H625">
        <f t="shared" si="128"/>
        <v>72072.093600000007</v>
      </c>
      <c r="I625" s="21">
        <f t="shared" si="134"/>
        <v>67978.009542857151</v>
      </c>
      <c r="J625">
        <f t="shared" si="129"/>
        <v>34049.808000000005</v>
      </c>
      <c r="K625">
        <f t="shared" si="130"/>
        <v>28374.840000000004</v>
      </c>
      <c r="L625">
        <f t="shared" si="131"/>
        <v>22699.872000000003</v>
      </c>
      <c r="M625">
        <f t="shared" si="125"/>
        <v>22699.872000000003</v>
      </c>
      <c r="N625">
        <f t="shared" si="137"/>
        <v>30192.563600782778</v>
      </c>
      <c r="O625" s="12">
        <f t="shared" si="126"/>
        <v>52892.435600782781</v>
      </c>
      <c r="P625" s="23">
        <f t="shared" si="132"/>
        <v>-346346.20059251873</v>
      </c>
      <c r="Q625">
        <f t="shared" si="133"/>
        <v>-34634620.059251875</v>
      </c>
    </row>
    <row r="626" spans="2:17">
      <c r="B626" s="15">
        <v>43865</v>
      </c>
      <c r="C626" s="12">
        <f>VLOOKUP(B626,'Hash distribution and Revenue '!B628:S1368,14,1)</f>
        <v>0.149269543785611</v>
      </c>
      <c r="D626">
        <f>VLOOKUP(B626,'Hash distribution and Revenue '!B628:S1368,7,1)</f>
        <v>0.50309999999999999</v>
      </c>
      <c r="E626" s="12">
        <f t="shared" si="127"/>
        <v>503100</v>
      </c>
      <c r="F626" s="12">
        <f t="shared" si="135"/>
        <v>7398.5294117647063</v>
      </c>
      <c r="G626">
        <f t="shared" si="136"/>
        <v>567496.80000000005</v>
      </c>
      <c r="H626">
        <f t="shared" si="128"/>
        <v>72072.093600000007</v>
      </c>
      <c r="I626" s="21">
        <f t="shared" si="134"/>
        <v>67978.009542857151</v>
      </c>
      <c r="J626">
        <f t="shared" si="129"/>
        <v>34049.808000000005</v>
      </c>
      <c r="K626">
        <f t="shared" si="130"/>
        <v>28374.840000000004</v>
      </c>
      <c r="L626">
        <f t="shared" si="131"/>
        <v>22699.872000000003</v>
      </c>
      <c r="M626">
        <f t="shared" si="125"/>
        <v>22699.872000000003</v>
      </c>
      <c r="N626">
        <f t="shared" si="137"/>
        <v>30192.563600782778</v>
      </c>
      <c r="O626" s="12">
        <f t="shared" si="126"/>
        <v>52892.435600782781</v>
      </c>
      <c r="P626" s="23">
        <f t="shared" si="132"/>
        <v>-354340.77836538287</v>
      </c>
      <c r="Q626">
        <f t="shared" si="133"/>
        <v>-35434077.836538285</v>
      </c>
    </row>
    <row r="627" spans="2:17">
      <c r="B627" s="15">
        <v>43868</v>
      </c>
      <c r="C627" s="12">
        <f>VLOOKUP(B627,'Hash distribution and Revenue '!B629:S1369,14,1)</f>
        <v>0.15926825677829101</v>
      </c>
      <c r="D627">
        <f>VLOOKUP(B627,'Hash distribution and Revenue '!B629:S1369,7,1)</f>
        <v>0.50309999999999999</v>
      </c>
      <c r="E627" s="12">
        <f t="shared" si="127"/>
        <v>503100</v>
      </c>
      <c r="F627" s="12">
        <f t="shared" si="135"/>
        <v>7398.5294117647063</v>
      </c>
      <c r="G627">
        <f t="shared" si="136"/>
        <v>567496.80000000005</v>
      </c>
      <c r="H627">
        <f t="shared" si="128"/>
        <v>72072.093600000007</v>
      </c>
      <c r="I627" s="21">
        <f t="shared" si="134"/>
        <v>67978.009542857151</v>
      </c>
      <c r="J627">
        <f t="shared" si="129"/>
        <v>34049.808000000005</v>
      </c>
      <c r="K627">
        <f t="shared" si="130"/>
        <v>28374.840000000004</v>
      </c>
      <c r="L627">
        <f t="shared" si="131"/>
        <v>22699.872000000003</v>
      </c>
      <c r="M627">
        <f t="shared" si="125"/>
        <v>22699.872000000003</v>
      </c>
      <c r="N627">
        <f t="shared" si="137"/>
        <v>30192.563600782778</v>
      </c>
      <c r="O627" s="12">
        <f t="shared" si="126"/>
        <v>52892.435600782781</v>
      </c>
      <c r="P627" s="23">
        <f t="shared" si="132"/>
        <v>-332095.53116509941</v>
      </c>
      <c r="Q627">
        <f t="shared" si="133"/>
        <v>-33209553.11650994</v>
      </c>
    </row>
    <row r="628" spans="2:17">
      <c r="B628" s="15">
        <v>43871</v>
      </c>
      <c r="C628" s="12">
        <f>VLOOKUP(B628,'Hash distribution and Revenue '!B630:S1370,14,1)</f>
        <v>0.16025466595788301</v>
      </c>
      <c r="D628">
        <f>VLOOKUP(B628,'Hash distribution and Revenue '!B630:S1370,7,1)</f>
        <v>0.50309999999999999</v>
      </c>
      <c r="E628" s="12">
        <f t="shared" si="127"/>
        <v>503100</v>
      </c>
      <c r="F628" s="12">
        <f t="shared" si="135"/>
        <v>7398.5294117647063</v>
      </c>
      <c r="G628">
        <f t="shared" si="136"/>
        <v>567496.80000000005</v>
      </c>
      <c r="H628">
        <f t="shared" si="128"/>
        <v>72072.093600000007</v>
      </c>
      <c r="I628" s="21">
        <f t="shared" si="134"/>
        <v>67978.009542857151</v>
      </c>
      <c r="J628">
        <f t="shared" si="129"/>
        <v>34049.808000000005</v>
      </c>
      <c r="K628">
        <f t="shared" si="130"/>
        <v>28374.840000000004</v>
      </c>
      <c r="L628">
        <f t="shared" si="131"/>
        <v>22699.872000000003</v>
      </c>
      <c r="M628">
        <f t="shared" si="125"/>
        <v>22699.872000000003</v>
      </c>
      <c r="N628">
        <f t="shared" si="137"/>
        <v>30192.563600782778</v>
      </c>
      <c r="O628" s="12">
        <f t="shared" si="126"/>
        <v>52892.435600782781</v>
      </c>
      <c r="P628" s="23">
        <f t="shared" si="132"/>
        <v>-330051.39057865308</v>
      </c>
      <c r="Q628">
        <f t="shared" si="133"/>
        <v>-33005139.057865307</v>
      </c>
    </row>
    <row r="629" spans="2:17">
      <c r="B629" s="15">
        <v>43874</v>
      </c>
      <c r="C629" s="12">
        <f>VLOOKUP(B629,'Hash distribution and Revenue '!B631:S1371,14,1)</f>
        <v>0.16521002930492301</v>
      </c>
      <c r="D629">
        <f>VLOOKUP(B629,'Hash distribution and Revenue '!B631:S1371,7,1)</f>
        <v>0.50309999999999999</v>
      </c>
      <c r="E629" s="12">
        <f t="shared" si="127"/>
        <v>503100</v>
      </c>
      <c r="F629" s="12">
        <f t="shared" si="135"/>
        <v>7398.5294117647063</v>
      </c>
      <c r="G629">
        <f t="shared" si="136"/>
        <v>567496.80000000005</v>
      </c>
      <c r="H629">
        <f t="shared" si="128"/>
        <v>72072.093600000007</v>
      </c>
      <c r="I629" s="21">
        <f t="shared" si="134"/>
        <v>67978.009542857151</v>
      </c>
      <c r="J629">
        <f t="shared" si="129"/>
        <v>34049.808000000005</v>
      </c>
      <c r="K629">
        <f t="shared" si="130"/>
        <v>28374.840000000004</v>
      </c>
      <c r="L629">
        <f t="shared" si="131"/>
        <v>22699.872000000003</v>
      </c>
      <c r="M629">
        <f t="shared" si="125"/>
        <v>22699.872000000003</v>
      </c>
      <c r="N629">
        <f t="shared" si="137"/>
        <v>30192.563600782778</v>
      </c>
      <c r="O629" s="12">
        <f t="shared" si="126"/>
        <v>52892.435600782781</v>
      </c>
      <c r="P629" s="23">
        <f t="shared" si="132"/>
        <v>-320151.69183907023</v>
      </c>
      <c r="Q629">
        <f t="shared" si="133"/>
        <v>-32015169.183907025</v>
      </c>
    </row>
    <row r="630" spans="2:17">
      <c r="B630" s="15">
        <v>43877</v>
      </c>
      <c r="C630" s="12">
        <f>VLOOKUP(B630,'Hash distribution and Revenue '!B632:S1372,14,1)</f>
        <v>0.160682045452363</v>
      </c>
      <c r="D630">
        <f>VLOOKUP(B630,'Hash distribution and Revenue '!B632:S1372,7,1)</f>
        <v>0.50309999999999999</v>
      </c>
      <c r="E630" s="12">
        <f t="shared" si="127"/>
        <v>503100</v>
      </c>
      <c r="F630" s="12">
        <f t="shared" si="135"/>
        <v>7398.5294117647063</v>
      </c>
      <c r="G630">
        <f t="shared" si="136"/>
        <v>567496.80000000005</v>
      </c>
      <c r="H630">
        <f t="shared" si="128"/>
        <v>72072.093600000007</v>
      </c>
      <c r="I630" s="21">
        <f t="shared" si="134"/>
        <v>67978.009542857151</v>
      </c>
      <c r="J630">
        <f t="shared" si="129"/>
        <v>34049.808000000005</v>
      </c>
      <c r="K630">
        <f t="shared" si="130"/>
        <v>28374.840000000004</v>
      </c>
      <c r="L630">
        <f t="shared" si="131"/>
        <v>22699.872000000003</v>
      </c>
      <c r="M630">
        <f t="shared" si="125"/>
        <v>22699.872000000003</v>
      </c>
      <c r="N630">
        <f t="shared" si="137"/>
        <v>30192.563600782778</v>
      </c>
      <c r="O630" s="12">
        <f t="shared" si="126"/>
        <v>52892.435600782781</v>
      </c>
      <c r="P630" s="23">
        <f t="shared" si="132"/>
        <v>-329173.5225913474</v>
      </c>
      <c r="Q630">
        <f t="shared" si="133"/>
        <v>-32917352.25913474</v>
      </c>
    </row>
    <row r="631" spans="2:17">
      <c r="B631" s="15">
        <v>43880</v>
      </c>
      <c r="C631" s="12">
        <f>VLOOKUP(B631,'Hash distribution and Revenue '!B633:S1373,14,1)</f>
        <v>0.15581294647406399</v>
      </c>
      <c r="D631">
        <f>VLOOKUP(B631,'Hash distribution and Revenue '!B633:S1373,7,1)</f>
        <v>0.50309999999999999</v>
      </c>
      <c r="E631" s="12">
        <f t="shared" si="127"/>
        <v>503100</v>
      </c>
      <c r="F631" s="12">
        <f t="shared" si="135"/>
        <v>7398.5294117647063</v>
      </c>
      <c r="G631">
        <f t="shared" si="136"/>
        <v>567496.80000000005</v>
      </c>
      <c r="H631">
        <f t="shared" si="128"/>
        <v>72072.093600000007</v>
      </c>
      <c r="I631" s="21">
        <f t="shared" si="134"/>
        <v>67978.009542857151</v>
      </c>
      <c r="J631">
        <f t="shared" si="129"/>
        <v>34049.808000000005</v>
      </c>
      <c r="K631">
        <f t="shared" si="130"/>
        <v>28374.840000000004</v>
      </c>
      <c r="L631">
        <f t="shared" si="131"/>
        <v>22699.872000000003</v>
      </c>
      <c r="M631">
        <f t="shared" si="125"/>
        <v>22699.872000000003</v>
      </c>
      <c r="N631">
        <f t="shared" si="137"/>
        <v>30192.563600782778</v>
      </c>
      <c r="O631" s="12">
        <f t="shared" si="126"/>
        <v>52892.435600782781</v>
      </c>
      <c r="P631" s="23">
        <f t="shared" si="132"/>
        <v>-339460.10896238679</v>
      </c>
      <c r="Q631">
        <f t="shared" si="133"/>
        <v>-33946010.896238677</v>
      </c>
    </row>
    <row r="632" spans="2:17">
      <c r="B632" s="15">
        <v>43883</v>
      </c>
      <c r="C632" s="12">
        <f>VLOOKUP(B632,'Hash distribution and Revenue '!B634:S1374,14,1)</f>
        <v>0.15629477765451699</v>
      </c>
      <c r="D632">
        <f>VLOOKUP(B632,'Hash distribution and Revenue '!B634:S1374,7,1)</f>
        <v>0.50309999999999999</v>
      </c>
      <c r="E632" s="12">
        <f t="shared" si="127"/>
        <v>503100</v>
      </c>
      <c r="F632" s="12">
        <f t="shared" si="135"/>
        <v>7398.5294117647063</v>
      </c>
      <c r="G632">
        <f t="shared" si="136"/>
        <v>567496.80000000005</v>
      </c>
      <c r="H632">
        <f t="shared" si="128"/>
        <v>72072.093600000007</v>
      </c>
      <c r="I632" s="21">
        <f t="shared" si="134"/>
        <v>67978.009542857151</v>
      </c>
      <c r="J632">
        <f t="shared" si="129"/>
        <v>34049.808000000005</v>
      </c>
      <c r="K632">
        <f t="shared" si="130"/>
        <v>28374.840000000004</v>
      </c>
      <c r="L632">
        <f t="shared" si="131"/>
        <v>22699.872000000003</v>
      </c>
      <c r="M632">
        <f t="shared" si="125"/>
        <v>22699.872000000003</v>
      </c>
      <c r="N632">
        <f t="shared" si="137"/>
        <v>30192.563600782778</v>
      </c>
      <c r="O632" s="12">
        <f t="shared" si="126"/>
        <v>52892.435600782781</v>
      </c>
      <c r="P632" s="23">
        <f t="shared" si="132"/>
        <v>-338413.60600621777</v>
      </c>
      <c r="Q632">
        <f t="shared" si="133"/>
        <v>-33841360.600621775</v>
      </c>
    </row>
    <row r="633" spans="2:17">
      <c r="B633" s="15">
        <v>43886</v>
      </c>
      <c r="C633" s="12">
        <f>VLOOKUP(B633,'Hash distribution and Revenue '!B635:S1375,14,1)</f>
        <v>0.15167898169990199</v>
      </c>
      <c r="D633">
        <f>VLOOKUP(B633,'Hash distribution and Revenue '!B635:S1375,7,1)</f>
        <v>0.50309999999999999</v>
      </c>
      <c r="E633" s="12">
        <f t="shared" si="127"/>
        <v>503100</v>
      </c>
      <c r="F633" s="12">
        <f t="shared" si="135"/>
        <v>7398.5294117647063</v>
      </c>
      <c r="G633">
        <f t="shared" si="136"/>
        <v>567496.80000000005</v>
      </c>
      <c r="H633">
        <f t="shared" si="128"/>
        <v>72072.093600000007</v>
      </c>
      <c r="I633" s="21">
        <f t="shared" si="134"/>
        <v>67978.009542857151</v>
      </c>
      <c r="J633">
        <f t="shared" si="129"/>
        <v>34049.808000000005</v>
      </c>
      <c r="K633">
        <f t="shared" si="130"/>
        <v>28374.840000000004</v>
      </c>
      <c r="L633">
        <f t="shared" si="131"/>
        <v>22699.872000000003</v>
      </c>
      <c r="M633">
        <f t="shared" si="125"/>
        <v>22699.872000000003</v>
      </c>
      <c r="N633">
        <f t="shared" si="137"/>
        <v>30192.563600782778</v>
      </c>
      <c r="O633" s="12">
        <f t="shared" si="126"/>
        <v>52892.435600782781</v>
      </c>
      <c r="P633" s="23">
        <f t="shared" si="132"/>
        <v>-348712.01882439363</v>
      </c>
      <c r="Q633">
        <f t="shared" si="133"/>
        <v>-34871201.88243936</v>
      </c>
    </row>
    <row r="634" spans="2:17">
      <c r="B634" s="15">
        <v>43889</v>
      </c>
      <c r="C634" s="12">
        <f>VLOOKUP(B634,'Hash distribution and Revenue '!B636:S1376,14,1)</f>
        <v>0.140812538778567</v>
      </c>
      <c r="D634">
        <f>VLOOKUP(B634,'Hash distribution and Revenue '!B636:S1376,7,1)</f>
        <v>0.50309999999999999</v>
      </c>
      <c r="E634" s="12">
        <f t="shared" si="127"/>
        <v>503100</v>
      </c>
      <c r="F634" s="12">
        <f t="shared" si="135"/>
        <v>7398.5294117647063</v>
      </c>
      <c r="G634">
        <f t="shared" si="136"/>
        <v>567496.80000000005</v>
      </c>
      <c r="H634">
        <f t="shared" si="128"/>
        <v>72072.093600000007</v>
      </c>
      <c r="I634" s="21">
        <f t="shared" si="134"/>
        <v>67978.009542857151</v>
      </c>
      <c r="J634">
        <f t="shared" si="129"/>
        <v>34049.808000000005</v>
      </c>
      <c r="K634">
        <f t="shared" si="130"/>
        <v>28374.840000000004</v>
      </c>
      <c r="L634">
        <f t="shared" si="131"/>
        <v>22699.872000000003</v>
      </c>
      <c r="M634">
        <f t="shared" si="125"/>
        <v>22699.872000000003</v>
      </c>
      <c r="N634">
        <f t="shared" si="137"/>
        <v>30192.563600782778</v>
      </c>
      <c r="O634" s="12">
        <f t="shared" si="126"/>
        <v>52892.435600782781</v>
      </c>
      <c r="P634" s="23">
        <f t="shared" si="132"/>
        <v>-375622.05217689543</v>
      </c>
      <c r="Q634">
        <f t="shared" si="133"/>
        <v>-37562205.217689544</v>
      </c>
    </row>
    <row r="635" spans="2:17">
      <c r="B635" s="15">
        <v>43892</v>
      </c>
      <c r="C635" s="12">
        <f>VLOOKUP(B635,'Hash distribution and Revenue '!B637:S1377,14,1)</f>
        <v>0.14401458765195799</v>
      </c>
      <c r="D635">
        <f>VLOOKUP(B635,'Hash distribution and Revenue '!B637:S1377,7,1)</f>
        <v>0.51560000000000006</v>
      </c>
      <c r="E635" s="12">
        <f t="shared" si="127"/>
        <v>515600.00000000006</v>
      </c>
      <c r="F635" s="12">
        <f t="shared" si="135"/>
        <v>7582.3529411764712</v>
      </c>
      <c r="G635">
        <f t="shared" si="136"/>
        <v>581596.80000000005</v>
      </c>
      <c r="H635">
        <f t="shared" si="128"/>
        <v>73862.793600000005</v>
      </c>
      <c r="I635" s="21">
        <f t="shared" si="134"/>
        <v>69666.988114285719</v>
      </c>
      <c r="J635">
        <f t="shared" si="129"/>
        <v>34895.808000000005</v>
      </c>
      <c r="K635">
        <f t="shared" si="130"/>
        <v>29079.840000000004</v>
      </c>
      <c r="L635">
        <f t="shared" si="131"/>
        <v>23263.872000000003</v>
      </c>
      <c r="M635">
        <f t="shared" si="125"/>
        <v>23263.872000000003</v>
      </c>
      <c r="N635">
        <f t="shared" si="137"/>
        <v>30942.726679712981</v>
      </c>
      <c r="O635" s="12">
        <f t="shared" si="126"/>
        <v>54206.598679712988</v>
      </c>
      <c r="P635" s="23">
        <f t="shared" si="132"/>
        <v>-376395.58289835753</v>
      </c>
      <c r="Q635">
        <f t="shared" si="133"/>
        <v>-37639558.289835751</v>
      </c>
    </row>
    <row r="636" spans="2:17">
      <c r="B636" s="15">
        <v>43895</v>
      </c>
      <c r="C636" s="12">
        <f>VLOOKUP(B636,'Hash distribution and Revenue '!B638:S1378,14,1)</f>
        <v>0.14740952907955801</v>
      </c>
      <c r="D636">
        <f>VLOOKUP(B636,'Hash distribution and Revenue '!B638:S1378,7,1)</f>
        <v>0.51560000000000006</v>
      </c>
      <c r="E636" s="12">
        <f t="shared" si="127"/>
        <v>515600.00000000006</v>
      </c>
      <c r="F636" s="12">
        <f t="shared" si="135"/>
        <v>7582.3529411764712</v>
      </c>
      <c r="G636">
        <f t="shared" si="136"/>
        <v>581596.80000000005</v>
      </c>
      <c r="H636">
        <f t="shared" si="128"/>
        <v>73862.793600000005</v>
      </c>
      <c r="I636" s="21">
        <f t="shared" si="134"/>
        <v>69666.988114285719</v>
      </c>
      <c r="J636">
        <f t="shared" si="129"/>
        <v>34895.808000000005</v>
      </c>
      <c r="K636">
        <f t="shared" si="130"/>
        <v>29079.840000000004</v>
      </c>
      <c r="L636">
        <f t="shared" si="131"/>
        <v>23263.872000000003</v>
      </c>
      <c r="M636">
        <f t="shared" si="125"/>
        <v>23263.872000000003</v>
      </c>
      <c r="N636">
        <f t="shared" si="137"/>
        <v>30942.726679712981</v>
      </c>
      <c r="O636" s="12">
        <f t="shared" si="126"/>
        <v>54206.598679712988</v>
      </c>
      <c r="P636" s="23">
        <f t="shared" si="132"/>
        <v>-367726.91432267101</v>
      </c>
      <c r="Q636">
        <f t="shared" si="133"/>
        <v>-36772691.4322671</v>
      </c>
    </row>
    <row r="637" spans="2:17">
      <c r="B637" s="15">
        <v>43898</v>
      </c>
      <c r="C637" s="12">
        <f>VLOOKUP(B637,'Hash distribution and Revenue '!B639:S1379,14,1)</f>
        <v>0.131649492983684</v>
      </c>
      <c r="D637">
        <f>VLOOKUP(B637,'Hash distribution and Revenue '!B639:S1379,7,1)</f>
        <v>0.51560000000000006</v>
      </c>
      <c r="E637" s="12">
        <f t="shared" si="127"/>
        <v>515600.00000000006</v>
      </c>
      <c r="F637" s="12">
        <f t="shared" si="135"/>
        <v>7582.3529411764712</v>
      </c>
      <c r="G637">
        <f t="shared" si="136"/>
        <v>581596.80000000005</v>
      </c>
      <c r="H637">
        <f t="shared" si="128"/>
        <v>73862.793600000005</v>
      </c>
      <c r="I637" s="21">
        <f t="shared" si="134"/>
        <v>69666.988114285719</v>
      </c>
      <c r="J637">
        <f t="shared" si="129"/>
        <v>34895.808000000005</v>
      </c>
      <c r="K637">
        <f t="shared" si="130"/>
        <v>29079.840000000004</v>
      </c>
      <c r="L637">
        <f t="shared" si="131"/>
        <v>23263.872000000003</v>
      </c>
      <c r="M637">
        <f t="shared" si="125"/>
        <v>23263.872000000003</v>
      </c>
      <c r="N637">
        <f t="shared" si="137"/>
        <v>30942.726679712981</v>
      </c>
      <c r="O637" s="12">
        <f t="shared" si="126"/>
        <v>54206.598679712988</v>
      </c>
      <c r="P637" s="23">
        <f t="shared" si="132"/>
        <v>-411748.39189800824</v>
      </c>
      <c r="Q637">
        <f t="shared" si="133"/>
        <v>-41174839.189800821</v>
      </c>
    </row>
    <row r="638" spans="2:17">
      <c r="B638" s="15">
        <v>43901</v>
      </c>
      <c r="C638" s="12">
        <f>VLOOKUP(B638,'Hash distribution and Revenue '!B640:S1380,14,1)</f>
        <v>0.120183310826406</v>
      </c>
      <c r="D638">
        <f>VLOOKUP(B638,'Hash distribution and Revenue '!B640:S1380,7,1)</f>
        <v>0.51560000000000006</v>
      </c>
      <c r="E638" s="12">
        <f t="shared" si="127"/>
        <v>515600.00000000006</v>
      </c>
      <c r="F638" s="12">
        <f t="shared" si="135"/>
        <v>7582.3529411764712</v>
      </c>
      <c r="G638">
        <f t="shared" si="136"/>
        <v>581596.80000000005</v>
      </c>
      <c r="H638">
        <f t="shared" si="128"/>
        <v>73862.793600000005</v>
      </c>
      <c r="I638" s="21">
        <f t="shared" si="134"/>
        <v>69666.988114285719</v>
      </c>
      <c r="J638">
        <f t="shared" si="129"/>
        <v>34895.808000000005</v>
      </c>
      <c r="K638">
        <f t="shared" si="130"/>
        <v>29079.840000000004</v>
      </c>
      <c r="L638">
        <f t="shared" si="131"/>
        <v>23263.872000000003</v>
      </c>
      <c r="M638">
        <f t="shared" si="125"/>
        <v>23263.872000000003</v>
      </c>
      <c r="N638">
        <f t="shared" si="137"/>
        <v>30942.726679712981</v>
      </c>
      <c r="O638" s="12">
        <f t="shared" si="126"/>
        <v>54206.598679712988</v>
      </c>
      <c r="P638" s="23">
        <f t="shared" si="132"/>
        <v>-451031.66257999459</v>
      </c>
      <c r="Q638">
        <f t="shared" si="133"/>
        <v>-45103166.257999457</v>
      </c>
    </row>
    <row r="639" spans="2:17">
      <c r="B639" s="15">
        <v>43904</v>
      </c>
      <c r="C639" s="12">
        <f>VLOOKUP(B639,'Hash distribution and Revenue '!B641:S1381,14,1)</f>
        <v>7.8999331868236197E-2</v>
      </c>
      <c r="D639">
        <f>VLOOKUP(B639,'Hash distribution and Revenue '!B641:S1381,7,1)</f>
        <v>0.51560000000000006</v>
      </c>
      <c r="E639" s="12">
        <f t="shared" si="127"/>
        <v>515600.00000000006</v>
      </c>
      <c r="F639" s="12">
        <f t="shared" si="135"/>
        <v>7582.3529411764712</v>
      </c>
      <c r="G639">
        <f t="shared" si="136"/>
        <v>581596.80000000005</v>
      </c>
      <c r="H639">
        <f t="shared" si="128"/>
        <v>73862.793600000005</v>
      </c>
      <c r="I639" s="21">
        <f t="shared" si="134"/>
        <v>69666.988114285719</v>
      </c>
      <c r="J639">
        <f t="shared" si="129"/>
        <v>34895.808000000005</v>
      </c>
      <c r="K639">
        <f t="shared" si="130"/>
        <v>29079.840000000004</v>
      </c>
      <c r="L639">
        <f t="shared" si="131"/>
        <v>23263.872000000003</v>
      </c>
      <c r="M639">
        <f t="shared" si="125"/>
        <v>23263.872000000003</v>
      </c>
      <c r="N639">
        <f t="shared" si="137"/>
        <v>30942.726679712981</v>
      </c>
      <c r="O639" s="12">
        <f t="shared" si="126"/>
        <v>54206.598679712988</v>
      </c>
      <c r="P639" s="23">
        <f t="shared" si="132"/>
        <v>-686164.28010799806</v>
      </c>
      <c r="Q639">
        <f t="shared" si="133"/>
        <v>-68616428.01079981</v>
      </c>
    </row>
    <row r="640" spans="2:17">
      <c r="B640" s="15">
        <v>43907</v>
      </c>
      <c r="C640" s="12">
        <f>VLOOKUP(B640,'Hash distribution and Revenue '!B642:S1382,14,1)</f>
        <v>7.93830590113032E-2</v>
      </c>
      <c r="D640">
        <f>VLOOKUP(B640,'Hash distribution and Revenue '!B642:S1382,7,1)</f>
        <v>0.51560000000000006</v>
      </c>
      <c r="E640" s="12">
        <f t="shared" si="127"/>
        <v>515600.00000000006</v>
      </c>
      <c r="F640" s="12">
        <f t="shared" si="135"/>
        <v>7582.3529411764712</v>
      </c>
      <c r="G640">
        <f t="shared" si="136"/>
        <v>581596.80000000005</v>
      </c>
      <c r="H640">
        <f t="shared" si="128"/>
        <v>73862.793600000005</v>
      </c>
      <c r="I640" s="21">
        <f t="shared" si="134"/>
        <v>69666.988114285719</v>
      </c>
      <c r="J640">
        <f t="shared" si="129"/>
        <v>34895.808000000005</v>
      </c>
      <c r="K640">
        <f t="shared" si="130"/>
        <v>29079.840000000004</v>
      </c>
      <c r="L640">
        <f t="shared" si="131"/>
        <v>23263.872000000003</v>
      </c>
      <c r="M640">
        <f t="shared" si="125"/>
        <v>23263.872000000003</v>
      </c>
      <c r="N640">
        <f t="shared" si="137"/>
        <v>30942.726679712981</v>
      </c>
      <c r="O640" s="12">
        <f t="shared" si="126"/>
        <v>54206.598679712988</v>
      </c>
      <c r="P640" s="23">
        <f t="shared" si="132"/>
        <v>-682847.44845793373</v>
      </c>
      <c r="Q640">
        <f t="shared" si="133"/>
        <v>-68284744.845793366</v>
      </c>
    </row>
    <row r="641" spans="2:17">
      <c r="B641" s="15">
        <v>43910</v>
      </c>
      <c r="C641" s="12">
        <f>VLOOKUP(B641,'Hash distribution and Revenue '!B643:S1383,14,1)</f>
        <v>9.4166276322297196E-2</v>
      </c>
      <c r="D641">
        <f>VLOOKUP(B641,'Hash distribution and Revenue '!B643:S1383,7,1)</f>
        <v>0.51560000000000006</v>
      </c>
      <c r="E641" s="12">
        <f t="shared" si="127"/>
        <v>515600.00000000006</v>
      </c>
      <c r="F641" s="12">
        <f t="shared" si="135"/>
        <v>7582.3529411764712</v>
      </c>
      <c r="G641">
        <f t="shared" si="136"/>
        <v>581596.80000000005</v>
      </c>
      <c r="H641">
        <f t="shared" si="128"/>
        <v>73862.793600000005</v>
      </c>
      <c r="I641" s="21">
        <f t="shared" si="134"/>
        <v>69666.988114285719</v>
      </c>
      <c r="J641">
        <f t="shared" si="129"/>
        <v>34895.808000000005</v>
      </c>
      <c r="K641">
        <f t="shared" si="130"/>
        <v>29079.840000000004</v>
      </c>
      <c r="L641">
        <f t="shared" si="131"/>
        <v>23263.872000000003</v>
      </c>
      <c r="M641">
        <f t="shared" ref="M641:M704" si="138">G641*0.04</f>
        <v>23263.872000000003</v>
      </c>
      <c r="N641">
        <f t="shared" si="137"/>
        <v>30942.726679712981</v>
      </c>
      <c r="O641" s="12">
        <f t="shared" ref="O641:O704" si="139">M641+N641</f>
        <v>54206.598679712988</v>
      </c>
      <c r="P641" s="23">
        <f t="shared" si="132"/>
        <v>-575646.6819172859</v>
      </c>
      <c r="Q641">
        <f t="shared" si="133"/>
        <v>-57564668.191728592</v>
      </c>
    </row>
    <row r="642" spans="2:17">
      <c r="B642" s="15">
        <v>43913</v>
      </c>
      <c r="C642" s="12">
        <f>VLOOKUP(B642,'Hash distribution and Revenue '!B644:S1384,14,1)</f>
        <v>9.7470795935574298E-2</v>
      </c>
      <c r="D642">
        <f>VLOOKUP(B642,'Hash distribution and Revenue '!B644:S1384,7,1)</f>
        <v>0.51560000000000006</v>
      </c>
      <c r="E642" s="12">
        <f t="shared" si="127"/>
        <v>515600.00000000006</v>
      </c>
      <c r="F642" s="12">
        <f t="shared" si="135"/>
        <v>7582.3529411764712</v>
      </c>
      <c r="G642">
        <f t="shared" si="136"/>
        <v>581596.80000000005</v>
      </c>
      <c r="H642">
        <f t="shared" si="128"/>
        <v>73862.793600000005</v>
      </c>
      <c r="I642" s="21">
        <f t="shared" si="134"/>
        <v>69666.988114285719</v>
      </c>
      <c r="J642">
        <f t="shared" si="129"/>
        <v>34895.808000000005</v>
      </c>
      <c r="K642">
        <f t="shared" si="130"/>
        <v>29079.840000000004</v>
      </c>
      <c r="L642">
        <f t="shared" si="131"/>
        <v>23263.872000000003</v>
      </c>
      <c r="M642">
        <f t="shared" si="138"/>
        <v>23263.872000000003</v>
      </c>
      <c r="N642">
        <f t="shared" si="137"/>
        <v>30942.726679712981</v>
      </c>
      <c r="O642" s="12">
        <f t="shared" si="139"/>
        <v>54206.598679712988</v>
      </c>
      <c r="P642" s="23">
        <f t="shared" si="132"/>
        <v>-556130.69215876888</v>
      </c>
      <c r="Q642">
        <f t="shared" si="133"/>
        <v>-55613069.215876892</v>
      </c>
    </row>
    <row r="643" spans="2:17">
      <c r="B643" s="15">
        <v>43916</v>
      </c>
      <c r="C643" s="12">
        <f>VLOOKUP(B643,'Hash distribution and Revenue '!B645:S1385,14,1)</f>
        <v>0.121393967491591</v>
      </c>
      <c r="D643">
        <f>VLOOKUP(B643,'Hash distribution and Revenue '!B645:S1385,7,1)</f>
        <v>0.51560000000000006</v>
      </c>
      <c r="E643" s="12">
        <f t="shared" si="127"/>
        <v>515600.00000000006</v>
      </c>
      <c r="F643" s="12">
        <f t="shared" si="135"/>
        <v>7582.3529411764712</v>
      </c>
      <c r="G643">
        <f t="shared" si="136"/>
        <v>581596.80000000005</v>
      </c>
      <c r="H643">
        <f t="shared" si="128"/>
        <v>73862.793600000005</v>
      </c>
      <c r="I643" s="21">
        <f t="shared" si="134"/>
        <v>69666.988114285719</v>
      </c>
      <c r="J643">
        <f t="shared" si="129"/>
        <v>34895.808000000005</v>
      </c>
      <c r="K643">
        <f t="shared" si="130"/>
        <v>29079.840000000004</v>
      </c>
      <c r="L643">
        <f t="shared" si="131"/>
        <v>23263.872000000003</v>
      </c>
      <c r="M643">
        <f t="shared" si="138"/>
        <v>23263.872000000003</v>
      </c>
      <c r="N643">
        <f t="shared" si="137"/>
        <v>30942.726679712981</v>
      </c>
      <c r="O643" s="12">
        <f t="shared" si="139"/>
        <v>54206.598679712988</v>
      </c>
      <c r="P643" s="23">
        <f t="shared" si="132"/>
        <v>-446533.53379771858</v>
      </c>
      <c r="Q643">
        <f t="shared" si="133"/>
        <v>-44653353.379771858</v>
      </c>
    </row>
    <row r="644" spans="2:17">
      <c r="B644" s="15">
        <v>43919</v>
      </c>
      <c r="C644" s="12">
        <f>VLOOKUP(B644,'Hash distribution and Revenue '!B646:S1386,14,1)</f>
        <v>0.107035859956152</v>
      </c>
      <c r="D644">
        <f>VLOOKUP(B644,'Hash distribution and Revenue '!B646:S1386,7,1)</f>
        <v>0.51560000000000006</v>
      </c>
      <c r="E644" s="12">
        <f t="shared" si="127"/>
        <v>515600.00000000006</v>
      </c>
      <c r="F644" s="12">
        <f t="shared" si="135"/>
        <v>7582.3529411764712</v>
      </c>
      <c r="G644">
        <f t="shared" si="136"/>
        <v>581596.80000000005</v>
      </c>
      <c r="H644">
        <f t="shared" si="128"/>
        <v>73862.793600000005</v>
      </c>
      <c r="I644" s="21">
        <f t="shared" si="134"/>
        <v>69666.988114285719</v>
      </c>
      <c r="J644">
        <f t="shared" si="129"/>
        <v>34895.808000000005</v>
      </c>
      <c r="K644">
        <f t="shared" si="130"/>
        <v>29079.840000000004</v>
      </c>
      <c r="L644">
        <f t="shared" si="131"/>
        <v>23263.872000000003</v>
      </c>
      <c r="M644">
        <f t="shared" si="138"/>
        <v>23263.872000000003</v>
      </c>
      <c r="N644">
        <f t="shared" si="137"/>
        <v>30942.726679712981</v>
      </c>
      <c r="O644" s="12">
        <f t="shared" si="139"/>
        <v>54206.598679712988</v>
      </c>
      <c r="P644" s="23">
        <f t="shared" si="132"/>
        <v>-506432.99980080611</v>
      </c>
      <c r="Q644">
        <f t="shared" si="133"/>
        <v>-50643299.980080612</v>
      </c>
    </row>
    <row r="645" spans="2:17">
      <c r="B645" s="15">
        <v>43922</v>
      </c>
      <c r="C645" s="12">
        <f>VLOOKUP(B645,'Hash distribution and Revenue '!B647:S1387,14,1)</f>
        <v>0.119411955819466</v>
      </c>
      <c r="D645">
        <f>VLOOKUP(B645,'Hash distribution and Revenue '!B647:S1387,7,1)</f>
        <v>0.57440000000000002</v>
      </c>
      <c r="E645" s="12">
        <f t="shared" si="127"/>
        <v>574400</v>
      </c>
      <c r="F645" s="12">
        <f t="shared" si="135"/>
        <v>8447.0588235294126</v>
      </c>
      <c r="G645">
        <f t="shared" si="136"/>
        <v>647923.20000000007</v>
      </c>
      <c r="H645">
        <f t="shared" si="128"/>
        <v>82286.246400000004</v>
      </c>
      <c r="I645" s="21">
        <f t="shared" si="134"/>
        <v>77611.943314285731</v>
      </c>
      <c r="J645">
        <f t="shared" si="129"/>
        <v>38875.392</v>
      </c>
      <c r="K645">
        <f t="shared" si="130"/>
        <v>32396.160000000003</v>
      </c>
      <c r="L645">
        <f t="shared" si="131"/>
        <v>25916.928000000004</v>
      </c>
      <c r="M645">
        <f t="shared" si="138"/>
        <v>25916.928000000004</v>
      </c>
      <c r="N645">
        <f t="shared" si="137"/>
        <v>34471.493803000652</v>
      </c>
      <c r="O645" s="12">
        <f t="shared" si="139"/>
        <v>60388.42180300066</v>
      </c>
      <c r="P645" s="23">
        <f t="shared" si="132"/>
        <v>-505714.03823536244</v>
      </c>
      <c r="Q645">
        <f t="shared" si="133"/>
        <v>-50571403.823536247</v>
      </c>
    </row>
    <row r="646" spans="2:17">
      <c r="B646" s="15">
        <v>43925</v>
      </c>
      <c r="C646" s="12">
        <f>VLOOKUP(B646,'Hash distribution and Revenue '!B648:S1388,14,1)</f>
        <v>0.124124791342962</v>
      </c>
      <c r="D646">
        <f>VLOOKUP(B646,'Hash distribution and Revenue '!B648:S1388,7,1)</f>
        <v>0.57440000000000002</v>
      </c>
      <c r="E646" s="12">
        <f t="shared" ref="E646:E709" si="140">D646*1000000</f>
        <v>574400</v>
      </c>
      <c r="F646" s="12">
        <f t="shared" si="135"/>
        <v>8447.0588235294126</v>
      </c>
      <c r="G646">
        <f t="shared" si="136"/>
        <v>647923.20000000007</v>
      </c>
      <c r="H646">
        <f t="shared" ref="H646:H709" si="141">G646*0.127</f>
        <v>82286.246400000004</v>
      </c>
      <c r="I646" s="21">
        <f t="shared" si="134"/>
        <v>77611.943314285731</v>
      </c>
      <c r="J646">
        <f t="shared" ref="J646:J709" si="142">G646*0.06</f>
        <v>38875.392</v>
      </c>
      <c r="K646">
        <f t="shared" ref="K646:K709" si="143">G646*0.05</f>
        <v>32396.160000000003</v>
      </c>
      <c r="L646">
        <f t="shared" ref="L646:L709" si="144">G646*0.04</f>
        <v>25916.928000000004</v>
      </c>
      <c r="M646">
        <f t="shared" si="138"/>
        <v>25916.928000000004</v>
      </c>
      <c r="N646">
        <f t="shared" si="137"/>
        <v>34471.493803000652</v>
      </c>
      <c r="O646" s="12">
        <f t="shared" si="139"/>
        <v>60388.42180300066</v>
      </c>
      <c r="P646" s="23">
        <f t="shared" ref="P646:P709" si="145">(C646-O646)/C646</f>
        <v>-486512.78302135406</v>
      </c>
      <c r="Q646">
        <f t="shared" ref="Q646:Q709" si="146">P646*100</f>
        <v>-48651278.302135408</v>
      </c>
    </row>
    <row r="647" spans="2:17">
      <c r="B647" s="15">
        <v>43928</v>
      </c>
      <c r="C647" s="12">
        <f>VLOOKUP(B647,'Hash distribution and Revenue '!B649:S1389,14,1)</f>
        <v>0.12970753587411299</v>
      </c>
      <c r="D647">
        <f>VLOOKUP(B647,'Hash distribution and Revenue '!B649:S1389,7,1)</f>
        <v>0.57440000000000002</v>
      </c>
      <c r="E647" s="12">
        <f t="shared" si="140"/>
        <v>574400</v>
      </c>
      <c r="F647" s="12">
        <f t="shared" si="135"/>
        <v>8447.0588235294126</v>
      </c>
      <c r="G647">
        <f t="shared" si="136"/>
        <v>647923.20000000007</v>
      </c>
      <c r="H647">
        <f t="shared" si="141"/>
        <v>82286.246400000004</v>
      </c>
      <c r="I647" s="21">
        <f t="shared" ref="I647:I710" si="147">G647*$I$5</f>
        <v>77611.943314285731</v>
      </c>
      <c r="J647">
        <f t="shared" si="142"/>
        <v>38875.392</v>
      </c>
      <c r="K647">
        <f t="shared" si="143"/>
        <v>32396.160000000003</v>
      </c>
      <c r="L647">
        <f t="shared" si="144"/>
        <v>25916.928000000004</v>
      </c>
      <c r="M647">
        <f t="shared" si="138"/>
        <v>25916.928000000004</v>
      </c>
      <c r="N647">
        <f t="shared" si="137"/>
        <v>34471.493803000652</v>
      </c>
      <c r="O647" s="12">
        <f t="shared" si="139"/>
        <v>60388.42180300066</v>
      </c>
      <c r="P647" s="23">
        <f t="shared" si="145"/>
        <v>-465572.73398574424</v>
      </c>
      <c r="Q647">
        <f t="shared" si="146"/>
        <v>-46557273.398574427</v>
      </c>
    </row>
    <row r="648" spans="2:17">
      <c r="B648" s="15">
        <v>43931</v>
      </c>
      <c r="C648" s="12">
        <f>VLOOKUP(B648,'Hash distribution and Revenue '!B650:S1390,14,1)</f>
        <v>0.11731913413145301</v>
      </c>
      <c r="D648">
        <f>VLOOKUP(B648,'Hash distribution and Revenue '!B650:S1390,7,1)</f>
        <v>0.57440000000000002</v>
      </c>
      <c r="E648" s="12">
        <f t="shared" si="140"/>
        <v>574400</v>
      </c>
      <c r="F648" s="12">
        <f t="shared" si="135"/>
        <v>8447.0588235294126</v>
      </c>
      <c r="G648">
        <f t="shared" si="136"/>
        <v>647923.20000000007</v>
      </c>
      <c r="H648">
        <f t="shared" si="141"/>
        <v>82286.246400000004</v>
      </c>
      <c r="I648" s="21">
        <f t="shared" si="147"/>
        <v>77611.943314285731</v>
      </c>
      <c r="J648">
        <f t="shared" si="142"/>
        <v>38875.392</v>
      </c>
      <c r="K648">
        <f t="shared" si="143"/>
        <v>32396.160000000003</v>
      </c>
      <c r="L648">
        <f t="shared" si="144"/>
        <v>25916.928000000004</v>
      </c>
      <c r="M648">
        <f t="shared" si="138"/>
        <v>25916.928000000004</v>
      </c>
      <c r="N648">
        <f t="shared" si="137"/>
        <v>34471.493803000652</v>
      </c>
      <c r="O648" s="12">
        <f t="shared" si="139"/>
        <v>60388.42180300066</v>
      </c>
      <c r="P648" s="23">
        <f t="shared" si="145"/>
        <v>-514735.34075185913</v>
      </c>
      <c r="Q648">
        <f t="shared" si="146"/>
        <v>-51473534.07518591</v>
      </c>
    </row>
    <row r="649" spans="2:17">
      <c r="B649" s="15">
        <v>43934</v>
      </c>
      <c r="C649" s="12">
        <f>VLOOKUP(B649,'Hash distribution and Revenue '!B651:S1391,14,1)</f>
        <v>0.116969679643428</v>
      </c>
      <c r="D649">
        <f>VLOOKUP(B649,'Hash distribution and Revenue '!B651:S1391,7,1)</f>
        <v>0.57440000000000002</v>
      </c>
      <c r="E649" s="12">
        <f t="shared" si="140"/>
        <v>574400</v>
      </c>
      <c r="F649" s="12">
        <f t="shared" si="135"/>
        <v>8447.0588235294126</v>
      </c>
      <c r="G649">
        <f t="shared" si="136"/>
        <v>647923.20000000007</v>
      </c>
      <c r="H649">
        <f t="shared" si="141"/>
        <v>82286.246400000004</v>
      </c>
      <c r="I649" s="21">
        <f t="shared" si="147"/>
        <v>77611.943314285731</v>
      </c>
      <c r="J649">
        <f t="shared" si="142"/>
        <v>38875.392</v>
      </c>
      <c r="K649">
        <f t="shared" si="143"/>
        <v>32396.160000000003</v>
      </c>
      <c r="L649">
        <f t="shared" si="144"/>
        <v>25916.928000000004</v>
      </c>
      <c r="M649">
        <f t="shared" si="138"/>
        <v>25916.928000000004</v>
      </c>
      <c r="N649">
        <f t="shared" si="137"/>
        <v>34471.493803000652</v>
      </c>
      <c r="O649" s="12">
        <f t="shared" si="139"/>
        <v>60388.42180300066</v>
      </c>
      <c r="P649" s="23">
        <f t="shared" si="145"/>
        <v>-516273.1488827666</v>
      </c>
      <c r="Q649">
        <f t="shared" si="146"/>
        <v>-51627314.888276659</v>
      </c>
    </row>
    <row r="650" spans="2:17">
      <c r="B650" s="15">
        <v>43937</v>
      </c>
      <c r="C650" s="12">
        <f>VLOOKUP(B650,'Hash distribution and Revenue '!B652:S1392,14,1)</f>
        <v>0.121613579480376</v>
      </c>
      <c r="D650">
        <f>VLOOKUP(B650,'Hash distribution and Revenue '!B652:S1392,7,1)</f>
        <v>0.57440000000000002</v>
      </c>
      <c r="E650" s="12">
        <f t="shared" si="140"/>
        <v>574400</v>
      </c>
      <c r="F650" s="12">
        <f t="shared" si="135"/>
        <v>8447.0588235294126</v>
      </c>
      <c r="G650">
        <f t="shared" si="136"/>
        <v>647923.20000000007</v>
      </c>
      <c r="H650">
        <f t="shared" si="141"/>
        <v>82286.246400000004</v>
      </c>
      <c r="I650" s="21">
        <f t="shared" si="147"/>
        <v>77611.943314285731</v>
      </c>
      <c r="J650">
        <f t="shared" si="142"/>
        <v>38875.392</v>
      </c>
      <c r="K650">
        <f t="shared" si="143"/>
        <v>32396.160000000003</v>
      </c>
      <c r="L650">
        <f t="shared" si="144"/>
        <v>25916.928000000004</v>
      </c>
      <c r="M650">
        <f t="shared" si="138"/>
        <v>25916.928000000004</v>
      </c>
      <c r="N650">
        <f t="shared" si="137"/>
        <v>34471.493803000652</v>
      </c>
      <c r="O650" s="12">
        <f t="shared" si="139"/>
        <v>60388.42180300066</v>
      </c>
      <c r="P650" s="23">
        <f t="shared" si="145"/>
        <v>-496558.85837293067</v>
      </c>
      <c r="Q650">
        <f t="shared" si="146"/>
        <v>-49655885.837293066</v>
      </c>
    </row>
    <row r="651" spans="2:17">
      <c r="B651" s="15">
        <v>43940</v>
      </c>
      <c r="C651" s="12">
        <f>VLOOKUP(B651,'Hash distribution and Revenue '!B653:S1393,14,1)</f>
        <v>0.122854527398241</v>
      </c>
      <c r="D651">
        <f>VLOOKUP(B651,'Hash distribution and Revenue '!B653:S1393,7,1)</f>
        <v>0.57440000000000002</v>
      </c>
      <c r="E651" s="12">
        <f t="shared" si="140"/>
        <v>574400</v>
      </c>
      <c r="F651" s="12">
        <f t="shared" si="135"/>
        <v>8447.0588235294126</v>
      </c>
      <c r="G651">
        <f t="shared" si="136"/>
        <v>647923.20000000007</v>
      </c>
      <c r="H651">
        <f t="shared" si="141"/>
        <v>82286.246400000004</v>
      </c>
      <c r="I651" s="21">
        <f t="shared" si="147"/>
        <v>77611.943314285731</v>
      </c>
      <c r="J651">
        <f t="shared" si="142"/>
        <v>38875.392</v>
      </c>
      <c r="K651">
        <f t="shared" si="143"/>
        <v>32396.160000000003</v>
      </c>
      <c r="L651">
        <f t="shared" si="144"/>
        <v>25916.928000000004</v>
      </c>
      <c r="M651">
        <f t="shared" si="138"/>
        <v>25916.928000000004</v>
      </c>
      <c r="N651">
        <f t="shared" si="137"/>
        <v>34471.493803000652</v>
      </c>
      <c r="O651" s="12">
        <f t="shared" si="139"/>
        <v>60388.42180300066</v>
      </c>
      <c r="P651" s="23">
        <f t="shared" si="145"/>
        <v>-491543.13013407012</v>
      </c>
      <c r="Q651">
        <f t="shared" si="146"/>
        <v>-49154313.013407014</v>
      </c>
    </row>
    <row r="652" spans="2:17">
      <c r="B652" s="15">
        <v>43943</v>
      </c>
      <c r="C652" s="12">
        <f>VLOOKUP(B652,'Hash distribution and Revenue '!B654:S1394,14,1)</f>
        <v>0.112144366284644</v>
      </c>
      <c r="D652">
        <f>VLOOKUP(B652,'Hash distribution and Revenue '!B654:S1394,7,1)</f>
        <v>0.57440000000000002</v>
      </c>
      <c r="E652" s="12">
        <f t="shared" si="140"/>
        <v>574400</v>
      </c>
      <c r="F652" s="12">
        <f t="shared" si="135"/>
        <v>8447.0588235294126</v>
      </c>
      <c r="G652">
        <f t="shared" si="136"/>
        <v>647923.20000000007</v>
      </c>
      <c r="H652">
        <f t="shared" si="141"/>
        <v>82286.246400000004</v>
      </c>
      <c r="I652" s="21">
        <f t="shared" si="147"/>
        <v>77611.943314285731</v>
      </c>
      <c r="J652">
        <f t="shared" si="142"/>
        <v>38875.392</v>
      </c>
      <c r="K652">
        <f t="shared" si="143"/>
        <v>32396.160000000003</v>
      </c>
      <c r="L652">
        <f t="shared" si="144"/>
        <v>25916.928000000004</v>
      </c>
      <c r="M652">
        <f t="shared" si="138"/>
        <v>25916.928000000004</v>
      </c>
      <c r="N652">
        <f t="shared" si="137"/>
        <v>34471.493803000652</v>
      </c>
      <c r="O652" s="12">
        <f t="shared" si="139"/>
        <v>60388.42180300066</v>
      </c>
      <c r="P652" s="23">
        <f t="shared" si="145"/>
        <v>-538487.23443991132</v>
      </c>
      <c r="Q652">
        <f t="shared" si="146"/>
        <v>-53848723.443991132</v>
      </c>
    </row>
    <row r="653" spans="2:17">
      <c r="B653" s="15">
        <v>43946</v>
      </c>
      <c r="C653" s="12">
        <f>VLOOKUP(B653,'Hash distribution and Revenue '!B655:S1395,14,1)</f>
        <v>0.11927793673543099</v>
      </c>
      <c r="D653">
        <f>VLOOKUP(B653,'Hash distribution and Revenue '!B655:S1395,7,1)</f>
        <v>0.57440000000000002</v>
      </c>
      <c r="E653" s="12">
        <f t="shared" si="140"/>
        <v>574400</v>
      </c>
      <c r="F653" s="12">
        <f t="shared" si="135"/>
        <v>8447.0588235294126</v>
      </c>
      <c r="G653">
        <f t="shared" si="136"/>
        <v>647923.20000000007</v>
      </c>
      <c r="H653">
        <f t="shared" si="141"/>
        <v>82286.246400000004</v>
      </c>
      <c r="I653" s="21">
        <f t="shared" si="147"/>
        <v>77611.943314285731</v>
      </c>
      <c r="J653">
        <f t="shared" si="142"/>
        <v>38875.392</v>
      </c>
      <c r="K653">
        <f t="shared" si="143"/>
        <v>32396.160000000003</v>
      </c>
      <c r="L653">
        <f t="shared" si="144"/>
        <v>25916.928000000004</v>
      </c>
      <c r="M653">
        <f t="shared" si="138"/>
        <v>25916.928000000004</v>
      </c>
      <c r="N653">
        <f t="shared" si="137"/>
        <v>34471.493803000652</v>
      </c>
      <c r="O653" s="12">
        <f t="shared" si="139"/>
        <v>60388.42180300066</v>
      </c>
      <c r="P653" s="23">
        <f t="shared" si="145"/>
        <v>-506282.25284455175</v>
      </c>
      <c r="Q653">
        <f t="shared" si="146"/>
        <v>-50628225.284455173</v>
      </c>
    </row>
    <row r="654" spans="2:17">
      <c r="B654" s="15">
        <v>43949</v>
      </c>
      <c r="C654" s="12">
        <f>VLOOKUP(B654,'Hash distribution and Revenue '!B656:S1396,14,1)</f>
        <v>0.123014186211478</v>
      </c>
      <c r="D654">
        <f>VLOOKUP(B654,'Hash distribution and Revenue '!B656:S1396,7,1)</f>
        <v>0.57440000000000002</v>
      </c>
      <c r="E654" s="12">
        <f t="shared" si="140"/>
        <v>574400</v>
      </c>
      <c r="F654" s="12">
        <f t="shared" si="135"/>
        <v>8447.0588235294126</v>
      </c>
      <c r="G654">
        <f t="shared" si="136"/>
        <v>647923.20000000007</v>
      </c>
      <c r="H654">
        <f t="shared" si="141"/>
        <v>82286.246400000004</v>
      </c>
      <c r="I654" s="21">
        <f t="shared" si="147"/>
        <v>77611.943314285731</v>
      </c>
      <c r="J654">
        <f t="shared" si="142"/>
        <v>38875.392</v>
      </c>
      <c r="K654">
        <f t="shared" si="143"/>
        <v>32396.160000000003</v>
      </c>
      <c r="L654">
        <f t="shared" si="144"/>
        <v>25916.928000000004</v>
      </c>
      <c r="M654">
        <f t="shared" si="138"/>
        <v>25916.928000000004</v>
      </c>
      <c r="N654">
        <f t="shared" si="137"/>
        <v>34471.493803000652</v>
      </c>
      <c r="O654" s="12">
        <f t="shared" si="139"/>
        <v>60388.42180300066</v>
      </c>
      <c r="P654" s="23">
        <f t="shared" si="145"/>
        <v>-490905.16019834339</v>
      </c>
      <c r="Q654">
        <f t="shared" si="146"/>
        <v>-49090516.01983434</v>
      </c>
    </row>
    <row r="655" spans="2:17" hidden="1">
      <c r="B655" s="15">
        <v>43952</v>
      </c>
      <c r="C655" s="12">
        <f>VLOOKUP(B655,'Hash distribution and Revenue '!B657:S1397,14,1)</f>
        <v>0.13968029802536699</v>
      </c>
      <c r="D655">
        <f>VLOOKUP(B655,'Hash distribution and Revenue '!B657:S1397,7,1)</f>
        <v>0.58820000000000006</v>
      </c>
      <c r="E655" s="12">
        <f t="shared" si="140"/>
        <v>588200</v>
      </c>
      <c r="F655" s="12">
        <f t="shared" si="135"/>
        <v>8650</v>
      </c>
      <c r="G655">
        <f t="shared" si="136"/>
        <v>663489.60000000009</v>
      </c>
      <c r="H655">
        <f t="shared" si="141"/>
        <v>84263.179200000013</v>
      </c>
      <c r="I655" s="21">
        <f t="shared" si="147"/>
        <v>79476.575657142865</v>
      </c>
      <c r="J655">
        <f t="shared" si="142"/>
        <v>39809.376000000004</v>
      </c>
      <c r="K655">
        <f t="shared" si="143"/>
        <v>33174.480000000003</v>
      </c>
      <c r="L655">
        <f t="shared" si="144"/>
        <v>26539.584000000003</v>
      </c>
      <c r="M655">
        <f t="shared" si="138"/>
        <v>26539.584000000003</v>
      </c>
      <c r="N655">
        <f t="shared" si="137"/>
        <v>35299.673842139593</v>
      </c>
      <c r="O655" s="12">
        <f t="shared" si="139"/>
        <v>61839.257842139596</v>
      </c>
      <c r="P655" s="23">
        <f t="shared" si="145"/>
        <v>-442718.97351343796</v>
      </c>
      <c r="Q655">
        <f t="shared" si="146"/>
        <v>-44271897.351343796</v>
      </c>
    </row>
    <row r="656" spans="2:17" hidden="1">
      <c r="B656" s="15">
        <v>43955</v>
      </c>
      <c r="C656" s="12">
        <f>VLOOKUP(B656,'Hash distribution and Revenue '!B658:S1398,14,1)</f>
        <v>0.14043473301572301</v>
      </c>
      <c r="D656">
        <f>VLOOKUP(B656,'Hash distribution and Revenue '!B658:S1398,7,1)</f>
        <v>0.58820000000000006</v>
      </c>
      <c r="E656" s="12">
        <f t="shared" si="140"/>
        <v>588200</v>
      </c>
      <c r="F656" s="12">
        <f t="shared" si="135"/>
        <v>8650</v>
      </c>
      <c r="G656">
        <f t="shared" si="136"/>
        <v>663489.60000000009</v>
      </c>
      <c r="H656">
        <f t="shared" si="141"/>
        <v>84263.179200000013</v>
      </c>
      <c r="I656" s="21">
        <f t="shared" si="147"/>
        <v>79476.575657142865</v>
      </c>
      <c r="J656">
        <f t="shared" si="142"/>
        <v>39809.376000000004</v>
      </c>
      <c r="K656">
        <f t="shared" si="143"/>
        <v>33174.480000000003</v>
      </c>
      <c r="L656">
        <f t="shared" si="144"/>
        <v>26539.584000000003</v>
      </c>
      <c r="M656">
        <f t="shared" si="138"/>
        <v>26539.584000000003</v>
      </c>
      <c r="N656">
        <f t="shared" si="137"/>
        <v>35299.673842139593</v>
      </c>
      <c r="O656" s="12">
        <f t="shared" si="139"/>
        <v>61839.257842139596</v>
      </c>
      <c r="P656" s="23">
        <f t="shared" si="145"/>
        <v>-440340.62001230917</v>
      </c>
      <c r="Q656">
        <f t="shared" si="146"/>
        <v>-44034062.001230918</v>
      </c>
    </row>
    <row r="657" spans="2:17" hidden="1">
      <c r="B657" s="15">
        <v>43958</v>
      </c>
      <c r="C657" s="12">
        <f>VLOOKUP(B657,'Hash distribution and Revenue '!B659:S1399,14,1)</f>
        <v>0.155380951541186</v>
      </c>
      <c r="D657">
        <f>VLOOKUP(B657,'Hash distribution and Revenue '!B659:S1399,7,1)</f>
        <v>0.58820000000000006</v>
      </c>
      <c r="E657" s="12">
        <f t="shared" si="140"/>
        <v>588200</v>
      </c>
      <c r="F657" s="12">
        <f t="shared" si="135"/>
        <v>8650</v>
      </c>
      <c r="G657">
        <f t="shared" si="136"/>
        <v>663489.60000000009</v>
      </c>
      <c r="H657">
        <f t="shared" si="141"/>
        <v>84263.179200000013</v>
      </c>
      <c r="I657" s="21">
        <f t="shared" si="147"/>
        <v>79476.575657142865</v>
      </c>
      <c r="J657">
        <f t="shared" si="142"/>
        <v>39809.376000000004</v>
      </c>
      <c r="K657">
        <f t="shared" si="143"/>
        <v>33174.480000000003</v>
      </c>
      <c r="L657">
        <f t="shared" si="144"/>
        <v>26539.584000000003</v>
      </c>
      <c r="M657">
        <f t="shared" si="138"/>
        <v>26539.584000000003</v>
      </c>
      <c r="N657">
        <f t="shared" si="137"/>
        <v>35299.673842139593</v>
      </c>
      <c r="O657" s="12">
        <f t="shared" si="139"/>
        <v>61839.257842139596</v>
      </c>
      <c r="P657" s="23">
        <f t="shared" si="145"/>
        <v>-397983.80591585382</v>
      </c>
      <c r="Q657">
        <f t="shared" si="146"/>
        <v>-39798380.591585383</v>
      </c>
    </row>
    <row r="658" spans="2:17" hidden="1">
      <c r="B658" s="15">
        <v>43961</v>
      </c>
      <c r="C658" s="12">
        <f>VLOOKUP(B658,'Hash distribution and Revenue '!B660:S1400,14,1)</f>
        <v>0.13672106627970201</v>
      </c>
      <c r="D658">
        <f>VLOOKUP(B658,'Hash distribution and Revenue '!B660:S1400,7,1)</f>
        <v>0.58820000000000006</v>
      </c>
      <c r="E658" s="12">
        <f t="shared" si="140"/>
        <v>588200</v>
      </c>
      <c r="F658" s="12">
        <f t="shared" si="135"/>
        <v>8650</v>
      </c>
      <c r="G658">
        <f t="shared" si="136"/>
        <v>663489.60000000009</v>
      </c>
      <c r="H658">
        <f t="shared" si="141"/>
        <v>84263.179200000013</v>
      </c>
      <c r="I658" s="21">
        <f t="shared" si="147"/>
        <v>79476.575657142865</v>
      </c>
      <c r="J658">
        <f t="shared" si="142"/>
        <v>39809.376000000004</v>
      </c>
      <c r="K658">
        <f t="shared" si="143"/>
        <v>33174.480000000003</v>
      </c>
      <c r="L658">
        <f t="shared" si="144"/>
        <v>26539.584000000003</v>
      </c>
      <c r="M658">
        <f t="shared" si="138"/>
        <v>26539.584000000003</v>
      </c>
      <c r="N658">
        <f t="shared" si="137"/>
        <v>35299.673842139593</v>
      </c>
      <c r="O658" s="12">
        <f t="shared" si="139"/>
        <v>61839.257842139596</v>
      </c>
      <c r="P658" s="23">
        <f t="shared" si="145"/>
        <v>-452301.33734156023</v>
      </c>
      <c r="Q658">
        <f t="shared" si="146"/>
        <v>-45230133.73415602</v>
      </c>
    </row>
    <row r="659" spans="2:17" hidden="1">
      <c r="B659" s="15">
        <v>43964</v>
      </c>
      <c r="C659" s="12">
        <f>VLOOKUP(B659,'Hash distribution and Revenue '!B661:S1401,14,1)</f>
        <v>7.23698423445501E-2</v>
      </c>
      <c r="D659">
        <f>VLOOKUP(B659,'Hash distribution and Revenue '!B661:S1401,7,1)</f>
        <v>0.58820000000000006</v>
      </c>
      <c r="E659" s="12">
        <f t="shared" si="140"/>
        <v>588200</v>
      </c>
      <c r="F659" s="12">
        <f t="shared" ref="F659:F695" si="148">E659/68</f>
        <v>8650</v>
      </c>
      <c r="G659">
        <f t="shared" ref="G659:G695" si="149">F659*3.196*24</f>
        <v>663489.60000000009</v>
      </c>
      <c r="H659">
        <f t="shared" si="141"/>
        <v>84263.179200000013</v>
      </c>
      <c r="I659" s="21">
        <f t="shared" si="147"/>
        <v>79476.575657142865</v>
      </c>
      <c r="J659">
        <f t="shared" si="142"/>
        <v>39809.376000000004</v>
      </c>
      <c r="K659">
        <f t="shared" si="143"/>
        <v>33174.480000000003</v>
      </c>
      <c r="L659">
        <f t="shared" si="144"/>
        <v>26539.584000000003</v>
      </c>
      <c r="M659">
        <f t="shared" si="138"/>
        <v>26539.584000000003</v>
      </c>
      <c r="N659">
        <f t="shared" ref="N659:N695" si="150">F659*15640/7/547.5</f>
        <v>35299.673842139593</v>
      </c>
      <c r="O659" s="12">
        <f t="shared" si="139"/>
        <v>61839.257842139596</v>
      </c>
      <c r="P659" s="23">
        <f t="shared" si="145"/>
        <v>-854488.32647559477</v>
      </c>
      <c r="Q659">
        <f t="shared" si="146"/>
        <v>-85448832.647559479</v>
      </c>
    </row>
    <row r="660" spans="2:17" hidden="1">
      <c r="B660" s="15">
        <v>43967</v>
      </c>
      <c r="C660" s="12">
        <f>VLOOKUP(B660,'Hash distribution and Revenue '!B662:S1402,14,1)</f>
        <v>7.3205336290898898E-2</v>
      </c>
      <c r="D660">
        <f>VLOOKUP(B660,'Hash distribution and Revenue '!B662:S1402,7,1)</f>
        <v>0.58820000000000006</v>
      </c>
      <c r="E660" s="12">
        <f t="shared" si="140"/>
        <v>588200</v>
      </c>
      <c r="F660" s="12">
        <f t="shared" si="148"/>
        <v>8650</v>
      </c>
      <c r="G660">
        <f t="shared" si="149"/>
        <v>663489.60000000009</v>
      </c>
      <c r="H660">
        <f t="shared" si="141"/>
        <v>84263.179200000013</v>
      </c>
      <c r="I660" s="21">
        <f t="shared" si="147"/>
        <v>79476.575657142865</v>
      </c>
      <c r="J660">
        <f t="shared" si="142"/>
        <v>39809.376000000004</v>
      </c>
      <c r="K660">
        <f t="shared" si="143"/>
        <v>33174.480000000003</v>
      </c>
      <c r="L660">
        <f t="shared" si="144"/>
        <v>26539.584000000003</v>
      </c>
      <c r="M660">
        <f t="shared" si="138"/>
        <v>26539.584000000003</v>
      </c>
      <c r="N660">
        <f t="shared" si="150"/>
        <v>35299.673842139593</v>
      </c>
      <c r="O660" s="12">
        <f t="shared" si="139"/>
        <v>61839.257842139596</v>
      </c>
      <c r="P660" s="23">
        <f t="shared" si="145"/>
        <v>-844736.02294606681</v>
      </c>
      <c r="Q660">
        <f t="shared" si="146"/>
        <v>-84473602.294606686</v>
      </c>
    </row>
    <row r="661" spans="2:17" hidden="1">
      <c r="B661" s="15">
        <v>43970</v>
      </c>
      <c r="C661" s="12">
        <f>VLOOKUP(B661,'Hash distribution and Revenue '!B663:S1403,14,1)</f>
        <v>7.59535976806687E-2</v>
      </c>
      <c r="D661">
        <f>VLOOKUP(B661,'Hash distribution and Revenue '!B663:S1403,7,1)</f>
        <v>0.58820000000000006</v>
      </c>
      <c r="E661" s="12">
        <f t="shared" si="140"/>
        <v>588200</v>
      </c>
      <c r="F661" s="12">
        <f t="shared" si="148"/>
        <v>8650</v>
      </c>
      <c r="G661">
        <f t="shared" si="149"/>
        <v>663489.60000000009</v>
      </c>
      <c r="H661">
        <f t="shared" si="141"/>
        <v>84263.179200000013</v>
      </c>
      <c r="I661" s="21">
        <f t="shared" si="147"/>
        <v>79476.575657142865</v>
      </c>
      <c r="J661">
        <f t="shared" si="142"/>
        <v>39809.376000000004</v>
      </c>
      <c r="K661">
        <f t="shared" si="143"/>
        <v>33174.480000000003</v>
      </c>
      <c r="L661">
        <f t="shared" si="144"/>
        <v>26539.584000000003</v>
      </c>
      <c r="M661">
        <f t="shared" si="138"/>
        <v>26539.584000000003</v>
      </c>
      <c r="N661">
        <f t="shared" si="150"/>
        <v>35299.673842139593</v>
      </c>
      <c r="O661" s="12">
        <f t="shared" si="139"/>
        <v>61839.257842139596</v>
      </c>
      <c r="P661" s="23">
        <f t="shared" si="145"/>
        <v>-814170.54329055024</v>
      </c>
      <c r="Q661">
        <f t="shared" si="146"/>
        <v>-81417054.329055026</v>
      </c>
    </row>
    <row r="662" spans="2:17" hidden="1">
      <c r="B662" s="15">
        <v>43973</v>
      </c>
      <c r="C662" s="12">
        <f>VLOOKUP(B662,'Hash distribution and Revenue '!B664:S1404,14,1)</f>
        <v>7.6265632719489301E-2</v>
      </c>
      <c r="D662">
        <f>VLOOKUP(B662,'Hash distribution and Revenue '!B664:S1404,7,1)</f>
        <v>0.58820000000000006</v>
      </c>
      <c r="E662" s="12">
        <f t="shared" si="140"/>
        <v>588200</v>
      </c>
      <c r="F662" s="12">
        <f t="shared" si="148"/>
        <v>8650</v>
      </c>
      <c r="G662">
        <f t="shared" si="149"/>
        <v>663489.60000000009</v>
      </c>
      <c r="H662">
        <f t="shared" si="141"/>
        <v>84263.179200000013</v>
      </c>
      <c r="I662" s="21">
        <f t="shared" si="147"/>
        <v>79476.575657142865</v>
      </c>
      <c r="J662">
        <f t="shared" si="142"/>
        <v>39809.376000000004</v>
      </c>
      <c r="K662">
        <f t="shared" si="143"/>
        <v>33174.480000000003</v>
      </c>
      <c r="L662">
        <f t="shared" si="144"/>
        <v>26539.584000000003</v>
      </c>
      <c r="M662">
        <f t="shared" si="138"/>
        <v>26539.584000000003</v>
      </c>
      <c r="N662">
        <f t="shared" si="150"/>
        <v>35299.673842139593</v>
      </c>
      <c r="O662" s="12">
        <f t="shared" si="139"/>
        <v>61839.257842139596</v>
      </c>
      <c r="P662" s="23">
        <f t="shared" si="145"/>
        <v>-810839.42231169844</v>
      </c>
      <c r="Q662">
        <f t="shared" si="146"/>
        <v>-81083942.23116985</v>
      </c>
    </row>
    <row r="663" spans="2:17" hidden="1">
      <c r="B663" s="15">
        <v>43976</v>
      </c>
      <c r="C663" s="12">
        <f>VLOOKUP(B663,'Hash distribution and Revenue '!B665:S1405,14,1)</f>
        <v>7.3976230213970498E-2</v>
      </c>
      <c r="D663">
        <f>VLOOKUP(B663,'Hash distribution and Revenue '!B665:S1405,7,1)</f>
        <v>0.58820000000000006</v>
      </c>
      <c r="E663" s="12">
        <f t="shared" si="140"/>
        <v>588200</v>
      </c>
      <c r="F663" s="12">
        <f t="shared" si="148"/>
        <v>8650</v>
      </c>
      <c r="G663">
        <f t="shared" si="149"/>
        <v>663489.60000000009</v>
      </c>
      <c r="H663">
        <f t="shared" si="141"/>
        <v>84263.179200000013</v>
      </c>
      <c r="I663" s="21">
        <f t="shared" si="147"/>
        <v>79476.575657142865</v>
      </c>
      <c r="J663">
        <f t="shared" si="142"/>
        <v>39809.376000000004</v>
      </c>
      <c r="K663">
        <f t="shared" si="143"/>
        <v>33174.480000000003</v>
      </c>
      <c r="L663">
        <f t="shared" si="144"/>
        <v>26539.584000000003</v>
      </c>
      <c r="M663">
        <f t="shared" si="138"/>
        <v>26539.584000000003</v>
      </c>
      <c r="N663">
        <f t="shared" si="150"/>
        <v>35299.673842139593</v>
      </c>
      <c r="O663" s="12">
        <f t="shared" si="139"/>
        <v>61839.257842139596</v>
      </c>
      <c r="P663" s="23">
        <f t="shared" si="145"/>
        <v>-835933.15970608871</v>
      </c>
      <c r="Q663">
        <f t="shared" si="146"/>
        <v>-83593315.970608875</v>
      </c>
    </row>
    <row r="664" spans="2:17" hidden="1">
      <c r="B664" s="15">
        <v>43979</v>
      </c>
      <c r="C664" s="12">
        <f>VLOOKUP(B664,'Hash distribution and Revenue '!B666:S1406,14,1)</f>
        <v>7.9115820485928301E-2</v>
      </c>
      <c r="D664">
        <f>VLOOKUP(B664,'Hash distribution and Revenue '!B666:S1406,7,1)</f>
        <v>0.58820000000000006</v>
      </c>
      <c r="E664" s="12">
        <f t="shared" si="140"/>
        <v>588200</v>
      </c>
      <c r="F664" s="12">
        <f t="shared" si="148"/>
        <v>8650</v>
      </c>
      <c r="G664">
        <f t="shared" si="149"/>
        <v>663489.60000000009</v>
      </c>
      <c r="H664">
        <f t="shared" si="141"/>
        <v>84263.179200000013</v>
      </c>
      <c r="I664" s="21">
        <f t="shared" si="147"/>
        <v>79476.575657142865</v>
      </c>
      <c r="J664">
        <f t="shared" si="142"/>
        <v>39809.376000000004</v>
      </c>
      <c r="K664">
        <f t="shared" si="143"/>
        <v>33174.480000000003</v>
      </c>
      <c r="L664">
        <f t="shared" si="144"/>
        <v>26539.584000000003</v>
      </c>
      <c r="M664">
        <f t="shared" si="138"/>
        <v>26539.584000000003</v>
      </c>
      <c r="N664">
        <f t="shared" si="150"/>
        <v>35299.673842139593</v>
      </c>
      <c r="O664" s="12">
        <f t="shared" si="139"/>
        <v>61839.257842139596</v>
      </c>
      <c r="P664" s="23">
        <f t="shared" si="145"/>
        <v>-781628.48272954393</v>
      </c>
      <c r="Q664">
        <f t="shared" si="146"/>
        <v>-78162848.272954389</v>
      </c>
    </row>
    <row r="665" spans="2:17" hidden="1">
      <c r="B665" s="15">
        <v>43982</v>
      </c>
      <c r="C665" s="12">
        <f>VLOOKUP(B665,'Hash distribution and Revenue '!B667:S1407,14,1)</f>
        <v>7.8578539702028299E-2</v>
      </c>
      <c r="D665">
        <f>VLOOKUP(B665,'Hash distribution and Revenue '!B667:S1407,7,1)</f>
        <v>0.58820000000000006</v>
      </c>
      <c r="E665" s="12">
        <f t="shared" si="140"/>
        <v>588200</v>
      </c>
      <c r="F665" s="12">
        <f t="shared" si="148"/>
        <v>8650</v>
      </c>
      <c r="G665">
        <f t="shared" si="149"/>
        <v>663489.60000000009</v>
      </c>
      <c r="H665">
        <f t="shared" si="141"/>
        <v>84263.179200000013</v>
      </c>
      <c r="I665" s="21">
        <f t="shared" si="147"/>
        <v>79476.575657142865</v>
      </c>
      <c r="J665">
        <f t="shared" si="142"/>
        <v>39809.376000000004</v>
      </c>
      <c r="K665">
        <f t="shared" si="143"/>
        <v>33174.480000000003</v>
      </c>
      <c r="L665">
        <f t="shared" si="144"/>
        <v>26539.584000000003</v>
      </c>
      <c r="M665">
        <f t="shared" si="138"/>
        <v>26539.584000000003</v>
      </c>
      <c r="N665">
        <f t="shared" si="150"/>
        <v>35299.673842139593</v>
      </c>
      <c r="O665" s="12">
        <f t="shared" si="139"/>
        <v>61839.257842139596</v>
      </c>
      <c r="P665" s="23">
        <f t="shared" si="145"/>
        <v>-786972.87450359273</v>
      </c>
      <c r="Q665">
        <f t="shared" si="146"/>
        <v>-78697287.45035927</v>
      </c>
    </row>
    <row r="666" spans="2:17" hidden="1">
      <c r="B666" s="15">
        <v>43985</v>
      </c>
      <c r="C666" s="12">
        <f>VLOOKUP(B666,'Hash distribution and Revenue '!B668:S1408,14,1)</f>
        <v>8.0203587749297797E-2</v>
      </c>
      <c r="D666">
        <f>VLOOKUP(B666,'Hash distribution and Revenue '!B668:S1408,7,1)</f>
        <v>0.61509999999999998</v>
      </c>
      <c r="E666" s="12">
        <f t="shared" si="140"/>
        <v>615100</v>
      </c>
      <c r="F666" s="12">
        <f t="shared" si="148"/>
        <v>9045.5882352941171</v>
      </c>
      <c r="G666">
        <f t="shared" si="149"/>
        <v>693832.8</v>
      </c>
      <c r="H666">
        <f t="shared" si="141"/>
        <v>88116.765600000013</v>
      </c>
      <c r="I666" s="21">
        <f t="shared" si="147"/>
        <v>83111.257542857144</v>
      </c>
      <c r="J666">
        <f t="shared" si="142"/>
        <v>41629.968000000001</v>
      </c>
      <c r="K666">
        <f t="shared" si="143"/>
        <v>34691.640000000007</v>
      </c>
      <c r="L666">
        <f t="shared" si="144"/>
        <v>27753.312000000002</v>
      </c>
      <c r="M666">
        <f t="shared" si="138"/>
        <v>27753.312000000002</v>
      </c>
      <c r="N666">
        <f t="shared" si="150"/>
        <v>36914.02478799739</v>
      </c>
      <c r="O666" s="12">
        <f t="shared" si="139"/>
        <v>64667.336787997396</v>
      </c>
      <c r="P666" s="23">
        <f t="shared" si="145"/>
        <v>-806288.82571373275</v>
      </c>
      <c r="Q666">
        <f t="shared" si="146"/>
        <v>-80628882.571373269</v>
      </c>
    </row>
    <row r="667" spans="2:17" hidden="1">
      <c r="B667" s="15">
        <v>43988</v>
      </c>
      <c r="C667" s="12">
        <f>VLOOKUP(B667,'Hash distribution and Revenue '!B669:S1409,14,1)</f>
        <v>8.8385671716317199E-2</v>
      </c>
      <c r="D667">
        <f>VLOOKUP(B667,'Hash distribution and Revenue '!B669:S1409,7,1)</f>
        <v>0.61509999999999998</v>
      </c>
      <c r="E667" s="12">
        <f t="shared" si="140"/>
        <v>615100</v>
      </c>
      <c r="F667" s="12">
        <f t="shared" si="148"/>
        <v>9045.5882352941171</v>
      </c>
      <c r="G667">
        <f t="shared" si="149"/>
        <v>693832.8</v>
      </c>
      <c r="H667">
        <f t="shared" si="141"/>
        <v>88116.765600000013</v>
      </c>
      <c r="I667" s="21">
        <f t="shared" si="147"/>
        <v>83111.257542857144</v>
      </c>
      <c r="J667">
        <f t="shared" si="142"/>
        <v>41629.968000000001</v>
      </c>
      <c r="K667">
        <f t="shared" si="143"/>
        <v>34691.640000000007</v>
      </c>
      <c r="L667">
        <f t="shared" si="144"/>
        <v>27753.312000000002</v>
      </c>
      <c r="M667">
        <f t="shared" si="138"/>
        <v>27753.312000000002</v>
      </c>
      <c r="N667">
        <f t="shared" si="150"/>
        <v>36914.02478799739</v>
      </c>
      <c r="O667" s="12">
        <f t="shared" si="139"/>
        <v>64667.336787997396</v>
      </c>
      <c r="P667" s="23">
        <f t="shared" si="145"/>
        <v>-731648.54830635653</v>
      </c>
      <c r="Q667">
        <f t="shared" si="146"/>
        <v>-73164854.830635652</v>
      </c>
    </row>
    <row r="668" spans="2:17" hidden="1">
      <c r="B668" s="15">
        <v>43991</v>
      </c>
      <c r="C668" s="12">
        <f>VLOOKUP(B668,'Hash distribution and Revenue '!B670:S1410,14,1)</f>
        <v>8.9685956488254004E-2</v>
      </c>
      <c r="D668">
        <f>VLOOKUP(B668,'Hash distribution and Revenue '!B670:S1410,7,1)</f>
        <v>0.61509999999999998</v>
      </c>
      <c r="E668" s="12">
        <f t="shared" si="140"/>
        <v>615100</v>
      </c>
      <c r="F668" s="12">
        <f t="shared" si="148"/>
        <v>9045.5882352941171</v>
      </c>
      <c r="G668">
        <f t="shared" si="149"/>
        <v>693832.8</v>
      </c>
      <c r="H668">
        <f t="shared" si="141"/>
        <v>88116.765600000013</v>
      </c>
      <c r="I668" s="21">
        <f t="shared" si="147"/>
        <v>83111.257542857144</v>
      </c>
      <c r="J668">
        <f t="shared" si="142"/>
        <v>41629.968000000001</v>
      </c>
      <c r="K668">
        <f t="shared" si="143"/>
        <v>34691.640000000007</v>
      </c>
      <c r="L668">
        <f t="shared" si="144"/>
        <v>27753.312000000002</v>
      </c>
      <c r="M668">
        <f t="shared" si="138"/>
        <v>27753.312000000002</v>
      </c>
      <c r="N668">
        <f t="shared" si="150"/>
        <v>36914.02478799739</v>
      </c>
      <c r="O668" s="12">
        <f t="shared" si="139"/>
        <v>64667.336787997396</v>
      </c>
      <c r="P668" s="23">
        <f t="shared" si="145"/>
        <v>-721040.94815011811</v>
      </c>
      <c r="Q668">
        <f t="shared" si="146"/>
        <v>-72104094.815011814</v>
      </c>
    </row>
    <row r="669" spans="2:17" hidden="1">
      <c r="B669" s="15">
        <v>43994</v>
      </c>
      <c r="C669" s="12">
        <f>VLOOKUP(B669,'Hash distribution and Revenue '!B671:S1411,14,1)</f>
        <v>8.6803209950498506E-2</v>
      </c>
      <c r="D669">
        <f>VLOOKUP(B669,'Hash distribution and Revenue '!B671:S1411,7,1)</f>
        <v>0.61509999999999998</v>
      </c>
      <c r="E669" s="12">
        <f t="shared" si="140"/>
        <v>615100</v>
      </c>
      <c r="F669" s="12">
        <f t="shared" si="148"/>
        <v>9045.5882352941171</v>
      </c>
      <c r="G669">
        <f t="shared" si="149"/>
        <v>693832.8</v>
      </c>
      <c r="H669">
        <f t="shared" si="141"/>
        <v>88116.765600000013</v>
      </c>
      <c r="I669" s="21">
        <f t="shared" si="147"/>
        <v>83111.257542857144</v>
      </c>
      <c r="J669">
        <f t="shared" si="142"/>
        <v>41629.968000000001</v>
      </c>
      <c r="K669">
        <f t="shared" si="143"/>
        <v>34691.640000000007</v>
      </c>
      <c r="L669">
        <f t="shared" si="144"/>
        <v>27753.312000000002</v>
      </c>
      <c r="M669">
        <f t="shared" si="138"/>
        <v>27753.312000000002</v>
      </c>
      <c r="N669">
        <f t="shared" si="150"/>
        <v>36914.02478799739</v>
      </c>
      <c r="O669" s="12">
        <f t="shared" si="139"/>
        <v>64667.336787997396</v>
      </c>
      <c r="P669" s="23">
        <f t="shared" si="145"/>
        <v>-744986.85039027245</v>
      </c>
      <c r="Q669">
        <f t="shared" si="146"/>
        <v>-74498685.039027244</v>
      </c>
    </row>
    <row r="670" spans="2:17" hidden="1">
      <c r="B670" s="15">
        <v>43997</v>
      </c>
      <c r="C670" s="12">
        <f>VLOOKUP(B670,'Hash distribution and Revenue '!B672:S1412,14,1)</f>
        <v>8.6527258795547304E-2</v>
      </c>
      <c r="D670">
        <f>VLOOKUP(B670,'Hash distribution and Revenue '!B672:S1412,7,1)</f>
        <v>0.61509999999999998</v>
      </c>
      <c r="E670" s="12">
        <f t="shared" si="140"/>
        <v>615100</v>
      </c>
      <c r="F670" s="12">
        <f t="shared" si="148"/>
        <v>9045.5882352941171</v>
      </c>
      <c r="G670">
        <f t="shared" si="149"/>
        <v>693832.8</v>
      </c>
      <c r="H670">
        <f t="shared" si="141"/>
        <v>88116.765600000013</v>
      </c>
      <c r="I670" s="21">
        <f t="shared" si="147"/>
        <v>83111.257542857144</v>
      </c>
      <c r="J670">
        <f t="shared" si="142"/>
        <v>41629.968000000001</v>
      </c>
      <c r="K670">
        <f t="shared" si="143"/>
        <v>34691.640000000007</v>
      </c>
      <c r="L670">
        <f t="shared" si="144"/>
        <v>27753.312000000002</v>
      </c>
      <c r="M670">
        <f t="shared" si="138"/>
        <v>27753.312000000002</v>
      </c>
      <c r="N670">
        <f t="shared" si="150"/>
        <v>36914.02478799739</v>
      </c>
      <c r="O670" s="12">
        <f t="shared" si="139"/>
        <v>64667.336787997396</v>
      </c>
      <c r="P670" s="23">
        <f t="shared" si="145"/>
        <v>-747362.75204948918</v>
      </c>
      <c r="Q670">
        <f t="shared" si="146"/>
        <v>-74736275.204948917</v>
      </c>
    </row>
    <row r="671" spans="2:17" hidden="1">
      <c r="B671" s="15">
        <v>44000</v>
      </c>
      <c r="C671" s="12">
        <f>VLOOKUP(B671,'Hash distribution and Revenue '!B673:S1413,14,1)</f>
        <v>7.4967129672142502E-2</v>
      </c>
      <c r="D671">
        <f>VLOOKUP(B671,'Hash distribution and Revenue '!B673:S1413,7,1)</f>
        <v>0.61509999999999998</v>
      </c>
      <c r="E671" s="12">
        <f t="shared" si="140"/>
        <v>615100</v>
      </c>
      <c r="F671" s="12">
        <f t="shared" si="148"/>
        <v>9045.5882352941171</v>
      </c>
      <c r="G671">
        <f t="shared" si="149"/>
        <v>693832.8</v>
      </c>
      <c r="H671">
        <f t="shared" si="141"/>
        <v>88116.765600000013</v>
      </c>
      <c r="I671" s="21">
        <f t="shared" si="147"/>
        <v>83111.257542857144</v>
      </c>
      <c r="J671">
        <f t="shared" si="142"/>
        <v>41629.968000000001</v>
      </c>
      <c r="K671">
        <f t="shared" si="143"/>
        <v>34691.640000000007</v>
      </c>
      <c r="L671">
        <f t="shared" si="144"/>
        <v>27753.312000000002</v>
      </c>
      <c r="M671">
        <f t="shared" si="138"/>
        <v>27753.312000000002</v>
      </c>
      <c r="N671">
        <f t="shared" si="150"/>
        <v>36914.02478799739</v>
      </c>
      <c r="O671" s="12">
        <f t="shared" si="139"/>
        <v>64667.336787997396</v>
      </c>
      <c r="P671" s="23">
        <f t="shared" si="145"/>
        <v>-862608.21380890929</v>
      </c>
      <c r="Q671">
        <f t="shared" si="146"/>
        <v>-86260821.380890936</v>
      </c>
    </row>
    <row r="672" spans="2:17" hidden="1">
      <c r="B672" s="15">
        <v>44003</v>
      </c>
      <c r="C672" s="12">
        <f>VLOOKUP(B672,'Hash distribution and Revenue '!B674:S1414,14,1)</f>
        <v>7.4105216050382894E-2</v>
      </c>
      <c r="D672">
        <f>VLOOKUP(B672,'Hash distribution and Revenue '!B674:S1414,7,1)</f>
        <v>0.61509999999999998</v>
      </c>
      <c r="E672" s="12">
        <f t="shared" si="140"/>
        <v>615100</v>
      </c>
      <c r="F672" s="12">
        <f t="shared" si="148"/>
        <v>9045.5882352941171</v>
      </c>
      <c r="G672">
        <f t="shared" si="149"/>
        <v>693832.8</v>
      </c>
      <c r="H672">
        <f t="shared" si="141"/>
        <v>88116.765600000013</v>
      </c>
      <c r="I672" s="21">
        <f t="shared" si="147"/>
        <v>83111.257542857144</v>
      </c>
      <c r="J672">
        <f t="shared" si="142"/>
        <v>41629.968000000001</v>
      </c>
      <c r="K672">
        <f t="shared" si="143"/>
        <v>34691.640000000007</v>
      </c>
      <c r="L672">
        <f t="shared" si="144"/>
        <v>27753.312000000002</v>
      </c>
      <c r="M672">
        <f t="shared" si="138"/>
        <v>27753.312000000002</v>
      </c>
      <c r="N672">
        <f t="shared" si="150"/>
        <v>36914.02478799739</v>
      </c>
      <c r="O672" s="12">
        <f t="shared" si="139"/>
        <v>64667.336787997396</v>
      </c>
      <c r="P672" s="23">
        <f t="shared" si="145"/>
        <v>-872641.17331248522</v>
      </c>
      <c r="Q672">
        <f t="shared" si="146"/>
        <v>-87264117.331248522</v>
      </c>
    </row>
    <row r="673" spans="2:17" hidden="1">
      <c r="B673" s="15">
        <v>44006</v>
      </c>
      <c r="C673" s="12">
        <f>VLOOKUP(B673,'Hash distribution and Revenue '!B675:S1415,14,1)</f>
        <v>7.4184708684567904E-2</v>
      </c>
      <c r="D673">
        <f>VLOOKUP(B673,'Hash distribution and Revenue '!B675:S1415,7,1)</f>
        <v>0.61509999999999998</v>
      </c>
      <c r="E673" s="12">
        <f t="shared" si="140"/>
        <v>615100</v>
      </c>
      <c r="F673" s="12">
        <f t="shared" si="148"/>
        <v>9045.5882352941171</v>
      </c>
      <c r="G673">
        <f t="shared" si="149"/>
        <v>693832.8</v>
      </c>
      <c r="H673">
        <f t="shared" si="141"/>
        <v>88116.765600000013</v>
      </c>
      <c r="I673" s="21">
        <f t="shared" si="147"/>
        <v>83111.257542857144</v>
      </c>
      <c r="J673">
        <f t="shared" si="142"/>
        <v>41629.968000000001</v>
      </c>
      <c r="K673">
        <f t="shared" si="143"/>
        <v>34691.640000000007</v>
      </c>
      <c r="L673">
        <f t="shared" si="144"/>
        <v>27753.312000000002</v>
      </c>
      <c r="M673">
        <f t="shared" si="138"/>
        <v>27753.312000000002</v>
      </c>
      <c r="N673">
        <f t="shared" si="150"/>
        <v>36914.02478799739</v>
      </c>
      <c r="O673" s="12">
        <f t="shared" si="139"/>
        <v>64667.336787997396</v>
      </c>
      <c r="P673" s="23">
        <f t="shared" si="145"/>
        <v>-871706.09347881644</v>
      </c>
      <c r="Q673">
        <f t="shared" si="146"/>
        <v>-87170609.347881645</v>
      </c>
    </row>
    <row r="674" spans="2:17" hidden="1">
      <c r="B674" s="15">
        <v>44009</v>
      </c>
      <c r="C674" s="12">
        <f>VLOOKUP(B674,'Hash distribution and Revenue '!B676:S1416,14,1)</f>
        <v>7.2048284401891802E-2</v>
      </c>
      <c r="D674">
        <f>VLOOKUP(B674,'Hash distribution and Revenue '!B676:S1416,7,1)</f>
        <v>0.61509999999999998</v>
      </c>
      <c r="E674" s="12">
        <f t="shared" si="140"/>
        <v>615100</v>
      </c>
      <c r="F674" s="12">
        <f t="shared" si="148"/>
        <v>9045.5882352941171</v>
      </c>
      <c r="G674">
        <f t="shared" si="149"/>
        <v>693832.8</v>
      </c>
      <c r="H674">
        <f t="shared" si="141"/>
        <v>88116.765600000013</v>
      </c>
      <c r="I674" s="21">
        <f t="shared" si="147"/>
        <v>83111.257542857144</v>
      </c>
      <c r="J674">
        <f t="shared" si="142"/>
        <v>41629.968000000001</v>
      </c>
      <c r="K674">
        <f t="shared" si="143"/>
        <v>34691.640000000007</v>
      </c>
      <c r="L674">
        <f t="shared" si="144"/>
        <v>27753.312000000002</v>
      </c>
      <c r="M674">
        <f t="shared" si="138"/>
        <v>27753.312000000002</v>
      </c>
      <c r="N674">
        <f t="shared" si="150"/>
        <v>36914.02478799739</v>
      </c>
      <c r="O674" s="12">
        <f t="shared" si="139"/>
        <v>64667.336787997396</v>
      </c>
      <c r="P674" s="23">
        <f t="shared" si="145"/>
        <v>-897554.53966111364</v>
      </c>
      <c r="Q674">
        <f t="shared" si="146"/>
        <v>-89755453.966111362</v>
      </c>
    </row>
    <row r="675" spans="2:17" hidden="1">
      <c r="B675" s="15">
        <v>44012</v>
      </c>
      <c r="C675" s="12">
        <f>VLOOKUP(B675,'Hash distribution and Revenue '!B677:S1417,14,1)</f>
        <v>7.2785861348338005E-2</v>
      </c>
      <c r="D675">
        <f>VLOOKUP(B675,'Hash distribution and Revenue '!B677:S1417,7,1)</f>
        <v>0.61509999999999998</v>
      </c>
      <c r="E675" s="12">
        <f t="shared" si="140"/>
        <v>615100</v>
      </c>
      <c r="F675" s="12">
        <f t="shared" si="148"/>
        <v>9045.5882352941171</v>
      </c>
      <c r="G675">
        <f t="shared" si="149"/>
        <v>693832.8</v>
      </c>
      <c r="H675">
        <f t="shared" si="141"/>
        <v>88116.765600000013</v>
      </c>
      <c r="I675" s="21">
        <f t="shared" si="147"/>
        <v>83111.257542857144</v>
      </c>
      <c r="J675">
        <f t="shared" si="142"/>
        <v>41629.968000000001</v>
      </c>
      <c r="K675">
        <f t="shared" si="143"/>
        <v>34691.640000000007</v>
      </c>
      <c r="L675">
        <f t="shared" si="144"/>
        <v>27753.312000000002</v>
      </c>
      <c r="M675">
        <f t="shared" si="138"/>
        <v>27753.312000000002</v>
      </c>
      <c r="N675">
        <f t="shared" si="150"/>
        <v>36914.02478799739</v>
      </c>
      <c r="O675" s="12">
        <f t="shared" si="139"/>
        <v>64667.336787997396</v>
      </c>
      <c r="P675" s="23">
        <f t="shared" si="145"/>
        <v>-888459.14308346179</v>
      </c>
      <c r="Q675">
        <f t="shared" si="146"/>
        <v>-88845914.308346182</v>
      </c>
    </row>
    <row r="676" spans="2:17" hidden="1">
      <c r="B676" s="15">
        <v>44015</v>
      </c>
      <c r="C676" s="12">
        <f>VLOOKUP(B676,'Hash distribution and Revenue '!B678:S1418,14,1)</f>
        <v>7.2384521247911199E-2</v>
      </c>
      <c r="D676">
        <f>VLOOKUP(B676,'Hash distribution and Revenue '!B678:S1418,7,1)</f>
        <v>0.6157999999999999</v>
      </c>
      <c r="E676" s="12">
        <f t="shared" si="140"/>
        <v>615799.99999999988</v>
      </c>
      <c r="F676" s="12">
        <f t="shared" si="148"/>
        <v>9055.8823529411748</v>
      </c>
      <c r="G676">
        <f t="shared" si="149"/>
        <v>694622.39999999991</v>
      </c>
      <c r="H676">
        <f t="shared" si="141"/>
        <v>88217.044799999989</v>
      </c>
      <c r="I676" s="21">
        <f t="shared" si="147"/>
        <v>83205.840342857133</v>
      </c>
      <c r="J676">
        <f t="shared" si="142"/>
        <v>41677.34399999999</v>
      </c>
      <c r="K676">
        <f t="shared" si="143"/>
        <v>34731.119999999995</v>
      </c>
      <c r="L676">
        <f t="shared" si="144"/>
        <v>27784.895999999997</v>
      </c>
      <c r="M676">
        <f t="shared" si="138"/>
        <v>27784.895999999997</v>
      </c>
      <c r="N676">
        <f t="shared" si="150"/>
        <v>36956.033920417474</v>
      </c>
      <c r="O676" s="12">
        <f t="shared" si="139"/>
        <v>64740.929920417475</v>
      </c>
      <c r="P676" s="23">
        <f t="shared" si="145"/>
        <v>-894401.95803967491</v>
      </c>
      <c r="Q676">
        <f t="shared" si="146"/>
        <v>-89440195.803967491</v>
      </c>
    </row>
    <row r="677" spans="2:17" hidden="1">
      <c r="B677" s="15">
        <v>44018</v>
      </c>
      <c r="C677" s="12">
        <f>VLOOKUP(B677,'Hash distribution and Revenue '!B679:S1419,14,1)</f>
        <v>7.4679927747972899E-2</v>
      </c>
      <c r="D677">
        <f>VLOOKUP(B677,'Hash distribution and Revenue '!B679:S1419,7,1)</f>
        <v>0.6157999999999999</v>
      </c>
      <c r="E677" s="12">
        <f t="shared" si="140"/>
        <v>615799.99999999988</v>
      </c>
      <c r="F677" s="12">
        <f t="shared" si="148"/>
        <v>9055.8823529411748</v>
      </c>
      <c r="G677">
        <f t="shared" si="149"/>
        <v>694622.39999999991</v>
      </c>
      <c r="H677">
        <f t="shared" si="141"/>
        <v>88217.044799999989</v>
      </c>
      <c r="I677" s="21">
        <f t="shared" si="147"/>
        <v>83205.840342857133</v>
      </c>
      <c r="J677">
        <f t="shared" si="142"/>
        <v>41677.34399999999</v>
      </c>
      <c r="K677">
        <f t="shared" si="143"/>
        <v>34731.119999999995</v>
      </c>
      <c r="L677">
        <f t="shared" si="144"/>
        <v>27784.895999999997</v>
      </c>
      <c r="M677">
        <f t="shared" si="138"/>
        <v>27784.895999999997</v>
      </c>
      <c r="N677">
        <f t="shared" si="150"/>
        <v>36956.033920417474</v>
      </c>
      <c r="O677" s="12">
        <f t="shared" si="139"/>
        <v>64740.929920417475</v>
      </c>
      <c r="P677" s="23">
        <f t="shared" si="145"/>
        <v>-866911.05887213512</v>
      </c>
      <c r="Q677">
        <f t="shared" si="146"/>
        <v>-86691105.887213513</v>
      </c>
    </row>
    <row r="678" spans="2:17" hidden="1">
      <c r="B678" s="15">
        <v>44021</v>
      </c>
      <c r="C678" s="12">
        <f>VLOOKUP(B678,'Hash distribution and Revenue '!B680:S1420,14,1)</f>
        <v>7.3903295434560701E-2</v>
      </c>
      <c r="D678">
        <f>VLOOKUP(B678,'Hash distribution and Revenue '!B680:S1420,7,1)</f>
        <v>0.6157999999999999</v>
      </c>
      <c r="E678" s="12">
        <f t="shared" si="140"/>
        <v>615799.99999999988</v>
      </c>
      <c r="F678" s="12">
        <f t="shared" si="148"/>
        <v>9055.8823529411748</v>
      </c>
      <c r="G678">
        <f t="shared" si="149"/>
        <v>694622.39999999991</v>
      </c>
      <c r="H678">
        <f t="shared" si="141"/>
        <v>88217.044799999989</v>
      </c>
      <c r="I678" s="21">
        <f t="shared" si="147"/>
        <v>83205.840342857133</v>
      </c>
      <c r="J678">
        <f t="shared" si="142"/>
        <v>41677.34399999999</v>
      </c>
      <c r="K678">
        <f t="shared" si="143"/>
        <v>34731.119999999995</v>
      </c>
      <c r="L678">
        <f t="shared" si="144"/>
        <v>27784.895999999997</v>
      </c>
      <c r="M678">
        <f t="shared" si="138"/>
        <v>27784.895999999997</v>
      </c>
      <c r="N678">
        <f t="shared" si="150"/>
        <v>36956.033920417474</v>
      </c>
      <c r="O678" s="12">
        <f t="shared" si="139"/>
        <v>64740.929920417475</v>
      </c>
      <c r="P678" s="23">
        <f t="shared" si="145"/>
        <v>-876021.23337582767</v>
      </c>
      <c r="Q678">
        <f t="shared" si="146"/>
        <v>-87602123.337582767</v>
      </c>
    </row>
    <row r="679" spans="2:17" hidden="1">
      <c r="B679" s="15">
        <v>44024</v>
      </c>
      <c r="C679" s="12">
        <f>VLOOKUP(B679,'Hash distribution and Revenue '!B681:S1421,14,1)</f>
        <v>7.3891586208912299E-2</v>
      </c>
      <c r="D679">
        <f>VLOOKUP(B679,'Hash distribution and Revenue '!B681:S1421,7,1)</f>
        <v>0.6157999999999999</v>
      </c>
      <c r="E679" s="12">
        <f t="shared" si="140"/>
        <v>615799.99999999988</v>
      </c>
      <c r="F679" s="12">
        <f t="shared" si="148"/>
        <v>9055.8823529411748</v>
      </c>
      <c r="G679">
        <f t="shared" si="149"/>
        <v>694622.39999999991</v>
      </c>
      <c r="H679">
        <f t="shared" si="141"/>
        <v>88217.044799999989</v>
      </c>
      <c r="I679" s="21">
        <f t="shared" si="147"/>
        <v>83205.840342857133</v>
      </c>
      <c r="J679">
        <f t="shared" si="142"/>
        <v>41677.34399999999</v>
      </c>
      <c r="K679">
        <f t="shared" si="143"/>
        <v>34731.119999999995</v>
      </c>
      <c r="L679">
        <f t="shared" si="144"/>
        <v>27784.895999999997</v>
      </c>
      <c r="M679">
        <f t="shared" si="138"/>
        <v>27784.895999999997</v>
      </c>
      <c r="N679">
        <f t="shared" si="150"/>
        <v>36956.033920417474</v>
      </c>
      <c r="O679" s="12">
        <f t="shared" si="139"/>
        <v>64740.929920417475</v>
      </c>
      <c r="P679" s="23">
        <f t="shared" si="145"/>
        <v>-876160.05218497617</v>
      </c>
      <c r="Q679">
        <f t="shared" si="146"/>
        <v>-87616005.218497619</v>
      </c>
    </row>
    <row r="680" spans="2:17" hidden="1">
      <c r="B680" s="15">
        <v>44027</v>
      </c>
      <c r="C680" s="12">
        <f>VLOOKUP(B680,'Hash distribution and Revenue '!B682:S1422,14,1)</f>
        <v>6.6632412545797701E-2</v>
      </c>
      <c r="D680">
        <f>VLOOKUP(B680,'Hash distribution and Revenue '!B682:S1422,7,1)</f>
        <v>0.6157999999999999</v>
      </c>
      <c r="E680" s="12">
        <f t="shared" si="140"/>
        <v>615799.99999999988</v>
      </c>
      <c r="F680" s="12">
        <f t="shared" si="148"/>
        <v>9055.8823529411748</v>
      </c>
      <c r="G680">
        <f t="shared" si="149"/>
        <v>694622.39999999991</v>
      </c>
      <c r="H680">
        <f t="shared" si="141"/>
        <v>88217.044799999989</v>
      </c>
      <c r="I680" s="21">
        <f t="shared" si="147"/>
        <v>83205.840342857133</v>
      </c>
      <c r="J680">
        <f t="shared" si="142"/>
        <v>41677.34399999999</v>
      </c>
      <c r="K680">
        <f t="shared" si="143"/>
        <v>34731.119999999995</v>
      </c>
      <c r="L680">
        <f t="shared" si="144"/>
        <v>27784.895999999997</v>
      </c>
      <c r="M680">
        <f t="shared" si="138"/>
        <v>27784.895999999997</v>
      </c>
      <c r="N680">
        <f t="shared" si="150"/>
        <v>36956.033920417474</v>
      </c>
      <c r="O680" s="12">
        <f t="shared" si="139"/>
        <v>64740.929920417475</v>
      </c>
      <c r="P680" s="23">
        <f t="shared" si="145"/>
        <v>-971612.17513334553</v>
      </c>
      <c r="Q680">
        <f t="shared" si="146"/>
        <v>-97161217.513334557</v>
      </c>
    </row>
    <row r="681" spans="2:17" hidden="1">
      <c r="B681" s="15">
        <v>44030</v>
      </c>
      <c r="C681" s="12">
        <f>VLOOKUP(B681,'Hash distribution and Revenue '!B683:S1423,14,1)</f>
        <v>6.6387420188262103E-2</v>
      </c>
      <c r="D681">
        <f>VLOOKUP(B681,'Hash distribution and Revenue '!B683:S1423,7,1)</f>
        <v>0.6157999999999999</v>
      </c>
      <c r="E681" s="12">
        <f t="shared" si="140"/>
        <v>615799.99999999988</v>
      </c>
      <c r="F681" s="12">
        <f t="shared" si="148"/>
        <v>9055.8823529411748</v>
      </c>
      <c r="G681">
        <f t="shared" si="149"/>
        <v>694622.39999999991</v>
      </c>
      <c r="H681">
        <f t="shared" si="141"/>
        <v>88217.044799999989</v>
      </c>
      <c r="I681" s="21">
        <f t="shared" si="147"/>
        <v>83205.840342857133</v>
      </c>
      <c r="J681">
        <f t="shared" si="142"/>
        <v>41677.34399999999</v>
      </c>
      <c r="K681">
        <f t="shared" si="143"/>
        <v>34731.119999999995</v>
      </c>
      <c r="L681">
        <f t="shared" si="144"/>
        <v>27784.895999999997</v>
      </c>
      <c r="M681">
        <f t="shared" si="138"/>
        <v>27784.895999999997</v>
      </c>
      <c r="N681">
        <f t="shared" si="150"/>
        <v>36956.033920417474</v>
      </c>
      <c r="O681" s="12">
        <f t="shared" si="139"/>
        <v>64740.929920417475</v>
      </c>
      <c r="P681" s="23">
        <f t="shared" si="145"/>
        <v>-975197.76110299979</v>
      </c>
      <c r="Q681">
        <f t="shared" si="146"/>
        <v>-97519776.110299975</v>
      </c>
    </row>
    <row r="682" spans="2:17" hidden="1">
      <c r="B682" s="15">
        <v>44033</v>
      </c>
      <c r="C682" s="12">
        <f>VLOOKUP(B682,'Hash distribution and Revenue '!B684:S1424,14,1)</f>
        <v>6.7951964578027393E-2</v>
      </c>
      <c r="D682">
        <f>VLOOKUP(B682,'Hash distribution and Revenue '!B684:S1424,7,1)</f>
        <v>0.6157999999999999</v>
      </c>
      <c r="E682" s="12">
        <f t="shared" si="140"/>
        <v>615799.99999999988</v>
      </c>
      <c r="F682" s="12">
        <f t="shared" si="148"/>
        <v>9055.8823529411748</v>
      </c>
      <c r="G682">
        <f t="shared" si="149"/>
        <v>694622.39999999991</v>
      </c>
      <c r="H682">
        <f t="shared" si="141"/>
        <v>88217.044799999989</v>
      </c>
      <c r="I682" s="21">
        <f t="shared" si="147"/>
        <v>83205.840342857133</v>
      </c>
      <c r="J682">
        <f t="shared" si="142"/>
        <v>41677.34399999999</v>
      </c>
      <c r="K682">
        <f t="shared" si="143"/>
        <v>34731.119999999995</v>
      </c>
      <c r="L682">
        <f t="shared" si="144"/>
        <v>27784.895999999997</v>
      </c>
      <c r="M682">
        <f t="shared" si="138"/>
        <v>27784.895999999997</v>
      </c>
      <c r="N682">
        <f t="shared" si="150"/>
        <v>36956.033920417474</v>
      </c>
      <c r="O682" s="12">
        <f t="shared" si="139"/>
        <v>64740.929920417475</v>
      </c>
      <c r="P682" s="23">
        <f t="shared" si="145"/>
        <v>-952744.52137601888</v>
      </c>
      <c r="Q682">
        <f t="shared" si="146"/>
        <v>-95274452.137601882</v>
      </c>
    </row>
    <row r="683" spans="2:17" hidden="1">
      <c r="B683" s="15">
        <v>44036</v>
      </c>
      <c r="C683" s="12">
        <f>VLOOKUP(B683,'Hash distribution and Revenue '!B685:S1425,14,1)</f>
        <v>6.9126188303494096E-2</v>
      </c>
      <c r="D683">
        <f>VLOOKUP(B683,'Hash distribution and Revenue '!B685:S1425,7,1)</f>
        <v>0.6157999999999999</v>
      </c>
      <c r="E683" s="12">
        <f t="shared" si="140"/>
        <v>615799.99999999988</v>
      </c>
      <c r="F683" s="12">
        <f t="shared" si="148"/>
        <v>9055.8823529411748</v>
      </c>
      <c r="G683">
        <f t="shared" si="149"/>
        <v>694622.39999999991</v>
      </c>
      <c r="H683">
        <f t="shared" si="141"/>
        <v>88217.044799999989</v>
      </c>
      <c r="I683" s="21">
        <f t="shared" si="147"/>
        <v>83205.840342857133</v>
      </c>
      <c r="J683">
        <f t="shared" si="142"/>
        <v>41677.34399999999</v>
      </c>
      <c r="K683">
        <f t="shared" si="143"/>
        <v>34731.119999999995</v>
      </c>
      <c r="L683">
        <f t="shared" si="144"/>
        <v>27784.895999999997</v>
      </c>
      <c r="M683">
        <f t="shared" si="138"/>
        <v>27784.895999999997</v>
      </c>
      <c r="N683">
        <f t="shared" si="150"/>
        <v>36956.033920417474</v>
      </c>
      <c r="O683" s="12">
        <f t="shared" si="139"/>
        <v>64740.929920417475</v>
      </c>
      <c r="P683" s="23">
        <f t="shared" si="145"/>
        <v>-936560.54793573415</v>
      </c>
      <c r="Q683">
        <f t="shared" si="146"/>
        <v>-93656054.793573409</v>
      </c>
    </row>
    <row r="684" spans="2:17" hidden="1">
      <c r="B684" s="15">
        <v>44039</v>
      </c>
      <c r="C684" s="12">
        <f>VLOOKUP(B684,'Hash distribution and Revenue '!B686:S1426,14,1)</f>
        <v>7.9665063688395696E-2</v>
      </c>
      <c r="D684">
        <f>VLOOKUP(B684,'Hash distribution and Revenue '!B686:S1426,7,1)</f>
        <v>0.6157999999999999</v>
      </c>
      <c r="E684" s="12">
        <f t="shared" si="140"/>
        <v>615799.99999999988</v>
      </c>
      <c r="F684" s="12">
        <f t="shared" si="148"/>
        <v>9055.8823529411748</v>
      </c>
      <c r="G684">
        <f t="shared" si="149"/>
        <v>694622.39999999991</v>
      </c>
      <c r="H684">
        <f t="shared" si="141"/>
        <v>88217.044799999989</v>
      </c>
      <c r="I684" s="21">
        <f t="shared" si="147"/>
        <v>83205.840342857133</v>
      </c>
      <c r="J684">
        <f t="shared" si="142"/>
        <v>41677.34399999999</v>
      </c>
      <c r="K684">
        <f t="shared" si="143"/>
        <v>34731.119999999995</v>
      </c>
      <c r="L684">
        <f t="shared" si="144"/>
        <v>27784.895999999997</v>
      </c>
      <c r="M684">
        <f t="shared" si="138"/>
        <v>27784.895999999997</v>
      </c>
      <c r="N684">
        <f t="shared" si="150"/>
        <v>36956.033920417474</v>
      </c>
      <c r="O684" s="12">
        <f t="shared" si="139"/>
        <v>64740.929920417475</v>
      </c>
      <c r="P684" s="23">
        <f t="shared" si="145"/>
        <v>-812663.00757108629</v>
      </c>
      <c r="Q684">
        <f t="shared" si="146"/>
        <v>-81266300.757108629</v>
      </c>
    </row>
    <row r="685" spans="2:17" hidden="1">
      <c r="B685" s="15">
        <v>44042</v>
      </c>
      <c r="C685" s="12">
        <f>VLOOKUP(B685,'Hash distribution and Revenue '!B687:S1427,14,1)</f>
        <v>8.2919791438653398E-2</v>
      </c>
      <c r="D685">
        <f>VLOOKUP(B685,'Hash distribution and Revenue '!B687:S1427,7,1)</f>
        <v>0.6157999999999999</v>
      </c>
      <c r="E685" s="12">
        <f t="shared" si="140"/>
        <v>615799.99999999988</v>
      </c>
      <c r="F685" s="12">
        <f t="shared" si="148"/>
        <v>9055.8823529411748</v>
      </c>
      <c r="G685">
        <f t="shared" si="149"/>
        <v>694622.39999999991</v>
      </c>
      <c r="H685">
        <f t="shared" si="141"/>
        <v>88217.044799999989</v>
      </c>
      <c r="I685" s="21">
        <f t="shared" si="147"/>
        <v>83205.840342857133</v>
      </c>
      <c r="J685">
        <f t="shared" si="142"/>
        <v>41677.34399999999</v>
      </c>
      <c r="K685">
        <f t="shared" si="143"/>
        <v>34731.119999999995</v>
      </c>
      <c r="L685">
        <f t="shared" si="144"/>
        <v>27784.895999999997</v>
      </c>
      <c r="M685">
        <f t="shared" si="138"/>
        <v>27784.895999999997</v>
      </c>
      <c r="N685">
        <f t="shared" si="150"/>
        <v>36956.033920417474</v>
      </c>
      <c r="O685" s="12">
        <f t="shared" si="139"/>
        <v>64740.929920417475</v>
      </c>
      <c r="P685" s="23">
        <f t="shared" si="145"/>
        <v>-780764.71102225699</v>
      </c>
      <c r="Q685">
        <f t="shared" si="146"/>
        <v>-78076471.102225706</v>
      </c>
    </row>
    <row r="686" spans="2:17" hidden="1">
      <c r="B686" s="15">
        <v>44045</v>
      </c>
      <c r="C686" s="12">
        <f>VLOOKUP(B686,'Hash distribution and Revenue '!B688:S1428,14,1)</f>
        <v>8.2489939065521503E-2</v>
      </c>
      <c r="D686">
        <f>VLOOKUP(B686,'Hash distribution and Revenue '!B688:S1428,7,1)</f>
        <v>0.61199999999999999</v>
      </c>
      <c r="E686" s="12">
        <f t="shared" si="140"/>
        <v>612000</v>
      </c>
      <c r="F686" s="12">
        <f t="shared" si="148"/>
        <v>9000</v>
      </c>
      <c r="G686">
        <f t="shared" si="149"/>
        <v>690336</v>
      </c>
      <c r="H686">
        <f t="shared" si="141"/>
        <v>87672.672000000006</v>
      </c>
      <c r="I686" s="21">
        <f t="shared" si="147"/>
        <v>82692.390857142862</v>
      </c>
      <c r="J686">
        <f t="shared" si="142"/>
        <v>41420.159999999996</v>
      </c>
      <c r="K686">
        <f t="shared" si="143"/>
        <v>34516.800000000003</v>
      </c>
      <c r="L686">
        <f t="shared" si="144"/>
        <v>27613.440000000002</v>
      </c>
      <c r="M686">
        <f t="shared" si="138"/>
        <v>27613.440000000002</v>
      </c>
      <c r="N686">
        <f t="shared" si="150"/>
        <v>36727.984344422701</v>
      </c>
      <c r="O686" s="12">
        <f t="shared" si="139"/>
        <v>64341.424344422703</v>
      </c>
      <c r="P686" s="23">
        <f t="shared" si="145"/>
        <v>-779990.17314556998</v>
      </c>
      <c r="Q686">
        <f t="shared" si="146"/>
        <v>-77999017.314557001</v>
      </c>
    </row>
    <row r="687" spans="2:17" hidden="1">
      <c r="B687" s="15">
        <v>44048</v>
      </c>
      <c r="C687" s="12">
        <f>VLOOKUP(B687,'Hash distribution and Revenue '!B689:S1429,14,1)</f>
        <v>8.7664660142836803E-2</v>
      </c>
      <c r="D687">
        <f>VLOOKUP(B687,'Hash distribution and Revenue '!B689:S1429,7,1)</f>
        <v>0.61199999999999999</v>
      </c>
      <c r="E687" s="12">
        <f t="shared" si="140"/>
        <v>612000</v>
      </c>
      <c r="F687" s="12">
        <f t="shared" si="148"/>
        <v>9000</v>
      </c>
      <c r="G687">
        <f t="shared" si="149"/>
        <v>690336</v>
      </c>
      <c r="H687">
        <f t="shared" si="141"/>
        <v>87672.672000000006</v>
      </c>
      <c r="I687" s="21">
        <f t="shared" si="147"/>
        <v>82692.390857142862</v>
      </c>
      <c r="J687">
        <f t="shared" si="142"/>
        <v>41420.159999999996</v>
      </c>
      <c r="K687">
        <f t="shared" si="143"/>
        <v>34516.800000000003</v>
      </c>
      <c r="L687">
        <f t="shared" si="144"/>
        <v>27613.440000000002</v>
      </c>
      <c r="M687">
        <f t="shared" si="138"/>
        <v>27613.440000000002</v>
      </c>
      <c r="N687">
        <f t="shared" si="150"/>
        <v>36727.984344422701</v>
      </c>
      <c r="O687" s="12">
        <f t="shared" si="139"/>
        <v>64341.424344422703</v>
      </c>
      <c r="P687" s="23">
        <f t="shared" si="145"/>
        <v>-733948.3957951552</v>
      </c>
      <c r="Q687">
        <f t="shared" si="146"/>
        <v>-73394839.579515517</v>
      </c>
    </row>
    <row r="688" spans="2:17" hidden="1">
      <c r="B688" s="15">
        <v>44051</v>
      </c>
      <c r="C688" s="12">
        <f>VLOOKUP(B688,'Hash distribution and Revenue '!B690:S1430,14,1)</f>
        <v>8.7717123027960406E-2</v>
      </c>
      <c r="D688">
        <f>VLOOKUP(B688,'Hash distribution and Revenue '!B690:S1430,7,1)</f>
        <v>0.61199999999999999</v>
      </c>
      <c r="E688" s="12">
        <f t="shared" si="140"/>
        <v>612000</v>
      </c>
      <c r="F688" s="12">
        <f t="shared" si="148"/>
        <v>9000</v>
      </c>
      <c r="G688">
        <f t="shared" si="149"/>
        <v>690336</v>
      </c>
      <c r="H688">
        <f t="shared" si="141"/>
        <v>87672.672000000006</v>
      </c>
      <c r="I688" s="21">
        <f t="shared" si="147"/>
        <v>82692.390857142862</v>
      </c>
      <c r="J688">
        <f t="shared" si="142"/>
        <v>41420.159999999996</v>
      </c>
      <c r="K688">
        <f t="shared" si="143"/>
        <v>34516.800000000003</v>
      </c>
      <c r="L688">
        <f t="shared" si="144"/>
        <v>27613.440000000002</v>
      </c>
      <c r="M688">
        <f t="shared" si="138"/>
        <v>27613.440000000002</v>
      </c>
      <c r="N688">
        <f t="shared" si="150"/>
        <v>36727.984344422701</v>
      </c>
      <c r="O688" s="12">
        <f t="shared" si="139"/>
        <v>64341.424344422703</v>
      </c>
      <c r="P688" s="23">
        <f t="shared" si="145"/>
        <v>-733509.42673747346</v>
      </c>
      <c r="Q688">
        <f t="shared" si="146"/>
        <v>-73350942.673747346</v>
      </c>
    </row>
    <row r="689" spans="2:17" hidden="1">
      <c r="B689" s="15">
        <v>44054</v>
      </c>
      <c r="C689" s="12">
        <f>VLOOKUP(B689,'Hash distribution and Revenue '!B691:S1431,14,1)</f>
        <v>8.4649875875979594E-2</v>
      </c>
      <c r="D689">
        <f>VLOOKUP(B689,'Hash distribution and Revenue '!B691:S1431,7,1)</f>
        <v>0.61199999999999999</v>
      </c>
      <c r="E689" s="12">
        <f t="shared" si="140"/>
        <v>612000</v>
      </c>
      <c r="F689" s="12">
        <f t="shared" si="148"/>
        <v>9000</v>
      </c>
      <c r="G689">
        <f t="shared" si="149"/>
        <v>690336</v>
      </c>
      <c r="H689">
        <f t="shared" si="141"/>
        <v>87672.672000000006</v>
      </c>
      <c r="I689" s="21">
        <f t="shared" si="147"/>
        <v>82692.390857142862</v>
      </c>
      <c r="J689">
        <f t="shared" si="142"/>
        <v>41420.159999999996</v>
      </c>
      <c r="K689">
        <f t="shared" si="143"/>
        <v>34516.800000000003</v>
      </c>
      <c r="L689">
        <f t="shared" si="144"/>
        <v>27613.440000000002</v>
      </c>
      <c r="M689">
        <f t="shared" si="138"/>
        <v>27613.440000000002</v>
      </c>
      <c r="N689">
        <f t="shared" si="150"/>
        <v>36727.984344422701</v>
      </c>
      <c r="O689" s="12">
        <f t="shared" si="139"/>
        <v>64341.424344422703</v>
      </c>
      <c r="P689" s="23">
        <f t="shared" si="145"/>
        <v>-760087.82090611954</v>
      </c>
      <c r="Q689">
        <f t="shared" si="146"/>
        <v>-76008782.09061195</v>
      </c>
    </row>
    <row r="690" spans="2:17" hidden="1">
      <c r="B690" s="15">
        <v>44057</v>
      </c>
      <c r="C690" s="12">
        <f>VLOOKUP(B690,'Hash distribution and Revenue '!B692:S1432,14,1)</f>
        <v>8.7308248144524397E-2</v>
      </c>
      <c r="D690">
        <f>VLOOKUP(B690,'Hash distribution and Revenue '!B692:S1432,7,1)</f>
        <v>0.61199999999999999</v>
      </c>
      <c r="E690" s="12">
        <f t="shared" si="140"/>
        <v>612000</v>
      </c>
      <c r="F690" s="12">
        <f t="shared" si="148"/>
        <v>9000</v>
      </c>
      <c r="G690">
        <f t="shared" si="149"/>
        <v>690336</v>
      </c>
      <c r="H690">
        <f t="shared" si="141"/>
        <v>87672.672000000006</v>
      </c>
      <c r="I690" s="21">
        <f t="shared" si="147"/>
        <v>82692.390857142862</v>
      </c>
      <c r="J690">
        <f t="shared" si="142"/>
        <v>41420.159999999996</v>
      </c>
      <c r="K690">
        <f t="shared" si="143"/>
        <v>34516.800000000003</v>
      </c>
      <c r="L690">
        <f t="shared" si="144"/>
        <v>27613.440000000002</v>
      </c>
      <c r="M690">
        <f t="shared" si="138"/>
        <v>27613.440000000002</v>
      </c>
      <c r="N690">
        <f t="shared" si="150"/>
        <v>36727.984344422701</v>
      </c>
      <c r="O690" s="12">
        <f t="shared" si="139"/>
        <v>64341.424344422703</v>
      </c>
      <c r="P690" s="23">
        <f t="shared" si="145"/>
        <v>-736944.54308220791</v>
      </c>
      <c r="Q690">
        <f t="shared" si="146"/>
        <v>-73694454.308220789</v>
      </c>
    </row>
    <row r="691" spans="2:17" hidden="1">
      <c r="B691" s="15">
        <v>44060</v>
      </c>
      <c r="C691" s="12">
        <f>VLOOKUP(B691,'Hash distribution and Revenue '!B693:S1433,14,1)</f>
        <v>9.0910189003894096E-2</v>
      </c>
      <c r="D691">
        <f>VLOOKUP(B691,'Hash distribution and Revenue '!B693:S1433,7,1)</f>
        <v>0.61199999999999999</v>
      </c>
      <c r="E691" s="12">
        <f t="shared" si="140"/>
        <v>612000</v>
      </c>
      <c r="F691" s="12">
        <f t="shared" si="148"/>
        <v>9000</v>
      </c>
      <c r="G691">
        <f t="shared" si="149"/>
        <v>690336</v>
      </c>
      <c r="H691">
        <f t="shared" si="141"/>
        <v>87672.672000000006</v>
      </c>
      <c r="I691" s="21">
        <f t="shared" si="147"/>
        <v>82692.390857142862</v>
      </c>
      <c r="J691">
        <f t="shared" si="142"/>
        <v>41420.159999999996</v>
      </c>
      <c r="K691">
        <f t="shared" si="143"/>
        <v>34516.800000000003</v>
      </c>
      <c r="L691">
        <f t="shared" si="144"/>
        <v>27613.440000000002</v>
      </c>
      <c r="M691">
        <f t="shared" si="138"/>
        <v>27613.440000000002</v>
      </c>
      <c r="N691">
        <f t="shared" si="150"/>
        <v>36727.984344422701</v>
      </c>
      <c r="O691" s="12">
        <f t="shared" si="139"/>
        <v>64341.424344422703</v>
      </c>
      <c r="P691" s="23">
        <f t="shared" si="145"/>
        <v>-707746.11888088437</v>
      </c>
      <c r="Q691">
        <f t="shared" si="146"/>
        <v>-70774611.888088435</v>
      </c>
    </row>
    <row r="692" spans="2:17" hidden="1">
      <c r="B692" s="15">
        <v>44063</v>
      </c>
      <c r="C692" s="12">
        <f>VLOOKUP(B692,'Hash distribution and Revenue '!B694:S1434,14,1)</f>
        <v>8.8120582138512399E-2</v>
      </c>
      <c r="D692">
        <f>VLOOKUP(B692,'Hash distribution and Revenue '!B694:S1434,7,1)</f>
        <v>0.61199999999999999</v>
      </c>
      <c r="E692" s="12">
        <f t="shared" si="140"/>
        <v>612000</v>
      </c>
      <c r="F692" s="12">
        <f t="shared" si="148"/>
        <v>9000</v>
      </c>
      <c r="G692">
        <f t="shared" si="149"/>
        <v>690336</v>
      </c>
      <c r="H692">
        <f t="shared" si="141"/>
        <v>87672.672000000006</v>
      </c>
      <c r="I692" s="21">
        <f t="shared" si="147"/>
        <v>82692.390857142862</v>
      </c>
      <c r="J692">
        <f t="shared" si="142"/>
        <v>41420.159999999996</v>
      </c>
      <c r="K692">
        <f t="shared" si="143"/>
        <v>34516.800000000003</v>
      </c>
      <c r="L692">
        <f t="shared" si="144"/>
        <v>27613.440000000002</v>
      </c>
      <c r="M692">
        <f t="shared" si="138"/>
        <v>27613.440000000002</v>
      </c>
      <c r="N692">
        <f t="shared" si="150"/>
        <v>36727.984344422701</v>
      </c>
      <c r="O692" s="12">
        <f t="shared" si="139"/>
        <v>64341.424344422703</v>
      </c>
      <c r="P692" s="23">
        <f t="shared" si="145"/>
        <v>-730151.05736257613</v>
      </c>
      <c r="Q692">
        <f t="shared" si="146"/>
        <v>-73015105.736257613</v>
      </c>
    </row>
    <row r="693" spans="2:17" hidden="1">
      <c r="B693" s="15">
        <v>44066</v>
      </c>
      <c r="C693" s="12">
        <f>VLOOKUP(B693,'Hash distribution and Revenue '!B695:S1435,14,1)</f>
        <v>8.6536567943112194E-2</v>
      </c>
      <c r="D693">
        <f>VLOOKUP(B693,'Hash distribution and Revenue '!B695:S1435,7,1)</f>
        <v>0.61199999999999999</v>
      </c>
      <c r="E693" s="12">
        <f t="shared" si="140"/>
        <v>612000</v>
      </c>
      <c r="F693" s="12">
        <f t="shared" si="148"/>
        <v>9000</v>
      </c>
      <c r="G693">
        <f t="shared" si="149"/>
        <v>690336</v>
      </c>
      <c r="H693">
        <f t="shared" si="141"/>
        <v>87672.672000000006</v>
      </c>
      <c r="I693" s="21">
        <f t="shared" si="147"/>
        <v>82692.390857142862</v>
      </c>
      <c r="J693">
        <f t="shared" si="142"/>
        <v>41420.159999999996</v>
      </c>
      <c r="K693">
        <f t="shared" si="143"/>
        <v>34516.800000000003</v>
      </c>
      <c r="L693">
        <f t="shared" si="144"/>
        <v>27613.440000000002</v>
      </c>
      <c r="M693">
        <f t="shared" si="138"/>
        <v>27613.440000000002</v>
      </c>
      <c r="N693">
        <f t="shared" si="150"/>
        <v>36727.984344422701</v>
      </c>
      <c r="O693" s="12">
        <f t="shared" si="139"/>
        <v>64341.424344422703</v>
      </c>
      <c r="P693" s="23">
        <f t="shared" si="145"/>
        <v>-743516.17284096323</v>
      </c>
      <c r="Q693">
        <f t="shared" si="146"/>
        <v>-74351617.28409633</v>
      </c>
    </row>
    <row r="694" spans="2:17" hidden="1">
      <c r="B694" s="15">
        <v>44069</v>
      </c>
      <c r="C694" s="12">
        <f>VLOOKUP(B694,'Hash distribution and Revenue '!B696:S1436,14,1)</f>
        <v>8.2265371327107498E-2</v>
      </c>
      <c r="D694">
        <f>VLOOKUP(B694,'Hash distribution and Revenue '!B696:S1436,7,1)</f>
        <v>0.61199999999999999</v>
      </c>
      <c r="E694" s="12">
        <f t="shared" si="140"/>
        <v>612000</v>
      </c>
      <c r="F694" s="12">
        <f t="shared" si="148"/>
        <v>9000</v>
      </c>
      <c r="G694">
        <f t="shared" si="149"/>
        <v>690336</v>
      </c>
      <c r="H694">
        <f t="shared" si="141"/>
        <v>87672.672000000006</v>
      </c>
      <c r="I694" s="21">
        <f t="shared" si="147"/>
        <v>82692.390857142862</v>
      </c>
      <c r="J694">
        <f t="shared" si="142"/>
        <v>41420.159999999996</v>
      </c>
      <c r="K694">
        <f t="shared" si="143"/>
        <v>34516.800000000003</v>
      </c>
      <c r="L694">
        <f t="shared" si="144"/>
        <v>27613.440000000002</v>
      </c>
      <c r="M694">
        <f t="shared" si="138"/>
        <v>27613.440000000002</v>
      </c>
      <c r="N694">
        <f t="shared" si="150"/>
        <v>36727.984344422701</v>
      </c>
      <c r="O694" s="12">
        <f t="shared" si="139"/>
        <v>64341.424344422703</v>
      </c>
      <c r="P694" s="23">
        <f t="shared" si="145"/>
        <v>-782119.3904688555</v>
      </c>
      <c r="Q694">
        <f t="shared" si="146"/>
        <v>-78211939.04688555</v>
      </c>
    </row>
    <row r="695" spans="2:17" hidden="1">
      <c r="B695" s="15">
        <v>44072</v>
      </c>
      <c r="C695" s="12">
        <f>VLOOKUP(B695,'Hash distribution and Revenue '!B697:S1437,14,1)</f>
        <v>8.239791696663E-2</v>
      </c>
      <c r="D695">
        <f>VLOOKUP(B695,'Hash distribution and Revenue '!B697:S1437,7,1)</f>
        <v>0.61199999999999999</v>
      </c>
      <c r="E695" s="12">
        <f t="shared" si="140"/>
        <v>612000</v>
      </c>
      <c r="F695" s="12">
        <f t="shared" si="148"/>
        <v>9000</v>
      </c>
      <c r="G695">
        <f t="shared" si="149"/>
        <v>690336</v>
      </c>
      <c r="H695">
        <f t="shared" si="141"/>
        <v>87672.672000000006</v>
      </c>
      <c r="I695" s="21">
        <f t="shared" si="147"/>
        <v>82692.390857142862</v>
      </c>
      <c r="J695">
        <f t="shared" si="142"/>
        <v>41420.159999999996</v>
      </c>
      <c r="K695">
        <f t="shared" si="143"/>
        <v>34516.800000000003</v>
      </c>
      <c r="L695">
        <f t="shared" si="144"/>
        <v>27613.440000000002</v>
      </c>
      <c r="M695">
        <f t="shared" si="138"/>
        <v>27613.440000000002</v>
      </c>
      <c r="N695">
        <f t="shared" si="150"/>
        <v>36727.984344422701</v>
      </c>
      <c r="O695" s="12">
        <f t="shared" si="139"/>
        <v>64341.424344422703</v>
      </c>
      <c r="P695" s="23">
        <f t="shared" si="145"/>
        <v>-780861.26828379754</v>
      </c>
      <c r="Q695">
        <f t="shared" si="146"/>
        <v>-78086126.82837975</v>
      </c>
    </row>
    <row r="696" spans="2:17" hidden="1">
      <c r="B696" s="14">
        <v>44075</v>
      </c>
      <c r="C696" s="12">
        <f>VLOOKUP(B696,'Hash distribution and Revenue '!B698:S1438,14,1)</f>
        <v>8.5717716206987996E-2</v>
      </c>
      <c r="D696">
        <f>VLOOKUP(B696,'Hash distribution and Revenue '!B698:S1438,7,1)</f>
        <v>0.63530000000000009</v>
      </c>
      <c r="E696" s="12">
        <f t="shared" si="140"/>
        <v>635300.00000000012</v>
      </c>
      <c r="F696" s="12">
        <f t="shared" ref="F696:F746" si="151">E696/90</f>
        <v>7058.8888888888905</v>
      </c>
      <c r="G696">
        <f t="shared" ref="G696:G746" si="152">F696*3.42*24</f>
        <v>579393.60000000009</v>
      </c>
      <c r="H696">
        <f t="shared" si="141"/>
        <v>73582.987200000018</v>
      </c>
      <c r="I696" s="21">
        <f t="shared" si="147"/>
        <v>69403.076228571445</v>
      </c>
      <c r="J696">
        <f t="shared" si="142"/>
        <v>34763.616000000002</v>
      </c>
      <c r="K696">
        <f t="shared" si="143"/>
        <v>28969.680000000008</v>
      </c>
      <c r="L696">
        <f t="shared" si="144"/>
        <v>23175.744000000002</v>
      </c>
      <c r="M696">
        <f t="shared" si="138"/>
        <v>23175.744000000002</v>
      </c>
      <c r="N696">
        <f t="shared" ref="N696:N746" si="153">F696*19300/7/547.5</f>
        <v>35547.69877509604</v>
      </c>
      <c r="O696" s="12">
        <f t="shared" si="139"/>
        <v>58723.442775096046</v>
      </c>
      <c r="P696" s="23">
        <f t="shared" si="145"/>
        <v>-685078.41384360776</v>
      </c>
      <c r="Q696">
        <f t="shared" si="146"/>
        <v>-68507841.384360775</v>
      </c>
    </row>
    <row r="697" spans="2:17" hidden="1">
      <c r="B697" s="15">
        <v>44078</v>
      </c>
      <c r="C697" s="12">
        <f>VLOOKUP(B697,'Hash distribution and Revenue '!B699:S1439,14,1)</f>
        <v>7.5272532630419095E-2</v>
      </c>
      <c r="D697">
        <f>VLOOKUP(B697,'Hash distribution and Revenue '!B699:S1439,7,1)</f>
        <v>0.63530000000000009</v>
      </c>
      <c r="E697" s="12">
        <f t="shared" si="140"/>
        <v>635300.00000000012</v>
      </c>
      <c r="F697" s="12">
        <f t="shared" si="151"/>
        <v>7058.8888888888905</v>
      </c>
      <c r="G697">
        <f t="shared" si="152"/>
        <v>579393.60000000009</v>
      </c>
      <c r="H697">
        <f t="shared" si="141"/>
        <v>73582.987200000018</v>
      </c>
      <c r="I697" s="21">
        <f t="shared" si="147"/>
        <v>69403.076228571445</v>
      </c>
      <c r="J697">
        <f t="shared" si="142"/>
        <v>34763.616000000002</v>
      </c>
      <c r="K697">
        <f t="shared" si="143"/>
        <v>28969.680000000008</v>
      </c>
      <c r="L697">
        <f t="shared" si="144"/>
        <v>23175.744000000002</v>
      </c>
      <c r="M697">
        <f t="shared" si="138"/>
        <v>23175.744000000002</v>
      </c>
      <c r="N697">
        <f t="shared" si="153"/>
        <v>35547.69877509604</v>
      </c>
      <c r="O697" s="12">
        <f t="shared" si="139"/>
        <v>58723.442775096046</v>
      </c>
      <c r="P697" s="23">
        <f t="shared" si="145"/>
        <v>-780143.37302677869</v>
      </c>
      <c r="Q697">
        <f t="shared" si="146"/>
        <v>-78014337.30267787</v>
      </c>
    </row>
    <row r="698" spans="2:17" hidden="1">
      <c r="B698" s="15">
        <v>44081</v>
      </c>
      <c r="C698" s="12">
        <f>VLOOKUP(B698,'Hash distribution and Revenue '!B700:S1440,14,1)</f>
        <v>7.5161413736970203E-2</v>
      </c>
      <c r="D698">
        <f>VLOOKUP(B698,'Hash distribution and Revenue '!B700:S1440,7,1)</f>
        <v>0.63530000000000009</v>
      </c>
      <c r="E698" s="12">
        <f t="shared" si="140"/>
        <v>635300.00000000012</v>
      </c>
      <c r="F698" s="12">
        <f t="shared" si="151"/>
        <v>7058.8888888888905</v>
      </c>
      <c r="G698">
        <f t="shared" si="152"/>
        <v>579393.60000000009</v>
      </c>
      <c r="H698">
        <f t="shared" si="141"/>
        <v>73582.987200000018</v>
      </c>
      <c r="I698" s="21">
        <f t="shared" si="147"/>
        <v>69403.076228571445</v>
      </c>
      <c r="J698">
        <f t="shared" si="142"/>
        <v>34763.616000000002</v>
      </c>
      <c r="K698">
        <f t="shared" si="143"/>
        <v>28969.680000000008</v>
      </c>
      <c r="L698">
        <f t="shared" si="144"/>
        <v>23175.744000000002</v>
      </c>
      <c r="M698">
        <f t="shared" si="138"/>
        <v>23175.744000000002</v>
      </c>
      <c r="N698">
        <f t="shared" si="153"/>
        <v>35547.69877509604</v>
      </c>
      <c r="O698" s="12">
        <f t="shared" si="139"/>
        <v>58723.442775096046</v>
      </c>
      <c r="P698" s="23">
        <f t="shared" si="145"/>
        <v>-781296.74116012023</v>
      </c>
      <c r="Q698">
        <f t="shared" si="146"/>
        <v>-78129674.116012022</v>
      </c>
    </row>
    <row r="699" spans="2:17" hidden="1">
      <c r="B699" s="15">
        <v>44084</v>
      </c>
      <c r="C699" s="12">
        <f>VLOOKUP(B699,'Hash distribution and Revenue '!B701:S1441,14,1)</f>
        <v>7.5114879816901098E-2</v>
      </c>
      <c r="D699">
        <f>VLOOKUP(B699,'Hash distribution and Revenue '!B701:S1441,7,1)</f>
        <v>0.63530000000000009</v>
      </c>
      <c r="E699" s="12">
        <f t="shared" si="140"/>
        <v>635300.00000000012</v>
      </c>
      <c r="F699" s="12">
        <f t="shared" si="151"/>
        <v>7058.8888888888905</v>
      </c>
      <c r="G699">
        <f t="shared" si="152"/>
        <v>579393.60000000009</v>
      </c>
      <c r="H699">
        <f t="shared" si="141"/>
        <v>73582.987200000018</v>
      </c>
      <c r="I699" s="21">
        <f t="shared" si="147"/>
        <v>69403.076228571445</v>
      </c>
      <c r="J699">
        <f t="shared" si="142"/>
        <v>34763.616000000002</v>
      </c>
      <c r="K699">
        <f t="shared" si="143"/>
        <v>28969.680000000008</v>
      </c>
      <c r="L699">
        <f t="shared" si="144"/>
        <v>23175.744000000002</v>
      </c>
      <c r="M699">
        <f t="shared" si="138"/>
        <v>23175.744000000002</v>
      </c>
      <c r="N699">
        <f t="shared" si="153"/>
        <v>35547.69877509604</v>
      </c>
      <c r="O699" s="12">
        <f t="shared" si="139"/>
        <v>58723.442775096046</v>
      </c>
      <c r="P699" s="23">
        <f t="shared" si="145"/>
        <v>-781780.75773214875</v>
      </c>
      <c r="Q699">
        <f t="shared" si="146"/>
        <v>-78178075.773214877</v>
      </c>
    </row>
    <row r="700" spans="2:17" hidden="1">
      <c r="B700" s="15">
        <v>44087</v>
      </c>
      <c r="C700" s="12">
        <f>VLOOKUP(B700,'Hash distribution and Revenue '!B702:S1442,14,1)</f>
        <v>7.4829442780714295E-2</v>
      </c>
      <c r="D700">
        <f>VLOOKUP(B700,'Hash distribution and Revenue '!B702:S1442,7,1)</f>
        <v>0.63530000000000009</v>
      </c>
      <c r="E700" s="12">
        <f t="shared" si="140"/>
        <v>635300.00000000012</v>
      </c>
      <c r="F700" s="12">
        <f t="shared" si="151"/>
        <v>7058.8888888888905</v>
      </c>
      <c r="G700">
        <f t="shared" si="152"/>
        <v>579393.60000000009</v>
      </c>
      <c r="H700">
        <f t="shared" si="141"/>
        <v>73582.987200000018</v>
      </c>
      <c r="I700" s="21">
        <f t="shared" si="147"/>
        <v>69403.076228571445</v>
      </c>
      <c r="J700">
        <f t="shared" si="142"/>
        <v>34763.616000000002</v>
      </c>
      <c r="K700">
        <f t="shared" si="143"/>
        <v>28969.680000000008</v>
      </c>
      <c r="L700">
        <f t="shared" si="144"/>
        <v>23175.744000000002</v>
      </c>
      <c r="M700">
        <f t="shared" si="138"/>
        <v>23175.744000000002</v>
      </c>
      <c r="N700">
        <f t="shared" si="153"/>
        <v>35547.69877509604</v>
      </c>
      <c r="O700" s="12">
        <f t="shared" si="139"/>
        <v>58723.442775096046</v>
      </c>
      <c r="P700" s="23">
        <f t="shared" si="145"/>
        <v>-784762.86557071586</v>
      </c>
      <c r="Q700">
        <f t="shared" si="146"/>
        <v>-78476286.557071581</v>
      </c>
    </row>
    <row r="701" spans="2:17" hidden="1">
      <c r="B701" s="15">
        <v>44090</v>
      </c>
      <c r="C701" s="12">
        <f>VLOOKUP(B701,'Hash distribution and Revenue '!B703:S1443,14,1)</f>
        <v>7.9549084013388602E-2</v>
      </c>
      <c r="D701">
        <f>VLOOKUP(B701,'Hash distribution and Revenue '!B703:S1443,7,1)</f>
        <v>0.63530000000000009</v>
      </c>
      <c r="E701" s="12">
        <f t="shared" si="140"/>
        <v>635300.00000000012</v>
      </c>
      <c r="F701" s="12">
        <f t="shared" si="151"/>
        <v>7058.8888888888905</v>
      </c>
      <c r="G701">
        <f t="shared" si="152"/>
        <v>579393.60000000009</v>
      </c>
      <c r="H701">
        <f t="shared" si="141"/>
        <v>73582.987200000018</v>
      </c>
      <c r="I701" s="21">
        <f t="shared" si="147"/>
        <v>69403.076228571445</v>
      </c>
      <c r="J701">
        <f t="shared" si="142"/>
        <v>34763.616000000002</v>
      </c>
      <c r="K701">
        <f t="shared" si="143"/>
        <v>28969.680000000008</v>
      </c>
      <c r="L701">
        <f t="shared" si="144"/>
        <v>23175.744000000002</v>
      </c>
      <c r="M701">
        <f t="shared" si="138"/>
        <v>23175.744000000002</v>
      </c>
      <c r="N701">
        <f t="shared" si="153"/>
        <v>35547.69877509604</v>
      </c>
      <c r="O701" s="12">
        <f t="shared" si="139"/>
        <v>58723.442775096046</v>
      </c>
      <c r="P701" s="23">
        <f t="shared" si="145"/>
        <v>-738202.88384626189</v>
      </c>
      <c r="Q701">
        <f t="shared" si="146"/>
        <v>-73820288.384626195</v>
      </c>
    </row>
    <row r="702" spans="2:17" hidden="1">
      <c r="B702" s="15">
        <v>44093</v>
      </c>
      <c r="C702" s="12">
        <f>VLOOKUP(B702,'Hash distribution and Revenue '!B704:S1444,14,1)</f>
        <v>8.0414890361091104E-2</v>
      </c>
      <c r="D702">
        <f>VLOOKUP(B702,'Hash distribution and Revenue '!B704:S1444,7,1)</f>
        <v>0.63530000000000009</v>
      </c>
      <c r="E702" s="12">
        <f t="shared" si="140"/>
        <v>635300.00000000012</v>
      </c>
      <c r="F702" s="12">
        <f t="shared" si="151"/>
        <v>7058.8888888888905</v>
      </c>
      <c r="G702">
        <f t="shared" si="152"/>
        <v>579393.60000000009</v>
      </c>
      <c r="H702">
        <f t="shared" si="141"/>
        <v>73582.987200000018</v>
      </c>
      <c r="I702" s="21">
        <f t="shared" si="147"/>
        <v>69403.076228571445</v>
      </c>
      <c r="J702">
        <f t="shared" si="142"/>
        <v>34763.616000000002</v>
      </c>
      <c r="K702">
        <f t="shared" si="143"/>
        <v>28969.680000000008</v>
      </c>
      <c r="L702">
        <f t="shared" si="144"/>
        <v>23175.744000000002</v>
      </c>
      <c r="M702">
        <f t="shared" si="138"/>
        <v>23175.744000000002</v>
      </c>
      <c r="N702">
        <f t="shared" si="153"/>
        <v>35547.69877509604</v>
      </c>
      <c r="O702" s="12">
        <f t="shared" si="139"/>
        <v>58723.442775096046</v>
      </c>
      <c r="P702" s="23">
        <f t="shared" si="145"/>
        <v>-730254.83335881156</v>
      </c>
      <c r="Q702">
        <f t="shared" si="146"/>
        <v>-73025483.335881159</v>
      </c>
    </row>
    <row r="703" spans="2:17" hidden="1">
      <c r="B703" s="15">
        <v>44096</v>
      </c>
      <c r="C703" s="12">
        <f>VLOOKUP(B703,'Hash distribution and Revenue '!B705:S1445,14,1)</f>
        <v>6.8599991723179099E-2</v>
      </c>
      <c r="D703">
        <f>VLOOKUP(B703,'Hash distribution and Revenue '!B705:S1445,7,1)</f>
        <v>0.63530000000000009</v>
      </c>
      <c r="E703" s="12">
        <f t="shared" si="140"/>
        <v>635300.00000000012</v>
      </c>
      <c r="F703" s="12">
        <f t="shared" si="151"/>
        <v>7058.8888888888905</v>
      </c>
      <c r="G703">
        <f t="shared" si="152"/>
        <v>579393.60000000009</v>
      </c>
      <c r="H703">
        <f t="shared" si="141"/>
        <v>73582.987200000018</v>
      </c>
      <c r="I703" s="21">
        <f t="shared" si="147"/>
        <v>69403.076228571445</v>
      </c>
      <c r="J703">
        <f t="shared" si="142"/>
        <v>34763.616000000002</v>
      </c>
      <c r="K703">
        <f t="shared" si="143"/>
        <v>28969.680000000008</v>
      </c>
      <c r="L703">
        <f t="shared" si="144"/>
        <v>23175.744000000002</v>
      </c>
      <c r="M703">
        <f t="shared" si="138"/>
        <v>23175.744000000002</v>
      </c>
      <c r="N703">
        <f t="shared" si="153"/>
        <v>35547.69877509604</v>
      </c>
      <c r="O703" s="12">
        <f t="shared" si="139"/>
        <v>58723.442775096046</v>
      </c>
      <c r="P703" s="23">
        <f t="shared" si="145"/>
        <v>-856025.96589326428</v>
      </c>
      <c r="Q703">
        <f t="shared" si="146"/>
        <v>-85602596.589326426</v>
      </c>
    </row>
    <row r="704" spans="2:17" hidden="1">
      <c r="B704" s="15">
        <v>44099</v>
      </c>
      <c r="C704" s="12">
        <f>VLOOKUP(B704,'Hash distribution and Revenue '!B706:S1446,14,1)</f>
        <v>6.9604145529638201E-2</v>
      </c>
      <c r="D704">
        <f>VLOOKUP(B704,'Hash distribution and Revenue '!B706:S1446,7,1)</f>
        <v>0.63530000000000009</v>
      </c>
      <c r="E704" s="12">
        <f t="shared" si="140"/>
        <v>635300.00000000012</v>
      </c>
      <c r="F704" s="12">
        <f t="shared" si="151"/>
        <v>7058.8888888888905</v>
      </c>
      <c r="G704">
        <f t="shared" si="152"/>
        <v>579393.60000000009</v>
      </c>
      <c r="H704">
        <f t="shared" si="141"/>
        <v>73582.987200000018</v>
      </c>
      <c r="I704" s="21">
        <f t="shared" si="147"/>
        <v>69403.076228571445</v>
      </c>
      <c r="J704">
        <f t="shared" si="142"/>
        <v>34763.616000000002</v>
      </c>
      <c r="K704">
        <f t="shared" si="143"/>
        <v>28969.680000000008</v>
      </c>
      <c r="L704">
        <f t="shared" si="144"/>
        <v>23175.744000000002</v>
      </c>
      <c r="M704">
        <f t="shared" si="138"/>
        <v>23175.744000000002</v>
      </c>
      <c r="N704">
        <f t="shared" si="153"/>
        <v>35547.69877509604</v>
      </c>
      <c r="O704" s="12">
        <f t="shared" si="139"/>
        <v>58723.442775096046</v>
      </c>
      <c r="P704" s="23">
        <f t="shared" si="145"/>
        <v>-843676.37479215185</v>
      </c>
      <c r="Q704">
        <f t="shared" si="146"/>
        <v>-84367637.47921519</v>
      </c>
    </row>
    <row r="705" spans="2:17" hidden="1">
      <c r="B705" s="15">
        <v>44102</v>
      </c>
      <c r="C705" s="12">
        <f>VLOOKUP(B705,'Hash distribution and Revenue '!B707:S1447,14,1)</f>
        <v>6.9714351182064996E-2</v>
      </c>
      <c r="D705">
        <f>VLOOKUP(B705,'Hash distribution and Revenue '!B707:S1447,7,1)</f>
        <v>0.63530000000000009</v>
      </c>
      <c r="E705" s="12">
        <f t="shared" si="140"/>
        <v>635300.00000000012</v>
      </c>
      <c r="F705" s="12">
        <f t="shared" si="151"/>
        <v>7058.8888888888905</v>
      </c>
      <c r="G705">
        <f t="shared" si="152"/>
        <v>579393.60000000009</v>
      </c>
      <c r="H705">
        <f t="shared" si="141"/>
        <v>73582.987200000018</v>
      </c>
      <c r="I705" s="21">
        <f t="shared" si="147"/>
        <v>69403.076228571445</v>
      </c>
      <c r="J705">
        <f t="shared" si="142"/>
        <v>34763.616000000002</v>
      </c>
      <c r="K705">
        <f t="shared" si="143"/>
        <v>28969.680000000008</v>
      </c>
      <c r="L705">
        <f t="shared" si="144"/>
        <v>23175.744000000002</v>
      </c>
      <c r="M705">
        <f t="shared" ref="M705:M746" si="154">G705*0.04</f>
        <v>23175.744000000002</v>
      </c>
      <c r="N705">
        <f t="shared" si="153"/>
        <v>35547.69877509604</v>
      </c>
      <c r="O705" s="12">
        <f t="shared" ref="O705:O746" si="155">M705+N705</f>
        <v>58723.442775096046</v>
      </c>
      <c r="P705" s="23">
        <f t="shared" si="145"/>
        <v>-842342.6750022209</v>
      </c>
      <c r="Q705">
        <f t="shared" si="146"/>
        <v>-84234267.500222087</v>
      </c>
    </row>
    <row r="706" spans="2:17" hidden="1">
      <c r="B706" s="15">
        <v>44105</v>
      </c>
      <c r="C706" s="12">
        <f>VLOOKUP(B706,'Hash distribution and Revenue '!B708:S1448,14,1)</f>
        <v>6.9127195254782406E-2</v>
      </c>
      <c r="D706">
        <f>VLOOKUP(B706,'Hash distribution and Revenue '!B708:S1448,7,1)</f>
        <v>0.6069</v>
      </c>
      <c r="E706" s="12">
        <f t="shared" si="140"/>
        <v>606900</v>
      </c>
      <c r="F706" s="12">
        <f t="shared" si="151"/>
        <v>6743.333333333333</v>
      </c>
      <c r="G706">
        <f t="shared" si="152"/>
        <v>553492.79999999993</v>
      </c>
      <c r="H706">
        <f t="shared" si="141"/>
        <v>70293.585599999991</v>
      </c>
      <c r="I706" s="21">
        <f t="shared" si="147"/>
        <v>66300.530399999989</v>
      </c>
      <c r="J706">
        <f t="shared" si="142"/>
        <v>33209.567999999992</v>
      </c>
      <c r="K706">
        <f t="shared" si="143"/>
        <v>27674.639999999999</v>
      </c>
      <c r="L706">
        <f t="shared" si="144"/>
        <v>22139.711999999996</v>
      </c>
      <c r="M706">
        <f t="shared" si="154"/>
        <v>22139.711999999996</v>
      </c>
      <c r="N706">
        <f t="shared" si="153"/>
        <v>33958.599695585996</v>
      </c>
      <c r="O706" s="12">
        <f t="shared" si="155"/>
        <v>56098.311695585988</v>
      </c>
      <c r="P706" s="23">
        <f t="shared" si="145"/>
        <v>-811522.04080650455</v>
      </c>
      <c r="Q706">
        <f t="shared" si="146"/>
        <v>-81152204.080650449</v>
      </c>
    </row>
    <row r="707" spans="2:17" hidden="1">
      <c r="B707" s="15">
        <v>44108</v>
      </c>
      <c r="C707" s="12">
        <f>VLOOKUP(B707,'Hash distribution and Revenue '!B709:S1449,14,1)</f>
        <v>6.9513148306732497E-2</v>
      </c>
      <c r="D707">
        <f>VLOOKUP(B707,'Hash distribution and Revenue '!B709:S1449,7,1)</f>
        <v>0.6069</v>
      </c>
      <c r="E707" s="12">
        <f t="shared" si="140"/>
        <v>606900</v>
      </c>
      <c r="F707" s="12">
        <f t="shared" si="151"/>
        <v>6743.333333333333</v>
      </c>
      <c r="G707">
        <f t="shared" si="152"/>
        <v>553492.79999999993</v>
      </c>
      <c r="H707">
        <f t="shared" si="141"/>
        <v>70293.585599999991</v>
      </c>
      <c r="I707" s="21">
        <f t="shared" si="147"/>
        <v>66300.530399999989</v>
      </c>
      <c r="J707">
        <f t="shared" si="142"/>
        <v>33209.567999999992</v>
      </c>
      <c r="K707">
        <f t="shared" si="143"/>
        <v>27674.639999999999</v>
      </c>
      <c r="L707">
        <f t="shared" si="144"/>
        <v>22139.711999999996</v>
      </c>
      <c r="M707">
        <f t="shared" si="154"/>
        <v>22139.711999999996</v>
      </c>
      <c r="N707">
        <f t="shared" si="153"/>
        <v>33958.599695585996</v>
      </c>
      <c r="O707" s="12">
        <f t="shared" si="155"/>
        <v>56098.311695585988</v>
      </c>
      <c r="P707" s="23">
        <f t="shared" si="145"/>
        <v>-807016.27748033451</v>
      </c>
      <c r="Q707">
        <f t="shared" si="146"/>
        <v>-80701627.748033449</v>
      </c>
    </row>
    <row r="708" spans="2:17" hidden="1">
      <c r="B708" s="15">
        <v>44111</v>
      </c>
      <c r="C708" s="12">
        <f>VLOOKUP(B708,'Hash distribution and Revenue '!B710:S1450,14,1)</f>
        <v>6.9509174109016497E-2</v>
      </c>
      <c r="D708">
        <f>VLOOKUP(B708,'Hash distribution and Revenue '!B710:S1450,7,1)</f>
        <v>0.6069</v>
      </c>
      <c r="E708" s="12">
        <f t="shared" si="140"/>
        <v>606900</v>
      </c>
      <c r="F708" s="12">
        <f t="shared" si="151"/>
        <v>6743.333333333333</v>
      </c>
      <c r="G708">
        <f t="shared" si="152"/>
        <v>553492.79999999993</v>
      </c>
      <c r="H708">
        <f t="shared" si="141"/>
        <v>70293.585599999991</v>
      </c>
      <c r="I708" s="21">
        <f t="shared" si="147"/>
        <v>66300.530399999989</v>
      </c>
      <c r="J708">
        <f t="shared" si="142"/>
        <v>33209.567999999992</v>
      </c>
      <c r="K708">
        <f t="shared" si="143"/>
        <v>27674.639999999999</v>
      </c>
      <c r="L708">
        <f t="shared" si="144"/>
        <v>22139.711999999996</v>
      </c>
      <c r="M708">
        <f t="shared" si="154"/>
        <v>22139.711999999996</v>
      </c>
      <c r="N708">
        <f t="shared" si="153"/>
        <v>33958.599695585996</v>
      </c>
      <c r="O708" s="12">
        <f t="shared" si="155"/>
        <v>56098.311695585988</v>
      </c>
      <c r="P708" s="23">
        <f t="shared" si="145"/>
        <v>-807062.41881724505</v>
      </c>
      <c r="Q708">
        <f t="shared" si="146"/>
        <v>-80706241.881724507</v>
      </c>
    </row>
    <row r="709" spans="2:17" hidden="1">
      <c r="B709" s="15">
        <v>44114</v>
      </c>
      <c r="C709" s="12">
        <f>VLOOKUP(B709,'Hash distribution and Revenue '!B711:S1451,14,1)</f>
        <v>7.3596669035354806E-2</v>
      </c>
      <c r="D709">
        <f>VLOOKUP(B709,'Hash distribution and Revenue '!B711:S1451,7,1)</f>
        <v>0.6069</v>
      </c>
      <c r="E709" s="12">
        <f t="shared" si="140"/>
        <v>606900</v>
      </c>
      <c r="F709" s="12">
        <f t="shared" si="151"/>
        <v>6743.333333333333</v>
      </c>
      <c r="G709">
        <f t="shared" si="152"/>
        <v>553492.79999999993</v>
      </c>
      <c r="H709">
        <f t="shared" si="141"/>
        <v>70293.585599999991</v>
      </c>
      <c r="I709" s="21">
        <f t="shared" si="147"/>
        <v>66300.530399999989</v>
      </c>
      <c r="J709">
        <f t="shared" si="142"/>
        <v>33209.567999999992</v>
      </c>
      <c r="K709">
        <f t="shared" si="143"/>
        <v>27674.639999999999</v>
      </c>
      <c r="L709">
        <f t="shared" si="144"/>
        <v>22139.711999999996</v>
      </c>
      <c r="M709">
        <f t="shared" si="154"/>
        <v>22139.711999999996</v>
      </c>
      <c r="N709">
        <f t="shared" si="153"/>
        <v>33958.599695585996</v>
      </c>
      <c r="O709" s="12">
        <f t="shared" si="155"/>
        <v>56098.311695585988</v>
      </c>
      <c r="P709" s="23">
        <f t="shared" si="145"/>
        <v>-762238.81915047194</v>
      </c>
      <c r="Q709">
        <f t="shared" si="146"/>
        <v>-76223881.915047199</v>
      </c>
    </row>
    <row r="710" spans="2:17" hidden="1">
      <c r="B710" s="15">
        <v>44117</v>
      </c>
      <c r="C710" s="12">
        <f>VLOOKUP(B710,'Hash distribution and Revenue '!B712:S1452,14,1)</f>
        <v>7.4440632268364407E-2</v>
      </c>
      <c r="D710">
        <f>VLOOKUP(B710,'Hash distribution and Revenue '!B712:S1452,7,1)</f>
        <v>0.6069</v>
      </c>
      <c r="E710" s="12">
        <f t="shared" ref="E710:E746" si="156">D710*1000000</f>
        <v>606900</v>
      </c>
      <c r="F710" s="12">
        <f t="shared" si="151"/>
        <v>6743.333333333333</v>
      </c>
      <c r="G710">
        <f t="shared" si="152"/>
        <v>553492.79999999993</v>
      </c>
      <c r="H710">
        <f t="shared" ref="H710:H746" si="157">G710*0.127</f>
        <v>70293.585599999991</v>
      </c>
      <c r="I710" s="21">
        <f t="shared" si="147"/>
        <v>66300.530399999989</v>
      </c>
      <c r="J710">
        <f t="shared" ref="J710:J746" si="158">G710*0.06</f>
        <v>33209.567999999992</v>
      </c>
      <c r="K710">
        <f t="shared" ref="K710:K746" si="159">G710*0.05</f>
        <v>27674.639999999999</v>
      </c>
      <c r="L710">
        <f t="shared" ref="L710:L746" si="160">G710*0.04</f>
        <v>22139.711999999996</v>
      </c>
      <c r="M710">
        <f t="shared" si="154"/>
        <v>22139.711999999996</v>
      </c>
      <c r="N710">
        <f t="shared" si="153"/>
        <v>33958.599695585996</v>
      </c>
      <c r="O710" s="12">
        <f t="shared" si="155"/>
        <v>56098.311695585988</v>
      </c>
      <c r="P710" s="23">
        <f t="shared" ref="P710:P746" si="161">(C710-O710)/C710</f>
        <v>-753597.00133544148</v>
      </c>
      <c r="Q710">
        <f t="shared" ref="Q710:Q746" si="162">P710*100</f>
        <v>-75359700.133544147</v>
      </c>
    </row>
    <row r="711" spans="2:17" hidden="1">
      <c r="B711" s="15">
        <v>44120</v>
      </c>
      <c r="C711" s="12">
        <f>VLOOKUP(B711,'Hash distribution and Revenue '!B713:S1453,14,1)</f>
        <v>7.3764497450379704E-2</v>
      </c>
      <c r="D711">
        <f>VLOOKUP(B711,'Hash distribution and Revenue '!B713:S1453,7,1)</f>
        <v>0.6069</v>
      </c>
      <c r="E711" s="12">
        <f t="shared" si="156"/>
        <v>606900</v>
      </c>
      <c r="F711" s="12">
        <f t="shared" si="151"/>
        <v>6743.333333333333</v>
      </c>
      <c r="G711">
        <f t="shared" si="152"/>
        <v>553492.79999999993</v>
      </c>
      <c r="H711">
        <f t="shared" si="157"/>
        <v>70293.585599999991</v>
      </c>
      <c r="I711" s="21">
        <f t="shared" ref="I711:I746" si="163">G711*$I$5</f>
        <v>66300.530399999989</v>
      </c>
      <c r="J711">
        <f t="shared" si="158"/>
        <v>33209.567999999992</v>
      </c>
      <c r="K711">
        <f t="shared" si="159"/>
        <v>27674.639999999999</v>
      </c>
      <c r="L711">
        <f t="shared" si="160"/>
        <v>22139.711999999996</v>
      </c>
      <c r="M711">
        <f t="shared" si="154"/>
        <v>22139.711999999996</v>
      </c>
      <c r="N711">
        <f t="shared" si="153"/>
        <v>33958.599695585996</v>
      </c>
      <c r="O711" s="12">
        <f t="shared" si="155"/>
        <v>56098.311695585988</v>
      </c>
      <c r="P711" s="23">
        <f t="shared" si="161"/>
        <v>-760504.57699959248</v>
      </c>
      <c r="Q711">
        <f t="shared" si="162"/>
        <v>-76050457.699959248</v>
      </c>
    </row>
    <row r="712" spans="2:17" hidden="1">
      <c r="B712" s="15">
        <v>44123</v>
      </c>
      <c r="C712" s="12">
        <f>VLOOKUP(B712,'Hash distribution and Revenue '!B714:S1454,14,1)</f>
        <v>7.3825315289753904E-2</v>
      </c>
      <c r="D712">
        <f>VLOOKUP(B712,'Hash distribution and Revenue '!B714:S1454,7,1)</f>
        <v>0.6069</v>
      </c>
      <c r="E712" s="12">
        <f t="shared" si="156"/>
        <v>606900</v>
      </c>
      <c r="F712" s="12">
        <f t="shared" si="151"/>
        <v>6743.333333333333</v>
      </c>
      <c r="G712">
        <f t="shared" si="152"/>
        <v>553492.79999999993</v>
      </c>
      <c r="H712">
        <f t="shared" si="157"/>
        <v>70293.585599999991</v>
      </c>
      <c r="I712" s="21">
        <f t="shared" si="163"/>
        <v>66300.530399999989</v>
      </c>
      <c r="J712">
        <f t="shared" si="158"/>
        <v>33209.567999999992</v>
      </c>
      <c r="K712">
        <f t="shared" si="159"/>
        <v>27674.639999999999</v>
      </c>
      <c r="L712">
        <f t="shared" si="160"/>
        <v>22139.711999999996</v>
      </c>
      <c r="M712">
        <f t="shared" si="154"/>
        <v>22139.711999999996</v>
      </c>
      <c r="N712">
        <f t="shared" si="153"/>
        <v>33958.599695585996</v>
      </c>
      <c r="O712" s="12">
        <f t="shared" si="155"/>
        <v>56098.311695585988</v>
      </c>
      <c r="P712" s="23">
        <f t="shared" si="161"/>
        <v>-759878.0668947103</v>
      </c>
      <c r="Q712">
        <f t="shared" si="162"/>
        <v>-75987806.689471036</v>
      </c>
    </row>
    <row r="713" spans="2:17" hidden="1">
      <c r="B713" s="15">
        <v>44126</v>
      </c>
      <c r="C713" s="12">
        <f>VLOOKUP(B713,'Hash distribution and Revenue '!B715:S1455,14,1)</f>
        <v>8.15199843691784E-2</v>
      </c>
      <c r="D713">
        <f>VLOOKUP(B713,'Hash distribution and Revenue '!B715:S1455,7,1)</f>
        <v>0.6069</v>
      </c>
      <c r="E713" s="12">
        <f t="shared" si="156"/>
        <v>606900</v>
      </c>
      <c r="F713" s="12">
        <f t="shared" si="151"/>
        <v>6743.333333333333</v>
      </c>
      <c r="G713">
        <f t="shared" si="152"/>
        <v>553492.79999999993</v>
      </c>
      <c r="H713">
        <f t="shared" si="157"/>
        <v>70293.585599999991</v>
      </c>
      <c r="I713" s="21">
        <f t="shared" si="163"/>
        <v>66300.530399999989</v>
      </c>
      <c r="J713">
        <f t="shared" si="158"/>
        <v>33209.567999999992</v>
      </c>
      <c r="K713">
        <f t="shared" si="159"/>
        <v>27674.639999999999</v>
      </c>
      <c r="L713">
        <f t="shared" si="160"/>
        <v>22139.711999999996</v>
      </c>
      <c r="M713">
        <f t="shared" si="154"/>
        <v>22139.711999999996</v>
      </c>
      <c r="N713">
        <f t="shared" si="153"/>
        <v>33958.599695585996</v>
      </c>
      <c r="O713" s="12">
        <f t="shared" si="155"/>
        <v>56098.311695585988</v>
      </c>
      <c r="P713" s="23">
        <f t="shared" si="161"/>
        <v>-688153.10269872425</v>
      </c>
      <c r="Q713">
        <f t="shared" si="162"/>
        <v>-68815310.269872427</v>
      </c>
    </row>
    <row r="714" spans="2:17" hidden="1">
      <c r="B714" s="15">
        <v>44129</v>
      </c>
      <c r="C714" s="12">
        <f>VLOOKUP(B714,'Hash distribution and Revenue '!B716:S1456,14,1)</f>
        <v>8.1930417018199794E-2</v>
      </c>
      <c r="D714">
        <f>VLOOKUP(B714,'Hash distribution and Revenue '!B716:S1456,7,1)</f>
        <v>0.6069</v>
      </c>
      <c r="E714" s="12">
        <f t="shared" si="156"/>
        <v>606900</v>
      </c>
      <c r="F714" s="12">
        <f t="shared" si="151"/>
        <v>6743.333333333333</v>
      </c>
      <c r="G714">
        <f t="shared" si="152"/>
        <v>553492.79999999993</v>
      </c>
      <c r="H714">
        <f t="shared" si="157"/>
        <v>70293.585599999991</v>
      </c>
      <c r="I714" s="21">
        <f t="shared" si="163"/>
        <v>66300.530399999989</v>
      </c>
      <c r="J714">
        <f t="shared" si="158"/>
        <v>33209.567999999992</v>
      </c>
      <c r="K714">
        <f t="shared" si="159"/>
        <v>27674.639999999999</v>
      </c>
      <c r="L714">
        <f t="shared" si="160"/>
        <v>22139.711999999996</v>
      </c>
      <c r="M714">
        <f t="shared" si="154"/>
        <v>22139.711999999996</v>
      </c>
      <c r="N714">
        <f t="shared" si="153"/>
        <v>33958.599695585996</v>
      </c>
      <c r="O714" s="12">
        <f t="shared" si="155"/>
        <v>56098.311695585988</v>
      </c>
      <c r="P714" s="23">
        <f t="shared" si="161"/>
        <v>-684705.77603318507</v>
      </c>
      <c r="Q714">
        <f t="shared" si="162"/>
        <v>-68470577.603318512</v>
      </c>
    </row>
    <row r="715" spans="2:17" hidden="1">
      <c r="B715" s="15">
        <v>44132</v>
      </c>
      <c r="C715" s="12">
        <f>VLOOKUP(B715,'Hash distribution and Revenue '!B717:S1457,14,1)</f>
        <v>8.3440115052559702E-2</v>
      </c>
      <c r="D715">
        <f>VLOOKUP(B715,'Hash distribution and Revenue '!B717:S1457,7,1)</f>
        <v>0.6069</v>
      </c>
      <c r="E715" s="12">
        <f t="shared" si="156"/>
        <v>606900</v>
      </c>
      <c r="F715" s="12">
        <f t="shared" si="151"/>
        <v>6743.333333333333</v>
      </c>
      <c r="G715">
        <f t="shared" si="152"/>
        <v>553492.79999999993</v>
      </c>
      <c r="H715">
        <f t="shared" si="157"/>
        <v>70293.585599999991</v>
      </c>
      <c r="I715" s="21">
        <f t="shared" si="163"/>
        <v>66300.530399999989</v>
      </c>
      <c r="J715">
        <f t="shared" si="158"/>
        <v>33209.567999999992</v>
      </c>
      <c r="K715">
        <f t="shared" si="159"/>
        <v>27674.639999999999</v>
      </c>
      <c r="L715">
        <f t="shared" si="160"/>
        <v>22139.711999999996</v>
      </c>
      <c r="M715">
        <f t="shared" si="154"/>
        <v>22139.711999999996</v>
      </c>
      <c r="N715">
        <f t="shared" si="153"/>
        <v>33958.599695585996</v>
      </c>
      <c r="O715" s="12">
        <f t="shared" si="155"/>
        <v>56098.311695585988</v>
      </c>
      <c r="P715" s="23">
        <f t="shared" si="161"/>
        <v>-672317.2447705057</v>
      </c>
      <c r="Q715">
        <f t="shared" si="162"/>
        <v>-67231724.477050573</v>
      </c>
    </row>
    <row r="716" spans="2:17" hidden="1">
      <c r="B716" s="15">
        <v>44135</v>
      </c>
      <c r="C716" s="12">
        <f>VLOOKUP(B716,'Hash distribution and Revenue '!B718:S1458,14,1)</f>
        <v>8.66447339435861E-2</v>
      </c>
      <c r="D716">
        <f>VLOOKUP(B716,'Hash distribution and Revenue '!B718:S1458,7,1)</f>
        <v>0.6069</v>
      </c>
      <c r="E716" s="12">
        <f t="shared" si="156"/>
        <v>606900</v>
      </c>
      <c r="F716" s="12">
        <f t="shared" si="151"/>
        <v>6743.333333333333</v>
      </c>
      <c r="G716">
        <f t="shared" si="152"/>
        <v>553492.79999999993</v>
      </c>
      <c r="H716">
        <f t="shared" si="157"/>
        <v>70293.585599999991</v>
      </c>
      <c r="I716" s="21">
        <f t="shared" si="163"/>
        <v>66300.530399999989</v>
      </c>
      <c r="J716">
        <f t="shared" si="158"/>
        <v>33209.567999999992</v>
      </c>
      <c r="K716">
        <f t="shared" si="159"/>
        <v>27674.639999999999</v>
      </c>
      <c r="L716">
        <f t="shared" si="160"/>
        <v>22139.711999999996</v>
      </c>
      <c r="M716">
        <f t="shared" si="154"/>
        <v>22139.711999999996</v>
      </c>
      <c r="N716">
        <f t="shared" si="153"/>
        <v>33958.599695585996</v>
      </c>
      <c r="O716" s="12">
        <f t="shared" si="155"/>
        <v>56098.311695585988</v>
      </c>
      <c r="P716" s="23">
        <f t="shared" si="161"/>
        <v>-647451.06248900574</v>
      </c>
      <c r="Q716">
        <f t="shared" si="162"/>
        <v>-64745106.248900577</v>
      </c>
    </row>
    <row r="717" spans="2:17" hidden="1">
      <c r="B717" s="15">
        <v>44138</v>
      </c>
      <c r="C717" s="12">
        <f>VLOOKUP(B717,'Hash distribution and Revenue '!B719:S1459,14,1)</f>
        <v>0.104477840307791</v>
      </c>
      <c r="D717">
        <f>VLOOKUP(B717,'Hash distribution and Revenue '!B719:S1459,7,1)</f>
        <v>0.71519999999999995</v>
      </c>
      <c r="E717" s="12">
        <f t="shared" si="156"/>
        <v>715200</v>
      </c>
      <c r="F717" s="12">
        <f t="shared" si="151"/>
        <v>7946.666666666667</v>
      </c>
      <c r="G717">
        <f t="shared" si="152"/>
        <v>652262.40000000002</v>
      </c>
      <c r="H717">
        <f t="shared" si="157"/>
        <v>82837.324800000002</v>
      </c>
      <c r="I717" s="21">
        <f t="shared" si="163"/>
        <v>78131.717485714296</v>
      </c>
      <c r="J717">
        <f t="shared" si="158"/>
        <v>39135.743999999999</v>
      </c>
      <c r="K717">
        <f t="shared" si="159"/>
        <v>32613.120000000003</v>
      </c>
      <c r="L717">
        <f t="shared" si="160"/>
        <v>26090.496000000003</v>
      </c>
      <c r="M717">
        <f t="shared" si="154"/>
        <v>26090.496000000003</v>
      </c>
      <c r="N717">
        <f t="shared" si="153"/>
        <v>40018.438791041539</v>
      </c>
      <c r="O717" s="12">
        <f t="shared" si="155"/>
        <v>66108.934791041538</v>
      </c>
      <c r="P717" s="23">
        <f t="shared" si="161"/>
        <v>-632754.56420658273</v>
      </c>
      <c r="Q717">
        <f t="shared" si="162"/>
        <v>-63275456.420658275</v>
      </c>
    </row>
    <row r="718" spans="2:17" hidden="1">
      <c r="B718" s="15">
        <v>44141</v>
      </c>
      <c r="C718" s="12">
        <f>VLOOKUP(B718,'Hash distribution and Revenue '!B720:S1460,14,1)</f>
        <v>0.11657738721678</v>
      </c>
      <c r="D718">
        <f>VLOOKUP(B718,'Hash distribution and Revenue '!B720:S1460,7,1)</f>
        <v>0.71519999999999995</v>
      </c>
      <c r="E718" s="12">
        <f t="shared" si="156"/>
        <v>715200</v>
      </c>
      <c r="F718" s="12">
        <f t="shared" si="151"/>
        <v>7946.666666666667</v>
      </c>
      <c r="G718">
        <f t="shared" si="152"/>
        <v>652262.40000000002</v>
      </c>
      <c r="H718">
        <f t="shared" si="157"/>
        <v>82837.324800000002</v>
      </c>
      <c r="I718" s="21">
        <f t="shared" si="163"/>
        <v>78131.717485714296</v>
      </c>
      <c r="J718">
        <f t="shared" si="158"/>
        <v>39135.743999999999</v>
      </c>
      <c r="K718">
        <f t="shared" si="159"/>
        <v>32613.120000000003</v>
      </c>
      <c r="L718">
        <f t="shared" si="160"/>
        <v>26090.496000000003</v>
      </c>
      <c r="M718">
        <f t="shared" si="154"/>
        <v>26090.496000000003</v>
      </c>
      <c r="N718">
        <f t="shared" si="153"/>
        <v>40018.438791041539</v>
      </c>
      <c r="O718" s="12">
        <f t="shared" si="155"/>
        <v>66108.934791041538</v>
      </c>
      <c r="P718" s="23">
        <f t="shared" si="161"/>
        <v>-567080.97335139709</v>
      </c>
      <c r="Q718">
        <f t="shared" si="162"/>
        <v>-56708097.335139707</v>
      </c>
    </row>
    <row r="719" spans="2:17" hidden="1">
      <c r="B719" s="15">
        <v>44144</v>
      </c>
      <c r="C719" s="12">
        <f>VLOOKUP(B719,'Hash distribution and Revenue '!B721:S1461,14,1)</f>
        <v>0.114828188677516</v>
      </c>
      <c r="D719">
        <f>VLOOKUP(B719,'Hash distribution and Revenue '!B721:S1461,7,1)</f>
        <v>0.71519999999999995</v>
      </c>
      <c r="E719" s="12">
        <f t="shared" si="156"/>
        <v>715200</v>
      </c>
      <c r="F719" s="12">
        <f t="shared" si="151"/>
        <v>7946.666666666667</v>
      </c>
      <c r="G719">
        <f t="shared" si="152"/>
        <v>652262.40000000002</v>
      </c>
      <c r="H719">
        <f t="shared" si="157"/>
        <v>82837.324800000002</v>
      </c>
      <c r="I719" s="21">
        <f t="shared" si="163"/>
        <v>78131.717485714296</v>
      </c>
      <c r="J719">
        <f t="shared" si="158"/>
        <v>39135.743999999999</v>
      </c>
      <c r="K719">
        <f t="shared" si="159"/>
        <v>32613.120000000003</v>
      </c>
      <c r="L719">
        <f t="shared" si="160"/>
        <v>26090.496000000003</v>
      </c>
      <c r="M719">
        <f t="shared" si="154"/>
        <v>26090.496000000003</v>
      </c>
      <c r="N719">
        <f t="shared" si="153"/>
        <v>40018.438791041539</v>
      </c>
      <c r="O719" s="12">
        <f t="shared" si="155"/>
        <v>66108.934791041538</v>
      </c>
      <c r="P719" s="23">
        <f t="shared" si="161"/>
        <v>-575719.43548211118</v>
      </c>
      <c r="Q719">
        <f t="shared" si="162"/>
        <v>-57571943.54821112</v>
      </c>
    </row>
    <row r="720" spans="2:17" hidden="1">
      <c r="B720" s="15">
        <v>44147</v>
      </c>
      <c r="C720" s="12">
        <f>VLOOKUP(B720,'Hash distribution and Revenue '!B722:S1462,14,1)</f>
        <v>0.121898228089383</v>
      </c>
      <c r="D720">
        <f>VLOOKUP(B720,'Hash distribution and Revenue '!B722:S1462,7,1)</f>
        <v>0.71519999999999995</v>
      </c>
      <c r="E720" s="12">
        <f t="shared" si="156"/>
        <v>715200</v>
      </c>
      <c r="F720" s="12">
        <f t="shared" si="151"/>
        <v>7946.666666666667</v>
      </c>
      <c r="G720">
        <f t="shared" si="152"/>
        <v>652262.40000000002</v>
      </c>
      <c r="H720">
        <f t="shared" si="157"/>
        <v>82837.324800000002</v>
      </c>
      <c r="I720" s="21">
        <f t="shared" si="163"/>
        <v>78131.717485714296</v>
      </c>
      <c r="J720">
        <f t="shared" si="158"/>
        <v>39135.743999999999</v>
      </c>
      <c r="K720">
        <f t="shared" si="159"/>
        <v>32613.120000000003</v>
      </c>
      <c r="L720">
        <f t="shared" si="160"/>
        <v>26090.496000000003</v>
      </c>
      <c r="M720">
        <f t="shared" si="154"/>
        <v>26090.496000000003</v>
      </c>
      <c r="N720">
        <f t="shared" si="153"/>
        <v>40018.438791041539</v>
      </c>
      <c r="O720" s="12">
        <f t="shared" si="155"/>
        <v>66108.934791041538</v>
      </c>
      <c r="P720" s="23">
        <f t="shared" si="161"/>
        <v>-542327.9232930158</v>
      </c>
      <c r="Q720">
        <f t="shared" si="162"/>
        <v>-54232792.329301581</v>
      </c>
    </row>
    <row r="721" spans="2:17" hidden="1">
      <c r="B721" s="15">
        <v>44150</v>
      </c>
      <c r="C721" s="12">
        <f>VLOOKUP(B721,'Hash distribution and Revenue '!B723:S1463,14,1)</f>
        <v>0.11949603836738899</v>
      </c>
      <c r="D721">
        <f>VLOOKUP(B721,'Hash distribution and Revenue '!B723:S1463,7,1)</f>
        <v>0.71519999999999995</v>
      </c>
      <c r="E721" s="12">
        <f t="shared" si="156"/>
        <v>715200</v>
      </c>
      <c r="F721" s="12">
        <f t="shared" si="151"/>
        <v>7946.666666666667</v>
      </c>
      <c r="G721">
        <f t="shared" si="152"/>
        <v>652262.40000000002</v>
      </c>
      <c r="H721">
        <f t="shared" si="157"/>
        <v>82837.324800000002</v>
      </c>
      <c r="I721" s="21">
        <f t="shared" si="163"/>
        <v>78131.717485714296</v>
      </c>
      <c r="J721">
        <f t="shared" si="158"/>
        <v>39135.743999999999</v>
      </c>
      <c r="K721">
        <f t="shared" si="159"/>
        <v>32613.120000000003</v>
      </c>
      <c r="L721">
        <f t="shared" si="160"/>
        <v>26090.496000000003</v>
      </c>
      <c r="M721">
        <f t="shared" si="154"/>
        <v>26090.496000000003</v>
      </c>
      <c r="N721">
        <f t="shared" si="153"/>
        <v>40018.438791041539</v>
      </c>
      <c r="O721" s="12">
        <f t="shared" si="155"/>
        <v>66108.934791041538</v>
      </c>
      <c r="P721" s="23">
        <f t="shared" si="161"/>
        <v>-553230.18401457369</v>
      </c>
      <c r="Q721">
        <f t="shared" si="162"/>
        <v>-55323018.401457369</v>
      </c>
    </row>
    <row r="722" spans="2:17" hidden="1">
      <c r="B722" s="15">
        <v>44153</v>
      </c>
      <c r="C722" s="12">
        <f>VLOOKUP(B722,'Hash distribution and Revenue '!B724:S1464,14,1)</f>
        <v>0.12720904843436001</v>
      </c>
      <c r="D722">
        <f>VLOOKUP(B722,'Hash distribution and Revenue '!B724:S1464,7,1)</f>
        <v>0.71519999999999995</v>
      </c>
      <c r="E722" s="12">
        <f t="shared" si="156"/>
        <v>715200</v>
      </c>
      <c r="F722" s="12">
        <f t="shared" si="151"/>
        <v>7946.666666666667</v>
      </c>
      <c r="G722">
        <f t="shared" si="152"/>
        <v>652262.40000000002</v>
      </c>
      <c r="H722">
        <f t="shared" si="157"/>
        <v>82837.324800000002</v>
      </c>
      <c r="I722" s="21">
        <f t="shared" si="163"/>
        <v>78131.717485714296</v>
      </c>
      <c r="J722">
        <f t="shared" si="158"/>
        <v>39135.743999999999</v>
      </c>
      <c r="K722">
        <f t="shared" si="159"/>
        <v>32613.120000000003</v>
      </c>
      <c r="L722">
        <f t="shared" si="160"/>
        <v>26090.496000000003</v>
      </c>
      <c r="M722">
        <f t="shared" si="154"/>
        <v>26090.496000000003</v>
      </c>
      <c r="N722">
        <f t="shared" si="153"/>
        <v>40018.438791041539</v>
      </c>
      <c r="O722" s="12">
        <f t="shared" si="155"/>
        <v>66108.934791041538</v>
      </c>
      <c r="P722" s="23">
        <f t="shared" si="161"/>
        <v>-519686.36190298456</v>
      </c>
      <c r="Q722">
        <f t="shared" si="162"/>
        <v>-51968636.190298453</v>
      </c>
    </row>
    <row r="723" spans="2:17" hidden="1">
      <c r="B723" s="15">
        <v>44156</v>
      </c>
      <c r="C723" s="12">
        <f>VLOOKUP(B723,'Hash distribution and Revenue '!B725:S1465,14,1)</f>
        <v>0.133198101944139</v>
      </c>
      <c r="D723">
        <f>VLOOKUP(B723,'Hash distribution and Revenue '!B725:S1465,7,1)</f>
        <v>0.71519999999999995</v>
      </c>
      <c r="E723" s="12">
        <f t="shared" si="156"/>
        <v>715200</v>
      </c>
      <c r="F723" s="12">
        <f t="shared" si="151"/>
        <v>7946.666666666667</v>
      </c>
      <c r="G723">
        <f t="shared" si="152"/>
        <v>652262.40000000002</v>
      </c>
      <c r="H723">
        <f t="shared" si="157"/>
        <v>82837.324800000002</v>
      </c>
      <c r="I723" s="21">
        <f t="shared" si="163"/>
        <v>78131.717485714296</v>
      </c>
      <c r="J723">
        <f t="shared" si="158"/>
        <v>39135.743999999999</v>
      </c>
      <c r="K723">
        <f t="shared" si="159"/>
        <v>32613.120000000003</v>
      </c>
      <c r="L723">
        <f t="shared" si="160"/>
        <v>26090.496000000003</v>
      </c>
      <c r="M723">
        <f t="shared" si="154"/>
        <v>26090.496000000003</v>
      </c>
      <c r="N723">
        <f t="shared" si="153"/>
        <v>40018.438791041539</v>
      </c>
      <c r="O723" s="12">
        <f t="shared" si="155"/>
        <v>66108.934791041538</v>
      </c>
      <c r="P723" s="23">
        <f t="shared" si="161"/>
        <v>-496319.39665825333</v>
      </c>
      <c r="Q723">
        <f t="shared" si="162"/>
        <v>-49631939.66582533</v>
      </c>
    </row>
    <row r="724" spans="2:17" hidden="1">
      <c r="B724" s="15">
        <v>44159</v>
      </c>
      <c r="C724" s="12">
        <f>VLOOKUP(B724,'Hash distribution and Revenue '!B726:S1466,14,1)</f>
        <v>0.13652215453696101</v>
      </c>
      <c r="D724">
        <f>VLOOKUP(B724,'Hash distribution and Revenue '!B726:S1466,7,1)</f>
        <v>0.71519999999999995</v>
      </c>
      <c r="E724" s="12">
        <f t="shared" si="156"/>
        <v>715200</v>
      </c>
      <c r="F724" s="12">
        <f t="shared" si="151"/>
        <v>7946.666666666667</v>
      </c>
      <c r="G724">
        <f t="shared" si="152"/>
        <v>652262.40000000002</v>
      </c>
      <c r="H724">
        <f t="shared" si="157"/>
        <v>82837.324800000002</v>
      </c>
      <c r="I724" s="21">
        <f t="shared" si="163"/>
        <v>78131.717485714296</v>
      </c>
      <c r="J724">
        <f t="shared" si="158"/>
        <v>39135.743999999999</v>
      </c>
      <c r="K724">
        <f t="shared" si="159"/>
        <v>32613.120000000003</v>
      </c>
      <c r="L724">
        <f t="shared" si="160"/>
        <v>26090.496000000003</v>
      </c>
      <c r="M724">
        <f t="shared" si="154"/>
        <v>26090.496000000003</v>
      </c>
      <c r="N724">
        <f t="shared" si="153"/>
        <v>40018.438791041539</v>
      </c>
      <c r="O724" s="12">
        <f t="shared" si="155"/>
        <v>66108.934791041538</v>
      </c>
      <c r="P724" s="23">
        <f t="shared" si="161"/>
        <v>-484234.94701725635</v>
      </c>
      <c r="Q724">
        <f t="shared" si="162"/>
        <v>-48423494.701725632</v>
      </c>
    </row>
    <row r="725" spans="2:17" hidden="1">
      <c r="B725" s="15">
        <v>44162</v>
      </c>
      <c r="C725" s="12">
        <f>VLOOKUP(B725,'Hash distribution and Revenue '!B727:S1467,14,1)</f>
        <v>0.12223893854442899</v>
      </c>
      <c r="D725">
        <f>VLOOKUP(B725,'Hash distribution and Revenue '!B727:S1467,7,1)</f>
        <v>0.71519999999999995</v>
      </c>
      <c r="E725" s="12">
        <f t="shared" si="156"/>
        <v>715200</v>
      </c>
      <c r="F725" s="12">
        <f t="shared" si="151"/>
        <v>7946.666666666667</v>
      </c>
      <c r="G725">
        <f t="shared" si="152"/>
        <v>652262.40000000002</v>
      </c>
      <c r="H725">
        <f t="shared" si="157"/>
        <v>82837.324800000002</v>
      </c>
      <c r="I725" s="21">
        <f t="shared" si="163"/>
        <v>78131.717485714296</v>
      </c>
      <c r="J725">
        <f t="shared" si="158"/>
        <v>39135.743999999999</v>
      </c>
      <c r="K725">
        <f t="shared" si="159"/>
        <v>32613.120000000003</v>
      </c>
      <c r="L725">
        <f t="shared" si="160"/>
        <v>26090.496000000003</v>
      </c>
      <c r="M725">
        <f t="shared" si="154"/>
        <v>26090.496000000003</v>
      </c>
      <c r="N725">
        <f t="shared" si="153"/>
        <v>40018.438791041539</v>
      </c>
      <c r="O725" s="12">
        <f t="shared" si="155"/>
        <v>66108.934791041538</v>
      </c>
      <c r="P725" s="23">
        <f t="shared" si="161"/>
        <v>-540816.31711874739</v>
      </c>
      <c r="Q725">
        <f t="shared" si="162"/>
        <v>-54081631.711874738</v>
      </c>
    </row>
    <row r="726" spans="2:17" hidden="1">
      <c r="B726" s="15">
        <v>44165</v>
      </c>
      <c r="C726" s="12">
        <f>VLOOKUP(B726,'Hash distribution and Revenue '!B728:S1468,14,1)</f>
        <v>0.128804532487232</v>
      </c>
      <c r="D726">
        <f>VLOOKUP(B726,'Hash distribution and Revenue '!B728:S1468,7,1)</f>
        <v>0.71519999999999995</v>
      </c>
      <c r="E726" s="12">
        <f t="shared" si="156"/>
        <v>715200</v>
      </c>
      <c r="F726" s="12">
        <f t="shared" si="151"/>
        <v>7946.666666666667</v>
      </c>
      <c r="G726">
        <f t="shared" si="152"/>
        <v>652262.40000000002</v>
      </c>
      <c r="H726">
        <f t="shared" si="157"/>
        <v>82837.324800000002</v>
      </c>
      <c r="I726" s="21">
        <f t="shared" si="163"/>
        <v>78131.717485714296</v>
      </c>
      <c r="J726">
        <f t="shared" si="158"/>
        <v>39135.743999999999</v>
      </c>
      <c r="K726">
        <f t="shared" si="159"/>
        <v>32613.120000000003</v>
      </c>
      <c r="L726">
        <f t="shared" si="160"/>
        <v>26090.496000000003</v>
      </c>
      <c r="M726">
        <f t="shared" si="154"/>
        <v>26090.496000000003</v>
      </c>
      <c r="N726">
        <f t="shared" si="153"/>
        <v>40018.438791041539</v>
      </c>
      <c r="O726" s="12">
        <f t="shared" si="155"/>
        <v>66108.934791041538</v>
      </c>
      <c r="P726" s="23">
        <f t="shared" si="161"/>
        <v>-513249.0659291218</v>
      </c>
      <c r="Q726">
        <f t="shared" si="162"/>
        <v>-51324906.592912182</v>
      </c>
    </row>
    <row r="727" spans="2:17" hidden="1">
      <c r="B727" s="15">
        <v>44168</v>
      </c>
      <c r="C727" s="12">
        <f>VLOOKUP(B727,'Hash distribution and Revenue '!B729:S1469,14,1)</f>
        <v>0.12762030343808101</v>
      </c>
      <c r="D727">
        <f>VLOOKUP(B727,'Hash distribution and Revenue '!B729:S1469,7,1)</f>
        <v>0.70099999999999996</v>
      </c>
      <c r="E727" s="12">
        <f t="shared" si="156"/>
        <v>701000</v>
      </c>
      <c r="F727" s="12">
        <f t="shared" si="151"/>
        <v>7788.8888888888887</v>
      </c>
      <c r="G727">
        <f t="shared" si="152"/>
        <v>639312</v>
      </c>
      <c r="H727">
        <f t="shared" si="157"/>
        <v>81192.623999999996</v>
      </c>
      <c r="I727" s="21">
        <f t="shared" si="163"/>
        <v>76580.444571428568</v>
      </c>
      <c r="J727">
        <f t="shared" si="158"/>
        <v>38358.720000000001</v>
      </c>
      <c r="K727">
        <f t="shared" si="159"/>
        <v>31965.600000000002</v>
      </c>
      <c r="L727">
        <f t="shared" si="160"/>
        <v>25572.48</v>
      </c>
      <c r="M727">
        <f t="shared" si="154"/>
        <v>25572.48</v>
      </c>
      <c r="N727">
        <f t="shared" si="153"/>
        <v>39223.889251286513</v>
      </c>
      <c r="O727" s="12">
        <f t="shared" si="155"/>
        <v>64796.369251286509</v>
      </c>
      <c r="P727" s="23">
        <f t="shared" si="161"/>
        <v>-507726.74790278182</v>
      </c>
      <c r="Q727">
        <f t="shared" si="162"/>
        <v>-50772674.790278181</v>
      </c>
    </row>
    <row r="728" spans="2:17" hidden="1">
      <c r="B728" s="15">
        <v>44171</v>
      </c>
      <c r="C728" s="12">
        <f>VLOOKUP(B728,'Hash distribution and Revenue '!B730:S1470,14,1)</f>
        <v>0.126962165059402</v>
      </c>
      <c r="D728">
        <f>VLOOKUP(B728,'Hash distribution and Revenue '!B730:S1470,7,1)</f>
        <v>0.70099999999999996</v>
      </c>
      <c r="E728" s="12">
        <f t="shared" si="156"/>
        <v>701000</v>
      </c>
      <c r="F728" s="12">
        <f t="shared" si="151"/>
        <v>7788.8888888888887</v>
      </c>
      <c r="G728">
        <f t="shared" si="152"/>
        <v>639312</v>
      </c>
      <c r="H728">
        <f t="shared" si="157"/>
        <v>81192.623999999996</v>
      </c>
      <c r="I728" s="21">
        <f t="shared" si="163"/>
        <v>76580.444571428568</v>
      </c>
      <c r="J728">
        <f t="shared" si="158"/>
        <v>38358.720000000001</v>
      </c>
      <c r="K728">
        <f t="shared" si="159"/>
        <v>31965.600000000002</v>
      </c>
      <c r="L728">
        <f t="shared" si="160"/>
        <v>25572.48</v>
      </c>
      <c r="M728">
        <f t="shared" si="154"/>
        <v>25572.48</v>
      </c>
      <c r="N728">
        <f t="shared" si="153"/>
        <v>39223.889251286513</v>
      </c>
      <c r="O728" s="12">
        <f t="shared" si="155"/>
        <v>64796.369251286509</v>
      </c>
      <c r="P728" s="23">
        <f t="shared" si="161"/>
        <v>-510358.67463984352</v>
      </c>
      <c r="Q728">
        <f t="shared" si="162"/>
        <v>-51035867.463984355</v>
      </c>
    </row>
    <row r="729" spans="2:17" hidden="1">
      <c r="B729" s="15">
        <v>44174</v>
      </c>
      <c r="C729" s="12">
        <f>VLOOKUP(B729,'Hash distribution and Revenue '!B731:S1471,14,1)</f>
        <v>0.12176951363129</v>
      </c>
      <c r="D729">
        <f>VLOOKUP(B729,'Hash distribution and Revenue '!B731:S1471,7,1)</f>
        <v>0.70099999999999996</v>
      </c>
      <c r="E729" s="12">
        <f t="shared" si="156"/>
        <v>701000</v>
      </c>
      <c r="F729" s="12">
        <f t="shared" si="151"/>
        <v>7788.8888888888887</v>
      </c>
      <c r="G729">
        <f t="shared" si="152"/>
        <v>639312</v>
      </c>
      <c r="H729">
        <f t="shared" si="157"/>
        <v>81192.623999999996</v>
      </c>
      <c r="I729" s="21">
        <f t="shared" si="163"/>
        <v>76580.444571428568</v>
      </c>
      <c r="J729">
        <f t="shared" si="158"/>
        <v>38358.720000000001</v>
      </c>
      <c r="K729">
        <f t="shared" si="159"/>
        <v>31965.600000000002</v>
      </c>
      <c r="L729">
        <f t="shared" si="160"/>
        <v>25572.48</v>
      </c>
      <c r="M729">
        <f t="shared" si="154"/>
        <v>25572.48</v>
      </c>
      <c r="N729">
        <f t="shared" si="153"/>
        <v>39223.889251286513</v>
      </c>
      <c r="O729" s="12">
        <f t="shared" si="155"/>
        <v>64796.369251286509</v>
      </c>
      <c r="P729" s="23">
        <f t="shared" si="161"/>
        <v>-532122.0849905964</v>
      </c>
      <c r="Q729">
        <f t="shared" si="162"/>
        <v>-53212208.49905964</v>
      </c>
    </row>
    <row r="730" spans="2:17" hidden="1">
      <c r="B730" s="15">
        <v>44177</v>
      </c>
      <c r="C730" s="12">
        <f>VLOOKUP(B730,'Hash distribution and Revenue '!B732:S1472,14,1)</f>
        <v>0.123408559090916</v>
      </c>
      <c r="D730">
        <f>VLOOKUP(B730,'Hash distribution and Revenue '!B732:S1472,7,1)</f>
        <v>0.70099999999999996</v>
      </c>
      <c r="E730" s="12">
        <f t="shared" si="156"/>
        <v>701000</v>
      </c>
      <c r="F730" s="12">
        <f t="shared" si="151"/>
        <v>7788.8888888888887</v>
      </c>
      <c r="G730">
        <f t="shared" si="152"/>
        <v>639312</v>
      </c>
      <c r="H730">
        <f t="shared" si="157"/>
        <v>81192.623999999996</v>
      </c>
      <c r="I730" s="21">
        <f t="shared" si="163"/>
        <v>76580.444571428568</v>
      </c>
      <c r="J730">
        <f t="shared" si="158"/>
        <v>38358.720000000001</v>
      </c>
      <c r="K730">
        <f t="shared" si="159"/>
        <v>31965.600000000002</v>
      </c>
      <c r="L730">
        <f t="shared" si="160"/>
        <v>25572.48</v>
      </c>
      <c r="M730">
        <f t="shared" si="154"/>
        <v>25572.48</v>
      </c>
      <c r="N730">
        <f t="shared" si="153"/>
        <v>39223.889251286513</v>
      </c>
      <c r="O730" s="12">
        <f t="shared" si="155"/>
        <v>64796.369251286509</v>
      </c>
      <c r="P730" s="23">
        <f t="shared" si="161"/>
        <v>-525054.71516762092</v>
      </c>
      <c r="Q730">
        <f t="shared" si="162"/>
        <v>-52505471.516762093</v>
      </c>
    </row>
    <row r="731" spans="2:17" hidden="1">
      <c r="B731" s="15">
        <v>44180</v>
      </c>
      <c r="C731" s="12">
        <f>VLOOKUP(B731,'Hash distribution and Revenue '!B733:S1473,14,1)</f>
        <v>0.130758394541234</v>
      </c>
      <c r="D731">
        <f>VLOOKUP(B731,'Hash distribution and Revenue '!B733:S1473,7,1)</f>
        <v>0.70099999999999996</v>
      </c>
      <c r="E731" s="12">
        <f t="shared" si="156"/>
        <v>701000</v>
      </c>
      <c r="F731" s="12">
        <f t="shared" si="151"/>
        <v>7788.8888888888887</v>
      </c>
      <c r="G731">
        <f t="shared" si="152"/>
        <v>639312</v>
      </c>
      <c r="H731">
        <f t="shared" si="157"/>
        <v>81192.623999999996</v>
      </c>
      <c r="I731" s="21">
        <f t="shared" si="163"/>
        <v>76580.444571428568</v>
      </c>
      <c r="J731">
        <f t="shared" si="158"/>
        <v>38358.720000000001</v>
      </c>
      <c r="K731">
        <f t="shared" si="159"/>
        <v>31965.600000000002</v>
      </c>
      <c r="L731">
        <f t="shared" si="160"/>
        <v>25572.48</v>
      </c>
      <c r="M731">
        <f t="shared" si="154"/>
        <v>25572.48</v>
      </c>
      <c r="N731">
        <f t="shared" si="153"/>
        <v>39223.889251286513</v>
      </c>
      <c r="O731" s="12">
        <f t="shared" si="155"/>
        <v>64796.369251286509</v>
      </c>
      <c r="P731" s="23">
        <f t="shared" si="161"/>
        <v>-495541.71049766755</v>
      </c>
      <c r="Q731">
        <f t="shared" si="162"/>
        <v>-49554171.049766757</v>
      </c>
    </row>
    <row r="732" spans="2:17" hidden="1">
      <c r="B732" s="15">
        <v>44183</v>
      </c>
      <c r="C732" s="12">
        <f>VLOOKUP(B732,'Hash distribution and Revenue '!B734:S1474,14,1)</f>
        <v>0.15581552440219101</v>
      </c>
      <c r="D732">
        <f>VLOOKUP(B732,'Hash distribution and Revenue '!B734:S1474,7,1)</f>
        <v>0.70099999999999996</v>
      </c>
      <c r="E732" s="12">
        <f t="shared" si="156"/>
        <v>701000</v>
      </c>
      <c r="F732" s="12">
        <f t="shared" si="151"/>
        <v>7788.8888888888887</v>
      </c>
      <c r="G732">
        <f t="shared" si="152"/>
        <v>639312</v>
      </c>
      <c r="H732">
        <f t="shared" si="157"/>
        <v>81192.623999999996</v>
      </c>
      <c r="I732" s="21">
        <f t="shared" si="163"/>
        <v>76580.444571428568</v>
      </c>
      <c r="J732">
        <f t="shared" si="158"/>
        <v>38358.720000000001</v>
      </c>
      <c r="K732">
        <f t="shared" si="159"/>
        <v>31965.600000000002</v>
      </c>
      <c r="L732">
        <f t="shared" si="160"/>
        <v>25572.48</v>
      </c>
      <c r="M732">
        <f t="shared" si="154"/>
        <v>25572.48</v>
      </c>
      <c r="N732">
        <f t="shared" si="153"/>
        <v>39223.889251286513</v>
      </c>
      <c r="O732" s="12">
        <f t="shared" si="155"/>
        <v>64796.369251286509</v>
      </c>
      <c r="P732" s="23">
        <f t="shared" si="161"/>
        <v>-415852.10257040965</v>
      </c>
      <c r="Q732">
        <f t="shared" si="162"/>
        <v>-41585210.257040963</v>
      </c>
    </row>
    <row r="733" spans="2:17" hidden="1">
      <c r="B733" s="15">
        <v>44186</v>
      </c>
      <c r="C733" s="12">
        <f>VLOOKUP(B733,'Hash distribution and Revenue '!B735:S1475,14,1)</f>
        <v>0.15356037732735001</v>
      </c>
      <c r="D733">
        <f>VLOOKUP(B733,'Hash distribution and Revenue '!B735:S1475,7,1)</f>
        <v>0.70099999999999996</v>
      </c>
      <c r="E733" s="12">
        <f t="shared" si="156"/>
        <v>701000</v>
      </c>
      <c r="F733" s="12">
        <f t="shared" si="151"/>
        <v>7788.8888888888887</v>
      </c>
      <c r="G733">
        <f t="shared" si="152"/>
        <v>639312</v>
      </c>
      <c r="H733">
        <f t="shared" si="157"/>
        <v>81192.623999999996</v>
      </c>
      <c r="I733" s="21">
        <f t="shared" si="163"/>
        <v>76580.444571428568</v>
      </c>
      <c r="J733">
        <f t="shared" si="158"/>
        <v>38358.720000000001</v>
      </c>
      <c r="K733">
        <f t="shared" si="159"/>
        <v>31965.600000000002</v>
      </c>
      <c r="L733">
        <f t="shared" si="160"/>
        <v>25572.48</v>
      </c>
      <c r="M733">
        <f t="shared" si="154"/>
        <v>25572.48</v>
      </c>
      <c r="N733">
        <f t="shared" si="153"/>
        <v>39223.889251286513</v>
      </c>
      <c r="O733" s="12">
        <f t="shared" si="155"/>
        <v>64796.369251286509</v>
      </c>
      <c r="P733" s="23">
        <f t="shared" si="161"/>
        <v>-421959.21121488797</v>
      </c>
      <c r="Q733">
        <f t="shared" si="162"/>
        <v>-42195921.121488795</v>
      </c>
    </row>
    <row r="734" spans="2:17" hidden="1">
      <c r="B734" s="15">
        <v>44189</v>
      </c>
      <c r="C734" s="12">
        <f>VLOOKUP(B734,'Hash distribution and Revenue '!B736:S1476,14,1)</f>
        <v>0.15984250540817699</v>
      </c>
      <c r="D734">
        <f>VLOOKUP(B734,'Hash distribution and Revenue '!B736:S1476,7,1)</f>
        <v>0.70099999999999996</v>
      </c>
      <c r="E734" s="12">
        <f t="shared" si="156"/>
        <v>701000</v>
      </c>
      <c r="F734" s="12">
        <f t="shared" si="151"/>
        <v>7788.8888888888887</v>
      </c>
      <c r="G734">
        <f t="shared" si="152"/>
        <v>639312</v>
      </c>
      <c r="H734">
        <f t="shared" si="157"/>
        <v>81192.623999999996</v>
      </c>
      <c r="I734" s="21">
        <f t="shared" si="163"/>
        <v>76580.444571428568</v>
      </c>
      <c r="J734">
        <f t="shared" si="158"/>
        <v>38358.720000000001</v>
      </c>
      <c r="K734">
        <f t="shared" si="159"/>
        <v>31965.600000000002</v>
      </c>
      <c r="L734">
        <f t="shared" si="160"/>
        <v>25572.48</v>
      </c>
      <c r="M734">
        <f t="shared" si="154"/>
        <v>25572.48</v>
      </c>
      <c r="N734">
        <f t="shared" si="153"/>
        <v>39223.889251286513</v>
      </c>
      <c r="O734" s="12">
        <f t="shared" si="155"/>
        <v>64796.369251286509</v>
      </c>
      <c r="P734" s="23">
        <f t="shared" si="161"/>
        <v>-405375.33644956461</v>
      </c>
      <c r="Q734">
        <f t="shared" si="162"/>
        <v>-40537533.644956462</v>
      </c>
    </row>
    <row r="735" spans="2:17" hidden="1">
      <c r="B735" s="15">
        <v>44192</v>
      </c>
      <c r="C735" s="12">
        <f>VLOOKUP(B735,'Hash distribution and Revenue '!B737:S1477,14,1)</f>
        <v>0.17692271244294899</v>
      </c>
      <c r="D735">
        <f>VLOOKUP(B735,'Hash distribution and Revenue '!B737:S1477,7,1)</f>
        <v>0.70099999999999996</v>
      </c>
      <c r="E735" s="12">
        <f t="shared" si="156"/>
        <v>701000</v>
      </c>
      <c r="F735" s="12">
        <f t="shared" si="151"/>
        <v>7788.8888888888887</v>
      </c>
      <c r="G735">
        <f t="shared" si="152"/>
        <v>639312</v>
      </c>
      <c r="H735">
        <f t="shared" si="157"/>
        <v>81192.623999999996</v>
      </c>
      <c r="I735" s="21">
        <f t="shared" si="163"/>
        <v>76580.444571428568</v>
      </c>
      <c r="J735">
        <f t="shared" si="158"/>
        <v>38358.720000000001</v>
      </c>
      <c r="K735">
        <f t="shared" si="159"/>
        <v>31965.600000000002</v>
      </c>
      <c r="L735">
        <f t="shared" si="160"/>
        <v>25572.48</v>
      </c>
      <c r="M735">
        <f t="shared" si="154"/>
        <v>25572.48</v>
      </c>
      <c r="N735">
        <f t="shared" si="153"/>
        <v>39223.889251286513</v>
      </c>
      <c r="O735" s="12">
        <f t="shared" si="155"/>
        <v>64796.369251286509</v>
      </c>
      <c r="P735" s="23">
        <f t="shared" si="161"/>
        <v>-366240.10243720649</v>
      </c>
      <c r="Q735">
        <f t="shared" si="162"/>
        <v>-36624010.243720651</v>
      </c>
    </row>
    <row r="736" spans="2:17" hidden="1">
      <c r="B736" s="15">
        <v>44195</v>
      </c>
      <c r="C736" s="12">
        <f>VLOOKUP(B736,'Hash distribution and Revenue '!B738:S1478,14,1)</f>
        <v>0.19495753185093101</v>
      </c>
      <c r="D736">
        <f>VLOOKUP(B736,'Hash distribution and Revenue '!B738:S1478,7,1)</f>
        <v>0.70099999999999996</v>
      </c>
      <c r="E736" s="12">
        <f t="shared" si="156"/>
        <v>701000</v>
      </c>
      <c r="F736" s="12">
        <f t="shared" si="151"/>
        <v>7788.8888888888887</v>
      </c>
      <c r="G736">
        <f t="shared" si="152"/>
        <v>639312</v>
      </c>
      <c r="H736">
        <f t="shared" si="157"/>
        <v>81192.623999999996</v>
      </c>
      <c r="I736" s="21">
        <f t="shared" si="163"/>
        <v>76580.444571428568</v>
      </c>
      <c r="J736">
        <f t="shared" si="158"/>
        <v>38358.720000000001</v>
      </c>
      <c r="K736">
        <f t="shared" si="159"/>
        <v>31965.600000000002</v>
      </c>
      <c r="L736">
        <f t="shared" si="160"/>
        <v>25572.48</v>
      </c>
      <c r="M736">
        <f t="shared" si="154"/>
        <v>25572.48</v>
      </c>
      <c r="N736">
        <f t="shared" si="153"/>
        <v>39223.889251286513</v>
      </c>
      <c r="O736" s="12">
        <f t="shared" si="155"/>
        <v>64796.369251286509</v>
      </c>
      <c r="P736" s="23">
        <f t="shared" si="161"/>
        <v>-332360.45654957969</v>
      </c>
      <c r="Q736">
        <f t="shared" si="162"/>
        <v>-33236045.654957969</v>
      </c>
    </row>
    <row r="737" spans="2:17" hidden="1">
      <c r="B737" s="15">
        <v>44198</v>
      </c>
      <c r="C737" s="12">
        <f>VLOOKUP(B737,'Hash distribution and Revenue '!B739:S1479,14,1)</f>
        <v>0.196044296412974</v>
      </c>
      <c r="D737">
        <f>VLOOKUP(B737,'Hash distribution and Revenue '!B739:S1479,7,1)</f>
        <v>0.70099999999999996</v>
      </c>
      <c r="E737" s="12">
        <f t="shared" si="156"/>
        <v>701000</v>
      </c>
      <c r="F737" s="12">
        <f t="shared" si="151"/>
        <v>7788.8888888888887</v>
      </c>
      <c r="G737">
        <f t="shared" si="152"/>
        <v>639312</v>
      </c>
      <c r="H737">
        <f t="shared" si="157"/>
        <v>81192.623999999996</v>
      </c>
      <c r="I737" s="21">
        <f t="shared" si="163"/>
        <v>76580.444571428568</v>
      </c>
      <c r="J737">
        <f t="shared" si="158"/>
        <v>38358.720000000001</v>
      </c>
      <c r="K737">
        <f t="shared" si="159"/>
        <v>31965.600000000002</v>
      </c>
      <c r="L737">
        <f t="shared" si="160"/>
        <v>25572.48</v>
      </c>
      <c r="M737">
        <f t="shared" si="154"/>
        <v>25572.48</v>
      </c>
      <c r="N737">
        <f t="shared" si="153"/>
        <v>39223.889251286513</v>
      </c>
      <c r="O737" s="12">
        <f t="shared" si="155"/>
        <v>64796.369251286509</v>
      </c>
      <c r="P737" s="23">
        <f t="shared" si="161"/>
        <v>-330518.0226742978</v>
      </c>
      <c r="Q737">
        <f t="shared" si="162"/>
        <v>-33051802.26742978</v>
      </c>
    </row>
    <row r="738" spans="2:17" hidden="1">
      <c r="B738" s="15">
        <v>44201</v>
      </c>
      <c r="C738" s="12">
        <f>VLOOKUP(B738,'Hash distribution and Revenue '!B740:S1480,14,1)</f>
        <v>0.196044296412974</v>
      </c>
      <c r="D738">
        <f>VLOOKUP(B738,'Hash distribution and Revenue '!B740:S1480,7,1)</f>
        <v>0.70099999999999996</v>
      </c>
      <c r="E738" s="12">
        <f t="shared" si="156"/>
        <v>701000</v>
      </c>
      <c r="F738" s="12">
        <f t="shared" si="151"/>
        <v>7788.8888888888887</v>
      </c>
      <c r="G738">
        <f t="shared" si="152"/>
        <v>639312</v>
      </c>
      <c r="H738">
        <f t="shared" si="157"/>
        <v>81192.623999999996</v>
      </c>
      <c r="I738" s="21">
        <f t="shared" si="163"/>
        <v>76580.444571428568</v>
      </c>
      <c r="J738">
        <f t="shared" si="158"/>
        <v>38358.720000000001</v>
      </c>
      <c r="K738">
        <f t="shared" si="159"/>
        <v>31965.600000000002</v>
      </c>
      <c r="L738">
        <f t="shared" si="160"/>
        <v>25572.48</v>
      </c>
      <c r="M738">
        <f t="shared" si="154"/>
        <v>25572.48</v>
      </c>
      <c r="N738">
        <f t="shared" si="153"/>
        <v>39223.889251286513</v>
      </c>
      <c r="O738" s="12">
        <f t="shared" si="155"/>
        <v>64796.369251286509</v>
      </c>
      <c r="P738" s="23">
        <f t="shared" si="161"/>
        <v>-330518.0226742978</v>
      </c>
      <c r="Q738">
        <f t="shared" si="162"/>
        <v>-33051802.26742978</v>
      </c>
    </row>
    <row r="739" spans="2:17" hidden="1">
      <c r="B739" s="15">
        <v>44204</v>
      </c>
      <c r="C739" s="12">
        <f>VLOOKUP(B739,'Hash distribution and Revenue '!B741:S1481,14,1)</f>
        <v>0.196044296412974</v>
      </c>
      <c r="D739">
        <f>VLOOKUP(B739,'Hash distribution and Revenue '!B741:S1481,7,1)</f>
        <v>0.70099999999999996</v>
      </c>
      <c r="E739" s="12">
        <f t="shared" si="156"/>
        <v>701000</v>
      </c>
      <c r="F739" s="12">
        <f t="shared" si="151"/>
        <v>7788.8888888888887</v>
      </c>
      <c r="G739">
        <f t="shared" si="152"/>
        <v>639312</v>
      </c>
      <c r="H739">
        <f t="shared" si="157"/>
        <v>81192.623999999996</v>
      </c>
      <c r="I739" s="21">
        <f t="shared" si="163"/>
        <v>76580.444571428568</v>
      </c>
      <c r="J739">
        <f t="shared" si="158"/>
        <v>38358.720000000001</v>
      </c>
      <c r="K739">
        <f t="shared" si="159"/>
        <v>31965.600000000002</v>
      </c>
      <c r="L739">
        <f t="shared" si="160"/>
        <v>25572.48</v>
      </c>
      <c r="M739">
        <f t="shared" si="154"/>
        <v>25572.48</v>
      </c>
      <c r="N739">
        <f t="shared" si="153"/>
        <v>39223.889251286513</v>
      </c>
      <c r="O739" s="12">
        <f t="shared" si="155"/>
        <v>64796.369251286509</v>
      </c>
      <c r="P739" s="23">
        <f t="shared" si="161"/>
        <v>-330518.0226742978</v>
      </c>
      <c r="Q739">
        <f t="shared" si="162"/>
        <v>-33051802.26742978</v>
      </c>
    </row>
    <row r="740" spans="2:17" hidden="1">
      <c r="B740" s="15">
        <v>44207</v>
      </c>
      <c r="C740" s="12">
        <f>VLOOKUP(B740,'Hash distribution and Revenue '!B742:S1482,14,1)</f>
        <v>0.196044296412974</v>
      </c>
      <c r="D740">
        <f>VLOOKUP(B740,'Hash distribution and Revenue '!B742:S1482,7,1)</f>
        <v>0.70099999999999996</v>
      </c>
      <c r="E740" s="12">
        <f t="shared" si="156"/>
        <v>701000</v>
      </c>
      <c r="F740" s="12">
        <f t="shared" si="151"/>
        <v>7788.8888888888887</v>
      </c>
      <c r="G740">
        <f t="shared" si="152"/>
        <v>639312</v>
      </c>
      <c r="H740">
        <f t="shared" si="157"/>
        <v>81192.623999999996</v>
      </c>
      <c r="I740" s="21">
        <f t="shared" si="163"/>
        <v>76580.444571428568</v>
      </c>
      <c r="J740">
        <f t="shared" si="158"/>
        <v>38358.720000000001</v>
      </c>
      <c r="K740">
        <f t="shared" si="159"/>
        <v>31965.600000000002</v>
      </c>
      <c r="L740">
        <f t="shared" si="160"/>
        <v>25572.48</v>
      </c>
      <c r="M740">
        <f t="shared" si="154"/>
        <v>25572.48</v>
      </c>
      <c r="N740">
        <f t="shared" si="153"/>
        <v>39223.889251286513</v>
      </c>
      <c r="O740" s="12">
        <f t="shared" si="155"/>
        <v>64796.369251286509</v>
      </c>
      <c r="P740" s="23">
        <f t="shared" si="161"/>
        <v>-330518.0226742978</v>
      </c>
      <c r="Q740">
        <f t="shared" si="162"/>
        <v>-33051802.26742978</v>
      </c>
    </row>
    <row r="741" spans="2:17" hidden="1">
      <c r="B741" s="15">
        <v>44210</v>
      </c>
      <c r="C741" s="12">
        <f>VLOOKUP(B741,'Hash distribution and Revenue '!B743:S1483,14,1)</f>
        <v>0.196044296412974</v>
      </c>
      <c r="D741">
        <f>VLOOKUP(B741,'Hash distribution and Revenue '!B743:S1483,7,1)</f>
        <v>0.70099999999999996</v>
      </c>
      <c r="E741" s="12">
        <f t="shared" si="156"/>
        <v>701000</v>
      </c>
      <c r="F741" s="12">
        <f t="shared" si="151"/>
        <v>7788.8888888888887</v>
      </c>
      <c r="G741">
        <f t="shared" si="152"/>
        <v>639312</v>
      </c>
      <c r="H741">
        <f t="shared" si="157"/>
        <v>81192.623999999996</v>
      </c>
      <c r="I741" s="21">
        <f t="shared" si="163"/>
        <v>76580.444571428568</v>
      </c>
      <c r="J741">
        <f t="shared" si="158"/>
        <v>38358.720000000001</v>
      </c>
      <c r="K741">
        <f t="shared" si="159"/>
        <v>31965.600000000002</v>
      </c>
      <c r="L741">
        <f t="shared" si="160"/>
        <v>25572.48</v>
      </c>
      <c r="M741">
        <f t="shared" si="154"/>
        <v>25572.48</v>
      </c>
      <c r="N741">
        <f t="shared" si="153"/>
        <v>39223.889251286513</v>
      </c>
      <c r="O741" s="12">
        <f t="shared" si="155"/>
        <v>64796.369251286509</v>
      </c>
      <c r="P741" s="23">
        <f t="shared" si="161"/>
        <v>-330518.0226742978</v>
      </c>
      <c r="Q741">
        <f t="shared" si="162"/>
        <v>-33051802.26742978</v>
      </c>
    </row>
    <row r="742" spans="2:17" hidden="1">
      <c r="B742" s="15">
        <v>44213</v>
      </c>
      <c r="C742" s="12">
        <f>VLOOKUP(B742,'Hash distribution and Revenue '!B744:S1484,14,1)</f>
        <v>0.196044296412974</v>
      </c>
      <c r="D742">
        <f>VLOOKUP(B742,'Hash distribution and Revenue '!B744:S1484,7,1)</f>
        <v>0.70099999999999996</v>
      </c>
      <c r="E742" s="12">
        <f t="shared" si="156"/>
        <v>701000</v>
      </c>
      <c r="F742" s="12">
        <f t="shared" si="151"/>
        <v>7788.8888888888887</v>
      </c>
      <c r="G742">
        <f t="shared" si="152"/>
        <v>639312</v>
      </c>
      <c r="H742">
        <f t="shared" si="157"/>
        <v>81192.623999999996</v>
      </c>
      <c r="I742" s="21">
        <f t="shared" si="163"/>
        <v>76580.444571428568</v>
      </c>
      <c r="J742">
        <f t="shared" si="158"/>
        <v>38358.720000000001</v>
      </c>
      <c r="K742">
        <f t="shared" si="159"/>
        <v>31965.600000000002</v>
      </c>
      <c r="L742">
        <f t="shared" si="160"/>
        <v>25572.48</v>
      </c>
      <c r="M742">
        <f t="shared" si="154"/>
        <v>25572.48</v>
      </c>
      <c r="N742">
        <f t="shared" si="153"/>
        <v>39223.889251286513</v>
      </c>
      <c r="O742" s="12">
        <f t="shared" si="155"/>
        <v>64796.369251286509</v>
      </c>
      <c r="P742" s="23">
        <f t="shared" si="161"/>
        <v>-330518.0226742978</v>
      </c>
      <c r="Q742">
        <f t="shared" si="162"/>
        <v>-33051802.26742978</v>
      </c>
    </row>
    <row r="743" spans="2:17" hidden="1">
      <c r="B743" s="15">
        <v>44216</v>
      </c>
      <c r="C743" s="12">
        <f>VLOOKUP(B743,'Hash distribution and Revenue '!B745:S1485,14,1)</f>
        <v>0.196044296412974</v>
      </c>
      <c r="D743">
        <f>VLOOKUP(B743,'Hash distribution and Revenue '!B745:S1485,7,1)</f>
        <v>0.70099999999999996</v>
      </c>
      <c r="E743" s="12">
        <f t="shared" si="156"/>
        <v>701000</v>
      </c>
      <c r="F743" s="12">
        <f t="shared" si="151"/>
        <v>7788.8888888888887</v>
      </c>
      <c r="G743">
        <f t="shared" si="152"/>
        <v>639312</v>
      </c>
      <c r="H743">
        <f t="shared" si="157"/>
        <v>81192.623999999996</v>
      </c>
      <c r="I743" s="21">
        <f t="shared" si="163"/>
        <v>76580.444571428568</v>
      </c>
      <c r="J743">
        <f t="shared" si="158"/>
        <v>38358.720000000001</v>
      </c>
      <c r="K743">
        <f t="shared" si="159"/>
        <v>31965.600000000002</v>
      </c>
      <c r="L743">
        <f t="shared" si="160"/>
        <v>25572.48</v>
      </c>
      <c r="M743">
        <f t="shared" si="154"/>
        <v>25572.48</v>
      </c>
      <c r="N743">
        <f t="shared" si="153"/>
        <v>39223.889251286513</v>
      </c>
      <c r="O743" s="12">
        <f t="shared" si="155"/>
        <v>64796.369251286509</v>
      </c>
      <c r="P743" s="23">
        <f t="shared" si="161"/>
        <v>-330518.0226742978</v>
      </c>
      <c r="Q743">
        <f t="shared" si="162"/>
        <v>-33051802.26742978</v>
      </c>
    </row>
    <row r="744" spans="2:17" hidden="1">
      <c r="B744" s="15">
        <v>44219</v>
      </c>
      <c r="C744" s="12">
        <f>VLOOKUP(B744,'Hash distribution and Revenue '!B746:S1486,14,1)</f>
        <v>0.196044296412974</v>
      </c>
      <c r="D744">
        <f>VLOOKUP(B744,'Hash distribution and Revenue '!B746:S1486,7,1)</f>
        <v>0.70099999999999996</v>
      </c>
      <c r="E744" s="12">
        <f t="shared" si="156"/>
        <v>701000</v>
      </c>
      <c r="F744" s="12">
        <f t="shared" si="151"/>
        <v>7788.8888888888887</v>
      </c>
      <c r="G744">
        <f t="shared" si="152"/>
        <v>639312</v>
      </c>
      <c r="H744">
        <f t="shared" si="157"/>
        <v>81192.623999999996</v>
      </c>
      <c r="I744" s="21">
        <f t="shared" si="163"/>
        <v>76580.444571428568</v>
      </c>
      <c r="J744">
        <f t="shared" si="158"/>
        <v>38358.720000000001</v>
      </c>
      <c r="K744">
        <f t="shared" si="159"/>
        <v>31965.600000000002</v>
      </c>
      <c r="L744">
        <f t="shared" si="160"/>
        <v>25572.48</v>
      </c>
      <c r="M744">
        <f t="shared" si="154"/>
        <v>25572.48</v>
      </c>
      <c r="N744">
        <f t="shared" si="153"/>
        <v>39223.889251286513</v>
      </c>
      <c r="O744" s="12">
        <f t="shared" si="155"/>
        <v>64796.369251286509</v>
      </c>
      <c r="P744" s="23">
        <f t="shared" si="161"/>
        <v>-330518.0226742978</v>
      </c>
      <c r="Q744">
        <f t="shared" si="162"/>
        <v>-33051802.26742978</v>
      </c>
    </row>
    <row r="745" spans="2:17" hidden="1">
      <c r="B745" s="15">
        <v>44222</v>
      </c>
      <c r="C745" s="12">
        <f>VLOOKUP(B745,'Hash distribution and Revenue '!B747:S1487,14,1)</f>
        <v>0.196044296412974</v>
      </c>
      <c r="D745">
        <f>VLOOKUP(B745,'Hash distribution and Revenue '!B747:S1487,7,1)</f>
        <v>0.70099999999999996</v>
      </c>
      <c r="E745" s="12">
        <f t="shared" si="156"/>
        <v>701000</v>
      </c>
      <c r="F745" s="12">
        <f t="shared" si="151"/>
        <v>7788.8888888888887</v>
      </c>
      <c r="G745">
        <f t="shared" si="152"/>
        <v>639312</v>
      </c>
      <c r="H745">
        <f t="shared" si="157"/>
        <v>81192.623999999996</v>
      </c>
      <c r="I745" s="21">
        <f t="shared" si="163"/>
        <v>76580.444571428568</v>
      </c>
      <c r="J745">
        <f t="shared" si="158"/>
        <v>38358.720000000001</v>
      </c>
      <c r="K745">
        <f t="shared" si="159"/>
        <v>31965.600000000002</v>
      </c>
      <c r="L745">
        <f t="shared" si="160"/>
        <v>25572.48</v>
      </c>
      <c r="M745">
        <f t="shared" si="154"/>
        <v>25572.48</v>
      </c>
      <c r="N745">
        <f t="shared" si="153"/>
        <v>39223.889251286513</v>
      </c>
      <c r="O745" s="12">
        <f t="shared" si="155"/>
        <v>64796.369251286509</v>
      </c>
      <c r="P745" s="23">
        <f t="shared" si="161"/>
        <v>-330518.0226742978</v>
      </c>
      <c r="Q745">
        <f t="shared" si="162"/>
        <v>-33051802.26742978</v>
      </c>
    </row>
    <row r="746" spans="2:17" hidden="1">
      <c r="B746" s="15">
        <v>44225</v>
      </c>
      <c r="C746" s="12">
        <f>VLOOKUP(B746,'Hash distribution and Revenue '!B748:S1488,14,1)</f>
        <v>0.196044296412974</v>
      </c>
      <c r="D746">
        <f>VLOOKUP(B746,'Hash distribution and Revenue '!B748:S1488,7,1)</f>
        <v>0.70099999999999996</v>
      </c>
      <c r="E746" s="12">
        <f t="shared" si="156"/>
        <v>701000</v>
      </c>
      <c r="F746" s="12">
        <f t="shared" si="151"/>
        <v>7788.8888888888887</v>
      </c>
      <c r="G746">
        <f t="shared" si="152"/>
        <v>639312</v>
      </c>
      <c r="H746">
        <f t="shared" si="157"/>
        <v>81192.623999999996</v>
      </c>
      <c r="I746" s="21">
        <f t="shared" si="163"/>
        <v>76580.444571428568</v>
      </c>
      <c r="J746">
        <f t="shared" si="158"/>
        <v>38358.720000000001</v>
      </c>
      <c r="K746">
        <f t="shared" si="159"/>
        <v>31965.600000000002</v>
      </c>
      <c r="L746">
        <f t="shared" si="160"/>
        <v>25572.48</v>
      </c>
      <c r="M746">
        <f t="shared" si="154"/>
        <v>25572.48</v>
      </c>
      <c r="N746">
        <f t="shared" si="153"/>
        <v>39223.889251286513</v>
      </c>
      <c r="O746" s="12">
        <f t="shared" si="155"/>
        <v>64796.369251286509</v>
      </c>
      <c r="P746" s="23">
        <f t="shared" si="161"/>
        <v>-330518.0226742978</v>
      </c>
      <c r="Q746">
        <f t="shared" si="162"/>
        <v>-33051802.26742978</v>
      </c>
    </row>
  </sheetData>
  <phoneticPr fontId="9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46"/>
  <sheetViews>
    <sheetView zoomScale="105" zoomScaleNormal="71" workbookViewId="0">
      <pane ySplit="5" topLeftCell="A162" activePane="bottomLeft" state="frozen"/>
      <selection pane="bottomLeft" activeCell="T169" sqref="T169"/>
    </sheetView>
  </sheetViews>
  <sheetFormatPr baseColWidth="10" defaultColWidth="8.83203125" defaultRowHeight="14"/>
  <cols>
    <col min="1" max="1" width="7.5" customWidth="1"/>
    <col min="2" max="2" width="15" customWidth="1"/>
    <col min="3" max="3" width="11.83203125" customWidth="1"/>
    <col min="4" max="5" width="12.83203125"/>
    <col min="6" max="6" width="10.6640625" customWidth="1"/>
    <col min="10" max="12" width="0" hidden="1" customWidth="1"/>
    <col min="15" max="15" width="12.83203125"/>
  </cols>
  <sheetData>
    <row r="1" spans="1:17">
      <c r="A1" t="s">
        <v>43</v>
      </c>
    </row>
    <row r="2" spans="1:17">
      <c r="A2" s="6">
        <v>0.83</v>
      </c>
      <c r="B2" s="7" t="s">
        <v>23</v>
      </c>
      <c r="C2" s="8" t="s">
        <v>24</v>
      </c>
      <c r="D2" s="8" t="s">
        <v>17</v>
      </c>
      <c r="E2" s="8" t="s">
        <v>17</v>
      </c>
      <c r="F2" s="9" t="s">
        <v>25</v>
      </c>
      <c r="G2" s="9" t="s">
        <v>26</v>
      </c>
      <c r="H2" s="8" t="s">
        <v>27</v>
      </c>
      <c r="I2" s="8">
        <v>0.08</v>
      </c>
      <c r="J2" s="16">
        <v>0.06</v>
      </c>
      <c r="K2" s="8">
        <v>0.05</v>
      </c>
      <c r="L2" s="17">
        <v>0.04</v>
      </c>
      <c r="M2" s="8">
        <v>0.02</v>
      </c>
      <c r="N2" s="9" t="s">
        <v>29</v>
      </c>
      <c r="O2" s="8" t="s">
        <v>30</v>
      </c>
      <c r="P2" s="8" t="s">
        <v>31</v>
      </c>
      <c r="Q2" s="8" t="s">
        <v>31</v>
      </c>
    </row>
    <row r="3" spans="1:17">
      <c r="C3" s="8" t="s">
        <v>22</v>
      </c>
      <c r="D3" s="8" t="s">
        <v>18</v>
      </c>
      <c r="E3" s="8" t="s">
        <v>32</v>
      </c>
      <c r="F3" s="9" t="s">
        <v>33</v>
      </c>
      <c r="G3" s="9" t="s">
        <v>34</v>
      </c>
      <c r="H3" s="8" t="s">
        <v>22</v>
      </c>
      <c r="I3" s="8"/>
      <c r="J3" s="16"/>
      <c r="K3" s="8"/>
      <c r="L3" s="17"/>
      <c r="M3" s="8"/>
      <c r="N3" s="9" t="s">
        <v>22</v>
      </c>
      <c r="O3" s="13"/>
      <c r="P3" s="8"/>
      <c r="Q3" s="24" t="s">
        <v>35</v>
      </c>
    </row>
    <row r="4" spans="1:17">
      <c r="C4" s="8"/>
      <c r="D4" s="8"/>
      <c r="E4" s="8"/>
      <c r="F4" s="10" t="s">
        <v>36</v>
      </c>
      <c r="G4" s="10" t="s">
        <v>37</v>
      </c>
      <c r="H4" s="8" t="s">
        <v>38</v>
      </c>
      <c r="I4" s="8">
        <v>0.72275</v>
      </c>
      <c r="J4" s="16"/>
      <c r="K4" s="8"/>
      <c r="L4" s="17"/>
      <c r="M4" s="8"/>
      <c r="N4" s="9" t="s">
        <v>39</v>
      </c>
      <c r="O4" s="13" t="s">
        <v>40</v>
      </c>
      <c r="P4" s="8"/>
      <c r="Q4" s="11"/>
    </row>
    <row r="5" spans="1:17">
      <c r="C5" s="11" t="s">
        <v>41</v>
      </c>
      <c r="D5" s="12"/>
      <c r="E5" s="13" t="s">
        <v>42</v>
      </c>
      <c r="F5" s="10"/>
      <c r="G5" s="10"/>
      <c r="H5" s="13"/>
      <c r="I5" s="13">
        <f>I4/7</f>
        <v>0.10324999999999999</v>
      </c>
      <c r="J5" s="18"/>
      <c r="K5" s="13"/>
      <c r="L5" s="19"/>
      <c r="M5" s="13"/>
      <c r="N5" s="10"/>
      <c r="O5" s="13"/>
      <c r="P5" s="20"/>
      <c r="Q5" s="11"/>
    </row>
    <row r="6" spans="1:17" hidden="1">
      <c r="B6" s="14">
        <v>42005</v>
      </c>
      <c r="C6" s="12">
        <f>VLOOKUP(B6,'Hash distribution and Revenue '!B8:S748,12,1)</f>
        <v>2.4792746704000002E-2</v>
      </c>
      <c r="D6">
        <f>VLOOKUP(B6,'Hash distribution and Revenue '!B8:S748,8,1)</f>
        <v>0</v>
      </c>
      <c r="E6" s="12">
        <f t="shared" ref="E6:E69" si="0">D6*1000000</f>
        <v>0</v>
      </c>
      <c r="F6" s="12">
        <f t="shared" ref="F6:F69" si="1">E6/3.5</f>
        <v>0</v>
      </c>
      <c r="G6" s="12">
        <f t="shared" ref="G6:G69" si="2">F6*1.2*24</f>
        <v>0</v>
      </c>
      <c r="H6" s="12">
        <f t="shared" ref="H6:H69" si="3">G6*0.127</f>
        <v>0</v>
      </c>
      <c r="I6" s="21">
        <f>G6*$I$5</f>
        <v>0</v>
      </c>
      <c r="J6" s="12">
        <f t="shared" ref="J6:J69" si="4">G6*0.06</f>
        <v>0</v>
      </c>
      <c r="K6" s="22">
        <f t="shared" ref="K6:K69" si="5">G6*0.05</f>
        <v>0</v>
      </c>
      <c r="L6" s="12">
        <f t="shared" ref="L6:L69" si="6">G6*0.04</f>
        <v>0</v>
      </c>
      <c r="M6" s="10">
        <f t="shared" ref="M6:M69" si="7">G6*0.02</f>
        <v>0</v>
      </c>
      <c r="N6" s="12">
        <f t="shared" ref="N6:N69" si="8">F6*2200/7/547.5</f>
        <v>0</v>
      </c>
      <c r="O6" s="12">
        <f>I6+N6</f>
        <v>0</v>
      </c>
      <c r="P6" s="23">
        <f t="shared" ref="P6:P69" si="9">(C6-O6)/C6</f>
        <v>1</v>
      </c>
      <c r="Q6">
        <f t="shared" ref="Q6:Q69" si="10">P6*100</f>
        <v>100</v>
      </c>
    </row>
    <row r="7" spans="1:17" hidden="1">
      <c r="B7" s="15">
        <v>42008</v>
      </c>
      <c r="C7" s="12">
        <f>VLOOKUP(B7,'Hash distribution and Revenue '!B9:S749,12,1)</f>
        <v>2.5497178080000002E-2</v>
      </c>
      <c r="D7">
        <f>VLOOKUP(B7,'Hash distribution and Revenue '!B9:S749,8,1)</f>
        <v>0</v>
      </c>
      <c r="E7" s="12">
        <f t="shared" si="0"/>
        <v>0</v>
      </c>
      <c r="F7" s="12">
        <f t="shared" si="1"/>
        <v>0</v>
      </c>
      <c r="G7">
        <f t="shared" si="2"/>
        <v>0</v>
      </c>
      <c r="H7">
        <f t="shared" si="3"/>
        <v>0</v>
      </c>
      <c r="I7" s="21">
        <f t="shared" ref="I7:I70" si="11">G7*$I$5</f>
        <v>0</v>
      </c>
      <c r="J7">
        <f t="shared" si="4"/>
        <v>0</v>
      </c>
      <c r="K7">
        <f t="shared" si="5"/>
        <v>0</v>
      </c>
      <c r="L7">
        <f t="shared" si="6"/>
        <v>0</v>
      </c>
      <c r="M7">
        <f t="shared" si="7"/>
        <v>0</v>
      </c>
      <c r="N7">
        <f t="shared" si="8"/>
        <v>0</v>
      </c>
      <c r="O7" s="12">
        <f t="shared" ref="O7:O70" si="12">I7+N7</f>
        <v>0</v>
      </c>
      <c r="P7" s="23">
        <f t="shared" si="9"/>
        <v>1</v>
      </c>
      <c r="Q7">
        <f t="shared" si="10"/>
        <v>100</v>
      </c>
    </row>
    <row r="8" spans="1:17" hidden="1">
      <c r="B8" s="15">
        <v>42011</v>
      </c>
      <c r="C8" s="12">
        <f>VLOOKUP(B8,'Hash distribution and Revenue '!B10:S750,12,1)</f>
        <v>2.5876788784000002E-2</v>
      </c>
      <c r="D8">
        <f>VLOOKUP(B8,'Hash distribution and Revenue '!B10:S750,8,1)</f>
        <v>0</v>
      </c>
      <c r="E8" s="12">
        <f t="shared" si="0"/>
        <v>0</v>
      </c>
      <c r="F8" s="12">
        <f t="shared" si="1"/>
        <v>0</v>
      </c>
      <c r="G8">
        <f t="shared" si="2"/>
        <v>0</v>
      </c>
      <c r="H8">
        <f t="shared" si="3"/>
        <v>0</v>
      </c>
      <c r="I8" s="21">
        <f t="shared" si="11"/>
        <v>0</v>
      </c>
      <c r="J8">
        <f t="shared" si="4"/>
        <v>0</v>
      </c>
      <c r="K8">
        <f t="shared" si="5"/>
        <v>0</v>
      </c>
      <c r="L8">
        <f t="shared" si="6"/>
        <v>0</v>
      </c>
      <c r="M8">
        <f t="shared" si="7"/>
        <v>0</v>
      </c>
      <c r="N8">
        <f t="shared" si="8"/>
        <v>0</v>
      </c>
      <c r="O8" s="12">
        <f t="shared" si="12"/>
        <v>0</v>
      </c>
      <c r="P8" s="23">
        <f t="shared" si="9"/>
        <v>1</v>
      </c>
      <c r="Q8">
        <f t="shared" si="10"/>
        <v>100</v>
      </c>
    </row>
    <row r="9" spans="1:17" hidden="1">
      <c r="B9" s="15">
        <v>42014</v>
      </c>
      <c r="C9" s="12">
        <f>VLOOKUP(B9,'Hash distribution and Revenue '!B11:S751,12,1)</f>
        <v>2.5351537936000004E-2</v>
      </c>
      <c r="D9">
        <f>VLOOKUP(B9,'Hash distribution and Revenue '!B11:S751,8,1)</f>
        <v>0</v>
      </c>
      <c r="E9" s="12">
        <f t="shared" si="0"/>
        <v>0</v>
      </c>
      <c r="F9" s="12">
        <f t="shared" si="1"/>
        <v>0</v>
      </c>
      <c r="G9">
        <f t="shared" si="2"/>
        <v>0</v>
      </c>
      <c r="H9">
        <f t="shared" si="3"/>
        <v>0</v>
      </c>
      <c r="I9" s="21">
        <f t="shared" si="11"/>
        <v>0</v>
      </c>
      <c r="J9">
        <f t="shared" si="4"/>
        <v>0</v>
      </c>
      <c r="K9">
        <f t="shared" si="5"/>
        <v>0</v>
      </c>
      <c r="L9">
        <f t="shared" si="6"/>
        <v>0</v>
      </c>
      <c r="M9">
        <f t="shared" si="7"/>
        <v>0</v>
      </c>
      <c r="N9">
        <f t="shared" si="8"/>
        <v>0</v>
      </c>
      <c r="O9" s="12">
        <f t="shared" si="12"/>
        <v>0</v>
      </c>
      <c r="P9" s="23">
        <f t="shared" si="9"/>
        <v>1</v>
      </c>
      <c r="Q9">
        <f t="shared" si="10"/>
        <v>100</v>
      </c>
    </row>
    <row r="10" spans="1:17" hidden="1">
      <c r="B10" s="15">
        <v>42017</v>
      </c>
      <c r="C10" s="12">
        <f>VLOOKUP(B10,'Hash distribution and Revenue '!B12:S752,12,1)</f>
        <v>2.419709632E-2</v>
      </c>
      <c r="D10">
        <f>VLOOKUP(B10,'Hash distribution and Revenue '!B12:S752,8,1)</f>
        <v>0</v>
      </c>
      <c r="E10" s="12">
        <f t="shared" si="0"/>
        <v>0</v>
      </c>
      <c r="F10" s="12">
        <f t="shared" si="1"/>
        <v>0</v>
      </c>
      <c r="G10">
        <f t="shared" si="2"/>
        <v>0</v>
      </c>
      <c r="H10">
        <f t="shared" si="3"/>
        <v>0</v>
      </c>
      <c r="I10" s="21">
        <f t="shared" si="11"/>
        <v>0</v>
      </c>
      <c r="J10">
        <f t="shared" si="4"/>
        <v>0</v>
      </c>
      <c r="K10">
        <f t="shared" si="5"/>
        <v>0</v>
      </c>
      <c r="L10">
        <f t="shared" si="6"/>
        <v>0</v>
      </c>
      <c r="M10">
        <f t="shared" si="7"/>
        <v>0</v>
      </c>
      <c r="N10">
        <f t="shared" si="8"/>
        <v>0</v>
      </c>
      <c r="O10" s="12">
        <f t="shared" si="12"/>
        <v>0</v>
      </c>
      <c r="P10" s="23">
        <f t="shared" si="9"/>
        <v>1</v>
      </c>
      <c r="Q10">
        <f t="shared" si="10"/>
        <v>100</v>
      </c>
    </row>
    <row r="11" spans="1:17" hidden="1">
      <c r="B11" s="15">
        <v>42020</v>
      </c>
      <c r="C11" s="12">
        <f>VLOOKUP(B11,'Hash distribution and Revenue '!B13:S753,12,1)</f>
        <v>2.3768125856000001E-2</v>
      </c>
      <c r="D11">
        <f>VLOOKUP(B11,'Hash distribution and Revenue '!B13:S753,8,1)</f>
        <v>0</v>
      </c>
      <c r="E11" s="12">
        <f t="shared" si="0"/>
        <v>0</v>
      </c>
      <c r="F11" s="12">
        <f t="shared" si="1"/>
        <v>0</v>
      </c>
      <c r="G11">
        <f t="shared" si="2"/>
        <v>0</v>
      </c>
      <c r="H11">
        <f t="shared" si="3"/>
        <v>0</v>
      </c>
      <c r="I11" s="21">
        <f t="shared" si="11"/>
        <v>0</v>
      </c>
      <c r="J11">
        <f t="shared" si="4"/>
        <v>0</v>
      </c>
      <c r="K11">
        <f t="shared" si="5"/>
        <v>0</v>
      </c>
      <c r="L11">
        <f t="shared" si="6"/>
        <v>0</v>
      </c>
      <c r="M11">
        <f t="shared" si="7"/>
        <v>0</v>
      </c>
      <c r="N11">
        <f t="shared" si="8"/>
        <v>0</v>
      </c>
      <c r="O11" s="12">
        <f t="shared" si="12"/>
        <v>0</v>
      </c>
      <c r="P11" s="23">
        <f t="shared" si="9"/>
        <v>1</v>
      </c>
      <c r="Q11">
        <f t="shared" si="10"/>
        <v>100</v>
      </c>
    </row>
    <row r="12" spans="1:17" hidden="1">
      <c r="B12" s="15">
        <v>42023</v>
      </c>
      <c r="C12" s="12">
        <f>VLOOKUP(B12,'Hash distribution and Revenue '!B14:S754,12,1)</f>
        <v>2.4503058176E-2</v>
      </c>
      <c r="D12">
        <f>VLOOKUP(B12,'Hash distribution and Revenue '!B14:S754,8,1)</f>
        <v>0</v>
      </c>
      <c r="E12" s="12">
        <f t="shared" si="0"/>
        <v>0</v>
      </c>
      <c r="F12" s="12">
        <f t="shared" si="1"/>
        <v>0</v>
      </c>
      <c r="G12">
        <f t="shared" si="2"/>
        <v>0</v>
      </c>
      <c r="H12">
        <f t="shared" si="3"/>
        <v>0</v>
      </c>
      <c r="I12" s="21">
        <f t="shared" si="11"/>
        <v>0</v>
      </c>
      <c r="J12">
        <f t="shared" si="4"/>
        <v>0</v>
      </c>
      <c r="K12">
        <f t="shared" si="5"/>
        <v>0</v>
      </c>
      <c r="L12">
        <f t="shared" si="6"/>
        <v>0</v>
      </c>
      <c r="M12">
        <f t="shared" si="7"/>
        <v>0</v>
      </c>
      <c r="N12">
        <f t="shared" si="8"/>
        <v>0</v>
      </c>
      <c r="O12" s="12">
        <f t="shared" si="12"/>
        <v>0</v>
      </c>
      <c r="P12" s="23">
        <f t="shared" si="9"/>
        <v>1</v>
      </c>
      <c r="Q12">
        <f t="shared" si="10"/>
        <v>100</v>
      </c>
    </row>
    <row r="13" spans="1:17" hidden="1">
      <c r="B13" s="15">
        <v>42026</v>
      </c>
      <c r="C13" s="12">
        <f>VLOOKUP(B13,'Hash distribution and Revenue '!B15:S755,12,1)</f>
        <v>2.4981064880000001E-2</v>
      </c>
      <c r="D13">
        <f>VLOOKUP(B13,'Hash distribution and Revenue '!B15:S755,8,1)</f>
        <v>0</v>
      </c>
      <c r="E13" s="12">
        <f t="shared" si="0"/>
        <v>0</v>
      </c>
      <c r="F13" s="12">
        <f t="shared" si="1"/>
        <v>0</v>
      </c>
      <c r="G13">
        <f t="shared" si="2"/>
        <v>0</v>
      </c>
      <c r="H13">
        <f t="shared" si="3"/>
        <v>0</v>
      </c>
      <c r="I13" s="21">
        <f t="shared" si="11"/>
        <v>0</v>
      </c>
      <c r="J13">
        <f t="shared" si="4"/>
        <v>0</v>
      </c>
      <c r="K13">
        <f t="shared" si="5"/>
        <v>0</v>
      </c>
      <c r="L13">
        <f t="shared" si="6"/>
        <v>0</v>
      </c>
      <c r="M13">
        <f t="shared" si="7"/>
        <v>0</v>
      </c>
      <c r="N13">
        <f t="shared" si="8"/>
        <v>0</v>
      </c>
      <c r="O13" s="12">
        <f t="shared" si="12"/>
        <v>0</v>
      </c>
      <c r="P13" s="23">
        <f t="shared" si="9"/>
        <v>1</v>
      </c>
      <c r="Q13">
        <f t="shared" si="10"/>
        <v>100</v>
      </c>
    </row>
    <row r="14" spans="1:17" hidden="1">
      <c r="B14" s="15">
        <v>42029</v>
      </c>
      <c r="C14" s="12">
        <f>VLOOKUP(B14,'Hash distribution and Revenue '!B16:S756,12,1)</f>
        <v>2.4281595064000003E-2</v>
      </c>
      <c r="D14">
        <f>VLOOKUP(B14,'Hash distribution and Revenue '!B16:S756,8,1)</f>
        <v>0</v>
      </c>
      <c r="E14" s="12">
        <f t="shared" si="0"/>
        <v>0</v>
      </c>
      <c r="F14" s="12">
        <f t="shared" si="1"/>
        <v>0</v>
      </c>
      <c r="G14">
        <f t="shared" si="2"/>
        <v>0</v>
      </c>
      <c r="H14">
        <f t="shared" si="3"/>
        <v>0</v>
      </c>
      <c r="I14" s="21">
        <f t="shared" si="11"/>
        <v>0</v>
      </c>
      <c r="J14">
        <f t="shared" si="4"/>
        <v>0</v>
      </c>
      <c r="K14">
        <f t="shared" si="5"/>
        <v>0</v>
      </c>
      <c r="L14">
        <f t="shared" si="6"/>
        <v>0</v>
      </c>
      <c r="M14">
        <f t="shared" si="7"/>
        <v>0</v>
      </c>
      <c r="N14">
        <f t="shared" si="8"/>
        <v>0</v>
      </c>
      <c r="O14" s="12">
        <f t="shared" si="12"/>
        <v>0</v>
      </c>
      <c r="P14" s="23">
        <f t="shared" si="9"/>
        <v>1</v>
      </c>
      <c r="Q14">
        <f t="shared" si="10"/>
        <v>100</v>
      </c>
    </row>
    <row r="15" spans="1:17" hidden="1">
      <c r="B15" s="15">
        <v>42032</v>
      </c>
      <c r="C15" s="12">
        <f>VLOOKUP(B15,'Hash distribution and Revenue '!B17:S757,12,1)</f>
        <v>2.2607863712E-2</v>
      </c>
      <c r="D15">
        <f>VLOOKUP(B15,'Hash distribution and Revenue '!B17:S757,8,1)</f>
        <v>0</v>
      </c>
      <c r="E15" s="12">
        <f t="shared" si="0"/>
        <v>0</v>
      </c>
      <c r="F15" s="12">
        <f t="shared" si="1"/>
        <v>0</v>
      </c>
      <c r="G15">
        <f t="shared" si="2"/>
        <v>0</v>
      </c>
      <c r="H15">
        <f t="shared" si="3"/>
        <v>0</v>
      </c>
      <c r="I15" s="21">
        <f t="shared" si="11"/>
        <v>0</v>
      </c>
      <c r="J15">
        <f t="shared" si="4"/>
        <v>0</v>
      </c>
      <c r="K15">
        <f t="shared" si="5"/>
        <v>0</v>
      </c>
      <c r="L15">
        <f t="shared" si="6"/>
        <v>0</v>
      </c>
      <c r="M15">
        <f t="shared" si="7"/>
        <v>0</v>
      </c>
      <c r="N15">
        <f t="shared" si="8"/>
        <v>0</v>
      </c>
      <c r="O15" s="12">
        <f t="shared" si="12"/>
        <v>0</v>
      </c>
      <c r="P15" s="23">
        <f t="shared" si="9"/>
        <v>1</v>
      </c>
      <c r="Q15">
        <f t="shared" si="10"/>
        <v>100</v>
      </c>
    </row>
    <row r="16" spans="1:17" hidden="1">
      <c r="B16" s="15">
        <v>42035</v>
      </c>
      <c r="C16" s="12">
        <f>VLOOKUP(B16,'Hash distribution and Revenue '!B18:S758,12,1)</f>
        <v>2.3753715072000001E-2</v>
      </c>
      <c r="D16">
        <f>VLOOKUP(B16,'Hash distribution and Revenue '!B18:S758,8,1)</f>
        <v>0</v>
      </c>
      <c r="E16" s="12">
        <f t="shared" si="0"/>
        <v>0</v>
      </c>
      <c r="F16" s="12">
        <f t="shared" si="1"/>
        <v>0</v>
      </c>
      <c r="G16">
        <f t="shared" si="2"/>
        <v>0</v>
      </c>
      <c r="H16">
        <f t="shared" si="3"/>
        <v>0</v>
      </c>
      <c r="I16" s="21">
        <f t="shared" si="11"/>
        <v>0</v>
      </c>
      <c r="J16">
        <f t="shared" si="4"/>
        <v>0</v>
      </c>
      <c r="K16">
        <f t="shared" si="5"/>
        <v>0</v>
      </c>
      <c r="L16">
        <f t="shared" si="6"/>
        <v>0</v>
      </c>
      <c r="M16">
        <f t="shared" si="7"/>
        <v>0</v>
      </c>
      <c r="N16">
        <f t="shared" si="8"/>
        <v>0</v>
      </c>
      <c r="O16" s="12">
        <f t="shared" si="12"/>
        <v>0</v>
      </c>
      <c r="P16" s="23">
        <f t="shared" si="9"/>
        <v>1</v>
      </c>
      <c r="Q16">
        <f t="shared" si="10"/>
        <v>100</v>
      </c>
    </row>
    <row r="17" spans="2:17" hidden="1">
      <c r="B17" s="15">
        <v>42038</v>
      </c>
      <c r="C17" s="12">
        <f>VLOOKUP(B17,'Hash distribution and Revenue '!B19:S759,12,1)</f>
        <v>2.5365536120000001E-2</v>
      </c>
      <c r="D17">
        <f>VLOOKUP(B17,'Hash distribution and Revenue '!B19:S759,8,1)</f>
        <v>0</v>
      </c>
      <c r="E17" s="12">
        <f t="shared" si="0"/>
        <v>0</v>
      </c>
      <c r="F17" s="12">
        <f t="shared" si="1"/>
        <v>0</v>
      </c>
      <c r="G17">
        <f t="shared" si="2"/>
        <v>0</v>
      </c>
      <c r="H17">
        <f t="shared" si="3"/>
        <v>0</v>
      </c>
      <c r="I17" s="21">
        <f t="shared" si="11"/>
        <v>0</v>
      </c>
      <c r="J17">
        <f t="shared" si="4"/>
        <v>0</v>
      </c>
      <c r="K17">
        <f t="shared" si="5"/>
        <v>0</v>
      </c>
      <c r="L17">
        <f t="shared" si="6"/>
        <v>0</v>
      </c>
      <c r="M17">
        <f t="shared" si="7"/>
        <v>0</v>
      </c>
      <c r="N17">
        <f t="shared" si="8"/>
        <v>0</v>
      </c>
      <c r="O17" s="12">
        <f t="shared" si="12"/>
        <v>0</v>
      </c>
      <c r="P17" s="23">
        <f t="shared" si="9"/>
        <v>1</v>
      </c>
      <c r="Q17">
        <f t="shared" si="10"/>
        <v>100</v>
      </c>
    </row>
    <row r="18" spans="2:17" hidden="1">
      <c r="B18" s="15">
        <v>42041</v>
      </c>
      <c r="C18" s="12">
        <f>VLOOKUP(B18,'Hash distribution and Revenue '!B20:S760,12,1)</f>
        <v>2.5253319864E-2</v>
      </c>
      <c r="D18">
        <f>VLOOKUP(B18,'Hash distribution and Revenue '!B20:S760,8,1)</f>
        <v>0</v>
      </c>
      <c r="E18" s="12">
        <f t="shared" si="0"/>
        <v>0</v>
      </c>
      <c r="F18" s="12">
        <f t="shared" si="1"/>
        <v>0</v>
      </c>
      <c r="G18">
        <f t="shared" si="2"/>
        <v>0</v>
      </c>
      <c r="H18">
        <f t="shared" si="3"/>
        <v>0</v>
      </c>
      <c r="I18" s="21">
        <f t="shared" si="11"/>
        <v>0</v>
      </c>
      <c r="J18">
        <f t="shared" si="4"/>
        <v>0</v>
      </c>
      <c r="K18">
        <f t="shared" si="5"/>
        <v>0</v>
      </c>
      <c r="L18">
        <f t="shared" si="6"/>
        <v>0</v>
      </c>
      <c r="M18">
        <f t="shared" si="7"/>
        <v>0</v>
      </c>
      <c r="N18">
        <f t="shared" si="8"/>
        <v>0</v>
      </c>
      <c r="O18" s="12">
        <f t="shared" si="12"/>
        <v>0</v>
      </c>
      <c r="P18" s="23">
        <f t="shared" si="9"/>
        <v>1</v>
      </c>
      <c r="Q18">
        <f t="shared" si="10"/>
        <v>100</v>
      </c>
    </row>
    <row r="19" spans="2:17" hidden="1">
      <c r="B19" s="15">
        <v>42044</v>
      </c>
      <c r="C19" s="12">
        <f>VLOOKUP(B19,'Hash distribution and Revenue '!B21:S761,12,1)</f>
        <v>2.5956754952000002E-2</v>
      </c>
      <c r="D19">
        <f>VLOOKUP(B19,'Hash distribution and Revenue '!B21:S761,8,1)</f>
        <v>0</v>
      </c>
      <c r="E19" s="12">
        <f t="shared" si="0"/>
        <v>0</v>
      </c>
      <c r="F19" s="12">
        <f t="shared" si="1"/>
        <v>0</v>
      </c>
      <c r="G19">
        <f t="shared" si="2"/>
        <v>0</v>
      </c>
      <c r="H19">
        <f t="shared" si="3"/>
        <v>0</v>
      </c>
      <c r="I19" s="21">
        <f t="shared" si="11"/>
        <v>0</v>
      </c>
      <c r="J19">
        <f t="shared" si="4"/>
        <v>0</v>
      </c>
      <c r="K19">
        <f t="shared" si="5"/>
        <v>0</v>
      </c>
      <c r="L19">
        <f t="shared" si="6"/>
        <v>0</v>
      </c>
      <c r="M19">
        <f t="shared" si="7"/>
        <v>0</v>
      </c>
      <c r="N19">
        <f t="shared" si="8"/>
        <v>0</v>
      </c>
      <c r="O19" s="12">
        <f t="shared" si="12"/>
        <v>0</v>
      </c>
      <c r="P19" s="23">
        <f t="shared" si="9"/>
        <v>1</v>
      </c>
      <c r="Q19">
        <f t="shared" si="10"/>
        <v>100</v>
      </c>
    </row>
    <row r="20" spans="2:17" hidden="1">
      <c r="B20" s="15">
        <v>42047</v>
      </c>
      <c r="C20" s="12">
        <f>VLOOKUP(B20,'Hash distribution and Revenue '!B22:S762,12,1)</f>
        <v>2.6062703576000001E-2</v>
      </c>
      <c r="D20">
        <f>VLOOKUP(B20,'Hash distribution and Revenue '!B22:S762,8,1)</f>
        <v>0</v>
      </c>
      <c r="E20" s="12">
        <f t="shared" si="0"/>
        <v>0</v>
      </c>
      <c r="F20" s="12">
        <f t="shared" si="1"/>
        <v>0</v>
      </c>
      <c r="G20">
        <f t="shared" si="2"/>
        <v>0</v>
      </c>
      <c r="H20">
        <f t="shared" si="3"/>
        <v>0</v>
      </c>
      <c r="I20" s="21">
        <f t="shared" si="11"/>
        <v>0</v>
      </c>
      <c r="J20">
        <f t="shared" si="4"/>
        <v>0</v>
      </c>
      <c r="K20">
        <f t="shared" si="5"/>
        <v>0</v>
      </c>
      <c r="L20">
        <f t="shared" si="6"/>
        <v>0</v>
      </c>
      <c r="M20">
        <f t="shared" si="7"/>
        <v>0</v>
      </c>
      <c r="N20">
        <f t="shared" si="8"/>
        <v>0</v>
      </c>
      <c r="O20" s="12">
        <f t="shared" si="12"/>
        <v>0</v>
      </c>
      <c r="P20" s="23">
        <f t="shared" si="9"/>
        <v>1</v>
      </c>
      <c r="Q20">
        <f t="shared" si="10"/>
        <v>100</v>
      </c>
    </row>
    <row r="21" spans="2:17" hidden="1">
      <c r="B21" s="15">
        <v>42050</v>
      </c>
      <c r="C21" s="12">
        <f>VLOOKUP(B21,'Hash distribution and Revenue '!B23:S763,12,1)</f>
        <v>2.549640936E-2</v>
      </c>
      <c r="D21">
        <f>VLOOKUP(B21,'Hash distribution and Revenue '!B23:S763,8,1)</f>
        <v>0</v>
      </c>
      <c r="E21" s="12">
        <f t="shared" si="0"/>
        <v>0</v>
      </c>
      <c r="F21" s="12">
        <f t="shared" si="1"/>
        <v>0</v>
      </c>
      <c r="G21">
        <f t="shared" si="2"/>
        <v>0</v>
      </c>
      <c r="H21">
        <f t="shared" si="3"/>
        <v>0</v>
      </c>
      <c r="I21" s="21">
        <f t="shared" si="11"/>
        <v>0</v>
      </c>
      <c r="J21">
        <f t="shared" si="4"/>
        <v>0</v>
      </c>
      <c r="K21">
        <f t="shared" si="5"/>
        <v>0</v>
      </c>
      <c r="L21">
        <f t="shared" si="6"/>
        <v>0</v>
      </c>
      <c r="M21">
        <f t="shared" si="7"/>
        <v>0</v>
      </c>
      <c r="N21">
        <f t="shared" si="8"/>
        <v>0</v>
      </c>
      <c r="O21" s="12">
        <f t="shared" si="12"/>
        <v>0</v>
      </c>
      <c r="P21" s="23">
        <f t="shared" si="9"/>
        <v>1</v>
      </c>
      <c r="Q21">
        <f t="shared" si="10"/>
        <v>100</v>
      </c>
    </row>
    <row r="22" spans="2:17" hidden="1">
      <c r="B22" s="15">
        <v>42053</v>
      </c>
      <c r="C22" s="12">
        <f>VLOOKUP(B22,'Hash distribution and Revenue '!B24:S764,12,1)</f>
        <v>2.5988314799999999E-2</v>
      </c>
      <c r="D22">
        <f>VLOOKUP(B22,'Hash distribution and Revenue '!B24:S764,8,1)</f>
        <v>0</v>
      </c>
      <c r="E22" s="12">
        <f t="shared" si="0"/>
        <v>0</v>
      </c>
      <c r="F22" s="12">
        <f t="shared" si="1"/>
        <v>0</v>
      </c>
      <c r="G22">
        <f t="shared" si="2"/>
        <v>0</v>
      </c>
      <c r="H22">
        <f t="shared" si="3"/>
        <v>0</v>
      </c>
      <c r="I22" s="21">
        <f t="shared" si="11"/>
        <v>0</v>
      </c>
      <c r="J22">
        <f t="shared" si="4"/>
        <v>0</v>
      </c>
      <c r="K22">
        <f t="shared" si="5"/>
        <v>0</v>
      </c>
      <c r="L22">
        <f t="shared" si="6"/>
        <v>0</v>
      </c>
      <c r="M22">
        <f t="shared" si="7"/>
        <v>0</v>
      </c>
      <c r="N22">
        <f t="shared" si="8"/>
        <v>0</v>
      </c>
      <c r="O22" s="12">
        <f t="shared" si="12"/>
        <v>0</v>
      </c>
      <c r="P22" s="23">
        <f t="shared" si="9"/>
        <v>1</v>
      </c>
      <c r="Q22">
        <f t="shared" si="10"/>
        <v>100</v>
      </c>
    </row>
    <row r="23" spans="2:17" hidden="1">
      <c r="B23" s="15">
        <v>42056</v>
      </c>
      <c r="C23" s="12">
        <f>VLOOKUP(B23,'Hash distribution and Revenue '!B25:S765,12,1)</f>
        <v>2.7099574128000001E-2</v>
      </c>
      <c r="D23">
        <f>VLOOKUP(B23,'Hash distribution and Revenue '!B25:S765,8,1)</f>
        <v>0</v>
      </c>
      <c r="E23" s="12">
        <f t="shared" si="0"/>
        <v>0</v>
      </c>
      <c r="F23" s="12">
        <f t="shared" si="1"/>
        <v>0</v>
      </c>
      <c r="G23">
        <f t="shared" si="2"/>
        <v>0</v>
      </c>
      <c r="H23">
        <f t="shared" si="3"/>
        <v>0</v>
      </c>
      <c r="I23" s="21">
        <f t="shared" si="11"/>
        <v>0</v>
      </c>
      <c r="J23">
        <f t="shared" si="4"/>
        <v>0</v>
      </c>
      <c r="K23">
        <f t="shared" si="5"/>
        <v>0</v>
      </c>
      <c r="L23">
        <f t="shared" si="6"/>
        <v>0</v>
      </c>
      <c r="M23">
        <f t="shared" si="7"/>
        <v>0</v>
      </c>
      <c r="N23">
        <f t="shared" si="8"/>
        <v>0</v>
      </c>
      <c r="O23" s="12">
        <f t="shared" si="12"/>
        <v>0</v>
      </c>
      <c r="P23" s="23">
        <f t="shared" si="9"/>
        <v>1</v>
      </c>
      <c r="Q23">
        <f t="shared" si="10"/>
        <v>100</v>
      </c>
    </row>
    <row r="24" spans="2:17" hidden="1">
      <c r="B24" s="15">
        <v>42059</v>
      </c>
      <c r="C24" s="12">
        <f>VLOOKUP(B24,'Hash distribution and Revenue '!B26:S766,12,1)</f>
        <v>2.7604692008E-2</v>
      </c>
      <c r="D24">
        <f>VLOOKUP(B24,'Hash distribution and Revenue '!B26:S766,8,1)</f>
        <v>0</v>
      </c>
      <c r="E24" s="12">
        <f t="shared" si="0"/>
        <v>0</v>
      </c>
      <c r="F24" s="12">
        <f t="shared" si="1"/>
        <v>0</v>
      </c>
      <c r="G24">
        <f t="shared" si="2"/>
        <v>0</v>
      </c>
      <c r="H24">
        <f t="shared" si="3"/>
        <v>0</v>
      </c>
      <c r="I24" s="21">
        <f t="shared" si="11"/>
        <v>0</v>
      </c>
      <c r="J24">
        <f t="shared" si="4"/>
        <v>0</v>
      </c>
      <c r="K24">
        <f t="shared" si="5"/>
        <v>0</v>
      </c>
      <c r="L24">
        <f t="shared" si="6"/>
        <v>0</v>
      </c>
      <c r="M24">
        <f t="shared" si="7"/>
        <v>0</v>
      </c>
      <c r="N24">
        <f t="shared" si="8"/>
        <v>0</v>
      </c>
      <c r="O24" s="12">
        <f t="shared" si="12"/>
        <v>0</v>
      </c>
      <c r="P24" s="23">
        <f t="shared" si="9"/>
        <v>1</v>
      </c>
      <c r="Q24">
        <f t="shared" si="10"/>
        <v>100</v>
      </c>
    </row>
    <row r="25" spans="2:17" hidden="1">
      <c r="B25" s="15">
        <v>42062</v>
      </c>
      <c r="C25" s="12">
        <f>VLOOKUP(B25,'Hash distribution and Revenue '!B27:S767,12,1)</f>
        <v>2.7064468648000002E-2</v>
      </c>
      <c r="D25">
        <f>VLOOKUP(B25,'Hash distribution and Revenue '!B27:S767,8,1)</f>
        <v>0</v>
      </c>
      <c r="E25" s="12">
        <f t="shared" si="0"/>
        <v>0</v>
      </c>
      <c r="F25" s="12">
        <f t="shared" si="1"/>
        <v>0</v>
      </c>
      <c r="G25">
        <f t="shared" si="2"/>
        <v>0</v>
      </c>
      <c r="H25">
        <f t="shared" si="3"/>
        <v>0</v>
      </c>
      <c r="I25" s="21">
        <f t="shared" si="11"/>
        <v>0</v>
      </c>
      <c r="J25">
        <f t="shared" si="4"/>
        <v>0</v>
      </c>
      <c r="K25">
        <f t="shared" si="5"/>
        <v>0</v>
      </c>
      <c r="L25">
        <f t="shared" si="6"/>
        <v>0</v>
      </c>
      <c r="M25">
        <f t="shared" si="7"/>
        <v>0</v>
      </c>
      <c r="N25">
        <f t="shared" si="8"/>
        <v>0</v>
      </c>
      <c r="O25" s="12">
        <f t="shared" si="12"/>
        <v>0</v>
      </c>
      <c r="P25" s="23">
        <f t="shared" si="9"/>
        <v>1</v>
      </c>
      <c r="Q25">
        <f t="shared" si="10"/>
        <v>100</v>
      </c>
    </row>
    <row r="26" spans="2:17" hidden="1">
      <c r="B26" s="15">
        <v>42065</v>
      </c>
      <c r="C26" s="12">
        <f>VLOOKUP(B26,'Hash distribution and Revenue '!B28:S768,12,1)</f>
        <v>2.6834913880000002E-2</v>
      </c>
      <c r="D26">
        <f>VLOOKUP(B26,'Hash distribution and Revenue '!B28:S768,8,1)</f>
        <v>0</v>
      </c>
      <c r="E26" s="12">
        <f t="shared" si="0"/>
        <v>0</v>
      </c>
      <c r="F26" s="12">
        <f t="shared" si="1"/>
        <v>0</v>
      </c>
      <c r="G26">
        <f t="shared" si="2"/>
        <v>0</v>
      </c>
      <c r="H26">
        <f t="shared" si="3"/>
        <v>0</v>
      </c>
      <c r="I26" s="21">
        <f t="shared" si="11"/>
        <v>0</v>
      </c>
      <c r="J26">
        <f t="shared" si="4"/>
        <v>0</v>
      </c>
      <c r="K26">
        <f t="shared" si="5"/>
        <v>0</v>
      </c>
      <c r="L26">
        <f t="shared" si="6"/>
        <v>0</v>
      </c>
      <c r="M26">
        <f t="shared" si="7"/>
        <v>0</v>
      </c>
      <c r="N26">
        <f t="shared" si="8"/>
        <v>0</v>
      </c>
      <c r="O26" s="12">
        <f t="shared" si="12"/>
        <v>0</v>
      </c>
      <c r="P26" s="23">
        <f t="shared" si="9"/>
        <v>1</v>
      </c>
      <c r="Q26">
        <f t="shared" si="10"/>
        <v>100</v>
      </c>
    </row>
    <row r="27" spans="2:17" hidden="1">
      <c r="B27" s="15">
        <v>42068</v>
      </c>
      <c r="C27" s="12">
        <f>VLOOKUP(B27,'Hash distribution and Revenue '!B29:S769,12,1)</f>
        <v>2.7768748592E-2</v>
      </c>
      <c r="D27">
        <f>VLOOKUP(B27,'Hash distribution and Revenue '!B29:S769,8,1)</f>
        <v>0</v>
      </c>
      <c r="E27" s="12">
        <f t="shared" si="0"/>
        <v>0</v>
      </c>
      <c r="F27" s="12">
        <f t="shared" si="1"/>
        <v>0</v>
      </c>
      <c r="G27">
        <f t="shared" si="2"/>
        <v>0</v>
      </c>
      <c r="H27">
        <f t="shared" si="3"/>
        <v>0</v>
      </c>
      <c r="I27" s="21">
        <f t="shared" si="11"/>
        <v>0</v>
      </c>
      <c r="J27">
        <f t="shared" si="4"/>
        <v>0</v>
      </c>
      <c r="K27">
        <f t="shared" si="5"/>
        <v>0</v>
      </c>
      <c r="L27">
        <f t="shared" si="6"/>
        <v>0</v>
      </c>
      <c r="M27">
        <f t="shared" si="7"/>
        <v>0</v>
      </c>
      <c r="N27">
        <f t="shared" si="8"/>
        <v>0</v>
      </c>
      <c r="O27" s="12">
        <f t="shared" si="12"/>
        <v>0</v>
      </c>
      <c r="P27" s="23">
        <f t="shared" si="9"/>
        <v>1</v>
      </c>
      <c r="Q27">
        <f t="shared" si="10"/>
        <v>100</v>
      </c>
    </row>
    <row r="28" spans="2:17" hidden="1">
      <c r="B28" s="15">
        <v>42071</v>
      </c>
      <c r="C28" s="12">
        <f>VLOOKUP(B28,'Hash distribution and Revenue '!B30:S770,12,1)</f>
        <v>2.6999604648000001E-2</v>
      </c>
      <c r="D28">
        <f>VLOOKUP(B28,'Hash distribution and Revenue '!B30:S770,8,1)</f>
        <v>0</v>
      </c>
      <c r="E28" s="12">
        <f t="shared" si="0"/>
        <v>0</v>
      </c>
      <c r="F28" s="12">
        <f t="shared" si="1"/>
        <v>0</v>
      </c>
      <c r="G28">
        <f t="shared" si="2"/>
        <v>0</v>
      </c>
      <c r="H28">
        <f t="shared" si="3"/>
        <v>0</v>
      </c>
      <c r="I28" s="21">
        <f t="shared" si="11"/>
        <v>0</v>
      </c>
      <c r="J28">
        <f t="shared" si="4"/>
        <v>0</v>
      </c>
      <c r="K28">
        <f t="shared" si="5"/>
        <v>0</v>
      </c>
      <c r="L28">
        <f t="shared" si="6"/>
        <v>0</v>
      </c>
      <c r="M28">
        <f t="shared" si="7"/>
        <v>0</v>
      </c>
      <c r="N28">
        <f t="shared" si="8"/>
        <v>0</v>
      </c>
      <c r="O28" s="12">
        <f t="shared" si="12"/>
        <v>0</v>
      </c>
      <c r="P28" s="23">
        <f t="shared" si="9"/>
        <v>1</v>
      </c>
      <c r="Q28">
        <f t="shared" si="10"/>
        <v>100</v>
      </c>
    </row>
    <row r="29" spans="2:17" hidden="1">
      <c r="B29" s="15">
        <v>42074</v>
      </c>
      <c r="C29" s="12">
        <f>VLOOKUP(B29,'Hash distribution and Revenue '!B31:S771,12,1)</f>
        <v>2.6896203496000002E-2</v>
      </c>
      <c r="D29">
        <f>VLOOKUP(B29,'Hash distribution and Revenue '!B31:S771,8,1)</f>
        <v>0</v>
      </c>
      <c r="E29" s="12">
        <f t="shared" si="0"/>
        <v>0</v>
      </c>
      <c r="F29" s="12">
        <f t="shared" si="1"/>
        <v>0</v>
      </c>
      <c r="G29">
        <f t="shared" si="2"/>
        <v>0</v>
      </c>
      <c r="H29">
        <f t="shared" si="3"/>
        <v>0</v>
      </c>
      <c r="I29" s="21">
        <f t="shared" si="11"/>
        <v>0</v>
      </c>
      <c r="J29">
        <f t="shared" si="4"/>
        <v>0</v>
      </c>
      <c r="K29">
        <f t="shared" si="5"/>
        <v>0</v>
      </c>
      <c r="L29">
        <f t="shared" si="6"/>
        <v>0</v>
      </c>
      <c r="M29">
        <f t="shared" si="7"/>
        <v>0</v>
      </c>
      <c r="N29">
        <f t="shared" si="8"/>
        <v>0</v>
      </c>
      <c r="O29" s="12">
        <f t="shared" si="12"/>
        <v>0</v>
      </c>
      <c r="P29" s="23">
        <f t="shared" si="9"/>
        <v>1</v>
      </c>
      <c r="Q29">
        <f t="shared" si="10"/>
        <v>100</v>
      </c>
    </row>
    <row r="30" spans="2:17" hidden="1">
      <c r="B30" s="15">
        <v>42077</v>
      </c>
      <c r="C30" s="12">
        <f>VLOOKUP(B30,'Hash distribution and Revenue '!B32:S772,12,1)</f>
        <v>2.7749254328E-2</v>
      </c>
      <c r="D30">
        <f>VLOOKUP(B30,'Hash distribution and Revenue '!B32:S772,8,1)</f>
        <v>0</v>
      </c>
      <c r="E30" s="12">
        <f t="shared" si="0"/>
        <v>0</v>
      </c>
      <c r="F30" s="12">
        <f t="shared" si="1"/>
        <v>0</v>
      </c>
      <c r="G30">
        <f t="shared" si="2"/>
        <v>0</v>
      </c>
      <c r="H30">
        <f t="shared" si="3"/>
        <v>0</v>
      </c>
      <c r="I30" s="21">
        <f t="shared" si="11"/>
        <v>0</v>
      </c>
      <c r="J30">
        <f t="shared" si="4"/>
        <v>0</v>
      </c>
      <c r="K30">
        <f t="shared" si="5"/>
        <v>0</v>
      </c>
      <c r="L30">
        <f t="shared" si="6"/>
        <v>0</v>
      </c>
      <c r="M30">
        <f t="shared" si="7"/>
        <v>0</v>
      </c>
      <c r="N30">
        <f t="shared" si="8"/>
        <v>0</v>
      </c>
      <c r="O30" s="12">
        <f t="shared" si="12"/>
        <v>0</v>
      </c>
      <c r="P30" s="23">
        <f t="shared" si="9"/>
        <v>1</v>
      </c>
      <c r="Q30">
        <f t="shared" si="10"/>
        <v>100</v>
      </c>
    </row>
    <row r="31" spans="2:17" hidden="1">
      <c r="B31" s="15">
        <v>42080</v>
      </c>
      <c r="C31" s="12">
        <f>VLOOKUP(B31,'Hash distribution and Revenue '!B33:S773,12,1)</f>
        <v>2.6998306488000001E-2</v>
      </c>
      <c r="D31">
        <f>VLOOKUP(B31,'Hash distribution and Revenue '!B33:S773,8,1)</f>
        <v>0</v>
      </c>
      <c r="E31" s="12">
        <f t="shared" si="0"/>
        <v>0</v>
      </c>
      <c r="F31" s="12">
        <f t="shared" si="1"/>
        <v>0</v>
      </c>
      <c r="G31">
        <f t="shared" si="2"/>
        <v>0</v>
      </c>
      <c r="H31">
        <f t="shared" si="3"/>
        <v>0</v>
      </c>
      <c r="I31" s="21">
        <f t="shared" si="11"/>
        <v>0</v>
      </c>
      <c r="J31">
        <f t="shared" si="4"/>
        <v>0</v>
      </c>
      <c r="K31">
        <f t="shared" si="5"/>
        <v>0</v>
      </c>
      <c r="L31">
        <f t="shared" si="6"/>
        <v>0</v>
      </c>
      <c r="M31">
        <f t="shared" si="7"/>
        <v>0</v>
      </c>
      <c r="N31">
        <f t="shared" si="8"/>
        <v>0</v>
      </c>
      <c r="O31" s="12">
        <f t="shared" si="12"/>
        <v>0</v>
      </c>
      <c r="P31" s="23">
        <f t="shared" si="9"/>
        <v>1</v>
      </c>
      <c r="Q31">
        <f t="shared" si="10"/>
        <v>100</v>
      </c>
    </row>
    <row r="32" spans="2:17" hidden="1">
      <c r="B32" s="15">
        <v>42083</v>
      </c>
      <c r="C32" s="12">
        <f>VLOOKUP(B32,'Hash distribution and Revenue '!B34:S774,12,1)</f>
        <v>2.6082196288000001E-2</v>
      </c>
      <c r="D32">
        <f>VLOOKUP(B32,'Hash distribution and Revenue '!B34:S774,8,1)</f>
        <v>0</v>
      </c>
      <c r="E32" s="12">
        <f t="shared" si="0"/>
        <v>0</v>
      </c>
      <c r="F32" s="12">
        <f t="shared" si="1"/>
        <v>0</v>
      </c>
      <c r="G32">
        <f t="shared" si="2"/>
        <v>0</v>
      </c>
      <c r="H32">
        <f t="shared" si="3"/>
        <v>0</v>
      </c>
      <c r="I32" s="21">
        <f t="shared" si="11"/>
        <v>0</v>
      </c>
      <c r="J32">
        <f t="shared" si="4"/>
        <v>0</v>
      </c>
      <c r="K32">
        <f t="shared" si="5"/>
        <v>0</v>
      </c>
      <c r="L32">
        <f t="shared" si="6"/>
        <v>0</v>
      </c>
      <c r="M32">
        <f t="shared" si="7"/>
        <v>0</v>
      </c>
      <c r="N32">
        <f t="shared" si="8"/>
        <v>0</v>
      </c>
      <c r="O32" s="12">
        <f t="shared" si="12"/>
        <v>0</v>
      </c>
      <c r="P32" s="23">
        <f t="shared" si="9"/>
        <v>1</v>
      </c>
      <c r="Q32">
        <f t="shared" si="10"/>
        <v>100</v>
      </c>
    </row>
    <row r="33" spans="2:17" hidden="1">
      <c r="B33" s="15">
        <v>42086</v>
      </c>
      <c r="C33" s="12">
        <f>VLOOKUP(B33,'Hash distribution and Revenue '!B35:S775,12,1)</f>
        <v>2.6648029056000003E-2</v>
      </c>
      <c r="D33">
        <f>VLOOKUP(B33,'Hash distribution and Revenue '!B35:S775,8,1)</f>
        <v>0</v>
      </c>
      <c r="E33" s="12">
        <f t="shared" si="0"/>
        <v>0</v>
      </c>
      <c r="F33" s="12">
        <f t="shared" si="1"/>
        <v>0</v>
      </c>
      <c r="G33">
        <f t="shared" si="2"/>
        <v>0</v>
      </c>
      <c r="H33">
        <f t="shared" si="3"/>
        <v>0</v>
      </c>
      <c r="I33" s="21">
        <f t="shared" si="11"/>
        <v>0</v>
      </c>
      <c r="J33">
        <f t="shared" si="4"/>
        <v>0</v>
      </c>
      <c r="K33">
        <f t="shared" si="5"/>
        <v>0</v>
      </c>
      <c r="L33">
        <f t="shared" si="6"/>
        <v>0</v>
      </c>
      <c r="M33">
        <f t="shared" si="7"/>
        <v>0</v>
      </c>
      <c r="N33">
        <f t="shared" si="8"/>
        <v>0</v>
      </c>
      <c r="O33" s="12">
        <f t="shared" si="12"/>
        <v>0</v>
      </c>
      <c r="P33" s="23">
        <f t="shared" si="9"/>
        <v>1</v>
      </c>
      <c r="Q33">
        <f t="shared" si="10"/>
        <v>100</v>
      </c>
    </row>
    <row r="34" spans="2:17" hidden="1">
      <c r="B34" s="15">
        <v>42089</v>
      </c>
      <c r="C34" s="12">
        <f>VLOOKUP(B34,'Hash distribution and Revenue '!B36:S776,12,1)</f>
        <v>2.7415943824000002E-2</v>
      </c>
      <c r="D34">
        <f>VLOOKUP(B34,'Hash distribution and Revenue '!B36:S776,8,1)</f>
        <v>0</v>
      </c>
      <c r="E34" s="12">
        <f t="shared" si="0"/>
        <v>0</v>
      </c>
      <c r="F34" s="12">
        <f t="shared" si="1"/>
        <v>0</v>
      </c>
      <c r="G34">
        <f t="shared" si="2"/>
        <v>0</v>
      </c>
      <c r="H34">
        <f t="shared" si="3"/>
        <v>0</v>
      </c>
      <c r="I34" s="21">
        <f t="shared" si="11"/>
        <v>0</v>
      </c>
      <c r="J34">
        <f t="shared" si="4"/>
        <v>0</v>
      </c>
      <c r="K34">
        <f t="shared" si="5"/>
        <v>0</v>
      </c>
      <c r="L34">
        <f t="shared" si="6"/>
        <v>0</v>
      </c>
      <c r="M34">
        <f t="shared" si="7"/>
        <v>0</v>
      </c>
      <c r="N34">
        <f t="shared" si="8"/>
        <v>0</v>
      </c>
      <c r="O34" s="12">
        <f t="shared" si="12"/>
        <v>0</v>
      </c>
      <c r="P34" s="23">
        <f t="shared" si="9"/>
        <v>1</v>
      </c>
      <c r="Q34">
        <f t="shared" si="10"/>
        <v>100</v>
      </c>
    </row>
    <row r="35" spans="2:17" hidden="1">
      <c r="B35" s="15">
        <v>42092</v>
      </c>
      <c r="C35" s="12">
        <f>VLOOKUP(B35,'Hash distribution and Revenue '!B37:S777,12,1)</f>
        <v>2.8890058312000002E-2</v>
      </c>
      <c r="D35">
        <f>VLOOKUP(B35,'Hash distribution and Revenue '!B37:S777,8,1)</f>
        <v>0</v>
      </c>
      <c r="E35" s="12">
        <f t="shared" si="0"/>
        <v>0</v>
      </c>
      <c r="F35" s="12">
        <f t="shared" si="1"/>
        <v>0</v>
      </c>
      <c r="G35">
        <f t="shared" si="2"/>
        <v>0</v>
      </c>
      <c r="H35">
        <f t="shared" si="3"/>
        <v>0</v>
      </c>
      <c r="I35" s="21">
        <f t="shared" si="11"/>
        <v>0</v>
      </c>
      <c r="J35">
        <f t="shared" si="4"/>
        <v>0</v>
      </c>
      <c r="K35">
        <f t="shared" si="5"/>
        <v>0</v>
      </c>
      <c r="L35">
        <f t="shared" si="6"/>
        <v>0</v>
      </c>
      <c r="M35">
        <f t="shared" si="7"/>
        <v>0</v>
      </c>
      <c r="N35">
        <f t="shared" si="8"/>
        <v>0</v>
      </c>
      <c r="O35" s="12">
        <f t="shared" si="12"/>
        <v>0</v>
      </c>
      <c r="P35" s="23">
        <f t="shared" si="9"/>
        <v>1</v>
      </c>
      <c r="Q35">
        <f t="shared" si="10"/>
        <v>100</v>
      </c>
    </row>
    <row r="36" spans="2:17" hidden="1">
      <c r="B36" s="15">
        <v>42095</v>
      </c>
      <c r="C36" s="12">
        <f>VLOOKUP(B36,'Hash distribution and Revenue '!B38:S778,12,1)</f>
        <v>2.9115533280000001E-2</v>
      </c>
      <c r="D36">
        <f>VLOOKUP(B36,'Hash distribution and Revenue '!B38:S778,8,1)</f>
        <v>0</v>
      </c>
      <c r="E36" s="12">
        <f t="shared" si="0"/>
        <v>0</v>
      </c>
      <c r="F36" s="12">
        <f t="shared" si="1"/>
        <v>0</v>
      </c>
      <c r="G36">
        <f t="shared" si="2"/>
        <v>0</v>
      </c>
      <c r="H36">
        <f t="shared" si="3"/>
        <v>0</v>
      </c>
      <c r="I36" s="21">
        <f t="shared" si="11"/>
        <v>0</v>
      </c>
      <c r="J36">
        <f t="shared" si="4"/>
        <v>0</v>
      </c>
      <c r="K36">
        <f t="shared" si="5"/>
        <v>0</v>
      </c>
      <c r="L36">
        <f t="shared" si="6"/>
        <v>0</v>
      </c>
      <c r="M36">
        <f t="shared" si="7"/>
        <v>0</v>
      </c>
      <c r="N36">
        <f t="shared" si="8"/>
        <v>0</v>
      </c>
      <c r="O36" s="12">
        <f t="shared" si="12"/>
        <v>0</v>
      </c>
      <c r="P36" s="23">
        <f t="shared" si="9"/>
        <v>1</v>
      </c>
      <c r="Q36">
        <f t="shared" si="10"/>
        <v>100</v>
      </c>
    </row>
    <row r="37" spans="2:17" hidden="1">
      <c r="B37" s="15">
        <v>42098</v>
      </c>
      <c r="C37" s="12">
        <f>VLOOKUP(B37,'Hash distribution and Revenue '!B39:S779,12,1)</f>
        <v>2.7947727024000002E-2</v>
      </c>
      <c r="D37">
        <f>VLOOKUP(B37,'Hash distribution and Revenue '!B39:S779,8,1)</f>
        <v>0</v>
      </c>
      <c r="E37" s="12">
        <f t="shared" si="0"/>
        <v>0</v>
      </c>
      <c r="F37" s="12">
        <f t="shared" si="1"/>
        <v>0</v>
      </c>
      <c r="G37">
        <f t="shared" si="2"/>
        <v>0</v>
      </c>
      <c r="H37">
        <f t="shared" si="3"/>
        <v>0</v>
      </c>
      <c r="I37" s="21">
        <f t="shared" si="11"/>
        <v>0</v>
      </c>
      <c r="J37">
        <f t="shared" si="4"/>
        <v>0</v>
      </c>
      <c r="K37">
        <f t="shared" si="5"/>
        <v>0</v>
      </c>
      <c r="L37">
        <f t="shared" si="6"/>
        <v>0</v>
      </c>
      <c r="M37">
        <f t="shared" si="7"/>
        <v>0</v>
      </c>
      <c r="N37">
        <f t="shared" si="8"/>
        <v>0</v>
      </c>
      <c r="O37" s="12">
        <f t="shared" si="12"/>
        <v>0</v>
      </c>
      <c r="P37" s="23">
        <f t="shared" si="9"/>
        <v>1</v>
      </c>
      <c r="Q37">
        <f t="shared" si="10"/>
        <v>100</v>
      </c>
    </row>
    <row r="38" spans="2:17" hidden="1">
      <c r="B38" s="15">
        <v>42101</v>
      </c>
      <c r="C38" s="12">
        <f>VLOOKUP(B38,'Hash distribution and Revenue '!B40:S780,12,1)</f>
        <v>2.7730624752000003E-2</v>
      </c>
      <c r="D38">
        <f>VLOOKUP(B38,'Hash distribution and Revenue '!B40:S780,8,1)</f>
        <v>0</v>
      </c>
      <c r="E38" s="12">
        <f t="shared" si="0"/>
        <v>0</v>
      </c>
      <c r="F38" s="12">
        <f t="shared" si="1"/>
        <v>0</v>
      </c>
      <c r="G38">
        <f t="shared" si="2"/>
        <v>0</v>
      </c>
      <c r="H38">
        <f t="shared" si="3"/>
        <v>0</v>
      </c>
      <c r="I38" s="21">
        <f t="shared" si="11"/>
        <v>0</v>
      </c>
      <c r="J38">
        <f t="shared" si="4"/>
        <v>0</v>
      </c>
      <c r="K38">
        <f t="shared" si="5"/>
        <v>0</v>
      </c>
      <c r="L38">
        <f t="shared" si="6"/>
        <v>0</v>
      </c>
      <c r="M38">
        <f t="shared" si="7"/>
        <v>0</v>
      </c>
      <c r="N38">
        <f t="shared" si="8"/>
        <v>0</v>
      </c>
      <c r="O38" s="12">
        <f t="shared" si="12"/>
        <v>0</v>
      </c>
      <c r="P38" s="23">
        <f t="shared" si="9"/>
        <v>1</v>
      </c>
      <c r="Q38">
        <f t="shared" si="10"/>
        <v>100</v>
      </c>
    </row>
    <row r="39" spans="2:17" hidden="1">
      <c r="B39" s="15">
        <v>42104</v>
      </c>
      <c r="C39" s="12">
        <f>VLOOKUP(B39,'Hash distribution and Revenue '!B41:S781,12,1)</f>
        <v>2.7671530328000002E-2</v>
      </c>
      <c r="D39">
        <f>VLOOKUP(B39,'Hash distribution and Revenue '!B41:S781,8,1)</f>
        <v>0</v>
      </c>
      <c r="E39" s="12">
        <f t="shared" si="0"/>
        <v>0</v>
      </c>
      <c r="F39" s="12">
        <f t="shared" si="1"/>
        <v>0</v>
      </c>
      <c r="G39">
        <f t="shared" si="2"/>
        <v>0</v>
      </c>
      <c r="H39">
        <f t="shared" si="3"/>
        <v>0</v>
      </c>
      <c r="I39" s="21">
        <f t="shared" si="11"/>
        <v>0</v>
      </c>
      <c r="J39">
        <f t="shared" si="4"/>
        <v>0</v>
      </c>
      <c r="K39">
        <f t="shared" si="5"/>
        <v>0</v>
      </c>
      <c r="L39">
        <f t="shared" si="6"/>
        <v>0</v>
      </c>
      <c r="M39">
        <f t="shared" si="7"/>
        <v>0</v>
      </c>
      <c r="N39">
        <f t="shared" si="8"/>
        <v>0</v>
      </c>
      <c r="O39" s="12">
        <f t="shared" si="12"/>
        <v>0</v>
      </c>
      <c r="P39" s="23">
        <f t="shared" si="9"/>
        <v>1</v>
      </c>
      <c r="Q39">
        <f t="shared" si="10"/>
        <v>100</v>
      </c>
    </row>
    <row r="40" spans="2:17" hidden="1">
      <c r="B40" s="15">
        <v>42107</v>
      </c>
      <c r="C40" s="12">
        <f>VLOOKUP(B40,'Hash distribution and Revenue '!B42:S782,12,1)</f>
        <v>2.7529526232000001E-2</v>
      </c>
      <c r="D40">
        <f>VLOOKUP(B40,'Hash distribution and Revenue '!B42:S782,8,1)</f>
        <v>0</v>
      </c>
      <c r="E40" s="12">
        <f t="shared" si="0"/>
        <v>0</v>
      </c>
      <c r="F40" s="12">
        <f t="shared" si="1"/>
        <v>0</v>
      </c>
      <c r="G40">
        <f t="shared" si="2"/>
        <v>0</v>
      </c>
      <c r="H40">
        <f t="shared" si="3"/>
        <v>0</v>
      </c>
      <c r="I40" s="21">
        <f t="shared" si="11"/>
        <v>0</v>
      </c>
      <c r="J40">
        <f t="shared" si="4"/>
        <v>0</v>
      </c>
      <c r="K40">
        <f t="shared" si="5"/>
        <v>0</v>
      </c>
      <c r="L40">
        <f t="shared" si="6"/>
        <v>0</v>
      </c>
      <c r="M40">
        <f t="shared" si="7"/>
        <v>0</v>
      </c>
      <c r="N40">
        <f t="shared" si="8"/>
        <v>0</v>
      </c>
      <c r="O40" s="12">
        <f t="shared" si="12"/>
        <v>0</v>
      </c>
      <c r="P40" s="23">
        <f t="shared" si="9"/>
        <v>1</v>
      </c>
      <c r="Q40">
        <f t="shared" si="10"/>
        <v>100</v>
      </c>
    </row>
    <row r="41" spans="2:17" hidden="1">
      <c r="B41" s="15">
        <v>42110</v>
      </c>
      <c r="C41" s="12">
        <f>VLOOKUP(B41,'Hash distribution and Revenue '!B43:S783,12,1)</f>
        <v>2.7417160816E-2</v>
      </c>
      <c r="D41">
        <f>VLOOKUP(B41,'Hash distribution and Revenue '!B43:S783,8,1)</f>
        <v>0</v>
      </c>
      <c r="E41" s="12">
        <f t="shared" si="0"/>
        <v>0</v>
      </c>
      <c r="F41" s="12">
        <f t="shared" si="1"/>
        <v>0</v>
      </c>
      <c r="G41">
        <f t="shared" si="2"/>
        <v>0</v>
      </c>
      <c r="H41">
        <f t="shared" si="3"/>
        <v>0</v>
      </c>
      <c r="I41" s="21">
        <f t="shared" si="11"/>
        <v>0</v>
      </c>
      <c r="J41">
        <f t="shared" si="4"/>
        <v>0</v>
      </c>
      <c r="K41">
        <f t="shared" si="5"/>
        <v>0</v>
      </c>
      <c r="L41">
        <f t="shared" si="6"/>
        <v>0</v>
      </c>
      <c r="M41">
        <f t="shared" si="7"/>
        <v>0</v>
      </c>
      <c r="N41">
        <f t="shared" si="8"/>
        <v>0</v>
      </c>
      <c r="O41" s="12">
        <f t="shared" si="12"/>
        <v>0</v>
      </c>
      <c r="P41" s="23">
        <f t="shared" si="9"/>
        <v>1</v>
      </c>
      <c r="Q41">
        <f t="shared" si="10"/>
        <v>100</v>
      </c>
    </row>
    <row r="42" spans="2:17" hidden="1">
      <c r="B42" s="15">
        <v>42113</v>
      </c>
      <c r="C42" s="12">
        <f>VLOOKUP(B42,'Hash distribution and Revenue '!B44:S784,12,1)</f>
        <v>2.7164338640000001E-2</v>
      </c>
      <c r="D42">
        <f>VLOOKUP(B42,'Hash distribution and Revenue '!B44:S784,8,1)</f>
        <v>0</v>
      </c>
      <c r="E42" s="12">
        <f t="shared" si="0"/>
        <v>0</v>
      </c>
      <c r="F42" s="12">
        <f t="shared" si="1"/>
        <v>0</v>
      </c>
      <c r="G42">
        <f t="shared" si="2"/>
        <v>0</v>
      </c>
      <c r="H42">
        <f t="shared" si="3"/>
        <v>0</v>
      </c>
      <c r="I42" s="21">
        <f t="shared" si="11"/>
        <v>0</v>
      </c>
      <c r="J42">
        <f t="shared" si="4"/>
        <v>0</v>
      </c>
      <c r="K42">
        <f t="shared" si="5"/>
        <v>0</v>
      </c>
      <c r="L42">
        <f t="shared" si="6"/>
        <v>0</v>
      </c>
      <c r="M42">
        <f t="shared" si="7"/>
        <v>0</v>
      </c>
      <c r="N42">
        <f t="shared" si="8"/>
        <v>0</v>
      </c>
      <c r="O42" s="12">
        <f t="shared" si="12"/>
        <v>0</v>
      </c>
      <c r="P42" s="23">
        <f t="shared" si="9"/>
        <v>1</v>
      </c>
      <c r="Q42">
        <f t="shared" si="10"/>
        <v>100</v>
      </c>
    </row>
    <row r="43" spans="2:17" hidden="1">
      <c r="B43" s="15">
        <v>42116</v>
      </c>
      <c r="C43" s="12">
        <f>VLOOKUP(B43,'Hash distribution and Revenue '!B45:S785,12,1)</f>
        <v>2.7754257056000001E-2</v>
      </c>
      <c r="D43">
        <f>VLOOKUP(B43,'Hash distribution and Revenue '!B45:S785,8,1)</f>
        <v>0</v>
      </c>
      <c r="E43" s="12">
        <f t="shared" si="0"/>
        <v>0</v>
      </c>
      <c r="F43" s="12">
        <f t="shared" si="1"/>
        <v>0</v>
      </c>
      <c r="G43">
        <f t="shared" si="2"/>
        <v>0</v>
      </c>
      <c r="H43">
        <f t="shared" si="3"/>
        <v>0</v>
      </c>
      <c r="I43" s="21">
        <f t="shared" si="11"/>
        <v>0</v>
      </c>
      <c r="J43">
        <f t="shared" si="4"/>
        <v>0</v>
      </c>
      <c r="K43">
        <f t="shared" si="5"/>
        <v>0</v>
      </c>
      <c r="L43">
        <f t="shared" si="6"/>
        <v>0</v>
      </c>
      <c r="M43">
        <f t="shared" si="7"/>
        <v>0</v>
      </c>
      <c r="N43">
        <f t="shared" si="8"/>
        <v>0</v>
      </c>
      <c r="O43" s="12">
        <f t="shared" si="12"/>
        <v>0</v>
      </c>
      <c r="P43" s="23">
        <f t="shared" si="9"/>
        <v>1</v>
      </c>
      <c r="Q43">
        <f t="shared" si="10"/>
        <v>100</v>
      </c>
    </row>
    <row r="44" spans="2:17" hidden="1">
      <c r="B44" s="15">
        <v>42119</v>
      </c>
      <c r="C44" s="12">
        <f>VLOOKUP(B44,'Hash distribution and Revenue '!B46:S786,12,1)</f>
        <v>2.7885270992E-2</v>
      </c>
      <c r="D44">
        <f>VLOOKUP(B44,'Hash distribution and Revenue '!B46:S786,8,1)</f>
        <v>0</v>
      </c>
      <c r="E44" s="12">
        <f t="shared" si="0"/>
        <v>0</v>
      </c>
      <c r="F44" s="12">
        <f t="shared" si="1"/>
        <v>0</v>
      </c>
      <c r="G44">
        <f t="shared" si="2"/>
        <v>0</v>
      </c>
      <c r="H44">
        <f t="shared" si="3"/>
        <v>0</v>
      </c>
      <c r="I44" s="21">
        <f t="shared" si="11"/>
        <v>0</v>
      </c>
      <c r="J44">
        <f t="shared" si="4"/>
        <v>0</v>
      </c>
      <c r="K44">
        <f t="shared" si="5"/>
        <v>0</v>
      </c>
      <c r="L44">
        <f t="shared" si="6"/>
        <v>0</v>
      </c>
      <c r="M44">
        <f t="shared" si="7"/>
        <v>0</v>
      </c>
      <c r="N44">
        <f t="shared" si="8"/>
        <v>0</v>
      </c>
      <c r="O44" s="12">
        <f t="shared" si="12"/>
        <v>0</v>
      </c>
      <c r="P44" s="23">
        <f t="shared" si="9"/>
        <v>1</v>
      </c>
      <c r="Q44">
        <f t="shared" si="10"/>
        <v>100</v>
      </c>
    </row>
    <row r="45" spans="2:17" hidden="1">
      <c r="B45" s="15">
        <v>42122</v>
      </c>
      <c r="C45" s="12">
        <f>VLOOKUP(B45,'Hash distribution and Revenue '!B47:S787,12,1)</f>
        <v>2.8005923976000002E-2</v>
      </c>
      <c r="D45">
        <f>VLOOKUP(B45,'Hash distribution and Revenue '!B47:S787,8,1)</f>
        <v>0</v>
      </c>
      <c r="E45" s="12">
        <f t="shared" si="0"/>
        <v>0</v>
      </c>
      <c r="F45" s="12">
        <f t="shared" si="1"/>
        <v>0</v>
      </c>
      <c r="G45">
        <f t="shared" si="2"/>
        <v>0</v>
      </c>
      <c r="H45">
        <f t="shared" si="3"/>
        <v>0</v>
      </c>
      <c r="I45" s="21">
        <f t="shared" si="11"/>
        <v>0</v>
      </c>
      <c r="J45">
        <f t="shared" si="4"/>
        <v>0</v>
      </c>
      <c r="K45">
        <f t="shared" si="5"/>
        <v>0</v>
      </c>
      <c r="L45">
        <f t="shared" si="6"/>
        <v>0</v>
      </c>
      <c r="M45">
        <f t="shared" si="7"/>
        <v>0</v>
      </c>
      <c r="N45">
        <f t="shared" si="8"/>
        <v>0</v>
      </c>
      <c r="O45" s="12">
        <f t="shared" si="12"/>
        <v>0</v>
      </c>
      <c r="P45" s="23">
        <f t="shared" si="9"/>
        <v>1</v>
      </c>
      <c r="Q45">
        <f t="shared" si="10"/>
        <v>100</v>
      </c>
    </row>
    <row r="46" spans="2:17" hidden="1">
      <c r="B46" s="15">
        <v>42125</v>
      </c>
      <c r="C46" s="12">
        <f>VLOOKUP(B46,'Hash distribution and Revenue '!B48:S788,12,1)</f>
        <v>2.6642662736000002E-2</v>
      </c>
      <c r="D46">
        <f>VLOOKUP(B46,'Hash distribution and Revenue '!B48:S788,8,1)</f>
        <v>0</v>
      </c>
      <c r="E46" s="12">
        <f t="shared" si="0"/>
        <v>0</v>
      </c>
      <c r="F46" s="12">
        <f t="shared" si="1"/>
        <v>0</v>
      </c>
      <c r="G46">
        <f t="shared" si="2"/>
        <v>0</v>
      </c>
      <c r="H46">
        <f t="shared" si="3"/>
        <v>0</v>
      </c>
      <c r="I46" s="21">
        <f t="shared" si="11"/>
        <v>0</v>
      </c>
      <c r="J46">
        <f t="shared" si="4"/>
        <v>0</v>
      </c>
      <c r="K46">
        <f t="shared" si="5"/>
        <v>0</v>
      </c>
      <c r="L46">
        <f t="shared" si="6"/>
        <v>0</v>
      </c>
      <c r="M46">
        <f t="shared" si="7"/>
        <v>0</v>
      </c>
      <c r="N46">
        <f t="shared" si="8"/>
        <v>0</v>
      </c>
      <c r="O46" s="12">
        <f t="shared" si="12"/>
        <v>0</v>
      </c>
      <c r="P46" s="23">
        <f t="shared" si="9"/>
        <v>1</v>
      </c>
      <c r="Q46">
        <f t="shared" si="10"/>
        <v>100</v>
      </c>
    </row>
    <row r="47" spans="2:17" hidden="1">
      <c r="B47" s="15">
        <v>42128</v>
      </c>
      <c r="C47" s="12">
        <f>VLOOKUP(B47,'Hash distribution and Revenue '!B49:S789,12,1)</f>
        <v>2.7048388559999997E-2</v>
      </c>
      <c r="D47">
        <f>VLOOKUP(B47,'Hash distribution and Revenue '!B49:S789,8,1)</f>
        <v>0</v>
      </c>
      <c r="E47" s="12">
        <f t="shared" si="0"/>
        <v>0</v>
      </c>
      <c r="F47" s="12">
        <f t="shared" si="1"/>
        <v>0</v>
      </c>
      <c r="G47">
        <f t="shared" si="2"/>
        <v>0</v>
      </c>
      <c r="H47">
        <f t="shared" si="3"/>
        <v>0</v>
      </c>
      <c r="I47" s="21">
        <f t="shared" si="11"/>
        <v>0</v>
      </c>
      <c r="J47">
        <f t="shared" si="4"/>
        <v>0</v>
      </c>
      <c r="K47">
        <f t="shared" si="5"/>
        <v>0</v>
      </c>
      <c r="L47">
        <f t="shared" si="6"/>
        <v>0</v>
      </c>
      <c r="M47">
        <f t="shared" si="7"/>
        <v>0</v>
      </c>
      <c r="N47">
        <f t="shared" si="8"/>
        <v>0</v>
      </c>
      <c r="O47" s="12">
        <f t="shared" si="12"/>
        <v>0</v>
      </c>
      <c r="P47" s="23">
        <f t="shared" si="9"/>
        <v>1</v>
      </c>
      <c r="Q47">
        <f t="shared" si="10"/>
        <v>100</v>
      </c>
    </row>
    <row r="48" spans="2:17" hidden="1">
      <c r="B48" s="15">
        <v>42131</v>
      </c>
      <c r="C48" s="12">
        <f>VLOOKUP(B48,'Hash distribution and Revenue '!B50:S790,12,1)</f>
        <v>2.6512755632E-2</v>
      </c>
      <c r="D48">
        <f>VLOOKUP(B48,'Hash distribution and Revenue '!B50:S790,8,1)</f>
        <v>0</v>
      </c>
      <c r="E48" s="12">
        <f t="shared" si="0"/>
        <v>0</v>
      </c>
      <c r="F48" s="12">
        <f t="shared" si="1"/>
        <v>0</v>
      </c>
      <c r="G48">
        <f t="shared" si="2"/>
        <v>0</v>
      </c>
      <c r="H48">
        <f t="shared" si="3"/>
        <v>0</v>
      </c>
      <c r="I48" s="21">
        <f t="shared" si="11"/>
        <v>0</v>
      </c>
      <c r="J48">
        <f t="shared" si="4"/>
        <v>0</v>
      </c>
      <c r="K48">
        <f t="shared" si="5"/>
        <v>0</v>
      </c>
      <c r="L48">
        <f t="shared" si="6"/>
        <v>0</v>
      </c>
      <c r="M48">
        <f t="shared" si="7"/>
        <v>0</v>
      </c>
      <c r="N48">
        <f t="shared" si="8"/>
        <v>0</v>
      </c>
      <c r="O48" s="12">
        <f t="shared" si="12"/>
        <v>0</v>
      </c>
      <c r="P48" s="23">
        <f t="shared" si="9"/>
        <v>1</v>
      </c>
      <c r="Q48">
        <f t="shared" si="10"/>
        <v>100</v>
      </c>
    </row>
    <row r="49" spans="2:17" hidden="1">
      <c r="B49" s="15">
        <v>42134</v>
      </c>
      <c r="C49" s="12">
        <f>VLOOKUP(B49,'Hash distribution and Revenue '!B51:S791,12,1)</f>
        <v>2.7684267623999999E-2</v>
      </c>
      <c r="D49">
        <f>VLOOKUP(B49,'Hash distribution and Revenue '!B51:S791,8,1)</f>
        <v>0</v>
      </c>
      <c r="E49" s="12">
        <f t="shared" si="0"/>
        <v>0</v>
      </c>
      <c r="F49" s="12">
        <f t="shared" si="1"/>
        <v>0</v>
      </c>
      <c r="G49">
        <f t="shared" si="2"/>
        <v>0</v>
      </c>
      <c r="H49">
        <f t="shared" si="3"/>
        <v>0</v>
      </c>
      <c r="I49" s="21">
        <f t="shared" si="11"/>
        <v>0</v>
      </c>
      <c r="J49">
        <f t="shared" si="4"/>
        <v>0</v>
      </c>
      <c r="K49">
        <f t="shared" si="5"/>
        <v>0</v>
      </c>
      <c r="L49">
        <f t="shared" si="6"/>
        <v>0</v>
      </c>
      <c r="M49">
        <f t="shared" si="7"/>
        <v>0</v>
      </c>
      <c r="N49">
        <f t="shared" si="8"/>
        <v>0</v>
      </c>
      <c r="O49" s="12">
        <f t="shared" si="12"/>
        <v>0</v>
      </c>
      <c r="P49" s="23">
        <f t="shared" si="9"/>
        <v>1</v>
      </c>
      <c r="Q49">
        <f t="shared" si="10"/>
        <v>100</v>
      </c>
    </row>
    <row r="50" spans="2:17" hidden="1">
      <c r="B50" s="15">
        <v>42137</v>
      </c>
      <c r="C50" s="12">
        <f>VLOOKUP(B50,'Hash distribution and Revenue '!B52:S792,12,1)</f>
        <v>2.7337712264000003E-2</v>
      </c>
      <c r="D50">
        <f>VLOOKUP(B50,'Hash distribution and Revenue '!B52:S792,8,1)</f>
        <v>0</v>
      </c>
      <c r="E50" s="12">
        <f t="shared" si="0"/>
        <v>0</v>
      </c>
      <c r="F50" s="12">
        <f t="shared" si="1"/>
        <v>0</v>
      </c>
      <c r="G50">
        <f t="shared" si="2"/>
        <v>0</v>
      </c>
      <c r="H50">
        <f t="shared" si="3"/>
        <v>0</v>
      </c>
      <c r="I50" s="21">
        <f t="shared" si="11"/>
        <v>0</v>
      </c>
      <c r="J50">
        <f t="shared" si="4"/>
        <v>0</v>
      </c>
      <c r="K50">
        <f t="shared" si="5"/>
        <v>0</v>
      </c>
      <c r="L50">
        <f t="shared" si="6"/>
        <v>0</v>
      </c>
      <c r="M50">
        <f t="shared" si="7"/>
        <v>0</v>
      </c>
      <c r="N50">
        <f t="shared" si="8"/>
        <v>0</v>
      </c>
      <c r="O50" s="12">
        <f t="shared" si="12"/>
        <v>0</v>
      </c>
      <c r="P50" s="23">
        <f t="shared" si="9"/>
        <v>1</v>
      </c>
      <c r="Q50">
        <f t="shared" si="10"/>
        <v>100</v>
      </c>
    </row>
    <row r="51" spans="2:17" hidden="1">
      <c r="B51" s="15">
        <v>42140</v>
      </c>
      <c r="C51" s="12">
        <f>VLOOKUP(B51,'Hash distribution and Revenue '!B53:S793,12,1)</f>
        <v>2.7391846352E-2</v>
      </c>
      <c r="D51">
        <f>VLOOKUP(B51,'Hash distribution and Revenue '!B53:S793,8,1)</f>
        <v>0</v>
      </c>
      <c r="E51" s="12">
        <f t="shared" si="0"/>
        <v>0</v>
      </c>
      <c r="F51" s="12">
        <f t="shared" si="1"/>
        <v>0</v>
      </c>
      <c r="G51">
        <f t="shared" si="2"/>
        <v>0</v>
      </c>
      <c r="H51">
        <f t="shared" si="3"/>
        <v>0</v>
      </c>
      <c r="I51" s="21">
        <f t="shared" si="11"/>
        <v>0</v>
      </c>
      <c r="J51">
        <f t="shared" si="4"/>
        <v>0</v>
      </c>
      <c r="K51">
        <f t="shared" si="5"/>
        <v>0</v>
      </c>
      <c r="L51">
        <f t="shared" si="6"/>
        <v>0</v>
      </c>
      <c r="M51">
        <f t="shared" si="7"/>
        <v>0</v>
      </c>
      <c r="N51">
        <f t="shared" si="8"/>
        <v>0</v>
      </c>
      <c r="O51" s="12">
        <f t="shared" si="12"/>
        <v>0</v>
      </c>
      <c r="P51" s="23">
        <f t="shared" si="9"/>
        <v>1</v>
      </c>
      <c r="Q51">
        <f t="shared" si="10"/>
        <v>100</v>
      </c>
    </row>
    <row r="52" spans="2:17" hidden="1">
      <c r="B52" s="15">
        <v>42143</v>
      </c>
      <c r="C52" s="12">
        <f>VLOOKUP(B52,'Hash distribution and Revenue '!B54:S794,12,1)</f>
        <v>2.9211481687999998E-2</v>
      </c>
      <c r="D52">
        <f>VLOOKUP(B52,'Hash distribution and Revenue '!B54:S794,8,1)</f>
        <v>0</v>
      </c>
      <c r="E52" s="12">
        <f t="shared" si="0"/>
        <v>0</v>
      </c>
      <c r="F52" s="12">
        <f t="shared" si="1"/>
        <v>0</v>
      </c>
      <c r="G52">
        <f t="shared" si="2"/>
        <v>0</v>
      </c>
      <c r="H52">
        <f t="shared" si="3"/>
        <v>0</v>
      </c>
      <c r="I52" s="21">
        <f t="shared" si="11"/>
        <v>0</v>
      </c>
      <c r="J52">
        <f t="shared" si="4"/>
        <v>0</v>
      </c>
      <c r="K52">
        <f t="shared" si="5"/>
        <v>0</v>
      </c>
      <c r="L52">
        <f t="shared" si="6"/>
        <v>0</v>
      </c>
      <c r="M52">
        <f t="shared" si="7"/>
        <v>0</v>
      </c>
      <c r="N52">
        <f t="shared" si="8"/>
        <v>0</v>
      </c>
      <c r="O52" s="12">
        <f t="shared" si="12"/>
        <v>0</v>
      </c>
      <c r="P52" s="23">
        <f t="shared" si="9"/>
        <v>1</v>
      </c>
      <c r="Q52">
        <f t="shared" si="10"/>
        <v>100</v>
      </c>
    </row>
    <row r="53" spans="2:17" hidden="1">
      <c r="B53" s="15">
        <v>42146</v>
      </c>
      <c r="C53" s="12">
        <f>VLOOKUP(B53,'Hash distribution and Revenue '!B55:S795,12,1)</f>
        <v>2.8024317239999999E-2</v>
      </c>
      <c r="D53">
        <f>VLOOKUP(B53,'Hash distribution and Revenue '!B55:S795,8,1)</f>
        <v>0</v>
      </c>
      <c r="E53" s="12">
        <f t="shared" si="0"/>
        <v>0</v>
      </c>
      <c r="F53" s="12">
        <f t="shared" si="1"/>
        <v>0</v>
      </c>
      <c r="G53">
        <f t="shared" si="2"/>
        <v>0</v>
      </c>
      <c r="H53">
        <f t="shared" si="3"/>
        <v>0</v>
      </c>
      <c r="I53" s="21">
        <f t="shared" si="11"/>
        <v>0</v>
      </c>
      <c r="J53">
        <f t="shared" si="4"/>
        <v>0</v>
      </c>
      <c r="K53">
        <f t="shared" si="5"/>
        <v>0</v>
      </c>
      <c r="L53">
        <f t="shared" si="6"/>
        <v>0</v>
      </c>
      <c r="M53">
        <f t="shared" si="7"/>
        <v>0</v>
      </c>
      <c r="N53">
        <f t="shared" si="8"/>
        <v>0</v>
      </c>
      <c r="O53" s="12">
        <f t="shared" si="12"/>
        <v>0</v>
      </c>
      <c r="P53" s="23">
        <f t="shared" si="9"/>
        <v>1</v>
      </c>
      <c r="Q53">
        <f t="shared" si="10"/>
        <v>100</v>
      </c>
    </row>
    <row r="54" spans="2:17" hidden="1">
      <c r="B54" s="15">
        <v>42149</v>
      </c>
      <c r="C54" s="12">
        <f>VLOOKUP(B54,'Hash distribution and Revenue '!B56:S796,12,1)</f>
        <v>2.7811566295999998E-2</v>
      </c>
      <c r="D54">
        <f>VLOOKUP(B54,'Hash distribution and Revenue '!B56:S796,8,1)</f>
        <v>0</v>
      </c>
      <c r="E54" s="12">
        <f t="shared" si="0"/>
        <v>0</v>
      </c>
      <c r="F54" s="12">
        <f t="shared" si="1"/>
        <v>0</v>
      </c>
      <c r="G54">
        <f t="shared" si="2"/>
        <v>0</v>
      </c>
      <c r="H54">
        <f t="shared" si="3"/>
        <v>0</v>
      </c>
      <c r="I54" s="21">
        <f t="shared" si="11"/>
        <v>0</v>
      </c>
      <c r="J54">
        <f t="shared" si="4"/>
        <v>0</v>
      </c>
      <c r="K54">
        <f t="shared" si="5"/>
        <v>0</v>
      </c>
      <c r="L54">
        <f t="shared" si="6"/>
        <v>0</v>
      </c>
      <c r="M54">
        <f t="shared" si="7"/>
        <v>0</v>
      </c>
      <c r="N54">
        <f t="shared" si="8"/>
        <v>0</v>
      </c>
      <c r="O54" s="12">
        <f t="shared" si="12"/>
        <v>0</v>
      </c>
      <c r="P54" s="23">
        <f t="shared" si="9"/>
        <v>1</v>
      </c>
      <c r="Q54">
        <f t="shared" si="10"/>
        <v>100</v>
      </c>
    </row>
    <row r="55" spans="2:17" hidden="1">
      <c r="B55" s="15">
        <v>42152</v>
      </c>
      <c r="C55" s="12">
        <f>VLOOKUP(B55,'Hash distribution and Revenue '!B57:S797,12,1)</f>
        <v>2.7090628384E-2</v>
      </c>
      <c r="D55">
        <f>VLOOKUP(B55,'Hash distribution and Revenue '!B57:S797,8,1)</f>
        <v>0</v>
      </c>
      <c r="E55" s="12">
        <f t="shared" si="0"/>
        <v>0</v>
      </c>
      <c r="F55" s="12">
        <f t="shared" si="1"/>
        <v>0</v>
      </c>
      <c r="G55">
        <f t="shared" si="2"/>
        <v>0</v>
      </c>
      <c r="H55">
        <f t="shared" si="3"/>
        <v>0</v>
      </c>
      <c r="I55" s="21">
        <f t="shared" si="11"/>
        <v>0</v>
      </c>
      <c r="J55">
        <f t="shared" si="4"/>
        <v>0</v>
      </c>
      <c r="K55">
        <f t="shared" si="5"/>
        <v>0</v>
      </c>
      <c r="L55">
        <f t="shared" si="6"/>
        <v>0</v>
      </c>
      <c r="M55">
        <f t="shared" si="7"/>
        <v>0</v>
      </c>
      <c r="N55">
        <f t="shared" si="8"/>
        <v>0</v>
      </c>
      <c r="O55" s="12">
        <f t="shared" si="12"/>
        <v>0</v>
      </c>
      <c r="P55" s="23">
        <f t="shared" si="9"/>
        <v>1</v>
      </c>
      <c r="Q55">
        <f t="shared" si="10"/>
        <v>100</v>
      </c>
    </row>
    <row r="56" spans="2:17" hidden="1">
      <c r="B56" s="15">
        <v>42155</v>
      </c>
      <c r="C56" s="12">
        <f>VLOOKUP(B56,'Hash distribution and Revenue '!B58:S798,12,1)</f>
        <v>2.7007443240000002E-2</v>
      </c>
      <c r="D56">
        <f>VLOOKUP(B56,'Hash distribution and Revenue '!B58:S798,8,1)</f>
        <v>0</v>
      </c>
      <c r="E56" s="12">
        <f t="shared" si="0"/>
        <v>0</v>
      </c>
      <c r="F56" s="12">
        <f t="shared" si="1"/>
        <v>0</v>
      </c>
      <c r="G56">
        <f t="shared" si="2"/>
        <v>0</v>
      </c>
      <c r="H56">
        <f t="shared" si="3"/>
        <v>0</v>
      </c>
      <c r="I56" s="21">
        <f t="shared" si="11"/>
        <v>0</v>
      </c>
      <c r="J56">
        <f t="shared" si="4"/>
        <v>0</v>
      </c>
      <c r="K56">
        <f t="shared" si="5"/>
        <v>0</v>
      </c>
      <c r="L56">
        <f t="shared" si="6"/>
        <v>0</v>
      </c>
      <c r="M56">
        <f t="shared" si="7"/>
        <v>0</v>
      </c>
      <c r="N56">
        <f t="shared" si="8"/>
        <v>0</v>
      </c>
      <c r="O56" s="12">
        <f t="shared" si="12"/>
        <v>0</v>
      </c>
      <c r="P56" s="23">
        <f t="shared" si="9"/>
        <v>1</v>
      </c>
      <c r="Q56">
        <f t="shared" si="10"/>
        <v>100</v>
      </c>
    </row>
    <row r="57" spans="2:17" hidden="1">
      <c r="B57" s="15">
        <v>42158</v>
      </c>
      <c r="C57" s="12">
        <f>VLOOKUP(B57,'Hash distribution and Revenue '!B59:S799,12,1)</f>
        <v>2.7090628384E-2</v>
      </c>
      <c r="D57">
        <f>VLOOKUP(B57,'Hash distribution and Revenue '!B59:S799,8,1)</f>
        <v>0</v>
      </c>
      <c r="E57" s="12">
        <f t="shared" si="0"/>
        <v>0</v>
      </c>
      <c r="F57" s="12">
        <f t="shared" si="1"/>
        <v>0</v>
      </c>
      <c r="G57">
        <f t="shared" si="2"/>
        <v>0</v>
      </c>
      <c r="H57">
        <f t="shared" si="3"/>
        <v>0</v>
      </c>
      <c r="I57" s="21">
        <f t="shared" si="11"/>
        <v>0</v>
      </c>
      <c r="J57">
        <f t="shared" si="4"/>
        <v>0</v>
      </c>
      <c r="K57">
        <f t="shared" si="5"/>
        <v>0</v>
      </c>
      <c r="L57">
        <f t="shared" si="6"/>
        <v>0</v>
      </c>
      <c r="M57">
        <f t="shared" si="7"/>
        <v>0</v>
      </c>
      <c r="N57">
        <f t="shared" si="8"/>
        <v>0</v>
      </c>
      <c r="O57" s="12">
        <f t="shared" si="12"/>
        <v>0</v>
      </c>
      <c r="P57" s="23">
        <f t="shared" si="9"/>
        <v>1</v>
      </c>
      <c r="Q57">
        <f t="shared" si="10"/>
        <v>100</v>
      </c>
    </row>
    <row r="58" spans="2:17" hidden="1">
      <c r="B58" s="15">
        <v>42161</v>
      </c>
      <c r="C58" s="12">
        <f>VLOOKUP(B58,'Hash distribution and Revenue '!B60:S800,12,1)</f>
        <v>2.7292218840000004E-2</v>
      </c>
      <c r="D58">
        <f>VLOOKUP(B58,'Hash distribution and Revenue '!B60:S800,8,1)</f>
        <v>0</v>
      </c>
      <c r="E58" s="12">
        <f t="shared" si="0"/>
        <v>0</v>
      </c>
      <c r="F58" s="12">
        <f t="shared" si="1"/>
        <v>0</v>
      </c>
      <c r="G58">
        <f t="shared" si="2"/>
        <v>0</v>
      </c>
      <c r="H58">
        <f t="shared" si="3"/>
        <v>0</v>
      </c>
      <c r="I58" s="21">
        <f t="shared" si="11"/>
        <v>0</v>
      </c>
      <c r="J58">
        <f t="shared" si="4"/>
        <v>0</v>
      </c>
      <c r="K58">
        <f t="shared" si="5"/>
        <v>0</v>
      </c>
      <c r="L58">
        <f t="shared" si="6"/>
        <v>0</v>
      </c>
      <c r="M58">
        <f t="shared" si="7"/>
        <v>0</v>
      </c>
      <c r="N58">
        <f t="shared" si="8"/>
        <v>0</v>
      </c>
      <c r="O58" s="12">
        <f t="shared" si="12"/>
        <v>0</v>
      </c>
      <c r="P58" s="23">
        <f t="shared" si="9"/>
        <v>1</v>
      </c>
      <c r="Q58">
        <f t="shared" si="10"/>
        <v>100</v>
      </c>
    </row>
    <row r="59" spans="2:17" hidden="1">
      <c r="B59" s="15">
        <v>42164</v>
      </c>
      <c r="C59" s="12">
        <f>VLOOKUP(B59,'Hash distribution and Revenue '!B61:S801,12,1)</f>
        <v>2.8131614127999999E-2</v>
      </c>
      <c r="D59">
        <f>VLOOKUP(B59,'Hash distribution and Revenue '!B61:S801,8,1)</f>
        <v>0</v>
      </c>
      <c r="E59" s="12">
        <f t="shared" si="0"/>
        <v>0</v>
      </c>
      <c r="F59" s="12">
        <f t="shared" si="1"/>
        <v>0</v>
      </c>
      <c r="G59">
        <f t="shared" si="2"/>
        <v>0</v>
      </c>
      <c r="H59">
        <f t="shared" si="3"/>
        <v>0</v>
      </c>
      <c r="I59" s="21">
        <f t="shared" si="11"/>
        <v>0</v>
      </c>
      <c r="J59">
        <f t="shared" si="4"/>
        <v>0</v>
      </c>
      <c r="K59">
        <f t="shared" si="5"/>
        <v>0</v>
      </c>
      <c r="L59">
        <f t="shared" si="6"/>
        <v>0</v>
      </c>
      <c r="M59">
        <f t="shared" si="7"/>
        <v>0</v>
      </c>
      <c r="N59">
        <f t="shared" si="8"/>
        <v>0</v>
      </c>
      <c r="O59" s="12">
        <f t="shared" si="12"/>
        <v>0</v>
      </c>
      <c r="P59" s="23">
        <f t="shared" si="9"/>
        <v>1</v>
      </c>
      <c r="Q59">
        <f t="shared" si="10"/>
        <v>100</v>
      </c>
    </row>
    <row r="60" spans="2:17" hidden="1">
      <c r="B60" s="15">
        <v>42167</v>
      </c>
      <c r="C60" s="12">
        <f>VLOOKUP(B60,'Hash distribution and Revenue '!B62:S802,12,1)</f>
        <v>2.9010135776000003E-2</v>
      </c>
      <c r="D60">
        <f>VLOOKUP(B60,'Hash distribution and Revenue '!B62:S802,8,1)</f>
        <v>0</v>
      </c>
      <c r="E60" s="12">
        <f t="shared" si="0"/>
        <v>0</v>
      </c>
      <c r="F60" s="12">
        <f t="shared" si="1"/>
        <v>0</v>
      </c>
      <c r="G60">
        <f t="shared" si="2"/>
        <v>0</v>
      </c>
      <c r="H60">
        <f t="shared" si="3"/>
        <v>0</v>
      </c>
      <c r="I60" s="21">
        <f t="shared" si="11"/>
        <v>0</v>
      </c>
      <c r="J60">
        <f t="shared" si="4"/>
        <v>0</v>
      </c>
      <c r="K60">
        <f t="shared" si="5"/>
        <v>0</v>
      </c>
      <c r="L60">
        <f t="shared" si="6"/>
        <v>0</v>
      </c>
      <c r="M60">
        <f t="shared" si="7"/>
        <v>0</v>
      </c>
      <c r="N60">
        <f t="shared" si="8"/>
        <v>0</v>
      </c>
      <c r="O60" s="12">
        <f t="shared" si="12"/>
        <v>0</v>
      </c>
      <c r="P60" s="23">
        <f t="shared" si="9"/>
        <v>1</v>
      </c>
      <c r="Q60">
        <f t="shared" si="10"/>
        <v>100</v>
      </c>
    </row>
    <row r="61" spans="2:17" hidden="1">
      <c r="B61" s="15">
        <v>42170</v>
      </c>
      <c r="C61" s="12">
        <f>VLOOKUP(B61,'Hash distribution and Revenue '!B63:S803,12,1)</f>
        <v>2.9118281672E-2</v>
      </c>
      <c r="D61">
        <f>VLOOKUP(B61,'Hash distribution and Revenue '!B63:S803,8,1)</f>
        <v>0</v>
      </c>
      <c r="E61" s="12">
        <f t="shared" si="0"/>
        <v>0</v>
      </c>
      <c r="F61" s="12">
        <f t="shared" si="1"/>
        <v>0</v>
      </c>
      <c r="G61">
        <f t="shared" si="2"/>
        <v>0</v>
      </c>
      <c r="H61">
        <f t="shared" si="3"/>
        <v>0</v>
      </c>
      <c r="I61" s="21">
        <f t="shared" si="11"/>
        <v>0</v>
      </c>
      <c r="J61">
        <f t="shared" si="4"/>
        <v>0</v>
      </c>
      <c r="K61">
        <f t="shared" si="5"/>
        <v>0</v>
      </c>
      <c r="L61">
        <f t="shared" si="6"/>
        <v>0</v>
      </c>
      <c r="M61">
        <f t="shared" si="7"/>
        <v>0</v>
      </c>
      <c r="N61">
        <f t="shared" si="8"/>
        <v>0</v>
      </c>
      <c r="O61" s="12">
        <f t="shared" si="12"/>
        <v>0</v>
      </c>
      <c r="P61" s="23">
        <f t="shared" si="9"/>
        <v>1</v>
      </c>
      <c r="Q61">
        <f t="shared" si="10"/>
        <v>100</v>
      </c>
    </row>
    <row r="62" spans="2:17" hidden="1">
      <c r="B62" s="15">
        <v>42173</v>
      </c>
      <c r="C62" s="12">
        <f>VLOOKUP(B62,'Hash distribution and Revenue '!B64:S804,12,1)</f>
        <v>2.8211742272000004E-2</v>
      </c>
      <c r="D62">
        <f>VLOOKUP(B62,'Hash distribution and Revenue '!B64:S804,8,1)</f>
        <v>0</v>
      </c>
      <c r="E62" s="12">
        <f t="shared" si="0"/>
        <v>0</v>
      </c>
      <c r="F62" s="12">
        <f t="shared" si="1"/>
        <v>0</v>
      </c>
      <c r="G62">
        <f t="shared" si="2"/>
        <v>0</v>
      </c>
      <c r="H62">
        <f t="shared" si="3"/>
        <v>0</v>
      </c>
      <c r="I62" s="21">
        <f t="shared" si="11"/>
        <v>0</v>
      </c>
      <c r="J62">
        <f t="shared" si="4"/>
        <v>0</v>
      </c>
      <c r="K62">
        <f t="shared" si="5"/>
        <v>0</v>
      </c>
      <c r="L62">
        <f t="shared" si="6"/>
        <v>0</v>
      </c>
      <c r="M62">
        <f t="shared" si="7"/>
        <v>0</v>
      </c>
      <c r="N62">
        <f t="shared" si="8"/>
        <v>0</v>
      </c>
      <c r="O62" s="12">
        <f t="shared" si="12"/>
        <v>0</v>
      </c>
      <c r="P62" s="23">
        <f t="shared" si="9"/>
        <v>1</v>
      </c>
      <c r="Q62">
        <f t="shared" si="10"/>
        <v>100</v>
      </c>
    </row>
    <row r="63" spans="2:17" hidden="1">
      <c r="B63" s="15">
        <v>42176</v>
      </c>
      <c r="C63" s="12">
        <f>VLOOKUP(B63,'Hash distribution and Revenue '!B65:S805,12,1)</f>
        <v>2.8973982016000002E-2</v>
      </c>
      <c r="D63">
        <f>VLOOKUP(B63,'Hash distribution and Revenue '!B65:S805,8,1)</f>
        <v>0</v>
      </c>
      <c r="E63" s="12">
        <f t="shared" si="0"/>
        <v>0</v>
      </c>
      <c r="F63" s="12">
        <f t="shared" si="1"/>
        <v>0</v>
      </c>
      <c r="G63">
        <f t="shared" si="2"/>
        <v>0</v>
      </c>
      <c r="H63">
        <f t="shared" si="3"/>
        <v>0</v>
      </c>
      <c r="I63" s="21">
        <f t="shared" si="11"/>
        <v>0</v>
      </c>
      <c r="J63">
        <f t="shared" si="4"/>
        <v>0</v>
      </c>
      <c r="K63">
        <f t="shared" si="5"/>
        <v>0</v>
      </c>
      <c r="L63">
        <f t="shared" si="6"/>
        <v>0</v>
      </c>
      <c r="M63">
        <f t="shared" si="7"/>
        <v>0</v>
      </c>
      <c r="N63">
        <f t="shared" si="8"/>
        <v>0</v>
      </c>
      <c r="O63" s="12">
        <f t="shared" si="12"/>
        <v>0</v>
      </c>
      <c r="P63" s="23">
        <f t="shared" si="9"/>
        <v>1</v>
      </c>
      <c r="Q63">
        <f t="shared" si="10"/>
        <v>100</v>
      </c>
    </row>
    <row r="64" spans="2:17" hidden="1">
      <c r="B64" s="15">
        <v>42179</v>
      </c>
      <c r="C64" s="12">
        <f>VLOOKUP(B64,'Hash distribution and Revenue '!B66:S806,12,1)</f>
        <v>2.7779409984000001E-2</v>
      </c>
      <c r="D64">
        <f>VLOOKUP(B64,'Hash distribution and Revenue '!B66:S806,8,1)</f>
        <v>0</v>
      </c>
      <c r="E64" s="12">
        <f t="shared" si="0"/>
        <v>0</v>
      </c>
      <c r="F64" s="12">
        <f t="shared" si="1"/>
        <v>0</v>
      </c>
      <c r="G64">
        <f t="shared" si="2"/>
        <v>0</v>
      </c>
      <c r="H64">
        <f t="shared" si="3"/>
        <v>0</v>
      </c>
      <c r="I64" s="21">
        <f t="shared" si="11"/>
        <v>0</v>
      </c>
      <c r="J64">
        <f t="shared" si="4"/>
        <v>0</v>
      </c>
      <c r="K64">
        <f t="shared" si="5"/>
        <v>0</v>
      </c>
      <c r="L64">
        <f t="shared" si="6"/>
        <v>0</v>
      </c>
      <c r="M64">
        <f t="shared" si="7"/>
        <v>0</v>
      </c>
      <c r="N64">
        <f t="shared" si="8"/>
        <v>0</v>
      </c>
      <c r="O64" s="12">
        <f t="shared" si="12"/>
        <v>0</v>
      </c>
      <c r="P64" s="23">
        <f t="shared" si="9"/>
        <v>1</v>
      </c>
      <c r="Q64">
        <f t="shared" si="10"/>
        <v>100</v>
      </c>
    </row>
    <row r="65" spans="2:17" hidden="1">
      <c r="B65" s="15">
        <v>42182</v>
      </c>
      <c r="C65" s="12">
        <f>VLOOKUP(B65,'Hash distribution and Revenue '!B67:S807,12,1)</f>
        <v>2.8767498751999999E-2</v>
      </c>
      <c r="D65">
        <f>VLOOKUP(B65,'Hash distribution and Revenue '!B67:S807,8,1)</f>
        <v>0</v>
      </c>
      <c r="E65" s="12">
        <f t="shared" si="0"/>
        <v>0</v>
      </c>
      <c r="F65" s="12">
        <f t="shared" si="1"/>
        <v>0</v>
      </c>
      <c r="G65">
        <f t="shared" si="2"/>
        <v>0</v>
      </c>
      <c r="H65">
        <f t="shared" si="3"/>
        <v>0</v>
      </c>
      <c r="I65" s="21">
        <f t="shared" si="11"/>
        <v>0</v>
      </c>
      <c r="J65">
        <f t="shared" si="4"/>
        <v>0</v>
      </c>
      <c r="K65">
        <f t="shared" si="5"/>
        <v>0</v>
      </c>
      <c r="L65">
        <f t="shared" si="6"/>
        <v>0</v>
      </c>
      <c r="M65">
        <f t="shared" si="7"/>
        <v>0</v>
      </c>
      <c r="N65">
        <f t="shared" si="8"/>
        <v>0</v>
      </c>
      <c r="O65" s="12">
        <f t="shared" si="12"/>
        <v>0</v>
      </c>
      <c r="P65" s="23">
        <f t="shared" si="9"/>
        <v>1</v>
      </c>
      <c r="Q65">
        <f t="shared" si="10"/>
        <v>100</v>
      </c>
    </row>
    <row r="66" spans="2:17" hidden="1">
      <c r="B66" s="15">
        <v>42185</v>
      </c>
      <c r="C66" s="12">
        <f>VLOOKUP(B66,'Hash distribution and Revenue '!B68:S808,12,1)</f>
        <v>2.8936885400000001E-2</v>
      </c>
      <c r="D66">
        <f>VLOOKUP(B66,'Hash distribution and Revenue '!B68:S808,8,1)</f>
        <v>0</v>
      </c>
      <c r="E66" s="12">
        <f t="shared" si="0"/>
        <v>0</v>
      </c>
      <c r="F66" s="12">
        <f t="shared" si="1"/>
        <v>0</v>
      </c>
      <c r="G66">
        <f t="shared" si="2"/>
        <v>0</v>
      </c>
      <c r="H66">
        <f t="shared" si="3"/>
        <v>0</v>
      </c>
      <c r="I66" s="21">
        <f t="shared" si="11"/>
        <v>0</v>
      </c>
      <c r="J66">
        <f t="shared" si="4"/>
        <v>0</v>
      </c>
      <c r="K66">
        <f t="shared" si="5"/>
        <v>0</v>
      </c>
      <c r="L66">
        <f t="shared" si="6"/>
        <v>0</v>
      </c>
      <c r="M66">
        <f t="shared" si="7"/>
        <v>0</v>
      </c>
      <c r="N66">
        <f t="shared" si="8"/>
        <v>0</v>
      </c>
      <c r="O66" s="12">
        <f t="shared" si="12"/>
        <v>0</v>
      </c>
      <c r="P66" s="23">
        <f t="shared" si="9"/>
        <v>1</v>
      </c>
      <c r="Q66">
        <f t="shared" si="10"/>
        <v>100</v>
      </c>
    </row>
    <row r="67" spans="2:17" hidden="1">
      <c r="B67" s="15">
        <v>42188</v>
      </c>
      <c r="C67" s="12">
        <f>VLOOKUP(B67,'Hash distribution and Revenue '!B69:S809,12,1)</f>
        <v>2.8386846424000002E-2</v>
      </c>
      <c r="D67">
        <f>VLOOKUP(B67,'Hash distribution and Revenue '!B69:S809,8,1)</f>
        <v>0</v>
      </c>
      <c r="E67" s="12">
        <f t="shared" si="0"/>
        <v>0</v>
      </c>
      <c r="F67" s="12">
        <f t="shared" si="1"/>
        <v>0</v>
      </c>
      <c r="G67">
        <f t="shared" si="2"/>
        <v>0</v>
      </c>
      <c r="H67">
        <f t="shared" si="3"/>
        <v>0</v>
      </c>
      <c r="I67" s="21">
        <f t="shared" si="11"/>
        <v>0</v>
      </c>
      <c r="J67">
        <f t="shared" si="4"/>
        <v>0</v>
      </c>
      <c r="K67">
        <f t="shared" si="5"/>
        <v>0</v>
      </c>
      <c r="L67">
        <f t="shared" si="6"/>
        <v>0</v>
      </c>
      <c r="M67">
        <f t="shared" si="7"/>
        <v>0</v>
      </c>
      <c r="N67">
        <f t="shared" si="8"/>
        <v>0</v>
      </c>
      <c r="O67" s="12">
        <f t="shared" si="12"/>
        <v>0</v>
      </c>
      <c r="P67" s="23">
        <f t="shared" si="9"/>
        <v>1</v>
      </c>
      <c r="Q67">
        <f t="shared" si="10"/>
        <v>100</v>
      </c>
    </row>
    <row r="68" spans="2:17" hidden="1">
      <c r="B68" s="15">
        <v>42191</v>
      </c>
      <c r="C68" s="12">
        <f>VLOOKUP(B68,'Hash distribution and Revenue '!B70:S810,12,1)</f>
        <v>2.8904310656E-2</v>
      </c>
      <c r="D68">
        <f>VLOOKUP(B68,'Hash distribution and Revenue '!B70:S810,8,1)</f>
        <v>0</v>
      </c>
      <c r="E68" s="12">
        <f t="shared" si="0"/>
        <v>0</v>
      </c>
      <c r="F68" s="12">
        <f t="shared" si="1"/>
        <v>0</v>
      </c>
      <c r="G68">
        <f t="shared" si="2"/>
        <v>0</v>
      </c>
      <c r="H68">
        <f t="shared" si="3"/>
        <v>0</v>
      </c>
      <c r="I68" s="21">
        <f t="shared" si="11"/>
        <v>0</v>
      </c>
      <c r="J68">
        <f t="shared" si="4"/>
        <v>0</v>
      </c>
      <c r="K68">
        <f t="shared" si="5"/>
        <v>0</v>
      </c>
      <c r="L68">
        <f t="shared" si="6"/>
        <v>0</v>
      </c>
      <c r="M68">
        <f t="shared" si="7"/>
        <v>0</v>
      </c>
      <c r="N68">
        <f t="shared" si="8"/>
        <v>0</v>
      </c>
      <c r="O68" s="12">
        <f t="shared" si="12"/>
        <v>0</v>
      </c>
      <c r="P68" s="23">
        <f t="shared" si="9"/>
        <v>1</v>
      </c>
      <c r="Q68">
        <f t="shared" si="10"/>
        <v>100</v>
      </c>
    </row>
    <row r="69" spans="2:17" hidden="1">
      <c r="B69" s="15">
        <v>42194</v>
      </c>
      <c r="C69" s="12">
        <f>VLOOKUP(B69,'Hash distribution and Revenue '!B71:S811,12,1)</f>
        <v>2.9890441928000003E-2</v>
      </c>
      <c r="D69">
        <f>VLOOKUP(B69,'Hash distribution and Revenue '!B71:S811,8,1)</f>
        <v>0</v>
      </c>
      <c r="E69" s="12">
        <f t="shared" si="0"/>
        <v>0</v>
      </c>
      <c r="F69" s="12">
        <f t="shared" si="1"/>
        <v>0</v>
      </c>
      <c r="G69">
        <f t="shared" si="2"/>
        <v>0</v>
      </c>
      <c r="H69">
        <f t="shared" si="3"/>
        <v>0</v>
      </c>
      <c r="I69" s="21">
        <f t="shared" si="11"/>
        <v>0</v>
      </c>
      <c r="J69">
        <f t="shared" si="4"/>
        <v>0</v>
      </c>
      <c r="K69">
        <f t="shared" si="5"/>
        <v>0</v>
      </c>
      <c r="L69">
        <f t="shared" si="6"/>
        <v>0</v>
      </c>
      <c r="M69">
        <f t="shared" si="7"/>
        <v>0</v>
      </c>
      <c r="N69">
        <f t="shared" si="8"/>
        <v>0</v>
      </c>
      <c r="O69" s="12">
        <f t="shared" si="12"/>
        <v>0</v>
      </c>
      <c r="P69" s="23">
        <f t="shared" si="9"/>
        <v>1</v>
      </c>
      <c r="Q69">
        <f t="shared" si="10"/>
        <v>100</v>
      </c>
    </row>
    <row r="70" spans="2:17" hidden="1">
      <c r="B70" s="15">
        <v>42197</v>
      </c>
      <c r="C70" s="12">
        <f>VLOOKUP(B70,'Hash distribution and Revenue '!B72:S812,12,1)</f>
        <v>2.9918508072E-2</v>
      </c>
      <c r="D70">
        <f>VLOOKUP(B70,'Hash distribution and Revenue '!B72:S812,8,1)</f>
        <v>0</v>
      </c>
      <c r="E70" s="12">
        <f t="shared" ref="E70:E133" si="13">D70*1000000</f>
        <v>0</v>
      </c>
      <c r="F70" s="12">
        <f t="shared" ref="F70:F133" si="14">E70/3.5</f>
        <v>0</v>
      </c>
      <c r="G70">
        <f t="shared" ref="G70:G133" si="15">F70*1.2*24</f>
        <v>0</v>
      </c>
      <c r="H70">
        <f t="shared" ref="H70:H133" si="16">G70*0.127</f>
        <v>0</v>
      </c>
      <c r="I70" s="21">
        <f t="shared" si="11"/>
        <v>0</v>
      </c>
      <c r="J70">
        <f t="shared" ref="J70:J133" si="17">G70*0.06</f>
        <v>0</v>
      </c>
      <c r="K70">
        <f t="shared" ref="K70:K133" si="18">G70*0.05</f>
        <v>0</v>
      </c>
      <c r="L70">
        <f t="shared" ref="L70:L133" si="19">G70*0.04</f>
        <v>0</v>
      </c>
      <c r="M70">
        <f t="shared" ref="M70:M133" si="20">G70*0.02</f>
        <v>0</v>
      </c>
      <c r="N70">
        <f t="shared" ref="N70:N133" si="21">F70*2200/7/547.5</f>
        <v>0</v>
      </c>
      <c r="O70" s="12">
        <f t="shared" si="12"/>
        <v>0</v>
      </c>
      <c r="P70" s="23">
        <f t="shared" ref="P70:P133" si="22">(C70-O70)/C70</f>
        <v>1</v>
      </c>
      <c r="Q70">
        <f t="shared" ref="Q70:Q133" si="23">P70*100</f>
        <v>100</v>
      </c>
    </row>
    <row r="71" spans="2:17" hidden="1">
      <c r="B71" s="15">
        <v>42200</v>
      </c>
      <c r="C71" s="12">
        <f>VLOOKUP(B71,'Hash distribution and Revenue '!B73:S813,12,1)</f>
        <v>2.9008927631999998E-2</v>
      </c>
      <c r="D71">
        <f>VLOOKUP(B71,'Hash distribution and Revenue '!B73:S813,8,1)</f>
        <v>0</v>
      </c>
      <c r="E71" s="12">
        <f t="shared" si="13"/>
        <v>0</v>
      </c>
      <c r="F71" s="12">
        <f t="shared" si="14"/>
        <v>0</v>
      </c>
      <c r="G71">
        <f t="shared" si="15"/>
        <v>0</v>
      </c>
      <c r="H71">
        <f t="shared" si="16"/>
        <v>0</v>
      </c>
      <c r="I71" s="21">
        <f t="shared" ref="I71:I134" si="24">G71*$I$5</f>
        <v>0</v>
      </c>
      <c r="J71">
        <f t="shared" si="17"/>
        <v>0</v>
      </c>
      <c r="K71">
        <f t="shared" si="18"/>
        <v>0</v>
      </c>
      <c r="L71">
        <f t="shared" si="19"/>
        <v>0</v>
      </c>
      <c r="M71">
        <f t="shared" si="20"/>
        <v>0</v>
      </c>
      <c r="N71">
        <f t="shared" si="21"/>
        <v>0</v>
      </c>
      <c r="O71" s="12">
        <f t="shared" ref="O71:O127" si="25">I71+N71</f>
        <v>0</v>
      </c>
      <c r="P71" s="23">
        <f t="shared" si="22"/>
        <v>1</v>
      </c>
      <c r="Q71">
        <f t="shared" si="23"/>
        <v>100</v>
      </c>
    </row>
    <row r="72" spans="2:17" hidden="1">
      <c r="B72" s="15">
        <v>42203</v>
      </c>
      <c r="C72" s="12">
        <f>VLOOKUP(B72,'Hash distribution and Revenue '!B74:S814,12,1)</f>
        <v>2.9108276912000002E-2</v>
      </c>
      <c r="D72">
        <f>VLOOKUP(B72,'Hash distribution and Revenue '!B74:S814,8,1)</f>
        <v>0</v>
      </c>
      <c r="E72" s="12">
        <f t="shared" si="13"/>
        <v>0</v>
      </c>
      <c r="F72" s="12">
        <f t="shared" si="14"/>
        <v>0</v>
      </c>
      <c r="G72">
        <f t="shared" si="15"/>
        <v>0</v>
      </c>
      <c r="H72">
        <f t="shared" si="16"/>
        <v>0</v>
      </c>
      <c r="I72" s="21">
        <f t="shared" si="24"/>
        <v>0</v>
      </c>
      <c r="J72">
        <f t="shared" si="17"/>
        <v>0</v>
      </c>
      <c r="K72">
        <f t="shared" si="18"/>
        <v>0</v>
      </c>
      <c r="L72">
        <f t="shared" si="19"/>
        <v>0</v>
      </c>
      <c r="M72">
        <f t="shared" si="20"/>
        <v>0</v>
      </c>
      <c r="N72">
        <f t="shared" si="21"/>
        <v>0</v>
      </c>
      <c r="O72" s="12">
        <f t="shared" si="25"/>
        <v>0</v>
      </c>
      <c r="P72" s="23">
        <f t="shared" si="22"/>
        <v>1</v>
      </c>
      <c r="Q72">
        <f t="shared" si="23"/>
        <v>100</v>
      </c>
    </row>
    <row r="73" spans="2:17" hidden="1">
      <c r="B73" s="15">
        <v>42206</v>
      </c>
      <c r="C73" s="12">
        <f>VLOOKUP(B73,'Hash distribution and Revenue '!B75:S815,12,1)</f>
        <v>2.9626735536000003E-2</v>
      </c>
      <c r="D73">
        <f>VLOOKUP(B73,'Hash distribution and Revenue '!B75:S815,8,1)</f>
        <v>0</v>
      </c>
      <c r="E73" s="12">
        <f t="shared" si="13"/>
        <v>0</v>
      </c>
      <c r="F73" s="12">
        <f t="shared" si="14"/>
        <v>0</v>
      </c>
      <c r="G73">
        <f t="shared" si="15"/>
        <v>0</v>
      </c>
      <c r="H73">
        <f t="shared" si="16"/>
        <v>0</v>
      </c>
      <c r="I73" s="21">
        <f t="shared" si="24"/>
        <v>0</v>
      </c>
      <c r="J73">
        <f t="shared" si="17"/>
        <v>0</v>
      </c>
      <c r="K73">
        <f t="shared" si="18"/>
        <v>0</v>
      </c>
      <c r="L73">
        <f t="shared" si="19"/>
        <v>0</v>
      </c>
      <c r="M73">
        <f t="shared" si="20"/>
        <v>0</v>
      </c>
      <c r="N73">
        <f t="shared" si="21"/>
        <v>0</v>
      </c>
      <c r="O73" s="12">
        <f t="shared" si="25"/>
        <v>0</v>
      </c>
      <c r="P73" s="23">
        <f t="shared" si="22"/>
        <v>1</v>
      </c>
      <c r="Q73">
        <f t="shared" si="23"/>
        <v>100</v>
      </c>
    </row>
    <row r="74" spans="2:17" hidden="1">
      <c r="B74" s="15">
        <v>42209</v>
      </c>
      <c r="C74" s="12">
        <f>VLOOKUP(B74,'Hash distribution and Revenue '!B76:S816,12,1)</f>
        <v>2.9423613944000004E-2</v>
      </c>
      <c r="D74">
        <f>VLOOKUP(B74,'Hash distribution and Revenue '!B76:S816,8,1)</f>
        <v>0</v>
      </c>
      <c r="E74" s="12">
        <f t="shared" si="13"/>
        <v>0</v>
      </c>
      <c r="F74" s="12">
        <f t="shared" si="14"/>
        <v>0</v>
      </c>
      <c r="G74">
        <f t="shared" si="15"/>
        <v>0</v>
      </c>
      <c r="H74">
        <f t="shared" si="16"/>
        <v>0</v>
      </c>
      <c r="I74" s="21">
        <f t="shared" si="24"/>
        <v>0</v>
      </c>
      <c r="J74">
        <f t="shared" si="17"/>
        <v>0</v>
      </c>
      <c r="K74">
        <f t="shared" si="18"/>
        <v>0</v>
      </c>
      <c r="L74">
        <f t="shared" si="19"/>
        <v>0</v>
      </c>
      <c r="M74">
        <f t="shared" si="20"/>
        <v>0</v>
      </c>
      <c r="N74">
        <f t="shared" si="21"/>
        <v>0</v>
      </c>
      <c r="O74" s="12">
        <f t="shared" si="25"/>
        <v>0</v>
      </c>
      <c r="P74" s="23">
        <f t="shared" si="22"/>
        <v>1</v>
      </c>
      <c r="Q74">
        <f t="shared" si="23"/>
        <v>100</v>
      </c>
    </row>
    <row r="75" spans="2:17" hidden="1">
      <c r="B75" s="15">
        <v>42212</v>
      </c>
      <c r="C75" s="12">
        <f>VLOOKUP(B75,'Hash distribution and Revenue '!B77:S817,12,1)</f>
        <v>3.0398609912E-2</v>
      </c>
      <c r="D75">
        <f>VLOOKUP(B75,'Hash distribution and Revenue '!B77:S817,8,1)</f>
        <v>0</v>
      </c>
      <c r="E75" s="12">
        <f t="shared" si="13"/>
        <v>0</v>
      </c>
      <c r="F75" s="12">
        <f t="shared" si="14"/>
        <v>0</v>
      </c>
      <c r="G75">
        <f t="shared" si="15"/>
        <v>0</v>
      </c>
      <c r="H75">
        <f t="shared" si="16"/>
        <v>0</v>
      </c>
      <c r="I75" s="21">
        <f t="shared" si="24"/>
        <v>0</v>
      </c>
      <c r="J75">
        <f t="shared" si="17"/>
        <v>0</v>
      </c>
      <c r="K75">
        <f t="shared" si="18"/>
        <v>0</v>
      </c>
      <c r="L75">
        <f t="shared" si="19"/>
        <v>0</v>
      </c>
      <c r="M75">
        <f t="shared" si="20"/>
        <v>0</v>
      </c>
      <c r="N75">
        <f t="shared" si="21"/>
        <v>0</v>
      </c>
      <c r="O75" s="12">
        <f t="shared" si="25"/>
        <v>0</v>
      </c>
      <c r="P75" s="23">
        <f t="shared" si="22"/>
        <v>1</v>
      </c>
      <c r="Q75">
        <f t="shared" si="23"/>
        <v>100</v>
      </c>
    </row>
    <row r="76" spans="2:17" hidden="1">
      <c r="B76" s="15">
        <v>42215</v>
      </c>
      <c r="C76" s="12">
        <f>VLOOKUP(B76,'Hash distribution and Revenue '!B78:S818,12,1)</f>
        <v>3.0927785216000002E-2</v>
      </c>
      <c r="D76">
        <f>VLOOKUP(B76,'Hash distribution and Revenue '!B78:S818,8,1)</f>
        <v>0</v>
      </c>
      <c r="E76" s="12">
        <f t="shared" si="13"/>
        <v>0</v>
      </c>
      <c r="F76" s="12">
        <f t="shared" si="14"/>
        <v>0</v>
      </c>
      <c r="G76">
        <f t="shared" si="15"/>
        <v>0</v>
      </c>
      <c r="H76">
        <f t="shared" si="16"/>
        <v>0</v>
      </c>
      <c r="I76" s="21">
        <f t="shared" si="24"/>
        <v>0</v>
      </c>
      <c r="J76">
        <f t="shared" si="17"/>
        <v>0</v>
      </c>
      <c r="K76">
        <f t="shared" si="18"/>
        <v>0</v>
      </c>
      <c r="L76">
        <f t="shared" si="19"/>
        <v>0</v>
      </c>
      <c r="M76">
        <f t="shared" si="20"/>
        <v>0</v>
      </c>
      <c r="N76">
        <f t="shared" si="21"/>
        <v>0</v>
      </c>
      <c r="O76" s="12">
        <f t="shared" si="25"/>
        <v>0</v>
      </c>
      <c r="P76" s="23">
        <f t="shared" si="22"/>
        <v>1</v>
      </c>
      <c r="Q76">
        <f t="shared" si="23"/>
        <v>100</v>
      </c>
    </row>
    <row r="77" spans="2:17" hidden="1">
      <c r="B77" s="15">
        <v>42218</v>
      </c>
      <c r="C77" s="12">
        <f>VLOOKUP(B77,'Hash distribution and Revenue '!B79:S819,12,1)</f>
        <v>3.0086315680000003E-2</v>
      </c>
      <c r="D77">
        <f>VLOOKUP(B77,'Hash distribution and Revenue '!B79:S819,8,1)</f>
        <v>0</v>
      </c>
      <c r="E77" s="12">
        <f t="shared" si="13"/>
        <v>0</v>
      </c>
      <c r="F77" s="12">
        <f t="shared" si="14"/>
        <v>0</v>
      </c>
      <c r="G77">
        <f t="shared" si="15"/>
        <v>0</v>
      </c>
      <c r="H77">
        <f t="shared" si="16"/>
        <v>0</v>
      </c>
      <c r="I77" s="21">
        <f t="shared" si="24"/>
        <v>0</v>
      </c>
      <c r="J77">
        <f t="shared" si="17"/>
        <v>0</v>
      </c>
      <c r="K77">
        <f t="shared" si="18"/>
        <v>0</v>
      </c>
      <c r="L77">
        <f t="shared" si="19"/>
        <v>0</v>
      </c>
      <c r="M77">
        <f t="shared" si="20"/>
        <v>0</v>
      </c>
      <c r="N77">
        <f t="shared" si="21"/>
        <v>0</v>
      </c>
      <c r="O77" s="12">
        <f t="shared" si="25"/>
        <v>0</v>
      </c>
      <c r="P77" s="23">
        <f t="shared" si="22"/>
        <v>1</v>
      </c>
      <c r="Q77">
        <f t="shared" si="23"/>
        <v>100</v>
      </c>
    </row>
    <row r="78" spans="2:17" hidden="1">
      <c r="B78" s="15">
        <v>42221</v>
      </c>
      <c r="C78" s="12">
        <f>VLOOKUP(B78,'Hash distribution and Revenue '!B80:S820,12,1)</f>
        <v>3.073972036E-2</v>
      </c>
      <c r="D78">
        <f>VLOOKUP(B78,'Hash distribution and Revenue '!B80:S820,8,1)</f>
        <v>0</v>
      </c>
      <c r="E78" s="12">
        <f t="shared" si="13"/>
        <v>0</v>
      </c>
      <c r="F78" s="12">
        <f t="shared" si="14"/>
        <v>0</v>
      </c>
      <c r="G78">
        <f t="shared" si="15"/>
        <v>0</v>
      </c>
      <c r="H78">
        <f t="shared" si="16"/>
        <v>0</v>
      </c>
      <c r="I78" s="21">
        <f t="shared" si="24"/>
        <v>0</v>
      </c>
      <c r="J78">
        <f t="shared" si="17"/>
        <v>0</v>
      </c>
      <c r="K78">
        <f t="shared" si="18"/>
        <v>0</v>
      </c>
      <c r="L78">
        <f t="shared" si="19"/>
        <v>0</v>
      </c>
      <c r="M78">
        <f t="shared" si="20"/>
        <v>0</v>
      </c>
      <c r="N78">
        <f t="shared" si="21"/>
        <v>0</v>
      </c>
      <c r="O78" s="12">
        <f t="shared" si="25"/>
        <v>0</v>
      </c>
      <c r="P78" s="23">
        <f t="shared" si="22"/>
        <v>1</v>
      </c>
      <c r="Q78">
        <f t="shared" si="23"/>
        <v>100</v>
      </c>
    </row>
    <row r="79" spans="2:17" hidden="1">
      <c r="B79" s="15">
        <v>42224</v>
      </c>
      <c r="C79" s="12">
        <f>VLOOKUP(B79,'Hash distribution and Revenue '!B81:S821,12,1)</f>
        <v>3.0205116527999998E-2</v>
      </c>
      <c r="D79">
        <f>VLOOKUP(B79,'Hash distribution and Revenue '!B81:S821,8,1)</f>
        <v>0</v>
      </c>
      <c r="E79" s="12">
        <f t="shared" si="13"/>
        <v>0</v>
      </c>
      <c r="F79" s="12">
        <f t="shared" si="14"/>
        <v>0</v>
      </c>
      <c r="G79">
        <f t="shared" si="15"/>
        <v>0</v>
      </c>
      <c r="H79">
        <f t="shared" si="16"/>
        <v>0</v>
      </c>
      <c r="I79" s="21">
        <f t="shared" si="24"/>
        <v>0</v>
      </c>
      <c r="J79">
        <f t="shared" si="17"/>
        <v>0</v>
      </c>
      <c r="K79">
        <f t="shared" si="18"/>
        <v>0</v>
      </c>
      <c r="L79">
        <f t="shared" si="19"/>
        <v>0</v>
      </c>
      <c r="M79">
        <f t="shared" si="20"/>
        <v>0</v>
      </c>
      <c r="N79">
        <f t="shared" si="21"/>
        <v>0</v>
      </c>
      <c r="O79" s="12">
        <f t="shared" si="25"/>
        <v>0</v>
      </c>
      <c r="P79" s="23">
        <f t="shared" si="22"/>
        <v>1</v>
      </c>
      <c r="Q79">
        <f t="shared" si="23"/>
        <v>100</v>
      </c>
    </row>
    <row r="80" spans="2:17" hidden="1">
      <c r="B80" s="15">
        <v>42227</v>
      </c>
      <c r="C80" s="12">
        <f>VLOOKUP(B80,'Hash distribution and Revenue '!B82:S822,12,1)</f>
        <v>2.9502839976000002E-2</v>
      </c>
      <c r="D80">
        <f>VLOOKUP(B80,'Hash distribution and Revenue '!B82:S822,8,1)</f>
        <v>0</v>
      </c>
      <c r="E80" s="12">
        <f t="shared" si="13"/>
        <v>0</v>
      </c>
      <c r="F80" s="12">
        <f t="shared" si="14"/>
        <v>0</v>
      </c>
      <c r="G80">
        <f t="shared" si="15"/>
        <v>0</v>
      </c>
      <c r="H80">
        <f t="shared" si="16"/>
        <v>0</v>
      </c>
      <c r="I80" s="21">
        <f t="shared" si="24"/>
        <v>0</v>
      </c>
      <c r="J80">
        <f t="shared" si="17"/>
        <v>0</v>
      </c>
      <c r="K80">
        <f t="shared" si="18"/>
        <v>0</v>
      </c>
      <c r="L80">
        <f t="shared" si="19"/>
        <v>0</v>
      </c>
      <c r="M80">
        <f t="shared" si="20"/>
        <v>0</v>
      </c>
      <c r="N80">
        <f t="shared" si="21"/>
        <v>0</v>
      </c>
      <c r="O80" s="12">
        <f t="shared" si="25"/>
        <v>0</v>
      </c>
      <c r="P80" s="23">
        <f t="shared" si="22"/>
        <v>1</v>
      </c>
      <c r="Q80">
        <f t="shared" si="23"/>
        <v>100</v>
      </c>
    </row>
    <row r="81" spans="2:17" hidden="1">
      <c r="B81" s="15">
        <v>42230</v>
      </c>
      <c r="C81" s="12">
        <f>VLOOKUP(B81,'Hash distribution and Revenue '!B83:S823,12,1)</f>
        <v>3.1099689096000003E-2</v>
      </c>
      <c r="D81">
        <f>VLOOKUP(B81,'Hash distribution and Revenue '!B83:S823,8,1)</f>
        <v>0</v>
      </c>
      <c r="E81" s="12">
        <f t="shared" si="13"/>
        <v>0</v>
      </c>
      <c r="F81" s="12">
        <f t="shared" si="14"/>
        <v>0</v>
      </c>
      <c r="G81">
        <f t="shared" si="15"/>
        <v>0</v>
      </c>
      <c r="H81">
        <f t="shared" si="16"/>
        <v>0</v>
      </c>
      <c r="I81" s="21">
        <f t="shared" si="24"/>
        <v>0</v>
      </c>
      <c r="J81">
        <f t="shared" si="17"/>
        <v>0</v>
      </c>
      <c r="K81">
        <f t="shared" si="18"/>
        <v>0</v>
      </c>
      <c r="L81">
        <f t="shared" si="19"/>
        <v>0</v>
      </c>
      <c r="M81">
        <f t="shared" si="20"/>
        <v>0</v>
      </c>
      <c r="N81">
        <f t="shared" si="21"/>
        <v>0</v>
      </c>
      <c r="O81" s="12">
        <f t="shared" si="25"/>
        <v>0</v>
      </c>
      <c r="P81" s="23">
        <f t="shared" si="22"/>
        <v>1</v>
      </c>
      <c r="Q81">
        <f t="shared" si="23"/>
        <v>100</v>
      </c>
    </row>
    <row r="82" spans="2:17" hidden="1">
      <c r="B82" s="15">
        <v>42233</v>
      </c>
      <c r="C82" s="12">
        <f>VLOOKUP(B82,'Hash distribution and Revenue '!B84:S824,12,1)</f>
        <v>3.0508549935999999E-2</v>
      </c>
      <c r="D82">
        <f>VLOOKUP(B82,'Hash distribution and Revenue '!B84:S824,8,1)</f>
        <v>0</v>
      </c>
      <c r="E82" s="12">
        <f t="shared" si="13"/>
        <v>0</v>
      </c>
      <c r="F82" s="12">
        <f t="shared" si="14"/>
        <v>0</v>
      </c>
      <c r="G82">
        <f t="shared" si="15"/>
        <v>0</v>
      </c>
      <c r="H82">
        <f t="shared" si="16"/>
        <v>0</v>
      </c>
      <c r="I82" s="21">
        <f t="shared" si="24"/>
        <v>0</v>
      </c>
      <c r="J82">
        <f t="shared" si="17"/>
        <v>0</v>
      </c>
      <c r="K82">
        <f t="shared" si="18"/>
        <v>0</v>
      </c>
      <c r="L82">
        <f t="shared" si="19"/>
        <v>0</v>
      </c>
      <c r="M82">
        <f t="shared" si="20"/>
        <v>0</v>
      </c>
      <c r="N82">
        <f t="shared" si="21"/>
        <v>0</v>
      </c>
      <c r="O82" s="12">
        <f t="shared" si="25"/>
        <v>0</v>
      </c>
      <c r="P82" s="23">
        <f t="shared" si="22"/>
        <v>1</v>
      </c>
      <c r="Q82">
        <f t="shared" si="23"/>
        <v>100</v>
      </c>
    </row>
    <row r="83" spans="2:17" hidden="1">
      <c r="B83" s="15">
        <v>42236</v>
      </c>
      <c r="C83" s="12">
        <f>VLOOKUP(B83,'Hash distribution and Revenue '!B85:S825,12,1)</f>
        <v>2.9221143023999998E-2</v>
      </c>
      <c r="D83">
        <f>VLOOKUP(B83,'Hash distribution and Revenue '!B85:S825,8,1)</f>
        <v>0</v>
      </c>
      <c r="E83" s="12">
        <f t="shared" si="13"/>
        <v>0</v>
      </c>
      <c r="F83" s="12">
        <f t="shared" si="14"/>
        <v>0</v>
      </c>
      <c r="G83">
        <f t="shared" si="15"/>
        <v>0</v>
      </c>
      <c r="H83">
        <f t="shared" si="16"/>
        <v>0</v>
      </c>
      <c r="I83" s="21">
        <f t="shared" si="24"/>
        <v>0</v>
      </c>
      <c r="J83">
        <f t="shared" si="17"/>
        <v>0</v>
      </c>
      <c r="K83">
        <f t="shared" si="18"/>
        <v>0</v>
      </c>
      <c r="L83">
        <f t="shared" si="19"/>
        <v>0</v>
      </c>
      <c r="M83">
        <f t="shared" si="20"/>
        <v>0</v>
      </c>
      <c r="N83">
        <f t="shared" si="21"/>
        <v>0</v>
      </c>
      <c r="O83" s="12">
        <f t="shared" si="25"/>
        <v>0</v>
      </c>
      <c r="P83" s="23">
        <f t="shared" si="22"/>
        <v>1</v>
      </c>
      <c r="Q83">
        <f t="shared" si="23"/>
        <v>100</v>
      </c>
    </row>
    <row r="84" spans="2:17" hidden="1">
      <c r="B84" s="15">
        <v>42239</v>
      </c>
      <c r="C84" s="12">
        <f>VLOOKUP(B84,'Hash distribution and Revenue '!B86:S826,12,1)</f>
        <v>3.0867826288E-2</v>
      </c>
      <c r="D84">
        <f>VLOOKUP(B84,'Hash distribution and Revenue '!B86:S826,8,1)</f>
        <v>0</v>
      </c>
      <c r="E84" s="12">
        <f t="shared" si="13"/>
        <v>0</v>
      </c>
      <c r="F84" s="12">
        <f t="shared" si="14"/>
        <v>0</v>
      </c>
      <c r="G84">
        <f t="shared" si="15"/>
        <v>0</v>
      </c>
      <c r="H84">
        <f t="shared" si="16"/>
        <v>0</v>
      </c>
      <c r="I84" s="21">
        <f t="shared" si="24"/>
        <v>0</v>
      </c>
      <c r="J84">
        <f t="shared" si="17"/>
        <v>0</v>
      </c>
      <c r="K84">
        <f t="shared" si="18"/>
        <v>0</v>
      </c>
      <c r="L84">
        <f t="shared" si="19"/>
        <v>0</v>
      </c>
      <c r="M84">
        <f t="shared" si="20"/>
        <v>0</v>
      </c>
      <c r="N84">
        <f t="shared" si="21"/>
        <v>0</v>
      </c>
      <c r="O84" s="12">
        <f t="shared" si="25"/>
        <v>0</v>
      </c>
      <c r="P84" s="23">
        <f t="shared" si="22"/>
        <v>1</v>
      </c>
      <c r="Q84">
        <f t="shared" si="23"/>
        <v>100</v>
      </c>
    </row>
    <row r="85" spans="2:17" hidden="1">
      <c r="B85" s="15">
        <v>42242</v>
      </c>
      <c r="C85" s="12">
        <f>VLOOKUP(B85,'Hash distribution and Revenue '!B87:S827,12,1)</f>
        <v>3.1921843496000003E-2</v>
      </c>
      <c r="D85">
        <f>VLOOKUP(B85,'Hash distribution and Revenue '!B87:S827,8,1)</f>
        <v>0</v>
      </c>
      <c r="E85" s="12">
        <f t="shared" si="13"/>
        <v>0</v>
      </c>
      <c r="F85" s="12">
        <f t="shared" si="14"/>
        <v>0</v>
      </c>
      <c r="G85">
        <f t="shared" si="15"/>
        <v>0</v>
      </c>
      <c r="H85">
        <f t="shared" si="16"/>
        <v>0</v>
      </c>
      <c r="I85" s="21">
        <f t="shared" si="24"/>
        <v>0</v>
      </c>
      <c r="J85">
        <f t="shared" si="17"/>
        <v>0</v>
      </c>
      <c r="K85">
        <f t="shared" si="18"/>
        <v>0</v>
      </c>
      <c r="L85">
        <f t="shared" si="19"/>
        <v>0</v>
      </c>
      <c r="M85">
        <f t="shared" si="20"/>
        <v>0</v>
      </c>
      <c r="N85">
        <f t="shared" si="21"/>
        <v>0</v>
      </c>
      <c r="O85" s="12">
        <f t="shared" si="25"/>
        <v>0</v>
      </c>
      <c r="P85" s="23">
        <f t="shared" si="22"/>
        <v>1</v>
      </c>
      <c r="Q85">
        <f t="shared" si="23"/>
        <v>100</v>
      </c>
    </row>
    <row r="86" spans="2:17" hidden="1">
      <c r="B86" s="15">
        <v>42245</v>
      </c>
      <c r="C86" s="12">
        <f>VLOOKUP(B86,'Hash distribution and Revenue '!B88:S828,12,1)</f>
        <v>3.2013368247999996E-2</v>
      </c>
      <c r="D86">
        <f>VLOOKUP(B86,'Hash distribution and Revenue '!B88:S828,8,1)</f>
        <v>0</v>
      </c>
      <c r="E86" s="12">
        <f t="shared" si="13"/>
        <v>0</v>
      </c>
      <c r="F86" s="12">
        <f t="shared" si="14"/>
        <v>0</v>
      </c>
      <c r="G86">
        <f t="shared" si="15"/>
        <v>0</v>
      </c>
      <c r="H86">
        <f t="shared" si="16"/>
        <v>0</v>
      </c>
      <c r="I86" s="21">
        <f t="shared" si="24"/>
        <v>0</v>
      </c>
      <c r="J86">
        <f t="shared" si="17"/>
        <v>0</v>
      </c>
      <c r="K86">
        <f t="shared" si="18"/>
        <v>0</v>
      </c>
      <c r="L86">
        <f t="shared" si="19"/>
        <v>0</v>
      </c>
      <c r="M86">
        <f t="shared" si="20"/>
        <v>0</v>
      </c>
      <c r="N86">
        <f t="shared" si="21"/>
        <v>0</v>
      </c>
      <c r="O86" s="12">
        <f t="shared" si="25"/>
        <v>0</v>
      </c>
      <c r="P86" s="23">
        <f t="shared" si="22"/>
        <v>1</v>
      </c>
      <c r="Q86">
        <f t="shared" si="23"/>
        <v>100</v>
      </c>
    </row>
    <row r="87" spans="2:17" hidden="1">
      <c r="B87" s="15">
        <v>42248</v>
      </c>
      <c r="C87" s="12">
        <f>VLOOKUP(B87,'Hash distribution and Revenue '!B89:S829,12,1)</f>
        <v>3.2581109608000001E-2</v>
      </c>
      <c r="D87">
        <f>VLOOKUP(B87,'Hash distribution and Revenue '!B89:S829,8,1)</f>
        <v>0</v>
      </c>
      <c r="E87" s="12">
        <f t="shared" si="13"/>
        <v>0</v>
      </c>
      <c r="F87" s="12">
        <f t="shared" si="14"/>
        <v>0</v>
      </c>
      <c r="G87">
        <f t="shared" si="15"/>
        <v>0</v>
      </c>
      <c r="H87">
        <f t="shared" si="16"/>
        <v>0</v>
      </c>
      <c r="I87" s="21">
        <f t="shared" si="24"/>
        <v>0</v>
      </c>
      <c r="J87">
        <f t="shared" si="17"/>
        <v>0</v>
      </c>
      <c r="K87">
        <f t="shared" si="18"/>
        <v>0</v>
      </c>
      <c r="L87">
        <f t="shared" si="19"/>
        <v>0</v>
      </c>
      <c r="M87">
        <f t="shared" si="20"/>
        <v>0</v>
      </c>
      <c r="N87">
        <f t="shared" si="21"/>
        <v>0</v>
      </c>
      <c r="O87" s="12">
        <f t="shared" si="25"/>
        <v>0</v>
      </c>
      <c r="P87" s="23">
        <f t="shared" si="22"/>
        <v>1</v>
      </c>
      <c r="Q87">
        <f t="shared" si="23"/>
        <v>100</v>
      </c>
    </row>
    <row r="88" spans="2:17" hidden="1">
      <c r="B88" s="15">
        <v>42251</v>
      </c>
      <c r="C88" s="12">
        <f>VLOOKUP(B88,'Hash distribution and Revenue '!B90:S830,12,1)</f>
        <v>3.3043471624000002E-2</v>
      </c>
      <c r="D88">
        <f>VLOOKUP(B88,'Hash distribution and Revenue '!B90:S830,8,1)</f>
        <v>0</v>
      </c>
      <c r="E88" s="12">
        <f t="shared" si="13"/>
        <v>0</v>
      </c>
      <c r="F88" s="12">
        <f t="shared" si="14"/>
        <v>0</v>
      </c>
      <c r="G88">
        <f t="shared" si="15"/>
        <v>0</v>
      </c>
      <c r="H88">
        <f t="shared" si="16"/>
        <v>0</v>
      </c>
      <c r="I88" s="21">
        <f t="shared" si="24"/>
        <v>0</v>
      </c>
      <c r="J88">
        <f t="shared" si="17"/>
        <v>0</v>
      </c>
      <c r="K88">
        <f t="shared" si="18"/>
        <v>0</v>
      </c>
      <c r="L88">
        <f t="shared" si="19"/>
        <v>0</v>
      </c>
      <c r="M88">
        <f t="shared" si="20"/>
        <v>0</v>
      </c>
      <c r="N88">
        <f t="shared" si="21"/>
        <v>0</v>
      </c>
      <c r="O88" s="12">
        <f t="shared" si="25"/>
        <v>0</v>
      </c>
      <c r="P88" s="23">
        <f t="shared" si="22"/>
        <v>1</v>
      </c>
      <c r="Q88">
        <f t="shared" si="23"/>
        <v>100</v>
      </c>
    </row>
    <row r="89" spans="2:17" hidden="1">
      <c r="B89" s="15">
        <v>42254</v>
      </c>
      <c r="C89" s="12">
        <f>VLOOKUP(B89,'Hash distribution and Revenue '!B91:S831,12,1)</f>
        <v>3.3231006496000005E-2</v>
      </c>
      <c r="D89">
        <f>VLOOKUP(B89,'Hash distribution and Revenue '!B91:S831,8,1)</f>
        <v>0</v>
      </c>
      <c r="E89" s="12">
        <f t="shared" si="13"/>
        <v>0</v>
      </c>
      <c r="F89" s="12">
        <f t="shared" si="14"/>
        <v>0</v>
      </c>
      <c r="G89">
        <f t="shared" si="15"/>
        <v>0</v>
      </c>
      <c r="H89">
        <f t="shared" si="16"/>
        <v>0</v>
      </c>
      <c r="I89" s="21">
        <f t="shared" si="24"/>
        <v>0</v>
      </c>
      <c r="J89">
        <f t="shared" si="17"/>
        <v>0</v>
      </c>
      <c r="K89">
        <f t="shared" si="18"/>
        <v>0</v>
      </c>
      <c r="L89">
        <f t="shared" si="19"/>
        <v>0</v>
      </c>
      <c r="M89">
        <f t="shared" si="20"/>
        <v>0</v>
      </c>
      <c r="N89">
        <f t="shared" si="21"/>
        <v>0</v>
      </c>
      <c r="O89" s="12">
        <f t="shared" si="25"/>
        <v>0</v>
      </c>
      <c r="P89" s="23">
        <f t="shared" si="22"/>
        <v>1</v>
      </c>
      <c r="Q89">
        <f t="shared" si="23"/>
        <v>100</v>
      </c>
    </row>
    <row r="90" spans="2:17" hidden="1">
      <c r="B90" s="15">
        <v>42257</v>
      </c>
      <c r="C90" s="12">
        <f>VLOOKUP(B90,'Hash distribution and Revenue '!B92:S832,12,1)</f>
        <v>3.3249670639999999E-2</v>
      </c>
      <c r="D90">
        <f>VLOOKUP(B90,'Hash distribution and Revenue '!B92:S832,8,1)</f>
        <v>0</v>
      </c>
      <c r="E90" s="12">
        <f t="shared" si="13"/>
        <v>0</v>
      </c>
      <c r="F90" s="12">
        <f t="shared" si="14"/>
        <v>0</v>
      </c>
      <c r="G90">
        <f t="shared" si="15"/>
        <v>0</v>
      </c>
      <c r="H90">
        <f t="shared" si="16"/>
        <v>0</v>
      </c>
      <c r="I90" s="21">
        <f t="shared" si="24"/>
        <v>0</v>
      </c>
      <c r="J90">
        <f t="shared" si="17"/>
        <v>0</v>
      </c>
      <c r="K90">
        <f t="shared" si="18"/>
        <v>0</v>
      </c>
      <c r="L90">
        <f t="shared" si="19"/>
        <v>0</v>
      </c>
      <c r="M90">
        <f t="shared" si="20"/>
        <v>0</v>
      </c>
      <c r="N90">
        <f t="shared" si="21"/>
        <v>0</v>
      </c>
      <c r="O90" s="12">
        <f t="shared" si="25"/>
        <v>0</v>
      </c>
      <c r="P90" s="23">
        <f t="shared" si="22"/>
        <v>1</v>
      </c>
      <c r="Q90">
        <f t="shared" si="23"/>
        <v>100</v>
      </c>
    </row>
    <row r="91" spans="2:17" hidden="1">
      <c r="B91" s="15">
        <v>42260</v>
      </c>
      <c r="C91" s="12">
        <f>VLOOKUP(B91,'Hash distribution and Revenue '!B93:S833,12,1)</f>
        <v>3.4559016072000001E-2</v>
      </c>
      <c r="D91">
        <f>VLOOKUP(B91,'Hash distribution and Revenue '!B93:S833,8,1)</f>
        <v>0</v>
      </c>
      <c r="E91" s="12">
        <f t="shared" si="13"/>
        <v>0</v>
      </c>
      <c r="F91" s="12">
        <f t="shared" si="14"/>
        <v>0</v>
      </c>
      <c r="G91">
        <f t="shared" si="15"/>
        <v>0</v>
      </c>
      <c r="H91">
        <f t="shared" si="16"/>
        <v>0</v>
      </c>
      <c r="I91" s="21">
        <f t="shared" si="24"/>
        <v>0</v>
      </c>
      <c r="J91">
        <f t="shared" si="17"/>
        <v>0</v>
      </c>
      <c r="K91">
        <f t="shared" si="18"/>
        <v>0</v>
      </c>
      <c r="L91">
        <f t="shared" si="19"/>
        <v>0</v>
      </c>
      <c r="M91">
        <f t="shared" si="20"/>
        <v>0</v>
      </c>
      <c r="N91">
        <f t="shared" si="21"/>
        <v>0</v>
      </c>
      <c r="O91" s="12">
        <f t="shared" si="25"/>
        <v>0</v>
      </c>
      <c r="P91" s="23">
        <f t="shared" si="22"/>
        <v>1</v>
      </c>
      <c r="Q91">
        <f t="shared" si="23"/>
        <v>100</v>
      </c>
    </row>
    <row r="92" spans="2:17" hidden="1">
      <c r="B92" s="15">
        <v>42263</v>
      </c>
      <c r="C92" s="12">
        <f>VLOOKUP(B92,'Hash distribution and Revenue '!B94:S834,12,1)</f>
        <v>3.4203071151999997E-2</v>
      </c>
      <c r="D92">
        <f>VLOOKUP(B92,'Hash distribution and Revenue '!B94:S834,8,1)</f>
        <v>0</v>
      </c>
      <c r="E92" s="12">
        <f t="shared" si="13"/>
        <v>0</v>
      </c>
      <c r="F92" s="12">
        <f t="shared" si="14"/>
        <v>0</v>
      </c>
      <c r="G92">
        <f t="shared" si="15"/>
        <v>0</v>
      </c>
      <c r="H92">
        <f t="shared" si="16"/>
        <v>0</v>
      </c>
      <c r="I92" s="21">
        <f t="shared" si="24"/>
        <v>0</v>
      </c>
      <c r="J92">
        <f t="shared" si="17"/>
        <v>0</v>
      </c>
      <c r="K92">
        <f t="shared" si="18"/>
        <v>0</v>
      </c>
      <c r="L92">
        <f t="shared" si="19"/>
        <v>0</v>
      </c>
      <c r="M92">
        <f t="shared" si="20"/>
        <v>0</v>
      </c>
      <c r="N92">
        <f t="shared" si="21"/>
        <v>0</v>
      </c>
      <c r="O92" s="12">
        <f t="shared" si="25"/>
        <v>0</v>
      </c>
      <c r="P92" s="23">
        <f t="shared" si="22"/>
        <v>1</v>
      </c>
      <c r="Q92">
        <f t="shared" si="23"/>
        <v>100</v>
      </c>
    </row>
    <row r="93" spans="2:17" hidden="1">
      <c r="B93" s="15">
        <v>42266</v>
      </c>
      <c r="C93" s="12">
        <f>VLOOKUP(B93,'Hash distribution and Revenue '!B95:S835,12,1)</f>
        <v>3.4332505672000004E-2</v>
      </c>
      <c r="D93">
        <f>VLOOKUP(B93,'Hash distribution and Revenue '!B95:S835,8,1)</f>
        <v>0</v>
      </c>
      <c r="E93" s="12">
        <f t="shared" si="13"/>
        <v>0</v>
      </c>
      <c r="F93" s="12">
        <f t="shared" si="14"/>
        <v>0</v>
      </c>
      <c r="G93">
        <f t="shared" si="15"/>
        <v>0</v>
      </c>
      <c r="H93">
        <f t="shared" si="16"/>
        <v>0</v>
      </c>
      <c r="I93" s="21">
        <f t="shared" si="24"/>
        <v>0</v>
      </c>
      <c r="J93">
        <f t="shared" si="17"/>
        <v>0</v>
      </c>
      <c r="K93">
        <f t="shared" si="18"/>
        <v>0</v>
      </c>
      <c r="L93">
        <f t="shared" si="19"/>
        <v>0</v>
      </c>
      <c r="M93">
        <f t="shared" si="20"/>
        <v>0</v>
      </c>
      <c r="N93">
        <f t="shared" si="21"/>
        <v>0</v>
      </c>
      <c r="O93" s="12">
        <f t="shared" si="25"/>
        <v>0</v>
      </c>
      <c r="P93" s="23">
        <f t="shared" si="22"/>
        <v>1</v>
      </c>
      <c r="Q93">
        <f t="shared" si="23"/>
        <v>100</v>
      </c>
    </row>
    <row r="94" spans="2:17" hidden="1">
      <c r="B94" s="15">
        <v>42269</v>
      </c>
      <c r="C94" s="12">
        <f>VLOOKUP(B94,'Hash distribution and Revenue '!B96:S836,12,1)</f>
        <v>3.3152420760000002E-2</v>
      </c>
      <c r="D94">
        <f>VLOOKUP(B94,'Hash distribution and Revenue '!B96:S836,8,1)</f>
        <v>0</v>
      </c>
      <c r="E94" s="12">
        <f t="shared" si="13"/>
        <v>0</v>
      </c>
      <c r="F94" s="12">
        <f t="shared" si="14"/>
        <v>0</v>
      </c>
      <c r="G94">
        <f t="shared" si="15"/>
        <v>0</v>
      </c>
      <c r="H94">
        <f t="shared" si="16"/>
        <v>0</v>
      </c>
      <c r="I94" s="21">
        <f t="shared" si="24"/>
        <v>0</v>
      </c>
      <c r="J94">
        <f t="shared" si="17"/>
        <v>0</v>
      </c>
      <c r="K94">
        <f t="shared" si="18"/>
        <v>0</v>
      </c>
      <c r="L94">
        <f t="shared" si="19"/>
        <v>0</v>
      </c>
      <c r="M94">
        <f t="shared" si="20"/>
        <v>0</v>
      </c>
      <c r="N94">
        <f t="shared" si="21"/>
        <v>0</v>
      </c>
      <c r="O94" s="12">
        <f t="shared" si="25"/>
        <v>0</v>
      </c>
      <c r="P94" s="23">
        <f t="shared" si="22"/>
        <v>1</v>
      </c>
      <c r="Q94">
        <f t="shared" si="23"/>
        <v>100</v>
      </c>
    </row>
    <row r="95" spans="2:17" hidden="1">
      <c r="B95" s="15">
        <v>42272</v>
      </c>
      <c r="C95" s="12">
        <f>VLOOKUP(B95,'Hash distribution and Revenue '!B97:S837,12,1)</f>
        <v>3.2811080399999998E-2</v>
      </c>
      <c r="D95">
        <f>VLOOKUP(B95,'Hash distribution and Revenue '!B97:S837,8,1)</f>
        <v>0</v>
      </c>
      <c r="E95" s="12">
        <f t="shared" si="13"/>
        <v>0</v>
      </c>
      <c r="F95" s="12">
        <f t="shared" si="14"/>
        <v>0</v>
      </c>
      <c r="G95">
        <f t="shared" si="15"/>
        <v>0</v>
      </c>
      <c r="H95">
        <f t="shared" si="16"/>
        <v>0</v>
      </c>
      <c r="I95" s="21">
        <f t="shared" si="24"/>
        <v>0</v>
      </c>
      <c r="J95">
        <f t="shared" si="17"/>
        <v>0</v>
      </c>
      <c r="K95">
        <f t="shared" si="18"/>
        <v>0</v>
      </c>
      <c r="L95">
        <f t="shared" si="19"/>
        <v>0</v>
      </c>
      <c r="M95">
        <f t="shared" si="20"/>
        <v>0</v>
      </c>
      <c r="N95">
        <f t="shared" si="21"/>
        <v>0</v>
      </c>
      <c r="O95" s="12">
        <f t="shared" si="25"/>
        <v>0</v>
      </c>
      <c r="P95" s="23">
        <f t="shared" si="22"/>
        <v>1</v>
      </c>
      <c r="Q95">
        <f t="shared" si="23"/>
        <v>100</v>
      </c>
    </row>
    <row r="96" spans="2:17" hidden="1">
      <c r="B96" s="15">
        <v>42275</v>
      </c>
      <c r="C96" s="12">
        <f>VLOOKUP(B96,'Hash distribution and Revenue '!B98:S838,12,1)</f>
        <v>3.4417341839999997E-2</v>
      </c>
      <c r="D96">
        <f>VLOOKUP(B96,'Hash distribution and Revenue '!B98:S838,8,1)</f>
        <v>0</v>
      </c>
      <c r="E96" s="12">
        <f t="shared" si="13"/>
        <v>0</v>
      </c>
      <c r="F96" s="12">
        <f t="shared" si="14"/>
        <v>0</v>
      </c>
      <c r="G96">
        <f t="shared" si="15"/>
        <v>0</v>
      </c>
      <c r="H96">
        <f t="shared" si="16"/>
        <v>0</v>
      </c>
      <c r="I96" s="21">
        <f t="shared" si="24"/>
        <v>0</v>
      </c>
      <c r="J96">
        <f t="shared" si="17"/>
        <v>0</v>
      </c>
      <c r="K96">
        <f t="shared" si="18"/>
        <v>0</v>
      </c>
      <c r="L96">
        <f t="shared" si="19"/>
        <v>0</v>
      </c>
      <c r="M96">
        <f t="shared" si="20"/>
        <v>0</v>
      </c>
      <c r="N96">
        <f t="shared" si="21"/>
        <v>0</v>
      </c>
      <c r="O96" s="12">
        <f t="shared" si="25"/>
        <v>0</v>
      </c>
      <c r="P96" s="23">
        <f t="shared" si="22"/>
        <v>1</v>
      </c>
      <c r="Q96">
        <f t="shared" si="23"/>
        <v>100</v>
      </c>
    </row>
    <row r="97" spans="2:17" hidden="1">
      <c r="B97" s="15">
        <v>42278</v>
      </c>
      <c r="C97" s="12">
        <f>VLOOKUP(B97,'Hash distribution and Revenue '!B99:S839,12,1)</f>
        <v>3.5900557351999998E-2</v>
      </c>
      <c r="D97">
        <f>VLOOKUP(B97,'Hash distribution and Revenue '!B99:S839,8,1)</f>
        <v>0</v>
      </c>
      <c r="E97" s="12">
        <f t="shared" si="13"/>
        <v>0</v>
      </c>
      <c r="F97" s="12">
        <f t="shared" si="14"/>
        <v>0</v>
      </c>
      <c r="G97">
        <f t="shared" si="15"/>
        <v>0</v>
      </c>
      <c r="H97">
        <f t="shared" si="16"/>
        <v>0</v>
      </c>
      <c r="I97" s="21">
        <f t="shared" si="24"/>
        <v>0</v>
      </c>
      <c r="J97">
        <f t="shared" si="17"/>
        <v>0</v>
      </c>
      <c r="K97">
        <f t="shared" si="18"/>
        <v>0</v>
      </c>
      <c r="L97">
        <f t="shared" si="19"/>
        <v>0</v>
      </c>
      <c r="M97">
        <f t="shared" si="20"/>
        <v>0</v>
      </c>
      <c r="N97">
        <f t="shared" si="21"/>
        <v>0</v>
      </c>
      <c r="O97" s="12">
        <f t="shared" si="25"/>
        <v>0</v>
      </c>
      <c r="P97" s="23">
        <f t="shared" si="22"/>
        <v>1</v>
      </c>
      <c r="Q97">
        <f t="shared" si="23"/>
        <v>100</v>
      </c>
    </row>
    <row r="98" spans="2:17" hidden="1">
      <c r="B98" s="15">
        <v>42281</v>
      </c>
      <c r="C98" s="12">
        <f>VLOOKUP(B98,'Hash distribution and Revenue '!B100:S840,12,1)</f>
        <v>3.5359490008000004E-2</v>
      </c>
      <c r="D98">
        <f>VLOOKUP(B98,'Hash distribution and Revenue '!B100:S840,8,1)</f>
        <v>0</v>
      </c>
      <c r="E98" s="12">
        <f t="shared" si="13"/>
        <v>0</v>
      </c>
      <c r="F98" s="12">
        <f t="shared" si="14"/>
        <v>0</v>
      </c>
      <c r="G98">
        <f t="shared" si="15"/>
        <v>0</v>
      </c>
      <c r="H98">
        <f t="shared" si="16"/>
        <v>0</v>
      </c>
      <c r="I98" s="21">
        <f t="shared" si="24"/>
        <v>0</v>
      </c>
      <c r="J98">
        <f t="shared" si="17"/>
        <v>0</v>
      </c>
      <c r="K98">
        <f t="shared" si="18"/>
        <v>0</v>
      </c>
      <c r="L98">
        <f t="shared" si="19"/>
        <v>0</v>
      </c>
      <c r="M98">
        <f t="shared" si="20"/>
        <v>0</v>
      </c>
      <c r="N98">
        <f t="shared" si="21"/>
        <v>0</v>
      </c>
      <c r="O98" s="12">
        <f t="shared" si="25"/>
        <v>0</v>
      </c>
      <c r="P98" s="23">
        <f t="shared" si="22"/>
        <v>1</v>
      </c>
      <c r="Q98">
        <f t="shared" si="23"/>
        <v>100</v>
      </c>
    </row>
    <row r="99" spans="2:17" hidden="1">
      <c r="B99" s="15">
        <v>42284</v>
      </c>
      <c r="C99" s="12">
        <f>VLOOKUP(B99,'Hash distribution and Revenue '!B101:S841,12,1)</f>
        <v>3.6277503048000002E-2</v>
      </c>
      <c r="D99">
        <f>VLOOKUP(B99,'Hash distribution and Revenue '!B101:S841,8,1)</f>
        <v>0</v>
      </c>
      <c r="E99" s="12">
        <f t="shared" si="13"/>
        <v>0</v>
      </c>
      <c r="F99" s="12">
        <f t="shared" si="14"/>
        <v>0</v>
      </c>
      <c r="G99">
        <f t="shared" si="15"/>
        <v>0</v>
      </c>
      <c r="H99">
        <f t="shared" si="16"/>
        <v>0</v>
      </c>
      <c r="I99" s="21">
        <f t="shared" si="24"/>
        <v>0</v>
      </c>
      <c r="J99">
        <f t="shared" si="17"/>
        <v>0</v>
      </c>
      <c r="K99">
        <f t="shared" si="18"/>
        <v>0</v>
      </c>
      <c r="L99">
        <f t="shared" si="19"/>
        <v>0</v>
      </c>
      <c r="M99">
        <f t="shared" si="20"/>
        <v>0</v>
      </c>
      <c r="N99">
        <f t="shared" si="21"/>
        <v>0</v>
      </c>
      <c r="O99" s="12">
        <f t="shared" si="25"/>
        <v>0</v>
      </c>
      <c r="P99" s="23">
        <f t="shared" si="22"/>
        <v>1</v>
      </c>
      <c r="Q99">
        <f t="shared" si="23"/>
        <v>100</v>
      </c>
    </row>
    <row r="100" spans="2:17" hidden="1">
      <c r="B100" s="15">
        <v>42287</v>
      </c>
      <c r="C100" s="12">
        <f>VLOOKUP(B100,'Hash distribution and Revenue '!B102:S842,12,1)</f>
        <v>3.4445401584000002E-2</v>
      </c>
      <c r="D100">
        <f>VLOOKUP(B100,'Hash distribution and Revenue '!B102:S842,8,1)</f>
        <v>0</v>
      </c>
      <c r="E100" s="12">
        <f t="shared" si="13"/>
        <v>0</v>
      </c>
      <c r="F100" s="12">
        <f t="shared" si="14"/>
        <v>0</v>
      </c>
      <c r="G100">
        <f t="shared" si="15"/>
        <v>0</v>
      </c>
      <c r="H100">
        <f t="shared" si="16"/>
        <v>0</v>
      </c>
      <c r="I100" s="21">
        <f t="shared" si="24"/>
        <v>0</v>
      </c>
      <c r="J100">
        <f t="shared" si="17"/>
        <v>0</v>
      </c>
      <c r="K100">
        <f t="shared" si="18"/>
        <v>0</v>
      </c>
      <c r="L100">
        <f t="shared" si="19"/>
        <v>0</v>
      </c>
      <c r="M100">
        <f t="shared" si="20"/>
        <v>0</v>
      </c>
      <c r="N100">
        <f t="shared" si="21"/>
        <v>0</v>
      </c>
      <c r="O100" s="12">
        <f t="shared" si="25"/>
        <v>0</v>
      </c>
      <c r="P100" s="23">
        <f t="shared" si="22"/>
        <v>1</v>
      </c>
      <c r="Q100">
        <f t="shared" si="23"/>
        <v>100</v>
      </c>
    </row>
    <row r="101" spans="2:17" hidden="1">
      <c r="B101" s="15">
        <v>42290</v>
      </c>
      <c r="C101" s="12">
        <f>VLOOKUP(B101,'Hash distribution and Revenue '!B103:S843,12,1)</f>
        <v>3.4583597784000004E-2</v>
      </c>
      <c r="D101">
        <f>VLOOKUP(B101,'Hash distribution and Revenue '!B103:S843,8,1)</f>
        <v>0</v>
      </c>
      <c r="E101" s="12">
        <f t="shared" si="13"/>
        <v>0</v>
      </c>
      <c r="F101" s="12">
        <f t="shared" si="14"/>
        <v>0</v>
      </c>
      <c r="G101">
        <f t="shared" si="15"/>
        <v>0</v>
      </c>
      <c r="H101">
        <f t="shared" si="16"/>
        <v>0</v>
      </c>
      <c r="I101" s="21">
        <f t="shared" si="24"/>
        <v>0</v>
      </c>
      <c r="J101">
        <f t="shared" si="17"/>
        <v>0</v>
      </c>
      <c r="K101">
        <f t="shared" si="18"/>
        <v>0</v>
      </c>
      <c r="L101">
        <f t="shared" si="19"/>
        <v>0</v>
      </c>
      <c r="M101">
        <f t="shared" si="20"/>
        <v>0</v>
      </c>
      <c r="N101">
        <f t="shared" si="21"/>
        <v>0</v>
      </c>
      <c r="O101" s="12">
        <f t="shared" si="25"/>
        <v>0</v>
      </c>
      <c r="P101" s="23">
        <f t="shared" si="22"/>
        <v>1</v>
      </c>
      <c r="Q101">
        <f t="shared" si="23"/>
        <v>100</v>
      </c>
    </row>
    <row r="102" spans="2:17" hidden="1">
      <c r="B102" s="15">
        <v>42293</v>
      </c>
      <c r="C102" s="12">
        <f>VLOOKUP(B102,'Hash distribution and Revenue '!B104:S844,12,1)</f>
        <v>3.4376303487999998E-2</v>
      </c>
      <c r="D102">
        <f>VLOOKUP(B102,'Hash distribution and Revenue '!B104:S844,8,1)</f>
        <v>0</v>
      </c>
      <c r="E102" s="12">
        <f t="shared" si="13"/>
        <v>0</v>
      </c>
      <c r="F102" s="12">
        <f t="shared" si="14"/>
        <v>0</v>
      </c>
      <c r="G102">
        <f t="shared" si="15"/>
        <v>0</v>
      </c>
      <c r="H102">
        <f t="shared" si="16"/>
        <v>0</v>
      </c>
      <c r="I102" s="21">
        <f t="shared" si="24"/>
        <v>0</v>
      </c>
      <c r="J102">
        <f t="shared" si="17"/>
        <v>0</v>
      </c>
      <c r="K102">
        <f t="shared" si="18"/>
        <v>0</v>
      </c>
      <c r="L102">
        <f t="shared" si="19"/>
        <v>0</v>
      </c>
      <c r="M102">
        <f t="shared" si="20"/>
        <v>0</v>
      </c>
      <c r="N102">
        <f t="shared" si="21"/>
        <v>0</v>
      </c>
      <c r="O102" s="12">
        <f t="shared" si="25"/>
        <v>0</v>
      </c>
      <c r="P102" s="23">
        <f t="shared" si="22"/>
        <v>1</v>
      </c>
      <c r="Q102">
        <f t="shared" si="23"/>
        <v>100</v>
      </c>
    </row>
    <row r="103" spans="2:17" hidden="1">
      <c r="B103" s="15">
        <v>42296</v>
      </c>
      <c r="C103" s="12">
        <f>VLOOKUP(B103,'Hash distribution and Revenue '!B105:S845,12,1)</f>
        <v>3.5430784296000002E-2</v>
      </c>
      <c r="D103">
        <f>VLOOKUP(B103,'Hash distribution and Revenue '!B105:S845,8,1)</f>
        <v>0</v>
      </c>
      <c r="E103" s="12">
        <f t="shared" si="13"/>
        <v>0</v>
      </c>
      <c r="F103" s="12">
        <f t="shared" si="14"/>
        <v>0</v>
      </c>
      <c r="G103">
        <f t="shared" si="15"/>
        <v>0</v>
      </c>
      <c r="H103">
        <f t="shared" si="16"/>
        <v>0</v>
      </c>
      <c r="I103" s="21">
        <f t="shared" si="24"/>
        <v>0</v>
      </c>
      <c r="J103">
        <f t="shared" si="17"/>
        <v>0</v>
      </c>
      <c r="K103">
        <f t="shared" si="18"/>
        <v>0</v>
      </c>
      <c r="L103">
        <f t="shared" si="19"/>
        <v>0</v>
      </c>
      <c r="M103">
        <f t="shared" si="20"/>
        <v>0</v>
      </c>
      <c r="N103">
        <f t="shared" si="21"/>
        <v>0</v>
      </c>
      <c r="O103" s="12">
        <f t="shared" si="25"/>
        <v>0</v>
      </c>
      <c r="P103" s="23">
        <f t="shared" si="22"/>
        <v>1</v>
      </c>
      <c r="Q103">
        <f t="shared" si="23"/>
        <v>100</v>
      </c>
    </row>
    <row r="104" spans="2:17" hidden="1">
      <c r="B104" s="15">
        <v>42299</v>
      </c>
      <c r="C104" s="12">
        <f>VLOOKUP(B104,'Hash distribution and Revenue '!B106:S846,12,1)</f>
        <v>3.58628608E-2</v>
      </c>
      <c r="D104">
        <f>VLOOKUP(B104,'Hash distribution and Revenue '!B106:S846,8,1)</f>
        <v>0</v>
      </c>
      <c r="E104" s="12">
        <f t="shared" si="13"/>
        <v>0</v>
      </c>
      <c r="F104" s="12">
        <f t="shared" si="14"/>
        <v>0</v>
      </c>
      <c r="G104">
        <f t="shared" si="15"/>
        <v>0</v>
      </c>
      <c r="H104">
        <f t="shared" si="16"/>
        <v>0</v>
      </c>
      <c r="I104" s="21">
        <f t="shared" si="24"/>
        <v>0</v>
      </c>
      <c r="J104">
        <f t="shared" si="17"/>
        <v>0</v>
      </c>
      <c r="K104">
        <f t="shared" si="18"/>
        <v>0</v>
      </c>
      <c r="L104">
        <f t="shared" si="19"/>
        <v>0</v>
      </c>
      <c r="M104">
        <f t="shared" si="20"/>
        <v>0</v>
      </c>
      <c r="N104">
        <f t="shared" si="21"/>
        <v>0</v>
      </c>
      <c r="O104" s="12">
        <f t="shared" si="25"/>
        <v>0</v>
      </c>
      <c r="P104" s="23">
        <f t="shared" si="22"/>
        <v>1</v>
      </c>
      <c r="Q104">
        <f t="shared" si="23"/>
        <v>100</v>
      </c>
    </row>
    <row r="105" spans="2:17" hidden="1">
      <c r="B105" s="15">
        <v>42302</v>
      </c>
      <c r="C105" s="12">
        <f>VLOOKUP(B105,'Hash distribution and Revenue '!B107:S847,12,1)</f>
        <v>3.5384709287999999E-2</v>
      </c>
      <c r="D105">
        <f>VLOOKUP(B105,'Hash distribution and Revenue '!B107:S847,8,1)</f>
        <v>0</v>
      </c>
      <c r="E105" s="12">
        <f t="shared" si="13"/>
        <v>0</v>
      </c>
      <c r="F105" s="12">
        <f t="shared" si="14"/>
        <v>0</v>
      </c>
      <c r="G105">
        <f t="shared" si="15"/>
        <v>0</v>
      </c>
      <c r="H105">
        <f t="shared" si="16"/>
        <v>0</v>
      </c>
      <c r="I105" s="21">
        <f t="shared" si="24"/>
        <v>0</v>
      </c>
      <c r="J105">
        <f t="shared" si="17"/>
        <v>0</v>
      </c>
      <c r="K105">
        <f t="shared" si="18"/>
        <v>0</v>
      </c>
      <c r="L105">
        <f t="shared" si="19"/>
        <v>0</v>
      </c>
      <c r="M105">
        <f t="shared" si="20"/>
        <v>0</v>
      </c>
      <c r="N105">
        <f t="shared" si="21"/>
        <v>0</v>
      </c>
      <c r="O105" s="12">
        <f t="shared" si="25"/>
        <v>0</v>
      </c>
      <c r="P105" s="23">
        <f t="shared" si="22"/>
        <v>1</v>
      </c>
      <c r="Q105">
        <f t="shared" si="23"/>
        <v>100</v>
      </c>
    </row>
    <row r="106" spans="2:17" hidden="1">
      <c r="B106" s="15">
        <v>42305</v>
      </c>
      <c r="C106" s="12">
        <f>VLOOKUP(B106,'Hash distribution and Revenue '!B108:S848,12,1)</f>
        <v>3.5592244240000001E-2</v>
      </c>
      <c r="D106">
        <f>VLOOKUP(B106,'Hash distribution and Revenue '!B108:S848,8,1)</f>
        <v>0</v>
      </c>
      <c r="E106" s="12">
        <f t="shared" si="13"/>
        <v>0</v>
      </c>
      <c r="F106" s="12">
        <f t="shared" si="14"/>
        <v>0</v>
      </c>
      <c r="G106">
        <f t="shared" si="15"/>
        <v>0</v>
      </c>
      <c r="H106">
        <f t="shared" si="16"/>
        <v>0</v>
      </c>
      <c r="I106" s="21">
        <f t="shared" si="24"/>
        <v>0</v>
      </c>
      <c r="J106">
        <f t="shared" si="17"/>
        <v>0</v>
      </c>
      <c r="K106">
        <f t="shared" si="18"/>
        <v>0</v>
      </c>
      <c r="L106">
        <f t="shared" si="19"/>
        <v>0</v>
      </c>
      <c r="M106">
        <f t="shared" si="20"/>
        <v>0</v>
      </c>
      <c r="N106">
        <f t="shared" si="21"/>
        <v>0</v>
      </c>
      <c r="O106" s="12">
        <f t="shared" si="25"/>
        <v>0</v>
      </c>
      <c r="P106" s="23">
        <f t="shared" si="22"/>
        <v>1</v>
      </c>
      <c r="Q106">
        <f t="shared" si="23"/>
        <v>100</v>
      </c>
    </row>
    <row r="107" spans="2:17" hidden="1">
      <c r="B107" s="15">
        <v>42308</v>
      </c>
      <c r="C107" s="12">
        <f>VLOOKUP(B107,'Hash distribution and Revenue '!B109:S849,12,1)</f>
        <v>3.6157107975999997E-2</v>
      </c>
      <c r="D107">
        <f>VLOOKUP(B107,'Hash distribution and Revenue '!B109:S849,8,1)</f>
        <v>0</v>
      </c>
      <c r="E107" s="12">
        <f t="shared" si="13"/>
        <v>0</v>
      </c>
      <c r="F107" s="12">
        <f t="shared" si="14"/>
        <v>0</v>
      </c>
      <c r="G107">
        <f t="shared" si="15"/>
        <v>0</v>
      </c>
      <c r="H107">
        <f t="shared" si="16"/>
        <v>0</v>
      </c>
      <c r="I107" s="21">
        <f t="shared" si="24"/>
        <v>0</v>
      </c>
      <c r="J107">
        <f t="shared" si="17"/>
        <v>0</v>
      </c>
      <c r="K107">
        <f t="shared" si="18"/>
        <v>0</v>
      </c>
      <c r="L107">
        <f t="shared" si="19"/>
        <v>0</v>
      </c>
      <c r="M107">
        <f t="shared" si="20"/>
        <v>0</v>
      </c>
      <c r="N107">
        <f t="shared" si="21"/>
        <v>0</v>
      </c>
      <c r="O107" s="12">
        <f t="shared" si="25"/>
        <v>0</v>
      </c>
      <c r="P107" s="23">
        <f t="shared" si="22"/>
        <v>1</v>
      </c>
      <c r="Q107">
        <f t="shared" si="23"/>
        <v>100</v>
      </c>
    </row>
    <row r="108" spans="2:17" hidden="1">
      <c r="B108" s="15">
        <v>42311</v>
      </c>
      <c r="C108" s="12">
        <f>VLOOKUP(B108,'Hash distribution and Revenue '!B110:S850,12,1)</f>
        <v>3.7460759991999999E-2</v>
      </c>
      <c r="D108">
        <f>VLOOKUP(B108,'Hash distribution and Revenue '!B110:S850,8,1)</f>
        <v>0</v>
      </c>
      <c r="E108" s="12">
        <f t="shared" si="13"/>
        <v>0</v>
      </c>
      <c r="F108" s="12">
        <f t="shared" si="14"/>
        <v>0</v>
      </c>
      <c r="G108">
        <f t="shared" si="15"/>
        <v>0</v>
      </c>
      <c r="H108">
        <f t="shared" si="16"/>
        <v>0</v>
      </c>
      <c r="I108" s="21">
        <f t="shared" si="24"/>
        <v>0</v>
      </c>
      <c r="J108">
        <f t="shared" si="17"/>
        <v>0</v>
      </c>
      <c r="K108">
        <f t="shared" si="18"/>
        <v>0</v>
      </c>
      <c r="L108">
        <f t="shared" si="19"/>
        <v>0</v>
      </c>
      <c r="M108">
        <f t="shared" si="20"/>
        <v>0</v>
      </c>
      <c r="N108">
        <f t="shared" si="21"/>
        <v>0</v>
      </c>
      <c r="O108" s="12">
        <f t="shared" si="25"/>
        <v>0</v>
      </c>
      <c r="P108" s="23">
        <f t="shared" si="22"/>
        <v>1</v>
      </c>
      <c r="Q108">
        <f t="shared" si="23"/>
        <v>100</v>
      </c>
    </row>
    <row r="109" spans="2:17" hidden="1">
      <c r="B109" s="15">
        <v>42314</v>
      </c>
      <c r="C109" s="12">
        <f>VLOOKUP(B109,'Hash distribution and Revenue '!B111:S851,12,1)</f>
        <v>3.8232341663999997E-2</v>
      </c>
      <c r="D109">
        <f>VLOOKUP(B109,'Hash distribution and Revenue '!B111:S851,8,1)</f>
        <v>0</v>
      </c>
      <c r="E109" s="12">
        <f t="shared" si="13"/>
        <v>0</v>
      </c>
      <c r="F109" s="12">
        <f t="shared" si="14"/>
        <v>0</v>
      </c>
      <c r="G109">
        <f t="shared" si="15"/>
        <v>0</v>
      </c>
      <c r="H109">
        <f t="shared" si="16"/>
        <v>0</v>
      </c>
      <c r="I109" s="21">
        <f t="shared" si="24"/>
        <v>0</v>
      </c>
      <c r="J109">
        <f t="shared" si="17"/>
        <v>0</v>
      </c>
      <c r="K109">
        <f t="shared" si="18"/>
        <v>0</v>
      </c>
      <c r="L109">
        <f t="shared" si="19"/>
        <v>0</v>
      </c>
      <c r="M109">
        <f t="shared" si="20"/>
        <v>0</v>
      </c>
      <c r="N109">
        <f t="shared" si="21"/>
        <v>0</v>
      </c>
      <c r="O109" s="12">
        <f t="shared" si="25"/>
        <v>0</v>
      </c>
      <c r="P109" s="23">
        <f t="shared" si="22"/>
        <v>1</v>
      </c>
      <c r="Q109">
        <f t="shared" si="23"/>
        <v>100</v>
      </c>
    </row>
    <row r="110" spans="2:17" hidden="1">
      <c r="B110" s="15">
        <v>42317</v>
      </c>
      <c r="C110" s="12">
        <f>VLOOKUP(B110,'Hash distribution and Revenue '!B112:S852,12,1)</f>
        <v>3.7701828136000003E-2</v>
      </c>
      <c r="D110">
        <f>VLOOKUP(B110,'Hash distribution and Revenue '!B112:S852,8,1)</f>
        <v>0</v>
      </c>
      <c r="E110" s="12">
        <f t="shared" si="13"/>
        <v>0</v>
      </c>
      <c r="F110" s="12">
        <f t="shared" si="14"/>
        <v>0</v>
      </c>
      <c r="G110">
        <f t="shared" si="15"/>
        <v>0</v>
      </c>
      <c r="H110">
        <f t="shared" si="16"/>
        <v>0</v>
      </c>
      <c r="I110" s="21">
        <f t="shared" si="24"/>
        <v>0</v>
      </c>
      <c r="J110">
        <f t="shared" si="17"/>
        <v>0</v>
      </c>
      <c r="K110">
        <f t="shared" si="18"/>
        <v>0</v>
      </c>
      <c r="L110">
        <f t="shared" si="19"/>
        <v>0</v>
      </c>
      <c r="M110">
        <f t="shared" si="20"/>
        <v>0</v>
      </c>
      <c r="N110">
        <f t="shared" si="21"/>
        <v>0</v>
      </c>
      <c r="O110" s="12">
        <f t="shared" si="25"/>
        <v>0</v>
      </c>
      <c r="P110" s="23">
        <f t="shared" si="22"/>
        <v>1</v>
      </c>
      <c r="Q110">
        <f t="shared" si="23"/>
        <v>100</v>
      </c>
    </row>
    <row r="111" spans="2:17" hidden="1">
      <c r="B111" s="15">
        <v>42320</v>
      </c>
      <c r="C111" s="12">
        <f>VLOOKUP(B111,'Hash distribution and Revenue '!B113:S853,12,1)</f>
        <v>3.6570065935999999E-2</v>
      </c>
      <c r="D111">
        <f>VLOOKUP(B111,'Hash distribution and Revenue '!B113:S853,8,1)</f>
        <v>0</v>
      </c>
      <c r="E111" s="12">
        <f t="shared" si="13"/>
        <v>0</v>
      </c>
      <c r="F111" s="12">
        <f t="shared" si="14"/>
        <v>0</v>
      </c>
      <c r="G111">
        <f t="shared" si="15"/>
        <v>0</v>
      </c>
      <c r="H111">
        <f t="shared" si="16"/>
        <v>0</v>
      </c>
      <c r="I111" s="21">
        <f t="shared" si="24"/>
        <v>0</v>
      </c>
      <c r="J111">
        <f t="shared" si="17"/>
        <v>0</v>
      </c>
      <c r="K111">
        <f t="shared" si="18"/>
        <v>0</v>
      </c>
      <c r="L111">
        <f t="shared" si="19"/>
        <v>0</v>
      </c>
      <c r="M111">
        <f t="shared" si="20"/>
        <v>0</v>
      </c>
      <c r="N111">
        <f t="shared" si="21"/>
        <v>0</v>
      </c>
      <c r="O111" s="12">
        <f t="shared" si="25"/>
        <v>0</v>
      </c>
      <c r="P111" s="23">
        <f t="shared" si="22"/>
        <v>1</v>
      </c>
      <c r="Q111">
        <f t="shared" si="23"/>
        <v>100</v>
      </c>
    </row>
    <row r="112" spans="2:17" hidden="1">
      <c r="B112" s="15">
        <v>42323</v>
      </c>
      <c r="C112" s="12">
        <f>VLOOKUP(B112,'Hash distribution and Revenue '!B114:S854,12,1)</f>
        <v>3.9303641495999998E-2</v>
      </c>
      <c r="D112">
        <f>VLOOKUP(B112,'Hash distribution and Revenue '!B114:S854,8,1)</f>
        <v>0</v>
      </c>
      <c r="E112" s="12">
        <f t="shared" si="13"/>
        <v>0</v>
      </c>
      <c r="F112" s="12">
        <f t="shared" si="14"/>
        <v>0</v>
      </c>
      <c r="G112">
        <f t="shared" si="15"/>
        <v>0</v>
      </c>
      <c r="H112">
        <f t="shared" si="16"/>
        <v>0</v>
      </c>
      <c r="I112" s="21">
        <f t="shared" si="24"/>
        <v>0</v>
      </c>
      <c r="J112">
        <f t="shared" si="17"/>
        <v>0</v>
      </c>
      <c r="K112">
        <f t="shared" si="18"/>
        <v>0</v>
      </c>
      <c r="L112">
        <f t="shared" si="19"/>
        <v>0</v>
      </c>
      <c r="M112">
        <f t="shared" si="20"/>
        <v>0</v>
      </c>
      <c r="N112">
        <f t="shared" si="21"/>
        <v>0</v>
      </c>
      <c r="O112" s="12">
        <f t="shared" si="25"/>
        <v>0</v>
      </c>
      <c r="P112" s="23">
        <f t="shared" si="22"/>
        <v>1</v>
      </c>
      <c r="Q112">
        <f t="shared" si="23"/>
        <v>100</v>
      </c>
    </row>
    <row r="113" spans="2:17" hidden="1">
      <c r="B113" s="15">
        <v>42326</v>
      </c>
      <c r="C113" s="12">
        <f>VLOOKUP(B113,'Hash distribution and Revenue '!B115:S855,12,1)</f>
        <v>4.1082946792000002E-2</v>
      </c>
      <c r="D113">
        <f>VLOOKUP(B113,'Hash distribution and Revenue '!B115:S855,8,1)</f>
        <v>0</v>
      </c>
      <c r="E113" s="12">
        <f t="shared" si="13"/>
        <v>0</v>
      </c>
      <c r="F113" s="12">
        <f t="shared" si="14"/>
        <v>0</v>
      </c>
      <c r="G113">
        <f t="shared" si="15"/>
        <v>0</v>
      </c>
      <c r="H113">
        <f t="shared" si="16"/>
        <v>0</v>
      </c>
      <c r="I113" s="21">
        <f t="shared" si="24"/>
        <v>0</v>
      </c>
      <c r="J113">
        <f t="shared" si="17"/>
        <v>0</v>
      </c>
      <c r="K113">
        <f t="shared" si="18"/>
        <v>0</v>
      </c>
      <c r="L113">
        <f t="shared" si="19"/>
        <v>0</v>
      </c>
      <c r="M113">
        <f t="shared" si="20"/>
        <v>0</v>
      </c>
      <c r="N113">
        <f t="shared" si="21"/>
        <v>0</v>
      </c>
      <c r="O113" s="12">
        <f t="shared" si="25"/>
        <v>0</v>
      </c>
      <c r="P113" s="23">
        <f t="shared" si="22"/>
        <v>1</v>
      </c>
      <c r="Q113">
        <f t="shared" si="23"/>
        <v>100</v>
      </c>
    </row>
    <row r="114" spans="2:17" hidden="1">
      <c r="B114" s="15">
        <v>42329</v>
      </c>
      <c r="C114" s="12">
        <f>VLOOKUP(B114,'Hash distribution and Revenue '!B116:S856,12,1)</f>
        <v>4.0439709896000001E-2</v>
      </c>
      <c r="D114">
        <f>VLOOKUP(B114,'Hash distribution and Revenue '!B116:S856,8,1)</f>
        <v>0</v>
      </c>
      <c r="E114" s="12">
        <f t="shared" si="13"/>
        <v>0</v>
      </c>
      <c r="F114" s="12">
        <f t="shared" si="14"/>
        <v>0</v>
      </c>
      <c r="G114">
        <f t="shared" si="15"/>
        <v>0</v>
      </c>
      <c r="H114">
        <f t="shared" si="16"/>
        <v>0</v>
      </c>
      <c r="I114" s="21">
        <f t="shared" si="24"/>
        <v>0</v>
      </c>
      <c r="J114">
        <f t="shared" si="17"/>
        <v>0</v>
      </c>
      <c r="K114">
        <f t="shared" si="18"/>
        <v>0</v>
      </c>
      <c r="L114">
        <f t="shared" si="19"/>
        <v>0</v>
      </c>
      <c r="M114">
        <f t="shared" si="20"/>
        <v>0</v>
      </c>
      <c r="N114">
        <f t="shared" si="21"/>
        <v>0</v>
      </c>
      <c r="O114" s="12">
        <f t="shared" si="25"/>
        <v>0</v>
      </c>
      <c r="P114" s="23">
        <f t="shared" si="22"/>
        <v>1</v>
      </c>
      <c r="Q114">
        <f t="shared" si="23"/>
        <v>100</v>
      </c>
    </row>
    <row r="115" spans="2:17" hidden="1">
      <c r="B115" s="15">
        <v>42332</v>
      </c>
      <c r="C115" s="12">
        <f>VLOOKUP(B115,'Hash distribution and Revenue '!B117:S857,12,1)</f>
        <v>4.2197958152000004E-2</v>
      </c>
      <c r="D115">
        <f>VLOOKUP(B115,'Hash distribution and Revenue '!B117:S857,8,1)</f>
        <v>0</v>
      </c>
      <c r="E115" s="12">
        <f t="shared" si="13"/>
        <v>0</v>
      </c>
      <c r="F115" s="12">
        <f t="shared" si="14"/>
        <v>0</v>
      </c>
      <c r="G115">
        <f t="shared" si="15"/>
        <v>0</v>
      </c>
      <c r="H115">
        <f t="shared" si="16"/>
        <v>0</v>
      </c>
      <c r="I115" s="21">
        <f t="shared" si="24"/>
        <v>0</v>
      </c>
      <c r="J115">
        <f t="shared" si="17"/>
        <v>0</v>
      </c>
      <c r="K115">
        <f t="shared" si="18"/>
        <v>0</v>
      </c>
      <c r="L115">
        <f t="shared" si="19"/>
        <v>0</v>
      </c>
      <c r="M115">
        <f t="shared" si="20"/>
        <v>0</v>
      </c>
      <c r="N115">
        <f t="shared" si="21"/>
        <v>0</v>
      </c>
      <c r="O115" s="12">
        <f t="shared" si="25"/>
        <v>0</v>
      </c>
      <c r="P115" s="23">
        <f t="shared" si="22"/>
        <v>1</v>
      </c>
      <c r="Q115">
        <f t="shared" si="23"/>
        <v>100</v>
      </c>
    </row>
    <row r="116" spans="2:17" hidden="1">
      <c r="B116" s="15">
        <v>42335</v>
      </c>
      <c r="C116" s="12">
        <f>VLOOKUP(B116,'Hash distribution and Revenue '!B118:S858,12,1)</f>
        <v>4.2981547655999999E-2</v>
      </c>
      <c r="D116">
        <f>VLOOKUP(B116,'Hash distribution and Revenue '!B118:S858,8,1)</f>
        <v>0</v>
      </c>
      <c r="E116" s="12">
        <f t="shared" si="13"/>
        <v>0</v>
      </c>
      <c r="F116" s="12">
        <f t="shared" si="14"/>
        <v>0</v>
      </c>
      <c r="G116">
        <f t="shared" si="15"/>
        <v>0</v>
      </c>
      <c r="H116">
        <f t="shared" si="16"/>
        <v>0</v>
      </c>
      <c r="I116" s="21">
        <f t="shared" si="24"/>
        <v>0</v>
      </c>
      <c r="J116">
        <f t="shared" si="17"/>
        <v>0</v>
      </c>
      <c r="K116">
        <f t="shared" si="18"/>
        <v>0</v>
      </c>
      <c r="L116">
        <f t="shared" si="19"/>
        <v>0</v>
      </c>
      <c r="M116">
        <f t="shared" si="20"/>
        <v>0</v>
      </c>
      <c r="N116">
        <f t="shared" si="21"/>
        <v>0</v>
      </c>
      <c r="O116" s="12">
        <f t="shared" si="25"/>
        <v>0</v>
      </c>
      <c r="P116" s="23">
        <f t="shared" si="22"/>
        <v>1</v>
      </c>
      <c r="Q116">
        <f t="shared" si="23"/>
        <v>100</v>
      </c>
    </row>
    <row r="117" spans="2:17" hidden="1">
      <c r="B117" s="15">
        <v>42338</v>
      </c>
      <c r="C117" s="12">
        <f>VLOOKUP(B117,'Hash distribution and Revenue '!B119:S859,12,1)</f>
        <v>4.4018187456000002E-2</v>
      </c>
      <c r="D117">
        <f>VLOOKUP(B117,'Hash distribution and Revenue '!B119:S859,8,1)</f>
        <v>0</v>
      </c>
      <c r="E117" s="12">
        <f t="shared" si="13"/>
        <v>0</v>
      </c>
      <c r="F117" s="12">
        <f t="shared" si="14"/>
        <v>0</v>
      </c>
      <c r="G117">
        <f t="shared" si="15"/>
        <v>0</v>
      </c>
      <c r="H117">
        <f t="shared" si="16"/>
        <v>0</v>
      </c>
      <c r="I117" s="21">
        <f t="shared" si="24"/>
        <v>0</v>
      </c>
      <c r="J117">
        <f t="shared" si="17"/>
        <v>0</v>
      </c>
      <c r="K117">
        <f t="shared" si="18"/>
        <v>0</v>
      </c>
      <c r="L117">
        <f t="shared" si="19"/>
        <v>0</v>
      </c>
      <c r="M117">
        <f t="shared" si="20"/>
        <v>0</v>
      </c>
      <c r="N117">
        <f t="shared" si="21"/>
        <v>0</v>
      </c>
      <c r="O117" s="12">
        <f t="shared" si="25"/>
        <v>0</v>
      </c>
      <c r="P117" s="23">
        <f t="shared" si="22"/>
        <v>1</v>
      </c>
      <c r="Q117">
        <f t="shared" si="23"/>
        <v>100</v>
      </c>
    </row>
    <row r="118" spans="2:17" hidden="1">
      <c r="B118" s="15">
        <v>42341</v>
      </c>
      <c r="C118" s="12">
        <f>VLOOKUP(B118,'Hash distribution and Revenue '!B120:S860,12,1)</f>
        <v>4.5859732888E-2</v>
      </c>
      <c r="D118">
        <f>VLOOKUP(B118,'Hash distribution and Revenue '!B120:S860,8,1)</f>
        <v>0</v>
      </c>
      <c r="E118" s="12">
        <f t="shared" si="13"/>
        <v>0</v>
      </c>
      <c r="F118" s="12">
        <f t="shared" si="14"/>
        <v>0</v>
      </c>
      <c r="G118">
        <f t="shared" si="15"/>
        <v>0</v>
      </c>
      <c r="H118">
        <f t="shared" si="16"/>
        <v>0</v>
      </c>
      <c r="I118" s="21">
        <f t="shared" si="24"/>
        <v>0</v>
      </c>
      <c r="J118">
        <f t="shared" si="17"/>
        <v>0</v>
      </c>
      <c r="K118">
        <f t="shared" si="18"/>
        <v>0</v>
      </c>
      <c r="L118">
        <f t="shared" si="19"/>
        <v>0</v>
      </c>
      <c r="M118">
        <f t="shared" si="20"/>
        <v>0</v>
      </c>
      <c r="N118">
        <f t="shared" si="21"/>
        <v>0</v>
      </c>
      <c r="O118" s="12">
        <f t="shared" si="25"/>
        <v>0</v>
      </c>
      <c r="P118" s="23">
        <f t="shared" si="22"/>
        <v>1</v>
      </c>
      <c r="Q118">
        <f t="shared" si="23"/>
        <v>100</v>
      </c>
    </row>
    <row r="119" spans="2:17" hidden="1">
      <c r="B119" s="15">
        <v>42344</v>
      </c>
      <c r="C119" s="12">
        <f>VLOOKUP(B119,'Hash distribution and Revenue '!B121:S861,12,1)</f>
        <v>4.4702910800000002E-2</v>
      </c>
      <c r="D119">
        <f>VLOOKUP(B119,'Hash distribution and Revenue '!B121:S861,8,1)</f>
        <v>0</v>
      </c>
      <c r="E119" s="12">
        <f t="shared" si="13"/>
        <v>0</v>
      </c>
      <c r="F119" s="12">
        <f t="shared" si="14"/>
        <v>0</v>
      </c>
      <c r="G119">
        <f t="shared" si="15"/>
        <v>0</v>
      </c>
      <c r="H119">
        <f t="shared" si="16"/>
        <v>0</v>
      </c>
      <c r="I119" s="21">
        <f t="shared" si="24"/>
        <v>0</v>
      </c>
      <c r="J119">
        <f t="shared" si="17"/>
        <v>0</v>
      </c>
      <c r="K119">
        <f t="shared" si="18"/>
        <v>0</v>
      </c>
      <c r="L119">
        <f t="shared" si="19"/>
        <v>0</v>
      </c>
      <c r="M119">
        <f t="shared" si="20"/>
        <v>0</v>
      </c>
      <c r="N119">
        <f t="shared" si="21"/>
        <v>0</v>
      </c>
      <c r="O119" s="12">
        <f t="shared" si="25"/>
        <v>0</v>
      </c>
      <c r="P119" s="23">
        <f t="shared" si="22"/>
        <v>1</v>
      </c>
      <c r="Q119">
        <f t="shared" si="23"/>
        <v>100</v>
      </c>
    </row>
    <row r="120" spans="2:17" hidden="1">
      <c r="B120" s="15">
        <v>42347</v>
      </c>
      <c r="C120" s="12">
        <f>VLOOKUP(B120,'Hash distribution and Revenue '!B122:S862,12,1)</f>
        <v>4.6820162248000001E-2</v>
      </c>
      <c r="D120">
        <f>VLOOKUP(B120,'Hash distribution and Revenue '!B122:S862,8,1)</f>
        <v>0</v>
      </c>
      <c r="E120" s="12">
        <f t="shared" si="13"/>
        <v>0</v>
      </c>
      <c r="F120" s="12">
        <f t="shared" si="14"/>
        <v>0</v>
      </c>
      <c r="G120">
        <f t="shared" si="15"/>
        <v>0</v>
      </c>
      <c r="H120">
        <f t="shared" si="16"/>
        <v>0</v>
      </c>
      <c r="I120" s="21">
        <f t="shared" si="24"/>
        <v>0</v>
      </c>
      <c r="J120">
        <f t="shared" si="17"/>
        <v>0</v>
      </c>
      <c r="K120">
        <f t="shared" si="18"/>
        <v>0</v>
      </c>
      <c r="L120">
        <f t="shared" si="19"/>
        <v>0</v>
      </c>
      <c r="M120">
        <f t="shared" si="20"/>
        <v>0</v>
      </c>
      <c r="N120">
        <f t="shared" si="21"/>
        <v>0</v>
      </c>
      <c r="O120" s="12">
        <f t="shared" si="25"/>
        <v>0</v>
      </c>
      <c r="P120" s="23">
        <f t="shared" si="22"/>
        <v>1</v>
      </c>
      <c r="Q120">
        <f t="shared" si="23"/>
        <v>100</v>
      </c>
    </row>
    <row r="121" spans="2:17" hidden="1">
      <c r="B121" s="15">
        <v>42350</v>
      </c>
      <c r="C121" s="12">
        <f>VLOOKUP(B121,'Hash distribution and Revenue '!B123:S863,12,1)</f>
        <v>5.0772761335999998E-2</v>
      </c>
      <c r="D121">
        <f>VLOOKUP(B121,'Hash distribution and Revenue '!B123:S863,8,1)</f>
        <v>0</v>
      </c>
      <c r="E121" s="12">
        <f t="shared" si="13"/>
        <v>0</v>
      </c>
      <c r="F121" s="12">
        <f t="shared" si="14"/>
        <v>0</v>
      </c>
      <c r="G121">
        <f t="shared" si="15"/>
        <v>0</v>
      </c>
      <c r="H121">
        <f t="shared" si="16"/>
        <v>0</v>
      </c>
      <c r="I121" s="21">
        <f t="shared" si="24"/>
        <v>0</v>
      </c>
      <c r="J121">
        <f t="shared" si="17"/>
        <v>0</v>
      </c>
      <c r="K121">
        <f t="shared" si="18"/>
        <v>0</v>
      </c>
      <c r="L121">
        <f t="shared" si="19"/>
        <v>0</v>
      </c>
      <c r="M121">
        <f t="shared" si="20"/>
        <v>0</v>
      </c>
      <c r="N121">
        <f t="shared" si="21"/>
        <v>0</v>
      </c>
      <c r="O121" s="12">
        <f t="shared" si="25"/>
        <v>0</v>
      </c>
      <c r="P121" s="23">
        <f t="shared" si="22"/>
        <v>1</v>
      </c>
      <c r="Q121">
        <f t="shared" si="23"/>
        <v>100</v>
      </c>
    </row>
    <row r="122" spans="2:17" hidden="1">
      <c r="B122" s="15">
        <v>42353</v>
      </c>
      <c r="C122" s="12">
        <f>VLOOKUP(B122,'Hash distribution and Revenue '!B124:S864,12,1)</f>
        <v>5.2758898303999997E-2</v>
      </c>
      <c r="D122">
        <f>VLOOKUP(B122,'Hash distribution and Revenue '!B124:S864,8,1)</f>
        <v>0</v>
      </c>
      <c r="E122" s="12">
        <f t="shared" si="13"/>
        <v>0</v>
      </c>
      <c r="F122" s="12">
        <f t="shared" si="14"/>
        <v>0</v>
      </c>
      <c r="G122">
        <f t="shared" si="15"/>
        <v>0</v>
      </c>
      <c r="H122">
        <f t="shared" si="16"/>
        <v>0</v>
      </c>
      <c r="I122" s="21">
        <f t="shared" si="24"/>
        <v>0</v>
      </c>
      <c r="J122">
        <f t="shared" si="17"/>
        <v>0</v>
      </c>
      <c r="K122">
        <f t="shared" si="18"/>
        <v>0</v>
      </c>
      <c r="L122">
        <f t="shared" si="19"/>
        <v>0</v>
      </c>
      <c r="M122">
        <f t="shared" si="20"/>
        <v>0</v>
      </c>
      <c r="N122">
        <f t="shared" si="21"/>
        <v>0</v>
      </c>
      <c r="O122" s="12">
        <f t="shared" si="25"/>
        <v>0</v>
      </c>
      <c r="P122" s="23">
        <f t="shared" si="22"/>
        <v>1</v>
      </c>
      <c r="Q122">
        <f t="shared" si="23"/>
        <v>100</v>
      </c>
    </row>
    <row r="123" spans="2:17" hidden="1">
      <c r="B123" s="15">
        <v>42356</v>
      </c>
      <c r="C123" s="12">
        <f>VLOOKUP(B123,'Hash distribution and Revenue '!B125:S865,12,1)</f>
        <v>5.5005870127999998E-2</v>
      </c>
      <c r="D123">
        <f>VLOOKUP(B123,'Hash distribution and Revenue '!B125:S865,8,1)</f>
        <v>0</v>
      </c>
      <c r="E123" s="12">
        <f t="shared" si="13"/>
        <v>0</v>
      </c>
      <c r="F123" s="12">
        <f t="shared" si="14"/>
        <v>0</v>
      </c>
      <c r="G123">
        <f t="shared" si="15"/>
        <v>0</v>
      </c>
      <c r="H123">
        <f t="shared" si="16"/>
        <v>0</v>
      </c>
      <c r="I123" s="21">
        <f t="shared" si="24"/>
        <v>0</v>
      </c>
      <c r="J123">
        <f t="shared" si="17"/>
        <v>0</v>
      </c>
      <c r="K123">
        <f t="shared" si="18"/>
        <v>0</v>
      </c>
      <c r="L123">
        <f t="shared" si="19"/>
        <v>0</v>
      </c>
      <c r="M123">
        <f t="shared" si="20"/>
        <v>0</v>
      </c>
      <c r="N123">
        <f t="shared" si="21"/>
        <v>0</v>
      </c>
      <c r="O123" s="12">
        <f t="shared" si="25"/>
        <v>0</v>
      </c>
      <c r="P123" s="23">
        <f t="shared" si="22"/>
        <v>1</v>
      </c>
      <c r="Q123">
        <f t="shared" si="23"/>
        <v>100</v>
      </c>
    </row>
    <row r="124" spans="2:17" hidden="1">
      <c r="B124" s="15">
        <v>42359</v>
      </c>
      <c r="C124" s="12">
        <f>VLOOKUP(B124,'Hash distribution and Revenue '!B126:S866,12,1)</f>
        <v>5.3393054544E-2</v>
      </c>
      <c r="D124">
        <f>VLOOKUP(B124,'Hash distribution and Revenue '!B126:S866,8,1)</f>
        <v>0</v>
      </c>
      <c r="E124" s="12">
        <f t="shared" si="13"/>
        <v>0</v>
      </c>
      <c r="F124" s="12">
        <f t="shared" si="14"/>
        <v>0</v>
      </c>
      <c r="G124">
        <f t="shared" si="15"/>
        <v>0</v>
      </c>
      <c r="H124">
        <f t="shared" si="16"/>
        <v>0</v>
      </c>
      <c r="I124" s="21">
        <f t="shared" si="24"/>
        <v>0</v>
      </c>
      <c r="J124">
        <f t="shared" si="17"/>
        <v>0</v>
      </c>
      <c r="K124">
        <f t="shared" si="18"/>
        <v>0</v>
      </c>
      <c r="L124">
        <f t="shared" si="19"/>
        <v>0</v>
      </c>
      <c r="M124">
        <f t="shared" si="20"/>
        <v>0</v>
      </c>
      <c r="N124">
        <f t="shared" si="21"/>
        <v>0</v>
      </c>
      <c r="O124" s="12">
        <f t="shared" si="25"/>
        <v>0</v>
      </c>
      <c r="P124" s="23">
        <f t="shared" si="22"/>
        <v>1</v>
      </c>
      <c r="Q124">
        <f t="shared" si="23"/>
        <v>100</v>
      </c>
    </row>
    <row r="125" spans="2:17" hidden="1">
      <c r="B125" s="15">
        <v>42362</v>
      </c>
      <c r="C125" s="12">
        <f>VLOOKUP(B125,'Hash distribution and Revenue '!B127:S867,12,1)</f>
        <v>5.4748099648000002E-2</v>
      </c>
      <c r="D125">
        <f>VLOOKUP(B125,'Hash distribution and Revenue '!B127:S867,8,1)</f>
        <v>0</v>
      </c>
      <c r="E125" s="12">
        <f t="shared" si="13"/>
        <v>0</v>
      </c>
      <c r="F125" s="12">
        <f t="shared" si="14"/>
        <v>0</v>
      </c>
      <c r="G125">
        <f t="shared" si="15"/>
        <v>0</v>
      </c>
      <c r="H125">
        <f t="shared" si="16"/>
        <v>0</v>
      </c>
      <c r="I125" s="21">
        <f t="shared" si="24"/>
        <v>0</v>
      </c>
      <c r="J125">
        <f t="shared" si="17"/>
        <v>0</v>
      </c>
      <c r="K125">
        <f t="shared" si="18"/>
        <v>0</v>
      </c>
      <c r="L125">
        <f t="shared" si="19"/>
        <v>0</v>
      </c>
      <c r="M125">
        <f t="shared" si="20"/>
        <v>0</v>
      </c>
      <c r="N125">
        <f t="shared" si="21"/>
        <v>0</v>
      </c>
      <c r="O125" s="12">
        <f t="shared" si="25"/>
        <v>0</v>
      </c>
      <c r="P125" s="23">
        <f t="shared" si="22"/>
        <v>1</v>
      </c>
      <c r="Q125">
        <f t="shared" si="23"/>
        <v>100</v>
      </c>
    </row>
    <row r="126" spans="2:17" hidden="1">
      <c r="B126" s="15">
        <v>42365</v>
      </c>
      <c r="C126" s="12">
        <f>VLOOKUP(B126,'Hash distribution and Revenue '!B128:S868,12,1)</f>
        <v>5.6646830279999998E-2</v>
      </c>
      <c r="D126">
        <f>VLOOKUP(B126,'Hash distribution and Revenue '!B128:S868,8,1)</f>
        <v>0</v>
      </c>
      <c r="E126" s="12">
        <f t="shared" si="13"/>
        <v>0</v>
      </c>
      <c r="F126" s="12">
        <f t="shared" si="14"/>
        <v>0</v>
      </c>
      <c r="G126">
        <f t="shared" si="15"/>
        <v>0</v>
      </c>
      <c r="H126">
        <f t="shared" si="16"/>
        <v>0</v>
      </c>
      <c r="I126" s="21">
        <f t="shared" si="24"/>
        <v>0</v>
      </c>
      <c r="J126">
        <f t="shared" si="17"/>
        <v>0</v>
      </c>
      <c r="K126">
        <f t="shared" si="18"/>
        <v>0</v>
      </c>
      <c r="L126">
        <f t="shared" si="19"/>
        <v>0</v>
      </c>
      <c r="M126">
        <f t="shared" si="20"/>
        <v>0</v>
      </c>
      <c r="N126">
        <f t="shared" si="21"/>
        <v>0</v>
      </c>
      <c r="O126" s="12">
        <f t="shared" si="25"/>
        <v>0</v>
      </c>
      <c r="P126" s="23">
        <f t="shared" si="22"/>
        <v>1</v>
      </c>
      <c r="Q126">
        <f t="shared" si="23"/>
        <v>100</v>
      </c>
    </row>
    <row r="127" spans="2:17" hidden="1">
      <c r="B127" s="15">
        <v>42368</v>
      </c>
      <c r="C127" s="12">
        <f>VLOOKUP(B127,'Hash distribution and Revenue '!B129:S869,12,1)</f>
        <v>6.0044578304E-2</v>
      </c>
      <c r="D127">
        <f>VLOOKUP(B127,'Hash distribution and Revenue '!B129:S869,8,1)</f>
        <v>0</v>
      </c>
      <c r="E127" s="12">
        <f t="shared" si="13"/>
        <v>0</v>
      </c>
      <c r="F127" s="12">
        <f t="shared" si="14"/>
        <v>0</v>
      </c>
      <c r="G127">
        <f t="shared" si="15"/>
        <v>0</v>
      </c>
      <c r="H127">
        <f t="shared" si="16"/>
        <v>0</v>
      </c>
      <c r="I127" s="21">
        <f t="shared" si="24"/>
        <v>0</v>
      </c>
      <c r="J127">
        <f t="shared" si="17"/>
        <v>0</v>
      </c>
      <c r="K127">
        <f t="shared" si="18"/>
        <v>0</v>
      </c>
      <c r="L127">
        <f t="shared" si="19"/>
        <v>0</v>
      </c>
      <c r="M127">
        <f t="shared" si="20"/>
        <v>0</v>
      </c>
      <c r="N127">
        <f t="shared" si="21"/>
        <v>0</v>
      </c>
      <c r="O127" s="12">
        <f t="shared" si="25"/>
        <v>0</v>
      </c>
      <c r="P127" s="23">
        <f t="shared" si="22"/>
        <v>1</v>
      </c>
      <c r="Q127">
        <f t="shared" si="23"/>
        <v>100</v>
      </c>
    </row>
    <row r="128" spans="2:17">
      <c r="B128" s="15">
        <v>42371</v>
      </c>
      <c r="C128" s="12">
        <f>VLOOKUP(B128,'Hash distribution and Revenue '!B130:S870,15,1)</f>
        <v>1180303.6370914758</v>
      </c>
      <c r="D128">
        <f>VLOOKUP(B128,'Hash distribution and Revenue '!B130:S870,10,1)</f>
        <v>0</v>
      </c>
      <c r="E128" s="12">
        <f t="shared" si="13"/>
        <v>0</v>
      </c>
      <c r="F128" s="12">
        <f t="shared" si="14"/>
        <v>0</v>
      </c>
      <c r="G128">
        <f t="shared" si="15"/>
        <v>0</v>
      </c>
      <c r="H128">
        <f t="shared" si="16"/>
        <v>0</v>
      </c>
      <c r="I128" s="21">
        <f t="shared" si="24"/>
        <v>0</v>
      </c>
      <c r="J128">
        <f t="shared" si="17"/>
        <v>0</v>
      </c>
      <c r="K128">
        <f t="shared" si="18"/>
        <v>0</v>
      </c>
      <c r="L128">
        <f t="shared" si="19"/>
        <v>0</v>
      </c>
      <c r="M128">
        <f t="shared" si="20"/>
        <v>0</v>
      </c>
      <c r="N128">
        <f t="shared" si="21"/>
        <v>0</v>
      </c>
      <c r="O128" s="12">
        <f>M128+N128</f>
        <v>0</v>
      </c>
      <c r="P128" s="23">
        <f t="shared" si="22"/>
        <v>1</v>
      </c>
      <c r="Q128">
        <f t="shared" si="23"/>
        <v>100</v>
      </c>
    </row>
    <row r="129" spans="2:17">
      <c r="B129" s="15">
        <v>42374</v>
      </c>
      <c r="C129" s="12">
        <f>VLOOKUP(B129,'Hash distribution and Revenue '!B131:S871,15,1)</f>
        <v>1128654.3552353187</v>
      </c>
      <c r="D129">
        <f>VLOOKUP(B129,'Hash distribution and Revenue '!B131:S871,10,1)</f>
        <v>0</v>
      </c>
      <c r="E129" s="12">
        <f t="shared" si="13"/>
        <v>0</v>
      </c>
      <c r="F129" s="12">
        <f t="shared" si="14"/>
        <v>0</v>
      </c>
      <c r="G129">
        <f t="shared" si="15"/>
        <v>0</v>
      </c>
      <c r="H129">
        <f t="shared" si="16"/>
        <v>0</v>
      </c>
      <c r="I129" s="21">
        <f t="shared" si="24"/>
        <v>0</v>
      </c>
      <c r="J129">
        <f t="shared" si="17"/>
        <v>0</v>
      </c>
      <c r="K129">
        <f t="shared" si="18"/>
        <v>0</v>
      </c>
      <c r="L129">
        <f t="shared" si="19"/>
        <v>0</v>
      </c>
      <c r="M129">
        <f t="shared" si="20"/>
        <v>0</v>
      </c>
      <c r="N129">
        <f t="shared" si="21"/>
        <v>0</v>
      </c>
      <c r="O129" s="12">
        <f t="shared" ref="O129:O192" si="26">M129+N129</f>
        <v>0</v>
      </c>
      <c r="P129" s="23">
        <f t="shared" si="22"/>
        <v>1</v>
      </c>
      <c r="Q129">
        <f t="shared" si="23"/>
        <v>100</v>
      </c>
    </row>
    <row r="130" spans="2:17">
      <c r="B130" s="15">
        <v>42377</v>
      </c>
      <c r="C130" s="12">
        <f>VLOOKUP(B130,'Hash distribution and Revenue '!B132:S872,15,1)</f>
        <v>1227719.1360198043</v>
      </c>
      <c r="D130">
        <f>VLOOKUP(B130,'Hash distribution and Revenue '!B132:S872,10,1)</f>
        <v>0</v>
      </c>
      <c r="E130" s="12">
        <f t="shared" si="13"/>
        <v>0</v>
      </c>
      <c r="F130" s="12">
        <f t="shared" si="14"/>
        <v>0</v>
      </c>
      <c r="G130">
        <f t="shared" si="15"/>
        <v>0</v>
      </c>
      <c r="H130">
        <f t="shared" si="16"/>
        <v>0</v>
      </c>
      <c r="I130" s="21">
        <f t="shared" si="24"/>
        <v>0</v>
      </c>
      <c r="J130">
        <f t="shared" si="17"/>
        <v>0</v>
      </c>
      <c r="K130">
        <f t="shared" si="18"/>
        <v>0</v>
      </c>
      <c r="L130">
        <f t="shared" si="19"/>
        <v>0</v>
      </c>
      <c r="M130">
        <f t="shared" si="20"/>
        <v>0</v>
      </c>
      <c r="N130">
        <f t="shared" si="21"/>
        <v>0</v>
      </c>
      <c r="O130" s="12">
        <f t="shared" si="26"/>
        <v>0</v>
      </c>
      <c r="P130" s="23">
        <f t="shared" si="22"/>
        <v>1</v>
      </c>
      <c r="Q130">
        <f t="shared" si="23"/>
        <v>100</v>
      </c>
    </row>
    <row r="131" spans="2:17">
      <c r="B131" s="15">
        <v>42380</v>
      </c>
      <c r="C131" s="12">
        <f>VLOOKUP(B131,'Hash distribution and Revenue '!B133:S873,15,1)</f>
        <v>1287202.2996891001</v>
      </c>
      <c r="D131">
        <f>VLOOKUP(B131,'Hash distribution and Revenue '!B133:S873,10,1)</f>
        <v>0</v>
      </c>
      <c r="E131" s="12">
        <f t="shared" si="13"/>
        <v>0</v>
      </c>
      <c r="F131" s="12">
        <f t="shared" si="14"/>
        <v>0</v>
      </c>
      <c r="G131">
        <f t="shared" si="15"/>
        <v>0</v>
      </c>
      <c r="H131">
        <f t="shared" si="16"/>
        <v>0</v>
      </c>
      <c r="I131" s="21">
        <f t="shared" si="24"/>
        <v>0</v>
      </c>
      <c r="J131">
        <f t="shared" si="17"/>
        <v>0</v>
      </c>
      <c r="K131">
        <f t="shared" si="18"/>
        <v>0</v>
      </c>
      <c r="L131">
        <f t="shared" si="19"/>
        <v>0</v>
      </c>
      <c r="M131">
        <f t="shared" si="20"/>
        <v>0</v>
      </c>
      <c r="N131">
        <f t="shared" si="21"/>
        <v>0</v>
      </c>
      <c r="O131" s="12">
        <f t="shared" si="26"/>
        <v>0</v>
      </c>
      <c r="P131" s="23">
        <f t="shared" si="22"/>
        <v>1</v>
      </c>
      <c r="Q131">
        <f t="shared" si="23"/>
        <v>100</v>
      </c>
    </row>
    <row r="132" spans="2:17">
      <c r="B132" s="15">
        <v>42383</v>
      </c>
      <c r="C132" s="12">
        <f>VLOOKUP(B132,'Hash distribution and Revenue '!B134:S874,15,1)</f>
        <v>1161769.7876483726</v>
      </c>
      <c r="D132">
        <f>VLOOKUP(B132,'Hash distribution and Revenue '!B134:S874,10,1)</f>
        <v>0</v>
      </c>
      <c r="E132" s="12">
        <f t="shared" si="13"/>
        <v>0</v>
      </c>
      <c r="F132" s="12">
        <f t="shared" si="14"/>
        <v>0</v>
      </c>
      <c r="G132">
        <f t="shared" si="15"/>
        <v>0</v>
      </c>
      <c r="H132">
        <f t="shared" si="16"/>
        <v>0</v>
      </c>
      <c r="I132" s="21">
        <f t="shared" si="24"/>
        <v>0</v>
      </c>
      <c r="J132">
        <f t="shared" si="17"/>
        <v>0</v>
      </c>
      <c r="K132">
        <f t="shared" si="18"/>
        <v>0</v>
      </c>
      <c r="L132">
        <f t="shared" si="19"/>
        <v>0</v>
      </c>
      <c r="M132">
        <f t="shared" si="20"/>
        <v>0</v>
      </c>
      <c r="N132">
        <f t="shared" si="21"/>
        <v>0</v>
      </c>
      <c r="O132" s="12">
        <f t="shared" si="26"/>
        <v>0</v>
      </c>
      <c r="P132" s="23">
        <f t="shared" si="22"/>
        <v>1</v>
      </c>
      <c r="Q132">
        <f t="shared" si="23"/>
        <v>100</v>
      </c>
    </row>
    <row r="133" spans="2:17">
      <c r="B133" s="15">
        <v>42386</v>
      </c>
      <c r="C133" s="12">
        <f>VLOOKUP(B133,'Hash distribution and Revenue '!B135:S875,15,1)</f>
        <v>1023207.9213419266</v>
      </c>
      <c r="D133">
        <f>VLOOKUP(B133,'Hash distribution and Revenue '!B135:S875,10,1)</f>
        <v>0</v>
      </c>
      <c r="E133" s="12">
        <f t="shared" si="13"/>
        <v>0</v>
      </c>
      <c r="F133" s="12">
        <f t="shared" si="14"/>
        <v>0</v>
      </c>
      <c r="G133">
        <f t="shared" si="15"/>
        <v>0</v>
      </c>
      <c r="H133">
        <f t="shared" si="16"/>
        <v>0</v>
      </c>
      <c r="I133" s="21">
        <f t="shared" si="24"/>
        <v>0</v>
      </c>
      <c r="J133">
        <f t="shared" si="17"/>
        <v>0</v>
      </c>
      <c r="K133">
        <f t="shared" si="18"/>
        <v>0</v>
      </c>
      <c r="L133">
        <f t="shared" si="19"/>
        <v>0</v>
      </c>
      <c r="M133">
        <f t="shared" si="20"/>
        <v>0</v>
      </c>
      <c r="N133">
        <f t="shared" si="21"/>
        <v>0</v>
      </c>
      <c r="O133" s="12">
        <f t="shared" si="26"/>
        <v>0</v>
      </c>
      <c r="P133" s="23">
        <f t="shared" si="22"/>
        <v>1</v>
      </c>
      <c r="Q133">
        <f t="shared" si="23"/>
        <v>100</v>
      </c>
    </row>
    <row r="134" spans="2:17">
      <c r="B134" s="15">
        <v>42389</v>
      </c>
      <c r="C134" s="12">
        <f>VLOOKUP(B134,'Hash distribution and Revenue '!B136:S876,15,1)</f>
        <v>1120020.8001770561</v>
      </c>
      <c r="D134">
        <f>VLOOKUP(B134,'Hash distribution and Revenue '!B136:S876,10,1)</f>
        <v>0</v>
      </c>
      <c r="E134" s="12">
        <f t="shared" ref="E134:E197" si="27">D134*1000000</f>
        <v>0</v>
      </c>
      <c r="F134" s="12">
        <f t="shared" ref="F134:F197" si="28">E134/3.5</f>
        <v>0</v>
      </c>
      <c r="G134">
        <f t="shared" ref="G134:G197" si="29">F134*1.2*24</f>
        <v>0</v>
      </c>
      <c r="H134">
        <f t="shared" ref="H134:H197" si="30">G134*0.127</f>
        <v>0</v>
      </c>
      <c r="I134" s="21">
        <f t="shared" si="24"/>
        <v>0</v>
      </c>
      <c r="J134">
        <f t="shared" ref="J134:J197" si="31">G134*0.06</f>
        <v>0</v>
      </c>
      <c r="K134">
        <f t="shared" ref="K134:K197" si="32">G134*0.05</f>
        <v>0</v>
      </c>
      <c r="L134">
        <f t="shared" ref="L134:L197" si="33">G134*0.04</f>
        <v>0</v>
      </c>
      <c r="M134">
        <f t="shared" ref="M134:M197" si="34">G134*0.02</f>
        <v>0</v>
      </c>
      <c r="N134">
        <f t="shared" ref="N134:N197" si="35">F134*2200/7/547.5</f>
        <v>0</v>
      </c>
      <c r="O134" s="12">
        <f t="shared" si="26"/>
        <v>0</v>
      </c>
      <c r="P134" s="23">
        <f t="shared" ref="P134:P197" si="36">(C134-O134)/C134</f>
        <v>1</v>
      </c>
      <c r="Q134">
        <f t="shared" ref="Q134:Q197" si="37">P134*100</f>
        <v>100</v>
      </c>
    </row>
    <row r="135" spans="2:17">
      <c r="B135" s="15">
        <v>42392</v>
      </c>
      <c r="C135" s="12">
        <f>VLOOKUP(B135,'Hash distribution and Revenue '!B137:S877,15,1)</f>
        <v>1015292.9946572897</v>
      </c>
      <c r="D135">
        <f>VLOOKUP(B135,'Hash distribution and Revenue '!B137:S877,10,1)</f>
        <v>0</v>
      </c>
      <c r="E135" s="12">
        <f t="shared" si="27"/>
        <v>0</v>
      </c>
      <c r="F135" s="12">
        <f t="shared" si="28"/>
        <v>0</v>
      </c>
      <c r="G135">
        <f t="shared" si="29"/>
        <v>0</v>
      </c>
      <c r="H135">
        <f t="shared" si="30"/>
        <v>0</v>
      </c>
      <c r="I135" s="21">
        <f t="shared" ref="I135:I198" si="38">G135*$I$5</f>
        <v>0</v>
      </c>
      <c r="J135">
        <f t="shared" si="31"/>
        <v>0</v>
      </c>
      <c r="K135">
        <f t="shared" si="32"/>
        <v>0</v>
      </c>
      <c r="L135">
        <f t="shared" si="33"/>
        <v>0</v>
      </c>
      <c r="M135">
        <f t="shared" si="34"/>
        <v>0</v>
      </c>
      <c r="N135">
        <f t="shared" si="35"/>
        <v>0</v>
      </c>
      <c r="O135" s="12">
        <f t="shared" si="26"/>
        <v>0</v>
      </c>
      <c r="P135" s="23">
        <f t="shared" si="36"/>
        <v>1</v>
      </c>
      <c r="Q135">
        <f t="shared" si="37"/>
        <v>100</v>
      </c>
    </row>
    <row r="136" spans="2:17">
      <c r="B136" s="15">
        <v>42395</v>
      </c>
      <c r="C136" s="12">
        <f>VLOOKUP(B136,'Hash distribution and Revenue '!B138:S878,15,1)</f>
        <v>1075569.1682158473</v>
      </c>
      <c r="D136">
        <f>VLOOKUP(B136,'Hash distribution and Revenue '!B138:S878,10,1)</f>
        <v>0</v>
      </c>
      <c r="E136" s="12">
        <f t="shared" si="27"/>
        <v>0</v>
      </c>
      <c r="F136" s="12">
        <f t="shared" si="28"/>
        <v>0</v>
      </c>
      <c r="G136">
        <f t="shared" si="29"/>
        <v>0</v>
      </c>
      <c r="H136">
        <f t="shared" si="30"/>
        <v>0</v>
      </c>
      <c r="I136" s="21">
        <f t="shared" si="38"/>
        <v>0</v>
      </c>
      <c r="J136">
        <f t="shared" si="31"/>
        <v>0</v>
      </c>
      <c r="K136">
        <f t="shared" si="32"/>
        <v>0</v>
      </c>
      <c r="L136">
        <f t="shared" si="33"/>
        <v>0</v>
      </c>
      <c r="M136">
        <f t="shared" si="34"/>
        <v>0</v>
      </c>
      <c r="N136">
        <f t="shared" si="35"/>
        <v>0</v>
      </c>
      <c r="O136" s="12">
        <f t="shared" si="26"/>
        <v>0</v>
      </c>
      <c r="P136" s="23">
        <f t="shared" si="36"/>
        <v>1</v>
      </c>
      <c r="Q136">
        <f t="shared" si="37"/>
        <v>100</v>
      </c>
    </row>
    <row r="137" spans="2:17">
      <c r="B137" s="15">
        <v>42398</v>
      </c>
      <c r="C137" s="12">
        <f>VLOOKUP(B137,'Hash distribution and Revenue '!B139:S879,15,1)</f>
        <v>1077916.8317241939</v>
      </c>
      <c r="D137">
        <f>VLOOKUP(B137,'Hash distribution and Revenue '!B139:S879,10,1)</f>
        <v>0</v>
      </c>
      <c r="E137" s="12">
        <f t="shared" si="27"/>
        <v>0</v>
      </c>
      <c r="F137" s="12">
        <f t="shared" si="28"/>
        <v>0</v>
      </c>
      <c r="G137">
        <f t="shared" si="29"/>
        <v>0</v>
      </c>
      <c r="H137">
        <f t="shared" si="30"/>
        <v>0</v>
      </c>
      <c r="I137" s="21">
        <f t="shared" si="38"/>
        <v>0</v>
      </c>
      <c r="J137">
        <f t="shared" si="31"/>
        <v>0</v>
      </c>
      <c r="K137">
        <f t="shared" si="32"/>
        <v>0</v>
      </c>
      <c r="L137">
        <f t="shared" si="33"/>
        <v>0</v>
      </c>
      <c r="M137">
        <f t="shared" si="34"/>
        <v>0</v>
      </c>
      <c r="N137">
        <f t="shared" si="35"/>
        <v>0</v>
      </c>
      <c r="O137" s="12">
        <f t="shared" si="26"/>
        <v>0</v>
      </c>
      <c r="P137" s="23">
        <f t="shared" si="36"/>
        <v>1</v>
      </c>
      <c r="Q137">
        <f t="shared" si="37"/>
        <v>100</v>
      </c>
    </row>
    <row r="138" spans="2:17">
      <c r="B138" s="15">
        <v>42401</v>
      </c>
      <c r="C138" s="12">
        <f>VLOOKUP(B138,'Hash distribution and Revenue '!B140:S880,15,1)</f>
        <v>1102112.4701457755</v>
      </c>
      <c r="D138">
        <f>VLOOKUP(B138,'Hash distribution and Revenue '!B140:S880,10,1)</f>
        <v>0</v>
      </c>
      <c r="E138" s="12">
        <f t="shared" si="27"/>
        <v>0</v>
      </c>
      <c r="F138" s="12">
        <f t="shared" si="28"/>
        <v>0</v>
      </c>
      <c r="G138">
        <f t="shared" si="29"/>
        <v>0</v>
      </c>
      <c r="H138">
        <f t="shared" si="30"/>
        <v>0</v>
      </c>
      <c r="I138" s="21">
        <f t="shared" si="38"/>
        <v>0</v>
      </c>
      <c r="J138">
        <f t="shared" si="31"/>
        <v>0</v>
      </c>
      <c r="K138">
        <f t="shared" si="32"/>
        <v>0</v>
      </c>
      <c r="L138">
        <f t="shared" si="33"/>
        <v>0</v>
      </c>
      <c r="M138">
        <f t="shared" si="34"/>
        <v>0</v>
      </c>
      <c r="N138">
        <f t="shared" si="35"/>
        <v>0</v>
      </c>
      <c r="O138" s="12">
        <f t="shared" si="26"/>
        <v>0</v>
      </c>
      <c r="P138" s="23">
        <f t="shared" si="36"/>
        <v>1</v>
      </c>
      <c r="Q138">
        <f t="shared" si="37"/>
        <v>100</v>
      </c>
    </row>
    <row r="139" spans="2:17">
      <c r="B139" s="15">
        <v>42404</v>
      </c>
      <c r="C139" s="12">
        <f>VLOOKUP(B139,'Hash distribution and Revenue '!B141:S881,15,1)</f>
        <v>1186357.2057037577</v>
      </c>
      <c r="D139">
        <f>VLOOKUP(B139,'Hash distribution and Revenue '!B141:S881,10,1)</f>
        <v>0</v>
      </c>
      <c r="E139" s="12">
        <f t="shared" si="27"/>
        <v>0</v>
      </c>
      <c r="F139" s="12">
        <f t="shared" si="28"/>
        <v>0</v>
      </c>
      <c r="G139">
        <f t="shared" si="29"/>
        <v>0</v>
      </c>
      <c r="H139">
        <f t="shared" si="30"/>
        <v>0</v>
      </c>
      <c r="I139" s="21">
        <f t="shared" si="38"/>
        <v>0</v>
      </c>
      <c r="J139">
        <f t="shared" si="31"/>
        <v>0</v>
      </c>
      <c r="K139">
        <f t="shared" si="32"/>
        <v>0</v>
      </c>
      <c r="L139">
        <f t="shared" si="33"/>
        <v>0</v>
      </c>
      <c r="M139">
        <f t="shared" si="34"/>
        <v>0</v>
      </c>
      <c r="N139">
        <f t="shared" si="35"/>
        <v>0</v>
      </c>
      <c r="O139" s="12">
        <f t="shared" si="26"/>
        <v>0</v>
      </c>
      <c r="P139" s="23">
        <f t="shared" si="36"/>
        <v>1</v>
      </c>
      <c r="Q139">
        <f t="shared" si="37"/>
        <v>100</v>
      </c>
    </row>
    <row r="140" spans="2:17">
      <c r="B140" s="15">
        <v>42407</v>
      </c>
      <c r="C140" s="12">
        <f>VLOOKUP(B140,'Hash distribution and Revenue '!B142:S882,15,1)</f>
        <v>1010004.9668733102</v>
      </c>
      <c r="D140">
        <f>VLOOKUP(B140,'Hash distribution and Revenue '!B142:S882,10,1)</f>
        <v>0</v>
      </c>
      <c r="E140" s="12">
        <f t="shared" si="27"/>
        <v>0</v>
      </c>
      <c r="F140" s="12">
        <f t="shared" si="28"/>
        <v>0</v>
      </c>
      <c r="G140">
        <f t="shared" si="29"/>
        <v>0</v>
      </c>
      <c r="H140">
        <f t="shared" si="30"/>
        <v>0</v>
      </c>
      <c r="I140" s="21">
        <f t="shared" si="38"/>
        <v>0</v>
      </c>
      <c r="J140">
        <f t="shared" si="31"/>
        <v>0</v>
      </c>
      <c r="K140">
        <f t="shared" si="32"/>
        <v>0</v>
      </c>
      <c r="L140">
        <f t="shared" si="33"/>
        <v>0</v>
      </c>
      <c r="M140">
        <f t="shared" si="34"/>
        <v>0</v>
      </c>
      <c r="N140">
        <f t="shared" si="35"/>
        <v>0</v>
      </c>
      <c r="O140" s="12">
        <f t="shared" si="26"/>
        <v>0</v>
      </c>
      <c r="P140" s="23">
        <f t="shared" si="36"/>
        <v>1</v>
      </c>
      <c r="Q140">
        <f t="shared" si="37"/>
        <v>100</v>
      </c>
    </row>
    <row r="141" spans="2:17">
      <c r="B141" s="15">
        <v>42410</v>
      </c>
      <c r="C141" s="12">
        <f>VLOOKUP(B141,'Hash distribution and Revenue '!B143:S883,15,1)</f>
        <v>1082184.3085079477</v>
      </c>
      <c r="D141">
        <f>VLOOKUP(B141,'Hash distribution and Revenue '!B143:S883,10,1)</f>
        <v>0</v>
      </c>
      <c r="E141" s="12">
        <f t="shared" si="27"/>
        <v>0</v>
      </c>
      <c r="F141" s="12">
        <f t="shared" si="28"/>
        <v>0</v>
      </c>
      <c r="G141">
        <f t="shared" si="29"/>
        <v>0</v>
      </c>
      <c r="H141">
        <f t="shared" si="30"/>
        <v>0</v>
      </c>
      <c r="I141" s="21">
        <f t="shared" si="38"/>
        <v>0</v>
      </c>
      <c r="J141">
        <f t="shared" si="31"/>
        <v>0</v>
      </c>
      <c r="K141">
        <f t="shared" si="32"/>
        <v>0</v>
      </c>
      <c r="L141">
        <f t="shared" si="33"/>
        <v>0</v>
      </c>
      <c r="M141">
        <f t="shared" si="34"/>
        <v>0</v>
      </c>
      <c r="N141">
        <f t="shared" si="35"/>
        <v>0</v>
      </c>
      <c r="O141" s="12">
        <f t="shared" si="26"/>
        <v>0</v>
      </c>
      <c r="P141" s="23">
        <f t="shared" si="36"/>
        <v>1</v>
      </c>
      <c r="Q141">
        <f t="shared" si="37"/>
        <v>100</v>
      </c>
    </row>
    <row r="142" spans="2:17">
      <c r="B142" s="15">
        <v>42413</v>
      </c>
      <c r="C142" s="12">
        <f>VLOOKUP(B142,'Hash distribution and Revenue '!B144:S884,15,1)</f>
        <v>1207575.313158697</v>
      </c>
      <c r="D142">
        <f>VLOOKUP(B142,'Hash distribution and Revenue '!B144:S884,10,1)</f>
        <v>0</v>
      </c>
      <c r="E142" s="12">
        <f t="shared" si="27"/>
        <v>0</v>
      </c>
      <c r="F142" s="12">
        <f t="shared" si="28"/>
        <v>0</v>
      </c>
      <c r="G142">
        <f t="shared" si="29"/>
        <v>0</v>
      </c>
      <c r="H142">
        <f t="shared" si="30"/>
        <v>0</v>
      </c>
      <c r="I142" s="21">
        <f t="shared" si="38"/>
        <v>0</v>
      </c>
      <c r="J142">
        <f t="shared" si="31"/>
        <v>0</v>
      </c>
      <c r="K142">
        <f t="shared" si="32"/>
        <v>0</v>
      </c>
      <c r="L142">
        <f t="shared" si="33"/>
        <v>0</v>
      </c>
      <c r="M142">
        <f t="shared" si="34"/>
        <v>0</v>
      </c>
      <c r="N142">
        <f t="shared" si="35"/>
        <v>0</v>
      </c>
      <c r="O142" s="12">
        <f t="shared" si="26"/>
        <v>0</v>
      </c>
      <c r="P142" s="23">
        <f t="shared" si="36"/>
        <v>1</v>
      </c>
      <c r="Q142">
        <f t="shared" si="37"/>
        <v>100</v>
      </c>
    </row>
    <row r="143" spans="2:17">
      <c r="B143" s="15">
        <v>42416</v>
      </c>
      <c r="C143" s="12">
        <f>VLOOKUP(B143,'Hash distribution and Revenue '!B145:S885,15,1)</f>
        <v>1256801.0322809063</v>
      </c>
      <c r="D143">
        <f>VLOOKUP(B143,'Hash distribution and Revenue '!B145:S885,10,1)</f>
        <v>0</v>
      </c>
      <c r="E143" s="12">
        <f t="shared" si="27"/>
        <v>0</v>
      </c>
      <c r="F143" s="12">
        <f t="shared" si="28"/>
        <v>0</v>
      </c>
      <c r="G143">
        <f t="shared" si="29"/>
        <v>0</v>
      </c>
      <c r="H143">
        <f t="shared" si="30"/>
        <v>0</v>
      </c>
      <c r="I143" s="21">
        <f t="shared" si="38"/>
        <v>0</v>
      </c>
      <c r="J143">
        <f t="shared" si="31"/>
        <v>0</v>
      </c>
      <c r="K143">
        <f t="shared" si="32"/>
        <v>0</v>
      </c>
      <c r="L143">
        <f t="shared" si="33"/>
        <v>0</v>
      </c>
      <c r="M143">
        <f t="shared" si="34"/>
        <v>0</v>
      </c>
      <c r="N143">
        <f t="shared" si="35"/>
        <v>0</v>
      </c>
      <c r="O143" s="12">
        <f t="shared" si="26"/>
        <v>0</v>
      </c>
      <c r="P143" s="23">
        <f t="shared" si="36"/>
        <v>1</v>
      </c>
      <c r="Q143">
        <f t="shared" si="37"/>
        <v>100</v>
      </c>
    </row>
    <row r="144" spans="2:17">
      <c r="B144" s="15">
        <v>42419</v>
      </c>
      <c r="C144" s="12">
        <f>VLOOKUP(B144,'Hash distribution and Revenue '!B146:S886,15,1)</f>
        <v>1084061.2255402047</v>
      </c>
      <c r="D144">
        <f>VLOOKUP(B144,'Hash distribution and Revenue '!B146:S886,10,1)</f>
        <v>0</v>
      </c>
      <c r="E144" s="12">
        <f t="shared" si="27"/>
        <v>0</v>
      </c>
      <c r="F144" s="12">
        <f t="shared" si="28"/>
        <v>0</v>
      </c>
      <c r="G144">
        <f t="shared" si="29"/>
        <v>0</v>
      </c>
      <c r="H144">
        <f t="shared" si="30"/>
        <v>0</v>
      </c>
      <c r="I144" s="21">
        <f t="shared" si="38"/>
        <v>0</v>
      </c>
      <c r="J144">
        <f t="shared" si="31"/>
        <v>0</v>
      </c>
      <c r="K144">
        <f t="shared" si="32"/>
        <v>0</v>
      </c>
      <c r="L144">
        <f t="shared" si="33"/>
        <v>0</v>
      </c>
      <c r="M144">
        <f t="shared" si="34"/>
        <v>0</v>
      </c>
      <c r="N144">
        <f t="shared" si="35"/>
        <v>0</v>
      </c>
      <c r="O144" s="12">
        <f t="shared" si="26"/>
        <v>0</v>
      </c>
      <c r="P144" s="23">
        <f t="shared" si="36"/>
        <v>1</v>
      </c>
      <c r="Q144">
        <f t="shared" si="37"/>
        <v>100</v>
      </c>
    </row>
    <row r="145" spans="2:17">
      <c r="B145" s="15">
        <v>42422</v>
      </c>
      <c r="C145" s="12">
        <f>VLOOKUP(B145,'Hash distribution and Revenue '!B147:S887,15,1)</f>
        <v>1140761.4437155034</v>
      </c>
      <c r="D145">
        <f>VLOOKUP(B145,'Hash distribution and Revenue '!B147:S887,10,1)</f>
        <v>0</v>
      </c>
      <c r="E145" s="12">
        <f t="shared" si="27"/>
        <v>0</v>
      </c>
      <c r="F145" s="12">
        <f t="shared" si="28"/>
        <v>0</v>
      </c>
      <c r="G145">
        <f t="shared" si="29"/>
        <v>0</v>
      </c>
      <c r="H145">
        <f t="shared" si="30"/>
        <v>0</v>
      </c>
      <c r="I145" s="21">
        <f t="shared" si="38"/>
        <v>0</v>
      </c>
      <c r="J145">
        <f t="shared" si="31"/>
        <v>0</v>
      </c>
      <c r="K145">
        <f t="shared" si="32"/>
        <v>0</v>
      </c>
      <c r="L145">
        <f t="shared" si="33"/>
        <v>0</v>
      </c>
      <c r="M145">
        <f t="shared" si="34"/>
        <v>0</v>
      </c>
      <c r="N145">
        <f t="shared" si="35"/>
        <v>0</v>
      </c>
      <c r="O145" s="12">
        <f t="shared" si="26"/>
        <v>0</v>
      </c>
      <c r="P145" s="23">
        <f t="shared" si="36"/>
        <v>1</v>
      </c>
      <c r="Q145">
        <f t="shared" si="37"/>
        <v>100</v>
      </c>
    </row>
    <row r="146" spans="2:17">
      <c r="B146" s="15">
        <v>42425</v>
      </c>
      <c r="C146" s="12">
        <f>VLOOKUP(B146,'Hash distribution and Revenue '!B148:S888,15,1)</f>
        <v>1073716.7499594693</v>
      </c>
      <c r="D146">
        <f>VLOOKUP(B146,'Hash distribution and Revenue '!B148:S888,10,1)</f>
        <v>0</v>
      </c>
      <c r="E146" s="12">
        <f t="shared" si="27"/>
        <v>0</v>
      </c>
      <c r="F146" s="12">
        <f t="shared" si="28"/>
        <v>0</v>
      </c>
      <c r="G146">
        <f t="shared" si="29"/>
        <v>0</v>
      </c>
      <c r="H146">
        <f t="shared" si="30"/>
        <v>0</v>
      </c>
      <c r="I146" s="21">
        <f t="shared" si="38"/>
        <v>0</v>
      </c>
      <c r="J146">
        <f t="shared" si="31"/>
        <v>0</v>
      </c>
      <c r="K146">
        <f t="shared" si="32"/>
        <v>0</v>
      </c>
      <c r="L146">
        <f t="shared" si="33"/>
        <v>0</v>
      </c>
      <c r="M146">
        <f t="shared" si="34"/>
        <v>0</v>
      </c>
      <c r="N146">
        <f t="shared" si="35"/>
        <v>0</v>
      </c>
      <c r="O146" s="12">
        <f t="shared" si="26"/>
        <v>0</v>
      </c>
      <c r="P146" s="23">
        <f t="shared" si="36"/>
        <v>1</v>
      </c>
      <c r="Q146">
        <f t="shared" si="37"/>
        <v>100</v>
      </c>
    </row>
    <row r="147" spans="2:17">
      <c r="B147" s="15">
        <v>42428</v>
      </c>
      <c r="C147" s="12">
        <f>VLOOKUP(B147,'Hash distribution and Revenue '!B149:S889,15,1)</f>
        <v>1092899.9466374563</v>
      </c>
      <c r="D147">
        <f>VLOOKUP(B147,'Hash distribution and Revenue '!B149:S889,10,1)</f>
        <v>0</v>
      </c>
      <c r="E147" s="12">
        <f t="shared" si="27"/>
        <v>0</v>
      </c>
      <c r="F147" s="12">
        <f t="shared" si="28"/>
        <v>0</v>
      </c>
      <c r="G147">
        <f t="shared" si="29"/>
        <v>0</v>
      </c>
      <c r="H147">
        <f t="shared" si="30"/>
        <v>0</v>
      </c>
      <c r="I147" s="21">
        <f t="shared" si="38"/>
        <v>0</v>
      </c>
      <c r="J147">
        <f t="shared" si="31"/>
        <v>0</v>
      </c>
      <c r="K147">
        <f t="shared" si="32"/>
        <v>0</v>
      </c>
      <c r="L147">
        <f t="shared" si="33"/>
        <v>0</v>
      </c>
      <c r="M147">
        <f t="shared" si="34"/>
        <v>0</v>
      </c>
      <c r="N147">
        <f t="shared" si="35"/>
        <v>0</v>
      </c>
      <c r="O147" s="12">
        <f t="shared" si="26"/>
        <v>0</v>
      </c>
      <c r="P147" s="23">
        <f t="shared" si="36"/>
        <v>1</v>
      </c>
      <c r="Q147">
        <f t="shared" si="37"/>
        <v>100</v>
      </c>
    </row>
    <row r="148" spans="2:17">
      <c r="B148" s="15">
        <v>42431</v>
      </c>
      <c r="C148" s="12">
        <f>VLOOKUP(B148,'Hash distribution and Revenue '!B150:S890,15,1)</f>
        <v>1070029.6196265684</v>
      </c>
      <c r="D148">
        <f>VLOOKUP(B148,'Hash distribution and Revenue '!B150:S890,10,1)</f>
        <v>0</v>
      </c>
      <c r="E148" s="12">
        <f t="shared" si="27"/>
        <v>0</v>
      </c>
      <c r="F148" s="12">
        <f t="shared" si="28"/>
        <v>0</v>
      </c>
      <c r="G148">
        <f t="shared" si="29"/>
        <v>0</v>
      </c>
      <c r="H148">
        <f t="shared" si="30"/>
        <v>0</v>
      </c>
      <c r="I148" s="21">
        <f t="shared" si="38"/>
        <v>0</v>
      </c>
      <c r="J148">
        <f t="shared" si="31"/>
        <v>0</v>
      </c>
      <c r="K148">
        <f t="shared" si="32"/>
        <v>0</v>
      </c>
      <c r="L148">
        <f t="shared" si="33"/>
        <v>0</v>
      </c>
      <c r="M148">
        <f t="shared" si="34"/>
        <v>0</v>
      </c>
      <c r="N148">
        <f t="shared" si="35"/>
        <v>0</v>
      </c>
      <c r="O148" s="12">
        <f t="shared" si="26"/>
        <v>0</v>
      </c>
      <c r="P148" s="23">
        <f t="shared" si="36"/>
        <v>1</v>
      </c>
      <c r="Q148">
        <f t="shared" si="37"/>
        <v>100</v>
      </c>
    </row>
    <row r="149" spans="2:17">
      <c r="B149" s="15">
        <v>42434</v>
      </c>
      <c r="C149" s="12">
        <f>VLOOKUP(B149,'Hash distribution and Revenue '!B151:S891,15,1)</f>
        <v>1059406.4193040163</v>
      </c>
      <c r="D149">
        <f>VLOOKUP(B149,'Hash distribution and Revenue '!B151:S891,10,1)</f>
        <v>0</v>
      </c>
      <c r="E149" s="12">
        <f t="shared" si="27"/>
        <v>0</v>
      </c>
      <c r="F149" s="12">
        <f t="shared" si="28"/>
        <v>0</v>
      </c>
      <c r="G149">
        <f t="shared" si="29"/>
        <v>0</v>
      </c>
      <c r="H149">
        <f t="shared" si="30"/>
        <v>0</v>
      </c>
      <c r="I149" s="21">
        <f t="shared" si="38"/>
        <v>0</v>
      </c>
      <c r="J149">
        <f t="shared" si="31"/>
        <v>0</v>
      </c>
      <c r="K149">
        <f t="shared" si="32"/>
        <v>0</v>
      </c>
      <c r="L149">
        <f t="shared" si="33"/>
        <v>0</v>
      </c>
      <c r="M149">
        <f t="shared" si="34"/>
        <v>0</v>
      </c>
      <c r="N149">
        <f t="shared" si="35"/>
        <v>0</v>
      </c>
      <c r="O149" s="12">
        <f t="shared" si="26"/>
        <v>0</v>
      </c>
      <c r="P149" s="23">
        <f t="shared" si="36"/>
        <v>1</v>
      </c>
      <c r="Q149">
        <f t="shared" si="37"/>
        <v>100</v>
      </c>
    </row>
    <row r="150" spans="2:17">
      <c r="B150" s="15">
        <v>42437</v>
      </c>
      <c r="C150" s="12">
        <f>VLOOKUP(B150,'Hash distribution and Revenue '!B152:S892,15,1)</f>
        <v>1112325.9480607712</v>
      </c>
      <c r="D150">
        <f>VLOOKUP(B150,'Hash distribution and Revenue '!B152:S892,10,1)</f>
        <v>0</v>
      </c>
      <c r="E150" s="12">
        <f t="shared" si="27"/>
        <v>0</v>
      </c>
      <c r="F150" s="12">
        <f t="shared" si="28"/>
        <v>0</v>
      </c>
      <c r="G150">
        <f t="shared" si="29"/>
        <v>0</v>
      </c>
      <c r="H150">
        <f t="shared" si="30"/>
        <v>0</v>
      </c>
      <c r="I150" s="21">
        <f t="shared" si="38"/>
        <v>0</v>
      </c>
      <c r="J150">
        <f t="shared" si="31"/>
        <v>0</v>
      </c>
      <c r="K150">
        <f t="shared" si="32"/>
        <v>0</v>
      </c>
      <c r="L150">
        <f t="shared" si="33"/>
        <v>0</v>
      </c>
      <c r="M150">
        <f t="shared" si="34"/>
        <v>0</v>
      </c>
      <c r="N150">
        <f t="shared" si="35"/>
        <v>0</v>
      </c>
      <c r="O150" s="12">
        <f t="shared" si="26"/>
        <v>0</v>
      </c>
      <c r="P150" s="23">
        <f t="shared" si="36"/>
        <v>1</v>
      </c>
      <c r="Q150">
        <f t="shared" si="37"/>
        <v>100</v>
      </c>
    </row>
    <row r="151" spans="2:17">
      <c r="B151" s="15">
        <v>42440</v>
      </c>
      <c r="C151" s="12">
        <f>VLOOKUP(B151,'Hash distribution and Revenue '!B153:S893,15,1)</f>
        <v>1155688.3762600254</v>
      </c>
      <c r="D151">
        <f>VLOOKUP(B151,'Hash distribution and Revenue '!B153:S893,10,1)</f>
        <v>0</v>
      </c>
      <c r="E151" s="12">
        <f t="shared" si="27"/>
        <v>0</v>
      </c>
      <c r="F151" s="12">
        <f t="shared" si="28"/>
        <v>0</v>
      </c>
      <c r="G151">
        <f t="shared" si="29"/>
        <v>0</v>
      </c>
      <c r="H151">
        <f t="shared" si="30"/>
        <v>0</v>
      </c>
      <c r="I151" s="21">
        <f t="shared" si="38"/>
        <v>0</v>
      </c>
      <c r="J151">
        <f t="shared" si="31"/>
        <v>0</v>
      </c>
      <c r="K151">
        <f t="shared" si="32"/>
        <v>0</v>
      </c>
      <c r="L151">
        <f t="shared" si="33"/>
        <v>0</v>
      </c>
      <c r="M151">
        <f t="shared" si="34"/>
        <v>0</v>
      </c>
      <c r="N151">
        <f t="shared" si="35"/>
        <v>0</v>
      </c>
      <c r="O151" s="12">
        <f t="shared" si="26"/>
        <v>0</v>
      </c>
      <c r="P151" s="23">
        <f t="shared" si="36"/>
        <v>1</v>
      </c>
      <c r="Q151">
        <f t="shared" si="37"/>
        <v>100</v>
      </c>
    </row>
    <row r="152" spans="2:17">
      <c r="B152" s="15">
        <v>42443</v>
      </c>
      <c r="C152" s="12">
        <f>VLOOKUP(B152,'Hash distribution and Revenue '!B154:S894,15,1)</f>
        <v>1153033.1225933766</v>
      </c>
      <c r="D152">
        <f>VLOOKUP(B152,'Hash distribution and Revenue '!B154:S894,10,1)</f>
        <v>0</v>
      </c>
      <c r="E152" s="12">
        <f t="shared" si="27"/>
        <v>0</v>
      </c>
      <c r="F152" s="12">
        <f t="shared" si="28"/>
        <v>0</v>
      </c>
      <c r="G152">
        <f t="shared" si="29"/>
        <v>0</v>
      </c>
      <c r="H152">
        <f t="shared" si="30"/>
        <v>0</v>
      </c>
      <c r="I152" s="21">
        <f t="shared" si="38"/>
        <v>0</v>
      </c>
      <c r="J152">
        <f t="shared" si="31"/>
        <v>0</v>
      </c>
      <c r="K152">
        <f t="shared" si="32"/>
        <v>0</v>
      </c>
      <c r="L152">
        <f t="shared" si="33"/>
        <v>0</v>
      </c>
      <c r="M152">
        <f t="shared" si="34"/>
        <v>0</v>
      </c>
      <c r="N152">
        <f t="shared" si="35"/>
        <v>0</v>
      </c>
      <c r="O152" s="12">
        <f t="shared" si="26"/>
        <v>0</v>
      </c>
      <c r="P152" s="23">
        <f t="shared" si="36"/>
        <v>1</v>
      </c>
      <c r="Q152">
        <f t="shared" si="37"/>
        <v>100</v>
      </c>
    </row>
    <row r="153" spans="2:17">
      <c r="B153" s="15">
        <v>42446</v>
      </c>
      <c r="C153" s="12">
        <f>VLOOKUP(B153,'Hash distribution and Revenue '!B155:S895,15,1)</f>
        <v>1171186.3459915456</v>
      </c>
      <c r="D153">
        <f>VLOOKUP(B153,'Hash distribution and Revenue '!B155:S895,10,1)</f>
        <v>0</v>
      </c>
      <c r="E153" s="12">
        <f t="shared" si="27"/>
        <v>0</v>
      </c>
      <c r="F153" s="12">
        <f t="shared" si="28"/>
        <v>0</v>
      </c>
      <c r="G153">
        <f t="shared" si="29"/>
        <v>0</v>
      </c>
      <c r="H153">
        <f t="shared" si="30"/>
        <v>0</v>
      </c>
      <c r="I153" s="21">
        <f t="shared" si="38"/>
        <v>0</v>
      </c>
      <c r="J153">
        <f t="shared" si="31"/>
        <v>0</v>
      </c>
      <c r="K153">
        <f t="shared" si="32"/>
        <v>0</v>
      </c>
      <c r="L153">
        <f t="shared" si="33"/>
        <v>0</v>
      </c>
      <c r="M153">
        <f t="shared" si="34"/>
        <v>0</v>
      </c>
      <c r="N153">
        <f t="shared" si="35"/>
        <v>0</v>
      </c>
      <c r="O153" s="12">
        <f t="shared" si="26"/>
        <v>0</v>
      </c>
      <c r="P153" s="23">
        <f t="shared" si="36"/>
        <v>1</v>
      </c>
      <c r="Q153">
        <f t="shared" si="37"/>
        <v>100</v>
      </c>
    </row>
    <row r="154" spans="2:17">
      <c r="B154" s="15">
        <v>42449</v>
      </c>
      <c r="C154" s="12">
        <f>VLOOKUP(B154,'Hash distribution and Revenue '!B156:S896,15,1)</f>
        <v>1061728.0551916906</v>
      </c>
      <c r="D154">
        <f>VLOOKUP(B154,'Hash distribution and Revenue '!B156:S896,10,1)</f>
        <v>0</v>
      </c>
      <c r="E154" s="12">
        <f t="shared" si="27"/>
        <v>0</v>
      </c>
      <c r="F154" s="12">
        <f t="shared" si="28"/>
        <v>0</v>
      </c>
      <c r="G154">
        <f t="shared" si="29"/>
        <v>0</v>
      </c>
      <c r="H154">
        <f t="shared" si="30"/>
        <v>0</v>
      </c>
      <c r="I154" s="21">
        <f t="shared" si="38"/>
        <v>0</v>
      </c>
      <c r="J154">
        <f t="shared" si="31"/>
        <v>0</v>
      </c>
      <c r="K154">
        <f t="shared" si="32"/>
        <v>0</v>
      </c>
      <c r="L154">
        <f t="shared" si="33"/>
        <v>0</v>
      </c>
      <c r="M154">
        <f t="shared" si="34"/>
        <v>0</v>
      </c>
      <c r="N154">
        <f t="shared" si="35"/>
        <v>0</v>
      </c>
      <c r="O154" s="12">
        <f t="shared" si="26"/>
        <v>0</v>
      </c>
      <c r="P154" s="23">
        <f t="shared" si="36"/>
        <v>1</v>
      </c>
      <c r="Q154">
        <f t="shared" si="37"/>
        <v>100</v>
      </c>
    </row>
    <row r="155" spans="2:17">
      <c r="B155" s="15">
        <v>42452</v>
      </c>
      <c r="C155" s="12">
        <f>VLOOKUP(B155,'Hash distribution and Revenue '!B157:S897,15,1)</f>
        <v>1076242.448394119</v>
      </c>
      <c r="D155">
        <f>VLOOKUP(B155,'Hash distribution and Revenue '!B157:S897,10,1)</f>
        <v>0</v>
      </c>
      <c r="E155" s="12">
        <f t="shared" si="27"/>
        <v>0</v>
      </c>
      <c r="F155" s="12">
        <f t="shared" si="28"/>
        <v>0</v>
      </c>
      <c r="G155">
        <f t="shared" si="29"/>
        <v>0</v>
      </c>
      <c r="H155">
        <f t="shared" si="30"/>
        <v>0</v>
      </c>
      <c r="I155" s="21">
        <f t="shared" si="38"/>
        <v>0</v>
      </c>
      <c r="J155">
        <f t="shared" si="31"/>
        <v>0</v>
      </c>
      <c r="K155">
        <f t="shared" si="32"/>
        <v>0</v>
      </c>
      <c r="L155">
        <f t="shared" si="33"/>
        <v>0</v>
      </c>
      <c r="M155">
        <f t="shared" si="34"/>
        <v>0</v>
      </c>
      <c r="N155">
        <f t="shared" si="35"/>
        <v>0</v>
      </c>
      <c r="O155" s="12">
        <f t="shared" si="26"/>
        <v>0</v>
      </c>
      <c r="P155" s="23">
        <f t="shared" si="36"/>
        <v>1</v>
      </c>
      <c r="Q155">
        <f t="shared" si="37"/>
        <v>100</v>
      </c>
    </row>
    <row r="156" spans="2:17">
      <c r="B156" s="15">
        <v>42455</v>
      </c>
      <c r="C156" s="12">
        <f>VLOOKUP(B156,'Hash distribution and Revenue '!B158:S898,15,1)</f>
        <v>1090745.0121208339</v>
      </c>
      <c r="D156">
        <f>VLOOKUP(B156,'Hash distribution and Revenue '!B158:S898,10,1)</f>
        <v>0</v>
      </c>
      <c r="E156" s="12">
        <f t="shared" si="27"/>
        <v>0</v>
      </c>
      <c r="F156" s="12">
        <f t="shared" si="28"/>
        <v>0</v>
      </c>
      <c r="G156">
        <f t="shared" si="29"/>
        <v>0</v>
      </c>
      <c r="H156">
        <f t="shared" si="30"/>
        <v>0</v>
      </c>
      <c r="I156" s="21">
        <f t="shared" si="38"/>
        <v>0</v>
      </c>
      <c r="J156">
        <f t="shared" si="31"/>
        <v>0</v>
      </c>
      <c r="K156">
        <f t="shared" si="32"/>
        <v>0</v>
      </c>
      <c r="L156">
        <f t="shared" si="33"/>
        <v>0</v>
      </c>
      <c r="M156">
        <f t="shared" si="34"/>
        <v>0</v>
      </c>
      <c r="N156">
        <f t="shared" si="35"/>
        <v>0</v>
      </c>
      <c r="O156" s="12">
        <f t="shared" si="26"/>
        <v>0</v>
      </c>
      <c r="P156" s="23">
        <f t="shared" si="36"/>
        <v>1</v>
      </c>
      <c r="Q156">
        <f t="shared" si="37"/>
        <v>100</v>
      </c>
    </row>
    <row r="157" spans="2:17">
      <c r="B157" s="15">
        <v>42458</v>
      </c>
      <c r="C157" s="12">
        <f>VLOOKUP(B157,'Hash distribution and Revenue '!B159:S899,15,1)</f>
        <v>1109817.5397240466</v>
      </c>
      <c r="D157">
        <f>VLOOKUP(B157,'Hash distribution and Revenue '!B159:S899,10,1)</f>
        <v>0</v>
      </c>
      <c r="E157" s="12">
        <f t="shared" si="27"/>
        <v>0</v>
      </c>
      <c r="F157" s="12">
        <f t="shared" si="28"/>
        <v>0</v>
      </c>
      <c r="G157">
        <f t="shared" si="29"/>
        <v>0</v>
      </c>
      <c r="H157">
        <f t="shared" si="30"/>
        <v>0</v>
      </c>
      <c r="I157" s="21">
        <f t="shared" si="38"/>
        <v>0</v>
      </c>
      <c r="J157">
        <f t="shared" si="31"/>
        <v>0</v>
      </c>
      <c r="K157">
        <f t="shared" si="32"/>
        <v>0</v>
      </c>
      <c r="L157">
        <f t="shared" si="33"/>
        <v>0</v>
      </c>
      <c r="M157">
        <f t="shared" si="34"/>
        <v>0</v>
      </c>
      <c r="N157">
        <f t="shared" si="35"/>
        <v>0</v>
      </c>
      <c r="O157" s="12">
        <f t="shared" si="26"/>
        <v>0</v>
      </c>
      <c r="P157" s="23">
        <f t="shared" si="36"/>
        <v>1</v>
      </c>
      <c r="Q157">
        <f t="shared" si="37"/>
        <v>100</v>
      </c>
    </row>
    <row r="158" spans="2:17">
      <c r="B158" s="15">
        <v>42461</v>
      </c>
      <c r="C158" s="12">
        <f>VLOOKUP(B158,'Hash distribution and Revenue '!B160:S900,15,1)</f>
        <v>1153250.1286793337</v>
      </c>
      <c r="D158">
        <f>VLOOKUP(B158,'Hash distribution and Revenue '!B160:S900,10,1)</f>
        <v>0</v>
      </c>
      <c r="E158" s="12">
        <f t="shared" si="27"/>
        <v>0</v>
      </c>
      <c r="F158" s="12">
        <f t="shared" si="28"/>
        <v>0</v>
      </c>
      <c r="G158">
        <f t="shared" si="29"/>
        <v>0</v>
      </c>
      <c r="H158">
        <f t="shared" si="30"/>
        <v>0</v>
      </c>
      <c r="I158" s="21">
        <f t="shared" si="38"/>
        <v>0</v>
      </c>
      <c r="J158">
        <f t="shared" si="31"/>
        <v>0</v>
      </c>
      <c r="K158">
        <f t="shared" si="32"/>
        <v>0</v>
      </c>
      <c r="L158">
        <f t="shared" si="33"/>
        <v>0</v>
      </c>
      <c r="M158">
        <f t="shared" si="34"/>
        <v>0</v>
      </c>
      <c r="N158">
        <f t="shared" si="35"/>
        <v>0</v>
      </c>
      <c r="O158" s="12">
        <f t="shared" si="26"/>
        <v>0</v>
      </c>
      <c r="P158" s="23">
        <f t="shared" si="36"/>
        <v>1</v>
      </c>
      <c r="Q158">
        <f t="shared" si="37"/>
        <v>100</v>
      </c>
    </row>
    <row r="159" spans="2:17">
      <c r="B159" s="15">
        <v>42464</v>
      </c>
      <c r="C159" s="12">
        <f>VLOOKUP(B159,'Hash distribution and Revenue '!B161:S901,15,1)</f>
        <v>1131627.7183576045</v>
      </c>
      <c r="D159">
        <f>VLOOKUP(B159,'Hash distribution and Revenue '!B161:S901,10,1)</f>
        <v>0</v>
      </c>
      <c r="E159" s="12">
        <f t="shared" si="27"/>
        <v>0</v>
      </c>
      <c r="F159" s="12">
        <f t="shared" si="28"/>
        <v>0</v>
      </c>
      <c r="G159">
        <f t="shared" si="29"/>
        <v>0</v>
      </c>
      <c r="H159">
        <f t="shared" si="30"/>
        <v>0</v>
      </c>
      <c r="I159" s="21">
        <f t="shared" si="38"/>
        <v>0</v>
      </c>
      <c r="J159">
        <f t="shared" si="31"/>
        <v>0</v>
      </c>
      <c r="K159">
        <f t="shared" si="32"/>
        <v>0</v>
      </c>
      <c r="L159">
        <f t="shared" si="33"/>
        <v>0</v>
      </c>
      <c r="M159">
        <f t="shared" si="34"/>
        <v>0</v>
      </c>
      <c r="N159">
        <f t="shared" si="35"/>
        <v>0</v>
      </c>
      <c r="O159" s="12">
        <f t="shared" si="26"/>
        <v>0</v>
      </c>
      <c r="P159" s="23">
        <f t="shared" si="36"/>
        <v>1</v>
      </c>
      <c r="Q159">
        <f t="shared" si="37"/>
        <v>100</v>
      </c>
    </row>
    <row r="160" spans="2:17">
      <c r="B160" s="15">
        <v>42467</v>
      </c>
      <c r="C160" s="12">
        <f>VLOOKUP(B160,'Hash distribution and Revenue '!B162:S902,15,1)</f>
        <v>1133768.6833670838</v>
      </c>
      <c r="D160">
        <f>VLOOKUP(B160,'Hash distribution and Revenue '!B162:S902,10,1)</f>
        <v>0</v>
      </c>
      <c r="E160" s="12">
        <f t="shared" si="27"/>
        <v>0</v>
      </c>
      <c r="F160" s="12">
        <f t="shared" si="28"/>
        <v>0</v>
      </c>
      <c r="G160">
        <f t="shared" si="29"/>
        <v>0</v>
      </c>
      <c r="H160">
        <f t="shared" si="30"/>
        <v>0</v>
      </c>
      <c r="I160" s="21">
        <f t="shared" si="38"/>
        <v>0</v>
      </c>
      <c r="J160">
        <f t="shared" si="31"/>
        <v>0</v>
      </c>
      <c r="K160">
        <f t="shared" si="32"/>
        <v>0</v>
      </c>
      <c r="L160">
        <f t="shared" si="33"/>
        <v>0</v>
      </c>
      <c r="M160">
        <f t="shared" si="34"/>
        <v>0</v>
      </c>
      <c r="N160">
        <f t="shared" si="35"/>
        <v>0</v>
      </c>
      <c r="O160" s="12">
        <f t="shared" si="26"/>
        <v>0</v>
      </c>
      <c r="P160" s="23">
        <f t="shared" si="36"/>
        <v>1</v>
      </c>
      <c r="Q160">
        <f t="shared" si="37"/>
        <v>100</v>
      </c>
    </row>
    <row r="161" spans="2:17">
      <c r="B161" s="15">
        <v>42470</v>
      </c>
      <c r="C161" s="12">
        <f>VLOOKUP(B161,'Hash distribution and Revenue '!B163:S903,15,1)</f>
        <v>1156218.6342254665</v>
      </c>
      <c r="D161">
        <f>VLOOKUP(B161,'Hash distribution and Revenue '!B163:S903,10,1)</f>
        <v>0</v>
      </c>
      <c r="E161" s="12">
        <f t="shared" si="27"/>
        <v>0</v>
      </c>
      <c r="F161" s="12">
        <f t="shared" si="28"/>
        <v>0</v>
      </c>
      <c r="G161">
        <f t="shared" si="29"/>
        <v>0</v>
      </c>
      <c r="H161">
        <f t="shared" si="30"/>
        <v>0</v>
      </c>
      <c r="I161" s="21">
        <f t="shared" si="38"/>
        <v>0</v>
      </c>
      <c r="J161">
        <f t="shared" si="31"/>
        <v>0</v>
      </c>
      <c r="K161">
        <f t="shared" si="32"/>
        <v>0</v>
      </c>
      <c r="L161">
        <f t="shared" si="33"/>
        <v>0</v>
      </c>
      <c r="M161">
        <f t="shared" si="34"/>
        <v>0</v>
      </c>
      <c r="N161">
        <f t="shared" si="35"/>
        <v>0</v>
      </c>
      <c r="O161" s="12">
        <f t="shared" si="26"/>
        <v>0</v>
      </c>
      <c r="P161" s="23">
        <f t="shared" si="36"/>
        <v>1</v>
      </c>
      <c r="Q161">
        <f t="shared" si="37"/>
        <v>100</v>
      </c>
    </row>
    <row r="162" spans="2:17">
      <c r="B162" s="15">
        <v>42473</v>
      </c>
      <c r="C162" s="12">
        <f>VLOOKUP(B162,'Hash distribution and Revenue '!B164:S904,15,1)</f>
        <v>1190893.1651329182</v>
      </c>
      <c r="D162">
        <f>VLOOKUP(B162,'Hash distribution and Revenue '!B164:S904,10,1)</f>
        <v>0</v>
      </c>
      <c r="E162" s="12">
        <f t="shared" si="27"/>
        <v>0</v>
      </c>
      <c r="F162" s="12">
        <f t="shared" si="28"/>
        <v>0</v>
      </c>
      <c r="G162">
        <f t="shared" si="29"/>
        <v>0</v>
      </c>
      <c r="H162">
        <f t="shared" si="30"/>
        <v>0</v>
      </c>
      <c r="I162" s="21">
        <f t="shared" si="38"/>
        <v>0</v>
      </c>
      <c r="J162">
        <f t="shared" si="31"/>
        <v>0</v>
      </c>
      <c r="K162">
        <f t="shared" si="32"/>
        <v>0</v>
      </c>
      <c r="L162">
        <f t="shared" si="33"/>
        <v>0</v>
      </c>
      <c r="M162">
        <f t="shared" si="34"/>
        <v>0</v>
      </c>
      <c r="N162">
        <f t="shared" si="35"/>
        <v>0</v>
      </c>
      <c r="O162" s="12">
        <f t="shared" si="26"/>
        <v>0</v>
      </c>
      <c r="P162" s="23">
        <f t="shared" si="36"/>
        <v>1</v>
      </c>
      <c r="Q162">
        <f t="shared" si="37"/>
        <v>100</v>
      </c>
    </row>
    <row r="163" spans="2:17">
      <c r="B163" s="15">
        <v>42476</v>
      </c>
      <c r="C163" s="12">
        <f>VLOOKUP(B163,'Hash distribution and Revenue '!B165:S905,15,1)</f>
        <v>1167436.860578927</v>
      </c>
      <c r="D163">
        <f>VLOOKUP(B163,'Hash distribution and Revenue '!B165:S905,10,1)</f>
        <v>0</v>
      </c>
      <c r="E163" s="12">
        <f t="shared" si="27"/>
        <v>0</v>
      </c>
      <c r="F163" s="12">
        <f t="shared" si="28"/>
        <v>0</v>
      </c>
      <c r="G163">
        <f t="shared" si="29"/>
        <v>0</v>
      </c>
      <c r="H163">
        <f t="shared" si="30"/>
        <v>0</v>
      </c>
      <c r="I163" s="21">
        <f t="shared" si="38"/>
        <v>0</v>
      </c>
      <c r="J163">
        <f t="shared" si="31"/>
        <v>0</v>
      </c>
      <c r="K163">
        <f t="shared" si="32"/>
        <v>0</v>
      </c>
      <c r="L163">
        <f t="shared" si="33"/>
        <v>0</v>
      </c>
      <c r="M163">
        <f t="shared" si="34"/>
        <v>0</v>
      </c>
      <c r="N163">
        <f t="shared" si="35"/>
        <v>0</v>
      </c>
      <c r="O163" s="12">
        <f t="shared" si="26"/>
        <v>0</v>
      </c>
      <c r="P163" s="23">
        <f t="shared" si="36"/>
        <v>1</v>
      </c>
      <c r="Q163">
        <f t="shared" si="37"/>
        <v>100</v>
      </c>
    </row>
    <row r="164" spans="2:17">
      <c r="B164" s="15">
        <v>42479</v>
      </c>
      <c r="C164" s="12">
        <f>VLOOKUP(B164,'Hash distribution and Revenue '!B166:S906,15,1)</f>
        <v>1175804.2901556371</v>
      </c>
      <c r="D164">
        <f>VLOOKUP(B164,'Hash distribution and Revenue '!B166:S906,10,1)</f>
        <v>0</v>
      </c>
      <c r="E164" s="12">
        <f t="shared" si="27"/>
        <v>0</v>
      </c>
      <c r="F164" s="12">
        <f t="shared" si="28"/>
        <v>0</v>
      </c>
      <c r="G164">
        <f t="shared" si="29"/>
        <v>0</v>
      </c>
      <c r="H164">
        <f t="shared" si="30"/>
        <v>0</v>
      </c>
      <c r="I164" s="21">
        <f t="shared" si="38"/>
        <v>0</v>
      </c>
      <c r="J164">
        <f t="shared" si="31"/>
        <v>0</v>
      </c>
      <c r="K164">
        <f t="shared" si="32"/>
        <v>0</v>
      </c>
      <c r="L164">
        <f t="shared" si="33"/>
        <v>0</v>
      </c>
      <c r="M164">
        <f t="shared" si="34"/>
        <v>0</v>
      </c>
      <c r="N164">
        <f t="shared" si="35"/>
        <v>0</v>
      </c>
      <c r="O164" s="12">
        <f t="shared" si="26"/>
        <v>0</v>
      </c>
      <c r="P164" s="23">
        <f t="shared" si="36"/>
        <v>1</v>
      </c>
      <c r="Q164">
        <f t="shared" si="37"/>
        <v>100</v>
      </c>
    </row>
    <row r="165" spans="2:17">
      <c r="B165" s="15">
        <v>42482</v>
      </c>
      <c r="C165" s="12">
        <f>VLOOKUP(B165,'Hash distribution and Revenue '!B167:S907,15,1)</f>
        <v>1227185.8967551037</v>
      </c>
      <c r="D165">
        <f>VLOOKUP(B165,'Hash distribution and Revenue '!B167:S907,10,1)</f>
        <v>0</v>
      </c>
      <c r="E165" s="12">
        <f t="shared" si="27"/>
        <v>0</v>
      </c>
      <c r="F165" s="12">
        <f t="shared" si="28"/>
        <v>0</v>
      </c>
      <c r="G165">
        <f t="shared" si="29"/>
        <v>0</v>
      </c>
      <c r="H165">
        <f t="shared" si="30"/>
        <v>0</v>
      </c>
      <c r="I165" s="21">
        <f t="shared" si="38"/>
        <v>0</v>
      </c>
      <c r="J165">
        <f t="shared" si="31"/>
        <v>0</v>
      </c>
      <c r="K165">
        <f t="shared" si="32"/>
        <v>0</v>
      </c>
      <c r="L165">
        <f t="shared" si="33"/>
        <v>0</v>
      </c>
      <c r="M165">
        <f t="shared" si="34"/>
        <v>0</v>
      </c>
      <c r="N165">
        <f t="shared" si="35"/>
        <v>0</v>
      </c>
      <c r="O165" s="12">
        <f t="shared" si="26"/>
        <v>0</v>
      </c>
      <c r="P165" s="23">
        <f t="shared" si="36"/>
        <v>1</v>
      </c>
      <c r="Q165">
        <f t="shared" si="37"/>
        <v>100</v>
      </c>
    </row>
    <row r="166" spans="2:17">
      <c r="B166" s="15">
        <v>42485</v>
      </c>
      <c r="C166" s="12">
        <f>VLOOKUP(B166,'Hash distribution and Revenue '!B168:S908,15,1)</f>
        <v>1252337.5000228679</v>
      </c>
      <c r="D166">
        <f>VLOOKUP(B166,'Hash distribution and Revenue '!B168:S908,10,1)</f>
        <v>0</v>
      </c>
      <c r="E166" s="12">
        <f t="shared" si="27"/>
        <v>0</v>
      </c>
      <c r="F166" s="12">
        <f t="shared" si="28"/>
        <v>0</v>
      </c>
      <c r="G166">
        <f t="shared" si="29"/>
        <v>0</v>
      </c>
      <c r="H166">
        <f t="shared" si="30"/>
        <v>0</v>
      </c>
      <c r="I166" s="21">
        <f t="shared" si="38"/>
        <v>0</v>
      </c>
      <c r="J166">
        <f t="shared" si="31"/>
        <v>0</v>
      </c>
      <c r="K166">
        <f t="shared" si="32"/>
        <v>0</v>
      </c>
      <c r="L166">
        <f t="shared" si="33"/>
        <v>0</v>
      </c>
      <c r="M166">
        <f t="shared" si="34"/>
        <v>0</v>
      </c>
      <c r="N166">
        <f t="shared" si="35"/>
        <v>0</v>
      </c>
      <c r="O166" s="12">
        <f t="shared" si="26"/>
        <v>0</v>
      </c>
      <c r="P166" s="23">
        <f t="shared" si="36"/>
        <v>1</v>
      </c>
      <c r="Q166">
        <f t="shared" si="37"/>
        <v>100</v>
      </c>
    </row>
    <row r="167" spans="2:17">
      <c r="B167" s="15">
        <v>42488</v>
      </c>
      <c r="C167" s="12">
        <f>VLOOKUP(B167,'Hash distribution and Revenue '!B169:S909,15,1)</f>
        <v>1185977.8896634185</v>
      </c>
      <c r="D167">
        <f>VLOOKUP(B167,'Hash distribution and Revenue '!B169:S909,10,1)</f>
        <v>0</v>
      </c>
      <c r="E167" s="12">
        <f t="shared" si="27"/>
        <v>0</v>
      </c>
      <c r="F167" s="12">
        <f t="shared" si="28"/>
        <v>0</v>
      </c>
      <c r="G167">
        <f t="shared" si="29"/>
        <v>0</v>
      </c>
      <c r="H167">
        <f t="shared" si="30"/>
        <v>0</v>
      </c>
      <c r="I167" s="21">
        <f t="shared" si="38"/>
        <v>0</v>
      </c>
      <c r="J167">
        <f t="shared" si="31"/>
        <v>0</v>
      </c>
      <c r="K167">
        <f t="shared" si="32"/>
        <v>0</v>
      </c>
      <c r="L167">
        <f t="shared" si="33"/>
        <v>0</v>
      </c>
      <c r="M167">
        <f t="shared" si="34"/>
        <v>0</v>
      </c>
      <c r="N167">
        <f t="shared" si="35"/>
        <v>0</v>
      </c>
      <c r="O167" s="12">
        <f t="shared" si="26"/>
        <v>0</v>
      </c>
      <c r="P167" s="23">
        <f t="shared" si="36"/>
        <v>1</v>
      </c>
      <c r="Q167">
        <f t="shared" si="37"/>
        <v>100</v>
      </c>
    </row>
    <row r="168" spans="2:17">
      <c r="B168" s="15">
        <v>42491</v>
      </c>
      <c r="C168" s="12">
        <f>VLOOKUP(B168,'Hash distribution and Revenue '!B170:S910,15,1)</f>
        <v>1151104.8507370069</v>
      </c>
      <c r="D168">
        <f>VLOOKUP(B168,'Hash distribution and Revenue '!B170:S910,10,1)</f>
        <v>0</v>
      </c>
      <c r="E168" s="12">
        <f t="shared" si="27"/>
        <v>0</v>
      </c>
      <c r="F168" s="12">
        <f t="shared" si="28"/>
        <v>0</v>
      </c>
      <c r="G168">
        <f t="shared" si="29"/>
        <v>0</v>
      </c>
      <c r="H168">
        <f t="shared" si="30"/>
        <v>0</v>
      </c>
      <c r="I168" s="21">
        <f t="shared" si="38"/>
        <v>0</v>
      </c>
      <c r="J168">
        <f t="shared" si="31"/>
        <v>0</v>
      </c>
      <c r="K168">
        <f t="shared" si="32"/>
        <v>0</v>
      </c>
      <c r="L168">
        <f t="shared" si="33"/>
        <v>0</v>
      </c>
      <c r="M168">
        <f t="shared" si="34"/>
        <v>0</v>
      </c>
      <c r="N168">
        <f t="shared" si="35"/>
        <v>0</v>
      </c>
      <c r="O168" s="12">
        <f t="shared" si="26"/>
        <v>0</v>
      </c>
      <c r="P168" s="23">
        <f t="shared" si="36"/>
        <v>1</v>
      </c>
      <c r="Q168">
        <f t="shared" si="37"/>
        <v>100</v>
      </c>
    </row>
    <row r="169" spans="2:17">
      <c r="B169" s="15">
        <v>42494</v>
      </c>
      <c r="C169" s="12">
        <f>VLOOKUP(B169,'Hash distribution and Revenue '!B171:S911,15,1)</f>
        <v>1201966.8399849914</v>
      </c>
      <c r="D169">
        <f>VLOOKUP(B169,'Hash distribution and Revenue '!B171:S911,10,1)</f>
        <v>0</v>
      </c>
      <c r="E169" s="12">
        <f t="shared" si="27"/>
        <v>0</v>
      </c>
      <c r="F169" s="12">
        <f t="shared" si="28"/>
        <v>0</v>
      </c>
      <c r="G169">
        <f t="shared" si="29"/>
        <v>0</v>
      </c>
      <c r="H169">
        <f t="shared" si="30"/>
        <v>0</v>
      </c>
      <c r="I169" s="21">
        <f t="shared" si="38"/>
        <v>0</v>
      </c>
      <c r="J169">
        <f t="shared" si="31"/>
        <v>0</v>
      </c>
      <c r="K169">
        <f t="shared" si="32"/>
        <v>0</v>
      </c>
      <c r="L169">
        <f t="shared" si="33"/>
        <v>0</v>
      </c>
      <c r="M169">
        <f t="shared" si="34"/>
        <v>0</v>
      </c>
      <c r="N169">
        <f t="shared" si="35"/>
        <v>0</v>
      </c>
      <c r="O169" s="12">
        <f t="shared" si="26"/>
        <v>0</v>
      </c>
      <c r="P169" s="23">
        <f t="shared" si="36"/>
        <v>1</v>
      </c>
      <c r="Q169">
        <f t="shared" si="37"/>
        <v>100</v>
      </c>
    </row>
    <row r="170" spans="2:17">
      <c r="B170" s="15">
        <v>42497</v>
      </c>
      <c r="C170" s="12">
        <f>VLOOKUP(B170,'Hash distribution and Revenue '!B172:S912,15,1)</f>
        <v>1304267.9009347572</v>
      </c>
      <c r="D170">
        <f>VLOOKUP(B170,'Hash distribution and Revenue '!B172:S912,10,1)</f>
        <v>0</v>
      </c>
      <c r="E170" s="12">
        <f t="shared" si="27"/>
        <v>0</v>
      </c>
      <c r="F170" s="12">
        <f t="shared" si="28"/>
        <v>0</v>
      </c>
      <c r="G170">
        <f t="shared" si="29"/>
        <v>0</v>
      </c>
      <c r="H170">
        <f t="shared" si="30"/>
        <v>0</v>
      </c>
      <c r="I170" s="21">
        <f t="shared" si="38"/>
        <v>0</v>
      </c>
      <c r="J170">
        <f t="shared" si="31"/>
        <v>0</v>
      </c>
      <c r="K170">
        <f t="shared" si="32"/>
        <v>0</v>
      </c>
      <c r="L170">
        <f t="shared" si="33"/>
        <v>0</v>
      </c>
      <c r="M170">
        <f t="shared" si="34"/>
        <v>0</v>
      </c>
      <c r="N170">
        <f t="shared" si="35"/>
        <v>0</v>
      </c>
      <c r="O170" s="12">
        <f t="shared" si="26"/>
        <v>0</v>
      </c>
      <c r="P170" s="23">
        <f t="shared" si="36"/>
        <v>1</v>
      </c>
      <c r="Q170">
        <f t="shared" si="37"/>
        <v>100</v>
      </c>
    </row>
    <row r="171" spans="2:17">
      <c r="B171" s="15">
        <v>42500</v>
      </c>
      <c r="C171" s="12">
        <f>VLOOKUP(B171,'Hash distribution and Revenue '!B173:S913,15,1)</f>
        <v>1301316.8494611331</v>
      </c>
      <c r="D171">
        <f>VLOOKUP(B171,'Hash distribution and Revenue '!B173:S913,10,1)</f>
        <v>0</v>
      </c>
      <c r="E171" s="12">
        <f t="shared" si="27"/>
        <v>0</v>
      </c>
      <c r="F171" s="12">
        <f t="shared" si="28"/>
        <v>0</v>
      </c>
      <c r="G171">
        <f t="shared" si="29"/>
        <v>0</v>
      </c>
      <c r="H171">
        <f t="shared" si="30"/>
        <v>0</v>
      </c>
      <c r="I171" s="21">
        <f t="shared" si="38"/>
        <v>0</v>
      </c>
      <c r="J171">
        <f t="shared" si="31"/>
        <v>0</v>
      </c>
      <c r="K171">
        <f t="shared" si="32"/>
        <v>0</v>
      </c>
      <c r="L171">
        <f t="shared" si="33"/>
        <v>0</v>
      </c>
      <c r="M171">
        <f t="shared" si="34"/>
        <v>0</v>
      </c>
      <c r="N171">
        <f t="shared" si="35"/>
        <v>0</v>
      </c>
      <c r="O171" s="12">
        <f t="shared" si="26"/>
        <v>0</v>
      </c>
      <c r="P171" s="23">
        <f t="shared" si="36"/>
        <v>1</v>
      </c>
      <c r="Q171">
        <f t="shared" si="37"/>
        <v>100</v>
      </c>
    </row>
    <row r="172" spans="2:17">
      <c r="B172" s="15">
        <v>42503</v>
      </c>
      <c r="C172" s="12">
        <f>VLOOKUP(B172,'Hash distribution and Revenue '!B174:S914,15,1)</f>
        <v>1209103.6275056715</v>
      </c>
      <c r="D172">
        <f>VLOOKUP(B172,'Hash distribution and Revenue '!B174:S914,10,1)</f>
        <v>0</v>
      </c>
      <c r="E172" s="12">
        <f t="shared" si="27"/>
        <v>0</v>
      </c>
      <c r="F172" s="12">
        <f t="shared" si="28"/>
        <v>0</v>
      </c>
      <c r="G172">
        <f t="shared" si="29"/>
        <v>0</v>
      </c>
      <c r="H172">
        <f t="shared" si="30"/>
        <v>0</v>
      </c>
      <c r="I172" s="21">
        <f t="shared" si="38"/>
        <v>0</v>
      </c>
      <c r="J172">
        <f t="shared" si="31"/>
        <v>0</v>
      </c>
      <c r="K172">
        <f t="shared" si="32"/>
        <v>0</v>
      </c>
      <c r="L172">
        <f t="shared" si="33"/>
        <v>0</v>
      </c>
      <c r="M172">
        <f t="shared" si="34"/>
        <v>0</v>
      </c>
      <c r="N172">
        <f t="shared" si="35"/>
        <v>0</v>
      </c>
      <c r="O172" s="12">
        <f t="shared" si="26"/>
        <v>0</v>
      </c>
      <c r="P172" s="23">
        <f t="shared" si="36"/>
        <v>1</v>
      </c>
      <c r="Q172">
        <f t="shared" si="37"/>
        <v>100</v>
      </c>
    </row>
    <row r="173" spans="2:17">
      <c r="B173" s="15">
        <v>42506</v>
      </c>
      <c r="C173" s="12">
        <f>VLOOKUP(B173,'Hash distribution and Revenue '!B175:S915,15,1)</f>
        <v>1210511.5244273981</v>
      </c>
      <c r="D173">
        <f>VLOOKUP(B173,'Hash distribution and Revenue '!B175:S915,10,1)</f>
        <v>0</v>
      </c>
      <c r="E173" s="12">
        <f t="shared" si="27"/>
        <v>0</v>
      </c>
      <c r="F173" s="12">
        <f t="shared" si="28"/>
        <v>0</v>
      </c>
      <c r="G173">
        <f t="shared" si="29"/>
        <v>0</v>
      </c>
      <c r="H173">
        <f t="shared" si="30"/>
        <v>0</v>
      </c>
      <c r="I173" s="21">
        <f t="shared" si="38"/>
        <v>0</v>
      </c>
      <c r="J173">
        <f t="shared" si="31"/>
        <v>0</v>
      </c>
      <c r="K173">
        <f t="shared" si="32"/>
        <v>0</v>
      </c>
      <c r="L173">
        <f t="shared" si="33"/>
        <v>0</v>
      </c>
      <c r="M173">
        <f t="shared" si="34"/>
        <v>0</v>
      </c>
      <c r="N173">
        <f t="shared" si="35"/>
        <v>0</v>
      </c>
      <c r="O173" s="12">
        <f t="shared" si="26"/>
        <v>0</v>
      </c>
      <c r="P173" s="23">
        <f t="shared" si="36"/>
        <v>1</v>
      </c>
      <c r="Q173">
        <f t="shared" si="37"/>
        <v>100</v>
      </c>
    </row>
    <row r="174" spans="2:17">
      <c r="B174" s="15">
        <v>42509</v>
      </c>
      <c r="C174" s="12">
        <f>VLOOKUP(B174,'Hash distribution and Revenue '!B176:S916,15,1)</f>
        <v>1131198.0668213891</v>
      </c>
      <c r="D174">
        <f>VLOOKUP(B174,'Hash distribution and Revenue '!B176:S916,10,1)</f>
        <v>0</v>
      </c>
      <c r="E174" s="12">
        <f t="shared" si="27"/>
        <v>0</v>
      </c>
      <c r="F174" s="12">
        <f t="shared" si="28"/>
        <v>0</v>
      </c>
      <c r="G174">
        <f t="shared" si="29"/>
        <v>0</v>
      </c>
      <c r="H174">
        <f t="shared" si="30"/>
        <v>0</v>
      </c>
      <c r="I174" s="21">
        <f t="shared" si="38"/>
        <v>0</v>
      </c>
      <c r="J174">
        <f t="shared" si="31"/>
        <v>0</v>
      </c>
      <c r="K174">
        <f t="shared" si="32"/>
        <v>0</v>
      </c>
      <c r="L174">
        <f t="shared" si="33"/>
        <v>0</v>
      </c>
      <c r="M174">
        <f t="shared" si="34"/>
        <v>0</v>
      </c>
      <c r="N174">
        <f t="shared" si="35"/>
        <v>0</v>
      </c>
      <c r="O174" s="12">
        <f t="shared" si="26"/>
        <v>0</v>
      </c>
      <c r="P174" s="23">
        <f t="shared" si="36"/>
        <v>1</v>
      </c>
      <c r="Q174">
        <f t="shared" si="37"/>
        <v>100</v>
      </c>
    </row>
    <row r="175" spans="2:17">
      <c r="B175" s="15">
        <v>42512</v>
      </c>
      <c r="C175" s="12">
        <f>VLOOKUP(B175,'Hash distribution and Revenue '!B177:S917,15,1)</f>
        <v>1132770.9300357227</v>
      </c>
      <c r="D175">
        <f>VLOOKUP(B175,'Hash distribution and Revenue '!B177:S917,10,1)</f>
        <v>0</v>
      </c>
      <c r="E175" s="12">
        <f t="shared" si="27"/>
        <v>0</v>
      </c>
      <c r="F175" s="12">
        <f t="shared" si="28"/>
        <v>0</v>
      </c>
      <c r="G175">
        <f t="shared" si="29"/>
        <v>0</v>
      </c>
      <c r="H175">
        <f t="shared" si="30"/>
        <v>0</v>
      </c>
      <c r="I175" s="21">
        <f t="shared" si="38"/>
        <v>0</v>
      </c>
      <c r="J175">
        <f t="shared" si="31"/>
        <v>0</v>
      </c>
      <c r="K175">
        <f t="shared" si="32"/>
        <v>0</v>
      </c>
      <c r="L175">
        <f t="shared" si="33"/>
        <v>0</v>
      </c>
      <c r="M175">
        <f t="shared" si="34"/>
        <v>0</v>
      </c>
      <c r="N175">
        <f t="shared" si="35"/>
        <v>0</v>
      </c>
      <c r="O175" s="12">
        <f t="shared" si="26"/>
        <v>0</v>
      </c>
      <c r="P175" s="23">
        <f t="shared" si="36"/>
        <v>1</v>
      </c>
      <c r="Q175">
        <f t="shared" si="37"/>
        <v>100</v>
      </c>
    </row>
    <row r="176" spans="2:17">
      <c r="B176" s="15">
        <v>42515</v>
      </c>
      <c r="C176" s="12">
        <f>VLOOKUP(B176,'Hash distribution and Revenue '!B178:S918,15,1)</f>
        <v>1223541.8036101423</v>
      </c>
      <c r="D176">
        <f>VLOOKUP(B176,'Hash distribution and Revenue '!B178:S918,10,1)</f>
        <v>0</v>
      </c>
      <c r="E176" s="12">
        <f t="shared" si="27"/>
        <v>0</v>
      </c>
      <c r="F176" s="12">
        <f t="shared" si="28"/>
        <v>0</v>
      </c>
      <c r="G176">
        <f t="shared" si="29"/>
        <v>0</v>
      </c>
      <c r="H176">
        <f t="shared" si="30"/>
        <v>0</v>
      </c>
      <c r="I176" s="21">
        <f t="shared" si="38"/>
        <v>0</v>
      </c>
      <c r="J176">
        <f t="shared" si="31"/>
        <v>0</v>
      </c>
      <c r="K176">
        <f t="shared" si="32"/>
        <v>0</v>
      </c>
      <c r="L176">
        <f t="shared" si="33"/>
        <v>0</v>
      </c>
      <c r="M176">
        <f t="shared" si="34"/>
        <v>0</v>
      </c>
      <c r="N176">
        <f t="shared" si="35"/>
        <v>0</v>
      </c>
      <c r="O176" s="12">
        <f t="shared" si="26"/>
        <v>0</v>
      </c>
      <c r="P176" s="23">
        <f t="shared" si="36"/>
        <v>1</v>
      </c>
      <c r="Q176">
        <f t="shared" si="37"/>
        <v>100</v>
      </c>
    </row>
    <row r="177" spans="2:17">
      <c r="B177" s="15">
        <v>42518</v>
      </c>
      <c r="C177" s="12">
        <f>VLOOKUP(B177,'Hash distribution and Revenue '!B179:S919,15,1)</f>
        <v>1466710.8908389986</v>
      </c>
      <c r="D177">
        <f>VLOOKUP(B177,'Hash distribution and Revenue '!B179:S919,10,1)</f>
        <v>0</v>
      </c>
      <c r="E177" s="12">
        <f t="shared" si="27"/>
        <v>0</v>
      </c>
      <c r="F177" s="12">
        <f t="shared" si="28"/>
        <v>0</v>
      </c>
      <c r="G177">
        <f t="shared" si="29"/>
        <v>0</v>
      </c>
      <c r="H177">
        <f t="shared" si="30"/>
        <v>0</v>
      </c>
      <c r="I177" s="21">
        <f t="shared" si="38"/>
        <v>0</v>
      </c>
      <c r="J177">
        <f t="shared" si="31"/>
        <v>0</v>
      </c>
      <c r="K177">
        <f t="shared" si="32"/>
        <v>0</v>
      </c>
      <c r="L177">
        <f t="shared" si="33"/>
        <v>0</v>
      </c>
      <c r="M177">
        <f t="shared" si="34"/>
        <v>0</v>
      </c>
      <c r="N177">
        <f t="shared" si="35"/>
        <v>0</v>
      </c>
      <c r="O177" s="12">
        <f t="shared" si="26"/>
        <v>0</v>
      </c>
      <c r="P177" s="23">
        <f t="shared" si="36"/>
        <v>1</v>
      </c>
      <c r="Q177">
        <f t="shared" si="37"/>
        <v>100</v>
      </c>
    </row>
    <row r="178" spans="2:17">
      <c r="B178" s="15">
        <v>42521</v>
      </c>
      <c r="C178" s="12">
        <f>VLOOKUP(B178,'Hash distribution and Revenue '!B180:S920,15,1)</f>
        <v>1410911.424444088</v>
      </c>
      <c r="D178">
        <f>VLOOKUP(B178,'Hash distribution and Revenue '!B180:S920,10,1)</f>
        <v>0</v>
      </c>
      <c r="E178" s="12">
        <f t="shared" si="27"/>
        <v>0</v>
      </c>
      <c r="F178" s="12">
        <f t="shared" si="28"/>
        <v>0</v>
      </c>
      <c r="G178">
        <f t="shared" si="29"/>
        <v>0</v>
      </c>
      <c r="H178">
        <f t="shared" si="30"/>
        <v>0</v>
      </c>
      <c r="I178" s="21">
        <f t="shared" si="38"/>
        <v>0</v>
      </c>
      <c r="J178">
        <f t="shared" si="31"/>
        <v>0</v>
      </c>
      <c r="K178">
        <f t="shared" si="32"/>
        <v>0</v>
      </c>
      <c r="L178">
        <f t="shared" si="33"/>
        <v>0</v>
      </c>
      <c r="M178">
        <f t="shared" si="34"/>
        <v>0</v>
      </c>
      <c r="N178">
        <f t="shared" si="35"/>
        <v>0</v>
      </c>
      <c r="O178" s="12">
        <f t="shared" si="26"/>
        <v>0</v>
      </c>
      <c r="P178" s="23">
        <f t="shared" si="36"/>
        <v>1</v>
      </c>
      <c r="Q178">
        <f t="shared" si="37"/>
        <v>100</v>
      </c>
    </row>
    <row r="179" spans="2:17">
      <c r="B179" s="15">
        <v>42524</v>
      </c>
      <c r="C179" s="12">
        <f>VLOOKUP(B179,'Hash distribution and Revenue '!B181:S921,15,1)</f>
        <v>1442408.7731390758</v>
      </c>
      <c r="D179">
        <f>VLOOKUP(B179,'Hash distribution and Revenue '!B181:S921,10,1)</f>
        <v>0</v>
      </c>
      <c r="E179" s="12">
        <f t="shared" si="27"/>
        <v>0</v>
      </c>
      <c r="F179" s="12">
        <f t="shared" si="28"/>
        <v>0</v>
      </c>
      <c r="G179">
        <f t="shared" si="29"/>
        <v>0</v>
      </c>
      <c r="H179">
        <f t="shared" si="30"/>
        <v>0</v>
      </c>
      <c r="I179" s="21">
        <f t="shared" si="38"/>
        <v>0</v>
      </c>
      <c r="J179">
        <f t="shared" si="31"/>
        <v>0</v>
      </c>
      <c r="K179">
        <f t="shared" si="32"/>
        <v>0</v>
      </c>
      <c r="L179">
        <f t="shared" si="33"/>
        <v>0</v>
      </c>
      <c r="M179">
        <f t="shared" si="34"/>
        <v>0</v>
      </c>
      <c r="N179">
        <f t="shared" si="35"/>
        <v>0</v>
      </c>
      <c r="O179" s="12">
        <f t="shared" si="26"/>
        <v>0</v>
      </c>
      <c r="P179" s="23">
        <f t="shared" si="36"/>
        <v>1</v>
      </c>
      <c r="Q179">
        <f t="shared" si="37"/>
        <v>100</v>
      </c>
    </row>
    <row r="180" spans="2:17">
      <c r="B180" s="15">
        <v>42527</v>
      </c>
      <c r="C180" s="12">
        <f>VLOOKUP(B180,'Hash distribution and Revenue '!B182:S922,15,1)</f>
        <v>1468576.1444484831</v>
      </c>
      <c r="D180">
        <f>VLOOKUP(B180,'Hash distribution and Revenue '!B182:S922,10,1)</f>
        <v>0</v>
      </c>
      <c r="E180" s="12">
        <f t="shared" si="27"/>
        <v>0</v>
      </c>
      <c r="F180" s="12">
        <f t="shared" si="28"/>
        <v>0</v>
      </c>
      <c r="G180">
        <f t="shared" si="29"/>
        <v>0</v>
      </c>
      <c r="H180">
        <f t="shared" si="30"/>
        <v>0</v>
      </c>
      <c r="I180" s="21">
        <f t="shared" si="38"/>
        <v>0</v>
      </c>
      <c r="J180">
        <f t="shared" si="31"/>
        <v>0</v>
      </c>
      <c r="K180">
        <f t="shared" si="32"/>
        <v>0</v>
      </c>
      <c r="L180">
        <f t="shared" si="33"/>
        <v>0</v>
      </c>
      <c r="M180">
        <f t="shared" si="34"/>
        <v>0</v>
      </c>
      <c r="N180">
        <f t="shared" si="35"/>
        <v>0</v>
      </c>
      <c r="O180" s="12">
        <f t="shared" si="26"/>
        <v>0</v>
      </c>
      <c r="P180" s="23">
        <f t="shared" si="36"/>
        <v>1</v>
      </c>
      <c r="Q180">
        <f t="shared" si="37"/>
        <v>100</v>
      </c>
    </row>
    <row r="181" spans="2:17">
      <c r="B181" s="15">
        <v>42530</v>
      </c>
      <c r="C181" s="12">
        <f>VLOOKUP(B181,'Hash distribution and Revenue '!B183:S923,15,1)</f>
        <v>1562578.796630522</v>
      </c>
      <c r="D181">
        <f>VLOOKUP(B181,'Hash distribution and Revenue '!B183:S923,10,1)</f>
        <v>0</v>
      </c>
      <c r="E181" s="12">
        <f t="shared" si="27"/>
        <v>0</v>
      </c>
      <c r="F181" s="12">
        <f t="shared" si="28"/>
        <v>0</v>
      </c>
      <c r="G181">
        <f t="shared" si="29"/>
        <v>0</v>
      </c>
      <c r="H181">
        <f t="shared" si="30"/>
        <v>0</v>
      </c>
      <c r="I181" s="21">
        <f t="shared" si="38"/>
        <v>0</v>
      </c>
      <c r="J181">
        <f t="shared" si="31"/>
        <v>0</v>
      </c>
      <c r="K181">
        <f t="shared" si="32"/>
        <v>0</v>
      </c>
      <c r="L181">
        <f t="shared" si="33"/>
        <v>0</v>
      </c>
      <c r="M181">
        <f t="shared" si="34"/>
        <v>0</v>
      </c>
      <c r="N181">
        <f t="shared" si="35"/>
        <v>0</v>
      </c>
      <c r="O181" s="12">
        <f t="shared" si="26"/>
        <v>0</v>
      </c>
      <c r="P181" s="23">
        <f t="shared" si="36"/>
        <v>1</v>
      </c>
      <c r="Q181">
        <f t="shared" si="37"/>
        <v>100</v>
      </c>
    </row>
    <row r="182" spans="2:17">
      <c r="B182" s="15">
        <v>42533</v>
      </c>
      <c r="C182" s="12">
        <f>VLOOKUP(B182,'Hash distribution and Revenue '!B184:S924,15,1)</f>
        <v>1868012.4127093693</v>
      </c>
      <c r="D182">
        <f>VLOOKUP(B182,'Hash distribution and Revenue '!B184:S924,10,1)</f>
        <v>0</v>
      </c>
      <c r="E182" s="12">
        <f t="shared" si="27"/>
        <v>0</v>
      </c>
      <c r="F182" s="12">
        <f t="shared" si="28"/>
        <v>0</v>
      </c>
      <c r="G182">
        <f t="shared" si="29"/>
        <v>0</v>
      </c>
      <c r="H182">
        <f t="shared" si="30"/>
        <v>0</v>
      </c>
      <c r="I182" s="21">
        <f t="shared" si="38"/>
        <v>0</v>
      </c>
      <c r="J182">
        <f t="shared" si="31"/>
        <v>0</v>
      </c>
      <c r="K182">
        <f t="shared" si="32"/>
        <v>0</v>
      </c>
      <c r="L182">
        <f t="shared" si="33"/>
        <v>0</v>
      </c>
      <c r="M182">
        <f t="shared" si="34"/>
        <v>0</v>
      </c>
      <c r="N182">
        <f t="shared" si="35"/>
        <v>0</v>
      </c>
      <c r="O182" s="12">
        <f t="shared" si="26"/>
        <v>0</v>
      </c>
      <c r="P182" s="23">
        <f t="shared" si="36"/>
        <v>1</v>
      </c>
      <c r="Q182">
        <f t="shared" si="37"/>
        <v>100</v>
      </c>
    </row>
    <row r="183" spans="2:17">
      <c r="B183" s="15">
        <v>42536</v>
      </c>
      <c r="C183" s="12">
        <f>VLOOKUP(B183,'Hash distribution and Revenue '!B185:S925,15,1)</f>
        <v>1919858.9757934469</v>
      </c>
      <c r="D183">
        <f>VLOOKUP(B183,'Hash distribution and Revenue '!B185:S925,10,1)</f>
        <v>0</v>
      </c>
      <c r="E183" s="12">
        <f t="shared" si="27"/>
        <v>0</v>
      </c>
      <c r="F183" s="12">
        <f t="shared" si="28"/>
        <v>0</v>
      </c>
      <c r="G183">
        <f t="shared" si="29"/>
        <v>0</v>
      </c>
      <c r="H183">
        <f t="shared" si="30"/>
        <v>0</v>
      </c>
      <c r="I183" s="21">
        <f t="shared" si="38"/>
        <v>0</v>
      </c>
      <c r="J183">
        <f t="shared" si="31"/>
        <v>0</v>
      </c>
      <c r="K183">
        <f t="shared" si="32"/>
        <v>0</v>
      </c>
      <c r="L183">
        <f t="shared" si="33"/>
        <v>0</v>
      </c>
      <c r="M183">
        <f t="shared" si="34"/>
        <v>0</v>
      </c>
      <c r="N183">
        <f t="shared" si="35"/>
        <v>0</v>
      </c>
      <c r="O183" s="12">
        <f t="shared" si="26"/>
        <v>0</v>
      </c>
      <c r="P183" s="23">
        <f t="shared" si="36"/>
        <v>1</v>
      </c>
      <c r="Q183">
        <f t="shared" si="37"/>
        <v>100</v>
      </c>
    </row>
    <row r="184" spans="2:17">
      <c r="B184" s="15">
        <v>42539</v>
      </c>
      <c r="C184" s="12">
        <f>VLOOKUP(B184,'Hash distribution and Revenue '!B186:S926,15,1)</f>
        <v>2056378.4275728625</v>
      </c>
      <c r="D184">
        <f>VLOOKUP(B184,'Hash distribution and Revenue '!B186:S926,10,1)</f>
        <v>0</v>
      </c>
      <c r="E184" s="12">
        <f t="shared" si="27"/>
        <v>0</v>
      </c>
      <c r="F184" s="12">
        <f t="shared" si="28"/>
        <v>0</v>
      </c>
      <c r="G184">
        <f t="shared" si="29"/>
        <v>0</v>
      </c>
      <c r="H184">
        <f t="shared" si="30"/>
        <v>0</v>
      </c>
      <c r="I184" s="21">
        <f t="shared" si="38"/>
        <v>0</v>
      </c>
      <c r="J184">
        <f t="shared" si="31"/>
        <v>0</v>
      </c>
      <c r="K184">
        <f t="shared" si="32"/>
        <v>0</v>
      </c>
      <c r="L184">
        <f t="shared" si="33"/>
        <v>0</v>
      </c>
      <c r="M184">
        <f t="shared" si="34"/>
        <v>0</v>
      </c>
      <c r="N184">
        <f t="shared" si="35"/>
        <v>0</v>
      </c>
      <c r="O184" s="12">
        <f t="shared" si="26"/>
        <v>0</v>
      </c>
      <c r="P184" s="23">
        <f t="shared" si="36"/>
        <v>1</v>
      </c>
      <c r="Q184">
        <f t="shared" si="37"/>
        <v>100</v>
      </c>
    </row>
    <row r="185" spans="2:17">
      <c r="B185" s="15">
        <v>42542</v>
      </c>
      <c r="C185" s="12">
        <f>VLOOKUP(B185,'Hash distribution and Revenue '!B187:S927,15,1)</f>
        <v>1760334.5438628038</v>
      </c>
      <c r="D185">
        <f>VLOOKUP(B185,'Hash distribution and Revenue '!B187:S927,10,1)</f>
        <v>0</v>
      </c>
      <c r="E185" s="12">
        <f t="shared" si="27"/>
        <v>0</v>
      </c>
      <c r="F185" s="12">
        <f t="shared" si="28"/>
        <v>0</v>
      </c>
      <c r="G185">
        <f t="shared" si="29"/>
        <v>0</v>
      </c>
      <c r="H185">
        <f t="shared" si="30"/>
        <v>0</v>
      </c>
      <c r="I185" s="21">
        <f t="shared" si="38"/>
        <v>0</v>
      </c>
      <c r="J185">
        <f t="shared" si="31"/>
        <v>0</v>
      </c>
      <c r="K185">
        <f t="shared" si="32"/>
        <v>0</v>
      </c>
      <c r="L185">
        <f t="shared" si="33"/>
        <v>0</v>
      </c>
      <c r="M185">
        <f t="shared" si="34"/>
        <v>0</v>
      </c>
      <c r="N185">
        <f t="shared" si="35"/>
        <v>0</v>
      </c>
      <c r="O185" s="12">
        <f t="shared" si="26"/>
        <v>0</v>
      </c>
      <c r="P185" s="23">
        <f t="shared" si="36"/>
        <v>1</v>
      </c>
      <c r="Q185">
        <f t="shared" si="37"/>
        <v>100</v>
      </c>
    </row>
    <row r="186" spans="2:17">
      <c r="B186" s="15">
        <v>42545</v>
      </c>
      <c r="C186" s="12">
        <f>VLOOKUP(B186,'Hash distribution and Revenue '!B188:S928,15,1)</f>
        <v>1777858.2369778585</v>
      </c>
      <c r="D186">
        <f>VLOOKUP(B186,'Hash distribution and Revenue '!B188:S928,10,1)</f>
        <v>0</v>
      </c>
      <c r="E186" s="12">
        <f t="shared" si="27"/>
        <v>0</v>
      </c>
      <c r="F186" s="12">
        <f t="shared" si="28"/>
        <v>0</v>
      </c>
      <c r="G186">
        <f t="shared" si="29"/>
        <v>0</v>
      </c>
      <c r="H186">
        <f t="shared" si="30"/>
        <v>0</v>
      </c>
      <c r="I186" s="21">
        <f t="shared" si="38"/>
        <v>0</v>
      </c>
      <c r="J186">
        <f t="shared" si="31"/>
        <v>0</v>
      </c>
      <c r="K186">
        <f t="shared" si="32"/>
        <v>0</v>
      </c>
      <c r="L186">
        <f t="shared" si="33"/>
        <v>0</v>
      </c>
      <c r="M186">
        <f t="shared" si="34"/>
        <v>0</v>
      </c>
      <c r="N186">
        <f t="shared" si="35"/>
        <v>0</v>
      </c>
      <c r="O186" s="12">
        <f t="shared" si="26"/>
        <v>0</v>
      </c>
      <c r="P186" s="23">
        <f t="shared" si="36"/>
        <v>1</v>
      </c>
      <c r="Q186">
        <f t="shared" si="37"/>
        <v>100</v>
      </c>
    </row>
    <row r="187" spans="2:17">
      <c r="B187" s="15">
        <v>42548</v>
      </c>
      <c r="C187" s="12">
        <f>VLOOKUP(B187,'Hash distribution and Revenue '!B189:S929,15,1)</f>
        <v>1765123.6354881148</v>
      </c>
      <c r="D187">
        <f>VLOOKUP(B187,'Hash distribution and Revenue '!B189:S929,10,1)</f>
        <v>0</v>
      </c>
      <c r="E187" s="12">
        <f t="shared" si="27"/>
        <v>0</v>
      </c>
      <c r="F187" s="12">
        <f t="shared" si="28"/>
        <v>0</v>
      </c>
      <c r="G187">
        <f t="shared" si="29"/>
        <v>0</v>
      </c>
      <c r="H187">
        <f t="shared" si="30"/>
        <v>0</v>
      </c>
      <c r="I187" s="21">
        <f t="shared" si="38"/>
        <v>0</v>
      </c>
      <c r="J187">
        <f t="shared" si="31"/>
        <v>0</v>
      </c>
      <c r="K187">
        <f t="shared" si="32"/>
        <v>0</v>
      </c>
      <c r="L187">
        <f t="shared" si="33"/>
        <v>0</v>
      </c>
      <c r="M187">
        <f t="shared" si="34"/>
        <v>0</v>
      </c>
      <c r="N187">
        <f t="shared" si="35"/>
        <v>0</v>
      </c>
      <c r="O187" s="12">
        <f t="shared" si="26"/>
        <v>0</v>
      </c>
      <c r="P187" s="23">
        <f t="shared" si="36"/>
        <v>1</v>
      </c>
      <c r="Q187">
        <f t="shared" si="37"/>
        <v>100</v>
      </c>
    </row>
    <row r="188" spans="2:17">
      <c r="B188" s="15">
        <v>42551</v>
      </c>
      <c r="C188" s="12">
        <f>VLOOKUP(B188,'Hash distribution and Revenue '!B190:S930,15,1)</f>
        <v>1769537.519588049</v>
      </c>
      <c r="D188">
        <f>VLOOKUP(B188,'Hash distribution and Revenue '!B190:S930,10,1)</f>
        <v>0</v>
      </c>
      <c r="E188" s="12">
        <f t="shared" si="27"/>
        <v>0</v>
      </c>
      <c r="F188" s="12">
        <f t="shared" si="28"/>
        <v>0</v>
      </c>
      <c r="G188">
        <f t="shared" si="29"/>
        <v>0</v>
      </c>
      <c r="H188">
        <f t="shared" si="30"/>
        <v>0</v>
      </c>
      <c r="I188" s="21">
        <f t="shared" si="38"/>
        <v>0</v>
      </c>
      <c r="J188">
        <f t="shared" si="31"/>
        <v>0</v>
      </c>
      <c r="K188">
        <f t="shared" si="32"/>
        <v>0</v>
      </c>
      <c r="L188">
        <f t="shared" si="33"/>
        <v>0</v>
      </c>
      <c r="M188">
        <f t="shared" si="34"/>
        <v>0</v>
      </c>
      <c r="N188">
        <f t="shared" si="35"/>
        <v>0</v>
      </c>
      <c r="O188" s="12">
        <f t="shared" si="26"/>
        <v>0</v>
      </c>
      <c r="P188" s="23">
        <f t="shared" si="36"/>
        <v>1</v>
      </c>
      <c r="Q188">
        <f t="shared" si="37"/>
        <v>100</v>
      </c>
    </row>
    <row r="189" spans="2:17">
      <c r="B189" s="15">
        <v>42554</v>
      </c>
      <c r="C189" s="12">
        <f>VLOOKUP(B189,'Hash distribution and Revenue '!B191:S931,15,1)</f>
        <v>1823688.3987653549</v>
      </c>
      <c r="D189">
        <f>VLOOKUP(B189,'Hash distribution and Revenue '!B191:S931,10,1)</f>
        <v>0</v>
      </c>
      <c r="E189" s="12">
        <f t="shared" si="27"/>
        <v>0</v>
      </c>
      <c r="F189" s="12">
        <f t="shared" si="28"/>
        <v>0</v>
      </c>
      <c r="G189">
        <f t="shared" si="29"/>
        <v>0</v>
      </c>
      <c r="H189">
        <f t="shared" si="30"/>
        <v>0</v>
      </c>
      <c r="I189" s="21">
        <f t="shared" si="38"/>
        <v>0</v>
      </c>
      <c r="J189">
        <f t="shared" si="31"/>
        <v>0</v>
      </c>
      <c r="K189">
        <f t="shared" si="32"/>
        <v>0</v>
      </c>
      <c r="L189">
        <f t="shared" si="33"/>
        <v>0</v>
      </c>
      <c r="M189">
        <f t="shared" si="34"/>
        <v>0</v>
      </c>
      <c r="N189">
        <f t="shared" si="35"/>
        <v>0</v>
      </c>
      <c r="O189" s="12">
        <f t="shared" si="26"/>
        <v>0</v>
      </c>
      <c r="P189" s="23">
        <f t="shared" si="36"/>
        <v>1</v>
      </c>
      <c r="Q189">
        <f t="shared" si="37"/>
        <v>100</v>
      </c>
    </row>
    <row r="190" spans="2:17">
      <c r="B190" s="15">
        <v>42557</v>
      </c>
      <c r="C190" s="12">
        <f>VLOOKUP(B190,'Hash distribution and Revenue '!B192:S932,15,1)</f>
        <v>1835236.5632780481</v>
      </c>
      <c r="D190">
        <f>VLOOKUP(B190,'Hash distribution and Revenue '!B192:S932,10,1)</f>
        <v>0</v>
      </c>
      <c r="E190" s="12">
        <f t="shared" si="27"/>
        <v>0</v>
      </c>
      <c r="F190" s="12">
        <f t="shared" si="28"/>
        <v>0</v>
      </c>
      <c r="G190">
        <f t="shared" si="29"/>
        <v>0</v>
      </c>
      <c r="H190">
        <f t="shared" si="30"/>
        <v>0</v>
      </c>
      <c r="I190" s="21">
        <f t="shared" si="38"/>
        <v>0</v>
      </c>
      <c r="J190">
        <f t="shared" si="31"/>
        <v>0</v>
      </c>
      <c r="K190">
        <f t="shared" si="32"/>
        <v>0</v>
      </c>
      <c r="L190">
        <f t="shared" si="33"/>
        <v>0</v>
      </c>
      <c r="M190">
        <f t="shared" si="34"/>
        <v>0</v>
      </c>
      <c r="N190">
        <f t="shared" si="35"/>
        <v>0</v>
      </c>
      <c r="O190" s="12">
        <f t="shared" si="26"/>
        <v>0</v>
      </c>
      <c r="P190" s="23">
        <f t="shared" si="36"/>
        <v>1</v>
      </c>
      <c r="Q190">
        <f t="shared" si="37"/>
        <v>100</v>
      </c>
    </row>
    <row r="191" spans="2:17">
      <c r="B191" s="15">
        <v>42560</v>
      </c>
      <c r="C191" s="12">
        <f>VLOOKUP(B191,'Hash distribution and Revenue '!B193:S933,15,1)</f>
        <v>1740413.6895768326</v>
      </c>
      <c r="D191">
        <f>VLOOKUP(B191,'Hash distribution and Revenue '!B193:S933,10,1)</f>
        <v>0</v>
      </c>
      <c r="E191" s="12">
        <f t="shared" si="27"/>
        <v>0</v>
      </c>
      <c r="F191" s="12">
        <f t="shared" si="28"/>
        <v>0</v>
      </c>
      <c r="G191">
        <f t="shared" si="29"/>
        <v>0</v>
      </c>
      <c r="H191">
        <f t="shared" si="30"/>
        <v>0</v>
      </c>
      <c r="I191" s="21">
        <f t="shared" si="38"/>
        <v>0</v>
      </c>
      <c r="J191">
        <f t="shared" si="31"/>
        <v>0</v>
      </c>
      <c r="K191">
        <f t="shared" si="32"/>
        <v>0</v>
      </c>
      <c r="L191">
        <f t="shared" si="33"/>
        <v>0</v>
      </c>
      <c r="M191">
        <f t="shared" si="34"/>
        <v>0</v>
      </c>
      <c r="N191">
        <f t="shared" si="35"/>
        <v>0</v>
      </c>
      <c r="O191" s="12">
        <f t="shared" si="26"/>
        <v>0</v>
      </c>
      <c r="P191" s="23">
        <f t="shared" si="36"/>
        <v>1</v>
      </c>
      <c r="Q191">
        <f t="shared" si="37"/>
        <v>100</v>
      </c>
    </row>
    <row r="192" spans="2:17">
      <c r="B192" s="15">
        <v>42563</v>
      </c>
      <c r="C192" s="12">
        <f>VLOOKUP(B192,'Hash distribution and Revenue '!B194:S934,15,1)</f>
        <v>887079.31431166164</v>
      </c>
      <c r="D192">
        <f>VLOOKUP(B192,'Hash distribution and Revenue '!B194:S934,10,1)</f>
        <v>0</v>
      </c>
      <c r="E192" s="12">
        <f t="shared" si="27"/>
        <v>0</v>
      </c>
      <c r="F192" s="12">
        <f t="shared" si="28"/>
        <v>0</v>
      </c>
      <c r="G192">
        <f t="shared" si="29"/>
        <v>0</v>
      </c>
      <c r="H192">
        <f t="shared" si="30"/>
        <v>0</v>
      </c>
      <c r="I192" s="21">
        <f t="shared" si="38"/>
        <v>0</v>
      </c>
      <c r="J192">
        <f t="shared" si="31"/>
        <v>0</v>
      </c>
      <c r="K192">
        <f t="shared" si="32"/>
        <v>0</v>
      </c>
      <c r="L192">
        <f t="shared" si="33"/>
        <v>0</v>
      </c>
      <c r="M192">
        <f t="shared" si="34"/>
        <v>0</v>
      </c>
      <c r="N192">
        <f t="shared" si="35"/>
        <v>0</v>
      </c>
      <c r="O192" s="12">
        <f t="shared" si="26"/>
        <v>0</v>
      </c>
      <c r="P192" s="23">
        <f t="shared" si="36"/>
        <v>1</v>
      </c>
      <c r="Q192">
        <f t="shared" si="37"/>
        <v>100</v>
      </c>
    </row>
    <row r="193" spans="2:17">
      <c r="B193" s="15">
        <v>42566</v>
      </c>
      <c r="C193" s="12">
        <f>VLOOKUP(B193,'Hash distribution and Revenue '!B195:S935,15,1)</f>
        <v>868065.21282904688</v>
      </c>
      <c r="D193">
        <f>VLOOKUP(B193,'Hash distribution and Revenue '!B195:S935,10,1)</f>
        <v>0</v>
      </c>
      <c r="E193" s="12">
        <f t="shared" si="27"/>
        <v>0</v>
      </c>
      <c r="F193" s="12">
        <f t="shared" si="28"/>
        <v>0</v>
      </c>
      <c r="G193">
        <f t="shared" si="29"/>
        <v>0</v>
      </c>
      <c r="H193">
        <f t="shared" si="30"/>
        <v>0</v>
      </c>
      <c r="I193" s="21">
        <f t="shared" si="38"/>
        <v>0</v>
      </c>
      <c r="J193">
        <f t="shared" si="31"/>
        <v>0</v>
      </c>
      <c r="K193">
        <f t="shared" si="32"/>
        <v>0</v>
      </c>
      <c r="L193">
        <f t="shared" si="33"/>
        <v>0</v>
      </c>
      <c r="M193">
        <f t="shared" si="34"/>
        <v>0</v>
      </c>
      <c r="N193">
        <f t="shared" si="35"/>
        <v>0</v>
      </c>
      <c r="O193" s="12">
        <f t="shared" ref="O193:O256" si="39">M193+N193</f>
        <v>0</v>
      </c>
      <c r="P193" s="23">
        <f t="shared" si="36"/>
        <v>1</v>
      </c>
      <c r="Q193">
        <f t="shared" si="37"/>
        <v>100</v>
      </c>
    </row>
    <row r="194" spans="2:17">
      <c r="B194" s="15">
        <v>42569</v>
      </c>
      <c r="C194" s="12">
        <f>VLOOKUP(B194,'Hash distribution and Revenue '!B196:S936,15,1)</f>
        <v>882711.64610629436</v>
      </c>
      <c r="D194">
        <f>VLOOKUP(B194,'Hash distribution and Revenue '!B196:S936,10,1)</f>
        <v>0</v>
      </c>
      <c r="E194" s="12">
        <f t="shared" si="27"/>
        <v>0</v>
      </c>
      <c r="F194" s="12">
        <f t="shared" si="28"/>
        <v>0</v>
      </c>
      <c r="G194">
        <f t="shared" si="29"/>
        <v>0</v>
      </c>
      <c r="H194">
        <f t="shared" si="30"/>
        <v>0</v>
      </c>
      <c r="I194" s="21">
        <f t="shared" si="38"/>
        <v>0</v>
      </c>
      <c r="J194">
        <f t="shared" si="31"/>
        <v>0</v>
      </c>
      <c r="K194">
        <f t="shared" si="32"/>
        <v>0</v>
      </c>
      <c r="L194">
        <f t="shared" si="33"/>
        <v>0</v>
      </c>
      <c r="M194">
        <f t="shared" si="34"/>
        <v>0</v>
      </c>
      <c r="N194">
        <f t="shared" si="35"/>
        <v>0</v>
      </c>
      <c r="O194" s="12">
        <f t="shared" si="39"/>
        <v>0</v>
      </c>
      <c r="P194" s="23">
        <f t="shared" si="36"/>
        <v>1</v>
      </c>
      <c r="Q194">
        <f t="shared" si="37"/>
        <v>100</v>
      </c>
    </row>
    <row r="195" spans="2:17">
      <c r="B195" s="15">
        <v>42572</v>
      </c>
      <c r="C195" s="12">
        <f>VLOOKUP(B195,'Hash distribution and Revenue '!B197:S937,15,1)</f>
        <v>857948.2399863028</v>
      </c>
      <c r="D195">
        <f>VLOOKUP(B195,'Hash distribution and Revenue '!B197:S937,10,1)</f>
        <v>0</v>
      </c>
      <c r="E195" s="12">
        <f t="shared" si="27"/>
        <v>0</v>
      </c>
      <c r="F195" s="12">
        <f t="shared" si="28"/>
        <v>0</v>
      </c>
      <c r="G195">
        <f t="shared" si="29"/>
        <v>0</v>
      </c>
      <c r="H195">
        <f t="shared" si="30"/>
        <v>0</v>
      </c>
      <c r="I195" s="21">
        <f t="shared" si="38"/>
        <v>0</v>
      </c>
      <c r="J195">
        <f t="shared" si="31"/>
        <v>0</v>
      </c>
      <c r="K195">
        <f t="shared" si="32"/>
        <v>0</v>
      </c>
      <c r="L195">
        <f t="shared" si="33"/>
        <v>0</v>
      </c>
      <c r="M195">
        <f t="shared" si="34"/>
        <v>0</v>
      </c>
      <c r="N195">
        <f t="shared" si="35"/>
        <v>0</v>
      </c>
      <c r="O195" s="12">
        <f t="shared" si="39"/>
        <v>0</v>
      </c>
      <c r="P195" s="23">
        <f t="shared" si="36"/>
        <v>1</v>
      </c>
      <c r="Q195">
        <f t="shared" si="37"/>
        <v>100</v>
      </c>
    </row>
    <row r="196" spans="2:17">
      <c r="B196" s="15">
        <v>42575</v>
      </c>
      <c r="C196" s="12">
        <f>VLOOKUP(B196,'Hash distribution and Revenue '!B198:S938,15,1)</f>
        <v>857599.96852855128</v>
      </c>
      <c r="D196">
        <f>VLOOKUP(B196,'Hash distribution and Revenue '!B198:S938,10,1)</f>
        <v>0</v>
      </c>
      <c r="E196" s="12">
        <f t="shared" si="27"/>
        <v>0</v>
      </c>
      <c r="F196" s="12">
        <f t="shared" si="28"/>
        <v>0</v>
      </c>
      <c r="G196">
        <f t="shared" si="29"/>
        <v>0</v>
      </c>
      <c r="H196">
        <f t="shared" si="30"/>
        <v>0</v>
      </c>
      <c r="I196" s="21">
        <f t="shared" si="38"/>
        <v>0</v>
      </c>
      <c r="J196">
        <f t="shared" si="31"/>
        <v>0</v>
      </c>
      <c r="K196">
        <f t="shared" si="32"/>
        <v>0</v>
      </c>
      <c r="L196">
        <f t="shared" si="33"/>
        <v>0</v>
      </c>
      <c r="M196">
        <f t="shared" si="34"/>
        <v>0</v>
      </c>
      <c r="N196">
        <f t="shared" si="35"/>
        <v>0</v>
      </c>
      <c r="O196" s="12">
        <f t="shared" si="39"/>
        <v>0</v>
      </c>
      <c r="P196" s="23">
        <f t="shared" si="36"/>
        <v>1</v>
      </c>
      <c r="Q196">
        <f t="shared" si="37"/>
        <v>100</v>
      </c>
    </row>
    <row r="197" spans="2:17">
      <c r="B197" s="15">
        <v>42578</v>
      </c>
      <c r="C197" s="12">
        <f>VLOOKUP(B197,'Hash distribution and Revenue '!B199:S939,15,1)</f>
        <v>792429.53501724172</v>
      </c>
      <c r="D197">
        <f>VLOOKUP(B197,'Hash distribution and Revenue '!B199:S939,10,1)</f>
        <v>0</v>
      </c>
      <c r="E197" s="12">
        <f t="shared" si="27"/>
        <v>0</v>
      </c>
      <c r="F197" s="12">
        <f t="shared" si="28"/>
        <v>0</v>
      </c>
      <c r="G197">
        <f t="shared" si="29"/>
        <v>0</v>
      </c>
      <c r="H197">
        <f t="shared" si="30"/>
        <v>0</v>
      </c>
      <c r="I197" s="21">
        <f t="shared" si="38"/>
        <v>0</v>
      </c>
      <c r="J197">
        <f t="shared" si="31"/>
        <v>0</v>
      </c>
      <c r="K197">
        <f t="shared" si="32"/>
        <v>0</v>
      </c>
      <c r="L197">
        <f t="shared" si="33"/>
        <v>0</v>
      </c>
      <c r="M197">
        <f t="shared" si="34"/>
        <v>0</v>
      </c>
      <c r="N197">
        <f t="shared" si="35"/>
        <v>0</v>
      </c>
      <c r="O197" s="12">
        <f t="shared" si="39"/>
        <v>0</v>
      </c>
      <c r="P197" s="23">
        <f t="shared" si="36"/>
        <v>1</v>
      </c>
      <c r="Q197">
        <f t="shared" si="37"/>
        <v>100</v>
      </c>
    </row>
    <row r="198" spans="2:17">
      <c r="B198" s="15">
        <v>42581</v>
      </c>
      <c r="C198" s="12">
        <f>VLOOKUP(B198,'Hash distribution and Revenue '!B200:S940,15,1)</f>
        <v>778760.87134273129</v>
      </c>
      <c r="D198">
        <f>VLOOKUP(B198,'Hash distribution and Revenue '!B200:S940,10,1)</f>
        <v>0</v>
      </c>
      <c r="E198" s="12">
        <f t="shared" ref="E198:E261" si="40">D198*1000000</f>
        <v>0</v>
      </c>
      <c r="F198" s="12">
        <f t="shared" ref="F198:F218" si="41">E198/3.5</f>
        <v>0</v>
      </c>
      <c r="G198">
        <f t="shared" ref="G198:G261" si="42">F198*1.2*24</f>
        <v>0</v>
      </c>
      <c r="H198">
        <f t="shared" ref="H198:H261" si="43">G198*0.127</f>
        <v>0</v>
      </c>
      <c r="I198" s="21">
        <f t="shared" si="38"/>
        <v>0</v>
      </c>
      <c r="J198">
        <f t="shared" ref="J198:J261" si="44">G198*0.06</f>
        <v>0</v>
      </c>
      <c r="K198">
        <f t="shared" ref="K198:K261" si="45">G198*0.05</f>
        <v>0</v>
      </c>
      <c r="L198">
        <f t="shared" ref="L198:L261" si="46">G198*0.04</f>
        <v>0</v>
      </c>
      <c r="M198">
        <f t="shared" ref="M198:M261" si="47">G198*0.02</f>
        <v>0</v>
      </c>
      <c r="N198">
        <f t="shared" ref="N198:N218" si="48">F198*2200/7/547.5</f>
        <v>0</v>
      </c>
      <c r="O198" s="12">
        <f t="shared" si="39"/>
        <v>0</v>
      </c>
      <c r="P198" s="23">
        <f t="shared" ref="P198:P261" si="49">(C198-O198)/C198</f>
        <v>1</v>
      </c>
      <c r="Q198">
        <f t="shared" ref="Q198:Q261" si="50">P198*100</f>
        <v>100</v>
      </c>
    </row>
    <row r="199" spans="2:17">
      <c r="B199" s="15">
        <v>42584</v>
      </c>
      <c r="C199" s="12">
        <f>VLOOKUP(B199,'Hash distribution and Revenue '!B201:S941,15,1)</f>
        <v>675128.27242867998</v>
      </c>
      <c r="D199">
        <f>VLOOKUP(B199,'Hash distribution and Revenue '!B201:S941,10,1)</f>
        <v>0</v>
      </c>
      <c r="E199" s="12">
        <f t="shared" si="40"/>
        <v>0</v>
      </c>
      <c r="F199" s="12">
        <f t="shared" si="41"/>
        <v>0</v>
      </c>
      <c r="G199">
        <f t="shared" si="42"/>
        <v>0</v>
      </c>
      <c r="H199">
        <f t="shared" si="43"/>
        <v>0</v>
      </c>
      <c r="I199" s="21">
        <f t="shared" ref="I199:I262" si="51">G199*$I$5</f>
        <v>0</v>
      </c>
      <c r="J199">
        <f t="shared" si="44"/>
        <v>0</v>
      </c>
      <c r="K199">
        <f t="shared" si="45"/>
        <v>0</v>
      </c>
      <c r="L199">
        <f t="shared" si="46"/>
        <v>0</v>
      </c>
      <c r="M199">
        <f t="shared" si="47"/>
        <v>0</v>
      </c>
      <c r="N199">
        <f t="shared" si="48"/>
        <v>0</v>
      </c>
      <c r="O199" s="12">
        <f t="shared" si="39"/>
        <v>0</v>
      </c>
      <c r="P199" s="23">
        <f t="shared" si="49"/>
        <v>1</v>
      </c>
      <c r="Q199">
        <f t="shared" si="50"/>
        <v>100</v>
      </c>
    </row>
    <row r="200" spans="2:17">
      <c r="B200" s="15">
        <v>42587</v>
      </c>
      <c r="C200" s="12">
        <f>VLOOKUP(B200,'Hash distribution and Revenue '!B202:S942,15,1)</f>
        <v>804920.13004230568</v>
      </c>
      <c r="D200">
        <f>VLOOKUP(B200,'Hash distribution and Revenue '!B202:S942,10,1)</f>
        <v>0</v>
      </c>
      <c r="E200" s="12">
        <f t="shared" si="40"/>
        <v>0</v>
      </c>
      <c r="F200" s="12">
        <f t="shared" si="41"/>
        <v>0</v>
      </c>
      <c r="G200">
        <f t="shared" si="42"/>
        <v>0</v>
      </c>
      <c r="H200">
        <f t="shared" si="43"/>
        <v>0</v>
      </c>
      <c r="I200" s="21">
        <f t="shared" si="51"/>
        <v>0</v>
      </c>
      <c r="J200">
        <f t="shared" si="44"/>
        <v>0</v>
      </c>
      <c r="K200">
        <f t="shared" si="45"/>
        <v>0</v>
      </c>
      <c r="L200">
        <f t="shared" si="46"/>
        <v>0</v>
      </c>
      <c r="M200">
        <f t="shared" si="47"/>
        <v>0</v>
      </c>
      <c r="N200">
        <f t="shared" si="48"/>
        <v>0</v>
      </c>
      <c r="O200" s="12">
        <f t="shared" si="39"/>
        <v>0</v>
      </c>
      <c r="P200" s="23">
        <f t="shared" si="49"/>
        <v>1</v>
      </c>
      <c r="Q200">
        <f t="shared" si="50"/>
        <v>100</v>
      </c>
    </row>
    <row r="201" spans="2:17">
      <c r="B201" s="15">
        <v>42590</v>
      </c>
      <c r="C201" s="12">
        <f>VLOOKUP(B201,'Hash distribution and Revenue '!B203:S943,15,1)</f>
        <v>875752.13846996741</v>
      </c>
      <c r="D201">
        <f>VLOOKUP(B201,'Hash distribution and Revenue '!B203:S943,10,1)</f>
        <v>0</v>
      </c>
      <c r="E201" s="12">
        <f t="shared" si="40"/>
        <v>0</v>
      </c>
      <c r="F201" s="12">
        <f t="shared" si="41"/>
        <v>0</v>
      </c>
      <c r="G201">
        <f t="shared" si="42"/>
        <v>0</v>
      </c>
      <c r="H201">
        <f t="shared" si="43"/>
        <v>0</v>
      </c>
      <c r="I201" s="21">
        <f t="shared" si="51"/>
        <v>0</v>
      </c>
      <c r="J201">
        <f t="shared" si="44"/>
        <v>0</v>
      </c>
      <c r="K201">
        <f t="shared" si="45"/>
        <v>0</v>
      </c>
      <c r="L201">
        <f t="shared" si="46"/>
        <v>0</v>
      </c>
      <c r="M201">
        <f t="shared" si="47"/>
        <v>0</v>
      </c>
      <c r="N201">
        <f t="shared" si="48"/>
        <v>0</v>
      </c>
      <c r="O201" s="12">
        <f t="shared" si="39"/>
        <v>0</v>
      </c>
      <c r="P201" s="23">
        <f t="shared" si="49"/>
        <v>1</v>
      </c>
      <c r="Q201">
        <f t="shared" si="50"/>
        <v>100</v>
      </c>
    </row>
    <row r="202" spans="2:17">
      <c r="B202" s="15">
        <v>42593</v>
      </c>
      <c r="C202" s="12">
        <f>VLOOKUP(B202,'Hash distribution and Revenue '!B204:S944,15,1)</f>
        <v>828628.84001699113</v>
      </c>
      <c r="D202">
        <f>VLOOKUP(B202,'Hash distribution and Revenue '!B204:S944,10,1)</f>
        <v>0</v>
      </c>
      <c r="E202" s="12">
        <f t="shared" si="40"/>
        <v>0</v>
      </c>
      <c r="F202" s="12">
        <f t="shared" si="41"/>
        <v>0</v>
      </c>
      <c r="G202">
        <f t="shared" si="42"/>
        <v>0</v>
      </c>
      <c r="H202">
        <f t="shared" si="43"/>
        <v>0</v>
      </c>
      <c r="I202" s="21">
        <f t="shared" si="51"/>
        <v>0</v>
      </c>
      <c r="J202">
        <f t="shared" si="44"/>
        <v>0</v>
      </c>
      <c r="K202">
        <f t="shared" si="45"/>
        <v>0</v>
      </c>
      <c r="L202">
        <f t="shared" si="46"/>
        <v>0</v>
      </c>
      <c r="M202">
        <f t="shared" si="47"/>
        <v>0</v>
      </c>
      <c r="N202">
        <f t="shared" si="48"/>
        <v>0</v>
      </c>
      <c r="O202" s="12">
        <f t="shared" si="39"/>
        <v>0</v>
      </c>
      <c r="P202" s="23">
        <f t="shared" si="49"/>
        <v>1</v>
      </c>
      <c r="Q202">
        <f t="shared" si="50"/>
        <v>100</v>
      </c>
    </row>
    <row r="203" spans="2:17">
      <c r="B203" s="15">
        <v>42596</v>
      </c>
      <c r="C203" s="12">
        <f>VLOOKUP(B203,'Hash distribution and Revenue '!B205:S945,15,1)</f>
        <v>773394.32843730785</v>
      </c>
      <c r="D203">
        <f>VLOOKUP(B203,'Hash distribution and Revenue '!B205:S945,10,1)</f>
        <v>0</v>
      </c>
      <c r="E203" s="12">
        <f t="shared" si="40"/>
        <v>0</v>
      </c>
      <c r="F203" s="12">
        <f t="shared" si="41"/>
        <v>0</v>
      </c>
      <c r="G203">
        <f t="shared" si="42"/>
        <v>0</v>
      </c>
      <c r="H203">
        <f t="shared" si="43"/>
        <v>0</v>
      </c>
      <c r="I203" s="21">
        <f t="shared" si="51"/>
        <v>0</v>
      </c>
      <c r="J203">
        <f t="shared" si="44"/>
        <v>0</v>
      </c>
      <c r="K203">
        <f t="shared" si="45"/>
        <v>0</v>
      </c>
      <c r="L203">
        <f t="shared" si="46"/>
        <v>0</v>
      </c>
      <c r="M203">
        <f t="shared" si="47"/>
        <v>0</v>
      </c>
      <c r="N203">
        <f t="shared" si="48"/>
        <v>0</v>
      </c>
      <c r="O203" s="12">
        <f t="shared" si="39"/>
        <v>0</v>
      </c>
      <c r="P203" s="23">
        <f t="shared" si="49"/>
        <v>1</v>
      </c>
      <c r="Q203">
        <f t="shared" si="50"/>
        <v>100</v>
      </c>
    </row>
    <row r="204" spans="2:17">
      <c r="B204" s="15">
        <v>42599</v>
      </c>
      <c r="C204" s="12">
        <f>VLOOKUP(B204,'Hash distribution and Revenue '!B206:S946,15,1)</f>
        <v>736483.39339660958</v>
      </c>
      <c r="D204">
        <f>VLOOKUP(B204,'Hash distribution and Revenue '!B206:S946,10,1)</f>
        <v>0</v>
      </c>
      <c r="E204" s="12">
        <f t="shared" si="40"/>
        <v>0</v>
      </c>
      <c r="F204" s="12">
        <f t="shared" si="41"/>
        <v>0</v>
      </c>
      <c r="G204">
        <f t="shared" si="42"/>
        <v>0</v>
      </c>
      <c r="H204">
        <f t="shared" si="43"/>
        <v>0</v>
      </c>
      <c r="I204" s="21">
        <f t="shared" si="51"/>
        <v>0</v>
      </c>
      <c r="J204">
        <f t="shared" si="44"/>
        <v>0</v>
      </c>
      <c r="K204">
        <f t="shared" si="45"/>
        <v>0</v>
      </c>
      <c r="L204">
        <f t="shared" si="46"/>
        <v>0</v>
      </c>
      <c r="M204">
        <f t="shared" si="47"/>
        <v>0</v>
      </c>
      <c r="N204">
        <f t="shared" si="48"/>
        <v>0</v>
      </c>
      <c r="O204" s="12">
        <f t="shared" si="39"/>
        <v>0</v>
      </c>
      <c r="P204" s="23">
        <f t="shared" si="49"/>
        <v>1</v>
      </c>
      <c r="Q204">
        <f t="shared" si="50"/>
        <v>100</v>
      </c>
    </row>
    <row r="205" spans="2:17">
      <c r="B205" s="15">
        <v>42602</v>
      </c>
      <c r="C205" s="12">
        <f>VLOOKUP(B205,'Hash distribution and Revenue '!B207:S947,15,1)</f>
        <v>759824.0378333577</v>
      </c>
      <c r="D205">
        <f>VLOOKUP(B205,'Hash distribution and Revenue '!B207:S947,10,1)</f>
        <v>0</v>
      </c>
      <c r="E205" s="12">
        <f t="shared" si="40"/>
        <v>0</v>
      </c>
      <c r="F205" s="12">
        <f t="shared" si="41"/>
        <v>0</v>
      </c>
      <c r="G205">
        <f t="shared" si="42"/>
        <v>0</v>
      </c>
      <c r="H205">
        <f t="shared" si="43"/>
        <v>0</v>
      </c>
      <c r="I205" s="21">
        <f t="shared" si="51"/>
        <v>0</v>
      </c>
      <c r="J205">
        <f t="shared" si="44"/>
        <v>0</v>
      </c>
      <c r="K205">
        <f t="shared" si="45"/>
        <v>0</v>
      </c>
      <c r="L205">
        <f t="shared" si="46"/>
        <v>0</v>
      </c>
      <c r="M205">
        <f t="shared" si="47"/>
        <v>0</v>
      </c>
      <c r="N205">
        <f t="shared" si="48"/>
        <v>0</v>
      </c>
      <c r="O205" s="12">
        <f t="shared" si="39"/>
        <v>0</v>
      </c>
      <c r="P205" s="23">
        <f t="shared" si="49"/>
        <v>1</v>
      </c>
      <c r="Q205">
        <f t="shared" si="50"/>
        <v>100</v>
      </c>
    </row>
    <row r="206" spans="2:17">
      <c r="B206" s="15">
        <v>42605</v>
      </c>
      <c r="C206" s="12">
        <f>VLOOKUP(B206,'Hash distribution and Revenue '!B208:S948,15,1)</f>
        <v>784853.13869808114</v>
      </c>
      <c r="D206">
        <f>VLOOKUP(B206,'Hash distribution and Revenue '!B208:S948,10,1)</f>
        <v>0</v>
      </c>
      <c r="E206" s="12">
        <f t="shared" si="40"/>
        <v>0</v>
      </c>
      <c r="F206" s="12">
        <f t="shared" si="41"/>
        <v>0</v>
      </c>
      <c r="G206">
        <f t="shared" si="42"/>
        <v>0</v>
      </c>
      <c r="H206">
        <f t="shared" si="43"/>
        <v>0</v>
      </c>
      <c r="I206" s="21">
        <f t="shared" si="51"/>
        <v>0</v>
      </c>
      <c r="J206">
        <f t="shared" si="44"/>
        <v>0</v>
      </c>
      <c r="K206">
        <f t="shared" si="45"/>
        <v>0</v>
      </c>
      <c r="L206">
        <f t="shared" si="46"/>
        <v>0</v>
      </c>
      <c r="M206">
        <f t="shared" si="47"/>
        <v>0</v>
      </c>
      <c r="N206">
        <f t="shared" si="48"/>
        <v>0</v>
      </c>
      <c r="O206" s="12">
        <f t="shared" si="39"/>
        <v>0</v>
      </c>
      <c r="P206" s="23">
        <f t="shared" si="49"/>
        <v>1</v>
      </c>
      <c r="Q206">
        <f t="shared" si="50"/>
        <v>100</v>
      </c>
    </row>
    <row r="207" spans="2:17">
      <c r="B207" s="15">
        <v>42608</v>
      </c>
      <c r="C207" s="12">
        <f>VLOOKUP(B207,'Hash distribution and Revenue '!B209:S949,15,1)</f>
        <v>820598.08395854069</v>
      </c>
      <c r="D207">
        <f>VLOOKUP(B207,'Hash distribution and Revenue '!B209:S949,10,1)</f>
        <v>0</v>
      </c>
      <c r="E207" s="12">
        <f t="shared" si="40"/>
        <v>0</v>
      </c>
      <c r="F207" s="12">
        <f t="shared" si="41"/>
        <v>0</v>
      </c>
      <c r="G207">
        <f t="shared" si="42"/>
        <v>0</v>
      </c>
      <c r="H207">
        <f t="shared" si="43"/>
        <v>0</v>
      </c>
      <c r="I207" s="21">
        <f t="shared" si="51"/>
        <v>0</v>
      </c>
      <c r="J207">
        <f t="shared" si="44"/>
        <v>0</v>
      </c>
      <c r="K207">
        <f t="shared" si="45"/>
        <v>0</v>
      </c>
      <c r="L207">
        <f t="shared" si="46"/>
        <v>0</v>
      </c>
      <c r="M207">
        <f t="shared" si="47"/>
        <v>0</v>
      </c>
      <c r="N207">
        <f t="shared" si="48"/>
        <v>0</v>
      </c>
      <c r="O207" s="12">
        <f t="shared" si="39"/>
        <v>0</v>
      </c>
      <c r="P207" s="23">
        <f t="shared" si="49"/>
        <v>1</v>
      </c>
      <c r="Q207">
        <f t="shared" si="50"/>
        <v>100</v>
      </c>
    </row>
    <row r="208" spans="2:17">
      <c r="B208" s="15">
        <v>42611</v>
      </c>
      <c r="C208" s="12">
        <f>VLOOKUP(B208,'Hash distribution and Revenue '!B210:S950,15,1)</f>
        <v>757567.40913426655</v>
      </c>
      <c r="D208">
        <f>VLOOKUP(B208,'Hash distribution and Revenue '!B210:S950,10,1)</f>
        <v>0</v>
      </c>
      <c r="E208" s="12">
        <f t="shared" si="40"/>
        <v>0</v>
      </c>
      <c r="F208" s="12">
        <f t="shared" si="41"/>
        <v>0</v>
      </c>
      <c r="G208">
        <f t="shared" si="42"/>
        <v>0</v>
      </c>
      <c r="H208">
        <f t="shared" si="43"/>
        <v>0</v>
      </c>
      <c r="I208" s="21">
        <f t="shared" si="51"/>
        <v>0</v>
      </c>
      <c r="J208">
        <f t="shared" si="44"/>
        <v>0</v>
      </c>
      <c r="K208">
        <f t="shared" si="45"/>
        <v>0</v>
      </c>
      <c r="L208">
        <f t="shared" si="46"/>
        <v>0</v>
      </c>
      <c r="M208">
        <f t="shared" si="47"/>
        <v>0</v>
      </c>
      <c r="N208">
        <f t="shared" si="48"/>
        <v>0</v>
      </c>
      <c r="O208" s="12">
        <f t="shared" si="39"/>
        <v>0</v>
      </c>
      <c r="P208" s="23">
        <f t="shared" si="49"/>
        <v>1</v>
      </c>
      <c r="Q208">
        <f t="shared" si="50"/>
        <v>100</v>
      </c>
    </row>
    <row r="209" spans="2:17">
      <c r="B209" s="15">
        <v>42614</v>
      </c>
      <c r="C209" s="12">
        <f>VLOOKUP(B209,'Hash distribution and Revenue '!B211:S951,15,1)</f>
        <v>756562.32354428037</v>
      </c>
      <c r="D209">
        <f>VLOOKUP(B209,'Hash distribution and Revenue '!B211:S951,10,1)</f>
        <v>0</v>
      </c>
      <c r="E209" s="12">
        <f t="shared" si="40"/>
        <v>0</v>
      </c>
      <c r="F209" s="12">
        <f t="shared" si="41"/>
        <v>0</v>
      </c>
      <c r="G209">
        <f t="shared" si="42"/>
        <v>0</v>
      </c>
      <c r="H209">
        <f t="shared" si="43"/>
        <v>0</v>
      </c>
      <c r="I209" s="21">
        <f t="shared" si="51"/>
        <v>0</v>
      </c>
      <c r="J209">
        <f t="shared" si="44"/>
        <v>0</v>
      </c>
      <c r="K209">
        <f t="shared" si="45"/>
        <v>0</v>
      </c>
      <c r="L209">
        <f t="shared" si="46"/>
        <v>0</v>
      </c>
      <c r="M209">
        <f t="shared" si="47"/>
        <v>0</v>
      </c>
      <c r="N209">
        <f t="shared" si="48"/>
        <v>0</v>
      </c>
      <c r="O209" s="12">
        <f t="shared" si="39"/>
        <v>0</v>
      </c>
      <c r="P209" s="23">
        <f t="shared" si="49"/>
        <v>1</v>
      </c>
      <c r="Q209">
        <f t="shared" si="50"/>
        <v>100</v>
      </c>
    </row>
    <row r="210" spans="2:17">
      <c r="B210" s="15">
        <v>42617</v>
      </c>
      <c r="C210" s="12">
        <f>VLOOKUP(B210,'Hash distribution and Revenue '!B212:S952,15,1)</f>
        <v>820738.83333617682</v>
      </c>
      <c r="D210">
        <f>VLOOKUP(B210,'Hash distribution and Revenue '!B212:S952,10,1)</f>
        <v>0</v>
      </c>
      <c r="E210" s="12">
        <f t="shared" si="40"/>
        <v>0</v>
      </c>
      <c r="F210" s="12">
        <f t="shared" si="41"/>
        <v>0</v>
      </c>
      <c r="G210">
        <f t="shared" si="42"/>
        <v>0</v>
      </c>
      <c r="H210">
        <f t="shared" si="43"/>
        <v>0</v>
      </c>
      <c r="I210" s="21">
        <f t="shared" si="51"/>
        <v>0</v>
      </c>
      <c r="J210">
        <f t="shared" si="44"/>
        <v>0</v>
      </c>
      <c r="K210">
        <f t="shared" si="45"/>
        <v>0</v>
      </c>
      <c r="L210">
        <f t="shared" si="46"/>
        <v>0</v>
      </c>
      <c r="M210">
        <f t="shared" si="47"/>
        <v>0</v>
      </c>
      <c r="N210">
        <f t="shared" si="48"/>
        <v>0</v>
      </c>
      <c r="O210" s="12">
        <f t="shared" si="39"/>
        <v>0</v>
      </c>
      <c r="P210" s="23">
        <f t="shared" si="49"/>
        <v>1</v>
      </c>
      <c r="Q210">
        <f t="shared" si="50"/>
        <v>100</v>
      </c>
    </row>
    <row r="211" spans="2:17">
      <c r="B211" s="15">
        <v>42620</v>
      </c>
      <c r="C211" s="12">
        <f>VLOOKUP(B211,'Hash distribution and Revenue '!B213:S953,15,1)</f>
        <v>832339.56045135658</v>
      </c>
      <c r="D211">
        <f>VLOOKUP(B211,'Hash distribution and Revenue '!B213:S953,10,1)</f>
        <v>0</v>
      </c>
      <c r="E211" s="12">
        <f t="shared" si="40"/>
        <v>0</v>
      </c>
      <c r="F211" s="12">
        <f t="shared" si="41"/>
        <v>0</v>
      </c>
      <c r="G211">
        <f t="shared" si="42"/>
        <v>0</v>
      </c>
      <c r="H211">
        <f t="shared" si="43"/>
        <v>0</v>
      </c>
      <c r="I211" s="21">
        <f t="shared" si="51"/>
        <v>0</v>
      </c>
      <c r="J211">
        <f t="shared" si="44"/>
        <v>0</v>
      </c>
      <c r="K211">
        <f t="shared" si="45"/>
        <v>0</v>
      </c>
      <c r="L211">
        <f t="shared" si="46"/>
        <v>0</v>
      </c>
      <c r="M211">
        <f t="shared" si="47"/>
        <v>0</v>
      </c>
      <c r="N211">
        <f t="shared" si="48"/>
        <v>0</v>
      </c>
      <c r="O211" s="12">
        <f t="shared" si="39"/>
        <v>0</v>
      </c>
      <c r="P211" s="23">
        <f t="shared" si="49"/>
        <v>1</v>
      </c>
      <c r="Q211">
        <f t="shared" si="50"/>
        <v>100</v>
      </c>
    </row>
    <row r="212" spans="2:17">
      <c r="B212" s="15">
        <v>42623</v>
      </c>
      <c r="C212" s="12">
        <f>VLOOKUP(B212,'Hash distribution and Revenue '!B214:S954,15,1)</f>
        <v>837173.5158358505</v>
      </c>
      <c r="D212">
        <f>VLOOKUP(B212,'Hash distribution and Revenue '!B214:S954,10,1)</f>
        <v>0</v>
      </c>
      <c r="E212" s="12">
        <f t="shared" si="40"/>
        <v>0</v>
      </c>
      <c r="F212" s="12">
        <f t="shared" si="41"/>
        <v>0</v>
      </c>
      <c r="G212">
        <f t="shared" si="42"/>
        <v>0</v>
      </c>
      <c r="H212">
        <f t="shared" si="43"/>
        <v>0</v>
      </c>
      <c r="I212" s="21">
        <f t="shared" si="51"/>
        <v>0</v>
      </c>
      <c r="J212">
        <f t="shared" si="44"/>
        <v>0</v>
      </c>
      <c r="K212">
        <f t="shared" si="45"/>
        <v>0</v>
      </c>
      <c r="L212">
        <f t="shared" si="46"/>
        <v>0</v>
      </c>
      <c r="M212">
        <f t="shared" si="47"/>
        <v>0</v>
      </c>
      <c r="N212">
        <f t="shared" si="48"/>
        <v>0</v>
      </c>
      <c r="O212" s="12">
        <f t="shared" si="39"/>
        <v>0</v>
      </c>
      <c r="P212" s="23">
        <f t="shared" si="49"/>
        <v>1</v>
      </c>
      <c r="Q212">
        <f t="shared" si="50"/>
        <v>100</v>
      </c>
    </row>
    <row r="213" spans="2:17">
      <c r="B213" s="15">
        <v>42626</v>
      </c>
      <c r="C213" s="12">
        <f>VLOOKUP(B213,'Hash distribution and Revenue '!B215:S955,15,1)</f>
        <v>802729.01181532431</v>
      </c>
      <c r="D213">
        <f>VLOOKUP(B213,'Hash distribution and Revenue '!B215:S955,10,1)</f>
        <v>0</v>
      </c>
      <c r="E213" s="12">
        <f t="shared" si="40"/>
        <v>0</v>
      </c>
      <c r="F213" s="12">
        <f t="shared" si="41"/>
        <v>0</v>
      </c>
      <c r="G213">
        <f t="shared" si="42"/>
        <v>0</v>
      </c>
      <c r="H213">
        <f t="shared" si="43"/>
        <v>0</v>
      </c>
      <c r="I213" s="21">
        <f t="shared" si="51"/>
        <v>0</v>
      </c>
      <c r="J213">
        <f t="shared" si="44"/>
        <v>0</v>
      </c>
      <c r="K213">
        <f t="shared" si="45"/>
        <v>0</v>
      </c>
      <c r="L213">
        <f t="shared" si="46"/>
        <v>0</v>
      </c>
      <c r="M213">
        <f t="shared" si="47"/>
        <v>0</v>
      </c>
      <c r="N213">
        <f t="shared" si="48"/>
        <v>0</v>
      </c>
      <c r="O213" s="12">
        <f t="shared" si="39"/>
        <v>0</v>
      </c>
      <c r="P213" s="23">
        <f t="shared" si="49"/>
        <v>1</v>
      </c>
      <c r="Q213">
        <f t="shared" si="50"/>
        <v>100</v>
      </c>
    </row>
    <row r="214" spans="2:17">
      <c r="B214" s="15">
        <v>42629</v>
      </c>
      <c r="C214" s="12">
        <f>VLOOKUP(B214,'Hash distribution and Revenue '!B216:S956,15,1)</f>
        <v>852451.240588816</v>
      </c>
      <c r="D214">
        <f>VLOOKUP(B214,'Hash distribution and Revenue '!B216:S956,10,1)</f>
        <v>0</v>
      </c>
      <c r="E214" s="12">
        <f t="shared" si="40"/>
        <v>0</v>
      </c>
      <c r="F214" s="12">
        <f t="shared" si="41"/>
        <v>0</v>
      </c>
      <c r="G214">
        <f t="shared" si="42"/>
        <v>0</v>
      </c>
      <c r="H214">
        <f t="shared" si="43"/>
        <v>0</v>
      </c>
      <c r="I214" s="21">
        <f t="shared" si="51"/>
        <v>0</v>
      </c>
      <c r="J214">
        <f t="shared" si="44"/>
        <v>0</v>
      </c>
      <c r="K214">
        <f t="shared" si="45"/>
        <v>0</v>
      </c>
      <c r="L214">
        <f t="shared" si="46"/>
        <v>0</v>
      </c>
      <c r="M214">
        <f t="shared" si="47"/>
        <v>0</v>
      </c>
      <c r="N214">
        <f t="shared" si="48"/>
        <v>0</v>
      </c>
      <c r="O214" s="12">
        <f t="shared" si="39"/>
        <v>0</v>
      </c>
      <c r="P214" s="23">
        <f t="shared" si="49"/>
        <v>1</v>
      </c>
      <c r="Q214">
        <f t="shared" si="50"/>
        <v>100</v>
      </c>
    </row>
    <row r="215" spans="2:17">
      <c r="B215" s="15">
        <v>42632</v>
      </c>
      <c r="C215" s="12">
        <f>VLOOKUP(B215,'Hash distribution and Revenue '!B217:S957,15,1)</f>
        <v>875429.31358190149</v>
      </c>
      <c r="D215">
        <f>VLOOKUP(B215,'Hash distribution and Revenue '!B217:S957,10,1)</f>
        <v>0</v>
      </c>
      <c r="E215" s="12">
        <f t="shared" si="40"/>
        <v>0</v>
      </c>
      <c r="F215" s="12">
        <f t="shared" si="41"/>
        <v>0</v>
      </c>
      <c r="G215">
        <f t="shared" si="42"/>
        <v>0</v>
      </c>
      <c r="H215">
        <f t="shared" si="43"/>
        <v>0</v>
      </c>
      <c r="I215" s="21">
        <f t="shared" si="51"/>
        <v>0</v>
      </c>
      <c r="J215">
        <f t="shared" si="44"/>
        <v>0</v>
      </c>
      <c r="K215">
        <f t="shared" si="45"/>
        <v>0</v>
      </c>
      <c r="L215">
        <f t="shared" si="46"/>
        <v>0</v>
      </c>
      <c r="M215">
        <f t="shared" si="47"/>
        <v>0</v>
      </c>
      <c r="N215">
        <f t="shared" si="48"/>
        <v>0</v>
      </c>
      <c r="O215" s="12">
        <f t="shared" si="39"/>
        <v>0</v>
      </c>
      <c r="P215" s="23">
        <f t="shared" si="49"/>
        <v>1</v>
      </c>
      <c r="Q215">
        <f t="shared" si="50"/>
        <v>100</v>
      </c>
    </row>
    <row r="216" spans="2:17">
      <c r="B216" s="15">
        <v>42635</v>
      </c>
      <c r="C216" s="12">
        <f>VLOOKUP(B216,'Hash distribution and Revenue '!B218:S958,15,1)</f>
        <v>811521.70722519571</v>
      </c>
      <c r="D216">
        <f>VLOOKUP(B216,'Hash distribution and Revenue '!B218:S958,10,1)</f>
        <v>0</v>
      </c>
      <c r="E216" s="12">
        <f t="shared" si="40"/>
        <v>0</v>
      </c>
      <c r="F216" s="12">
        <f t="shared" si="41"/>
        <v>0</v>
      </c>
      <c r="G216">
        <f t="shared" si="42"/>
        <v>0</v>
      </c>
      <c r="H216">
        <f t="shared" si="43"/>
        <v>0</v>
      </c>
      <c r="I216" s="21">
        <f t="shared" si="51"/>
        <v>0</v>
      </c>
      <c r="J216">
        <f t="shared" si="44"/>
        <v>0</v>
      </c>
      <c r="K216">
        <f t="shared" si="45"/>
        <v>0</v>
      </c>
      <c r="L216">
        <f t="shared" si="46"/>
        <v>0</v>
      </c>
      <c r="M216">
        <f t="shared" si="47"/>
        <v>0</v>
      </c>
      <c r="N216">
        <f t="shared" si="48"/>
        <v>0</v>
      </c>
      <c r="O216" s="12">
        <f t="shared" si="39"/>
        <v>0</v>
      </c>
      <c r="P216" s="23">
        <f t="shared" si="49"/>
        <v>1</v>
      </c>
      <c r="Q216">
        <f t="shared" si="50"/>
        <v>100</v>
      </c>
    </row>
    <row r="217" spans="2:17">
      <c r="B217" s="15">
        <v>42638</v>
      </c>
      <c r="C217" s="12">
        <f>VLOOKUP(B217,'Hash distribution and Revenue '!B219:S959,15,1)</f>
        <v>760371.937876601</v>
      </c>
      <c r="D217">
        <f>VLOOKUP(B217,'Hash distribution and Revenue '!B219:S959,10,1)</f>
        <v>0</v>
      </c>
      <c r="E217" s="12">
        <f t="shared" si="40"/>
        <v>0</v>
      </c>
      <c r="F217" s="12">
        <f t="shared" si="41"/>
        <v>0</v>
      </c>
      <c r="G217">
        <f t="shared" si="42"/>
        <v>0</v>
      </c>
      <c r="H217">
        <f t="shared" si="43"/>
        <v>0</v>
      </c>
      <c r="I217" s="21">
        <f t="shared" si="51"/>
        <v>0</v>
      </c>
      <c r="J217">
        <f t="shared" si="44"/>
        <v>0</v>
      </c>
      <c r="K217">
        <f t="shared" si="45"/>
        <v>0</v>
      </c>
      <c r="L217">
        <f t="shared" si="46"/>
        <v>0</v>
      </c>
      <c r="M217">
        <f t="shared" si="47"/>
        <v>0</v>
      </c>
      <c r="N217">
        <f t="shared" si="48"/>
        <v>0</v>
      </c>
      <c r="O217" s="12">
        <f t="shared" si="39"/>
        <v>0</v>
      </c>
      <c r="P217" s="23">
        <f t="shared" si="49"/>
        <v>1</v>
      </c>
      <c r="Q217">
        <f t="shared" si="50"/>
        <v>100</v>
      </c>
    </row>
    <row r="218" spans="2:17">
      <c r="B218" s="15">
        <v>42641</v>
      </c>
      <c r="C218" s="12">
        <f>VLOOKUP(B218,'Hash distribution and Revenue '!B220:S960,15,1)</f>
        <v>830331.79019862448</v>
      </c>
      <c r="D218">
        <f>VLOOKUP(B218,'Hash distribution and Revenue '!B220:S960,10,1)</f>
        <v>0</v>
      </c>
      <c r="E218" s="12">
        <f t="shared" si="40"/>
        <v>0</v>
      </c>
      <c r="F218" s="12">
        <f t="shared" si="41"/>
        <v>0</v>
      </c>
      <c r="G218">
        <f t="shared" si="42"/>
        <v>0</v>
      </c>
      <c r="H218">
        <f t="shared" si="43"/>
        <v>0</v>
      </c>
      <c r="I218" s="21">
        <f t="shared" si="51"/>
        <v>0</v>
      </c>
      <c r="J218">
        <f t="shared" si="44"/>
        <v>0</v>
      </c>
      <c r="K218">
        <f t="shared" si="45"/>
        <v>0</v>
      </c>
      <c r="L218">
        <f t="shared" si="46"/>
        <v>0</v>
      </c>
      <c r="M218">
        <f t="shared" si="47"/>
        <v>0</v>
      </c>
      <c r="N218">
        <f t="shared" si="48"/>
        <v>0</v>
      </c>
      <c r="O218" s="12">
        <f t="shared" si="39"/>
        <v>0</v>
      </c>
      <c r="P218" s="23">
        <f t="shared" si="49"/>
        <v>1</v>
      </c>
      <c r="Q218">
        <f t="shared" si="50"/>
        <v>100</v>
      </c>
    </row>
    <row r="219" spans="2:17">
      <c r="B219" s="14">
        <v>42644</v>
      </c>
      <c r="C219" s="12">
        <f>VLOOKUP(B219,'Hash distribution and Revenue '!B221:S961,15,1)</f>
        <v>866527.93328852078</v>
      </c>
      <c r="D219">
        <f>VLOOKUP(B219,'Hash distribution and Revenue '!B221:S961,10,1)</f>
        <v>0</v>
      </c>
      <c r="E219" s="12">
        <f t="shared" si="40"/>
        <v>0</v>
      </c>
      <c r="F219" s="12">
        <f t="shared" ref="F219:F282" si="52">E219/7.3</f>
        <v>0</v>
      </c>
      <c r="G219">
        <f t="shared" si="42"/>
        <v>0</v>
      </c>
      <c r="H219">
        <f t="shared" si="43"/>
        <v>0</v>
      </c>
      <c r="I219" s="21">
        <f t="shared" si="51"/>
        <v>0</v>
      </c>
      <c r="J219">
        <f t="shared" si="44"/>
        <v>0</v>
      </c>
      <c r="K219">
        <f t="shared" si="45"/>
        <v>0</v>
      </c>
      <c r="L219">
        <f t="shared" si="46"/>
        <v>0</v>
      </c>
      <c r="M219">
        <f t="shared" si="47"/>
        <v>0</v>
      </c>
      <c r="N219">
        <f t="shared" ref="N219:N282" si="53">F219*5000/7/547.5</f>
        <v>0</v>
      </c>
      <c r="O219" s="12">
        <f t="shared" si="39"/>
        <v>0</v>
      </c>
      <c r="P219" s="23">
        <f t="shared" si="49"/>
        <v>1</v>
      </c>
      <c r="Q219">
        <f t="shared" si="50"/>
        <v>100</v>
      </c>
    </row>
    <row r="220" spans="2:17">
      <c r="B220" s="15">
        <v>42647</v>
      </c>
      <c r="C220" s="12">
        <f>VLOOKUP(B220,'Hash distribution and Revenue '!B222:S962,15,1)</f>
        <v>837597.56791355251</v>
      </c>
      <c r="D220">
        <f>VLOOKUP(B220,'Hash distribution and Revenue '!B222:S962,10,1)</f>
        <v>0</v>
      </c>
      <c r="E220" s="12">
        <f t="shared" si="40"/>
        <v>0</v>
      </c>
      <c r="F220" s="12">
        <f t="shared" si="52"/>
        <v>0</v>
      </c>
      <c r="G220">
        <f t="shared" si="42"/>
        <v>0</v>
      </c>
      <c r="H220">
        <f t="shared" si="43"/>
        <v>0</v>
      </c>
      <c r="I220" s="21">
        <f t="shared" si="51"/>
        <v>0</v>
      </c>
      <c r="J220">
        <f t="shared" si="44"/>
        <v>0</v>
      </c>
      <c r="K220">
        <f t="shared" si="45"/>
        <v>0</v>
      </c>
      <c r="L220">
        <f t="shared" si="46"/>
        <v>0</v>
      </c>
      <c r="M220">
        <f t="shared" si="47"/>
        <v>0</v>
      </c>
      <c r="N220">
        <f t="shared" si="53"/>
        <v>0</v>
      </c>
      <c r="O220" s="12">
        <f t="shared" si="39"/>
        <v>0</v>
      </c>
      <c r="P220" s="23">
        <f t="shared" si="49"/>
        <v>1</v>
      </c>
      <c r="Q220">
        <f t="shared" si="50"/>
        <v>100</v>
      </c>
    </row>
    <row r="221" spans="2:17">
      <c r="B221" s="15">
        <v>42650</v>
      </c>
      <c r="C221" s="12">
        <f>VLOOKUP(B221,'Hash distribution and Revenue '!B223:S963,15,1)</f>
        <v>852727.59997938504</v>
      </c>
      <c r="D221">
        <f>VLOOKUP(B221,'Hash distribution and Revenue '!B223:S963,10,1)</f>
        <v>0</v>
      </c>
      <c r="E221" s="12">
        <f t="shared" si="40"/>
        <v>0</v>
      </c>
      <c r="F221" s="12">
        <f t="shared" si="52"/>
        <v>0</v>
      </c>
      <c r="G221">
        <f t="shared" si="42"/>
        <v>0</v>
      </c>
      <c r="H221">
        <f t="shared" si="43"/>
        <v>0</v>
      </c>
      <c r="I221" s="21">
        <f t="shared" si="51"/>
        <v>0</v>
      </c>
      <c r="J221">
        <f t="shared" si="44"/>
        <v>0</v>
      </c>
      <c r="K221">
        <f t="shared" si="45"/>
        <v>0</v>
      </c>
      <c r="L221">
        <f t="shared" si="46"/>
        <v>0</v>
      </c>
      <c r="M221">
        <f t="shared" si="47"/>
        <v>0</v>
      </c>
      <c r="N221">
        <f t="shared" si="53"/>
        <v>0</v>
      </c>
      <c r="O221" s="12">
        <f t="shared" si="39"/>
        <v>0</v>
      </c>
      <c r="P221" s="23">
        <f t="shared" si="49"/>
        <v>1</v>
      </c>
      <c r="Q221">
        <f t="shared" si="50"/>
        <v>100</v>
      </c>
    </row>
    <row r="222" spans="2:17">
      <c r="B222" s="15">
        <v>42653</v>
      </c>
      <c r="C222" s="12">
        <f>VLOOKUP(B222,'Hash distribution and Revenue '!B224:S964,15,1)</f>
        <v>831306.29810590134</v>
      </c>
      <c r="D222">
        <f>VLOOKUP(B222,'Hash distribution and Revenue '!B224:S964,10,1)</f>
        <v>0</v>
      </c>
      <c r="E222" s="12">
        <f t="shared" si="40"/>
        <v>0</v>
      </c>
      <c r="F222" s="12">
        <f t="shared" si="52"/>
        <v>0</v>
      </c>
      <c r="G222">
        <f t="shared" si="42"/>
        <v>0</v>
      </c>
      <c r="H222">
        <f t="shared" si="43"/>
        <v>0</v>
      </c>
      <c r="I222" s="21">
        <f t="shared" si="51"/>
        <v>0</v>
      </c>
      <c r="J222">
        <f t="shared" si="44"/>
        <v>0</v>
      </c>
      <c r="K222">
        <f t="shared" si="45"/>
        <v>0</v>
      </c>
      <c r="L222">
        <f t="shared" si="46"/>
        <v>0</v>
      </c>
      <c r="M222">
        <f t="shared" si="47"/>
        <v>0</v>
      </c>
      <c r="N222">
        <f t="shared" si="53"/>
        <v>0</v>
      </c>
      <c r="O222" s="12">
        <f t="shared" si="39"/>
        <v>0</v>
      </c>
      <c r="P222" s="23">
        <f t="shared" si="49"/>
        <v>1</v>
      </c>
      <c r="Q222">
        <f t="shared" si="50"/>
        <v>100</v>
      </c>
    </row>
    <row r="223" spans="2:17">
      <c r="B223" s="15">
        <v>42656</v>
      </c>
      <c r="C223" s="12">
        <f>VLOOKUP(B223,'Hash distribution and Revenue '!B225:S965,15,1)</f>
        <v>857845.31955622684</v>
      </c>
      <c r="D223">
        <f>VLOOKUP(B223,'Hash distribution and Revenue '!B225:S965,10,1)</f>
        <v>0</v>
      </c>
      <c r="E223" s="12">
        <f t="shared" si="40"/>
        <v>0</v>
      </c>
      <c r="F223" s="12">
        <f t="shared" si="52"/>
        <v>0</v>
      </c>
      <c r="G223">
        <f t="shared" si="42"/>
        <v>0</v>
      </c>
      <c r="H223">
        <f t="shared" si="43"/>
        <v>0</v>
      </c>
      <c r="I223" s="21">
        <f t="shared" si="51"/>
        <v>0</v>
      </c>
      <c r="J223">
        <f t="shared" si="44"/>
        <v>0</v>
      </c>
      <c r="K223">
        <f t="shared" si="45"/>
        <v>0</v>
      </c>
      <c r="L223">
        <f t="shared" si="46"/>
        <v>0</v>
      </c>
      <c r="M223">
        <f t="shared" si="47"/>
        <v>0</v>
      </c>
      <c r="N223">
        <f t="shared" si="53"/>
        <v>0</v>
      </c>
      <c r="O223" s="12">
        <f t="shared" si="39"/>
        <v>0</v>
      </c>
      <c r="P223" s="23">
        <f t="shared" si="49"/>
        <v>1</v>
      </c>
      <c r="Q223">
        <f t="shared" si="50"/>
        <v>100</v>
      </c>
    </row>
    <row r="224" spans="2:17">
      <c r="B224" s="15">
        <v>42659</v>
      </c>
      <c r="C224" s="12">
        <f>VLOOKUP(B224,'Hash distribution and Revenue '!B226:S966,15,1)</f>
        <v>838083.35661565966</v>
      </c>
      <c r="D224">
        <f>VLOOKUP(B224,'Hash distribution and Revenue '!B226:S966,10,1)</f>
        <v>0</v>
      </c>
      <c r="E224" s="12">
        <f t="shared" si="40"/>
        <v>0</v>
      </c>
      <c r="F224" s="12">
        <f t="shared" si="52"/>
        <v>0</v>
      </c>
      <c r="G224">
        <f t="shared" si="42"/>
        <v>0</v>
      </c>
      <c r="H224">
        <f t="shared" si="43"/>
        <v>0</v>
      </c>
      <c r="I224" s="21">
        <f t="shared" si="51"/>
        <v>0</v>
      </c>
      <c r="J224">
        <f t="shared" si="44"/>
        <v>0</v>
      </c>
      <c r="K224">
        <f t="shared" si="45"/>
        <v>0</v>
      </c>
      <c r="L224">
        <f t="shared" si="46"/>
        <v>0</v>
      </c>
      <c r="M224">
        <f t="shared" si="47"/>
        <v>0</v>
      </c>
      <c r="N224">
        <f t="shared" si="53"/>
        <v>0</v>
      </c>
      <c r="O224" s="12">
        <f t="shared" si="39"/>
        <v>0</v>
      </c>
      <c r="P224" s="23">
        <f t="shared" si="49"/>
        <v>1</v>
      </c>
      <c r="Q224">
        <f t="shared" si="50"/>
        <v>100</v>
      </c>
    </row>
    <row r="225" spans="2:17">
      <c r="B225" s="15">
        <v>42662</v>
      </c>
      <c r="C225" s="12">
        <f>VLOOKUP(B225,'Hash distribution and Revenue '!B227:S967,15,1)</f>
        <v>776721.82484105509</v>
      </c>
      <c r="D225">
        <f>VLOOKUP(B225,'Hash distribution and Revenue '!B227:S967,10,1)</f>
        <v>0</v>
      </c>
      <c r="E225" s="12">
        <f t="shared" si="40"/>
        <v>0</v>
      </c>
      <c r="F225" s="12">
        <f t="shared" si="52"/>
        <v>0</v>
      </c>
      <c r="G225">
        <f t="shared" si="42"/>
        <v>0</v>
      </c>
      <c r="H225">
        <f t="shared" si="43"/>
        <v>0</v>
      </c>
      <c r="I225" s="21">
        <f t="shared" si="51"/>
        <v>0</v>
      </c>
      <c r="J225">
        <f t="shared" si="44"/>
        <v>0</v>
      </c>
      <c r="K225">
        <f t="shared" si="45"/>
        <v>0</v>
      </c>
      <c r="L225">
        <f t="shared" si="46"/>
        <v>0</v>
      </c>
      <c r="M225">
        <f t="shared" si="47"/>
        <v>0</v>
      </c>
      <c r="N225">
        <f t="shared" si="53"/>
        <v>0</v>
      </c>
      <c r="O225" s="12">
        <f t="shared" si="39"/>
        <v>0</v>
      </c>
      <c r="P225" s="23">
        <f t="shared" si="49"/>
        <v>1</v>
      </c>
      <c r="Q225">
        <f t="shared" si="50"/>
        <v>100</v>
      </c>
    </row>
    <row r="226" spans="2:17">
      <c r="B226" s="15">
        <v>42665</v>
      </c>
      <c r="C226" s="12">
        <f>VLOOKUP(B226,'Hash distribution and Revenue '!B228:S968,15,1)</f>
        <v>812269.59227147873</v>
      </c>
      <c r="D226">
        <f>VLOOKUP(B226,'Hash distribution and Revenue '!B228:S968,10,1)</f>
        <v>0</v>
      </c>
      <c r="E226" s="12">
        <f t="shared" si="40"/>
        <v>0</v>
      </c>
      <c r="F226" s="12">
        <f t="shared" si="52"/>
        <v>0</v>
      </c>
      <c r="G226">
        <f t="shared" si="42"/>
        <v>0</v>
      </c>
      <c r="H226">
        <f t="shared" si="43"/>
        <v>0</v>
      </c>
      <c r="I226" s="21">
        <f t="shared" si="51"/>
        <v>0</v>
      </c>
      <c r="J226">
        <f t="shared" si="44"/>
        <v>0</v>
      </c>
      <c r="K226">
        <f t="shared" si="45"/>
        <v>0</v>
      </c>
      <c r="L226">
        <f t="shared" si="46"/>
        <v>0</v>
      </c>
      <c r="M226">
        <f t="shared" si="47"/>
        <v>0</v>
      </c>
      <c r="N226">
        <f t="shared" si="53"/>
        <v>0</v>
      </c>
      <c r="O226" s="12">
        <f t="shared" si="39"/>
        <v>0</v>
      </c>
      <c r="P226" s="23">
        <f t="shared" si="49"/>
        <v>1</v>
      </c>
      <c r="Q226">
        <f t="shared" si="50"/>
        <v>100</v>
      </c>
    </row>
    <row r="227" spans="2:17">
      <c r="B227" s="15">
        <v>42668</v>
      </c>
      <c r="C227" s="12">
        <f>VLOOKUP(B227,'Hash distribution and Revenue '!B229:S969,15,1)</f>
        <v>866314.05658665928</v>
      </c>
      <c r="D227">
        <f>VLOOKUP(B227,'Hash distribution and Revenue '!B229:S969,10,1)</f>
        <v>0</v>
      </c>
      <c r="E227" s="12">
        <f t="shared" si="40"/>
        <v>0</v>
      </c>
      <c r="F227" s="12">
        <f t="shared" si="52"/>
        <v>0</v>
      </c>
      <c r="G227">
        <f t="shared" si="42"/>
        <v>0</v>
      </c>
      <c r="H227">
        <f t="shared" si="43"/>
        <v>0</v>
      </c>
      <c r="I227" s="21">
        <f t="shared" si="51"/>
        <v>0</v>
      </c>
      <c r="J227">
        <f t="shared" si="44"/>
        <v>0</v>
      </c>
      <c r="K227">
        <f t="shared" si="45"/>
        <v>0</v>
      </c>
      <c r="L227">
        <f t="shared" si="46"/>
        <v>0</v>
      </c>
      <c r="M227">
        <f t="shared" si="47"/>
        <v>0</v>
      </c>
      <c r="N227">
        <f t="shared" si="53"/>
        <v>0</v>
      </c>
      <c r="O227" s="12">
        <f t="shared" si="39"/>
        <v>0</v>
      </c>
      <c r="P227" s="23">
        <f t="shared" si="49"/>
        <v>1</v>
      </c>
      <c r="Q227">
        <f t="shared" si="50"/>
        <v>100</v>
      </c>
    </row>
    <row r="228" spans="2:17">
      <c r="B228" s="15">
        <v>42671</v>
      </c>
      <c r="C228" s="12">
        <f>VLOOKUP(B228,'Hash distribution and Revenue '!B230:S970,15,1)</f>
        <v>914976.90146556974</v>
      </c>
      <c r="D228">
        <f>VLOOKUP(B228,'Hash distribution and Revenue '!B230:S970,10,1)</f>
        <v>0</v>
      </c>
      <c r="E228" s="12">
        <f t="shared" si="40"/>
        <v>0</v>
      </c>
      <c r="F228" s="12">
        <f t="shared" si="52"/>
        <v>0</v>
      </c>
      <c r="G228">
        <f t="shared" si="42"/>
        <v>0</v>
      </c>
      <c r="H228">
        <f t="shared" si="43"/>
        <v>0</v>
      </c>
      <c r="I228" s="21">
        <f t="shared" si="51"/>
        <v>0</v>
      </c>
      <c r="J228">
        <f t="shared" si="44"/>
        <v>0</v>
      </c>
      <c r="K228">
        <f t="shared" si="45"/>
        <v>0</v>
      </c>
      <c r="L228">
        <f t="shared" si="46"/>
        <v>0</v>
      </c>
      <c r="M228">
        <f t="shared" si="47"/>
        <v>0</v>
      </c>
      <c r="N228">
        <f t="shared" si="53"/>
        <v>0</v>
      </c>
      <c r="O228" s="12">
        <f t="shared" si="39"/>
        <v>0</v>
      </c>
      <c r="P228" s="23">
        <f t="shared" si="49"/>
        <v>1</v>
      </c>
      <c r="Q228">
        <f t="shared" si="50"/>
        <v>100</v>
      </c>
    </row>
    <row r="229" spans="2:17">
      <c r="B229" s="15">
        <v>42674</v>
      </c>
      <c r="C229" s="12">
        <f>VLOOKUP(B229,'Hash distribution and Revenue '!B231:S971,15,1)</f>
        <v>939349.86947585957</v>
      </c>
      <c r="D229">
        <f>VLOOKUP(B229,'Hash distribution and Revenue '!B231:S971,10,1)</f>
        <v>0</v>
      </c>
      <c r="E229" s="12">
        <f t="shared" si="40"/>
        <v>0</v>
      </c>
      <c r="F229" s="12">
        <f t="shared" si="52"/>
        <v>0</v>
      </c>
      <c r="G229">
        <f t="shared" si="42"/>
        <v>0</v>
      </c>
      <c r="H229">
        <f t="shared" si="43"/>
        <v>0</v>
      </c>
      <c r="I229" s="21">
        <f t="shared" si="51"/>
        <v>0</v>
      </c>
      <c r="J229">
        <f t="shared" si="44"/>
        <v>0</v>
      </c>
      <c r="K229">
        <f t="shared" si="45"/>
        <v>0</v>
      </c>
      <c r="L229">
        <f t="shared" si="46"/>
        <v>0</v>
      </c>
      <c r="M229">
        <f t="shared" si="47"/>
        <v>0</v>
      </c>
      <c r="N229">
        <f t="shared" si="53"/>
        <v>0</v>
      </c>
      <c r="O229" s="12">
        <f t="shared" si="39"/>
        <v>0</v>
      </c>
      <c r="P229" s="23">
        <f t="shared" si="49"/>
        <v>1</v>
      </c>
      <c r="Q229">
        <f t="shared" si="50"/>
        <v>100</v>
      </c>
    </row>
    <row r="230" spans="2:17">
      <c r="B230" s="15">
        <v>42677</v>
      </c>
      <c r="C230" s="12">
        <f>VLOOKUP(B230,'Hash distribution and Revenue '!B232:S972,15,1)</f>
        <v>953431.36065901781</v>
      </c>
      <c r="D230">
        <f>VLOOKUP(B230,'Hash distribution and Revenue '!B232:S972,10,1)</f>
        <v>0</v>
      </c>
      <c r="E230" s="12">
        <f t="shared" si="40"/>
        <v>0</v>
      </c>
      <c r="F230" s="12">
        <f t="shared" si="52"/>
        <v>0</v>
      </c>
      <c r="G230">
        <f t="shared" si="42"/>
        <v>0</v>
      </c>
      <c r="H230">
        <f t="shared" si="43"/>
        <v>0</v>
      </c>
      <c r="I230" s="21">
        <f t="shared" si="51"/>
        <v>0</v>
      </c>
      <c r="J230">
        <f t="shared" si="44"/>
        <v>0</v>
      </c>
      <c r="K230">
        <f t="shared" si="45"/>
        <v>0</v>
      </c>
      <c r="L230">
        <f t="shared" si="46"/>
        <v>0</v>
      </c>
      <c r="M230">
        <f t="shared" si="47"/>
        <v>0</v>
      </c>
      <c r="N230">
        <f t="shared" si="53"/>
        <v>0</v>
      </c>
      <c r="O230" s="12">
        <f t="shared" si="39"/>
        <v>0</v>
      </c>
      <c r="P230" s="23">
        <f t="shared" si="49"/>
        <v>1</v>
      </c>
      <c r="Q230">
        <f t="shared" si="50"/>
        <v>100</v>
      </c>
    </row>
    <row r="231" spans="2:17">
      <c r="B231" s="15">
        <v>42680</v>
      </c>
      <c r="C231" s="12">
        <f>VLOOKUP(B231,'Hash distribution and Revenue '!B233:S973,15,1)</f>
        <v>936801.46832228603</v>
      </c>
      <c r="D231">
        <f>VLOOKUP(B231,'Hash distribution and Revenue '!B233:S973,10,1)</f>
        <v>0</v>
      </c>
      <c r="E231" s="12">
        <f t="shared" si="40"/>
        <v>0</v>
      </c>
      <c r="F231" s="12">
        <f t="shared" si="52"/>
        <v>0</v>
      </c>
      <c r="G231">
        <f t="shared" si="42"/>
        <v>0</v>
      </c>
      <c r="H231">
        <f t="shared" si="43"/>
        <v>0</v>
      </c>
      <c r="I231" s="21">
        <f t="shared" si="51"/>
        <v>0</v>
      </c>
      <c r="J231">
        <f t="shared" si="44"/>
        <v>0</v>
      </c>
      <c r="K231">
        <f t="shared" si="45"/>
        <v>0</v>
      </c>
      <c r="L231">
        <f t="shared" si="46"/>
        <v>0</v>
      </c>
      <c r="M231">
        <f t="shared" si="47"/>
        <v>0</v>
      </c>
      <c r="N231">
        <f t="shared" si="53"/>
        <v>0</v>
      </c>
      <c r="O231" s="12">
        <f t="shared" si="39"/>
        <v>0</v>
      </c>
      <c r="P231" s="23">
        <f t="shared" si="49"/>
        <v>1</v>
      </c>
      <c r="Q231">
        <f t="shared" si="50"/>
        <v>100</v>
      </c>
    </row>
    <row r="232" spans="2:17">
      <c r="B232" s="15">
        <v>42683</v>
      </c>
      <c r="C232" s="12">
        <f>VLOOKUP(B232,'Hash distribution and Revenue '!B234:S974,15,1)</f>
        <v>938911.59931518871</v>
      </c>
      <c r="D232">
        <f>VLOOKUP(B232,'Hash distribution and Revenue '!B234:S974,10,1)</f>
        <v>0</v>
      </c>
      <c r="E232" s="12">
        <f t="shared" si="40"/>
        <v>0</v>
      </c>
      <c r="F232" s="12">
        <f t="shared" si="52"/>
        <v>0</v>
      </c>
      <c r="G232">
        <f t="shared" si="42"/>
        <v>0</v>
      </c>
      <c r="H232">
        <f t="shared" si="43"/>
        <v>0</v>
      </c>
      <c r="I232" s="21">
        <f t="shared" si="51"/>
        <v>0</v>
      </c>
      <c r="J232">
        <f t="shared" si="44"/>
        <v>0</v>
      </c>
      <c r="K232">
        <f t="shared" si="45"/>
        <v>0</v>
      </c>
      <c r="L232">
        <f t="shared" si="46"/>
        <v>0</v>
      </c>
      <c r="M232">
        <f t="shared" si="47"/>
        <v>0</v>
      </c>
      <c r="N232">
        <f t="shared" si="53"/>
        <v>0</v>
      </c>
      <c r="O232" s="12">
        <f t="shared" si="39"/>
        <v>0</v>
      </c>
      <c r="P232" s="23">
        <f t="shared" si="49"/>
        <v>1</v>
      </c>
      <c r="Q232">
        <f t="shared" si="50"/>
        <v>100</v>
      </c>
    </row>
    <row r="233" spans="2:17">
      <c r="B233" s="15">
        <v>42686</v>
      </c>
      <c r="C233" s="12">
        <f>VLOOKUP(B233,'Hash distribution and Revenue '!B235:S975,15,1)</f>
        <v>963698.57560052839</v>
      </c>
      <c r="D233">
        <f>VLOOKUP(B233,'Hash distribution and Revenue '!B235:S975,10,1)</f>
        <v>0</v>
      </c>
      <c r="E233" s="12">
        <f t="shared" si="40"/>
        <v>0</v>
      </c>
      <c r="F233" s="12">
        <f t="shared" si="52"/>
        <v>0</v>
      </c>
      <c r="G233">
        <f t="shared" si="42"/>
        <v>0</v>
      </c>
      <c r="H233">
        <f t="shared" si="43"/>
        <v>0</v>
      </c>
      <c r="I233" s="21">
        <f t="shared" si="51"/>
        <v>0</v>
      </c>
      <c r="J233">
        <f t="shared" si="44"/>
        <v>0</v>
      </c>
      <c r="K233">
        <f t="shared" si="45"/>
        <v>0</v>
      </c>
      <c r="L233">
        <f t="shared" si="46"/>
        <v>0</v>
      </c>
      <c r="M233">
        <f t="shared" si="47"/>
        <v>0</v>
      </c>
      <c r="N233">
        <f t="shared" si="53"/>
        <v>0</v>
      </c>
      <c r="O233" s="12">
        <f t="shared" si="39"/>
        <v>0</v>
      </c>
      <c r="P233" s="23">
        <f t="shared" si="49"/>
        <v>1</v>
      </c>
      <c r="Q233">
        <f t="shared" si="50"/>
        <v>100</v>
      </c>
    </row>
    <row r="234" spans="2:17">
      <c r="B234" s="15">
        <v>42689</v>
      </c>
      <c r="C234" s="12">
        <f>VLOOKUP(B234,'Hash distribution and Revenue '!B236:S976,15,1)</f>
        <v>1024122.8399202882</v>
      </c>
      <c r="D234">
        <f>VLOOKUP(B234,'Hash distribution and Revenue '!B236:S976,10,1)</f>
        <v>0</v>
      </c>
      <c r="E234" s="12">
        <f t="shared" si="40"/>
        <v>0</v>
      </c>
      <c r="F234" s="12">
        <f t="shared" si="52"/>
        <v>0</v>
      </c>
      <c r="G234">
        <f t="shared" si="42"/>
        <v>0</v>
      </c>
      <c r="H234">
        <f t="shared" si="43"/>
        <v>0</v>
      </c>
      <c r="I234" s="21">
        <f t="shared" si="51"/>
        <v>0</v>
      </c>
      <c r="J234">
        <f t="shared" si="44"/>
        <v>0</v>
      </c>
      <c r="K234">
        <f t="shared" si="45"/>
        <v>0</v>
      </c>
      <c r="L234">
        <f t="shared" si="46"/>
        <v>0</v>
      </c>
      <c r="M234">
        <f t="shared" si="47"/>
        <v>0</v>
      </c>
      <c r="N234">
        <f t="shared" si="53"/>
        <v>0</v>
      </c>
      <c r="O234" s="12">
        <f t="shared" si="39"/>
        <v>0</v>
      </c>
      <c r="P234" s="23">
        <f t="shared" si="49"/>
        <v>1</v>
      </c>
      <c r="Q234">
        <f t="shared" si="50"/>
        <v>100</v>
      </c>
    </row>
    <row r="235" spans="2:17">
      <c r="B235" s="15">
        <v>42692</v>
      </c>
      <c r="C235" s="12">
        <f>VLOOKUP(B235,'Hash distribution and Revenue '!B237:S977,15,1)</f>
        <v>1010956.2492576232</v>
      </c>
      <c r="D235">
        <f>VLOOKUP(B235,'Hash distribution and Revenue '!B237:S977,10,1)</f>
        <v>0</v>
      </c>
      <c r="E235" s="12">
        <f t="shared" si="40"/>
        <v>0</v>
      </c>
      <c r="F235" s="12">
        <f t="shared" si="52"/>
        <v>0</v>
      </c>
      <c r="G235">
        <f t="shared" si="42"/>
        <v>0</v>
      </c>
      <c r="H235">
        <f t="shared" si="43"/>
        <v>0</v>
      </c>
      <c r="I235" s="21">
        <f t="shared" si="51"/>
        <v>0</v>
      </c>
      <c r="J235">
        <f t="shared" si="44"/>
        <v>0</v>
      </c>
      <c r="K235">
        <f t="shared" si="45"/>
        <v>0</v>
      </c>
      <c r="L235">
        <f t="shared" si="46"/>
        <v>0</v>
      </c>
      <c r="M235">
        <f t="shared" si="47"/>
        <v>0</v>
      </c>
      <c r="N235">
        <f t="shared" si="53"/>
        <v>0</v>
      </c>
      <c r="O235" s="12">
        <f t="shared" si="39"/>
        <v>0</v>
      </c>
      <c r="P235" s="23">
        <f t="shared" si="49"/>
        <v>1</v>
      </c>
      <c r="Q235">
        <f t="shared" si="50"/>
        <v>100</v>
      </c>
    </row>
    <row r="236" spans="2:17">
      <c r="B236" s="15">
        <v>42695</v>
      </c>
      <c r="C236" s="12">
        <f>VLOOKUP(B236,'Hash distribution and Revenue '!B238:S978,15,1)</f>
        <v>977777.25022340461</v>
      </c>
      <c r="D236">
        <f>VLOOKUP(B236,'Hash distribution and Revenue '!B238:S978,10,1)</f>
        <v>0</v>
      </c>
      <c r="E236" s="12">
        <f t="shared" si="40"/>
        <v>0</v>
      </c>
      <c r="F236" s="12">
        <f t="shared" si="52"/>
        <v>0</v>
      </c>
      <c r="G236">
        <f t="shared" si="42"/>
        <v>0</v>
      </c>
      <c r="H236">
        <f t="shared" si="43"/>
        <v>0</v>
      </c>
      <c r="I236" s="21">
        <f t="shared" si="51"/>
        <v>0</v>
      </c>
      <c r="J236">
        <f t="shared" si="44"/>
        <v>0</v>
      </c>
      <c r="K236">
        <f t="shared" si="45"/>
        <v>0</v>
      </c>
      <c r="L236">
        <f t="shared" si="46"/>
        <v>0</v>
      </c>
      <c r="M236">
        <f t="shared" si="47"/>
        <v>0</v>
      </c>
      <c r="N236">
        <f t="shared" si="53"/>
        <v>0</v>
      </c>
      <c r="O236" s="12">
        <f t="shared" si="39"/>
        <v>0</v>
      </c>
      <c r="P236" s="23">
        <f t="shared" si="49"/>
        <v>1</v>
      </c>
      <c r="Q236">
        <f t="shared" si="50"/>
        <v>100</v>
      </c>
    </row>
    <row r="237" spans="2:17">
      <c r="B237" s="15">
        <v>42698</v>
      </c>
      <c r="C237" s="12">
        <f>VLOOKUP(B237,'Hash distribution and Revenue '!B239:S979,15,1)</f>
        <v>957371.98119257321</v>
      </c>
      <c r="D237">
        <f>VLOOKUP(B237,'Hash distribution and Revenue '!B239:S979,10,1)</f>
        <v>0</v>
      </c>
      <c r="E237" s="12">
        <f t="shared" si="40"/>
        <v>0</v>
      </c>
      <c r="F237" s="12">
        <f t="shared" si="52"/>
        <v>0</v>
      </c>
      <c r="G237">
        <f t="shared" si="42"/>
        <v>0</v>
      </c>
      <c r="H237">
        <f t="shared" si="43"/>
        <v>0</v>
      </c>
      <c r="I237" s="21">
        <f t="shared" si="51"/>
        <v>0</v>
      </c>
      <c r="J237">
        <f t="shared" si="44"/>
        <v>0</v>
      </c>
      <c r="K237">
        <f t="shared" si="45"/>
        <v>0</v>
      </c>
      <c r="L237">
        <f t="shared" si="46"/>
        <v>0</v>
      </c>
      <c r="M237">
        <f t="shared" si="47"/>
        <v>0</v>
      </c>
      <c r="N237">
        <f t="shared" si="53"/>
        <v>0</v>
      </c>
      <c r="O237" s="12">
        <f t="shared" si="39"/>
        <v>0</v>
      </c>
      <c r="P237" s="23">
        <f t="shared" si="49"/>
        <v>1</v>
      </c>
      <c r="Q237">
        <f t="shared" si="50"/>
        <v>100</v>
      </c>
    </row>
    <row r="238" spans="2:17">
      <c r="B238" s="15">
        <v>42701</v>
      </c>
      <c r="C238" s="12">
        <f>VLOOKUP(B238,'Hash distribution and Revenue '!B240:S980,15,1)</f>
        <v>961887.42005822237</v>
      </c>
      <c r="D238">
        <f>VLOOKUP(B238,'Hash distribution and Revenue '!B240:S980,10,1)</f>
        <v>0</v>
      </c>
      <c r="E238" s="12">
        <f t="shared" si="40"/>
        <v>0</v>
      </c>
      <c r="F238" s="12">
        <f t="shared" si="52"/>
        <v>0</v>
      </c>
      <c r="G238">
        <f t="shared" si="42"/>
        <v>0</v>
      </c>
      <c r="H238">
        <f t="shared" si="43"/>
        <v>0</v>
      </c>
      <c r="I238" s="21">
        <f t="shared" si="51"/>
        <v>0</v>
      </c>
      <c r="J238">
        <f t="shared" si="44"/>
        <v>0</v>
      </c>
      <c r="K238">
        <f t="shared" si="45"/>
        <v>0</v>
      </c>
      <c r="L238">
        <f t="shared" si="46"/>
        <v>0</v>
      </c>
      <c r="M238">
        <f t="shared" si="47"/>
        <v>0</v>
      </c>
      <c r="N238">
        <f t="shared" si="53"/>
        <v>0</v>
      </c>
      <c r="O238" s="12">
        <f t="shared" si="39"/>
        <v>0</v>
      </c>
      <c r="P238" s="23">
        <f t="shared" si="49"/>
        <v>1</v>
      </c>
      <c r="Q238">
        <f t="shared" si="50"/>
        <v>100</v>
      </c>
    </row>
    <row r="239" spans="2:17">
      <c r="B239" s="15">
        <v>42704</v>
      </c>
      <c r="C239" s="12">
        <f>VLOOKUP(B239,'Hash distribution and Revenue '!B241:S981,15,1)</f>
        <v>1029411.7292113773</v>
      </c>
      <c r="D239">
        <f>VLOOKUP(B239,'Hash distribution and Revenue '!B241:S981,10,1)</f>
        <v>0</v>
      </c>
      <c r="E239" s="12">
        <f t="shared" si="40"/>
        <v>0</v>
      </c>
      <c r="F239" s="12">
        <f t="shared" si="52"/>
        <v>0</v>
      </c>
      <c r="G239">
        <f t="shared" si="42"/>
        <v>0</v>
      </c>
      <c r="H239">
        <f t="shared" si="43"/>
        <v>0</v>
      </c>
      <c r="I239" s="21">
        <f t="shared" si="51"/>
        <v>0</v>
      </c>
      <c r="J239">
        <f t="shared" si="44"/>
        <v>0</v>
      </c>
      <c r="K239">
        <f t="shared" si="45"/>
        <v>0</v>
      </c>
      <c r="L239">
        <f t="shared" si="46"/>
        <v>0</v>
      </c>
      <c r="M239">
        <f t="shared" si="47"/>
        <v>0</v>
      </c>
      <c r="N239">
        <f t="shared" si="53"/>
        <v>0</v>
      </c>
      <c r="O239" s="12">
        <f t="shared" si="39"/>
        <v>0</v>
      </c>
      <c r="P239" s="23">
        <f t="shared" si="49"/>
        <v>1</v>
      </c>
      <c r="Q239">
        <f t="shared" si="50"/>
        <v>100</v>
      </c>
    </row>
    <row r="240" spans="2:17">
      <c r="B240" s="15">
        <v>42707</v>
      </c>
      <c r="C240" s="12">
        <f>VLOOKUP(B240,'Hash distribution and Revenue '!B242:S982,15,1)</f>
        <v>1040214.2425811723</v>
      </c>
      <c r="D240">
        <f>VLOOKUP(B240,'Hash distribution and Revenue '!B242:S982,10,1)</f>
        <v>0</v>
      </c>
      <c r="E240" s="12">
        <f t="shared" si="40"/>
        <v>0</v>
      </c>
      <c r="F240" s="12">
        <f t="shared" si="52"/>
        <v>0</v>
      </c>
      <c r="G240">
        <f t="shared" si="42"/>
        <v>0</v>
      </c>
      <c r="H240">
        <f t="shared" si="43"/>
        <v>0</v>
      </c>
      <c r="I240" s="21">
        <f t="shared" si="51"/>
        <v>0</v>
      </c>
      <c r="J240">
        <f t="shared" si="44"/>
        <v>0</v>
      </c>
      <c r="K240">
        <f t="shared" si="45"/>
        <v>0</v>
      </c>
      <c r="L240">
        <f t="shared" si="46"/>
        <v>0</v>
      </c>
      <c r="M240">
        <f t="shared" si="47"/>
        <v>0</v>
      </c>
      <c r="N240">
        <f t="shared" si="53"/>
        <v>0</v>
      </c>
      <c r="O240" s="12">
        <f t="shared" si="39"/>
        <v>0</v>
      </c>
      <c r="P240" s="23">
        <f t="shared" si="49"/>
        <v>1</v>
      </c>
      <c r="Q240">
        <f t="shared" si="50"/>
        <v>100</v>
      </c>
    </row>
    <row r="241" spans="2:17">
      <c r="B241" s="15">
        <v>42710</v>
      </c>
      <c r="C241" s="12">
        <f>VLOOKUP(B241,'Hash distribution and Revenue '!B243:S983,15,1)</f>
        <v>1052561.4031163277</v>
      </c>
      <c r="D241">
        <f>VLOOKUP(B241,'Hash distribution and Revenue '!B243:S983,10,1)</f>
        <v>0</v>
      </c>
      <c r="E241" s="12">
        <f t="shared" si="40"/>
        <v>0</v>
      </c>
      <c r="F241" s="12">
        <f t="shared" si="52"/>
        <v>0</v>
      </c>
      <c r="G241">
        <f t="shared" si="42"/>
        <v>0</v>
      </c>
      <c r="H241">
        <f t="shared" si="43"/>
        <v>0</v>
      </c>
      <c r="I241" s="21">
        <f t="shared" si="51"/>
        <v>0</v>
      </c>
      <c r="J241">
        <f t="shared" si="44"/>
        <v>0</v>
      </c>
      <c r="K241">
        <f t="shared" si="45"/>
        <v>0</v>
      </c>
      <c r="L241">
        <f t="shared" si="46"/>
        <v>0</v>
      </c>
      <c r="M241">
        <f t="shared" si="47"/>
        <v>0</v>
      </c>
      <c r="N241">
        <f t="shared" si="53"/>
        <v>0</v>
      </c>
      <c r="O241" s="12">
        <f t="shared" si="39"/>
        <v>0</v>
      </c>
      <c r="P241" s="23">
        <f t="shared" si="49"/>
        <v>1</v>
      </c>
      <c r="Q241">
        <f t="shared" si="50"/>
        <v>100</v>
      </c>
    </row>
    <row r="242" spans="2:17">
      <c r="B242" s="15">
        <v>42713</v>
      </c>
      <c r="C242" s="12">
        <f>VLOOKUP(B242,'Hash distribution and Revenue '!B244:S984,15,1)</f>
        <v>1092483.2222273259</v>
      </c>
      <c r="D242">
        <f>VLOOKUP(B242,'Hash distribution and Revenue '!B244:S984,10,1)</f>
        <v>0</v>
      </c>
      <c r="E242" s="12">
        <f t="shared" si="40"/>
        <v>0</v>
      </c>
      <c r="F242" s="12">
        <f t="shared" si="52"/>
        <v>0</v>
      </c>
      <c r="G242">
        <f t="shared" si="42"/>
        <v>0</v>
      </c>
      <c r="H242">
        <f t="shared" si="43"/>
        <v>0</v>
      </c>
      <c r="I242" s="21">
        <f t="shared" si="51"/>
        <v>0</v>
      </c>
      <c r="J242">
        <f t="shared" si="44"/>
        <v>0</v>
      </c>
      <c r="K242">
        <f t="shared" si="45"/>
        <v>0</v>
      </c>
      <c r="L242">
        <f t="shared" si="46"/>
        <v>0</v>
      </c>
      <c r="M242">
        <f t="shared" si="47"/>
        <v>0</v>
      </c>
      <c r="N242">
        <f t="shared" si="53"/>
        <v>0</v>
      </c>
      <c r="O242" s="12">
        <f t="shared" si="39"/>
        <v>0</v>
      </c>
      <c r="P242" s="23">
        <f t="shared" si="49"/>
        <v>1</v>
      </c>
      <c r="Q242">
        <f t="shared" si="50"/>
        <v>100</v>
      </c>
    </row>
    <row r="243" spans="2:17">
      <c r="B243" s="15">
        <v>42716</v>
      </c>
      <c r="C243" s="12">
        <f>VLOOKUP(B243,'Hash distribution and Revenue '!B245:S985,15,1)</f>
        <v>1066731.2846041746</v>
      </c>
      <c r="D243">
        <f>VLOOKUP(B243,'Hash distribution and Revenue '!B245:S985,10,1)</f>
        <v>0</v>
      </c>
      <c r="E243" s="12">
        <f t="shared" si="40"/>
        <v>0</v>
      </c>
      <c r="F243" s="12">
        <f t="shared" si="52"/>
        <v>0</v>
      </c>
      <c r="G243">
        <f t="shared" si="42"/>
        <v>0</v>
      </c>
      <c r="H243">
        <f t="shared" si="43"/>
        <v>0</v>
      </c>
      <c r="I243" s="21">
        <f t="shared" si="51"/>
        <v>0</v>
      </c>
      <c r="J243">
        <f t="shared" si="44"/>
        <v>0</v>
      </c>
      <c r="K243">
        <f t="shared" si="45"/>
        <v>0</v>
      </c>
      <c r="L243">
        <f t="shared" si="46"/>
        <v>0</v>
      </c>
      <c r="M243">
        <f t="shared" si="47"/>
        <v>0</v>
      </c>
      <c r="N243">
        <f t="shared" si="53"/>
        <v>0</v>
      </c>
      <c r="O243" s="12">
        <f t="shared" si="39"/>
        <v>0</v>
      </c>
      <c r="P243" s="23">
        <f t="shared" si="49"/>
        <v>1</v>
      </c>
      <c r="Q243">
        <f t="shared" si="50"/>
        <v>100</v>
      </c>
    </row>
    <row r="244" spans="2:17">
      <c r="B244" s="15">
        <v>42719</v>
      </c>
      <c r="C244" s="12">
        <f>VLOOKUP(B244,'Hash distribution and Revenue '!B246:S986,15,1)</f>
        <v>1051284.8368392515</v>
      </c>
      <c r="D244">
        <f>VLOOKUP(B244,'Hash distribution and Revenue '!B246:S986,10,1)</f>
        <v>0</v>
      </c>
      <c r="E244" s="12">
        <f t="shared" si="40"/>
        <v>0</v>
      </c>
      <c r="F244" s="12">
        <f t="shared" si="52"/>
        <v>0</v>
      </c>
      <c r="G244">
        <f t="shared" si="42"/>
        <v>0</v>
      </c>
      <c r="H244">
        <f t="shared" si="43"/>
        <v>0</v>
      </c>
      <c r="I244" s="21">
        <f t="shared" si="51"/>
        <v>0</v>
      </c>
      <c r="J244">
        <f t="shared" si="44"/>
        <v>0</v>
      </c>
      <c r="K244">
        <f t="shared" si="45"/>
        <v>0</v>
      </c>
      <c r="L244">
        <f t="shared" si="46"/>
        <v>0</v>
      </c>
      <c r="M244">
        <f t="shared" si="47"/>
        <v>0</v>
      </c>
      <c r="N244">
        <f t="shared" si="53"/>
        <v>0</v>
      </c>
      <c r="O244" s="12">
        <f t="shared" si="39"/>
        <v>0</v>
      </c>
      <c r="P244" s="23">
        <f t="shared" si="49"/>
        <v>1</v>
      </c>
      <c r="Q244">
        <f t="shared" si="50"/>
        <v>100</v>
      </c>
    </row>
    <row r="245" spans="2:17">
      <c r="B245" s="15">
        <v>42722</v>
      </c>
      <c r="C245" s="12">
        <f>VLOOKUP(B245,'Hash distribution and Revenue '!B247:S987,15,1)</f>
        <v>1023506.3199666898</v>
      </c>
      <c r="D245">
        <f>VLOOKUP(B245,'Hash distribution and Revenue '!B247:S987,10,1)</f>
        <v>0</v>
      </c>
      <c r="E245" s="12">
        <f t="shared" si="40"/>
        <v>0</v>
      </c>
      <c r="F245" s="12">
        <f t="shared" si="52"/>
        <v>0</v>
      </c>
      <c r="G245">
        <f t="shared" si="42"/>
        <v>0</v>
      </c>
      <c r="H245">
        <f t="shared" si="43"/>
        <v>0</v>
      </c>
      <c r="I245" s="21">
        <f t="shared" si="51"/>
        <v>0</v>
      </c>
      <c r="J245">
        <f t="shared" si="44"/>
        <v>0</v>
      </c>
      <c r="K245">
        <f t="shared" si="45"/>
        <v>0</v>
      </c>
      <c r="L245">
        <f t="shared" si="46"/>
        <v>0</v>
      </c>
      <c r="M245">
        <f t="shared" si="47"/>
        <v>0</v>
      </c>
      <c r="N245">
        <f t="shared" si="53"/>
        <v>0</v>
      </c>
      <c r="O245" s="12">
        <f t="shared" si="39"/>
        <v>0</v>
      </c>
      <c r="P245" s="23">
        <f t="shared" si="49"/>
        <v>1</v>
      </c>
      <c r="Q245">
        <f t="shared" si="50"/>
        <v>100</v>
      </c>
    </row>
    <row r="246" spans="2:17">
      <c r="B246" s="15">
        <v>42725</v>
      </c>
      <c r="C246" s="12">
        <f>VLOOKUP(B246,'Hash distribution and Revenue '!B248:S988,15,1)</f>
        <v>1077859.7101548633</v>
      </c>
      <c r="D246">
        <f>VLOOKUP(B246,'Hash distribution and Revenue '!B248:S988,10,1)</f>
        <v>0</v>
      </c>
      <c r="E246" s="12">
        <f t="shared" si="40"/>
        <v>0</v>
      </c>
      <c r="F246" s="12">
        <f t="shared" si="52"/>
        <v>0</v>
      </c>
      <c r="G246">
        <f t="shared" si="42"/>
        <v>0</v>
      </c>
      <c r="H246">
        <f t="shared" si="43"/>
        <v>0</v>
      </c>
      <c r="I246" s="21">
        <f t="shared" si="51"/>
        <v>0</v>
      </c>
      <c r="J246">
        <f t="shared" si="44"/>
        <v>0</v>
      </c>
      <c r="K246">
        <f t="shared" si="45"/>
        <v>0</v>
      </c>
      <c r="L246">
        <f t="shared" si="46"/>
        <v>0</v>
      </c>
      <c r="M246">
        <f t="shared" si="47"/>
        <v>0</v>
      </c>
      <c r="N246">
        <f t="shared" si="53"/>
        <v>0</v>
      </c>
      <c r="O246" s="12">
        <f t="shared" si="39"/>
        <v>0</v>
      </c>
      <c r="P246" s="23">
        <f t="shared" si="49"/>
        <v>1</v>
      </c>
      <c r="Q246">
        <f t="shared" si="50"/>
        <v>100</v>
      </c>
    </row>
    <row r="247" spans="2:17">
      <c r="B247" s="15">
        <v>42728</v>
      </c>
      <c r="C247" s="12">
        <f>VLOOKUP(B247,'Hash distribution and Revenue '!B249:S989,15,1)</f>
        <v>1203311.325425969</v>
      </c>
      <c r="D247">
        <f>VLOOKUP(B247,'Hash distribution and Revenue '!B249:S989,10,1)</f>
        <v>0</v>
      </c>
      <c r="E247" s="12">
        <f t="shared" si="40"/>
        <v>0</v>
      </c>
      <c r="F247" s="12">
        <f t="shared" si="52"/>
        <v>0</v>
      </c>
      <c r="G247">
        <f t="shared" si="42"/>
        <v>0</v>
      </c>
      <c r="H247">
        <f t="shared" si="43"/>
        <v>0</v>
      </c>
      <c r="I247" s="21">
        <f t="shared" si="51"/>
        <v>0</v>
      </c>
      <c r="J247">
        <f t="shared" si="44"/>
        <v>0</v>
      </c>
      <c r="K247">
        <f t="shared" si="45"/>
        <v>0</v>
      </c>
      <c r="L247">
        <f t="shared" si="46"/>
        <v>0</v>
      </c>
      <c r="M247">
        <f t="shared" si="47"/>
        <v>0</v>
      </c>
      <c r="N247">
        <f t="shared" si="53"/>
        <v>0</v>
      </c>
      <c r="O247" s="12">
        <f t="shared" si="39"/>
        <v>0</v>
      </c>
      <c r="P247" s="23">
        <f t="shared" si="49"/>
        <v>1</v>
      </c>
      <c r="Q247">
        <f t="shared" si="50"/>
        <v>100</v>
      </c>
    </row>
    <row r="248" spans="2:17">
      <c r="B248" s="15">
        <v>42731</v>
      </c>
      <c r="C248" s="12">
        <f>VLOOKUP(B248,'Hash distribution and Revenue '!B250:S990,15,1)</f>
        <v>1294348.400200414</v>
      </c>
      <c r="D248">
        <f>VLOOKUP(B248,'Hash distribution and Revenue '!B250:S990,10,1)</f>
        <v>0</v>
      </c>
      <c r="E248" s="12">
        <f t="shared" si="40"/>
        <v>0</v>
      </c>
      <c r="F248" s="12">
        <f t="shared" si="52"/>
        <v>0</v>
      </c>
      <c r="G248">
        <f t="shared" si="42"/>
        <v>0</v>
      </c>
      <c r="H248">
        <f t="shared" si="43"/>
        <v>0</v>
      </c>
      <c r="I248" s="21">
        <f t="shared" si="51"/>
        <v>0</v>
      </c>
      <c r="J248">
        <f t="shared" si="44"/>
        <v>0</v>
      </c>
      <c r="K248">
        <f t="shared" si="45"/>
        <v>0</v>
      </c>
      <c r="L248">
        <f t="shared" si="46"/>
        <v>0</v>
      </c>
      <c r="M248">
        <f t="shared" si="47"/>
        <v>0</v>
      </c>
      <c r="N248">
        <f t="shared" si="53"/>
        <v>0</v>
      </c>
      <c r="O248" s="12">
        <f t="shared" si="39"/>
        <v>0</v>
      </c>
      <c r="P248" s="23">
        <f t="shared" si="49"/>
        <v>1</v>
      </c>
      <c r="Q248">
        <f t="shared" si="50"/>
        <v>100</v>
      </c>
    </row>
    <row r="249" spans="2:17">
      <c r="B249" s="15">
        <v>42734</v>
      </c>
      <c r="C249" s="12">
        <f>VLOOKUP(B249,'Hash distribution and Revenue '!B251:S991,15,1)</f>
        <v>1322396.7594080723</v>
      </c>
      <c r="D249">
        <f>VLOOKUP(B249,'Hash distribution and Revenue '!B251:S991,10,1)</f>
        <v>0</v>
      </c>
      <c r="E249" s="12">
        <f t="shared" si="40"/>
        <v>0</v>
      </c>
      <c r="F249" s="12">
        <f t="shared" si="52"/>
        <v>0</v>
      </c>
      <c r="G249">
        <f t="shared" si="42"/>
        <v>0</v>
      </c>
      <c r="H249">
        <f t="shared" si="43"/>
        <v>0</v>
      </c>
      <c r="I249" s="21">
        <f t="shared" si="51"/>
        <v>0</v>
      </c>
      <c r="J249">
        <f t="shared" si="44"/>
        <v>0</v>
      </c>
      <c r="K249">
        <f t="shared" si="45"/>
        <v>0</v>
      </c>
      <c r="L249">
        <f t="shared" si="46"/>
        <v>0</v>
      </c>
      <c r="M249">
        <f t="shared" si="47"/>
        <v>0</v>
      </c>
      <c r="N249">
        <f t="shared" si="53"/>
        <v>0</v>
      </c>
      <c r="O249" s="12">
        <f t="shared" si="39"/>
        <v>0</v>
      </c>
      <c r="P249" s="23">
        <f t="shared" si="49"/>
        <v>1</v>
      </c>
      <c r="Q249">
        <f t="shared" si="50"/>
        <v>100</v>
      </c>
    </row>
    <row r="250" spans="2:17">
      <c r="B250" s="15">
        <v>42737</v>
      </c>
      <c r="C250" s="12">
        <f>VLOOKUP(B250,'Hash distribution and Revenue '!B252:S992,15,1)</f>
        <v>1636166.5415752903</v>
      </c>
      <c r="D250">
        <f>VLOOKUP(B250,'Hash distribution and Revenue '!B252:S992,10,1)</f>
        <v>0</v>
      </c>
      <c r="E250" s="12">
        <f t="shared" si="40"/>
        <v>0</v>
      </c>
      <c r="F250" s="12">
        <f t="shared" si="52"/>
        <v>0</v>
      </c>
      <c r="G250">
        <f t="shared" si="42"/>
        <v>0</v>
      </c>
      <c r="H250">
        <f t="shared" si="43"/>
        <v>0</v>
      </c>
      <c r="I250" s="21">
        <f t="shared" si="51"/>
        <v>0</v>
      </c>
      <c r="J250">
        <f t="shared" si="44"/>
        <v>0</v>
      </c>
      <c r="K250">
        <f t="shared" si="45"/>
        <v>0</v>
      </c>
      <c r="L250">
        <f t="shared" si="46"/>
        <v>0</v>
      </c>
      <c r="M250">
        <f t="shared" si="47"/>
        <v>0</v>
      </c>
      <c r="N250">
        <f t="shared" si="53"/>
        <v>0</v>
      </c>
      <c r="O250" s="12">
        <f t="shared" si="39"/>
        <v>0</v>
      </c>
      <c r="P250" s="23">
        <f t="shared" si="49"/>
        <v>1</v>
      </c>
      <c r="Q250">
        <f t="shared" si="50"/>
        <v>100</v>
      </c>
    </row>
    <row r="251" spans="2:17">
      <c r="B251" s="15">
        <v>42740</v>
      </c>
      <c r="C251" s="12">
        <f>VLOOKUP(B251,'Hash distribution and Revenue '!B253:S993,15,1)</f>
        <v>1662128.5723695222</v>
      </c>
      <c r="D251">
        <f>VLOOKUP(B251,'Hash distribution and Revenue '!B253:S993,10,1)</f>
        <v>0</v>
      </c>
      <c r="E251" s="12">
        <f t="shared" si="40"/>
        <v>0</v>
      </c>
      <c r="F251" s="12">
        <f t="shared" si="52"/>
        <v>0</v>
      </c>
      <c r="G251">
        <f t="shared" si="42"/>
        <v>0</v>
      </c>
      <c r="H251">
        <f t="shared" si="43"/>
        <v>0</v>
      </c>
      <c r="I251" s="21">
        <f t="shared" si="51"/>
        <v>0</v>
      </c>
      <c r="J251">
        <f t="shared" si="44"/>
        <v>0</v>
      </c>
      <c r="K251">
        <f t="shared" si="45"/>
        <v>0</v>
      </c>
      <c r="L251">
        <f t="shared" si="46"/>
        <v>0</v>
      </c>
      <c r="M251">
        <f t="shared" si="47"/>
        <v>0</v>
      </c>
      <c r="N251">
        <f t="shared" si="53"/>
        <v>0</v>
      </c>
      <c r="O251" s="12">
        <f t="shared" si="39"/>
        <v>0</v>
      </c>
      <c r="P251" s="23">
        <f t="shared" si="49"/>
        <v>1</v>
      </c>
      <c r="Q251">
        <f t="shared" si="50"/>
        <v>100</v>
      </c>
    </row>
    <row r="252" spans="2:17">
      <c r="B252" s="15">
        <v>42743</v>
      </c>
      <c r="C252" s="12">
        <f>VLOOKUP(B252,'Hash distribution and Revenue '!B254:S994,15,1)</f>
        <v>1472776.2147258895</v>
      </c>
      <c r="D252">
        <f>VLOOKUP(B252,'Hash distribution and Revenue '!B254:S994,10,1)</f>
        <v>0</v>
      </c>
      <c r="E252" s="12">
        <f t="shared" si="40"/>
        <v>0</v>
      </c>
      <c r="F252" s="12">
        <f t="shared" si="52"/>
        <v>0</v>
      </c>
      <c r="G252">
        <f t="shared" si="42"/>
        <v>0</v>
      </c>
      <c r="H252">
        <f t="shared" si="43"/>
        <v>0</v>
      </c>
      <c r="I252" s="21">
        <f t="shared" si="51"/>
        <v>0</v>
      </c>
      <c r="J252">
        <f t="shared" si="44"/>
        <v>0</v>
      </c>
      <c r="K252">
        <f t="shared" si="45"/>
        <v>0</v>
      </c>
      <c r="L252">
        <f t="shared" si="46"/>
        <v>0</v>
      </c>
      <c r="M252">
        <f t="shared" si="47"/>
        <v>0</v>
      </c>
      <c r="N252">
        <f t="shared" si="53"/>
        <v>0</v>
      </c>
      <c r="O252" s="12">
        <f t="shared" si="39"/>
        <v>0</v>
      </c>
      <c r="P252" s="23">
        <f t="shared" si="49"/>
        <v>1</v>
      </c>
      <c r="Q252">
        <f t="shared" si="50"/>
        <v>100</v>
      </c>
    </row>
    <row r="253" spans="2:17">
      <c r="B253" s="15">
        <v>42746</v>
      </c>
      <c r="C253" s="12">
        <f>VLOOKUP(B253,'Hash distribution and Revenue '!B255:S995,15,1)</f>
        <v>1161330.9895994475</v>
      </c>
      <c r="D253">
        <f>VLOOKUP(B253,'Hash distribution and Revenue '!B255:S995,10,1)</f>
        <v>0</v>
      </c>
      <c r="E253" s="12">
        <f t="shared" si="40"/>
        <v>0</v>
      </c>
      <c r="F253" s="12">
        <f t="shared" si="52"/>
        <v>0</v>
      </c>
      <c r="G253">
        <f t="shared" si="42"/>
        <v>0</v>
      </c>
      <c r="H253">
        <f t="shared" si="43"/>
        <v>0</v>
      </c>
      <c r="I253" s="21">
        <f t="shared" si="51"/>
        <v>0</v>
      </c>
      <c r="J253">
        <f t="shared" si="44"/>
        <v>0</v>
      </c>
      <c r="K253">
        <f t="shared" si="45"/>
        <v>0</v>
      </c>
      <c r="L253">
        <f t="shared" si="46"/>
        <v>0</v>
      </c>
      <c r="M253">
        <f t="shared" si="47"/>
        <v>0</v>
      </c>
      <c r="N253">
        <f t="shared" si="53"/>
        <v>0</v>
      </c>
      <c r="O253" s="12">
        <f t="shared" si="39"/>
        <v>0</v>
      </c>
      <c r="P253" s="23">
        <f t="shared" si="49"/>
        <v>1</v>
      </c>
      <c r="Q253">
        <f t="shared" si="50"/>
        <v>100</v>
      </c>
    </row>
    <row r="254" spans="2:17">
      <c r="B254" s="15">
        <v>42749</v>
      </c>
      <c r="C254" s="12">
        <f>VLOOKUP(B254,'Hash distribution and Revenue '!B256:S996,15,1)</f>
        <v>1288128.4134362293</v>
      </c>
      <c r="D254">
        <f>VLOOKUP(B254,'Hash distribution and Revenue '!B256:S996,10,1)</f>
        <v>0</v>
      </c>
      <c r="E254" s="12">
        <f t="shared" si="40"/>
        <v>0</v>
      </c>
      <c r="F254" s="12">
        <f t="shared" si="52"/>
        <v>0</v>
      </c>
      <c r="G254">
        <f t="shared" si="42"/>
        <v>0</v>
      </c>
      <c r="H254">
        <f t="shared" si="43"/>
        <v>0</v>
      </c>
      <c r="I254" s="21">
        <f t="shared" si="51"/>
        <v>0</v>
      </c>
      <c r="J254">
        <f t="shared" si="44"/>
        <v>0</v>
      </c>
      <c r="K254">
        <f t="shared" si="45"/>
        <v>0</v>
      </c>
      <c r="L254">
        <f t="shared" si="46"/>
        <v>0</v>
      </c>
      <c r="M254">
        <f t="shared" si="47"/>
        <v>0</v>
      </c>
      <c r="N254">
        <f t="shared" si="53"/>
        <v>0</v>
      </c>
      <c r="O254" s="12">
        <f t="shared" si="39"/>
        <v>0</v>
      </c>
      <c r="P254" s="23">
        <f t="shared" si="49"/>
        <v>1</v>
      </c>
      <c r="Q254">
        <f t="shared" si="50"/>
        <v>100</v>
      </c>
    </row>
    <row r="255" spans="2:17">
      <c r="B255" s="15">
        <v>42752</v>
      </c>
      <c r="C255" s="12">
        <f>VLOOKUP(B255,'Hash distribution and Revenue '!B257:S997,15,1)</f>
        <v>1496294.4232540661</v>
      </c>
      <c r="D255">
        <f>VLOOKUP(B255,'Hash distribution and Revenue '!B257:S997,10,1)</f>
        <v>0</v>
      </c>
      <c r="E255" s="12">
        <f t="shared" si="40"/>
        <v>0</v>
      </c>
      <c r="F255" s="12">
        <f t="shared" si="52"/>
        <v>0</v>
      </c>
      <c r="G255">
        <f t="shared" si="42"/>
        <v>0</v>
      </c>
      <c r="H255">
        <f t="shared" si="43"/>
        <v>0</v>
      </c>
      <c r="I255" s="21">
        <f t="shared" si="51"/>
        <v>0</v>
      </c>
      <c r="J255">
        <f t="shared" si="44"/>
        <v>0</v>
      </c>
      <c r="K255">
        <f t="shared" si="45"/>
        <v>0</v>
      </c>
      <c r="L255">
        <f t="shared" si="46"/>
        <v>0</v>
      </c>
      <c r="M255">
        <f t="shared" si="47"/>
        <v>0</v>
      </c>
      <c r="N255">
        <f t="shared" si="53"/>
        <v>0</v>
      </c>
      <c r="O255" s="12">
        <f t="shared" si="39"/>
        <v>0</v>
      </c>
      <c r="P255" s="23">
        <f t="shared" si="49"/>
        <v>1</v>
      </c>
      <c r="Q255">
        <f t="shared" si="50"/>
        <v>100</v>
      </c>
    </row>
    <row r="256" spans="2:17">
      <c r="B256" s="15">
        <v>42755</v>
      </c>
      <c r="C256" s="12">
        <f>VLOOKUP(B256,'Hash distribution and Revenue '!B258:S998,15,1)</f>
        <v>1524115.3280307427</v>
      </c>
      <c r="D256">
        <f>VLOOKUP(B256,'Hash distribution and Revenue '!B258:S998,10,1)</f>
        <v>0</v>
      </c>
      <c r="E256" s="12">
        <f t="shared" si="40"/>
        <v>0</v>
      </c>
      <c r="F256" s="12">
        <f t="shared" si="52"/>
        <v>0</v>
      </c>
      <c r="G256">
        <f t="shared" si="42"/>
        <v>0</v>
      </c>
      <c r="H256">
        <f t="shared" si="43"/>
        <v>0</v>
      </c>
      <c r="I256" s="21">
        <f t="shared" si="51"/>
        <v>0</v>
      </c>
      <c r="J256">
        <f t="shared" si="44"/>
        <v>0</v>
      </c>
      <c r="K256">
        <f t="shared" si="45"/>
        <v>0</v>
      </c>
      <c r="L256">
        <f t="shared" si="46"/>
        <v>0</v>
      </c>
      <c r="M256">
        <f t="shared" si="47"/>
        <v>0</v>
      </c>
      <c r="N256">
        <f t="shared" si="53"/>
        <v>0</v>
      </c>
      <c r="O256" s="12">
        <f t="shared" si="39"/>
        <v>0</v>
      </c>
      <c r="P256" s="23">
        <f t="shared" si="49"/>
        <v>1</v>
      </c>
      <c r="Q256">
        <f t="shared" si="50"/>
        <v>100</v>
      </c>
    </row>
    <row r="257" spans="2:17">
      <c r="B257" s="15">
        <v>42758</v>
      </c>
      <c r="C257" s="12">
        <f>VLOOKUP(B257,'Hash distribution and Revenue '!B259:S999,15,1)</f>
        <v>1401166.5729846423</v>
      </c>
      <c r="D257">
        <f>VLOOKUP(B257,'Hash distribution and Revenue '!B259:S999,10,1)</f>
        <v>0</v>
      </c>
      <c r="E257" s="12">
        <f t="shared" si="40"/>
        <v>0</v>
      </c>
      <c r="F257" s="12">
        <f t="shared" si="52"/>
        <v>0</v>
      </c>
      <c r="G257">
        <f t="shared" si="42"/>
        <v>0</v>
      </c>
      <c r="H257">
        <f t="shared" si="43"/>
        <v>0</v>
      </c>
      <c r="I257" s="21">
        <f t="shared" si="51"/>
        <v>0</v>
      </c>
      <c r="J257">
        <f t="shared" si="44"/>
        <v>0</v>
      </c>
      <c r="K257">
        <f t="shared" si="45"/>
        <v>0</v>
      </c>
      <c r="L257">
        <f t="shared" si="46"/>
        <v>0</v>
      </c>
      <c r="M257">
        <f t="shared" si="47"/>
        <v>0</v>
      </c>
      <c r="N257">
        <f t="shared" si="53"/>
        <v>0</v>
      </c>
      <c r="O257" s="12">
        <f t="shared" ref="O257:O320" si="54">M257+N257</f>
        <v>0</v>
      </c>
      <c r="P257" s="23">
        <f t="shared" si="49"/>
        <v>1</v>
      </c>
      <c r="Q257">
        <f t="shared" si="50"/>
        <v>100</v>
      </c>
    </row>
    <row r="258" spans="2:17">
      <c r="B258" s="15">
        <v>42761</v>
      </c>
      <c r="C258" s="12">
        <f>VLOOKUP(B258,'Hash distribution and Revenue '!B260:S1000,15,1)</f>
        <v>1448657.01370513</v>
      </c>
      <c r="D258">
        <f>VLOOKUP(B258,'Hash distribution and Revenue '!B260:S1000,10,1)</f>
        <v>0</v>
      </c>
      <c r="E258" s="12">
        <f t="shared" si="40"/>
        <v>0</v>
      </c>
      <c r="F258" s="12">
        <f t="shared" si="52"/>
        <v>0</v>
      </c>
      <c r="G258">
        <f t="shared" si="42"/>
        <v>0</v>
      </c>
      <c r="H258">
        <f t="shared" si="43"/>
        <v>0</v>
      </c>
      <c r="I258" s="21">
        <f t="shared" si="51"/>
        <v>0</v>
      </c>
      <c r="J258">
        <f t="shared" si="44"/>
        <v>0</v>
      </c>
      <c r="K258">
        <f t="shared" si="45"/>
        <v>0</v>
      </c>
      <c r="L258">
        <f t="shared" si="46"/>
        <v>0</v>
      </c>
      <c r="M258">
        <f t="shared" si="47"/>
        <v>0</v>
      </c>
      <c r="N258">
        <f t="shared" si="53"/>
        <v>0</v>
      </c>
      <c r="O258" s="12">
        <f t="shared" si="54"/>
        <v>0</v>
      </c>
      <c r="P258" s="23">
        <f t="shared" si="49"/>
        <v>1</v>
      </c>
      <c r="Q258">
        <f t="shared" si="50"/>
        <v>100</v>
      </c>
    </row>
    <row r="259" spans="2:17">
      <c r="B259" s="15">
        <v>42764</v>
      </c>
      <c r="C259" s="12">
        <f>VLOOKUP(B259,'Hash distribution and Revenue '!B261:S1001,15,1)</f>
        <v>1501529.734946392</v>
      </c>
      <c r="D259">
        <f>VLOOKUP(B259,'Hash distribution and Revenue '!B261:S1001,10,1)</f>
        <v>0</v>
      </c>
      <c r="E259" s="12">
        <f t="shared" si="40"/>
        <v>0</v>
      </c>
      <c r="F259" s="12">
        <f t="shared" si="52"/>
        <v>0</v>
      </c>
      <c r="G259">
        <f t="shared" si="42"/>
        <v>0</v>
      </c>
      <c r="H259">
        <f t="shared" si="43"/>
        <v>0</v>
      </c>
      <c r="I259" s="21">
        <f t="shared" si="51"/>
        <v>0</v>
      </c>
      <c r="J259">
        <f t="shared" si="44"/>
        <v>0</v>
      </c>
      <c r="K259">
        <f t="shared" si="45"/>
        <v>0</v>
      </c>
      <c r="L259">
        <f t="shared" si="46"/>
        <v>0</v>
      </c>
      <c r="M259">
        <f t="shared" si="47"/>
        <v>0</v>
      </c>
      <c r="N259">
        <f t="shared" si="53"/>
        <v>0</v>
      </c>
      <c r="O259" s="12">
        <f t="shared" si="54"/>
        <v>0</v>
      </c>
      <c r="P259" s="23">
        <f t="shared" si="49"/>
        <v>1</v>
      </c>
      <c r="Q259">
        <f t="shared" si="50"/>
        <v>100</v>
      </c>
    </row>
    <row r="260" spans="2:17">
      <c r="B260" s="15">
        <v>42767</v>
      </c>
      <c r="C260" s="12">
        <f>VLOOKUP(B260,'Hash distribution and Revenue '!B262:S1002,15,1)</f>
        <v>1610365.3548298704</v>
      </c>
      <c r="D260">
        <f>VLOOKUP(B260,'Hash distribution and Revenue '!B262:S1002,10,1)</f>
        <v>0</v>
      </c>
      <c r="E260" s="12">
        <f t="shared" si="40"/>
        <v>0</v>
      </c>
      <c r="F260" s="12">
        <f t="shared" si="52"/>
        <v>0</v>
      </c>
      <c r="G260">
        <f t="shared" si="42"/>
        <v>0</v>
      </c>
      <c r="H260">
        <f t="shared" si="43"/>
        <v>0</v>
      </c>
      <c r="I260" s="21">
        <f t="shared" si="51"/>
        <v>0</v>
      </c>
      <c r="J260">
        <f t="shared" si="44"/>
        <v>0</v>
      </c>
      <c r="K260">
        <f t="shared" si="45"/>
        <v>0</v>
      </c>
      <c r="L260">
        <f t="shared" si="46"/>
        <v>0</v>
      </c>
      <c r="M260">
        <f t="shared" si="47"/>
        <v>0</v>
      </c>
      <c r="N260">
        <f t="shared" si="53"/>
        <v>0</v>
      </c>
      <c r="O260" s="12">
        <f t="shared" si="54"/>
        <v>0</v>
      </c>
      <c r="P260" s="23">
        <f t="shared" si="49"/>
        <v>1</v>
      </c>
      <c r="Q260">
        <f t="shared" si="50"/>
        <v>100</v>
      </c>
    </row>
    <row r="261" spans="2:17">
      <c r="B261" s="15">
        <v>42770</v>
      </c>
      <c r="C261" s="12">
        <f>VLOOKUP(B261,'Hash distribution and Revenue '!B263:S1003,15,1)</f>
        <v>1757240.4968349489</v>
      </c>
      <c r="D261">
        <f>VLOOKUP(B261,'Hash distribution and Revenue '!B263:S1003,10,1)</f>
        <v>0</v>
      </c>
      <c r="E261" s="12">
        <f t="shared" si="40"/>
        <v>0</v>
      </c>
      <c r="F261" s="12">
        <f t="shared" si="52"/>
        <v>0</v>
      </c>
      <c r="G261">
        <f t="shared" si="42"/>
        <v>0</v>
      </c>
      <c r="H261">
        <f t="shared" si="43"/>
        <v>0</v>
      </c>
      <c r="I261" s="21">
        <f t="shared" si="51"/>
        <v>0</v>
      </c>
      <c r="J261">
        <f t="shared" si="44"/>
        <v>0</v>
      </c>
      <c r="K261">
        <f t="shared" si="45"/>
        <v>0</v>
      </c>
      <c r="L261">
        <f t="shared" si="46"/>
        <v>0</v>
      </c>
      <c r="M261">
        <f t="shared" si="47"/>
        <v>0</v>
      </c>
      <c r="N261">
        <f t="shared" si="53"/>
        <v>0</v>
      </c>
      <c r="O261" s="12">
        <f t="shared" si="54"/>
        <v>0</v>
      </c>
      <c r="P261" s="23">
        <f t="shared" si="49"/>
        <v>1</v>
      </c>
      <c r="Q261">
        <f t="shared" si="50"/>
        <v>100</v>
      </c>
    </row>
    <row r="262" spans="2:17">
      <c r="B262" s="15">
        <v>42773</v>
      </c>
      <c r="C262" s="12">
        <f>VLOOKUP(B262,'Hash distribution and Revenue '!B264:S1004,15,1)</f>
        <v>1644840.5035683576</v>
      </c>
      <c r="D262">
        <f>VLOOKUP(B262,'Hash distribution and Revenue '!B264:S1004,10,1)</f>
        <v>0</v>
      </c>
      <c r="E262" s="12">
        <f t="shared" ref="E262:E325" si="55">D262*1000000</f>
        <v>0</v>
      </c>
      <c r="F262" s="12">
        <f t="shared" si="52"/>
        <v>0</v>
      </c>
      <c r="G262">
        <f t="shared" ref="G262:G325" si="56">F262*1.2*24</f>
        <v>0</v>
      </c>
      <c r="H262">
        <f t="shared" ref="H262:H325" si="57">G262*0.127</f>
        <v>0</v>
      </c>
      <c r="I262" s="21">
        <f t="shared" si="51"/>
        <v>0</v>
      </c>
      <c r="J262">
        <f t="shared" ref="J262:J325" si="58">G262*0.06</f>
        <v>0</v>
      </c>
      <c r="K262">
        <f t="shared" ref="K262:K325" si="59">G262*0.05</f>
        <v>0</v>
      </c>
      <c r="L262">
        <f t="shared" ref="L262:L325" si="60">G262*0.04</f>
        <v>0</v>
      </c>
      <c r="M262">
        <f t="shared" ref="M262:M325" si="61">G262*0.02</f>
        <v>0</v>
      </c>
      <c r="N262">
        <f t="shared" si="53"/>
        <v>0</v>
      </c>
      <c r="O262" s="12">
        <f t="shared" si="54"/>
        <v>0</v>
      </c>
      <c r="P262" s="23">
        <f t="shared" ref="P262:P325" si="62">(C262-O262)/C262</f>
        <v>1</v>
      </c>
      <c r="Q262">
        <f t="shared" ref="Q262:Q325" si="63">P262*100</f>
        <v>100</v>
      </c>
    </row>
    <row r="263" spans="2:17">
      <c r="B263" s="15">
        <v>42776</v>
      </c>
      <c r="C263" s="12">
        <f>VLOOKUP(B263,'Hash distribution and Revenue '!B265:S1005,15,1)</f>
        <v>1491502.5051504814</v>
      </c>
      <c r="D263">
        <f>VLOOKUP(B263,'Hash distribution and Revenue '!B265:S1005,10,1)</f>
        <v>0</v>
      </c>
      <c r="E263" s="12">
        <f t="shared" si="55"/>
        <v>0</v>
      </c>
      <c r="F263" s="12">
        <f t="shared" si="52"/>
        <v>0</v>
      </c>
      <c r="G263">
        <f t="shared" si="56"/>
        <v>0</v>
      </c>
      <c r="H263">
        <f t="shared" si="57"/>
        <v>0</v>
      </c>
      <c r="I263" s="21">
        <f t="shared" ref="I263:I326" si="64">G263*$I$5</f>
        <v>0</v>
      </c>
      <c r="J263">
        <f t="shared" si="58"/>
        <v>0</v>
      </c>
      <c r="K263">
        <f t="shared" si="59"/>
        <v>0</v>
      </c>
      <c r="L263">
        <f t="shared" si="60"/>
        <v>0</v>
      </c>
      <c r="M263">
        <f t="shared" si="61"/>
        <v>0</v>
      </c>
      <c r="N263">
        <f t="shared" si="53"/>
        <v>0</v>
      </c>
      <c r="O263" s="12">
        <f t="shared" si="54"/>
        <v>0</v>
      </c>
      <c r="P263" s="23">
        <f t="shared" si="62"/>
        <v>1</v>
      </c>
      <c r="Q263">
        <f t="shared" si="63"/>
        <v>100</v>
      </c>
    </row>
    <row r="264" spans="2:17">
      <c r="B264" s="15">
        <v>42779</v>
      </c>
      <c r="C264" s="12">
        <f>VLOOKUP(B264,'Hash distribution and Revenue '!B266:S1006,15,1)</f>
        <v>1533166.1079959925</v>
      </c>
      <c r="D264">
        <f>VLOOKUP(B264,'Hash distribution and Revenue '!B266:S1006,10,1)</f>
        <v>0</v>
      </c>
      <c r="E264" s="12">
        <f t="shared" si="55"/>
        <v>0</v>
      </c>
      <c r="F264" s="12">
        <f t="shared" si="52"/>
        <v>0</v>
      </c>
      <c r="G264">
        <f t="shared" si="56"/>
        <v>0</v>
      </c>
      <c r="H264">
        <f t="shared" si="57"/>
        <v>0</v>
      </c>
      <c r="I264" s="21">
        <f t="shared" si="64"/>
        <v>0</v>
      </c>
      <c r="J264">
        <f t="shared" si="58"/>
        <v>0</v>
      </c>
      <c r="K264">
        <f t="shared" si="59"/>
        <v>0</v>
      </c>
      <c r="L264">
        <f t="shared" si="60"/>
        <v>0</v>
      </c>
      <c r="M264">
        <f t="shared" si="61"/>
        <v>0</v>
      </c>
      <c r="N264">
        <f t="shared" si="53"/>
        <v>0</v>
      </c>
      <c r="O264" s="12">
        <f t="shared" si="54"/>
        <v>0</v>
      </c>
      <c r="P264" s="23">
        <f t="shared" si="62"/>
        <v>1</v>
      </c>
      <c r="Q264">
        <f t="shared" si="63"/>
        <v>100</v>
      </c>
    </row>
    <row r="265" spans="2:17">
      <c r="B265" s="15">
        <v>42782</v>
      </c>
      <c r="C265" s="12">
        <f>VLOOKUP(B265,'Hash distribution and Revenue '!B267:S1007,15,1)</f>
        <v>1648388.3168734899</v>
      </c>
      <c r="D265">
        <f>VLOOKUP(B265,'Hash distribution and Revenue '!B267:S1007,10,1)</f>
        <v>0</v>
      </c>
      <c r="E265" s="12">
        <f t="shared" si="55"/>
        <v>0</v>
      </c>
      <c r="F265" s="12">
        <f t="shared" si="52"/>
        <v>0</v>
      </c>
      <c r="G265">
        <f t="shared" si="56"/>
        <v>0</v>
      </c>
      <c r="H265">
        <f t="shared" si="57"/>
        <v>0</v>
      </c>
      <c r="I265" s="21">
        <f t="shared" si="64"/>
        <v>0</v>
      </c>
      <c r="J265">
        <f t="shared" si="58"/>
        <v>0</v>
      </c>
      <c r="K265">
        <f t="shared" si="59"/>
        <v>0</v>
      </c>
      <c r="L265">
        <f t="shared" si="60"/>
        <v>0</v>
      </c>
      <c r="M265">
        <f t="shared" si="61"/>
        <v>0</v>
      </c>
      <c r="N265">
        <f t="shared" si="53"/>
        <v>0</v>
      </c>
      <c r="O265" s="12">
        <f t="shared" si="54"/>
        <v>0</v>
      </c>
      <c r="P265" s="23">
        <f t="shared" si="62"/>
        <v>1</v>
      </c>
      <c r="Q265">
        <f t="shared" si="63"/>
        <v>100</v>
      </c>
    </row>
    <row r="266" spans="2:17">
      <c r="B266" s="15">
        <v>42785</v>
      </c>
      <c r="C266" s="12">
        <f>VLOOKUP(B266,'Hash distribution and Revenue '!B268:S1008,15,1)</f>
        <v>1578733.3346546232</v>
      </c>
      <c r="D266">
        <f>VLOOKUP(B266,'Hash distribution and Revenue '!B268:S1008,10,1)</f>
        <v>0</v>
      </c>
      <c r="E266" s="12">
        <f t="shared" si="55"/>
        <v>0</v>
      </c>
      <c r="F266" s="12">
        <f t="shared" si="52"/>
        <v>0</v>
      </c>
      <c r="G266">
        <f t="shared" si="56"/>
        <v>0</v>
      </c>
      <c r="H266">
        <f t="shared" si="57"/>
        <v>0</v>
      </c>
      <c r="I266" s="21">
        <f t="shared" si="64"/>
        <v>0</v>
      </c>
      <c r="J266">
        <f t="shared" si="58"/>
        <v>0</v>
      </c>
      <c r="K266">
        <f t="shared" si="59"/>
        <v>0</v>
      </c>
      <c r="L266">
        <f t="shared" si="60"/>
        <v>0</v>
      </c>
      <c r="M266">
        <f t="shared" si="61"/>
        <v>0</v>
      </c>
      <c r="N266">
        <f t="shared" si="53"/>
        <v>0</v>
      </c>
      <c r="O266" s="12">
        <f t="shared" si="54"/>
        <v>0</v>
      </c>
      <c r="P266" s="23">
        <f t="shared" si="62"/>
        <v>1</v>
      </c>
      <c r="Q266">
        <f t="shared" si="63"/>
        <v>100</v>
      </c>
    </row>
    <row r="267" spans="2:17">
      <c r="B267" s="15">
        <v>42788</v>
      </c>
      <c r="C267" s="12">
        <f>VLOOKUP(B267,'Hash distribution and Revenue '!B269:S1009,15,1)</f>
        <v>1699730.1549812285</v>
      </c>
      <c r="D267">
        <f>VLOOKUP(B267,'Hash distribution and Revenue '!B269:S1009,10,1)</f>
        <v>0</v>
      </c>
      <c r="E267" s="12">
        <f t="shared" si="55"/>
        <v>0</v>
      </c>
      <c r="F267" s="12">
        <f t="shared" si="52"/>
        <v>0</v>
      </c>
      <c r="G267">
        <f t="shared" si="56"/>
        <v>0</v>
      </c>
      <c r="H267">
        <f t="shared" si="57"/>
        <v>0</v>
      </c>
      <c r="I267" s="21">
        <f t="shared" si="64"/>
        <v>0</v>
      </c>
      <c r="J267">
        <f t="shared" si="58"/>
        <v>0</v>
      </c>
      <c r="K267">
        <f t="shared" si="59"/>
        <v>0</v>
      </c>
      <c r="L267">
        <f t="shared" si="60"/>
        <v>0</v>
      </c>
      <c r="M267">
        <f t="shared" si="61"/>
        <v>0</v>
      </c>
      <c r="N267">
        <f t="shared" si="53"/>
        <v>0</v>
      </c>
      <c r="O267" s="12">
        <f t="shared" si="54"/>
        <v>0</v>
      </c>
      <c r="P267" s="23">
        <f t="shared" si="62"/>
        <v>1</v>
      </c>
      <c r="Q267">
        <f t="shared" si="63"/>
        <v>100</v>
      </c>
    </row>
    <row r="268" spans="2:17">
      <c r="B268" s="15">
        <v>42791</v>
      </c>
      <c r="C268" s="12">
        <f>VLOOKUP(B268,'Hash distribution and Revenue '!B270:S1010,15,1)</f>
        <v>1716705.8938725812</v>
      </c>
      <c r="D268">
        <f>VLOOKUP(B268,'Hash distribution and Revenue '!B270:S1010,10,1)</f>
        <v>0</v>
      </c>
      <c r="E268" s="12">
        <f t="shared" si="55"/>
        <v>0</v>
      </c>
      <c r="F268" s="12">
        <f t="shared" si="52"/>
        <v>0</v>
      </c>
      <c r="G268">
        <f t="shared" si="56"/>
        <v>0</v>
      </c>
      <c r="H268">
        <f t="shared" si="57"/>
        <v>0</v>
      </c>
      <c r="I268" s="21">
        <f t="shared" si="64"/>
        <v>0</v>
      </c>
      <c r="J268">
        <f t="shared" si="58"/>
        <v>0</v>
      </c>
      <c r="K268">
        <f t="shared" si="59"/>
        <v>0</v>
      </c>
      <c r="L268">
        <f t="shared" si="60"/>
        <v>0</v>
      </c>
      <c r="M268">
        <f t="shared" si="61"/>
        <v>0</v>
      </c>
      <c r="N268">
        <f t="shared" si="53"/>
        <v>0</v>
      </c>
      <c r="O268" s="12">
        <f t="shared" si="54"/>
        <v>0</v>
      </c>
      <c r="P268" s="23">
        <f t="shared" si="62"/>
        <v>1</v>
      </c>
      <c r="Q268">
        <f t="shared" si="63"/>
        <v>100</v>
      </c>
    </row>
    <row r="269" spans="2:17">
      <c r="B269" s="15">
        <v>42794</v>
      </c>
      <c r="C269" s="12">
        <f>VLOOKUP(B269,'Hash distribution and Revenue '!B271:S1011,15,1)</f>
        <v>1912473.3187566574</v>
      </c>
      <c r="D269">
        <f>VLOOKUP(B269,'Hash distribution and Revenue '!B271:S1011,10,1)</f>
        <v>0</v>
      </c>
      <c r="E269" s="12">
        <f t="shared" si="55"/>
        <v>0</v>
      </c>
      <c r="F269" s="12">
        <f t="shared" si="52"/>
        <v>0</v>
      </c>
      <c r="G269">
        <f t="shared" si="56"/>
        <v>0</v>
      </c>
      <c r="H269">
        <f t="shared" si="57"/>
        <v>0</v>
      </c>
      <c r="I269" s="21">
        <f t="shared" si="64"/>
        <v>0</v>
      </c>
      <c r="J269">
        <f t="shared" si="58"/>
        <v>0</v>
      </c>
      <c r="K269">
        <f t="shared" si="59"/>
        <v>0</v>
      </c>
      <c r="L269">
        <f t="shared" si="60"/>
        <v>0</v>
      </c>
      <c r="M269">
        <f t="shared" si="61"/>
        <v>0</v>
      </c>
      <c r="N269">
        <f t="shared" si="53"/>
        <v>0</v>
      </c>
      <c r="O269" s="12">
        <f t="shared" si="54"/>
        <v>0</v>
      </c>
      <c r="P269" s="23">
        <f t="shared" si="62"/>
        <v>1</v>
      </c>
      <c r="Q269">
        <f t="shared" si="63"/>
        <v>100</v>
      </c>
    </row>
    <row r="270" spans="2:17">
      <c r="B270" s="15">
        <v>42797</v>
      </c>
      <c r="C270" s="12">
        <f>VLOOKUP(B270,'Hash distribution and Revenue '!B272:S1012,15,1)</f>
        <v>2096925.335759626</v>
      </c>
      <c r="D270">
        <f>VLOOKUP(B270,'Hash distribution and Revenue '!B272:S1012,10,1)</f>
        <v>0</v>
      </c>
      <c r="E270" s="12">
        <f t="shared" si="55"/>
        <v>0</v>
      </c>
      <c r="F270" s="12">
        <f t="shared" si="52"/>
        <v>0</v>
      </c>
      <c r="G270">
        <f t="shared" si="56"/>
        <v>0</v>
      </c>
      <c r="H270">
        <f t="shared" si="57"/>
        <v>0</v>
      </c>
      <c r="I270" s="21">
        <f t="shared" si="64"/>
        <v>0</v>
      </c>
      <c r="J270">
        <f t="shared" si="58"/>
        <v>0</v>
      </c>
      <c r="K270">
        <f t="shared" si="59"/>
        <v>0</v>
      </c>
      <c r="L270">
        <f t="shared" si="60"/>
        <v>0</v>
      </c>
      <c r="M270">
        <f t="shared" si="61"/>
        <v>0</v>
      </c>
      <c r="N270">
        <f t="shared" si="53"/>
        <v>0</v>
      </c>
      <c r="O270" s="12">
        <f t="shared" si="54"/>
        <v>0</v>
      </c>
      <c r="P270" s="23">
        <f t="shared" si="62"/>
        <v>1</v>
      </c>
      <c r="Q270">
        <f t="shared" si="63"/>
        <v>100</v>
      </c>
    </row>
    <row r="271" spans="2:17">
      <c r="B271" s="15">
        <v>42800</v>
      </c>
      <c r="C271" s="12">
        <f>VLOOKUP(B271,'Hash distribution and Revenue '!B273:S1013,15,1)</f>
        <v>1951538.2383009847</v>
      </c>
      <c r="D271">
        <f>VLOOKUP(B271,'Hash distribution and Revenue '!B273:S1013,10,1)</f>
        <v>0</v>
      </c>
      <c r="E271" s="12">
        <f t="shared" si="55"/>
        <v>0</v>
      </c>
      <c r="F271" s="12">
        <f t="shared" si="52"/>
        <v>0</v>
      </c>
      <c r="G271">
        <f t="shared" si="56"/>
        <v>0</v>
      </c>
      <c r="H271">
        <f t="shared" si="57"/>
        <v>0</v>
      </c>
      <c r="I271" s="21">
        <f t="shared" si="64"/>
        <v>0</v>
      </c>
      <c r="J271">
        <f t="shared" si="58"/>
        <v>0</v>
      </c>
      <c r="K271">
        <f t="shared" si="59"/>
        <v>0</v>
      </c>
      <c r="L271">
        <f t="shared" si="60"/>
        <v>0</v>
      </c>
      <c r="M271">
        <f t="shared" si="61"/>
        <v>0</v>
      </c>
      <c r="N271">
        <f t="shared" si="53"/>
        <v>0</v>
      </c>
      <c r="O271" s="12">
        <f t="shared" si="54"/>
        <v>0</v>
      </c>
      <c r="P271" s="23">
        <f t="shared" si="62"/>
        <v>1</v>
      </c>
      <c r="Q271">
        <f t="shared" si="63"/>
        <v>100</v>
      </c>
    </row>
    <row r="272" spans="2:17">
      <c r="B272" s="15">
        <v>42803</v>
      </c>
      <c r="C272" s="12">
        <f>VLOOKUP(B272,'Hash distribution and Revenue '!B274:S1014,15,1)</f>
        <v>1800243.5257993608</v>
      </c>
      <c r="D272">
        <f>VLOOKUP(B272,'Hash distribution and Revenue '!B274:S1014,10,1)</f>
        <v>0</v>
      </c>
      <c r="E272" s="12">
        <f t="shared" si="55"/>
        <v>0</v>
      </c>
      <c r="F272" s="12">
        <f t="shared" si="52"/>
        <v>0</v>
      </c>
      <c r="G272">
        <f t="shared" si="56"/>
        <v>0</v>
      </c>
      <c r="H272">
        <f t="shared" si="57"/>
        <v>0</v>
      </c>
      <c r="I272" s="21">
        <f t="shared" si="64"/>
        <v>0</v>
      </c>
      <c r="J272">
        <f t="shared" si="58"/>
        <v>0</v>
      </c>
      <c r="K272">
        <f t="shared" si="59"/>
        <v>0</v>
      </c>
      <c r="L272">
        <f t="shared" si="60"/>
        <v>0</v>
      </c>
      <c r="M272">
        <f t="shared" si="61"/>
        <v>0</v>
      </c>
      <c r="N272">
        <f t="shared" si="53"/>
        <v>0</v>
      </c>
      <c r="O272" s="12">
        <f t="shared" si="54"/>
        <v>0</v>
      </c>
      <c r="P272" s="23">
        <f t="shared" si="62"/>
        <v>1</v>
      </c>
      <c r="Q272">
        <f t="shared" si="63"/>
        <v>100</v>
      </c>
    </row>
    <row r="273" spans="2:17">
      <c r="B273" s="15">
        <v>42806</v>
      </c>
      <c r="C273" s="12">
        <f>VLOOKUP(B273,'Hash distribution and Revenue '!B275:S1015,15,1)</f>
        <v>1862928.959570321</v>
      </c>
      <c r="D273">
        <f>VLOOKUP(B273,'Hash distribution and Revenue '!B275:S1015,10,1)</f>
        <v>0</v>
      </c>
      <c r="E273" s="12">
        <f t="shared" si="55"/>
        <v>0</v>
      </c>
      <c r="F273" s="12">
        <f t="shared" si="52"/>
        <v>0</v>
      </c>
      <c r="G273">
        <f t="shared" si="56"/>
        <v>0</v>
      </c>
      <c r="H273">
        <f t="shared" si="57"/>
        <v>0</v>
      </c>
      <c r="I273" s="21">
        <f t="shared" si="64"/>
        <v>0</v>
      </c>
      <c r="J273">
        <f t="shared" si="58"/>
        <v>0</v>
      </c>
      <c r="K273">
        <f t="shared" si="59"/>
        <v>0</v>
      </c>
      <c r="L273">
        <f t="shared" si="60"/>
        <v>0</v>
      </c>
      <c r="M273">
        <f t="shared" si="61"/>
        <v>0</v>
      </c>
      <c r="N273">
        <f t="shared" si="53"/>
        <v>0</v>
      </c>
      <c r="O273" s="12">
        <f t="shared" si="54"/>
        <v>0</v>
      </c>
      <c r="P273" s="23">
        <f t="shared" si="62"/>
        <v>1</v>
      </c>
      <c r="Q273">
        <f t="shared" si="63"/>
        <v>100</v>
      </c>
    </row>
    <row r="274" spans="2:17">
      <c r="B274" s="15">
        <v>42809</v>
      </c>
      <c r="C274" s="12">
        <f>VLOOKUP(B274,'Hash distribution and Revenue '!B276:S1016,15,1)</f>
        <v>1954476.1201100175</v>
      </c>
      <c r="D274">
        <f>VLOOKUP(B274,'Hash distribution and Revenue '!B276:S1016,10,1)</f>
        <v>0</v>
      </c>
      <c r="E274" s="12">
        <f t="shared" si="55"/>
        <v>0</v>
      </c>
      <c r="F274" s="12">
        <f t="shared" si="52"/>
        <v>0</v>
      </c>
      <c r="G274">
        <f t="shared" si="56"/>
        <v>0</v>
      </c>
      <c r="H274">
        <f t="shared" si="57"/>
        <v>0</v>
      </c>
      <c r="I274" s="21">
        <f t="shared" si="64"/>
        <v>0</v>
      </c>
      <c r="J274">
        <f t="shared" si="58"/>
        <v>0</v>
      </c>
      <c r="K274">
        <f t="shared" si="59"/>
        <v>0</v>
      </c>
      <c r="L274">
        <f t="shared" si="60"/>
        <v>0</v>
      </c>
      <c r="M274">
        <f t="shared" si="61"/>
        <v>0</v>
      </c>
      <c r="N274">
        <f t="shared" si="53"/>
        <v>0</v>
      </c>
      <c r="O274" s="12">
        <f t="shared" si="54"/>
        <v>0</v>
      </c>
      <c r="P274" s="23">
        <f t="shared" si="62"/>
        <v>1</v>
      </c>
      <c r="Q274">
        <f t="shared" si="63"/>
        <v>100</v>
      </c>
    </row>
    <row r="275" spans="2:17">
      <c r="B275" s="15">
        <v>42812</v>
      </c>
      <c r="C275" s="12">
        <f>VLOOKUP(B275,'Hash distribution and Revenue '!B277:S1017,15,1)</f>
        <v>1486561.52613348</v>
      </c>
      <c r="D275">
        <f>VLOOKUP(B275,'Hash distribution and Revenue '!B277:S1017,10,1)</f>
        <v>0</v>
      </c>
      <c r="E275" s="12">
        <f t="shared" si="55"/>
        <v>0</v>
      </c>
      <c r="F275" s="12">
        <f t="shared" si="52"/>
        <v>0</v>
      </c>
      <c r="G275">
        <f t="shared" si="56"/>
        <v>0</v>
      </c>
      <c r="H275">
        <f t="shared" si="57"/>
        <v>0</v>
      </c>
      <c r="I275" s="21">
        <f t="shared" si="64"/>
        <v>0</v>
      </c>
      <c r="J275">
        <f t="shared" si="58"/>
        <v>0</v>
      </c>
      <c r="K275">
        <f t="shared" si="59"/>
        <v>0</v>
      </c>
      <c r="L275">
        <f t="shared" si="60"/>
        <v>0</v>
      </c>
      <c r="M275">
        <f t="shared" si="61"/>
        <v>0</v>
      </c>
      <c r="N275">
        <f t="shared" si="53"/>
        <v>0</v>
      </c>
      <c r="O275" s="12">
        <f t="shared" si="54"/>
        <v>0</v>
      </c>
      <c r="P275" s="23">
        <f t="shared" si="62"/>
        <v>1</v>
      </c>
      <c r="Q275">
        <f t="shared" si="63"/>
        <v>100</v>
      </c>
    </row>
    <row r="276" spans="2:17">
      <c r="B276" s="15">
        <v>42815</v>
      </c>
      <c r="C276" s="12">
        <f>VLOOKUP(B276,'Hash distribution and Revenue '!B278:S1018,15,1)</f>
        <v>1763116.0624034107</v>
      </c>
      <c r="D276">
        <f>VLOOKUP(B276,'Hash distribution and Revenue '!B278:S1018,10,1)</f>
        <v>0</v>
      </c>
      <c r="E276" s="12">
        <f t="shared" si="55"/>
        <v>0</v>
      </c>
      <c r="F276" s="12">
        <f t="shared" si="52"/>
        <v>0</v>
      </c>
      <c r="G276">
        <f t="shared" si="56"/>
        <v>0</v>
      </c>
      <c r="H276">
        <f t="shared" si="57"/>
        <v>0</v>
      </c>
      <c r="I276" s="21">
        <f t="shared" si="64"/>
        <v>0</v>
      </c>
      <c r="J276">
        <f t="shared" si="58"/>
        <v>0</v>
      </c>
      <c r="K276">
        <f t="shared" si="59"/>
        <v>0</v>
      </c>
      <c r="L276">
        <f t="shared" si="60"/>
        <v>0</v>
      </c>
      <c r="M276">
        <f t="shared" si="61"/>
        <v>0</v>
      </c>
      <c r="N276">
        <f t="shared" si="53"/>
        <v>0</v>
      </c>
      <c r="O276" s="12">
        <f t="shared" si="54"/>
        <v>0</v>
      </c>
      <c r="P276" s="23">
        <f t="shared" si="62"/>
        <v>1</v>
      </c>
      <c r="Q276">
        <f t="shared" si="63"/>
        <v>100</v>
      </c>
    </row>
    <row r="277" spans="2:17">
      <c r="B277" s="15">
        <v>42818</v>
      </c>
      <c r="C277" s="12">
        <f>VLOOKUP(B277,'Hash distribution and Revenue '!B279:S1019,15,1)</f>
        <v>1489007.3651665901</v>
      </c>
      <c r="D277">
        <f>VLOOKUP(B277,'Hash distribution and Revenue '!B279:S1019,10,1)</f>
        <v>0</v>
      </c>
      <c r="E277" s="12">
        <f t="shared" si="55"/>
        <v>0</v>
      </c>
      <c r="F277" s="12">
        <f t="shared" si="52"/>
        <v>0</v>
      </c>
      <c r="G277">
        <f t="shared" si="56"/>
        <v>0</v>
      </c>
      <c r="H277">
        <f t="shared" si="57"/>
        <v>0</v>
      </c>
      <c r="I277" s="21">
        <f t="shared" si="64"/>
        <v>0</v>
      </c>
      <c r="J277">
        <f t="shared" si="58"/>
        <v>0</v>
      </c>
      <c r="K277">
        <f t="shared" si="59"/>
        <v>0</v>
      </c>
      <c r="L277">
        <f t="shared" si="60"/>
        <v>0</v>
      </c>
      <c r="M277">
        <f t="shared" si="61"/>
        <v>0</v>
      </c>
      <c r="N277">
        <f t="shared" si="53"/>
        <v>0</v>
      </c>
      <c r="O277" s="12">
        <f t="shared" si="54"/>
        <v>0</v>
      </c>
      <c r="P277" s="23">
        <f t="shared" si="62"/>
        <v>1</v>
      </c>
      <c r="Q277">
        <f t="shared" si="63"/>
        <v>100</v>
      </c>
    </row>
    <row r="278" spans="2:17">
      <c r="B278" s="15">
        <v>42821</v>
      </c>
      <c r="C278" s="12">
        <f>VLOOKUP(B278,'Hash distribution and Revenue '!B280:S1020,15,1)</f>
        <v>1657506.6890651702</v>
      </c>
      <c r="D278">
        <f>VLOOKUP(B278,'Hash distribution and Revenue '!B280:S1020,10,1)</f>
        <v>0</v>
      </c>
      <c r="E278" s="12">
        <f t="shared" si="55"/>
        <v>0</v>
      </c>
      <c r="F278" s="12">
        <f t="shared" si="52"/>
        <v>0</v>
      </c>
      <c r="G278">
        <f t="shared" si="56"/>
        <v>0</v>
      </c>
      <c r="H278">
        <f t="shared" si="57"/>
        <v>0</v>
      </c>
      <c r="I278" s="21">
        <f t="shared" si="64"/>
        <v>0</v>
      </c>
      <c r="J278">
        <f t="shared" si="58"/>
        <v>0</v>
      </c>
      <c r="K278">
        <f t="shared" si="59"/>
        <v>0</v>
      </c>
      <c r="L278">
        <f t="shared" si="60"/>
        <v>0</v>
      </c>
      <c r="M278">
        <f t="shared" si="61"/>
        <v>0</v>
      </c>
      <c r="N278">
        <f t="shared" si="53"/>
        <v>0</v>
      </c>
      <c r="O278" s="12">
        <f t="shared" si="54"/>
        <v>0</v>
      </c>
      <c r="P278" s="23">
        <f t="shared" si="62"/>
        <v>1</v>
      </c>
      <c r="Q278">
        <f t="shared" si="63"/>
        <v>100</v>
      </c>
    </row>
    <row r="279" spans="2:17">
      <c r="B279" s="15">
        <v>42824</v>
      </c>
      <c r="C279" s="12">
        <f>VLOOKUP(B279,'Hash distribution and Revenue '!B281:S1021,15,1)</f>
        <v>1640640.4001370119</v>
      </c>
      <c r="D279">
        <f>VLOOKUP(B279,'Hash distribution and Revenue '!B281:S1021,10,1)</f>
        <v>0</v>
      </c>
      <c r="E279" s="12">
        <f t="shared" si="55"/>
        <v>0</v>
      </c>
      <c r="F279" s="12">
        <f t="shared" si="52"/>
        <v>0</v>
      </c>
      <c r="G279">
        <f t="shared" si="56"/>
        <v>0</v>
      </c>
      <c r="H279">
        <f t="shared" si="57"/>
        <v>0</v>
      </c>
      <c r="I279" s="21">
        <f t="shared" si="64"/>
        <v>0</v>
      </c>
      <c r="J279">
        <f t="shared" si="58"/>
        <v>0</v>
      </c>
      <c r="K279">
        <f t="shared" si="59"/>
        <v>0</v>
      </c>
      <c r="L279">
        <f t="shared" si="60"/>
        <v>0</v>
      </c>
      <c r="M279">
        <f t="shared" si="61"/>
        <v>0</v>
      </c>
      <c r="N279">
        <f t="shared" si="53"/>
        <v>0</v>
      </c>
      <c r="O279" s="12">
        <f t="shared" si="54"/>
        <v>0</v>
      </c>
      <c r="P279" s="23">
        <f t="shared" si="62"/>
        <v>1</v>
      </c>
      <c r="Q279">
        <f t="shared" si="63"/>
        <v>100</v>
      </c>
    </row>
    <row r="280" spans="2:17">
      <c r="B280" s="15">
        <v>42827</v>
      </c>
      <c r="C280" s="12">
        <f>VLOOKUP(B280,'Hash distribution and Revenue '!B282:S1022,15,1)</f>
        <v>1625706.3749968323</v>
      </c>
      <c r="D280">
        <f>VLOOKUP(B280,'Hash distribution and Revenue '!B282:S1022,10,1)</f>
        <v>0</v>
      </c>
      <c r="E280" s="12">
        <f t="shared" si="55"/>
        <v>0</v>
      </c>
      <c r="F280" s="12">
        <f t="shared" si="52"/>
        <v>0</v>
      </c>
      <c r="G280">
        <f t="shared" si="56"/>
        <v>0</v>
      </c>
      <c r="H280">
        <f t="shared" si="57"/>
        <v>0</v>
      </c>
      <c r="I280" s="21">
        <f t="shared" si="64"/>
        <v>0</v>
      </c>
      <c r="J280">
        <f t="shared" si="58"/>
        <v>0</v>
      </c>
      <c r="K280">
        <f t="shared" si="59"/>
        <v>0</v>
      </c>
      <c r="L280">
        <f t="shared" si="60"/>
        <v>0</v>
      </c>
      <c r="M280">
        <f t="shared" si="61"/>
        <v>0</v>
      </c>
      <c r="N280">
        <f t="shared" si="53"/>
        <v>0</v>
      </c>
      <c r="O280" s="12">
        <f t="shared" si="54"/>
        <v>0</v>
      </c>
      <c r="P280" s="23">
        <f t="shared" si="62"/>
        <v>1</v>
      </c>
      <c r="Q280">
        <f t="shared" si="63"/>
        <v>100</v>
      </c>
    </row>
    <row r="281" spans="2:17">
      <c r="B281" s="15">
        <v>42830</v>
      </c>
      <c r="C281" s="12">
        <f>VLOOKUP(B281,'Hash distribution and Revenue '!B283:S1023,15,1)</f>
        <v>1752462.3284063847</v>
      </c>
      <c r="D281">
        <f>VLOOKUP(B281,'Hash distribution and Revenue '!B283:S1023,10,1)</f>
        <v>0</v>
      </c>
      <c r="E281" s="12">
        <f t="shared" si="55"/>
        <v>0</v>
      </c>
      <c r="F281" s="12">
        <f t="shared" si="52"/>
        <v>0</v>
      </c>
      <c r="G281">
        <f t="shared" si="56"/>
        <v>0</v>
      </c>
      <c r="H281">
        <f t="shared" si="57"/>
        <v>0</v>
      </c>
      <c r="I281" s="21">
        <f t="shared" si="64"/>
        <v>0</v>
      </c>
      <c r="J281">
        <f t="shared" si="58"/>
        <v>0</v>
      </c>
      <c r="K281">
        <f t="shared" si="59"/>
        <v>0</v>
      </c>
      <c r="L281">
        <f t="shared" si="60"/>
        <v>0</v>
      </c>
      <c r="M281">
        <f t="shared" si="61"/>
        <v>0</v>
      </c>
      <c r="N281">
        <f t="shared" si="53"/>
        <v>0</v>
      </c>
      <c r="O281" s="12">
        <f t="shared" si="54"/>
        <v>0</v>
      </c>
      <c r="P281" s="23">
        <f t="shared" si="62"/>
        <v>1</v>
      </c>
      <c r="Q281">
        <f t="shared" si="63"/>
        <v>100</v>
      </c>
    </row>
    <row r="282" spans="2:17">
      <c r="B282" s="15">
        <v>42833</v>
      </c>
      <c r="C282" s="12">
        <f>VLOOKUP(B282,'Hash distribution and Revenue '!B284:S1024,15,1)</f>
        <v>1816451.4733979693</v>
      </c>
      <c r="D282">
        <f>VLOOKUP(B282,'Hash distribution and Revenue '!B284:S1024,10,1)</f>
        <v>0</v>
      </c>
      <c r="E282" s="12">
        <f t="shared" si="55"/>
        <v>0</v>
      </c>
      <c r="F282" s="12">
        <f t="shared" si="52"/>
        <v>0</v>
      </c>
      <c r="G282">
        <f t="shared" si="56"/>
        <v>0</v>
      </c>
      <c r="H282">
        <f t="shared" si="57"/>
        <v>0</v>
      </c>
      <c r="I282" s="21">
        <f t="shared" si="64"/>
        <v>0</v>
      </c>
      <c r="J282">
        <f t="shared" si="58"/>
        <v>0</v>
      </c>
      <c r="K282">
        <f t="shared" si="59"/>
        <v>0</v>
      </c>
      <c r="L282">
        <f t="shared" si="60"/>
        <v>0</v>
      </c>
      <c r="M282">
        <f t="shared" si="61"/>
        <v>0</v>
      </c>
      <c r="N282">
        <f t="shared" si="53"/>
        <v>0</v>
      </c>
      <c r="O282" s="12">
        <f t="shared" si="54"/>
        <v>0</v>
      </c>
      <c r="P282" s="23">
        <f t="shared" si="62"/>
        <v>1</v>
      </c>
      <c r="Q282">
        <f t="shared" si="63"/>
        <v>100</v>
      </c>
    </row>
    <row r="283" spans="2:17">
      <c r="B283" s="15">
        <v>42836</v>
      </c>
      <c r="C283" s="12">
        <f>VLOOKUP(B283,'Hash distribution and Revenue '!B285:S1025,15,1)</f>
        <v>1920686.5610043141</v>
      </c>
      <c r="D283">
        <f>VLOOKUP(B283,'Hash distribution and Revenue '!B285:S1025,10,1)</f>
        <v>0</v>
      </c>
      <c r="E283" s="12">
        <f t="shared" si="55"/>
        <v>0</v>
      </c>
      <c r="F283" s="12">
        <f t="shared" ref="F283:F346" si="65">E283/7.3</f>
        <v>0</v>
      </c>
      <c r="G283">
        <f t="shared" si="56"/>
        <v>0</v>
      </c>
      <c r="H283">
        <f t="shared" si="57"/>
        <v>0</v>
      </c>
      <c r="I283" s="21">
        <f t="shared" si="64"/>
        <v>0</v>
      </c>
      <c r="J283">
        <f t="shared" si="58"/>
        <v>0</v>
      </c>
      <c r="K283">
        <f t="shared" si="59"/>
        <v>0</v>
      </c>
      <c r="L283">
        <f t="shared" si="60"/>
        <v>0</v>
      </c>
      <c r="M283">
        <f t="shared" si="61"/>
        <v>0</v>
      </c>
      <c r="N283">
        <f t="shared" ref="N283:N346" si="66">F283*5000/7/547.5</f>
        <v>0</v>
      </c>
      <c r="O283" s="12">
        <f t="shared" si="54"/>
        <v>0</v>
      </c>
      <c r="P283" s="23">
        <f t="shared" si="62"/>
        <v>1</v>
      </c>
      <c r="Q283">
        <f t="shared" si="63"/>
        <v>100</v>
      </c>
    </row>
    <row r="284" spans="2:17">
      <c r="B284" s="15">
        <v>42839</v>
      </c>
      <c r="C284" s="12">
        <f>VLOOKUP(B284,'Hash distribution and Revenue '!B286:S1026,15,1)</f>
        <v>1775277.5840913963</v>
      </c>
      <c r="D284">
        <f>VLOOKUP(B284,'Hash distribution and Revenue '!B286:S1026,10,1)</f>
        <v>0</v>
      </c>
      <c r="E284" s="12">
        <f t="shared" si="55"/>
        <v>0</v>
      </c>
      <c r="F284" s="12">
        <f t="shared" si="65"/>
        <v>0</v>
      </c>
      <c r="G284">
        <f t="shared" si="56"/>
        <v>0</v>
      </c>
      <c r="H284">
        <f t="shared" si="57"/>
        <v>0</v>
      </c>
      <c r="I284" s="21">
        <f t="shared" si="64"/>
        <v>0</v>
      </c>
      <c r="J284">
        <f t="shared" si="58"/>
        <v>0</v>
      </c>
      <c r="K284">
        <f t="shared" si="59"/>
        <v>0</v>
      </c>
      <c r="L284">
        <f t="shared" si="60"/>
        <v>0</v>
      </c>
      <c r="M284">
        <f t="shared" si="61"/>
        <v>0</v>
      </c>
      <c r="N284">
        <f t="shared" si="66"/>
        <v>0</v>
      </c>
      <c r="O284" s="12">
        <f t="shared" si="54"/>
        <v>0</v>
      </c>
      <c r="P284" s="23">
        <f t="shared" si="62"/>
        <v>1</v>
      </c>
      <c r="Q284">
        <f t="shared" si="63"/>
        <v>100</v>
      </c>
    </row>
    <row r="285" spans="2:17">
      <c r="B285" s="15">
        <v>42842</v>
      </c>
      <c r="C285" s="12">
        <f>VLOOKUP(B285,'Hash distribution and Revenue '!B287:S1027,15,1)</f>
        <v>1796008.2140263645</v>
      </c>
      <c r="D285">
        <f>VLOOKUP(B285,'Hash distribution and Revenue '!B287:S1027,10,1)</f>
        <v>0</v>
      </c>
      <c r="E285" s="12">
        <f t="shared" si="55"/>
        <v>0</v>
      </c>
      <c r="F285" s="12">
        <f t="shared" si="65"/>
        <v>0</v>
      </c>
      <c r="G285">
        <f t="shared" si="56"/>
        <v>0</v>
      </c>
      <c r="H285">
        <f t="shared" si="57"/>
        <v>0</v>
      </c>
      <c r="I285" s="21">
        <f t="shared" si="64"/>
        <v>0</v>
      </c>
      <c r="J285">
        <f t="shared" si="58"/>
        <v>0</v>
      </c>
      <c r="K285">
        <f t="shared" si="59"/>
        <v>0</v>
      </c>
      <c r="L285">
        <f t="shared" si="60"/>
        <v>0</v>
      </c>
      <c r="M285">
        <f t="shared" si="61"/>
        <v>0</v>
      </c>
      <c r="N285">
        <f t="shared" si="66"/>
        <v>0</v>
      </c>
      <c r="O285" s="12">
        <f t="shared" si="54"/>
        <v>0</v>
      </c>
      <c r="P285" s="23">
        <f t="shared" si="62"/>
        <v>1</v>
      </c>
      <c r="Q285">
        <f t="shared" si="63"/>
        <v>100</v>
      </c>
    </row>
    <row r="286" spans="2:17">
      <c r="B286" s="15">
        <v>42845</v>
      </c>
      <c r="C286" s="12">
        <f>VLOOKUP(B286,'Hash distribution and Revenue '!B288:S1028,15,1)</f>
        <v>1803551.7855458043</v>
      </c>
      <c r="D286">
        <f>VLOOKUP(B286,'Hash distribution and Revenue '!B288:S1028,10,1)</f>
        <v>0</v>
      </c>
      <c r="E286" s="12">
        <f t="shared" si="55"/>
        <v>0</v>
      </c>
      <c r="F286" s="12">
        <f t="shared" si="65"/>
        <v>0</v>
      </c>
      <c r="G286">
        <f t="shared" si="56"/>
        <v>0</v>
      </c>
      <c r="H286">
        <f t="shared" si="57"/>
        <v>0</v>
      </c>
      <c r="I286" s="21">
        <f t="shared" si="64"/>
        <v>0</v>
      </c>
      <c r="J286">
        <f t="shared" si="58"/>
        <v>0</v>
      </c>
      <c r="K286">
        <f t="shared" si="59"/>
        <v>0</v>
      </c>
      <c r="L286">
        <f t="shared" si="60"/>
        <v>0</v>
      </c>
      <c r="M286">
        <f t="shared" si="61"/>
        <v>0</v>
      </c>
      <c r="N286">
        <f t="shared" si="66"/>
        <v>0</v>
      </c>
      <c r="O286" s="12">
        <f t="shared" si="54"/>
        <v>0</v>
      </c>
      <c r="P286" s="23">
        <f t="shared" si="62"/>
        <v>1</v>
      </c>
      <c r="Q286">
        <f t="shared" si="63"/>
        <v>100</v>
      </c>
    </row>
    <row r="287" spans="2:17">
      <c r="B287" s="15">
        <v>42848</v>
      </c>
      <c r="C287" s="12">
        <f>VLOOKUP(B287,'Hash distribution and Revenue '!B289:S1029,15,1)</f>
        <v>1855729.3773928881</v>
      </c>
      <c r="D287">
        <f>VLOOKUP(B287,'Hash distribution and Revenue '!B289:S1029,10,1)</f>
        <v>0</v>
      </c>
      <c r="E287" s="12">
        <f t="shared" si="55"/>
        <v>0</v>
      </c>
      <c r="F287" s="12">
        <f t="shared" si="65"/>
        <v>0</v>
      </c>
      <c r="G287">
        <f t="shared" si="56"/>
        <v>0</v>
      </c>
      <c r="H287">
        <f t="shared" si="57"/>
        <v>0</v>
      </c>
      <c r="I287" s="21">
        <f t="shared" si="64"/>
        <v>0</v>
      </c>
      <c r="J287">
        <f t="shared" si="58"/>
        <v>0</v>
      </c>
      <c r="K287">
        <f t="shared" si="59"/>
        <v>0</v>
      </c>
      <c r="L287">
        <f t="shared" si="60"/>
        <v>0</v>
      </c>
      <c r="M287">
        <f t="shared" si="61"/>
        <v>0</v>
      </c>
      <c r="N287">
        <f t="shared" si="66"/>
        <v>0</v>
      </c>
      <c r="O287" s="12">
        <f t="shared" si="54"/>
        <v>0</v>
      </c>
      <c r="P287" s="23">
        <f t="shared" si="62"/>
        <v>1</v>
      </c>
      <c r="Q287">
        <f t="shared" si="63"/>
        <v>100</v>
      </c>
    </row>
    <row r="288" spans="2:17">
      <c r="B288" s="15">
        <v>42851</v>
      </c>
      <c r="C288" s="12">
        <f>VLOOKUP(B288,'Hash distribution and Revenue '!B290:S1030,15,1)</f>
        <v>1944427.6938071256</v>
      </c>
      <c r="D288">
        <f>VLOOKUP(B288,'Hash distribution and Revenue '!B290:S1030,10,1)</f>
        <v>0</v>
      </c>
      <c r="E288" s="12">
        <f t="shared" si="55"/>
        <v>0</v>
      </c>
      <c r="F288" s="12">
        <f t="shared" si="65"/>
        <v>0</v>
      </c>
      <c r="G288">
        <f t="shared" si="56"/>
        <v>0</v>
      </c>
      <c r="H288">
        <f t="shared" si="57"/>
        <v>0</v>
      </c>
      <c r="I288" s="21">
        <f t="shared" si="64"/>
        <v>0</v>
      </c>
      <c r="J288">
        <f t="shared" si="58"/>
        <v>0</v>
      </c>
      <c r="K288">
        <f t="shared" si="59"/>
        <v>0</v>
      </c>
      <c r="L288">
        <f t="shared" si="60"/>
        <v>0</v>
      </c>
      <c r="M288">
        <f t="shared" si="61"/>
        <v>0</v>
      </c>
      <c r="N288">
        <f t="shared" si="66"/>
        <v>0</v>
      </c>
      <c r="O288" s="12">
        <f t="shared" si="54"/>
        <v>0</v>
      </c>
      <c r="P288" s="23">
        <f t="shared" si="62"/>
        <v>1</v>
      </c>
      <c r="Q288">
        <f t="shared" si="63"/>
        <v>100</v>
      </c>
    </row>
    <row r="289" spans="2:17">
      <c r="B289" s="15">
        <v>42854</v>
      </c>
      <c r="C289" s="12">
        <f>VLOOKUP(B289,'Hash distribution and Revenue '!B291:S1031,15,1)</f>
        <v>2041749.9867509571</v>
      </c>
      <c r="D289">
        <f>VLOOKUP(B289,'Hash distribution and Revenue '!B291:S1031,10,1)</f>
        <v>0</v>
      </c>
      <c r="E289" s="12">
        <f t="shared" si="55"/>
        <v>0</v>
      </c>
      <c r="F289" s="12">
        <f t="shared" si="65"/>
        <v>0</v>
      </c>
      <c r="G289">
        <f t="shared" si="56"/>
        <v>0</v>
      </c>
      <c r="H289">
        <f t="shared" si="57"/>
        <v>0</v>
      </c>
      <c r="I289" s="21">
        <f t="shared" si="64"/>
        <v>0</v>
      </c>
      <c r="J289">
        <f t="shared" si="58"/>
        <v>0</v>
      </c>
      <c r="K289">
        <f t="shared" si="59"/>
        <v>0</v>
      </c>
      <c r="L289">
        <f t="shared" si="60"/>
        <v>0</v>
      </c>
      <c r="M289">
        <f t="shared" si="61"/>
        <v>0</v>
      </c>
      <c r="N289">
        <f t="shared" si="66"/>
        <v>0</v>
      </c>
      <c r="O289" s="12">
        <f t="shared" si="54"/>
        <v>0</v>
      </c>
      <c r="P289" s="23">
        <f t="shared" si="62"/>
        <v>1</v>
      </c>
      <c r="Q289">
        <f t="shared" si="63"/>
        <v>100</v>
      </c>
    </row>
    <row r="290" spans="2:17">
      <c r="B290" s="15">
        <v>42857</v>
      </c>
      <c r="C290" s="12">
        <f>VLOOKUP(B290,'Hash distribution and Revenue '!B292:S1032,15,1)</f>
        <v>2235560.7298781835</v>
      </c>
      <c r="D290">
        <f>VLOOKUP(B290,'Hash distribution and Revenue '!B292:S1032,10,1)</f>
        <v>0</v>
      </c>
      <c r="E290" s="12">
        <f t="shared" si="55"/>
        <v>0</v>
      </c>
      <c r="F290" s="12">
        <f t="shared" si="65"/>
        <v>0</v>
      </c>
      <c r="G290">
        <f t="shared" si="56"/>
        <v>0</v>
      </c>
      <c r="H290">
        <f t="shared" si="57"/>
        <v>0</v>
      </c>
      <c r="I290" s="21">
        <f t="shared" si="64"/>
        <v>0</v>
      </c>
      <c r="J290">
        <f t="shared" si="58"/>
        <v>0</v>
      </c>
      <c r="K290">
        <f t="shared" si="59"/>
        <v>0</v>
      </c>
      <c r="L290">
        <f t="shared" si="60"/>
        <v>0</v>
      </c>
      <c r="M290">
        <f t="shared" si="61"/>
        <v>0</v>
      </c>
      <c r="N290">
        <f t="shared" si="66"/>
        <v>0</v>
      </c>
      <c r="O290" s="12">
        <f t="shared" si="54"/>
        <v>0</v>
      </c>
      <c r="P290" s="23">
        <f t="shared" si="62"/>
        <v>1</v>
      </c>
      <c r="Q290">
        <f t="shared" si="63"/>
        <v>100</v>
      </c>
    </row>
    <row r="291" spans="2:17">
      <c r="B291" s="15">
        <v>42860</v>
      </c>
      <c r="C291" s="12">
        <f>VLOOKUP(B291,'Hash distribution and Revenue '!B293:S1033,15,1)</f>
        <v>2430509.5444576684</v>
      </c>
      <c r="D291">
        <f>VLOOKUP(B291,'Hash distribution and Revenue '!B293:S1033,10,1)</f>
        <v>0</v>
      </c>
      <c r="E291" s="12">
        <f t="shared" si="55"/>
        <v>0</v>
      </c>
      <c r="F291" s="12">
        <f t="shared" si="65"/>
        <v>0</v>
      </c>
      <c r="G291">
        <f t="shared" si="56"/>
        <v>0</v>
      </c>
      <c r="H291">
        <f t="shared" si="57"/>
        <v>0</v>
      </c>
      <c r="I291" s="21">
        <f t="shared" si="64"/>
        <v>0</v>
      </c>
      <c r="J291">
        <f t="shared" si="58"/>
        <v>0</v>
      </c>
      <c r="K291">
        <f t="shared" si="59"/>
        <v>0</v>
      </c>
      <c r="L291">
        <f t="shared" si="60"/>
        <v>0</v>
      </c>
      <c r="M291">
        <f t="shared" si="61"/>
        <v>0</v>
      </c>
      <c r="N291">
        <f t="shared" si="66"/>
        <v>0</v>
      </c>
      <c r="O291" s="12">
        <f t="shared" si="54"/>
        <v>0</v>
      </c>
      <c r="P291" s="23">
        <f t="shared" si="62"/>
        <v>1</v>
      </c>
      <c r="Q291">
        <f t="shared" si="63"/>
        <v>100</v>
      </c>
    </row>
    <row r="292" spans="2:17">
      <c r="B292" s="15">
        <v>42863</v>
      </c>
      <c r="C292" s="12">
        <f>VLOOKUP(B292,'Hash distribution and Revenue '!B294:S1034,15,1)</f>
        <v>2716013.9774888488</v>
      </c>
      <c r="D292">
        <f>VLOOKUP(B292,'Hash distribution and Revenue '!B294:S1034,10,1)</f>
        <v>0</v>
      </c>
      <c r="E292" s="12">
        <f t="shared" si="55"/>
        <v>0</v>
      </c>
      <c r="F292" s="12">
        <f t="shared" si="65"/>
        <v>0</v>
      </c>
      <c r="G292">
        <f t="shared" si="56"/>
        <v>0</v>
      </c>
      <c r="H292">
        <f t="shared" si="57"/>
        <v>0</v>
      </c>
      <c r="I292" s="21">
        <f t="shared" si="64"/>
        <v>0</v>
      </c>
      <c r="J292">
        <f t="shared" si="58"/>
        <v>0</v>
      </c>
      <c r="K292">
        <f t="shared" si="59"/>
        <v>0</v>
      </c>
      <c r="L292">
        <f t="shared" si="60"/>
        <v>0</v>
      </c>
      <c r="M292">
        <f t="shared" si="61"/>
        <v>0</v>
      </c>
      <c r="N292">
        <f t="shared" si="66"/>
        <v>0</v>
      </c>
      <c r="O292" s="12">
        <f t="shared" si="54"/>
        <v>0</v>
      </c>
      <c r="P292" s="23">
        <f t="shared" si="62"/>
        <v>1</v>
      </c>
      <c r="Q292">
        <f t="shared" si="63"/>
        <v>100</v>
      </c>
    </row>
    <row r="293" spans="2:17">
      <c r="B293" s="15">
        <v>42866</v>
      </c>
      <c r="C293" s="12">
        <f>VLOOKUP(B293,'Hash distribution and Revenue '!B295:S1035,15,1)</f>
        <v>2826259.5134445373</v>
      </c>
      <c r="D293">
        <f>VLOOKUP(B293,'Hash distribution and Revenue '!B295:S1035,10,1)</f>
        <v>0</v>
      </c>
      <c r="E293" s="12">
        <f t="shared" si="55"/>
        <v>0</v>
      </c>
      <c r="F293" s="12">
        <f t="shared" si="65"/>
        <v>0</v>
      </c>
      <c r="G293">
        <f t="shared" si="56"/>
        <v>0</v>
      </c>
      <c r="H293">
        <f t="shared" si="57"/>
        <v>0</v>
      </c>
      <c r="I293" s="21">
        <f t="shared" si="64"/>
        <v>0</v>
      </c>
      <c r="J293">
        <f t="shared" si="58"/>
        <v>0</v>
      </c>
      <c r="K293">
        <f t="shared" si="59"/>
        <v>0</v>
      </c>
      <c r="L293">
        <f t="shared" si="60"/>
        <v>0</v>
      </c>
      <c r="M293">
        <f t="shared" si="61"/>
        <v>0</v>
      </c>
      <c r="N293">
        <f t="shared" si="66"/>
        <v>0</v>
      </c>
      <c r="O293" s="12">
        <f t="shared" si="54"/>
        <v>0</v>
      </c>
      <c r="P293" s="23">
        <f t="shared" si="62"/>
        <v>1</v>
      </c>
      <c r="Q293">
        <f t="shared" si="63"/>
        <v>100</v>
      </c>
    </row>
    <row r="294" spans="2:17">
      <c r="B294" s="15">
        <v>42869</v>
      </c>
      <c r="C294" s="12">
        <f>VLOOKUP(B294,'Hash distribution and Revenue '!B296:S1036,15,1)</f>
        <v>2865807.2176846587</v>
      </c>
      <c r="D294">
        <f>VLOOKUP(B294,'Hash distribution and Revenue '!B296:S1036,10,1)</f>
        <v>0</v>
      </c>
      <c r="E294" s="12">
        <f t="shared" si="55"/>
        <v>0</v>
      </c>
      <c r="F294" s="12">
        <f t="shared" si="65"/>
        <v>0</v>
      </c>
      <c r="G294">
        <f t="shared" si="56"/>
        <v>0</v>
      </c>
      <c r="H294">
        <f t="shared" si="57"/>
        <v>0</v>
      </c>
      <c r="I294" s="21">
        <f t="shared" si="64"/>
        <v>0</v>
      </c>
      <c r="J294">
        <f t="shared" si="58"/>
        <v>0</v>
      </c>
      <c r="K294">
        <f t="shared" si="59"/>
        <v>0</v>
      </c>
      <c r="L294">
        <f t="shared" si="60"/>
        <v>0</v>
      </c>
      <c r="M294">
        <f t="shared" si="61"/>
        <v>0</v>
      </c>
      <c r="N294">
        <f t="shared" si="66"/>
        <v>0</v>
      </c>
      <c r="O294" s="12">
        <f t="shared" si="54"/>
        <v>0</v>
      </c>
      <c r="P294" s="23">
        <f t="shared" si="62"/>
        <v>1</v>
      </c>
      <c r="Q294">
        <f t="shared" si="63"/>
        <v>100</v>
      </c>
    </row>
    <row r="295" spans="2:17">
      <c r="B295" s="15">
        <v>42872</v>
      </c>
      <c r="C295" s="12">
        <f>VLOOKUP(B295,'Hash distribution and Revenue '!B297:S1037,15,1)</f>
        <v>2946405.9733269457</v>
      </c>
      <c r="D295">
        <f>VLOOKUP(B295,'Hash distribution and Revenue '!B297:S1037,10,1)</f>
        <v>0</v>
      </c>
      <c r="E295" s="12">
        <f t="shared" si="55"/>
        <v>0</v>
      </c>
      <c r="F295" s="12">
        <f t="shared" si="65"/>
        <v>0</v>
      </c>
      <c r="G295">
        <f t="shared" si="56"/>
        <v>0</v>
      </c>
      <c r="H295">
        <f t="shared" si="57"/>
        <v>0</v>
      </c>
      <c r="I295" s="21">
        <f t="shared" si="64"/>
        <v>0</v>
      </c>
      <c r="J295">
        <f t="shared" si="58"/>
        <v>0</v>
      </c>
      <c r="K295">
        <f t="shared" si="59"/>
        <v>0</v>
      </c>
      <c r="L295">
        <f t="shared" si="60"/>
        <v>0</v>
      </c>
      <c r="M295">
        <f t="shared" si="61"/>
        <v>0</v>
      </c>
      <c r="N295">
        <f t="shared" si="66"/>
        <v>0</v>
      </c>
      <c r="O295" s="12">
        <f t="shared" si="54"/>
        <v>0</v>
      </c>
      <c r="P295" s="23">
        <f t="shared" si="62"/>
        <v>1</v>
      </c>
      <c r="Q295">
        <f t="shared" si="63"/>
        <v>100</v>
      </c>
    </row>
    <row r="296" spans="2:17">
      <c r="B296" s="15">
        <v>42875</v>
      </c>
      <c r="C296" s="12">
        <f>VLOOKUP(B296,'Hash distribution and Revenue '!B298:S1038,15,1)</f>
        <v>3344666.9155904395</v>
      </c>
      <c r="D296">
        <f>VLOOKUP(B296,'Hash distribution and Revenue '!B298:S1038,10,1)</f>
        <v>0</v>
      </c>
      <c r="E296" s="12">
        <f t="shared" si="55"/>
        <v>0</v>
      </c>
      <c r="F296" s="12">
        <f t="shared" si="65"/>
        <v>0</v>
      </c>
      <c r="G296">
        <f t="shared" si="56"/>
        <v>0</v>
      </c>
      <c r="H296">
        <f t="shared" si="57"/>
        <v>0</v>
      </c>
      <c r="I296" s="21">
        <f t="shared" si="64"/>
        <v>0</v>
      </c>
      <c r="J296">
        <f t="shared" si="58"/>
        <v>0</v>
      </c>
      <c r="K296">
        <f t="shared" si="59"/>
        <v>0</v>
      </c>
      <c r="L296">
        <f t="shared" si="60"/>
        <v>0</v>
      </c>
      <c r="M296">
        <f t="shared" si="61"/>
        <v>0</v>
      </c>
      <c r="N296">
        <f t="shared" si="66"/>
        <v>0</v>
      </c>
      <c r="O296" s="12">
        <f t="shared" si="54"/>
        <v>0</v>
      </c>
      <c r="P296" s="23">
        <f t="shared" si="62"/>
        <v>1</v>
      </c>
      <c r="Q296">
        <f t="shared" si="63"/>
        <v>100</v>
      </c>
    </row>
    <row r="297" spans="2:17">
      <c r="B297" s="15">
        <v>42878</v>
      </c>
      <c r="C297" s="12">
        <f>VLOOKUP(B297,'Hash distribution and Revenue '!B299:S1039,15,1)</f>
        <v>3498209.0014290204</v>
      </c>
      <c r="D297">
        <f>VLOOKUP(B297,'Hash distribution and Revenue '!B299:S1039,10,1)</f>
        <v>0</v>
      </c>
      <c r="E297" s="12">
        <f t="shared" si="55"/>
        <v>0</v>
      </c>
      <c r="F297" s="12">
        <f t="shared" si="65"/>
        <v>0</v>
      </c>
      <c r="G297">
        <f t="shared" si="56"/>
        <v>0</v>
      </c>
      <c r="H297">
        <f t="shared" si="57"/>
        <v>0</v>
      </c>
      <c r="I297" s="21">
        <f t="shared" si="64"/>
        <v>0</v>
      </c>
      <c r="J297">
        <f t="shared" si="58"/>
        <v>0</v>
      </c>
      <c r="K297">
        <f t="shared" si="59"/>
        <v>0</v>
      </c>
      <c r="L297">
        <f t="shared" si="60"/>
        <v>0</v>
      </c>
      <c r="M297">
        <f t="shared" si="61"/>
        <v>0</v>
      </c>
      <c r="N297">
        <f t="shared" si="66"/>
        <v>0</v>
      </c>
      <c r="O297" s="12">
        <f t="shared" si="54"/>
        <v>0</v>
      </c>
      <c r="P297" s="23">
        <f t="shared" si="62"/>
        <v>1</v>
      </c>
      <c r="Q297">
        <f t="shared" si="63"/>
        <v>100</v>
      </c>
    </row>
    <row r="298" spans="2:17">
      <c r="B298" s="15">
        <v>42881</v>
      </c>
      <c r="C298" s="12">
        <f>VLOOKUP(B298,'Hash distribution and Revenue '!B300:S1040,15,1)</f>
        <v>3418142.0839030622</v>
      </c>
      <c r="D298">
        <f>VLOOKUP(B298,'Hash distribution and Revenue '!B300:S1040,10,1)</f>
        <v>0</v>
      </c>
      <c r="E298" s="12">
        <f t="shared" si="55"/>
        <v>0</v>
      </c>
      <c r="F298" s="12">
        <f t="shared" si="65"/>
        <v>0</v>
      </c>
      <c r="G298">
        <f t="shared" si="56"/>
        <v>0</v>
      </c>
      <c r="H298">
        <f t="shared" si="57"/>
        <v>0</v>
      </c>
      <c r="I298" s="21">
        <f t="shared" si="64"/>
        <v>0</v>
      </c>
      <c r="J298">
        <f t="shared" si="58"/>
        <v>0</v>
      </c>
      <c r="K298">
        <f t="shared" si="59"/>
        <v>0</v>
      </c>
      <c r="L298">
        <f t="shared" si="60"/>
        <v>0</v>
      </c>
      <c r="M298">
        <f t="shared" si="61"/>
        <v>0</v>
      </c>
      <c r="N298">
        <f t="shared" si="66"/>
        <v>0</v>
      </c>
      <c r="O298" s="12">
        <f t="shared" si="54"/>
        <v>0</v>
      </c>
      <c r="P298" s="23">
        <f t="shared" si="62"/>
        <v>1</v>
      </c>
      <c r="Q298">
        <f t="shared" si="63"/>
        <v>100</v>
      </c>
    </row>
    <row r="299" spans="2:17">
      <c r="B299" s="15">
        <v>42884</v>
      </c>
      <c r="C299" s="12">
        <f>VLOOKUP(B299,'Hash distribution and Revenue '!B301:S1041,15,1)</f>
        <v>3640108.7368417867</v>
      </c>
      <c r="D299">
        <f>VLOOKUP(B299,'Hash distribution and Revenue '!B301:S1041,10,1)</f>
        <v>0</v>
      </c>
      <c r="E299" s="12">
        <f t="shared" si="55"/>
        <v>0</v>
      </c>
      <c r="F299" s="12">
        <f t="shared" si="65"/>
        <v>0</v>
      </c>
      <c r="G299">
        <f t="shared" si="56"/>
        <v>0</v>
      </c>
      <c r="H299">
        <f t="shared" si="57"/>
        <v>0</v>
      </c>
      <c r="I299" s="21">
        <f t="shared" si="64"/>
        <v>0</v>
      </c>
      <c r="J299">
        <f t="shared" si="58"/>
        <v>0</v>
      </c>
      <c r="K299">
        <f t="shared" si="59"/>
        <v>0</v>
      </c>
      <c r="L299">
        <f t="shared" si="60"/>
        <v>0</v>
      </c>
      <c r="M299">
        <f t="shared" si="61"/>
        <v>0</v>
      </c>
      <c r="N299">
        <f t="shared" si="66"/>
        <v>0</v>
      </c>
      <c r="O299" s="12">
        <f t="shared" si="54"/>
        <v>0</v>
      </c>
      <c r="P299" s="23">
        <f t="shared" si="62"/>
        <v>1</v>
      </c>
      <c r="Q299">
        <f t="shared" si="63"/>
        <v>100</v>
      </c>
    </row>
    <row r="300" spans="2:17">
      <c r="B300" s="15">
        <v>42887</v>
      </c>
      <c r="C300" s="12">
        <f>VLOOKUP(B300,'Hash distribution and Revenue '!B302:S1042,15,1)</f>
        <v>4071545.9769714195</v>
      </c>
      <c r="D300">
        <f>VLOOKUP(B300,'Hash distribution and Revenue '!B302:S1042,10,1)</f>
        <v>0</v>
      </c>
      <c r="E300" s="12">
        <f t="shared" si="55"/>
        <v>0</v>
      </c>
      <c r="F300" s="12">
        <f t="shared" si="65"/>
        <v>0</v>
      </c>
      <c r="G300">
        <f t="shared" si="56"/>
        <v>0</v>
      </c>
      <c r="H300">
        <f t="shared" si="57"/>
        <v>0</v>
      </c>
      <c r="I300" s="21">
        <f t="shared" si="64"/>
        <v>0</v>
      </c>
      <c r="J300">
        <f t="shared" si="58"/>
        <v>0</v>
      </c>
      <c r="K300">
        <f t="shared" si="59"/>
        <v>0</v>
      </c>
      <c r="L300">
        <f t="shared" si="60"/>
        <v>0</v>
      </c>
      <c r="M300">
        <f t="shared" si="61"/>
        <v>0</v>
      </c>
      <c r="N300">
        <f t="shared" si="66"/>
        <v>0</v>
      </c>
      <c r="O300" s="12">
        <f t="shared" si="54"/>
        <v>0</v>
      </c>
      <c r="P300" s="23">
        <f t="shared" si="62"/>
        <v>1</v>
      </c>
      <c r="Q300">
        <f t="shared" si="63"/>
        <v>100</v>
      </c>
    </row>
    <row r="301" spans="2:17">
      <c r="B301" s="15">
        <v>42890</v>
      </c>
      <c r="C301" s="12">
        <f>VLOOKUP(B301,'Hash distribution and Revenue '!B303:S1043,15,1)</f>
        <v>3761842.9144088626</v>
      </c>
      <c r="D301">
        <f>VLOOKUP(B301,'Hash distribution and Revenue '!B303:S1043,10,1)</f>
        <v>0</v>
      </c>
      <c r="E301" s="12">
        <f t="shared" si="55"/>
        <v>0</v>
      </c>
      <c r="F301" s="12">
        <f t="shared" si="65"/>
        <v>0</v>
      </c>
      <c r="G301">
        <f t="shared" si="56"/>
        <v>0</v>
      </c>
      <c r="H301">
        <f t="shared" si="57"/>
        <v>0</v>
      </c>
      <c r="I301" s="21">
        <f t="shared" si="64"/>
        <v>0</v>
      </c>
      <c r="J301">
        <f t="shared" si="58"/>
        <v>0</v>
      </c>
      <c r="K301">
        <f t="shared" si="59"/>
        <v>0</v>
      </c>
      <c r="L301">
        <f t="shared" si="60"/>
        <v>0</v>
      </c>
      <c r="M301">
        <f t="shared" si="61"/>
        <v>0</v>
      </c>
      <c r="N301">
        <f t="shared" si="66"/>
        <v>0</v>
      </c>
      <c r="O301" s="12">
        <f t="shared" si="54"/>
        <v>0</v>
      </c>
      <c r="P301" s="23">
        <f t="shared" si="62"/>
        <v>1</v>
      </c>
      <c r="Q301">
        <f t="shared" si="63"/>
        <v>100</v>
      </c>
    </row>
    <row r="302" spans="2:17">
      <c r="B302" s="15">
        <v>42893</v>
      </c>
      <c r="C302" s="12">
        <f>VLOOKUP(B302,'Hash distribution and Revenue '!B304:S1044,15,1)</f>
        <v>4371723.1697787959</v>
      </c>
      <c r="D302">
        <f>VLOOKUP(B302,'Hash distribution and Revenue '!B304:S1044,10,1)</f>
        <v>0</v>
      </c>
      <c r="E302" s="12">
        <f t="shared" si="55"/>
        <v>0</v>
      </c>
      <c r="F302" s="12">
        <f t="shared" si="65"/>
        <v>0</v>
      </c>
      <c r="G302">
        <f t="shared" si="56"/>
        <v>0</v>
      </c>
      <c r="H302">
        <f t="shared" si="57"/>
        <v>0</v>
      </c>
      <c r="I302" s="21">
        <f t="shared" si="64"/>
        <v>0</v>
      </c>
      <c r="J302">
        <f t="shared" si="58"/>
        <v>0</v>
      </c>
      <c r="K302">
        <f t="shared" si="59"/>
        <v>0</v>
      </c>
      <c r="L302">
        <f t="shared" si="60"/>
        <v>0</v>
      </c>
      <c r="M302">
        <f t="shared" si="61"/>
        <v>0</v>
      </c>
      <c r="N302">
        <f t="shared" si="66"/>
        <v>0</v>
      </c>
      <c r="O302" s="12">
        <f t="shared" si="54"/>
        <v>0</v>
      </c>
      <c r="P302" s="23">
        <f t="shared" si="62"/>
        <v>1</v>
      </c>
      <c r="Q302">
        <f t="shared" si="63"/>
        <v>100</v>
      </c>
    </row>
    <row r="303" spans="2:17">
      <c r="B303" s="15">
        <v>42896</v>
      </c>
      <c r="C303" s="12">
        <f>VLOOKUP(B303,'Hash distribution and Revenue '!B305:S1045,15,1)</f>
        <v>4851277.8774318052</v>
      </c>
      <c r="D303">
        <f>VLOOKUP(B303,'Hash distribution and Revenue '!B305:S1045,10,1)</f>
        <v>0</v>
      </c>
      <c r="E303" s="12">
        <f t="shared" si="55"/>
        <v>0</v>
      </c>
      <c r="F303" s="12">
        <f t="shared" si="65"/>
        <v>0</v>
      </c>
      <c r="G303">
        <f t="shared" si="56"/>
        <v>0</v>
      </c>
      <c r="H303">
        <f t="shared" si="57"/>
        <v>0</v>
      </c>
      <c r="I303" s="21">
        <f t="shared" si="64"/>
        <v>0</v>
      </c>
      <c r="J303">
        <f t="shared" si="58"/>
        <v>0</v>
      </c>
      <c r="K303">
        <f t="shared" si="59"/>
        <v>0</v>
      </c>
      <c r="L303">
        <f t="shared" si="60"/>
        <v>0</v>
      </c>
      <c r="M303">
        <f t="shared" si="61"/>
        <v>0</v>
      </c>
      <c r="N303">
        <f t="shared" si="66"/>
        <v>0</v>
      </c>
      <c r="O303" s="12">
        <f t="shared" si="54"/>
        <v>0</v>
      </c>
      <c r="P303" s="23">
        <f t="shared" si="62"/>
        <v>1</v>
      </c>
      <c r="Q303">
        <f t="shared" si="63"/>
        <v>100</v>
      </c>
    </row>
    <row r="304" spans="2:17">
      <c r="B304" s="15">
        <v>42899</v>
      </c>
      <c r="C304" s="12">
        <f>VLOOKUP(B304,'Hash distribution and Revenue '!B306:S1046,15,1)</f>
        <v>4391530.3230524426</v>
      </c>
      <c r="D304">
        <f>VLOOKUP(B304,'Hash distribution and Revenue '!B306:S1046,10,1)</f>
        <v>0</v>
      </c>
      <c r="E304" s="12">
        <f t="shared" si="55"/>
        <v>0</v>
      </c>
      <c r="F304" s="12">
        <f t="shared" si="65"/>
        <v>0</v>
      </c>
      <c r="G304">
        <f t="shared" si="56"/>
        <v>0</v>
      </c>
      <c r="H304">
        <f t="shared" si="57"/>
        <v>0</v>
      </c>
      <c r="I304" s="21">
        <f t="shared" si="64"/>
        <v>0</v>
      </c>
      <c r="J304">
        <f t="shared" si="58"/>
        <v>0</v>
      </c>
      <c r="K304">
        <f t="shared" si="59"/>
        <v>0</v>
      </c>
      <c r="L304">
        <f t="shared" si="60"/>
        <v>0</v>
      </c>
      <c r="M304">
        <f t="shared" si="61"/>
        <v>0</v>
      </c>
      <c r="N304">
        <f t="shared" si="66"/>
        <v>0</v>
      </c>
      <c r="O304" s="12">
        <f t="shared" si="54"/>
        <v>0</v>
      </c>
      <c r="P304" s="23">
        <f t="shared" si="62"/>
        <v>1</v>
      </c>
      <c r="Q304">
        <f t="shared" si="63"/>
        <v>100</v>
      </c>
    </row>
    <row r="305" spans="2:17">
      <c r="B305" s="15">
        <v>42902</v>
      </c>
      <c r="C305" s="12">
        <f>VLOOKUP(B305,'Hash distribution and Revenue '!B307:S1047,15,1)</f>
        <v>3875302.0746905049</v>
      </c>
      <c r="D305">
        <f>VLOOKUP(B305,'Hash distribution and Revenue '!B307:S1047,10,1)</f>
        <v>0</v>
      </c>
      <c r="E305" s="12">
        <f t="shared" si="55"/>
        <v>0</v>
      </c>
      <c r="F305" s="12">
        <f t="shared" si="65"/>
        <v>0</v>
      </c>
      <c r="G305">
        <f t="shared" si="56"/>
        <v>0</v>
      </c>
      <c r="H305">
        <f t="shared" si="57"/>
        <v>0</v>
      </c>
      <c r="I305" s="21">
        <f t="shared" si="64"/>
        <v>0</v>
      </c>
      <c r="J305">
        <f t="shared" si="58"/>
        <v>0</v>
      </c>
      <c r="K305">
        <f t="shared" si="59"/>
        <v>0</v>
      </c>
      <c r="L305">
        <f t="shared" si="60"/>
        <v>0</v>
      </c>
      <c r="M305">
        <f t="shared" si="61"/>
        <v>0</v>
      </c>
      <c r="N305">
        <f t="shared" si="66"/>
        <v>0</v>
      </c>
      <c r="O305" s="12">
        <f t="shared" si="54"/>
        <v>0</v>
      </c>
      <c r="P305" s="23">
        <f t="shared" si="62"/>
        <v>1</v>
      </c>
      <c r="Q305">
        <f t="shared" si="63"/>
        <v>100</v>
      </c>
    </row>
    <row r="306" spans="2:17">
      <c r="B306" s="15">
        <v>42905</v>
      </c>
      <c r="C306" s="12">
        <f>VLOOKUP(B306,'Hash distribution and Revenue '!B308:S1048,15,1)</f>
        <v>3785594.3813585802</v>
      </c>
      <c r="D306">
        <f>VLOOKUP(B306,'Hash distribution and Revenue '!B308:S1048,10,1)</f>
        <v>0</v>
      </c>
      <c r="E306" s="12">
        <f t="shared" si="55"/>
        <v>0</v>
      </c>
      <c r="F306" s="12">
        <f t="shared" si="65"/>
        <v>0</v>
      </c>
      <c r="G306">
        <f t="shared" si="56"/>
        <v>0</v>
      </c>
      <c r="H306">
        <f t="shared" si="57"/>
        <v>0</v>
      </c>
      <c r="I306" s="21">
        <f t="shared" si="64"/>
        <v>0</v>
      </c>
      <c r="J306">
        <f t="shared" si="58"/>
        <v>0</v>
      </c>
      <c r="K306">
        <f t="shared" si="59"/>
        <v>0</v>
      </c>
      <c r="L306">
        <f t="shared" si="60"/>
        <v>0</v>
      </c>
      <c r="M306">
        <f t="shared" si="61"/>
        <v>0</v>
      </c>
      <c r="N306">
        <f t="shared" si="66"/>
        <v>0</v>
      </c>
      <c r="O306" s="12">
        <f t="shared" si="54"/>
        <v>0</v>
      </c>
      <c r="P306" s="23">
        <f t="shared" si="62"/>
        <v>1</v>
      </c>
      <c r="Q306">
        <f t="shared" si="63"/>
        <v>100</v>
      </c>
    </row>
    <row r="307" spans="2:17">
      <c r="B307" s="15">
        <v>42908</v>
      </c>
      <c r="C307" s="12">
        <f>VLOOKUP(B307,'Hash distribution and Revenue '!B309:S1049,15,1)</f>
        <v>4035988.15647098</v>
      </c>
      <c r="D307">
        <f>VLOOKUP(B307,'Hash distribution and Revenue '!B309:S1049,10,1)</f>
        <v>0</v>
      </c>
      <c r="E307" s="12">
        <f t="shared" si="55"/>
        <v>0</v>
      </c>
      <c r="F307" s="12">
        <f t="shared" si="65"/>
        <v>0</v>
      </c>
      <c r="G307">
        <f t="shared" si="56"/>
        <v>0</v>
      </c>
      <c r="H307">
        <f t="shared" si="57"/>
        <v>0</v>
      </c>
      <c r="I307" s="21">
        <f t="shared" si="64"/>
        <v>0</v>
      </c>
      <c r="J307">
        <f t="shared" si="58"/>
        <v>0</v>
      </c>
      <c r="K307">
        <f t="shared" si="59"/>
        <v>0</v>
      </c>
      <c r="L307">
        <f t="shared" si="60"/>
        <v>0</v>
      </c>
      <c r="M307">
        <f t="shared" si="61"/>
        <v>0</v>
      </c>
      <c r="N307">
        <f t="shared" si="66"/>
        <v>0</v>
      </c>
      <c r="O307" s="12">
        <f t="shared" si="54"/>
        <v>0</v>
      </c>
      <c r="P307" s="23">
        <f t="shared" si="62"/>
        <v>1</v>
      </c>
      <c r="Q307">
        <f t="shared" si="63"/>
        <v>100</v>
      </c>
    </row>
    <row r="308" spans="2:17">
      <c r="B308" s="15">
        <v>42911</v>
      </c>
      <c r="C308" s="12">
        <f>VLOOKUP(B308,'Hash distribution and Revenue '!B310:S1050,15,1)</f>
        <v>3934080.0519154496</v>
      </c>
      <c r="D308">
        <f>VLOOKUP(B308,'Hash distribution and Revenue '!B310:S1050,10,1)</f>
        <v>0</v>
      </c>
      <c r="E308" s="12">
        <f t="shared" si="55"/>
        <v>0</v>
      </c>
      <c r="F308" s="12">
        <f t="shared" si="65"/>
        <v>0</v>
      </c>
      <c r="G308">
        <f t="shared" si="56"/>
        <v>0</v>
      </c>
      <c r="H308">
        <f t="shared" si="57"/>
        <v>0</v>
      </c>
      <c r="I308" s="21">
        <f t="shared" si="64"/>
        <v>0</v>
      </c>
      <c r="J308">
        <f t="shared" si="58"/>
        <v>0</v>
      </c>
      <c r="K308">
        <f t="shared" si="59"/>
        <v>0</v>
      </c>
      <c r="L308">
        <f t="shared" si="60"/>
        <v>0</v>
      </c>
      <c r="M308">
        <f t="shared" si="61"/>
        <v>0</v>
      </c>
      <c r="N308">
        <f t="shared" si="66"/>
        <v>0</v>
      </c>
      <c r="O308" s="12">
        <f t="shared" si="54"/>
        <v>0</v>
      </c>
      <c r="P308" s="23">
        <f t="shared" si="62"/>
        <v>1</v>
      </c>
      <c r="Q308">
        <f t="shared" si="63"/>
        <v>100</v>
      </c>
    </row>
    <row r="309" spans="2:17">
      <c r="B309" s="15">
        <v>42914</v>
      </c>
      <c r="C309" s="12">
        <f>VLOOKUP(B309,'Hash distribution and Revenue '!B311:S1051,15,1)</f>
        <v>3792744.2655922659</v>
      </c>
      <c r="D309">
        <f>VLOOKUP(B309,'Hash distribution and Revenue '!B311:S1051,10,1)</f>
        <v>0</v>
      </c>
      <c r="E309" s="12">
        <f t="shared" si="55"/>
        <v>0</v>
      </c>
      <c r="F309" s="12">
        <f t="shared" si="65"/>
        <v>0</v>
      </c>
      <c r="G309">
        <f t="shared" si="56"/>
        <v>0</v>
      </c>
      <c r="H309">
        <f t="shared" si="57"/>
        <v>0</v>
      </c>
      <c r="I309" s="21">
        <f t="shared" si="64"/>
        <v>0</v>
      </c>
      <c r="J309">
        <f t="shared" si="58"/>
        <v>0</v>
      </c>
      <c r="K309">
        <f t="shared" si="59"/>
        <v>0</v>
      </c>
      <c r="L309">
        <f t="shared" si="60"/>
        <v>0</v>
      </c>
      <c r="M309">
        <f t="shared" si="61"/>
        <v>0</v>
      </c>
      <c r="N309">
        <f t="shared" si="66"/>
        <v>0</v>
      </c>
      <c r="O309" s="12">
        <f t="shared" si="54"/>
        <v>0</v>
      </c>
      <c r="P309" s="23">
        <f t="shared" si="62"/>
        <v>1</v>
      </c>
      <c r="Q309">
        <f t="shared" si="63"/>
        <v>100</v>
      </c>
    </row>
    <row r="310" spans="2:17">
      <c r="B310" s="15">
        <v>42917</v>
      </c>
      <c r="C310" s="12">
        <f>VLOOKUP(B310,'Hash distribution and Revenue '!B312:S1052,15,1)</f>
        <v>3553465.8587545031</v>
      </c>
      <c r="D310">
        <f>VLOOKUP(B310,'Hash distribution and Revenue '!B312:S1052,10,1)</f>
        <v>0</v>
      </c>
      <c r="E310" s="12">
        <f t="shared" si="55"/>
        <v>0</v>
      </c>
      <c r="F310" s="12">
        <f t="shared" si="65"/>
        <v>0</v>
      </c>
      <c r="G310">
        <f t="shared" si="56"/>
        <v>0</v>
      </c>
      <c r="H310">
        <f t="shared" si="57"/>
        <v>0</v>
      </c>
      <c r="I310" s="21">
        <f t="shared" si="64"/>
        <v>0</v>
      </c>
      <c r="J310">
        <f t="shared" si="58"/>
        <v>0</v>
      </c>
      <c r="K310">
        <f t="shared" si="59"/>
        <v>0</v>
      </c>
      <c r="L310">
        <f t="shared" si="60"/>
        <v>0</v>
      </c>
      <c r="M310">
        <f t="shared" si="61"/>
        <v>0</v>
      </c>
      <c r="N310">
        <f t="shared" si="66"/>
        <v>0</v>
      </c>
      <c r="O310" s="12">
        <f t="shared" si="54"/>
        <v>0</v>
      </c>
      <c r="P310" s="23">
        <f t="shared" si="62"/>
        <v>1</v>
      </c>
      <c r="Q310">
        <f t="shared" si="63"/>
        <v>100</v>
      </c>
    </row>
    <row r="311" spans="2:17">
      <c r="B311" s="15">
        <v>42920</v>
      </c>
      <c r="C311" s="12">
        <f>VLOOKUP(B311,'Hash distribution and Revenue '!B313:S1053,15,1)</f>
        <v>4114653.2019185103</v>
      </c>
      <c r="D311">
        <f>VLOOKUP(B311,'Hash distribution and Revenue '!B313:S1053,10,1)</f>
        <v>0</v>
      </c>
      <c r="E311" s="12">
        <f t="shared" si="55"/>
        <v>0</v>
      </c>
      <c r="F311" s="12">
        <f t="shared" si="65"/>
        <v>0</v>
      </c>
      <c r="G311">
        <f t="shared" si="56"/>
        <v>0</v>
      </c>
      <c r="H311">
        <f t="shared" si="57"/>
        <v>0</v>
      </c>
      <c r="I311" s="21">
        <f t="shared" si="64"/>
        <v>0</v>
      </c>
      <c r="J311">
        <f t="shared" si="58"/>
        <v>0</v>
      </c>
      <c r="K311">
        <f t="shared" si="59"/>
        <v>0</v>
      </c>
      <c r="L311">
        <f t="shared" si="60"/>
        <v>0</v>
      </c>
      <c r="M311">
        <f t="shared" si="61"/>
        <v>0</v>
      </c>
      <c r="N311">
        <f t="shared" si="66"/>
        <v>0</v>
      </c>
      <c r="O311" s="12">
        <f t="shared" si="54"/>
        <v>0</v>
      </c>
      <c r="P311" s="23">
        <f t="shared" si="62"/>
        <v>1</v>
      </c>
      <c r="Q311">
        <f t="shared" si="63"/>
        <v>100</v>
      </c>
    </row>
    <row r="312" spans="2:17">
      <c r="B312" s="15">
        <v>42923</v>
      </c>
      <c r="C312" s="12">
        <f>VLOOKUP(B312,'Hash distribution and Revenue '!B314:S1054,15,1)</f>
        <v>4134361.683882596</v>
      </c>
      <c r="D312">
        <f>VLOOKUP(B312,'Hash distribution and Revenue '!B314:S1054,10,1)</f>
        <v>0</v>
      </c>
      <c r="E312" s="12">
        <f t="shared" si="55"/>
        <v>0</v>
      </c>
      <c r="F312" s="12">
        <f t="shared" si="65"/>
        <v>0</v>
      </c>
      <c r="G312">
        <f t="shared" si="56"/>
        <v>0</v>
      </c>
      <c r="H312">
        <f t="shared" si="57"/>
        <v>0</v>
      </c>
      <c r="I312" s="21">
        <f t="shared" si="64"/>
        <v>0</v>
      </c>
      <c r="J312">
        <f t="shared" si="58"/>
        <v>0</v>
      </c>
      <c r="K312">
        <f t="shared" si="59"/>
        <v>0</v>
      </c>
      <c r="L312">
        <f t="shared" si="60"/>
        <v>0</v>
      </c>
      <c r="M312">
        <f t="shared" si="61"/>
        <v>0</v>
      </c>
      <c r="N312">
        <f t="shared" si="66"/>
        <v>0</v>
      </c>
      <c r="O312" s="12">
        <f t="shared" si="54"/>
        <v>0</v>
      </c>
      <c r="P312" s="23">
        <f t="shared" si="62"/>
        <v>1</v>
      </c>
      <c r="Q312">
        <f t="shared" si="63"/>
        <v>100</v>
      </c>
    </row>
    <row r="313" spans="2:17">
      <c r="B313" s="15">
        <v>42926</v>
      </c>
      <c r="C313" s="12">
        <f>VLOOKUP(B313,'Hash distribution and Revenue '!B315:S1055,15,1)</f>
        <v>3948086.55719466</v>
      </c>
      <c r="D313">
        <f>VLOOKUP(B313,'Hash distribution and Revenue '!B315:S1055,10,1)</f>
        <v>0</v>
      </c>
      <c r="E313" s="12">
        <f t="shared" si="55"/>
        <v>0</v>
      </c>
      <c r="F313" s="12">
        <f t="shared" si="65"/>
        <v>0</v>
      </c>
      <c r="G313">
        <f t="shared" si="56"/>
        <v>0</v>
      </c>
      <c r="H313">
        <f t="shared" si="57"/>
        <v>0</v>
      </c>
      <c r="I313" s="21">
        <f t="shared" si="64"/>
        <v>0</v>
      </c>
      <c r="J313">
        <f t="shared" si="58"/>
        <v>0</v>
      </c>
      <c r="K313">
        <f t="shared" si="59"/>
        <v>0</v>
      </c>
      <c r="L313">
        <f t="shared" si="60"/>
        <v>0</v>
      </c>
      <c r="M313">
        <f t="shared" si="61"/>
        <v>0</v>
      </c>
      <c r="N313">
        <f t="shared" si="66"/>
        <v>0</v>
      </c>
      <c r="O313" s="12">
        <f t="shared" si="54"/>
        <v>0</v>
      </c>
      <c r="P313" s="23">
        <f t="shared" si="62"/>
        <v>1</v>
      </c>
      <c r="Q313">
        <f t="shared" si="63"/>
        <v>100</v>
      </c>
    </row>
    <row r="314" spans="2:17">
      <c r="B314" s="15">
        <v>42929</v>
      </c>
      <c r="C314" s="12">
        <f>VLOOKUP(B314,'Hash distribution and Revenue '!B316:S1056,15,1)</f>
        <v>3913134.3938252605</v>
      </c>
      <c r="D314">
        <f>VLOOKUP(B314,'Hash distribution and Revenue '!B316:S1056,10,1)</f>
        <v>0</v>
      </c>
      <c r="E314" s="12">
        <f t="shared" si="55"/>
        <v>0</v>
      </c>
      <c r="F314" s="12">
        <f t="shared" si="65"/>
        <v>0</v>
      </c>
      <c r="G314">
        <f t="shared" si="56"/>
        <v>0</v>
      </c>
      <c r="H314">
        <f t="shared" si="57"/>
        <v>0</v>
      </c>
      <c r="I314" s="21">
        <f t="shared" si="64"/>
        <v>0</v>
      </c>
      <c r="J314">
        <f t="shared" si="58"/>
        <v>0</v>
      </c>
      <c r="K314">
        <f t="shared" si="59"/>
        <v>0</v>
      </c>
      <c r="L314">
        <f t="shared" si="60"/>
        <v>0</v>
      </c>
      <c r="M314">
        <f t="shared" si="61"/>
        <v>0</v>
      </c>
      <c r="N314">
        <f t="shared" si="66"/>
        <v>0</v>
      </c>
      <c r="O314" s="12">
        <f t="shared" si="54"/>
        <v>0</v>
      </c>
      <c r="P314" s="23">
        <f t="shared" si="62"/>
        <v>1</v>
      </c>
      <c r="Q314">
        <f t="shared" si="63"/>
        <v>100</v>
      </c>
    </row>
    <row r="315" spans="2:17">
      <c r="B315" s="15">
        <v>42932</v>
      </c>
      <c r="C315" s="12">
        <f>VLOOKUP(B315,'Hash distribution and Revenue '!B317:S1057,15,1)</f>
        <v>2955030.9785393453</v>
      </c>
      <c r="D315">
        <f>VLOOKUP(B315,'Hash distribution and Revenue '!B317:S1057,10,1)</f>
        <v>0</v>
      </c>
      <c r="E315" s="12">
        <f t="shared" si="55"/>
        <v>0</v>
      </c>
      <c r="F315" s="12">
        <f t="shared" si="65"/>
        <v>0</v>
      </c>
      <c r="G315">
        <f t="shared" si="56"/>
        <v>0</v>
      </c>
      <c r="H315">
        <f t="shared" si="57"/>
        <v>0</v>
      </c>
      <c r="I315" s="21">
        <f t="shared" si="64"/>
        <v>0</v>
      </c>
      <c r="J315">
        <f t="shared" si="58"/>
        <v>0</v>
      </c>
      <c r="K315">
        <f t="shared" si="59"/>
        <v>0</v>
      </c>
      <c r="L315">
        <f t="shared" si="60"/>
        <v>0</v>
      </c>
      <c r="M315">
        <f t="shared" si="61"/>
        <v>0</v>
      </c>
      <c r="N315">
        <f t="shared" si="66"/>
        <v>0</v>
      </c>
      <c r="O315" s="12">
        <f t="shared" si="54"/>
        <v>0</v>
      </c>
      <c r="P315" s="23">
        <f t="shared" si="62"/>
        <v>1</v>
      </c>
      <c r="Q315">
        <f t="shared" si="63"/>
        <v>100</v>
      </c>
    </row>
    <row r="316" spans="2:17">
      <c r="B316" s="15">
        <v>42935</v>
      </c>
      <c r="C316" s="12">
        <f>VLOOKUP(B316,'Hash distribution and Revenue '!B318:S1058,15,1)</f>
        <v>3472968.6766222105</v>
      </c>
      <c r="D316">
        <f>VLOOKUP(B316,'Hash distribution and Revenue '!B318:S1058,10,1)</f>
        <v>0</v>
      </c>
      <c r="E316" s="12">
        <f t="shared" si="55"/>
        <v>0</v>
      </c>
      <c r="F316" s="12">
        <f t="shared" si="65"/>
        <v>0</v>
      </c>
      <c r="G316">
        <f t="shared" si="56"/>
        <v>0</v>
      </c>
      <c r="H316">
        <f t="shared" si="57"/>
        <v>0</v>
      </c>
      <c r="I316" s="21">
        <f t="shared" si="64"/>
        <v>0</v>
      </c>
      <c r="J316">
        <f t="shared" si="58"/>
        <v>0</v>
      </c>
      <c r="K316">
        <f t="shared" si="59"/>
        <v>0</v>
      </c>
      <c r="L316">
        <f t="shared" si="60"/>
        <v>0</v>
      </c>
      <c r="M316">
        <f t="shared" si="61"/>
        <v>0</v>
      </c>
      <c r="N316">
        <f t="shared" si="66"/>
        <v>0</v>
      </c>
      <c r="O316" s="12">
        <f t="shared" si="54"/>
        <v>0</v>
      </c>
      <c r="P316" s="23">
        <f t="shared" si="62"/>
        <v>1</v>
      </c>
      <c r="Q316">
        <f t="shared" si="63"/>
        <v>100</v>
      </c>
    </row>
    <row r="317" spans="2:17">
      <c r="B317" s="15">
        <v>42938</v>
      </c>
      <c r="C317" s="12">
        <f>VLOOKUP(B317,'Hash distribution and Revenue '!B319:S1059,15,1)</f>
        <v>4416190.8238612907</v>
      </c>
      <c r="D317">
        <f>VLOOKUP(B317,'Hash distribution and Revenue '!B319:S1059,10,1)</f>
        <v>0</v>
      </c>
      <c r="E317" s="12">
        <f t="shared" si="55"/>
        <v>0</v>
      </c>
      <c r="F317" s="12">
        <f t="shared" si="65"/>
        <v>0</v>
      </c>
      <c r="G317">
        <f t="shared" si="56"/>
        <v>0</v>
      </c>
      <c r="H317">
        <f t="shared" si="57"/>
        <v>0</v>
      </c>
      <c r="I317" s="21">
        <f t="shared" si="64"/>
        <v>0</v>
      </c>
      <c r="J317">
        <f t="shared" si="58"/>
        <v>0</v>
      </c>
      <c r="K317">
        <f t="shared" si="59"/>
        <v>0</v>
      </c>
      <c r="L317">
        <f t="shared" si="60"/>
        <v>0</v>
      </c>
      <c r="M317">
        <f t="shared" si="61"/>
        <v>0</v>
      </c>
      <c r="N317">
        <f t="shared" si="66"/>
        <v>0</v>
      </c>
      <c r="O317" s="12">
        <f t="shared" si="54"/>
        <v>0</v>
      </c>
      <c r="P317" s="23">
        <f t="shared" si="62"/>
        <v>1</v>
      </c>
      <c r="Q317">
        <f t="shared" si="63"/>
        <v>100</v>
      </c>
    </row>
    <row r="318" spans="2:17">
      <c r="B318" s="15">
        <v>42941</v>
      </c>
      <c r="C318" s="12">
        <f>VLOOKUP(B318,'Hash distribution and Revenue '!B320:S1060,15,1)</f>
        <v>4268195.9395722589</v>
      </c>
      <c r="D318">
        <f>VLOOKUP(B318,'Hash distribution and Revenue '!B320:S1060,10,1)</f>
        <v>0</v>
      </c>
      <c r="E318" s="12">
        <f t="shared" si="55"/>
        <v>0</v>
      </c>
      <c r="F318" s="12">
        <f t="shared" si="65"/>
        <v>0</v>
      </c>
      <c r="G318">
        <f t="shared" si="56"/>
        <v>0</v>
      </c>
      <c r="H318">
        <f t="shared" si="57"/>
        <v>0</v>
      </c>
      <c r="I318" s="21">
        <f t="shared" si="64"/>
        <v>0</v>
      </c>
      <c r="J318">
        <f t="shared" si="58"/>
        <v>0</v>
      </c>
      <c r="K318">
        <f t="shared" si="59"/>
        <v>0</v>
      </c>
      <c r="L318">
        <f t="shared" si="60"/>
        <v>0</v>
      </c>
      <c r="M318">
        <f t="shared" si="61"/>
        <v>0</v>
      </c>
      <c r="N318">
        <f t="shared" si="66"/>
        <v>0</v>
      </c>
      <c r="O318" s="12">
        <f t="shared" si="54"/>
        <v>0</v>
      </c>
      <c r="P318" s="23">
        <f t="shared" si="62"/>
        <v>1</v>
      </c>
      <c r="Q318">
        <f t="shared" si="63"/>
        <v>100</v>
      </c>
    </row>
    <row r="319" spans="2:17">
      <c r="B319" s="15">
        <v>42944</v>
      </c>
      <c r="C319" s="12">
        <f>VLOOKUP(B319,'Hash distribution and Revenue '!B321:S1061,15,1)</f>
        <v>4395240.0903519308</v>
      </c>
      <c r="D319">
        <f>VLOOKUP(B319,'Hash distribution and Revenue '!B321:S1061,10,1)</f>
        <v>0</v>
      </c>
      <c r="E319" s="12">
        <f t="shared" si="55"/>
        <v>0</v>
      </c>
      <c r="F319" s="12">
        <f t="shared" si="65"/>
        <v>0</v>
      </c>
      <c r="G319">
        <f t="shared" si="56"/>
        <v>0</v>
      </c>
      <c r="H319">
        <f t="shared" si="57"/>
        <v>0</v>
      </c>
      <c r="I319" s="21">
        <f t="shared" si="64"/>
        <v>0</v>
      </c>
      <c r="J319">
        <f t="shared" si="58"/>
        <v>0</v>
      </c>
      <c r="K319">
        <f t="shared" si="59"/>
        <v>0</v>
      </c>
      <c r="L319">
        <f t="shared" si="60"/>
        <v>0</v>
      </c>
      <c r="M319">
        <f t="shared" si="61"/>
        <v>0</v>
      </c>
      <c r="N319">
        <f t="shared" si="66"/>
        <v>0</v>
      </c>
      <c r="O319" s="12">
        <f t="shared" si="54"/>
        <v>0</v>
      </c>
      <c r="P319" s="23">
        <f t="shared" si="62"/>
        <v>1</v>
      </c>
      <c r="Q319">
        <f t="shared" si="63"/>
        <v>100</v>
      </c>
    </row>
    <row r="320" spans="2:17">
      <c r="B320" s="15">
        <v>42947</v>
      </c>
      <c r="C320" s="12">
        <f>VLOOKUP(B320,'Hash distribution and Revenue '!B322:S1062,15,1)</f>
        <v>4566911.9481983976</v>
      </c>
      <c r="D320">
        <f>VLOOKUP(B320,'Hash distribution and Revenue '!B322:S1062,10,1)</f>
        <v>0</v>
      </c>
      <c r="E320" s="12">
        <f t="shared" si="55"/>
        <v>0</v>
      </c>
      <c r="F320" s="12">
        <f t="shared" si="65"/>
        <v>0</v>
      </c>
      <c r="G320">
        <f t="shared" si="56"/>
        <v>0</v>
      </c>
      <c r="H320">
        <f t="shared" si="57"/>
        <v>0</v>
      </c>
      <c r="I320" s="21">
        <f t="shared" si="64"/>
        <v>0</v>
      </c>
      <c r="J320">
        <f t="shared" si="58"/>
        <v>0</v>
      </c>
      <c r="K320">
        <f t="shared" si="59"/>
        <v>0</v>
      </c>
      <c r="L320">
        <f t="shared" si="60"/>
        <v>0</v>
      </c>
      <c r="M320">
        <f t="shared" si="61"/>
        <v>0</v>
      </c>
      <c r="N320">
        <f t="shared" si="66"/>
        <v>0</v>
      </c>
      <c r="O320" s="12">
        <f t="shared" si="54"/>
        <v>0</v>
      </c>
      <c r="P320" s="23">
        <f t="shared" si="62"/>
        <v>1</v>
      </c>
      <c r="Q320">
        <f t="shared" si="63"/>
        <v>100</v>
      </c>
    </row>
    <row r="321" spans="2:17">
      <c r="B321" s="15">
        <v>42950</v>
      </c>
      <c r="C321" s="12">
        <f>VLOOKUP(B321,'Hash distribution and Revenue '!B323:S1063,15,1)</f>
        <v>4351136.4937336948</v>
      </c>
      <c r="D321">
        <f>VLOOKUP(B321,'Hash distribution and Revenue '!B323:S1063,10,1)</f>
        <v>0</v>
      </c>
      <c r="E321" s="12">
        <f t="shared" si="55"/>
        <v>0</v>
      </c>
      <c r="F321" s="12">
        <f t="shared" si="65"/>
        <v>0</v>
      </c>
      <c r="G321">
        <f t="shared" si="56"/>
        <v>0</v>
      </c>
      <c r="H321">
        <f t="shared" si="57"/>
        <v>0</v>
      </c>
      <c r="I321" s="21">
        <f t="shared" si="64"/>
        <v>0</v>
      </c>
      <c r="J321">
        <f t="shared" si="58"/>
        <v>0</v>
      </c>
      <c r="K321">
        <f t="shared" si="59"/>
        <v>0</v>
      </c>
      <c r="L321">
        <f t="shared" si="60"/>
        <v>0</v>
      </c>
      <c r="M321">
        <f t="shared" si="61"/>
        <v>0</v>
      </c>
      <c r="N321">
        <f t="shared" si="66"/>
        <v>0</v>
      </c>
      <c r="O321" s="12">
        <f t="shared" ref="O321:O384" si="67">M321+N321</f>
        <v>0</v>
      </c>
      <c r="P321" s="23">
        <f t="shared" si="62"/>
        <v>1</v>
      </c>
      <c r="Q321">
        <f t="shared" si="63"/>
        <v>100</v>
      </c>
    </row>
    <row r="322" spans="2:17">
      <c r="B322" s="15">
        <v>42953</v>
      </c>
      <c r="C322" s="12">
        <f>VLOOKUP(B322,'Hash distribution and Revenue '!B324:S1064,15,1)</f>
        <v>5117958.7143684067</v>
      </c>
      <c r="D322">
        <f>VLOOKUP(B322,'Hash distribution and Revenue '!B324:S1064,10,1)</f>
        <v>0</v>
      </c>
      <c r="E322" s="12">
        <f t="shared" si="55"/>
        <v>0</v>
      </c>
      <c r="F322" s="12">
        <f t="shared" si="65"/>
        <v>0</v>
      </c>
      <c r="G322">
        <f t="shared" si="56"/>
        <v>0</v>
      </c>
      <c r="H322">
        <f t="shared" si="57"/>
        <v>0</v>
      </c>
      <c r="I322" s="21">
        <f t="shared" si="64"/>
        <v>0</v>
      </c>
      <c r="J322">
        <f t="shared" si="58"/>
        <v>0</v>
      </c>
      <c r="K322">
        <f t="shared" si="59"/>
        <v>0</v>
      </c>
      <c r="L322">
        <f t="shared" si="60"/>
        <v>0</v>
      </c>
      <c r="M322">
        <f t="shared" si="61"/>
        <v>0</v>
      </c>
      <c r="N322">
        <f t="shared" si="66"/>
        <v>0</v>
      </c>
      <c r="O322" s="12">
        <f t="shared" si="67"/>
        <v>0</v>
      </c>
      <c r="P322" s="23">
        <f t="shared" si="62"/>
        <v>1</v>
      </c>
      <c r="Q322">
        <f t="shared" si="63"/>
        <v>100</v>
      </c>
    </row>
    <row r="323" spans="2:17">
      <c r="B323" s="15">
        <v>42956</v>
      </c>
      <c r="C323" s="12">
        <f>VLOOKUP(B323,'Hash distribution and Revenue '!B325:S1065,15,1)</f>
        <v>5056967.8559161928</v>
      </c>
      <c r="D323">
        <f>VLOOKUP(B323,'Hash distribution and Revenue '!B325:S1065,10,1)</f>
        <v>0</v>
      </c>
      <c r="E323" s="12">
        <f t="shared" si="55"/>
        <v>0</v>
      </c>
      <c r="F323" s="12">
        <f t="shared" si="65"/>
        <v>0</v>
      </c>
      <c r="G323">
        <f t="shared" si="56"/>
        <v>0</v>
      </c>
      <c r="H323">
        <f t="shared" si="57"/>
        <v>0</v>
      </c>
      <c r="I323" s="21">
        <f t="shared" si="64"/>
        <v>0</v>
      </c>
      <c r="J323">
        <f t="shared" si="58"/>
        <v>0</v>
      </c>
      <c r="K323">
        <f t="shared" si="59"/>
        <v>0</v>
      </c>
      <c r="L323">
        <f t="shared" si="60"/>
        <v>0</v>
      </c>
      <c r="M323">
        <f t="shared" si="61"/>
        <v>0</v>
      </c>
      <c r="N323">
        <f t="shared" si="66"/>
        <v>0</v>
      </c>
      <c r="O323" s="12">
        <f t="shared" si="67"/>
        <v>0</v>
      </c>
      <c r="P323" s="23">
        <f t="shared" si="62"/>
        <v>1</v>
      </c>
      <c r="Q323">
        <f t="shared" si="63"/>
        <v>100</v>
      </c>
    </row>
    <row r="324" spans="2:17">
      <c r="B324" s="15">
        <v>42959</v>
      </c>
      <c r="C324" s="12">
        <f>VLOOKUP(B324,'Hash distribution and Revenue '!B326:S1066,15,1)</f>
        <v>5968768.9584906437</v>
      </c>
      <c r="D324">
        <f>VLOOKUP(B324,'Hash distribution and Revenue '!B326:S1066,10,1)</f>
        <v>0</v>
      </c>
      <c r="E324" s="12">
        <f t="shared" si="55"/>
        <v>0</v>
      </c>
      <c r="F324" s="12">
        <f t="shared" si="65"/>
        <v>0</v>
      </c>
      <c r="G324">
        <f t="shared" si="56"/>
        <v>0</v>
      </c>
      <c r="H324">
        <f t="shared" si="57"/>
        <v>0</v>
      </c>
      <c r="I324" s="21">
        <f t="shared" si="64"/>
        <v>0</v>
      </c>
      <c r="J324">
        <f t="shared" si="58"/>
        <v>0</v>
      </c>
      <c r="K324">
        <f t="shared" si="59"/>
        <v>0</v>
      </c>
      <c r="L324">
        <f t="shared" si="60"/>
        <v>0</v>
      </c>
      <c r="M324">
        <f t="shared" si="61"/>
        <v>0</v>
      </c>
      <c r="N324">
        <f t="shared" si="66"/>
        <v>0</v>
      </c>
      <c r="O324" s="12">
        <f t="shared" si="67"/>
        <v>0</v>
      </c>
      <c r="P324" s="23">
        <f t="shared" si="62"/>
        <v>1</v>
      </c>
      <c r="Q324">
        <f t="shared" si="63"/>
        <v>100</v>
      </c>
    </row>
    <row r="325" spans="2:17">
      <c r="B325" s="15">
        <v>42962</v>
      </c>
      <c r="C325" s="12">
        <f>VLOOKUP(B325,'Hash distribution and Revenue '!B327:S1067,15,1)</f>
        <v>6206074.8503930205</v>
      </c>
      <c r="D325">
        <f>VLOOKUP(B325,'Hash distribution and Revenue '!B327:S1067,10,1)</f>
        <v>0</v>
      </c>
      <c r="E325" s="12">
        <f t="shared" si="55"/>
        <v>0</v>
      </c>
      <c r="F325" s="12">
        <f t="shared" si="65"/>
        <v>0</v>
      </c>
      <c r="G325">
        <f t="shared" si="56"/>
        <v>0</v>
      </c>
      <c r="H325">
        <f t="shared" si="57"/>
        <v>0</v>
      </c>
      <c r="I325" s="21">
        <f t="shared" si="64"/>
        <v>0</v>
      </c>
      <c r="J325">
        <f t="shared" si="58"/>
        <v>0</v>
      </c>
      <c r="K325">
        <f t="shared" si="59"/>
        <v>0</v>
      </c>
      <c r="L325">
        <f t="shared" si="60"/>
        <v>0</v>
      </c>
      <c r="M325">
        <f t="shared" si="61"/>
        <v>0</v>
      </c>
      <c r="N325">
        <f t="shared" si="66"/>
        <v>0</v>
      </c>
      <c r="O325" s="12">
        <f t="shared" si="67"/>
        <v>0</v>
      </c>
      <c r="P325" s="23">
        <f t="shared" si="62"/>
        <v>1</v>
      </c>
      <c r="Q325">
        <f t="shared" si="63"/>
        <v>100</v>
      </c>
    </row>
    <row r="326" spans="2:17">
      <c r="B326" s="15">
        <v>42965</v>
      </c>
      <c r="C326" s="12">
        <f>VLOOKUP(B326,'Hash distribution and Revenue '!B328:S1068,15,1)</f>
        <v>6041788.0604893686</v>
      </c>
      <c r="D326">
        <f>VLOOKUP(B326,'Hash distribution and Revenue '!B328:S1068,10,1)</f>
        <v>0</v>
      </c>
      <c r="E326" s="12">
        <f t="shared" ref="E326:E389" si="68">D326*1000000</f>
        <v>0</v>
      </c>
      <c r="F326" s="12">
        <f t="shared" si="65"/>
        <v>0</v>
      </c>
      <c r="G326">
        <f t="shared" ref="G326:G360" si="69">F326*1.2*24</f>
        <v>0</v>
      </c>
      <c r="H326">
        <f t="shared" ref="H326:H389" si="70">G326*0.127</f>
        <v>0</v>
      </c>
      <c r="I326" s="21">
        <f t="shared" si="64"/>
        <v>0</v>
      </c>
      <c r="J326">
        <f t="shared" ref="J326:J389" si="71">G326*0.06</f>
        <v>0</v>
      </c>
      <c r="K326">
        <f t="shared" ref="K326:K389" si="72">G326*0.05</f>
        <v>0</v>
      </c>
      <c r="L326">
        <f t="shared" ref="L326:L389" si="73">G326*0.04</f>
        <v>0</v>
      </c>
      <c r="M326">
        <f t="shared" ref="M326:M389" si="74">G326*0.02</f>
        <v>0</v>
      </c>
      <c r="N326">
        <f t="shared" si="66"/>
        <v>0</v>
      </c>
      <c r="O326" s="12">
        <f t="shared" si="67"/>
        <v>0</v>
      </c>
      <c r="P326" s="23">
        <f t="shared" ref="P326:P389" si="75">(C326-O326)/C326</f>
        <v>1</v>
      </c>
      <c r="Q326">
        <f t="shared" ref="Q326:Q389" si="76">P326*100</f>
        <v>100</v>
      </c>
    </row>
    <row r="327" spans="2:17">
      <c r="B327" s="15">
        <v>42968</v>
      </c>
      <c r="C327" s="12">
        <f>VLOOKUP(B327,'Hash distribution and Revenue '!B329:S1069,15,1)</f>
        <v>6205246.0943068657</v>
      </c>
      <c r="D327">
        <f>VLOOKUP(B327,'Hash distribution and Revenue '!B329:S1069,10,1)</f>
        <v>0</v>
      </c>
      <c r="E327" s="12">
        <f t="shared" si="68"/>
        <v>0</v>
      </c>
      <c r="F327" s="12">
        <f t="shared" si="65"/>
        <v>0</v>
      </c>
      <c r="G327">
        <f t="shared" si="69"/>
        <v>0</v>
      </c>
      <c r="H327">
        <f t="shared" si="70"/>
        <v>0</v>
      </c>
      <c r="I327" s="21">
        <f t="shared" ref="I327:I390" si="77">G327*$I$5</f>
        <v>0</v>
      </c>
      <c r="J327">
        <f t="shared" si="71"/>
        <v>0</v>
      </c>
      <c r="K327">
        <f t="shared" si="72"/>
        <v>0</v>
      </c>
      <c r="L327">
        <f t="shared" si="73"/>
        <v>0</v>
      </c>
      <c r="M327">
        <f t="shared" si="74"/>
        <v>0</v>
      </c>
      <c r="N327">
        <f t="shared" si="66"/>
        <v>0</v>
      </c>
      <c r="O327" s="12">
        <f t="shared" si="67"/>
        <v>0</v>
      </c>
      <c r="P327" s="23">
        <f t="shared" si="75"/>
        <v>1</v>
      </c>
      <c r="Q327">
        <f t="shared" si="76"/>
        <v>100</v>
      </c>
    </row>
    <row r="328" spans="2:17">
      <c r="B328" s="15">
        <v>42971</v>
      </c>
      <c r="C328" s="12">
        <f>VLOOKUP(B328,'Hash distribution and Revenue '!B330:S1070,15,1)</f>
        <v>6341290.849168838</v>
      </c>
      <c r="D328">
        <f>VLOOKUP(B328,'Hash distribution and Revenue '!B330:S1070,10,1)</f>
        <v>0</v>
      </c>
      <c r="E328" s="12">
        <f t="shared" si="68"/>
        <v>0</v>
      </c>
      <c r="F328" s="12">
        <f t="shared" si="65"/>
        <v>0</v>
      </c>
      <c r="G328">
        <f t="shared" si="69"/>
        <v>0</v>
      </c>
      <c r="H328">
        <f t="shared" si="70"/>
        <v>0</v>
      </c>
      <c r="I328" s="21">
        <f t="shared" si="77"/>
        <v>0</v>
      </c>
      <c r="J328">
        <f t="shared" si="71"/>
        <v>0</v>
      </c>
      <c r="K328">
        <f t="shared" si="72"/>
        <v>0</v>
      </c>
      <c r="L328">
        <f t="shared" si="73"/>
        <v>0</v>
      </c>
      <c r="M328">
        <f t="shared" si="74"/>
        <v>0</v>
      </c>
      <c r="N328">
        <f t="shared" si="66"/>
        <v>0</v>
      </c>
      <c r="O328" s="12">
        <f t="shared" si="67"/>
        <v>0</v>
      </c>
      <c r="P328" s="23">
        <f t="shared" si="75"/>
        <v>1</v>
      </c>
      <c r="Q328">
        <f t="shared" si="76"/>
        <v>100</v>
      </c>
    </row>
    <row r="329" spans="2:17">
      <c r="B329" s="15">
        <v>42974</v>
      </c>
      <c r="C329" s="12">
        <f>VLOOKUP(B329,'Hash distribution and Revenue '!B331:S1071,15,1)</f>
        <v>5700105.2033090228</v>
      </c>
      <c r="D329">
        <f>VLOOKUP(B329,'Hash distribution and Revenue '!B331:S1071,10,1)</f>
        <v>0</v>
      </c>
      <c r="E329" s="12">
        <f t="shared" si="68"/>
        <v>0</v>
      </c>
      <c r="F329" s="12">
        <f t="shared" si="65"/>
        <v>0</v>
      </c>
      <c r="G329">
        <f t="shared" si="69"/>
        <v>0</v>
      </c>
      <c r="H329">
        <f t="shared" si="70"/>
        <v>0</v>
      </c>
      <c r="I329" s="21">
        <f t="shared" si="77"/>
        <v>0</v>
      </c>
      <c r="J329">
        <f t="shared" si="71"/>
        <v>0</v>
      </c>
      <c r="K329">
        <f t="shared" si="72"/>
        <v>0</v>
      </c>
      <c r="L329">
        <f t="shared" si="73"/>
        <v>0</v>
      </c>
      <c r="M329">
        <f t="shared" si="74"/>
        <v>0</v>
      </c>
      <c r="N329">
        <f t="shared" si="66"/>
        <v>0</v>
      </c>
      <c r="O329" s="12">
        <f t="shared" si="67"/>
        <v>0</v>
      </c>
      <c r="P329" s="23">
        <f t="shared" si="75"/>
        <v>1</v>
      </c>
      <c r="Q329">
        <f t="shared" si="76"/>
        <v>100</v>
      </c>
    </row>
    <row r="330" spans="2:17">
      <c r="B330" s="15">
        <v>42977</v>
      </c>
      <c r="C330" s="12">
        <f>VLOOKUP(B330,'Hash distribution and Revenue '!B332:S1072,15,1)</f>
        <v>5783146.0102725085</v>
      </c>
      <c r="D330">
        <f>VLOOKUP(B330,'Hash distribution and Revenue '!B332:S1072,10,1)</f>
        <v>0</v>
      </c>
      <c r="E330" s="12">
        <f t="shared" si="68"/>
        <v>0</v>
      </c>
      <c r="F330" s="12">
        <f t="shared" si="65"/>
        <v>0</v>
      </c>
      <c r="G330">
        <f t="shared" si="69"/>
        <v>0</v>
      </c>
      <c r="H330">
        <f t="shared" si="70"/>
        <v>0</v>
      </c>
      <c r="I330" s="21">
        <f t="shared" si="77"/>
        <v>0</v>
      </c>
      <c r="J330">
        <f t="shared" si="71"/>
        <v>0</v>
      </c>
      <c r="K330">
        <f t="shared" si="72"/>
        <v>0</v>
      </c>
      <c r="L330">
        <f t="shared" si="73"/>
        <v>0</v>
      </c>
      <c r="M330">
        <f t="shared" si="74"/>
        <v>0</v>
      </c>
      <c r="N330">
        <f t="shared" si="66"/>
        <v>0</v>
      </c>
      <c r="O330" s="12">
        <f t="shared" si="67"/>
        <v>0</v>
      </c>
      <c r="P330" s="23">
        <f t="shared" si="75"/>
        <v>1</v>
      </c>
      <c r="Q330">
        <f t="shared" si="76"/>
        <v>100</v>
      </c>
    </row>
    <row r="331" spans="2:17">
      <c r="B331" s="15">
        <v>42980</v>
      </c>
      <c r="C331" s="12">
        <f>VLOOKUP(B331,'Hash distribution and Revenue '!B333:S1073,15,1)</f>
        <v>6628498.4168469943</v>
      </c>
      <c r="D331">
        <f>VLOOKUP(B331,'Hash distribution and Revenue '!B333:S1073,10,1)</f>
        <v>0</v>
      </c>
      <c r="E331" s="12">
        <f t="shared" si="68"/>
        <v>0</v>
      </c>
      <c r="F331" s="12">
        <f t="shared" si="65"/>
        <v>0</v>
      </c>
      <c r="G331">
        <f t="shared" si="69"/>
        <v>0</v>
      </c>
      <c r="H331">
        <f t="shared" si="70"/>
        <v>0</v>
      </c>
      <c r="I331" s="21">
        <f t="shared" si="77"/>
        <v>0</v>
      </c>
      <c r="J331">
        <f t="shared" si="71"/>
        <v>0</v>
      </c>
      <c r="K331">
        <f t="shared" si="72"/>
        <v>0</v>
      </c>
      <c r="L331">
        <f t="shared" si="73"/>
        <v>0</v>
      </c>
      <c r="M331">
        <f t="shared" si="74"/>
        <v>0</v>
      </c>
      <c r="N331">
        <f t="shared" si="66"/>
        <v>0</v>
      </c>
      <c r="O331" s="12">
        <f t="shared" si="67"/>
        <v>0</v>
      </c>
      <c r="P331" s="23">
        <f t="shared" si="75"/>
        <v>1</v>
      </c>
      <c r="Q331">
        <f t="shared" si="76"/>
        <v>100</v>
      </c>
    </row>
    <row r="332" spans="2:17">
      <c r="B332" s="15">
        <v>42983</v>
      </c>
      <c r="C332" s="12">
        <f>VLOOKUP(B332,'Hash distribution and Revenue '!B334:S1074,15,1)</f>
        <v>7191373.1244528443</v>
      </c>
      <c r="D332">
        <f>VLOOKUP(B332,'Hash distribution and Revenue '!B334:S1074,10,1)</f>
        <v>0</v>
      </c>
      <c r="E332" s="12">
        <f t="shared" si="68"/>
        <v>0</v>
      </c>
      <c r="F332" s="12">
        <f t="shared" si="65"/>
        <v>0</v>
      </c>
      <c r="G332">
        <f t="shared" si="69"/>
        <v>0</v>
      </c>
      <c r="H332">
        <f t="shared" si="70"/>
        <v>0</v>
      </c>
      <c r="I332" s="21">
        <f t="shared" si="77"/>
        <v>0</v>
      </c>
      <c r="J332">
        <f t="shared" si="71"/>
        <v>0</v>
      </c>
      <c r="K332">
        <f t="shared" si="72"/>
        <v>0</v>
      </c>
      <c r="L332">
        <f t="shared" si="73"/>
        <v>0</v>
      </c>
      <c r="M332">
        <f t="shared" si="74"/>
        <v>0</v>
      </c>
      <c r="N332">
        <f t="shared" si="66"/>
        <v>0</v>
      </c>
      <c r="O332" s="12">
        <f t="shared" si="67"/>
        <v>0</v>
      </c>
      <c r="P332" s="23">
        <f t="shared" si="75"/>
        <v>1</v>
      </c>
      <c r="Q332">
        <f t="shared" si="76"/>
        <v>100</v>
      </c>
    </row>
    <row r="333" spans="2:17">
      <c r="B333" s="15">
        <v>42986</v>
      </c>
      <c r="C333" s="12">
        <f>VLOOKUP(B333,'Hash distribution and Revenue '!B335:S1075,15,1)</f>
        <v>7261213.9892696505</v>
      </c>
      <c r="D333">
        <f>VLOOKUP(B333,'Hash distribution and Revenue '!B335:S1075,10,1)</f>
        <v>0</v>
      </c>
      <c r="E333" s="12">
        <f t="shared" si="68"/>
        <v>0</v>
      </c>
      <c r="F333" s="12">
        <f t="shared" si="65"/>
        <v>0</v>
      </c>
      <c r="G333">
        <f t="shared" si="69"/>
        <v>0</v>
      </c>
      <c r="H333">
        <f t="shared" si="70"/>
        <v>0</v>
      </c>
      <c r="I333" s="21">
        <f t="shared" si="77"/>
        <v>0</v>
      </c>
      <c r="J333">
        <f t="shared" si="71"/>
        <v>0</v>
      </c>
      <c r="K333">
        <f t="shared" si="72"/>
        <v>0</v>
      </c>
      <c r="L333">
        <f t="shared" si="73"/>
        <v>0</v>
      </c>
      <c r="M333">
        <f t="shared" si="74"/>
        <v>0</v>
      </c>
      <c r="N333">
        <f t="shared" si="66"/>
        <v>0</v>
      </c>
      <c r="O333" s="12">
        <f t="shared" si="67"/>
        <v>0</v>
      </c>
      <c r="P333" s="23">
        <f t="shared" si="75"/>
        <v>1</v>
      </c>
      <c r="Q333">
        <f t="shared" si="76"/>
        <v>100</v>
      </c>
    </row>
    <row r="334" spans="2:17">
      <c r="B334" s="15">
        <v>42989</v>
      </c>
      <c r="C334" s="12">
        <f>VLOOKUP(B334,'Hash distribution and Revenue '!B336:S1076,15,1)</f>
        <v>7379853.2802712144</v>
      </c>
      <c r="D334">
        <f>VLOOKUP(B334,'Hash distribution and Revenue '!B336:S1076,10,1)</f>
        <v>0</v>
      </c>
      <c r="E334" s="12">
        <f t="shared" si="68"/>
        <v>0</v>
      </c>
      <c r="F334" s="12">
        <f t="shared" si="65"/>
        <v>0</v>
      </c>
      <c r="G334">
        <f t="shared" si="69"/>
        <v>0</v>
      </c>
      <c r="H334">
        <f t="shared" si="70"/>
        <v>0</v>
      </c>
      <c r="I334" s="21">
        <f t="shared" si="77"/>
        <v>0</v>
      </c>
      <c r="J334">
        <f t="shared" si="71"/>
        <v>0</v>
      </c>
      <c r="K334">
        <f t="shared" si="72"/>
        <v>0</v>
      </c>
      <c r="L334">
        <f t="shared" si="73"/>
        <v>0</v>
      </c>
      <c r="M334">
        <f t="shared" si="74"/>
        <v>0</v>
      </c>
      <c r="N334">
        <f t="shared" si="66"/>
        <v>0</v>
      </c>
      <c r="O334" s="12">
        <f t="shared" si="67"/>
        <v>0</v>
      </c>
      <c r="P334" s="23">
        <f t="shared" si="75"/>
        <v>1</v>
      </c>
      <c r="Q334">
        <f t="shared" si="76"/>
        <v>100</v>
      </c>
    </row>
    <row r="335" spans="2:17">
      <c r="B335" s="15">
        <v>42992</v>
      </c>
      <c r="C335" s="12">
        <f>VLOOKUP(B335,'Hash distribution and Revenue '!B337:S1077,15,1)</f>
        <v>5565504.6685616216</v>
      </c>
      <c r="D335">
        <f>VLOOKUP(B335,'Hash distribution and Revenue '!B337:S1077,10,1)</f>
        <v>0</v>
      </c>
      <c r="E335" s="12">
        <f t="shared" si="68"/>
        <v>0</v>
      </c>
      <c r="F335" s="12">
        <f t="shared" si="65"/>
        <v>0</v>
      </c>
      <c r="G335">
        <f t="shared" si="69"/>
        <v>0</v>
      </c>
      <c r="H335">
        <f t="shared" si="70"/>
        <v>0</v>
      </c>
      <c r="I335" s="21">
        <f t="shared" si="77"/>
        <v>0</v>
      </c>
      <c r="J335">
        <f t="shared" si="71"/>
        <v>0</v>
      </c>
      <c r="K335">
        <f t="shared" si="72"/>
        <v>0</v>
      </c>
      <c r="L335">
        <f t="shared" si="73"/>
        <v>0</v>
      </c>
      <c r="M335">
        <f t="shared" si="74"/>
        <v>0</v>
      </c>
      <c r="N335">
        <f t="shared" si="66"/>
        <v>0</v>
      </c>
      <c r="O335" s="12">
        <f t="shared" si="67"/>
        <v>0</v>
      </c>
      <c r="P335" s="23">
        <f t="shared" si="75"/>
        <v>1</v>
      </c>
      <c r="Q335">
        <f t="shared" si="76"/>
        <v>100</v>
      </c>
    </row>
    <row r="336" spans="2:17">
      <c r="B336" s="15">
        <v>42995</v>
      </c>
      <c r="C336" s="12">
        <f>VLOOKUP(B336,'Hash distribution and Revenue '!B338:S1078,15,1)</f>
        <v>6486159.9998203181</v>
      </c>
      <c r="D336">
        <f>VLOOKUP(B336,'Hash distribution and Revenue '!B338:S1078,10,1)</f>
        <v>0</v>
      </c>
      <c r="E336" s="12">
        <f t="shared" si="68"/>
        <v>0</v>
      </c>
      <c r="F336" s="12">
        <f t="shared" si="65"/>
        <v>0</v>
      </c>
      <c r="G336">
        <f t="shared" si="69"/>
        <v>0</v>
      </c>
      <c r="H336">
        <f t="shared" si="70"/>
        <v>0</v>
      </c>
      <c r="I336" s="21">
        <f t="shared" si="77"/>
        <v>0</v>
      </c>
      <c r="J336">
        <f t="shared" si="71"/>
        <v>0</v>
      </c>
      <c r="K336">
        <f t="shared" si="72"/>
        <v>0</v>
      </c>
      <c r="L336">
        <f t="shared" si="73"/>
        <v>0</v>
      </c>
      <c r="M336">
        <f t="shared" si="74"/>
        <v>0</v>
      </c>
      <c r="N336">
        <f t="shared" si="66"/>
        <v>0</v>
      </c>
      <c r="O336" s="12">
        <f t="shared" si="67"/>
        <v>0</v>
      </c>
      <c r="P336" s="23">
        <f t="shared" si="75"/>
        <v>1</v>
      </c>
      <c r="Q336">
        <f t="shared" si="76"/>
        <v>100</v>
      </c>
    </row>
    <row r="337" spans="2:17">
      <c r="B337" s="15">
        <v>42998</v>
      </c>
      <c r="C337" s="12">
        <f>VLOOKUP(B337,'Hash distribution and Revenue '!B339:S1079,15,1)</f>
        <v>5990528.531521556</v>
      </c>
      <c r="D337">
        <f>VLOOKUP(B337,'Hash distribution and Revenue '!B339:S1079,10,1)</f>
        <v>0</v>
      </c>
      <c r="E337" s="12">
        <f t="shared" si="68"/>
        <v>0</v>
      </c>
      <c r="F337" s="12">
        <f t="shared" si="65"/>
        <v>0</v>
      </c>
      <c r="G337">
        <f t="shared" si="69"/>
        <v>0</v>
      </c>
      <c r="H337">
        <f t="shared" si="70"/>
        <v>0</v>
      </c>
      <c r="I337" s="21">
        <f t="shared" si="77"/>
        <v>0</v>
      </c>
      <c r="J337">
        <f t="shared" si="71"/>
        <v>0</v>
      </c>
      <c r="K337">
        <f t="shared" si="72"/>
        <v>0</v>
      </c>
      <c r="L337">
        <f t="shared" si="73"/>
        <v>0</v>
      </c>
      <c r="M337">
        <f t="shared" si="74"/>
        <v>0</v>
      </c>
      <c r="N337">
        <f t="shared" si="66"/>
        <v>0</v>
      </c>
      <c r="O337" s="12">
        <f t="shared" si="67"/>
        <v>0</v>
      </c>
      <c r="P337" s="23">
        <f t="shared" si="75"/>
        <v>1</v>
      </c>
      <c r="Q337">
        <f t="shared" si="76"/>
        <v>100</v>
      </c>
    </row>
    <row r="338" spans="2:17">
      <c r="B338" s="15">
        <v>43001</v>
      </c>
      <c r="C338" s="12">
        <f>VLOOKUP(B338,'Hash distribution and Revenue '!B340:S1080,15,1)</f>
        <v>5744990.2934036031</v>
      </c>
      <c r="D338">
        <f>VLOOKUP(B338,'Hash distribution and Revenue '!B340:S1080,10,1)</f>
        <v>0</v>
      </c>
      <c r="E338" s="12">
        <f t="shared" si="68"/>
        <v>0</v>
      </c>
      <c r="F338" s="12">
        <f t="shared" si="65"/>
        <v>0</v>
      </c>
      <c r="G338">
        <f t="shared" si="69"/>
        <v>0</v>
      </c>
      <c r="H338">
        <f t="shared" si="70"/>
        <v>0</v>
      </c>
      <c r="I338" s="21">
        <f t="shared" si="77"/>
        <v>0</v>
      </c>
      <c r="J338">
        <f t="shared" si="71"/>
        <v>0</v>
      </c>
      <c r="K338">
        <f t="shared" si="72"/>
        <v>0</v>
      </c>
      <c r="L338">
        <f t="shared" si="73"/>
        <v>0</v>
      </c>
      <c r="M338">
        <f t="shared" si="74"/>
        <v>0</v>
      </c>
      <c r="N338">
        <f t="shared" si="66"/>
        <v>0</v>
      </c>
      <c r="O338" s="12">
        <f t="shared" si="67"/>
        <v>0</v>
      </c>
      <c r="P338" s="23">
        <f t="shared" si="75"/>
        <v>1</v>
      </c>
      <c r="Q338">
        <f t="shared" si="76"/>
        <v>100</v>
      </c>
    </row>
    <row r="339" spans="2:17">
      <c r="B339" s="15">
        <v>43004</v>
      </c>
      <c r="C339" s="12">
        <f>VLOOKUP(B339,'Hash distribution and Revenue '!B341:S1081,15,1)</f>
        <v>5960104.0256455438</v>
      </c>
      <c r="D339">
        <f>VLOOKUP(B339,'Hash distribution and Revenue '!B341:S1081,10,1)</f>
        <v>0</v>
      </c>
      <c r="E339" s="12">
        <f t="shared" si="68"/>
        <v>0</v>
      </c>
      <c r="F339" s="12">
        <f t="shared" si="65"/>
        <v>0</v>
      </c>
      <c r="G339">
        <f t="shared" si="69"/>
        <v>0</v>
      </c>
      <c r="H339">
        <f t="shared" si="70"/>
        <v>0</v>
      </c>
      <c r="I339" s="21">
        <f t="shared" si="77"/>
        <v>0</v>
      </c>
      <c r="J339">
        <f t="shared" si="71"/>
        <v>0</v>
      </c>
      <c r="K339">
        <f t="shared" si="72"/>
        <v>0</v>
      </c>
      <c r="L339">
        <f t="shared" si="73"/>
        <v>0</v>
      </c>
      <c r="M339">
        <f t="shared" si="74"/>
        <v>0</v>
      </c>
      <c r="N339">
        <f t="shared" si="66"/>
        <v>0</v>
      </c>
      <c r="O339" s="12">
        <f t="shared" si="67"/>
        <v>0</v>
      </c>
      <c r="P339" s="23">
        <f t="shared" si="75"/>
        <v>1</v>
      </c>
      <c r="Q339">
        <f t="shared" si="76"/>
        <v>100</v>
      </c>
    </row>
    <row r="340" spans="2:17">
      <c r="B340" s="15">
        <v>43007</v>
      </c>
      <c r="C340" s="12">
        <f>VLOOKUP(B340,'Hash distribution and Revenue '!B342:S1082,15,1)</f>
        <v>6436771.062033711</v>
      </c>
      <c r="D340">
        <f>VLOOKUP(B340,'Hash distribution and Revenue '!B342:S1082,10,1)</f>
        <v>0</v>
      </c>
      <c r="E340" s="12">
        <f t="shared" si="68"/>
        <v>0</v>
      </c>
      <c r="F340" s="12">
        <f t="shared" si="65"/>
        <v>0</v>
      </c>
      <c r="G340">
        <f t="shared" si="69"/>
        <v>0</v>
      </c>
      <c r="H340">
        <f t="shared" si="70"/>
        <v>0</v>
      </c>
      <c r="I340" s="21">
        <f t="shared" si="77"/>
        <v>0</v>
      </c>
      <c r="J340">
        <f t="shared" si="71"/>
        <v>0</v>
      </c>
      <c r="K340">
        <f t="shared" si="72"/>
        <v>0</v>
      </c>
      <c r="L340">
        <f t="shared" si="73"/>
        <v>0</v>
      </c>
      <c r="M340">
        <f t="shared" si="74"/>
        <v>0</v>
      </c>
      <c r="N340">
        <f t="shared" si="66"/>
        <v>0</v>
      </c>
      <c r="O340" s="12">
        <f t="shared" si="67"/>
        <v>0</v>
      </c>
      <c r="P340" s="23">
        <f t="shared" si="75"/>
        <v>1</v>
      </c>
      <c r="Q340">
        <f t="shared" si="76"/>
        <v>100</v>
      </c>
    </row>
    <row r="341" spans="2:17">
      <c r="B341" s="15">
        <v>43010</v>
      </c>
      <c r="C341" s="12">
        <f>VLOOKUP(B341,'Hash distribution and Revenue '!B343:S1083,15,1)</f>
        <v>6712767.7702362519</v>
      </c>
      <c r="D341">
        <f>VLOOKUP(B341,'Hash distribution and Revenue '!B343:S1083,10,1)</f>
        <v>0</v>
      </c>
      <c r="E341" s="12">
        <f t="shared" si="68"/>
        <v>0</v>
      </c>
      <c r="F341" s="12">
        <f t="shared" si="65"/>
        <v>0</v>
      </c>
      <c r="G341">
        <f t="shared" si="69"/>
        <v>0</v>
      </c>
      <c r="H341">
        <f t="shared" si="70"/>
        <v>0</v>
      </c>
      <c r="I341" s="21">
        <f t="shared" si="77"/>
        <v>0</v>
      </c>
      <c r="J341">
        <f t="shared" si="71"/>
        <v>0</v>
      </c>
      <c r="K341">
        <f t="shared" si="72"/>
        <v>0</v>
      </c>
      <c r="L341">
        <f t="shared" si="73"/>
        <v>0</v>
      </c>
      <c r="M341">
        <f t="shared" si="74"/>
        <v>0</v>
      </c>
      <c r="N341">
        <f t="shared" si="66"/>
        <v>0</v>
      </c>
      <c r="O341" s="12">
        <f t="shared" si="67"/>
        <v>0</v>
      </c>
      <c r="P341" s="23">
        <f t="shared" si="75"/>
        <v>1</v>
      </c>
      <c r="Q341">
        <f t="shared" si="76"/>
        <v>100</v>
      </c>
    </row>
    <row r="342" spans="2:17">
      <c r="B342" s="15">
        <v>43013</v>
      </c>
      <c r="C342" s="12">
        <f>VLOOKUP(B342,'Hash distribution and Revenue '!B344:S1084,15,1)</f>
        <v>6977579.3851506263</v>
      </c>
      <c r="D342">
        <f>VLOOKUP(B342,'Hash distribution and Revenue '!B344:S1084,10,1)</f>
        <v>0</v>
      </c>
      <c r="E342" s="12">
        <f t="shared" si="68"/>
        <v>0</v>
      </c>
      <c r="F342" s="12">
        <f t="shared" si="65"/>
        <v>0</v>
      </c>
      <c r="G342">
        <f t="shared" si="69"/>
        <v>0</v>
      </c>
      <c r="H342">
        <f t="shared" si="70"/>
        <v>0</v>
      </c>
      <c r="I342" s="21">
        <f t="shared" si="77"/>
        <v>0</v>
      </c>
      <c r="J342">
        <f t="shared" si="71"/>
        <v>0</v>
      </c>
      <c r="K342">
        <f t="shared" si="72"/>
        <v>0</v>
      </c>
      <c r="L342">
        <f t="shared" si="73"/>
        <v>0</v>
      </c>
      <c r="M342">
        <f t="shared" si="74"/>
        <v>0</v>
      </c>
      <c r="N342">
        <f t="shared" si="66"/>
        <v>0</v>
      </c>
      <c r="O342" s="12">
        <f t="shared" si="67"/>
        <v>0</v>
      </c>
      <c r="P342" s="23">
        <f t="shared" si="75"/>
        <v>1</v>
      </c>
      <c r="Q342">
        <f t="shared" si="76"/>
        <v>100</v>
      </c>
    </row>
    <row r="343" spans="2:17">
      <c r="B343" s="15">
        <v>43016</v>
      </c>
      <c r="C343" s="12">
        <f>VLOOKUP(B343,'Hash distribution and Revenue '!B345:S1085,15,1)</f>
        <v>6977989.1658690218</v>
      </c>
      <c r="D343">
        <f>VLOOKUP(B343,'Hash distribution and Revenue '!B345:S1085,10,1)</f>
        <v>0</v>
      </c>
      <c r="E343" s="12">
        <f t="shared" si="68"/>
        <v>0</v>
      </c>
      <c r="F343" s="12">
        <f t="shared" si="65"/>
        <v>0</v>
      </c>
      <c r="G343">
        <f t="shared" si="69"/>
        <v>0</v>
      </c>
      <c r="H343">
        <f t="shared" si="70"/>
        <v>0</v>
      </c>
      <c r="I343" s="21">
        <f t="shared" si="77"/>
        <v>0</v>
      </c>
      <c r="J343">
        <f t="shared" si="71"/>
        <v>0</v>
      </c>
      <c r="K343">
        <f t="shared" si="72"/>
        <v>0</v>
      </c>
      <c r="L343">
        <f t="shared" si="73"/>
        <v>0</v>
      </c>
      <c r="M343">
        <f t="shared" si="74"/>
        <v>0</v>
      </c>
      <c r="N343">
        <f t="shared" si="66"/>
        <v>0</v>
      </c>
      <c r="O343" s="12">
        <f t="shared" si="67"/>
        <v>0</v>
      </c>
      <c r="P343" s="23">
        <f t="shared" si="75"/>
        <v>1</v>
      </c>
      <c r="Q343">
        <f t="shared" si="76"/>
        <v>100</v>
      </c>
    </row>
    <row r="344" spans="2:17">
      <c r="B344" s="15">
        <v>43019</v>
      </c>
      <c r="C344" s="12">
        <f>VLOOKUP(B344,'Hash distribution and Revenue '!B346:S1086,15,1)</f>
        <v>7937919.6659473907</v>
      </c>
      <c r="D344">
        <f>VLOOKUP(B344,'Hash distribution and Revenue '!B346:S1086,10,1)</f>
        <v>0</v>
      </c>
      <c r="E344" s="12">
        <f t="shared" si="68"/>
        <v>0</v>
      </c>
      <c r="F344" s="12">
        <f t="shared" si="65"/>
        <v>0</v>
      </c>
      <c r="G344">
        <f t="shared" si="69"/>
        <v>0</v>
      </c>
      <c r="H344">
        <f t="shared" si="70"/>
        <v>0</v>
      </c>
      <c r="I344" s="21">
        <f t="shared" si="77"/>
        <v>0</v>
      </c>
      <c r="J344">
        <f t="shared" si="71"/>
        <v>0</v>
      </c>
      <c r="K344">
        <f t="shared" si="72"/>
        <v>0</v>
      </c>
      <c r="L344">
        <f t="shared" si="73"/>
        <v>0</v>
      </c>
      <c r="M344">
        <f t="shared" si="74"/>
        <v>0</v>
      </c>
      <c r="N344">
        <f t="shared" si="66"/>
        <v>0</v>
      </c>
      <c r="O344" s="12">
        <f t="shared" si="67"/>
        <v>0</v>
      </c>
      <c r="P344" s="23">
        <f t="shared" si="75"/>
        <v>1</v>
      </c>
      <c r="Q344">
        <f t="shared" si="76"/>
        <v>100</v>
      </c>
    </row>
    <row r="345" spans="2:17">
      <c r="B345" s="15">
        <v>43022</v>
      </c>
      <c r="C345" s="12">
        <f>VLOOKUP(B345,'Hash distribution and Revenue '!B347:S1087,15,1)</f>
        <v>9678348.5413450282</v>
      </c>
      <c r="D345">
        <f>VLOOKUP(B345,'Hash distribution and Revenue '!B347:S1087,10,1)</f>
        <v>0</v>
      </c>
      <c r="E345" s="12">
        <f t="shared" si="68"/>
        <v>0</v>
      </c>
      <c r="F345" s="12">
        <f t="shared" si="65"/>
        <v>0</v>
      </c>
      <c r="G345">
        <f t="shared" si="69"/>
        <v>0</v>
      </c>
      <c r="H345">
        <f t="shared" si="70"/>
        <v>0</v>
      </c>
      <c r="I345" s="21">
        <f t="shared" si="77"/>
        <v>0</v>
      </c>
      <c r="J345">
        <f t="shared" si="71"/>
        <v>0</v>
      </c>
      <c r="K345">
        <f t="shared" si="72"/>
        <v>0</v>
      </c>
      <c r="L345">
        <f t="shared" si="73"/>
        <v>0</v>
      </c>
      <c r="M345">
        <f t="shared" si="74"/>
        <v>0</v>
      </c>
      <c r="N345">
        <f t="shared" si="66"/>
        <v>0</v>
      </c>
      <c r="O345" s="12">
        <f t="shared" si="67"/>
        <v>0</v>
      </c>
      <c r="P345" s="23">
        <f t="shared" si="75"/>
        <v>1</v>
      </c>
      <c r="Q345">
        <f t="shared" si="76"/>
        <v>100</v>
      </c>
    </row>
    <row r="346" spans="2:17">
      <c r="B346" s="15">
        <v>43025</v>
      </c>
      <c r="C346" s="12">
        <f>VLOOKUP(B346,'Hash distribution and Revenue '!B348:S1088,15,1)</f>
        <v>8623224.6063592844</v>
      </c>
      <c r="D346">
        <f>VLOOKUP(B346,'Hash distribution and Revenue '!B348:S1088,10,1)</f>
        <v>0</v>
      </c>
      <c r="E346" s="12">
        <f t="shared" si="68"/>
        <v>0</v>
      </c>
      <c r="F346" s="12">
        <f t="shared" si="65"/>
        <v>0</v>
      </c>
      <c r="G346">
        <f t="shared" si="69"/>
        <v>0</v>
      </c>
      <c r="H346">
        <f t="shared" si="70"/>
        <v>0</v>
      </c>
      <c r="I346" s="21">
        <f t="shared" si="77"/>
        <v>0</v>
      </c>
      <c r="J346">
        <f t="shared" si="71"/>
        <v>0</v>
      </c>
      <c r="K346">
        <f t="shared" si="72"/>
        <v>0</v>
      </c>
      <c r="L346">
        <f t="shared" si="73"/>
        <v>0</v>
      </c>
      <c r="M346">
        <f t="shared" si="74"/>
        <v>0</v>
      </c>
      <c r="N346">
        <f t="shared" si="66"/>
        <v>0</v>
      </c>
      <c r="O346" s="12">
        <f t="shared" si="67"/>
        <v>0</v>
      </c>
      <c r="P346" s="23">
        <f t="shared" si="75"/>
        <v>1</v>
      </c>
      <c r="Q346">
        <f t="shared" si="76"/>
        <v>100</v>
      </c>
    </row>
    <row r="347" spans="2:17">
      <c r="B347" s="15">
        <v>43028</v>
      </c>
      <c r="C347" s="12">
        <f>VLOOKUP(B347,'Hash distribution and Revenue '!B349:S1089,15,1)</f>
        <v>9759367.2488620915</v>
      </c>
      <c r="D347">
        <f>VLOOKUP(B347,'Hash distribution and Revenue '!B349:S1089,10,1)</f>
        <v>0</v>
      </c>
      <c r="E347" s="12">
        <f t="shared" si="68"/>
        <v>0</v>
      </c>
      <c r="F347" s="12">
        <f t="shared" ref="F347:F360" si="78">E347/7.3</f>
        <v>0</v>
      </c>
      <c r="G347">
        <f t="shared" si="69"/>
        <v>0</v>
      </c>
      <c r="H347">
        <f t="shared" si="70"/>
        <v>0</v>
      </c>
      <c r="I347" s="21">
        <f t="shared" si="77"/>
        <v>0</v>
      </c>
      <c r="J347">
        <f t="shared" si="71"/>
        <v>0</v>
      </c>
      <c r="K347">
        <f t="shared" si="72"/>
        <v>0</v>
      </c>
      <c r="L347">
        <f t="shared" si="73"/>
        <v>0</v>
      </c>
      <c r="M347">
        <f t="shared" si="74"/>
        <v>0</v>
      </c>
      <c r="N347">
        <f t="shared" ref="N347:N360" si="79">F347*5000/7/547.5</f>
        <v>0</v>
      </c>
      <c r="O347" s="12">
        <f t="shared" si="67"/>
        <v>0</v>
      </c>
      <c r="P347" s="23">
        <f t="shared" si="75"/>
        <v>1</v>
      </c>
      <c r="Q347">
        <f t="shared" si="76"/>
        <v>100</v>
      </c>
    </row>
    <row r="348" spans="2:17">
      <c r="B348" s="15">
        <v>43031</v>
      </c>
      <c r="C348" s="12">
        <f>VLOOKUP(B348,'Hash distribution and Revenue '!B350:S1090,15,1)</f>
        <v>10567616.61810315</v>
      </c>
      <c r="D348">
        <f>VLOOKUP(B348,'Hash distribution and Revenue '!B350:S1090,10,1)</f>
        <v>0</v>
      </c>
      <c r="E348" s="12">
        <f t="shared" si="68"/>
        <v>0</v>
      </c>
      <c r="F348" s="12">
        <f t="shared" si="78"/>
        <v>0</v>
      </c>
      <c r="G348">
        <f t="shared" si="69"/>
        <v>0</v>
      </c>
      <c r="H348">
        <f t="shared" si="70"/>
        <v>0</v>
      </c>
      <c r="I348" s="21">
        <f t="shared" si="77"/>
        <v>0</v>
      </c>
      <c r="J348">
        <f t="shared" si="71"/>
        <v>0</v>
      </c>
      <c r="K348">
        <f t="shared" si="72"/>
        <v>0</v>
      </c>
      <c r="L348">
        <f t="shared" si="73"/>
        <v>0</v>
      </c>
      <c r="M348">
        <f t="shared" si="74"/>
        <v>0</v>
      </c>
      <c r="N348">
        <f t="shared" si="79"/>
        <v>0</v>
      </c>
      <c r="O348" s="12">
        <f t="shared" si="67"/>
        <v>0</v>
      </c>
      <c r="P348" s="23">
        <f t="shared" si="75"/>
        <v>1</v>
      </c>
      <c r="Q348">
        <f t="shared" si="76"/>
        <v>100</v>
      </c>
    </row>
    <row r="349" spans="2:17">
      <c r="B349" s="15">
        <v>43034</v>
      </c>
      <c r="C349" s="12">
        <f>VLOOKUP(B349,'Hash distribution and Revenue '!B351:S1091,15,1)</f>
        <v>10407631.102270832</v>
      </c>
      <c r="D349">
        <f>VLOOKUP(B349,'Hash distribution and Revenue '!B351:S1091,10,1)</f>
        <v>0</v>
      </c>
      <c r="E349" s="12">
        <f t="shared" si="68"/>
        <v>0</v>
      </c>
      <c r="F349" s="12">
        <f t="shared" si="78"/>
        <v>0</v>
      </c>
      <c r="G349">
        <f t="shared" si="69"/>
        <v>0</v>
      </c>
      <c r="H349">
        <f t="shared" si="70"/>
        <v>0</v>
      </c>
      <c r="I349" s="21">
        <f t="shared" si="77"/>
        <v>0</v>
      </c>
      <c r="J349">
        <f t="shared" si="71"/>
        <v>0</v>
      </c>
      <c r="K349">
        <f t="shared" si="72"/>
        <v>0</v>
      </c>
      <c r="L349">
        <f t="shared" si="73"/>
        <v>0</v>
      </c>
      <c r="M349">
        <f t="shared" si="74"/>
        <v>0</v>
      </c>
      <c r="N349">
        <f t="shared" si="79"/>
        <v>0</v>
      </c>
      <c r="O349" s="12">
        <f t="shared" si="67"/>
        <v>0</v>
      </c>
      <c r="P349" s="23">
        <f t="shared" si="75"/>
        <v>1</v>
      </c>
      <c r="Q349">
        <f t="shared" si="76"/>
        <v>100</v>
      </c>
    </row>
    <row r="350" spans="2:17">
      <c r="B350" s="15">
        <v>43037</v>
      </c>
      <c r="C350" s="12">
        <f>VLOOKUP(B350,'Hash distribution and Revenue '!B352:S1092,15,1)</f>
        <v>9099588.6026596203</v>
      </c>
      <c r="D350">
        <f>VLOOKUP(B350,'Hash distribution and Revenue '!B352:S1092,10,1)</f>
        <v>0</v>
      </c>
      <c r="E350" s="12">
        <f t="shared" si="68"/>
        <v>0</v>
      </c>
      <c r="F350" s="12">
        <f t="shared" si="78"/>
        <v>0</v>
      </c>
      <c r="G350">
        <f t="shared" si="69"/>
        <v>0</v>
      </c>
      <c r="H350">
        <f t="shared" si="70"/>
        <v>0</v>
      </c>
      <c r="I350" s="21">
        <f t="shared" si="77"/>
        <v>0</v>
      </c>
      <c r="J350">
        <f t="shared" si="71"/>
        <v>0</v>
      </c>
      <c r="K350">
        <f t="shared" si="72"/>
        <v>0</v>
      </c>
      <c r="L350">
        <f t="shared" si="73"/>
        <v>0</v>
      </c>
      <c r="M350">
        <f t="shared" si="74"/>
        <v>0</v>
      </c>
      <c r="N350">
        <f t="shared" si="79"/>
        <v>0</v>
      </c>
      <c r="O350" s="12">
        <f t="shared" si="67"/>
        <v>0</v>
      </c>
      <c r="P350" s="23">
        <f t="shared" si="75"/>
        <v>1</v>
      </c>
      <c r="Q350">
        <f t="shared" si="76"/>
        <v>100</v>
      </c>
    </row>
    <row r="351" spans="2:17">
      <c r="B351" s="15">
        <v>43040</v>
      </c>
      <c r="C351" s="12">
        <f>VLOOKUP(B351,'Hash distribution and Revenue '!B353:S1093,15,1)</f>
        <v>9695395.906974759</v>
      </c>
      <c r="D351">
        <f>VLOOKUP(B351,'Hash distribution and Revenue '!B353:S1093,10,1)</f>
        <v>0</v>
      </c>
      <c r="E351" s="12">
        <f t="shared" si="68"/>
        <v>0</v>
      </c>
      <c r="F351" s="12">
        <f t="shared" si="78"/>
        <v>0</v>
      </c>
      <c r="G351">
        <f t="shared" si="69"/>
        <v>0</v>
      </c>
      <c r="H351">
        <f t="shared" si="70"/>
        <v>0</v>
      </c>
      <c r="I351" s="21">
        <f t="shared" si="77"/>
        <v>0</v>
      </c>
      <c r="J351">
        <f t="shared" si="71"/>
        <v>0</v>
      </c>
      <c r="K351">
        <f t="shared" si="72"/>
        <v>0</v>
      </c>
      <c r="L351">
        <f t="shared" si="73"/>
        <v>0</v>
      </c>
      <c r="M351">
        <f t="shared" si="74"/>
        <v>0</v>
      </c>
      <c r="N351">
        <f t="shared" si="79"/>
        <v>0</v>
      </c>
      <c r="O351" s="12">
        <f t="shared" si="67"/>
        <v>0</v>
      </c>
      <c r="P351" s="23">
        <f t="shared" si="75"/>
        <v>1</v>
      </c>
      <c r="Q351">
        <f t="shared" si="76"/>
        <v>100</v>
      </c>
    </row>
    <row r="352" spans="2:17">
      <c r="B352" s="15">
        <v>43043</v>
      </c>
      <c r="C352" s="12">
        <f>VLOOKUP(B352,'Hash distribution and Revenue '!B354:S1094,15,1)</f>
        <v>9769484.1634000819</v>
      </c>
      <c r="D352">
        <f>VLOOKUP(B352,'Hash distribution and Revenue '!B354:S1094,10,1)</f>
        <v>0</v>
      </c>
      <c r="E352" s="12">
        <f t="shared" si="68"/>
        <v>0</v>
      </c>
      <c r="F352" s="12">
        <f t="shared" si="78"/>
        <v>0</v>
      </c>
      <c r="G352">
        <f t="shared" si="69"/>
        <v>0</v>
      </c>
      <c r="H352">
        <f t="shared" si="70"/>
        <v>0</v>
      </c>
      <c r="I352" s="21">
        <f t="shared" si="77"/>
        <v>0</v>
      </c>
      <c r="J352">
        <f t="shared" si="71"/>
        <v>0</v>
      </c>
      <c r="K352">
        <f t="shared" si="72"/>
        <v>0</v>
      </c>
      <c r="L352">
        <f t="shared" si="73"/>
        <v>0</v>
      </c>
      <c r="M352">
        <f t="shared" si="74"/>
        <v>0</v>
      </c>
      <c r="N352">
        <f t="shared" si="79"/>
        <v>0</v>
      </c>
      <c r="O352" s="12">
        <f t="shared" si="67"/>
        <v>0</v>
      </c>
      <c r="P352" s="23">
        <f t="shared" si="75"/>
        <v>1</v>
      </c>
      <c r="Q352">
        <f t="shared" si="76"/>
        <v>100</v>
      </c>
    </row>
    <row r="353" spans="2:17">
      <c r="B353" s="15">
        <v>43046</v>
      </c>
      <c r="C353" s="12">
        <f>VLOOKUP(B353,'Hash distribution and Revenue '!B355:S1095,15,1)</f>
        <v>9958777.1979369726</v>
      </c>
      <c r="D353">
        <f>VLOOKUP(B353,'Hash distribution and Revenue '!B355:S1095,10,1)</f>
        <v>0</v>
      </c>
      <c r="E353" s="12">
        <f t="shared" si="68"/>
        <v>0</v>
      </c>
      <c r="F353" s="12">
        <f t="shared" si="78"/>
        <v>0</v>
      </c>
      <c r="G353">
        <f t="shared" si="69"/>
        <v>0</v>
      </c>
      <c r="H353">
        <f t="shared" si="70"/>
        <v>0</v>
      </c>
      <c r="I353" s="21">
        <f t="shared" si="77"/>
        <v>0</v>
      </c>
      <c r="J353">
        <f t="shared" si="71"/>
        <v>0</v>
      </c>
      <c r="K353">
        <f t="shared" si="72"/>
        <v>0</v>
      </c>
      <c r="L353">
        <f t="shared" si="73"/>
        <v>0</v>
      </c>
      <c r="M353">
        <f t="shared" si="74"/>
        <v>0</v>
      </c>
      <c r="N353">
        <f t="shared" si="79"/>
        <v>0</v>
      </c>
      <c r="O353" s="12">
        <f t="shared" si="67"/>
        <v>0</v>
      </c>
      <c r="P353" s="23">
        <f t="shared" si="75"/>
        <v>1</v>
      </c>
      <c r="Q353">
        <f t="shared" si="76"/>
        <v>100</v>
      </c>
    </row>
    <row r="354" spans="2:17">
      <c r="B354" s="15">
        <v>43049</v>
      </c>
      <c r="C354" s="12">
        <f>VLOOKUP(B354,'Hash distribution and Revenue '!B356:S1096,15,1)</f>
        <v>10233221.327489549</v>
      </c>
      <c r="D354">
        <f>VLOOKUP(B354,'Hash distribution and Revenue '!B356:S1096,10,1)</f>
        <v>0</v>
      </c>
      <c r="E354" s="12">
        <f t="shared" si="68"/>
        <v>0</v>
      </c>
      <c r="F354" s="12">
        <f t="shared" si="78"/>
        <v>0</v>
      </c>
      <c r="G354">
        <f t="shared" si="69"/>
        <v>0</v>
      </c>
      <c r="H354">
        <f t="shared" si="70"/>
        <v>0</v>
      </c>
      <c r="I354" s="21">
        <f t="shared" si="77"/>
        <v>0</v>
      </c>
      <c r="J354">
        <f t="shared" si="71"/>
        <v>0</v>
      </c>
      <c r="K354">
        <f t="shared" si="72"/>
        <v>0</v>
      </c>
      <c r="L354">
        <f t="shared" si="73"/>
        <v>0</v>
      </c>
      <c r="M354">
        <f t="shared" si="74"/>
        <v>0</v>
      </c>
      <c r="N354">
        <f t="shared" si="79"/>
        <v>0</v>
      </c>
      <c r="O354" s="12">
        <f t="shared" si="67"/>
        <v>0</v>
      </c>
      <c r="P354" s="23">
        <f t="shared" si="75"/>
        <v>1</v>
      </c>
      <c r="Q354">
        <f t="shared" si="76"/>
        <v>100</v>
      </c>
    </row>
    <row r="355" spans="2:17">
      <c r="B355" s="15">
        <v>43052</v>
      </c>
      <c r="C355" s="12">
        <f>VLOOKUP(B355,'Hash distribution and Revenue '!B357:S1097,15,1)</f>
        <v>9536153.6357744168</v>
      </c>
      <c r="D355">
        <f>VLOOKUP(B355,'Hash distribution and Revenue '!B357:S1097,10,1)</f>
        <v>0</v>
      </c>
      <c r="E355" s="12">
        <f t="shared" si="68"/>
        <v>0</v>
      </c>
      <c r="F355" s="12">
        <f t="shared" si="78"/>
        <v>0</v>
      </c>
      <c r="G355">
        <f t="shared" si="69"/>
        <v>0</v>
      </c>
      <c r="H355">
        <f t="shared" si="70"/>
        <v>0</v>
      </c>
      <c r="I355" s="21">
        <f t="shared" si="77"/>
        <v>0</v>
      </c>
      <c r="J355">
        <f t="shared" si="71"/>
        <v>0</v>
      </c>
      <c r="K355">
        <f t="shared" si="72"/>
        <v>0</v>
      </c>
      <c r="L355">
        <f t="shared" si="73"/>
        <v>0</v>
      </c>
      <c r="M355">
        <f t="shared" si="74"/>
        <v>0</v>
      </c>
      <c r="N355">
        <f t="shared" si="79"/>
        <v>0</v>
      </c>
      <c r="O355" s="12">
        <f t="shared" si="67"/>
        <v>0</v>
      </c>
      <c r="P355" s="23">
        <f t="shared" si="75"/>
        <v>1</v>
      </c>
      <c r="Q355">
        <f t="shared" si="76"/>
        <v>100</v>
      </c>
    </row>
    <row r="356" spans="2:17">
      <c r="B356" s="15">
        <v>43055</v>
      </c>
      <c r="C356" s="12">
        <f>VLOOKUP(B356,'Hash distribution and Revenue '!B358:S1098,15,1)</f>
        <v>10153133.530438971</v>
      </c>
      <c r="D356">
        <f>VLOOKUP(B356,'Hash distribution and Revenue '!B358:S1098,10,1)</f>
        <v>0</v>
      </c>
      <c r="E356" s="12">
        <f t="shared" si="68"/>
        <v>0</v>
      </c>
      <c r="F356" s="12">
        <f t="shared" si="78"/>
        <v>0</v>
      </c>
      <c r="G356">
        <f t="shared" si="69"/>
        <v>0</v>
      </c>
      <c r="H356">
        <f t="shared" si="70"/>
        <v>0</v>
      </c>
      <c r="I356" s="21">
        <f t="shared" si="77"/>
        <v>0</v>
      </c>
      <c r="J356">
        <f t="shared" si="71"/>
        <v>0</v>
      </c>
      <c r="K356">
        <f t="shared" si="72"/>
        <v>0</v>
      </c>
      <c r="L356">
        <f t="shared" si="73"/>
        <v>0</v>
      </c>
      <c r="M356">
        <f t="shared" si="74"/>
        <v>0</v>
      </c>
      <c r="N356">
        <f t="shared" si="79"/>
        <v>0</v>
      </c>
      <c r="O356" s="12">
        <f t="shared" si="67"/>
        <v>0</v>
      </c>
      <c r="P356" s="23">
        <f t="shared" si="75"/>
        <v>1</v>
      </c>
      <c r="Q356">
        <f t="shared" si="76"/>
        <v>100</v>
      </c>
    </row>
    <row r="357" spans="2:17">
      <c r="B357" s="15">
        <v>43058</v>
      </c>
      <c r="C357" s="12">
        <f>VLOOKUP(B357,'Hash distribution and Revenue '!B359:S1099,15,1)</f>
        <v>10782530.476818694</v>
      </c>
      <c r="D357">
        <f>VLOOKUP(B357,'Hash distribution and Revenue '!B359:S1099,10,1)</f>
        <v>0</v>
      </c>
      <c r="E357" s="12">
        <f t="shared" si="68"/>
        <v>0</v>
      </c>
      <c r="F357" s="12">
        <f t="shared" si="78"/>
        <v>0</v>
      </c>
      <c r="G357">
        <f t="shared" si="69"/>
        <v>0</v>
      </c>
      <c r="H357">
        <f t="shared" si="70"/>
        <v>0</v>
      </c>
      <c r="I357" s="21">
        <f t="shared" si="77"/>
        <v>0</v>
      </c>
      <c r="J357">
        <f t="shared" si="71"/>
        <v>0</v>
      </c>
      <c r="K357">
        <f t="shared" si="72"/>
        <v>0</v>
      </c>
      <c r="L357">
        <f t="shared" si="73"/>
        <v>0</v>
      </c>
      <c r="M357">
        <f t="shared" si="74"/>
        <v>0</v>
      </c>
      <c r="N357">
        <f t="shared" si="79"/>
        <v>0</v>
      </c>
      <c r="O357" s="12">
        <f t="shared" si="67"/>
        <v>0</v>
      </c>
      <c r="P357" s="23">
        <f t="shared" si="75"/>
        <v>1</v>
      </c>
      <c r="Q357">
        <f t="shared" si="76"/>
        <v>100</v>
      </c>
    </row>
    <row r="358" spans="2:17">
      <c r="B358" s="15">
        <v>43061</v>
      </c>
      <c r="C358" s="12">
        <f>VLOOKUP(B358,'Hash distribution and Revenue '!B360:S1100,15,1)</f>
        <v>13180113.742888274</v>
      </c>
      <c r="D358">
        <f>VLOOKUP(B358,'Hash distribution and Revenue '!B360:S1100,10,1)</f>
        <v>0</v>
      </c>
      <c r="E358" s="12">
        <f t="shared" si="68"/>
        <v>0</v>
      </c>
      <c r="F358" s="12">
        <f t="shared" si="78"/>
        <v>0</v>
      </c>
      <c r="G358">
        <f t="shared" si="69"/>
        <v>0</v>
      </c>
      <c r="H358">
        <f t="shared" si="70"/>
        <v>0</v>
      </c>
      <c r="I358" s="21">
        <f t="shared" si="77"/>
        <v>0</v>
      </c>
      <c r="J358">
        <f t="shared" si="71"/>
        <v>0</v>
      </c>
      <c r="K358">
        <f t="shared" si="72"/>
        <v>0</v>
      </c>
      <c r="L358">
        <f t="shared" si="73"/>
        <v>0</v>
      </c>
      <c r="M358">
        <f t="shared" si="74"/>
        <v>0</v>
      </c>
      <c r="N358">
        <f t="shared" si="79"/>
        <v>0</v>
      </c>
      <c r="O358" s="12">
        <f t="shared" si="67"/>
        <v>0</v>
      </c>
      <c r="P358" s="23">
        <f t="shared" si="75"/>
        <v>1</v>
      </c>
      <c r="Q358">
        <f t="shared" si="76"/>
        <v>100</v>
      </c>
    </row>
    <row r="359" spans="2:17">
      <c r="B359" s="15">
        <v>43064</v>
      </c>
      <c r="C359" s="12">
        <f>VLOOKUP(B359,'Hash distribution and Revenue '!B361:S1101,15,1)</f>
        <v>14498876.635762243</v>
      </c>
      <c r="D359">
        <f>VLOOKUP(B359,'Hash distribution and Revenue '!B361:S1101,10,1)</f>
        <v>0</v>
      </c>
      <c r="E359" s="12">
        <f t="shared" si="68"/>
        <v>0</v>
      </c>
      <c r="F359" s="12">
        <f t="shared" si="78"/>
        <v>0</v>
      </c>
      <c r="G359">
        <f t="shared" si="69"/>
        <v>0</v>
      </c>
      <c r="H359">
        <f t="shared" si="70"/>
        <v>0</v>
      </c>
      <c r="I359" s="21">
        <f t="shared" si="77"/>
        <v>0</v>
      </c>
      <c r="J359">
        <f t="shared" si="71"/>
        <v>0</v>
      </c>
      <c r="K359">
        <f t="shared" si="72"/>
        <v>0</v>
      </c>
      <c r="L359">
        <f t="shared" si="73"/>
        <v>0</v>
      </c>
      <c r="M359">
        <f t="shared" si="74"/>
        <v>0</v>
      </c>
      <c r="N359">
        <f t="shared" si="79"/>
        <v>0</v>
      </c>
      <c r="O359" s="12">
        <f t="shared" si="67"/>
        <v>0</v>
      </c>
      <c r="P359" s="23">
        <f t="shared" si="75"/>
        <v>1</v>
      </c>
      <c r="Q359">
        <f t="shared" si="76"/>
        <v>100</v>
      </c>
    </row>
    <row r="360" spans="2:17">
      <c r="B360" s="15">
        <v>43067</v>
      </c>
      <c r="C360" s="12">
        <f>VLOOKUP(B360,'Hash distribution and Revenue '!B362:S1102,15,1)</f>
        <v>16425041.123018425</v>
      </c>
      <c r="D360">
        <f>VLOOKUP(B360,'Hash distribution and Revenue '!B362:S1102,10,1)</f>
        <v>0</v>
      </c>
      <c r="E360" s="12">
        <f t="shared" si="68"/>
        <v>0</v>
      </c>
      <c r="F360" s="12">
        <f t="shared" si="78"/>
        <v>0</v>
      </c>
      <c r="G360">
        <f t="shared" si="69"/>
        <v>0</v>
      </c>
      <c r="H360">
        <f t="shared" si="70"/>
        <v>0</v>
      </c>
      <c r="I360" s="21">
        <f t="shared" si="77"/>
        <v>0</v>
      </c>
      <c r="J360">
        <f t="shared" si="71"/>
        <v>0</v>
      </c>
      <c r="K360">
        <f t="shared" si="72"/>
        <v>0</v>
      </c>
      <c r="L360">
        <f t="shared" si="73"/>
        <v>0</v>
      </c>
      <c r="M360">
        <f t="shared" si="74"/>
        <v>0</v>
      </c>
      <c r="N360">
        <f t="shared" si="79"/>
        <v>0</v>
      </c>
      <c r="O360" s="12">
        <f t="shared" si="67"/>
        <v>0</v>
      </c>
      <c r="P360" s="23">
        <f t="shared" si="75"/>
        <v>1</v>
      </c>
      <c r="Q360">
        <f t="shared" si="76"/>
        <v>100</v>
      </c>
    </row>
    <row r="361" spans="2:17">
      <c r="B361" s="14">
        <v>43070</v>
      </c>
      <c r="C361" s="12">
        <f>VLOOKUP(B361,'Hash distribution and Revenue '!B363:S1103,15,1)</f>
        <v>18280956.519245591</v>
      </c>
      <c r="D361">
        <f>VLOOKUP(B361,'Hash distribution and Revenue '!B363:S1103,10,1)</f>
        <v>0</v>
      </c>
      <c r="E361" s="12">
        <f t="shared" si="68"/>
        <v>0</v>
      </c>
      <c r="F361" s="12">
        <f t="shared" ref="F361:F424" si="80">E361/13</f>
        <v>0</v>
      </c>
      <c r="G361">
        <f t="shared" ref="G361:G424" si="81">F361*1.3*24</f>
        <v>0</v>
      </c>
      <c r="H361">
        <f t="shared" si="70"/>
        <v>0</v>
      </c>
      <c r="I361" s="21">
        <f t="shared" si="77"/>
        <v>0</v>
      </c>
      <c r="J361">
        <f t="shared" si="71"/>
        <v>0</v>
      </c>
      <c r="K361">
        <f t="shared" si="72"/>
        <v>0</v>
      </c>
      <c r="L361">
        <f t="shared" si="73"/>
        <v>0</v>
      </c>
      <c r="M361">
        <f t="shared" si="74"/>
        <v>0</v>
      </c>
      <c r="N361">
        <f t="shared" ref="N361:N424" si="82">F361*5768/7/547.5</f>
        <v>0</v>
      </c>
      <c r="O361" s="12">
        <f t="shared" si="67"/>
        <v>0</v>
      </c>
      <c r="P361" s="23">
        <f t="shared" si="75"/>
        <v>1</v>
      </c>
      <c r="Q361">
        <f t="shared" si="76"/>
        <v>100</v>
      </c>
    </row>
    <row r="362" spans="2:17">
      <c r="B362" s="15">
        <v>43073</v>
      </c>
      <c r="C362" s="12">
        <f>VLOOKUP(B362,'Hash distribution and Revenue '!B364:S1104,15,1)</f>
        <v>20233385.510151524</v>
      </c>
      <c r="D362">
        <f>VLOOKUP(B362,'Hash distribution and Revenue '!B364:S1104,10,1)</f>
        <v>0</v>
      </c>
      <c r="E362" s="12">
        <f t="shared" si="68"/>
        <v>0</v>
      </c>
      <c r="F362" s="12">
        <f t="shared" si="80"/>
        <v>0</v>
      </c>
      <c r="G362">
        <f t="shared" si="81"/>
        <v>0</v>
      </c>
      <c r="H362">
        <f t="shared" si="70"/>
        <v>0</v>
      </c>
      <c r="I362" s="21">
        <f t="shared" si="77"/>
        <v>0</v>
      </c>
      <c r="J362">
        <f t="shared" si="71"/>
        <v>0</v>
      </c>
      <c r="K362">
        <f t="shared" si="72"/>
        <v>0</v>
      </c>
      <c r="L362">
        <f t="shared" si="73"/>
        <v>0</v>
      </c>
      <c r="M362">
        <f t="shared" si="74"/>
        <v>0</v>
      </c>
      <c r="N362">
        <f t="shared" si="82"/>
        <v>0</v>
      </c>
      <c r="O362" s="12">
        <f t="shared" si="67"/>
        <v>0</v>
      </c>
      <c r="P362" s="23">
        <f t="shared" si="75"/>
        <v>1</v>
      </c>
      <c r="Q362">
        <f t="shared" si="76"/>
        <v>100</v>
      </c>
    </row>
    <row r="363" spans="2:17">
      <c r="B363" s="15">
        <v>43076</v>
      </c>
      <c r="C363" s="12">
        <f>VLOOKUP(B363,'Hash distribution and Revenue '!B365:S1105,15,1)</f>
        <v>27572114.030242618</v>
      </c>
      <c r="D363">
        <f>VLOOKUP(B363,'Hash distribution and Revenue '!B365:S1105,10,1)</f>
        <v>0</v>
      </c>
      <c r="E363" s="12">
        <f t="shared" si="68"/>
        <v>0</v>
      </c>
      <c r="F363" s="12">
        <f t="shared" si="80"/>
        <v>0</v>
      </c>
      <c r="G363">
        <f t="shared" si="81"/>
        <v>0</v>
      </c>
      <c r="H363">
        <f t="shared" si="70"/>
        <v>0</v>
      </c>
      <c r="I363" s="21">
        <f t="shared" si="77"/>
        <v>0</v>
      </c>
      <c r="J363">
        <f t="shared" si="71"/>
        <v>0</v>
      </c>
      <c r="K363">
        <f t="shared" si="72"/>
        <v>0</v>
      </c>
      <c r="L363">
        <f t="shared" si="73"/>
        <v>0</v>
      </c>
      <c r="M363">
        <f t="shared" si="74"/>
        <v>0</v>
      </c>
      <c r="N363">
        <f t="shared" si="82"/>
        <v>0</v>
      </c>
      <c r="O363" s="12">
        <f t="shared" si="67"/>
        <v>0</v>
      </c>
      <c r="P363" s="23">
        <f t="shared" si="75"/>
        <v>1</v>
      </c>
      <c r="Q363">
        <f t="shared" si="76"/>
        <v>100</v>
      </c>
    </row>
    <row r="364" spans="2:17">
      <c r="B364" s="15">
        <v>43079</v>
      </c>
      <c r="C364" s="12">
        <f>VLOOKUP(B364,'Hash distribution and Revenue '!B366:S1106,15,1)</f>
        <v>25010573.813990295</v>
      </c>
      <c r="D364">
        <f>VLOOKUP(B364,'Hash distribution and Revenue '!B366:S1106,10,1)</f>
        <v>0</v>
      </c>
      <c r="E364" s="12">
        <f t="shared" si="68"/>
        <v>0</v>
      </c>
      <c r="F364" s="12">
        <f t="shared" si="80"/>
        <v>0</v>
      </c>
      <c r="G364">
        <f t="shared" si="81"/>
        <v>0</v>
      </c>
      <c r="H364">
        <f t="shared" si="70"/>
        <v>0</v>
      </c>
      <c r="I364" s="21">
        <f t="shared" si="77"/>
        <v>0</v>
      </c>
      <c r="J364">
        <f t="shared" si="71"/>
        <v>0</v>
      </c>
      <c r="K364">
        <f t="shared" si="72"/>
        <v>0</v>
      </c>
      <c r="L364">
        <f t="shared" si="73"/>
        <v>0</v>
      </c>
      <c r="M364">
        <f t="shared" si="74"/>
        <v>0</v>
      </c>
      <c r="N364">
        <f t="shared" si="82"/>
        <v>0</v>
      </c>
      <c r="O364" s="12">
        <f t="shared" si="67"/>
        <v>0</v>
      </c>
      <c r="P364" s="23">
        <f t="shared" si="75"/>
        <v>1</v>
      </c>
      <c r="Q364">
        <f t="shared" si="76"/>
        <v>100</v>
      </c>
    </row>
    <row r="365" spans="2:17">
      <c r="B365" s="15">
        <v>43082</v>
      </c>
      <c r="C365" s="12">
        <f>VLOOKUP(B365,'Hash distribution and Revenue '!B367:S1107,15,1)</f>
        <v>28276716.459981419</v>
      </c>
      <c r="D365">
        <f>VLOOKUP(B365,'Hash distribution and Revenue '!B367:S1107,10,1)</f>
        <v>0</v>
      </c>
      <c r="E365" s="12">
        <f t="shared" si="68"/>
        <v>0</v>
      </c>
      <c r="F365" s="12">
        <f t="shared" si="80"/>
        <v>0</v>
      </c>
      <c r="G365">
        <f t="shared" si="81"/>
        <v>0</v>
      </c>
      <c r="H365">
        <f t="shared" si="70"/>
        <v>0</v>
      </c>
      <c r="I365" s="21">
        <f t="shared" si="77"/>
        <v>0</v>
      </c>
      <c r="J365">
        <f t="shared" si="71"/>
        <v>0</v>
      </c>
      <c r="K365">
        <f t="shared" si="72"/>
        <v>0</v>
      </c>
      <c r="L365">
        <f t="shared" si="73"/>
        <v>0</v>
      </c>
      <c r="M365">
        <f t="shared" si="74"/>
        <v>0</v>
      </c>
      <c r="N365">
        <f t="shared" si="82"/>
        <v>0</v>
      </c>
      <c r="O365" s="12">
        <f t="shared" si="67"/>
        <v>0</v>
      </c>
      <c r="P365" s="23">
        <f t="shared" si="75"/>
        <v>1</v>
      </c>
      <c r="Q365">
        <f t="shared" si="76"/>
        <v>100</v>
      </c>
    </row>
    <row r="366" spans="2:17">
      <c r="B366" s="15">
        <v>43085</v>
      </c>
      <c r="C366" s="12">
        <f>VLOOKUP(B366,'Hash distribution and Revenue '!B368:S1108,15,1)</f>
        <v>34685467.38409669</v>
      </c>
      <c r="D366">
        <f>VLOOKUP(B366,'Hash distribution and Revenue '!B368:S1108,10,1)</f>
        <v>0</v>
      </c>
      <c r="E366" s="12">
        <f t="shared" si="68"/>
        <v>0</v>
      </c>
      <c r="F366" s="12">
        <f t="shared" si="80"/>
        <v>0</v>
      </c>
      <c r="G366">
        <f t="shared" si="81"/>
        <v>0</v>
      </c>
      <c r="H366">
        <f t="shared" si="70"/>
        <v>0</v>
      </c>
      <c r="I366" s="21">
        <f t="shared" si="77"/>
        <v>0</v>
      </c>
      <c r="J366">
        <f t="shared" si="71"/>
        <v>0</v>
      </c>
      <c r="K366">
        <f t="shared" si="72"/>
        <v>0</v>
      </c>
      <c r="L366">
        <f t="shared" si="73"/>
        <v>0</v>
      </c>
      <c r="M366">
        <f t="shared" si="74"/>
        <v>0</v>
      </c>
      <c r="N366">
        <f t="shared" si="82"/>
        <v>0</v>
      </c>
      <c r="O366" s="12">
        <f t="shared" si="67"/>
        <v>0</v>
      </c>
      <c r="P366" s="23">
        <f t="shared" si="75"/>
        <v>1</v>
      </c>
      <c r="Q366">
        <f t="shared" si="76"/>
        <v>100</v>
      </c>
    </row>
    <row r="367" spans="2:17">
      <c r="B367" s="15">
        <v>43088</v>
      </c>
      <c r="C367" s="12">
        <f>VLOOKUP(B367,'Hash distribution and Revenue '!B369:S1109,15,1)</f>
        <v>27558273.383090615</v>
      </c>
      <c r="D367">
        <f>VLOOKUP(B367,'Hash distribution and Revenue '!B369:S1109,10,1)</f>
        <v>0</v>
      </c>
      <c r="E367" s="12">
        <f t="shared" si="68"/>
        <v>0</v>
      </c>
      <c r="F367" s="12">
        <f t="shared" si="80"/>
        <v>0</v>
      </c>
      <c r="G367">
        <f t="shared" si="81"/>
        <v>0</v>
      </c>
      <c r="H367">
        <f t="shared" si="70"/>
        <v>0</v>
      </c>
      <c r="I367" s="21">
        <f t="shared" si="77"/>
        <v>0</v>
      </c>
      <c r="J367">
        <f t="shared" si="71"/>
        <v>0</v>
      </c>
      <c r="K367">
        <f t="shared" si="72"/>
        <v>0</v>
      </c>
      <c r="L367">
        <f t="shared" si="73"/>
        <v>0</v>
      </c>
      <c r="M367">
        <f t="shared" si="74"/>
        <v>0</v>
      </c>
      <c r="N367">
        <f t="shared" si="82"/>
        <v>0</v>
      </c>
      <c r="O367" s="12">
        <f t="shared" si="67"/>
        <v>0</v>
      </c>
      <c r="P367" s="23">
        <f t="shared" si="75"/>
        <v>1</v>
      </c>
      <c r="Q367">
        <f t="shared" si="76"/>
        <v>100</v>
      </c>
    </row>
    <row r="368" spans="2:17">
      <c r="B368" s="15">
        <v>43091</v>
      </c>
      <c r="C368" s="12">
        <f>VLOOKUP(B368,'Hash distribution and Revenue '!B370:S1110,15,1)</f>
        <v>21902844.825183976</v>
      </c>
      <c r="D368">
        <f>VLOOKUP(B368,'Hash distribution and Revenue '!B370:S1110,10,1)</f>
        <v>0</v>
      </c>
      <c r="E368" s="12">
        <f t="shared" si="68"/>
        <v>0</v>
      </c>
      <c r="F368" s="12">
        <f t="shared" si="80"/>
        <v>0</v>
      </c>
      <c r="G368">
        <f t="shared" si="81"/>
        <v>0</v>
      </c>
      <c r="H368">
        <f t="shared" si="70"/>
        <v>0</v>
      </c>
      <c r="I368" s="21">
        <f t="shared" si="77"/>
        <v>0</v>
      </c>
      <c r="J368">
        <f t="shared" si="71"/>
        <v>0</v>
      </c>
      <c r="K368">
        <f t="shared" si="72"/>
        <v>0</v>
      </c>
      <c r="L368">
        <f t="shared" si="73"/>
        <v>0</v>
      </c>
      <c r="M368">
        <f t="shared" si="74"/>
        <v>0</v>
      </c>
      <c r="N368">
        <f t="shared" si="82"/>
        <v>0</v>
      </c>
      <c r="O368" s="12">
        <f t="shared" si="67"/>
        <v>0</v>
      </c>
      <c r="P368" s="23">
        <f t="shared" si="75"/>
        <v>1</v>
      </c>
      <c r="Q368">
        <f t="shared" si="76"/>
        <v>100</v>
      </c>
    </row>
    <row r="369" spans="2:17">
      <c r="B369" s="15">
        <v>43094</v>
      </c>
      <c r="C369" s="12">
        <f>VLOOKUP(B369,'Hash distribution and Revenue '!B371:S1111,15,1)</f>
        <v>21794696.42448787</v>
      </c>
      <c r="D369">
        <f>VLOOKUP(B369,'Hash distribution and Revenue '!B371:S1111,10,1)</f>
        <v>0</v>
      </c>
      <c r="E369" s="12">
        <f t="shared" si="68"/>
        <v>0</v>
      </c>
      <c r="F369" s="12">
        <f t="shared" si="80"/>
        <v>0</v>
      </c>
      <c r="G369">
        <f t="shared" si="81"/>
        <v>0</v>
      </c>
      <c r="H369">
        <f t="shared" si="70"/>
        <v>0</v>
      </c>
      <c r="I369" s="21">
        <f t="shared" si="77"/>
        <v>0</v>
      </c>
      <c r="J369">
        <f t="shared" si="71"/>
        <v>0</v>
      </c>
      <c r="K369">
        <f t="shared" si="72"/>
        <v>0</v>
      </c>
      <c r="L369">
        <f t="shared" si="73"/>
        <v>0</v>
      </c>
      <c r="M369">
        <f t="shared" si="74"/>
        <v>0</v>
      </c>
      <c r="N369">
        <f t="shared" si="82"/>
        <v>0</v>
      </c>
      <c r="O369" s="12">
        <f t="shared" si="67"/>
        <v>0</v>
      </c>
      <c r="P369" s="23">
        <f t="shared" si="75"/>
        <v>1</v>
      </c>
      <c r="Q369">
        <f t="shared" si="76"/>
        <v>100</v>
      </c>
    </row>
    <row r="370" spans="2:17">
      <c r="B370" s="15">
        <v>43097</v>
      </c>
      <c r="C370" s="12">
        <f>VLOOKUP(B370,'Hash distribution and Revenue '!B372:S1112,15,1)</f>
        <v>21603017.2098758</v>
      </c>
      <c r="D370">
        <f>VLOOKUP(B370,'Hash distribution and Revenue '!B372:S1112,10,1)</f>
        <v>0</v>
      </c>
      <c r="E370" s="12">
        <f t="shared" si="68"/>
        <v>0</v>
      </c>
      <c r="F370" s="12">
        <f t="shared" si="80"/>
        <v>0</v>
      </c>
      <c r="G370">
        <f t="shared" si="81"/>
        <v>0</v>
      </c>
      <c r="H370">
        <f t="shared" si="70"/>
        <v>0</v>
      </c>
      <c r="I370" s="21">
        <f t="shared" si="77"/>
        <v>0</v>
      </c>
      <c r="J370">
        <f t="shared" si="71"/>
        <v>0</v>
      </c>
      <c r="K370">
        <f t="shared" si="72"/>
        <v>0</v>
      </c>
      <c r="L370">
        <f t="shared" si="73"/>
        <v>0</v>
      </c>
      <c r="M370">
        <f t="shared" si="74"/>
        <v>0</v>
      </c>
      <c r="N370">
        <f t="shared" si="82"/>
        <v>0</v>
      </c>
      <c r="O370" s="12">
        <f t="shared" si="67"/>
        <v>0</v>
      </c>
      <c r="P370" s="23">
        <f t="shared" si="75"/>
        <v>1</v>
      </c>
      <c r="Q370">
        <f t="shared" si="76"/>
        <v>100</v>
      </c>
    </row>
    <row r="371" spans="2:17">
      <c r="B371" s="15">
        <v>43100</v>
      </c>
      <c r="C371" s="12">
        <f>VLOOKUP(B371,'Hash distribution and Revenue '!B373:S1113,15,1)</f>
        <v>21930310.109796625</v>
      </c>
      <c r="D371">
        <f>VLOOKUP(B371,'Hash distribution and Revenue '!B373:S1113,10,1)</f>
        <v>0</v>
      </c>
      <c r="E371" s="12">
        <f t="shared" si="68"/>
        <v>0</v>
      </c>
      <c r="F371" s="12">
        <f t="shared" si="80"/>
        <v>0</v>
      </c>
      <c r="G371">
        <f t="shared" si="81"/>
        <v>0</v>
      </c>
      <c r="H371">
        <f t="shared" si="70"/>
        <v>0</v>
      </c>
      <c r="I371" s="21">
        <f t="shared" si="77"/>
        <v>0</v>
      </c>
      <c r="J371">
        <f t="shared" si="71"/>
        <v>0</v>
      </c>
      <c r="K371">
        <f t="shared" si="72"/>
        <v>0</v>
      </c>
      <c r="L371">
        <f t="shared" si="73"/>
        <v>0</v>
      </c>
      <c r="M371">
        <f t="shared" si="74"/>
        <v>0</v>
      </c>
      <c r="N371">
        <f t="shared" si="82"/>
        <v>0</v>
      </c>
      <c r="O371" s="12">
        <f t="shared" si="67"/>
        <v>0</v>
      </c>
      <c r="P371" s="23">
        <f t="shared" si="75"/>
        <v>1</v>
      </c>
      <c r="Q371">
        <f t="shared" si="76"/>
        <v>100</v>
      </c>
    </row>
    <row r="372" spans="2:17">
      <c r="B372" s="15">
        <v>43103</v>
      </c>
      <c r="C372" s="12">
        <f>VLOOKUP(B372,'Hash distribution and Revenue '!B374:S1114,15,1)</f>
        <v>23663174.29662367</v>
      </c>
      <c r="D372">
        <f>VLOOKUP(B372,'Hash distribution and Revenue '!B374:S1114,10,1)</f>
        <v>0</v>
      </c>
      <c r="E372" s="12">
        <f t="shared" si="68"/>
        <v>0</v>
      </c>
      <c r="F372" s="12">
        <f t="shared" si="80"/>
        <v>0</v>
      </c>
      <c r="G372">
        <f t="shared" si="81"/>
        <v>0</v>
      </c>
      <c r="H372">
        <f t="shared" si="70"/>
        <v>0</v>
      </c>
      <c r="I372" s="21">
        <f t="shared" si="77"/>
        <v>0</v>
      </c>
      <c r="J372">
        <f t="shared" si="71"/>
        <v>0</v>
      </c>
      <c r="K372">
        <f t="shared" si="72"/>
        <v>0</v>
      </c>
      <c r="L372">
        <f t="shared" si="73"/>
        <v>0</v>
      </c>
      <c r="M372">
        <f t="shared" si="74"/>
        <v>0</v>
      </c>
      <c r="N372">
        <f t="shared" si="82"/>
        <v>0</v>
      </c>
      <c r="O372" s="12">
        <f t="shared" si="67"/>
        <v>0</v>
      </c>
      <c r="P372" s="23">
        <f t="shared" si="75"/>
        <v>1</v>
      </c>
      <c r="Q372">
        <f t="shared" si="76"/>
        <v>100</v>
      </c>
    </row>
    <row r="373" spans="2:17">
      <c r="B373" s="15">
        <v>43106</v>
      </c>
      <c r="C373" s="12">
        <f>VLOOKUP(B373,'Hash distribution and Revenue '!B375:S1115,15,1)</f>
        <v>28905863.925822373</v>
      </c>
      <c r="D373">
        <f>VLOOKUP(B373,'Hash distribution and Revenue '!B375:S1115,10,1)</f>
        <v>0</v>
      </c>
      <c r="E373" s="12">
        <f t="shared" si="68"/>
        <v>0</v>
      </c>
      <c r="F373" s="12">
        <f t="shared" si="80"/>
        <v>0</v>
      </c>
      <c r="G373">
        <f t="shared" si="81"/>
        <v>0</v>
      </c>
      <c r="H373">
        <f t="shared" si="70"/>
        <v>0</v>
      </c>
      <c r="I373" s="21">
        <f t="shared" si="77"/>
        <v>0</v>
      </c>
      <c r="J373">
        <f t="shared" si="71"/>
        <v>0</v>
      </c>
      <c r="K373">
        <f t="shared" si="72"/>
        <v>0</v>
      </c>
      <c r="L373">
        <f t="shared" si="73"/>
        <v>0</v>
      </c>
      <c r="M373">
        <f t="shared" si="74"/>
        <v>0</v>
      </c>
      <c r="N373">
        <f t="shared" si="82"/>
        <v>0</v>
      </c>
      <c r="O373" s="12">
        <f t="shared" si="67"/>
        <v>0</v>
      </c>
      <c r="P373" s="23">
        <f t="shared" si="75"/>
        <v>1</v>
      </c>
      <c r="Q373">
        <f t="shared" si="76"/>
        <v>100</v>
      </c>
    </row>
    <row r="374" spans="2:17">
      <c r="B374" s="15">
        <v>43109</v>
      </c>
      <c r="C374" s="12">
        <f>VLOOKUP(B374,'Hash distribution and Revenue '!B376:S1116,15,1)</f>
        <v>24336526.331471827</v>
      </c>
      <c r="D374">
        <f>VLOOKUP(B374,'Hash distribution and Revenue '!B376:S1116,10,1)</f>
        <v>0</v>
      </c>
      <c r="E374" s="12">
        <f t="shared" si="68"/>
        <v>0</v>
      </c>
      <c r="F374" s="12">
        <f t="shared" si="80"/>
        <v>0</v>
      </c>
      <c r="G374">
        <f t="shared" si="81"/>
        <v>0</v>
      </c>
      <c r="H374">
        <f t="shared" si="70"/>
        <v>0</v>
      </c>
      <c r="I374" s="21">
        <f t="shared" si="77"/>
        <v>0</v>
      </c>
      <c r="J374">
        <f t="shared" si="71"/>
        <v>0</v>
      </c>
      <c r="K374">
        <f t="shared" si="72"/>
        <v>0</v>
      </c>
      <c r="L374">
        <f t="shared" si="73"/>
        <v>0</v>
      </c>
      <c r="M374">
        <f t="shared" si="74"/>
        <v>0</v>
      </c>
      <c r="N374">
        <f t="shared" si="82"/>
        <v>0</v>
      </c>
      <c r="O374" s="12">
        <f t="shared" si="67"/>
        <v>0</v>
      </c>
      <c r="P374" s="23">
        <f t="shared" si="75"/>
        <v>1</v>
      </c>
      <c r="Q374">
        <f t="shared" si="76"/>
        <v>100</v>
      </c>
    </row>
    <row r="375" spans="2:17">
      <c r="B375" s="15">
        <v>43112</v>
      </c>
      <c r="C375" s="12">
        <f>VLOOKUP(B375,'Hash distribution and Revenue '!B377:S1117,15,1)</f>
        <v>23560057.191270519</v>
      </c>
      <c r="D375">
        <f>VLOOKUP(B375,'Hash distribution and Revenue '!B377:S1117,10,1)</f>
        <v>0</v>
      </c>
      <c r="E375" s="12">
        <f t="shared" si="68"/>
        <v>0</v>
      </c>
      <c r="F375" s="12">
        <f t="shared" si="80"/>
        <v>0</v>
      </c>
      <c r="G375">
        <f t="shared" si="81"/>
        <v>0</v>
      </c>
      <c r="H375">
        <f t="shared" si="70"/>
        <v>0</v>
      </c>
      <c r="I375" s="21">
        <f t="shared" si="77"/>
        <v>0</v>
      </c>
      <c r="J375">
        <f t="shared" si="71"/>
        <v>0</v>
      </c>
      <c r="K375">
        <f t="shared" si="72"/>
        <v>0</v>
      </c>
      <c r="L375">
        <f t="shared" si="73"/>
        <v>0</v>
      </c>
      <c r="M375">
        <f t="shared" si="74"/>
        <v>0</v>
      </c>
      <c r="N375">
        <f t="shared" si="82"/>
        <v>0</v>
      </c>
      <c r="O375" s="12">
        <f t="shared" si="67"/>
        <v>0</v>
      </c>
      <c r="P375" s="23">
        <f t="shared" si="75"/>
        <v>1</v>
      </c>
      <c r="Q375">
        <f t="shared" si="76"/>
        <v>100</v>
      </c>
    </row>
    <row r="376" spans="2:17">
      <c r="B376" s="15">
        <v>43115</v>
      </c>
      <c r="C376" s="12">
        <f>VLOOKUP(B376,'Hash distribution and Revenue '!B378:S1118,15,1)</f>
        <v>21321791.814449936</v>
      </c>
      <c r="D376">
        <f>VLOOKUP(B376,'Hash distribution and Revenue '!B378:S1118,10,1)</f>
        <v>0</v>
      </c>
      <c r="E376" s="12">
        <f t="shared" si="68"/>
        <v>0</v>
      </c>
      <c r="F376" s="12">
        <f t="shared" si="80"/>
        <v>0</v>
      </c>
      <c r="G376">
        <f t="shared" si="81"/>
        <v>0</v>
      </c>
      <c r="H376">
        <f t="shared" si="70"/>
        <v>0</v>
      </c>
      <c r="I376" s="21">
        <f t="shared" si="77"/>
        <v>0</v>
      </c>
      <c r="J376">
        <f t="shared" si="71"/>
        <v>0</v>
      </c>
      <c r="K376">
        <f t="shared" si="72"/>
        <v>0</v>
      </c>
      <c r="L376">
        <f t="shared" si="73"/>
        <v>0</v>
      </c>
      <c r="M376">
        <f t="shared" si="74"/>
        <v>0</v>
      </c>
      <c r="N376">
        <f t="shared" si="82"/>
        <v>0</v>
      </c>
      <c r="O376" s="12">
        <f t="shared" si="67"/>
        <v>0</v>
      </c>
      <c r="P376" s="23">
        <f t="shared" si="75"/>
        <v>1</v>
      </c>
      <c r="Q376">
        <f t="shared" si="76"/>
        <v>100</v>
      </c>
    </row>
    <row r="377" spans="2:17">
      <c r="B377" s="15">
        <v>43118</v>
      </c>
      <c r="C377" s="12">
        <f>VLOOKUP(B377,'Hash distribution and Revenue '!B379:S1119,15,1)</f>
        <v>18342198.461134367</v>
      </c>
      <c r="D377">
        <f>VLOOKUP(B377,'Hash distribution and Revenue '!B379:S1119,10,1)</f>
        <v>0</v>
      </c>
      <c r="E377" s="12">
        <f t="shared" si="68"/>
        <v>0</v>
      </c>
      <c r="F377" s="12">
        <f t="shared" si="80"/>
        <v>0</v>
      </c>
      <c r="G377">
        <f t="shared" si="81"/>
        <v>0</v>
      </c>
      <c r="H377">
        <f t="shared" si="70"/>
        <v>0</v>
      </c>
      <c r="I377" s="21">
        <f t="shared" si="77"/>
        <v>0</v>
      </c>
      <c r="J377">
        <f t="shared" si="71"/>
        <v>0</v>
      </c>
      <c r="K377">
        <f t="shared" si="72"/>
        <v>0</v>
      </c>
      <c r="L377">
        <f t="shared" si="73"/>
        <v>0</v>
      </c>
      <c r="M377">
        <f t="shared" si="74"/>
        <v>0</v>
      </c>
      <c r="N377">
        <f t="shared" si="82"/>
        <v>0</v>
      </c>
      <c r="O377" s="12">
        <f t="shared" si="67"/>
        <v>0</v>
      </c>
      <c r="P377" s="23">
        <f t="shared" si="75"/>
        <v>1</v>
      </c>
      <c r="Q377">
        <f t="shared" si="76"/>
        <v>100</v>
      </c>
    </row>
    <row r="378" spans="2:17">
      <c r="B378" s="15">
        <v>43121</v>
      </c>
      <c r="C378" s="12">
        <f>VLOOKUP(B378,'Hash distribution and Revenue '!B380:S1120,15,1)</f>
        <v>19221779.994477719</v>
      </c>
      <c r="D378">
        <f>VLOOKUP(B378,'Hash distribution and Revenue '!B380:S1120,10,1)</f>
        <v>0</v>
      </c>
      <c r="E378" s="12">
        <f t="shared" si="68"/>
        <v>0</v>
      </c>
      <c r="F378" s="12">
        <f t="shared" si="80"/>
        <v>0</v>
      </c>
      <c r="G378">
        <f t="shared" si="81"/>
        <v>0</v>
      </c>
      <c r="H378">
        <f t="shared" si="70"/>
        <v>0</v>
      </c>
      <c r="I378" s="21">
        <f t="shared" si="77"/>
        <v>0</v>
      </c>
      <c r="J378">
        <f t="shared" si="71"/>
        <v>0</v>
      </c>
      <c r="K378">
        <f t="shared" si="72"/>
        <v>0</v>
      </c>
      <c r="L378">
        <f t="shared" si="73"/>
        <v>0</v>
      </c>
      <c r="M378">
        <f t="shared" si="74"/>
        <v>0</v>
      </c>
      <c r="N378">
        <f t="shared" si="82"/>
        <v>0</v>
      </c>
      <c r="O378" s="12">
        <f t="shared" si="67"/>
        <v>0</v>
      </c>
      <c r="P378" s="23">
        <f t="shared" si="75"/>
        <v>1</v>
      </c>
      <c r="Q378">
        <f t="shared" si="76"/>
        <v>100</v>
      </c>
    </row>
    <row r="379" spans="2:17">
      <c r="B379" s="15">
        <v>43124</v>
      </c>
      <c r="C379" s="12">
        <f>VLOOKUP(B379,'Hash distribution and Revenue '!B381:S1121,15,1)</f>
        <v>20136159.274887659</v>
      </c>
      <c r="D379">
        <f>VLOOKUP(B379,'Hash distribution and Revenue '!B381:S1121,10,1)</f>
        <v>0</v>
      </c>
      <c r="E379" s="12">
        <f t="shared" si="68"/>
        <v>0</v>
      </c>
      <c r="F379" s="12">
        <f t="shared" si="80"/>
        <v>0</v>
      </c>
      <c r="G379">
        <f t="shared" si="81"/>
        <v>0</v>
      </c>
      <c r="H379">
        <f t="shared" si="70"/>
        <v>0</v>
      </c>
      <c r="I379" s="21">
        <f t="shared" si="77"/>
        <v>0</v>
      </c>
      <c r="J379">
        <f t="shared" si="71"/>
        <v>0</v>
      </c>
      <c r="K379">
        <f t="shared" si="72"/>
        <v>0</v>
      </c>
      <c r="L379">
        <f t="shared" si="73"/>
        <v>0</v>
      </c>
      <c r="M379">
        <f t="shared" si="74"/>
        <v>0</v>
      </c>
      <c r="N379">
        <f t="shared" si="82"/>
        <v>0</v>
      </c>
      <c r="O379" s="12">
        <f t="shared" si="67"/>
        <v>0</v>
      </c>
      <c r="P379" s="23">
        <f t="shared" si="75"/>
        <v>1</v>
      </c>
      <c r="Q379">
        <f t="shared" si="76"/>
        <v>100</v>
      </c>
    </row>
    <row r="380" spans="2:17">
      <c r="B380" s="15">
        <v>43127</v>
      </c>
      <c r="C380" s="12">
        <f>VLOOKUP(B380,'Hash distribution and Revenue '!B382:S1122,15,1)</f>
        <v>17917251.487018112</v>
      </c>
      <c r="D380">
        <f>VLOOKUP(B380,'Hash distribution and Revenue '!B382:S1122,10,1)</f>
        <v>0</v>
      </c>
      <c r="E380" s="12">
        <f t="shared" si="68"/>
        <v>0</v>
      </c>
      <c r="F380" s="12">
        <f t="shared" si="80"/>
        <v>0</v>
      </c>
      <c r="G380">
        <f t="shared" si="81"/>
        <v>0</v>
      </c>
      <c r="H380">
        <f t="shared" si="70"/>
        <v>0</v>
      </c>
      <c r="I380" s="21">
        <f t="shared" si="77"/>
        <v>0</v>
      </c>
      <c r="J380">
        <f t="shared" si="71"/>
        <v>0</v>
      </c>
      <c r="K380">
        <f t="shared" si="72"/>
        <v>0</v>
      </c>
      <c r="L380">
        <f t="shared" si="73"/>
        <v>0</v>
      </c>
      <c r="M380">
        <f t="shared" si="74"/>
        <v>0</v>
      </c>
      <c r="N380">
        <f t="shared" si="82"/>
        <v>0</v>
      </c>
      <c r="O380" s="12">
        <f t="shared" si="67"/>
        <v>0</v>
      </c>
      <c r="P380" s="23">
        <f t="shared" si="75"/>
        <v>1</v>
      </c>
      <c r="Q380">
        <f t="shared" si="76"/>
        <v>100</v>
      </c>
    </row>
    <row r="381" spans="2:17">
      <c r="B381" s="15">
        <v>43130</v>
      </c>
      <c r="C381" s="12">
        <f>VLOOKUP(B381,'Hash distribution and Revenue '!B383:S1123,15,1)</f>
        <v>16073086.801053403</v>
      </c>
      <c r="D381">
        <f>VLOOKUP(B381,'Hash distribution and Revenue '!B383:S1123,10,1)</f>
        <v>0</v>
      </c>
      <c r="E381" s="12">
        <f t="shared" si="68"/>
        <v>0</v>
      </c>
      <c r="F381" s="12">
        <f t="shared" si="80"/>
        <v>0</v>
      </c>
      <c r="G381">
        <f t="shared" si="81"/>
        <v>0</v>
      </c>
      <c r="H381">
        <f t="shared" si="70"/>
        <v>0</v>
      </c>
      <c r="I381" s="21">
        <f t="shared" si="77"/>
        <v>0</v>
      </c>
      <c r="J381">
        <f t="shared" si="71"/>
        <v>0</v>
      </c>
      <c r="K381">
        <f t="shared" si="72"/>
        <v>0</v>
      </c>
      <c r="L381">
        <f t="shared" si="73"/>
        <v>0</v>
      </c>
      <c r="M381">
        <f t="shared" si="74"/>
        <v>0</v>
      </c>
      <c r="N381">
        <f t="shared" si="82"/>
        <v>0</v>
      </c>
      <c r="O381" s="12">
        <f t="shared" si="67"/>
        <v>0</v>
      </c>
      <c r="P381" s="23">
        <f t="shared" si="75"/>
        <v>1</v>
      </c>
      <c r="Q381">
        <f t="shared" si="76"/>
        <v>100</v>
      </c>
    </row>
    <row r="382" spans="2:17">
      <c r="B382" s="15">
        <v>43133</v>
      </c>
      <c r="C382" s="12">
        <f>VLOOKUP(B382,'Hash distribution and Revenue '!B384:S1124,15,1)</f>
        <v>13873739.020057959</v>
      </c>
      <c r="D382">
        <f>VLOOKUP(B382,'Hash distribution and Revenue '!B384:S1124,10,1)</f>
        <v>0</v>
      </c>
      <c r="E382" s="12">
        <f t="shared" si="68"/>
        <v>0</v>
      </c>
      <c r="F382" s="12">
        <f t="shared" si="80"/>
        <v>0</v>
      </c>
      <c r="G382">
        <f t="shared" si="81"/>
        <v>0</v>
      </c>
      <c r="H382">
        <f t="shared" si="70"/>
        <v>0</v>
      </c>
      <c r="I382" s="21">
        <f t="shared" si="77"/>
        <v>0</v>
      </c>
      <c r="J382">
        <f t="shared" si="71"/>
        <v>0</v>
      </c>
      <c r="K382">
        <f t="shared" si="72"/>
        <v>0</v>
      </c>
      <c r="L382">
        <f t="shared" si="73"/>
        <v>0</v>
      </c>
      <c r="M382">
        <f t="shared" si="74"/>
        <v>0</v>
      </c>
      <c r="N382">
        <f t="shared" si="82"/>
        <v>0</v>
      </c>
      <c r="O382" s="12">
        <f t="shared" si="67"/>
        <v>0</v>
      </c>
      <c r="P382" s="23">
        <f t="shared" si="75"/>
        <v>1</v>
      </c>
      <c r="Q382">
        <f t="shared" si="76"/>
        <v>100</v>
      </c>
    </row>
    <row r="383" spans="2:17">
      <c r="B383" s="15">
        <v>43136</v>
      </c>
      <c r="C383" s="12">
        <f>VLOOKUP(B383,'Hash distribution and Revenue '!B385:S1125,15,1)</f>
        <v>11092165.234234331</v>
      </c>
      <c r="D383">
        <f>VLOOKUP(B383,'Hash distribution and Revenue '!B385:S1125,10,1)</f>
        <v>0</v>
      </c>
      <c r="E383" s="12">
        <f t="shared" si="68"/>
        <v>0</v>
      </c>
      <c r="F383" s="12">
        <f t="shared" si="80"/>
        <v>0</v>
      </c>
      <c r="G383">
        <f t="shared" si="81"/>
        <v>0</v>
      </c>
      <c r="H383">
        <f t="shared" si="70"/>
        <v>0</v>
      </c>
      <c r="I383" s="21">
        <f t="shared" si="77"/>
        <v>0</v>
      </c>
      <c r="J383">
        <f t="shared" si="71"/>
        <v>0</v>
      </c>
      <c r="K383">
        <f t="shared" si="72"/>
        <v>0</v>
      </c>
      <c r="L383">
        <f t="shared" si="73"/>
        <v>0</v>
      </c>
      <c r="M383">
        <f t="shared" si="74"/>
        <v>0</v>
      </c>
      <c r="N383">
        <f t="shared" si="82"/>
        <v>0</v>
      </c>
      <c r="O383" s="12">
        <f t="shared" si="67"/>
        <v>0</v>
      </c>
      <c r="P383" s="23">
        <f t="shared" si="75"/>
        <v>1</v>
      </c>
      <c r="Q383">
        <f t="shared" si="76"/>
        <v>100</v>
      </c>
    </row>
    <row r="384" spans="2:17">
      <c r="B384" s="15">
        <v>43139</v>
      </c>
      <c r="C384" s="12">
        <f>VLOOKUP(B384,'Hash distribution and Revenue '!B386:S1126,15,1)</f>
        <v>12798800.641050387</v>
      </c>
      <c r="D384">
        <f>VLOOKUP(B384,'Hash distribution and Revenue '!B386:S1126,10,1)</f>
        <v>0</v>
      </c>
      <c r="E384" s="12">
        <f t="shared" si="68"/>
        <v>0</v>
      </c>
      <c r="F384" s="12">
        <f t="shared" si="80"/>
        <v>0</v>
      </c>
      <c r="G384">
        <f t="shared" si="81"/>
        <v>0</v>
      </c>
      <c r="H384">
        <f t="shared" si="70"/>
        <v>0</v>
      </c>
      <c r="I384" s="21">
        <f t="shared" si="77"/>
        <v>0</v>
      </c>
      <c r="J384">
        <f t="shared" si="71"/>
        <v>0</v>
      </c>
      <c r="K384">
        <f t="shared" si="72"/>
        <v>0</v>
      </c>
      <c r="L384">
        <f t="shared" si="73"/>
        <v>0</v>
      </c>
      <c r="M384">
        <f t="shared" si="74"/>
        <v>0</v>
      </c>
      <c r="N384">
        <f t="shared" si="82"/>
        <v>0</v>
      </c>
      <c r="O384" s="12">
        <f t="shared" si="67"/>
        <v>0</v>
      </c>
      <c r="P384" s="23">
        <f t="shared" si="75"/>
        <v>1</v>
      </c>
      <c r="Q384">
        <f t="shared" si="76"/>
        <v>100</v>
      </c>
    </row>
    <row r="385" spans="2:17">
      <c r="B385" s="15">
        <v>43142</v>
      </c>
      <c r="C385" s="12">
        <f>VLOOKUP(B385,'Hash distribution and Revenue '!B387:S1127,15,1)</f>
        <v>12637520.915517593</v>
      </c>
      <c r="D385">
        <f>VLOOKUP(B385,'Hash distribution and Revenue '!B387:S1127,10,1)</f>
        <v>0</v>
      </c>
      <c r="E385" s="12">
        <f t="shared" si="68"/>
        <v>0</v>
      </c>
      <c r="F385" s="12">
        <f t="shared" si="80"/>
        <v>0</v>
      </c>
      <c r="G385">
        <f t="shared" si="81"/>
        <v>0</v>
      </c>
      <c r="H385">
        <f t="shared" si="70"/>
        <v>0</v>
      </c>
      <c r="I385" s="21">
        <f t="shared" si="77"/>
        <v>0</v>
      </c>
      <c r="J385">
        <f t="shared" si="71"/>
        <v>0</v>
      </c>
      <c r="K385">
        <f t="shared" si="72"/>
        <v>0</v>
      </c>
      <c r="L385">
        <f t="shared" si="73"/>
        <v>0</v>
      </c>
      <c r="M385">
        <f t="shared" si="74"/>
        <v>0</v>
      </c>
      <c r="N385">
        <f t="shared" si="82"/>
        <v>0</v>
      </c>
      <c r="O385" s="12">
        <f t="shared" ref="O385:O448" si="83">M385+N385</f>
        <v>0</v>
      </c>
      <c r="P385" s="23">
        <f t="shared" si="75"/>
        <v>1</v>
      </c>
      <c r="Q385">
        <f t="shared" si="76"/>
        <v>100</v>
      </c>
    </row>
    <row r="386" spans="2:17">
      <c r="B386" s="15">
        <v>43145</v>
      </c>
      <c r="C386" s="12">
        <f>VLOOKUP(B386,'Hash distribution and Revenue '!B388:S1128,15,1)</f>
        <v>14593076.766201416</v>
      </c>
      <c r="D386">
        <f>VLOOKUP(B386,'Hash distribution and Revenue '!B388:S1128,10,1)</f>
        <v>0</v>
      </c>
      <c r="E386" s="12">
        <f t="shared" si="68"/>
        <v>0</v>
      </c>
      <c r="F386" s="12">
        <f t="shared" si="80"/>
        <v>0</v>
      </c>
      <c r="G386">
        <f t="shared" si="81"/>
        <v>0</v>
      </c>
      <c r="H386">
        <f t="shared" si="70"/>
        <v>0</v>
      </c>
      <c r="I386" s="21">
        <f t="shared" si="77"/>
        <v>0</v>
      </c>
      <c r="J386">
        <f t="shared" si="71"/>
        <v>0</v>
      </c>
      <c r="K386">
        <f t="shared" si="72"/>
        <v>0</v>
      </c>
      <c r="L386">
        <f t="shared" si="73"/>
        <v>0</v>
      </c>
      <c r="M386">
        <f t="shared" si="74"/>
        <v>0</v>
      </c>
      <c r="N386">
        <f t="shared" si="82"/>
        <v>0</v>
      </c>
      <c r="O386" s="12">
        <f t="shared" si="83"/>
        <v>0</v>
      </c>
      <c r="P386" s="23">
        <f t="shared" si="75"/>
        <v>1</v>
      </c>
      <c r="Q386">
        <f t="shared" si="76"/>
        <v>100</v>
      </c>
    </row>
    <row r="387" spans="2:17">
      <c r="B387" s="15">
        <v>43148</v>
      </c>
      <c r="C387" s="12">
        <f>VLOOKUP(B387,'Hash distribution and Revenue '!B389:S1129,15,1)</f>
        <v>17607080.945894919</v>
      </c>
      <c r="D387">
        <f>VLOOKUP(B387,'Hash distribution and Revenue '!B389:S1129,10,1)</f>
        <v>0</v>
      </c>
      <c r="E387" s="12">
        <f t="shared" si="68"/>
        <v>0</v>
      </c>
      <c r="F387" s="12">
        <f t="shared" si="80"/>
        <v>0</v>
      </c>
      <c r="G387">
        <f t="shared" si="81"/>
        <v>0</v>
      </c>
      <c r="H387">
        <f t="shared" si="70"/>
        <v>0</v>
      </c>
      <c r="I387" s="21">
        <f t="shared" si="77"/>
        <v>0</v>
      </c>
      <c r="J387">
        <f t="shared" si="71"/>
        <v>0</v>
      </c>
      <c r="K387">
        <f t="shared" si="72"/>
        <v>0</v>
      </c>
      <c r="L387">
        <f t="shared" si="73"/>
        <v>0</v>
      </c>
      <c r="M387">
        <f t="shared" si="74"/>
        <v>0</v>
      </c>
      <c r="N387">
        <f t="shared" si="82"/>
        <v>0</v>
      </c>
      <c r="O387" s="12">
        <f t="shared" si="83"/>
        <v>0</v>
      </c>
      <c r="P387" s="23">
        <f t="shared" si="75"/>
        <v>1</v>
      </c>
      <c r="Q387">
        <f t="shared" si="76"/>
        <v>100</v>
      </c>
    </row>
    <row r="388" spans="2:17">
      <c r="B388" s="15">
        <v>43151</v>
      </c>
      <c r="C388" s="12">
        <f>VLOOKUP(B388,'Hash distribution and Revenue '!B390:S1130,15,1)</f>
        <v>17900921.17838442</v>
      </c>
      <c r="D388">
        <f>VLOOKUP(B388,'Hash distribution and Revenue '!B390:S1130,10,1)</f>
        <v>0</v>
      </c>
      <c r="E388" s="12">
        <f t="shared" si="68"/>
        <v>0</v>
      </c>
      <c r="F388" s="12">
        <f t="shared" si="80"/>
        <v>0</v>
      </c>
      <c r="G388">
        <f t="shared" si="81"/>
        <v>0</v>
      </c>
      <c r="H388">
        <f t="shared" si="70"/>
        <v>0</v>
      </c>
      <c r="I388" s="21">
        <f t="shared" si="77"/>
        <v>0</v>
      </c>
      <c r="J388">
        <f t="shared" si="71"/>
        <v>0</v>
      </c>
      <c r="K388">
        <f t="shared" si="72"/>
        <v>0</v>
      </c>
      <c r="L388">
        <f t="shared" si="73"/>
        <v>0</v>
      </c>
      <c r="M388">
        <f t="shared" si="74"/>
        <v>0</v>
      </c>
      <c r="N388">
        <f t="shared" si="82"/>
        <v>0</v>
      </c>
      <c r="O388" s="12">
        <f t="shared" si="83"/>
        <v>0</v>
      </c>
      <c r="P388" s="23">
        <f t="shared" si="75"/>
        <v>1</v>
      </c>
      <c r="Q388">
        <f t="shared" si="76"/>
        <v>100</v>
      </c>
    </row>
    <row r="389" spans="2:17">
      <c r="B389" s="15">
        <v>43154</v>
      </c>
      <c r="C389" s="12">
        <f>VLOOKUP(B389,'Hash distribution and Revenue '!B391:S1131,15,1)</f>
        <v>15838998.472313434</v>
      </c>
      <c r="D389">
        <f>VLOOKUP(B389,'Hash distribution and Revenue '!B391:S1131,10,1)</f>
        <v>0</v>
      </c>
      <c r="E389" s="12">
        <f t="shared" si="68"/>
        <v>0</v>
      </c>
      <c r="F389" s="12">
        <f t="shared" si="80"/>
        <v>0</v>
      </c>
      <c r="G389">
        <f t="shared" si="81"/>
        <v>0</v>
      </c>
      <c r="H389">
        <f t="shared" si="70"/>
        <v>0</v>
      </c>
      <c r="I389" s="21">
        <f t="shared" si="77"/>
        <v>0</v>
      </c>
      <c r="J389">
        <f t="shared" si="71"/>
        <v>0</v>
      </c>
      <c r="K389">
        <f t="shared" si="72"/>
        <v>0</v>
      </c>
      <c r="L389">
        <f t="shared" si="73"/>
        <v>0</v>
      </c>
      <c r="M389">
        <f t="shared" si="74"/>
        <v>0</v>
      </c>
      <c r="N389">
        <f t="shared" si="82"/>
        <v>0</v>
      </c>
      <c r="O389" s="12">
        <f t="shared" si="83"/>
        <v>0</v>
      </c>
      <c r="P389" s="23">
        <f t="shared" si="75"/>
        <v>1</v>
      </c>
      <c r="Q389">
        <f t="shared" si="76"/>
        <v>100</v>
      </c>
    </row>
    <row r="390" spans="2:17">
      <c r="B390" s="15">
        <v>43157</v>
      </c>
      <c r="C390" s="12">
        <f>VLOOKUP(B390,'Hash distribution and Revenue '!B392:S1132,15,1)</f>
        <v>16312985.739802454</v>
      </c>
      <c r="D390">
        <f>VLOOKUP(B390,'Hash distribution and Revenue '!B392:S1132,10,1)</f>
        <v>0</v>
      </c>
      <c r="E390" s="12">
        <f t="shared" ref="E390:E453" si="84">D390*1000000</f>
        <v>0</v>
      </c>
      <c r="F390" s="12">
        <f t="shared" si="80"/>
        <v>0</v>
      </c>
      <c r="G390">
        <f t="shared" si="81"/>
        <v>0</v>
      </c>
      <c r="H390">
        <f t="shared" ref="H390:H453" si="85">G390*0.127</f>
        <v>0</v>
      </c>
      <c r="I390" s="21">
        <f t="shared" si="77"/>
        <v>0</v>
      </c>
      <c r="J390">
        <f t="shared" ref="J390:J453" si="86">G390*0.06</f>
        <v>0</v>
      </c>
      <c r="K390">
        <f t="shared" ref="K390:K453" si="87">G390*0.05</f>
        <v>0</v>
      </c>
      <c r="L390">
        <f t="shared" ref="L390:L453" si="88">G390*0.04</f>
        <v>0</v>
      </c>
      <c r="M390">
        <f t="shared" ref="M390:M453" si="89">G390*0.02</f>
        <v>0</v>
      </c>
      <c r="N390">
        <f t="shared" si="82"/>
        <v>0</v>
      </c>
      <c r="O390" s="12">
        <f t="shared" si="83"/>
        <v>0</v>
      </c>
      <c r="P390" s="23">
        <f t="shared" ref="P390:P453" si="90">(C390-O390)/C390</f>
        <v>1</v>
      </c>
      <c r="Q390">
        <f t="shared" ref="Q390:Q453" si="91">P390*100</f>
        <v>100</v>
      </c>
    </row>
    <row r="391" spans="2:17">
      <c r="B391" s="15">
        <v>43160</v>
      </c>
      <c r="C391" s="12">
        <f>VLOOKUP(B391,'Hash distribution and Revenue '!B393:S1133,15,1)</f>
        <v>17578114.981163312</v>
      </c>
      <c r="D391">
        <f>VLOOKUP(B391,'Hash distribution and Revenue '!B393:S1133,10,1)</f>
        <v>0</v>
      </c>
      <c r="E391" s="12">
        <f t="shared" si="84"/>
        <v>0</v>
      </c>
      <c r="F391" s="12">
        <f t="shared" si="80"/>
        <v>0</v>
      </c>
      <c r="G391">
        <f t="shared" si="81"/>
        <v>0</v>
      </c>
      <c r="H391">
        <f t="shared" si="85"/>
        <v>0</v>
      </c>
      <c r="I391" s="21">
        <f t="shared" ref="I391:I454" si="92">G391*$I$5</f>
        <v>0</v>
      </c>
      <c r="J391">
        <f t="shared" si="86"/>
        <v>0</v>
      </c>
      <c r="K391">
        <f t="shared" si="87"/>
        <v>0</v>
      </c>
      <c r="L391">
        <f t="shared" si="88"/>
        <v>0</v>
      </c>
      <c r="M391">
        <f t="shared" si="89"/>
        <v>0</v>
      </c>
      <c r="N391">
        <f t="shared" si="82"/>
        <v>0</v>
      </c>
      <c r="O391" s="12">
        <f t="shared" si="83"/>
        <v>0</v>
      </c>
      <c r="P391" s="23">
        <f t="shared" si="90"/>
        <v>1</v>
      </c>
      <c r="Q391">
        <f t="shared" si="91"/>
        <v>100</v>
      </c>
    </row>
    <row r="392" spans="2:17">
      <c r="B392" s="15">
        <v>43163</v>
      </c>
      <c r="C392" s="12">
        <f>VLOOKUP(B392,'Hash distribution and Revenue '!B394:S1134,15,1)</f>
        <v>18650206.420388475</v>
      </c>
      <c r="D392">
        <f>VLOOKUP(B392,'Hash distribution and Revenue '!B394:S1134,10,1)</f>
        <v>0</v>
      </c>
      <c r="E392" s="12">
        <f t="shared" si="84"/>
        <v>0</v>
      </c>
      <c r="F392" s="12">
        <f t="shared" si="80"/>
        <v>0</v>
      </c>
      <c r="G392">
        <f t="shared" si="81"/>
        <v>0</v>
      </c>
      <c r="H392">
        <f t="shared" si="85"/>
        <v>0</v>
      </c>
      <c r="I392" s="21">
        <f t="shared" si="92"/>
        <v>0</v>
      </c>
      <c r="J392">
        <f t="shared" si="86"/>
        <v>0</v>
      </c>
      <c r="K392">
        <f t="shared" si="87"/>
        <v>0</v>
      </c>
      <c r="L392">
        <f t="shared" si="88"/>
        <v>0</v>
      </c>
      <c r="M392">
        <f t="shared" si="89"/>
        <v>0</v>
      </c>
      <c r="N392">
        <f t="shared" si="82"/>
        <v>0</v>
      </c>
      <c r="O392" s="12">
        <f t="shared" si="83"/>
        <v>0</v>
      </c>
      <c r="P392" s="23">
        <f t="shared" si="90"/>
        <v>1</v>
      </c>
      <c r="Q392">
        <f t="shared" si="91"/>
        <v>100</v>
      </c>
    </row>
    <row r="393" spans="2:17">
      <c r="B393" s="15">
        <v>43166</v>
      </c>
      <c r="C393" s="12">
        <f>VLOOKUP(B393,'Hash distribution and Revenue '!B395:S1135,15,1)</f>
        <v>15213933.044960624</v>
      </c>
      <c r="D393">
        <f>VLOOKUP(B393,'Hash distribution and Revenue '!B395:S1135,10,1)</f>
        <v>0</v>
      </c>
      <c r="E393" s="12">
        <f t="shared" si="84"/>
        <v>0</v>
      </c>
      <c r="F393" s="12">
        <f t="shared" si="80"/>
        <v>0</v>
      </c>
      <c r="G393">
        <f t="shared" si="81"/>
        <v>0</v>
      </c>
      <c r="H393">
        <f t="shared" si="85"/>
        <v>0</v>
      </c>
      <c r="I393" s="21">
        <f t="shared" si="92"/>
        <v>0</v>
      </c>
      <c r="J393">
        <f t="shared" si="86"/>
        <v>0</v>
      </c>
      <c r="K393">
        <f t="shared" si="87"/>
        <v>0</v>
      </c>
      <c r="L393">
        <f t="shared" si="88"/>
        <v>0</v>
      </c>
      <c r="M393">
        <f t="shared" si="89"/>
        <v>0</v>
      </c>
      <c r="N393">
        <f t="shared" si="82"/>
        <v>0</v>
      </c>
      <c r="O393" s="12">
        <f t="shared" si="83"/>
        <v>0</v>
      </c>
      <c r="P393" s="23">
        <f t="shared" si="90"/>
        <v>1</v>
      </c>
      <c r="Q393">
        <f t="shared" si="91"/>
        <v>100</v>
      </c>
    </row>
    <row r="394" spans="2:17">
      <c r="B394" s="15">
        <v>43169</v>
      </c>
      <c r="C394" s="12">
        <f>VLOOKUP(B394,'Hash distribution and Revenue '!B396:S1136,15,1)</f>
        <v>14012459.693495126</v>
      </c>
      <c r="D394">
        <f>VLOOKUP(B394,'Hash distribution and Revenue '!B396:S1136,10,1)</f>
        <v>0</v>
      </c>
      <c r="E394" s="12">
        <f t="shared" si="84"/>
        <v>0</v>
      </c>
      <c r="F394" s="12">
        <f t="shared" si="80"/>
        <v>0</v>
      </c>
      <c r="G394">
        <f t="shared" si="81"/>
        <v>0</v>
      </c>
      <c r="H394">
        <f t="shared" si="85"/>
        <v>0</v>
      </c>
      <c r="I394" s="21">
        <f t="shared" si="92"/>
        <v>0</v>
      </c>
      <c r="J394">
        <f t="shared" si="86"/>
        <v>0</v>
      </c>
      <c r="K394">
        <f t="shared" si="87"/>
        <v>0</v>
      </c>
      <c r="L394">
        <f t="shared" si="88"/>
        <v>0</v>
      </c>
      <c r="M394">
        <f t="shared" si="89"/>
        <v>0</v>
      </c>
      <c r="N394">
        <f t="shared" si="82"/>
        <v>0</v>
      </c>
      <c r="O394" s="12">
        <f t="shared" si="83"/>
        <v>0</v>
      </c>
      <c r="P394" s="23">
        <f t="shared" si="90"/>
        <v>1</v>
      </c>
      <c r="Q394">
        <f t="shared" si="91"/>
        <v>100</v>
      </c>
    </row>
    <row r="395" spans="2:17">
      <c r="B395" s="15">
        <v>43172</v>
      </c>
      <c r="C395" s="12">
        <f>VLOOKUP(B395,'Hash distribution and Revenue '!B397:S1137,15,1)</f>
        <v>14486650.366627529</v>
      </c>
      <c r="D395">
        <f>VLOOKUP(B395,'Hash distribution and Revenue '!B397:S1137,10,1)</f>
        <v>0</v>
      </c>
      <c r="E395" s="12">
        <f t="shared" si="84"/>
        <v>0</v>
      </c>
      <c r="F395" s="12">
        <f t="shared" si="80"/>
        <v>0</v>
      </c>
      <c r="G395">
        <f t="shared" si="81"/>
        <v>0</v>
      </c>
      <c r="H395">
        <f t="shared" si="85"/>
        <v>0</v>
      </c>
      <c r="I395" s="21">
        <f t="shared" si="92"/>
        <v>0</v>
      </c>
      <c r="J395">
        <f t="shared" si="86"/>
        <v>0</v>
      </c>
      <c r="K395">
        <f t="shared" si="87"/>
        <v>0</v>
      </c>
      <c r="L395">
        <f t="shared" si="88"/>
        <v>0</v>
      </c>
      <c r="M395">
        <f t="shared" si="89"/>
        <v>0</v>
      </c>
      <c r="N395">
        <f t="shared" si="82"/>
        <v>0</v>
      </c>
      <c r="O395" s="12">
        <f t="shared" si="83"/>
        <v>0</v>
      </c>
      <c r="P395" s="23">
        <f t="shared" si="90"/>
        <v>1</v>
      </c>
      <c r="Q395">
        <f t="shared" si="91"/>
        <v>100</v>
      </c>
    </row>
    <row r="396" spans="2:17">
      <c r="B396" s="15">
        <v>43175</v>
      </c>
      <c r="C396" s="12">
        <f>VLOOKUP(B396,'Hash distribution and Revenue '!B398:S1138,15,1)</f>
        <v>13149577.948003776</v>
      </c>
      <c r="D396">
        <f>VLOOKUP(B396,'Hash distribution and Revenue '!B398:S1138,10,1)</f>
        <v>0</v>
      </c>
      <c r="E396" s="12">
        <f t="shared" si="84"/>
        <v>0</v>
      </c>
      <c r="F396" s="12">
        <f t="shared" si="80"/>
        <v>0</v>
      </c>
      <c r="G396">
        <f t="shared" si="81"/>
        <v>0</v>
      </c>
      <c r="H396">
        <f t="shared" si="85"/>
        <v>0</v>
      </c>
      <c r="I396" s="21">
        <f t="shared" si="92"/>
        <v>0</v>
      </c>
      <c r="J396">
        <f t="shared" si="86"/>
        <v>0</v>
      </c>
      <c r="K396">
        <f t="shared" si="87"/>
        <v>0</v>
      </c>
      <c r="L396">
        <f t="shared" si="88"/>
        <v>0</v>
      </c>
      <c r="M396">
        <f t="shared" si="89"/>
        <v>0</v>
      </c>
      <c r="N396">
        <f t="shared" si="82"/>
        <v>0</v>
      </c>
      <c r="O396" s="12">
        <f t="shared" si="83"/>
        <v>0</v>
      </c>
      <c r="P396" s="23">
        <f t="shared" si="90"/>
        <v>1</v>
      </c>
      <c r="Q396">
        <f t="shared" si="91"/>
        <v>100</v>
      </c>
    </row>
    <row r="397" spans="2:17">
      <c r="B397" s="15">
        <v>43178</v>
      </c>
      <c r="C397" s="12">
        <f>VLOOKUP(B397,'Hash distribution and Revenue '!B399:S1139,15,1)</f>
        <v>12946845.419562133</v>
      </c>
      <c r="D397">
        <f>VLOOKUP(B397,'Hash distribution and Revenue '!B399:S1139,10,1)</f>
        <v>0</v>
      </c>
      <c r="E397" s="12">
        <f t="shared" si="84"/>
        <v>0</v>
      </c>
      <c r="F397" s="12">
        <f t="shared" si="80"/>
        <v>0</v>
      </c>
      <c r="G397">
        <f t="shared" si="81"/>
        <v>0</v>
      </c>
      <c r="H397">
        <f t="shared" si="85"/>
        <v>0</v>
      </c>
      <c r="I397" s="21">
        <f t="shared" si="92"/>
        <v>0</v>
      </c>
      <c r="J397">
        <f t="shared" si="86"/>
        <v>0</v>
      </c>
      <c r="K397">
        <f t="shared" si="87"/>
        <v>0</v>
      </c>
      <c r="L397">
        <f t="shared" si="88"/>
        <v>0</v>
      </c>
      <c r="M397">
        <f t="shared" si="89"/>
        <v>0</v>
      </c>
      <c r="N397">
        <f t="shared" si="82"/>
        <v>0</v>
      </c>
      <c r="O397" s="12">
        <f t="shared" si="83"/>
        <v>0</v>
      </c>
      <c r="P397" s="23">
        <f t="shared" si="90"/>
        <v>1</v>
      </c>
      <c r="Q397">
        <f t="shared" si="91"/>
        <v>100</v>
      </c>
    </row>
    <row r="398" spans="2:17">
      <c r="B398" s="15">
        <v>43181</v>
      </c>
      <c r="C398" s="12">
        <f>VLOOKUP(B398,'Hash distribution and Revenue '!B400:S1140,15,1)</f>
        <v>12892258.12968987</v>
      </c>
      <c r="D398">
        <f>VLOOKUP(B398,'Hash distribution and Revenue '!B400:S1140,10,1)</f>
        <v>0</v>
      </c>
      <c r="E398" s="12">
        <f t="shared" si="84"/>
        <v>0</v>
      </c>
      <c r="F398" s="12">
        <f t="shared" si="80"/>
        <v>0</v>
      </c>
      <c r="G398">
        <f t="shared" si="81"/>
        <v>0</v>
      </c>
      <c r="H398">
        <f t="shared" si="85"/>
        <v>0</v>
      </c>
      <c r="I398" s="21">
        <f t="shared" si="92"/>
        <v>0</v>
      </c>
      <c r="J398">
        <f t="shared" si="86"/>
        <v>0</v>
      </c>
      <c r="K398">
        <f t="shared" si="87"/>
        <v>0</v>
      </c>
      <c r="L398">
        <f t="shared" si="88"/>
        <v>0</v>
      </c>
      <c r="M398">
        <f t="shared" si="89"/>
        <v>0</v>
      </c>
      <c r="N398">
        <f t="shared" si="82"/>
        <v>0</v>
      </c>
      <c r="O398" s="12">
        <f t="shared" si="83"/>
        <v>0</v>
      </c>
      <c r="P398" s="23">
        <f t="shared" si="90"/>
        <v>1</v>
      </c>
      <c r="Q398">
        <f t="shared" si="91"/>
        <v>100</v>
      </c>
    </row>
    <row r="399" spans="2:17">
      <c r="B399" s="15">
        <v>43184</v>
      </c>
      <c r="C399" s="12">
        <f>VLOOKUP(B399,'Hash distribution and Revenue '!B401:S1141,15,1)</f>
        <v>12624714.336958164</v>
      </c>
      <c r="D399">
        <f>VLOOKUP(B399,'Hash distribution and Revenue '!B401:S1141,10,1)</f>
        <v>0</v>
      </c>
      <c r="E399" s="12">
        <f t="shared" si="84"/>
        <v>0</v>
      </c>
      <c r="F399" s="12">
        <f t="shared" si="80"/>
        <v>0</v>
      </c>
      <c r="G399">
        <f t="shared" si="81"/>
        <v>0</v>
      </c>
      <c r="H399">
        <f t="shared" si="85"/>
        <v>0</v>
      </c>
      <c r="I399" s="21">
        <f t="shared" si="92"/>
        <v>0</v>
      </c>
      <c r="J399">
        <f t="shared" si="86"/>
        <v>0</v>
      </c>
      <c r="K399">
        <f t="shared" si="87"/>
        <v>0</v>
      </c>
      <c r="L399">
        <f t="shared" si="88"/>
        <v>0</v>
      </c>
      <c r="M399">
        <f t="shared" si="89"/>
        <v>0</v>
      </c>
      <c r="N399">
        <f t="shared" si="82"/>
        <v>0</v>
      </c>
      <c r="O399" s="12">
        <f t="shared" si="83"/>
        <v>0</v>
      </c>
      <c r="P399" s="23">
        <f t="shared" si="90"/>
        <v>1</v>
      </c>
      <c r="Q399">
        <f t="shared" si="91"/>
        <v>100</v>
      </c>
    </row>
    <row r="400" spans="2:17">
      <c r="B400" s="15">
        <v>43187</v>
      </c>
      <c r="C400" s="12">
        <f>VLOOKUP(B400,'Hash distribution and Revenue '!B402:S1142,15,1)</f>
        <v>11742517.013713125</v>
      </c>
      <c r="D400">
        <f>VLOOKUP(B400,'Hash distribution and Revenue '!B402:S1142,10,1)</f>
        <v>0</v>
      </c>
      <c r="E400" s="12">
        <f t="shared" si="84"/>
        <v>0</v>
      </c>
      <c r="F400" s="12">
        <f t="shared" si="80"/>
        <v>0</v>
      </c>
      <c r="G400">
        <f t="shared" si="81"/>
        <v>0</v>
      </c>
      <c r="H400">
        <f t="shared" si="85"/>
        <v>0</v>
      </c>
      <c r="I400" s="21">
        <f t="shared" si="92"/>
        <v>0</v>
      </c>
      <c r="J400">
        <f t="shared" si="86"/>
        <v>0</v>
      </c>
      <c r="K400">
        <f t="shared" si="87"/>
        <v>0</v>
      </c>
      <c r="L400">
        <f t="shared" si="88"/>
        <v>0</v>
      </c>
      <c r="M400">
        <f t="shared" si="89"/>
        <v>0</v>
      </c>
      <c r="N400">
        <f t="shared" si="82"/>
        <v>0</v>
      </c>
      <c r="O400" s="12">
        <f t="shared" si="83"/>
        <v>0</v>
      </c>
      <c r="P400" s="23">
        <f t="shared" si="90"/>
        <v>1</v>
      </c>
      <c r="Q400">
        <f t="shared" si="91"/>
        <v>100</v>
      </c>
    </row>
    <row r="401" spans="2:17">
      <c r="B401" s="15">
        <v>43190</v>
      </c>
      <c r="C401" s="12">
        <f>VLOOKUP(B401,'Hash distribution and Revenue '!B403:S1143,15,1)</f>
        <v>10470132.658606693</v>
      </c>
      <c r="D401">
        <f>VLOOKUP(B401,'Hash distribution and Revenue '!B403:S1143,10,1)</f>
        <v>0</v>
      </c>
      <c r="E401" s="12">
        <f t="shared" si="84"/>
        <v>0</v>
      </c>
      <c r="F401" s="12">
        <f t="shared" si="80"/>
        <v>0</v>
      </c>
      <c r="G401">
        <f t="shared" si="81"/>
        <v>0</v>
      </c>
      <c r="H401">
        <f t="shared" si="85"/>
        <v>0</v>
      </c>
      <c r="I401" s="21">
        <f t="shared" si="92"/>
        <v>0</v>
      </c>
      <c r="J401">
        <f t="shared" si="86"/>
        <v>0</v>
      </c>
      <c r="K401">
        <f t="shared" si="87"/>
        <v>0</v>
      </c>
      <c r="L401">
        <f t="shared" si="88"/>
        <v>0</v>
      </c>
      <c r="M401">
        <f t="shared" si="89"/>
        <v>0</v>
      </c>
      <c r="N401">
        <f t="shared" si="82"/>
        <v>0</v>
      </c>
      <c r="O401" s="12">
        <f t="shared" si="83"/>
        <v>0</v>
      </c>
      <c r="P401" s="23">
        <f t="shared" si="90"/>
        <v>1</v>
      </c>
      <c r="Q401">
        <f t="shared" si="91"/>
        <v>100</v>
      </c>
    </row>
    <row r="402" spans="2:17">
      <c r="B402" s="15">
        <v>43193</v>
      </c>
      <c r="C402" s="12">
        <f>VLOOKUP(B402,'Hash distribution and Revenue '!B404:S1144,15,1)</f>
        <v>11369879.632050322</v>
      </c>
      <c r="D402">
        <f>VLOOKUP(B402,'Hash distribution and Revenue '!B404:S1144,10,1)</f>
        <v>0</v>
      </c>
      <c r="E402" s="12">
        <f t="shared" si="84"/>
        <v>0</v>
      </c>
      <c r="F402" s="12">
        <f t="shared" si="80"/>
        <v>0</v>
      </c>
      <c r="G402">
        <f t="shared" si="81"/>
        <v>0</v>
      </c>
      <c r="H402">
        <f t="shared" si="85"/>
        <v>0</v>
      </c>
      <c r="I402" s="21">
        <f t="shared" si="92"/>
        <v>0</v>
      </c>
      <c r="J402">
        <f t="shared" si="86"/>
        <v>0</v>
      </c>
      <c r="K402">
        <f t="shared" si="87"/>
        <v>0</v>
      </c>
      <c r="L402">
        <f t="shared" si="88"/>
        <v>0</v>
      </c>
      <c r="M402">
        <f t="shared" si="89"/>
        <v>0</v>
      </c>
      <c r="N402">
        <f t="shared" si="82"/>
        <v>0</v>
      </c>
      <c r="O402" s="12">
        <f t="shared" si="83"/>
        <v>0</v>
      </c>
      <c r="P402" s="23">
        <f t="shared" si="90"/>
        <v>1</v>
      </c>
      <c r="Q402">
        <f t="shared" si="91"/>
        <v>100</v>
      </c>
    </row>
    <row r="403" spans="2:17">
      <c r="B403" s="15">
        <v>43196</v>
      </c>
      <c r="C403" s="12">
        <f>VLOOKUP(B403,'Hash distribution and Revenue '!B405:S1145,15,1)</f>
        <v>10464415.841363387</v>
      </c>
      <c r="D403">
        <f>VLOOKUP(B403,'Hash distribution and Revenue '!B405:S1145,10,1)</f>
        <v>0</v>
      </c>
      <c r="E403" s="12">
        <f t="shared" si="84"/>
        <v>0</v>
      </c>
      <c r="F403" s="12">
        <f t="shared" si="80"/>
        <v>0</v>
      </c>
      <c r="G403">
        <f t="shared" si="81"/>
        <v>0</v>
      </c>
      <c r="H403">
        <f t="shared" si="85"/>
        <v>0</v>
      </c>
      <c r="I403" s="21">
        <f t="shared" si="92"/>
        <v>0</v>
      </c>
      <c r="J403">
        <f t="shared" si="86"/>
        <v>0</v>
      </c>
      <c r="K403">
        <f t="shared" si="87"/>
        <v>0</v>
      </c>
      <c r="L403">
        <f t="shared" si="88"/>
        <v>0</v>
      </c>
      <c r="M403">
        <f t="shared" si="89"/>
        <v>0</v>
      </c>
      <c r="N403">
        <f t="shared" si="82"/>
        <v>0</v>
      </c>
      <c r="O403" s="12">
        <f t="shared" si="83"/>
        <v>0</v>
      </c>
      <c r="P403" s="23">
        <f t="shared" si="90"/>
        <v>1</v>
      </c>
      <c r="Q403">
        <f t="shared" si="91"/>
        <v>100</v>
      </c>
    </row>
    <row r="404" spans="2:17">
      <c r="B404" s="15">
        <v>43199</v>
      </c>
      <c r="C404" s="12">
        <f>VLOOKUP(B404,'Hash distribution and Revenue '!B406:S1146,15,1)</f>
        <v>11058778.397729434</v>
      </c>
      <c r="D404">
        <f>VLOOKUP(B404,'Hash distribution and Revenue '!B406:S1146,10,1)</f>
        <v>0</v>
      </c>
      <c r="E404" s="12">
        <f t="shared" si="84"/>
        <v>0</v>
      </c>
      <c r="F404" s="12">
        <f t="shared" si="80"/>
        <v>0</v>
      </c>
      <c r="G404">
        <f t="shared" si="81"/>
        <v>0</v>
      </c>
      <c r="H404">
        <f t="shared" si="85"/>
        <v>0</v>
      </c>
      <c r="I404" s="21">
        <f t="shared" si="92"/>
        <v>0</v>
      </c>
      <c r="J404">
        <f t="shared" si="86"/>
        <v>0</v>
      </c>
      <c r="K404">
        <f t="shared" si="87"/>
        <v>0</v>
      </c>
      <c r="L404">
        <f t="shared" si="88"/>
        <v>0</v>
      </c>
      <c r="M404">
        <f t="shared" si="89"/>
        <v>0</v>
      </c>
      <c r="N404">
        <f t="shared" si="82"/>
        <v>0</v>
      </c>
      <c r="O404" s="12">
        <f t="shared" si="83"/>
        <v>0</v>
      </c>
      <c r="P404" s="23">
        <f t="shared" si="90"/>
        <v>1</v>
      </c>
      <c r="Q404">
        <f t="shared" si="91"/>
        <v>100</v>
      </c>
    </row>
    <row r="405" spans="2:17">
      <c r="B405" s="15">
        <v>43202</v>
      </c>
      <c r="C405" s="12">
        <f>VLOOKUP(B405,'Hash distribution and Revenue '!B407:S1147,15,1)</f>
        <v>12780444.121860309</v>
      </c>
      <c r="D405">
        <f>VLOOKUP(B405,'Hash distribution and Revenue '!B407:S1147,10,1)</f>
        <v>0</v>
      </c>
      <c r="E405" s="12">
        <f t="shared" si="84"/>
        <v>0</v>
      </c>
      <c r="F405" s="12">
        <f t="shared" si="80"/>
        <v>0</v>
      </c>
      <c r="G405">
        <f t="shared" si="81"/>
        <v>0</v>
      </c>
      <c r="H405">
        <f t="shared" si="85"/>
        <v>0</v>
      </c>
      <c r="I405" s="21">
        <f t="shared" si="92"/>
        <v>0</v>
      </c>
      <c r="J405">
        <f t="shared" si="86"/>
        <v>0</v>
      </c>
      <c r="K405">
        <f t="shared" si="87"/>
        <v>0</v>
      </c>
      <c r="L405">
        <f t="shared" si="88"/>
        <v>0</v>
      </c>
      <c r="M405">
        <f t="shared" si="89"/>
        <v>0</v>
      </c>
      <c r="N405">
        <f t="shared" si="82"/>
        <v>0</v>
      </c>
      <c r="O405" s="12">
        <f t="shared" si="83"/>
        <v>0</v>
      </c>
      <c r="P405" s="23">
        <f t="shared" si="90"/>
        <v>1</v>
      </c>
      <c r="Q405">
        <f t="shared" si="91"/>
        <v>100</v>
      </c>
    </row>
    <row r="406" spans="2:17">
      <c r="B406" s="15">
        <v>43205</v>
      </c>
      <c r="C406" s="12">
        <f>VLOOKUP(B406,'Hash distribution and Revenue '!B408:S1148,15,1)</f>
        <v>12779664.391612468</v>
      </c>
      <c r="D406">
        <f>VLOOKUP(B406,'Hash distribution and Revenue '!B408:S1148,10,1)</f>
        <v>0</v>
      </c>
      <c r="E406" s="12">
        <f t="shared" si="84"/>
        <v>0</v>
      </c>
      <c r="F406" s="12">
        <f t="shared" si="80"/>
        <v>0</v>
      </c>
      <c r="G406">
        <f t="shared" si="81"/>
        <v>0</v>
      </c>
      <c r="H406">
        <f t="shared" si="85"/>
        <v>0</v>
      </c>
      <c r="I406" s="21">
        <f t="shared" si="92"/>
        <v>0</v>
      </c>
      <c r="J406">
        <f t="shared" si="86"/>
        <v>0</v>
      </c>
      <c r="K406">
        <f t="shared" si="87"/>
        <v>0</v>
      </c>
      <c r="L406">
        <f t="shared" si="88"/>
        <v>0</v>
      </c>
      <c r="M406">
        <f t="shared" si="89"/>
        <v>0</v>
      </c>
      <c r="N406">
        <f t="shared" si="82"/>
        <v>0</v>
      </c>
      <c r="O406" s="12">
        <f t="shared" si="83"/>
        <v>0</v>
      </c>
      <c r="P406" s="23">
        <f t="shared" si="90"/>
        <v>1</v>
      </c>
      <c r="Q406">
        <f t="shared" si="91"/>
        <v>100</v>
      </c>
    </row>
    <row r="407" spans="2:17">
      <c r="B407" s="15">
        <v>43208</v>
      </c>
      <c r="C407" s="12">
        <f>VLOOKUP(B407,'Hash distribution and Revenue '!B409:S1149,15,1)</f>
        <v>12461595.773576949</v>
      </c>
      <c r="D407">
        <f>VLOOKUP(B407,'Hash distribution and Revenue '!B409:S1149,10,1)</f>
        <v>0</v>
      </c>
      <c r="E407" s="12">
        <f t="shared" si="84"/>
        <v>0</v>
      </c>
      <c r="F407" s="12">
        <f t="shared" si="80"/>
        <v>0</v>
      </c>
      <c r="G407">
        <f t="shared" si="81"/>
        <v>0</v>
      </c>
      <c r="H407">
        <f t="shared" si="85"/>
        <v>0</v>
      </c>
      <c r="I407" s="21">
        <f t="shared" si="92"/>
        <v>0</v>
      </c>
      <c r="J407">
        <f t="shared" si="86"/>
        <v>0</v>
      </c>
      <c r="K407">
        <f t="shared" si="87"/>
        <v>0</v>
      </c>
      <c r="L407">
        <f t="shared" si="88"/>
        <v>0</v>
      </c>
      <c r="M407">
        <f t="shared" si="89"/>
        <v>0</v>
      </c>
      <c r="N407">
        <f t="shared" si="82"/>
        <v>0</v>
      </c>
      <c r="O407" s="12">
        <f t="shared" si="83"/>
        <v>0</v>
      </c>
      <c r="P407" s="23">
        <f t="shared" si="90"/>
        <v>1</v>
      </c>
      <c r="Q407">
        <f t="shared" si="91"/>
        <v>100</v>
      </c>
    </row>
    <row r="408" spans="2:17">
      <c r="B408" s="15">
        <v>43211</v>
      </c>
      <c r="C408" s="12">
        <f>VLOOKUP(B408,'Hash distribution and Revenue '!B410:S1150,15,1)</f>
        <v>14396081.867077608</v>
      </c>
      <c r="D408">
        <f>VLOOKUP(B408,'Hash distribution and Revenue '!B410:S1150,10,1)</f>
        <v>0</v>
      </c>
      <c r="E408" s="12">
        <f t="shared" si="84"/>
        <v>0</v>
      </c>
      <c r="F408" s="12">
        <f t="shared" si="80"/>
        <v>0</v>
      </c>
      <c r="G408">
        <f t="shared" si="81"/>
        <v>0</v>
      </c>
      <c r="H408">
        <f t="shared" si="85"/>
        <v>0</v>
      </c>
      <c r="I408" s="21">
        <f t="shared" si="92"/>
        <v>0</v>
      </c>
      <c r="J408">
        <f t="shared" si="86"/>
        <v>0</v>
      </c>
      <c r="K408">
        <f t="shared" si="87"/>
        <v>0</v>
      </c>
      <c r="L408">
        <f t="shared" si="88"/>
        <v>0</v>
      </c>
      <c r="M408">
        <f t="shared" si="89"/>
        <v>0</v>
      </c>
      <c r="N408">
        <f t="shared" si="82"/>
        <v>0</v>
      </c>
      <c r="O408" s="12">
        <f t="shared" si="83"/>
        <v>0</v>
      </c>
      <c r="P408" s="23">
        <f t="shared" si="90"/>
        <v>1</v>
      </c>
      <c r="Q408">
        <f t="shared" si="91"/>
        <v>100</v>
      </c>
    </row>
    <row r="409" spans="2:17">
      <c r="B409" s="15">
        <v>43214</v>
      </c>
      <c r="C409" s="12">
        <f>VLOOKUP(B409,'Hash distribution and Revenue '!B411:S1151,15,1)</f>
        <v>15767269.152235705</v>
      </c>
      <c r="D409">
        <f>VLOOKUP(B409,'Hash distribution and Revenue '!B411:S1151,10,1)</f>
        <v>0</v>
      </c>
      <c r="E409" s="12">
        <f t="shared" si="84"/>
        <v>0</v>
      </c>
      <c r="F409" s="12">
        <f t="shared" si="80"/>
        <v>0</v>
      </c>
      <c r="G409">
        <f t="shared" si="81"/>
        <v>0</v>
      </c>
      <c r="H409">
        <f t="shared" si="85"/>
        <v>0</v>
      </c>
      <c r="I409" s="21">
        <f t="shared" si="92"/>
        <v>0</v>
      </c>
      <c r="J409">
        <f t="shared" si="86"/>
        <v>0</v>
      </c>
      <c r="K409">
        <f t="shared" si="87"/>
        <v>0</v>
      </c>
      <c r="L409">
        <f t="shared" si="88"/>
        <v>0</v>
      </c>
      <c r="M409">
        <f t="shared" si="89"/>
        <v>0</v>
      </c>
      <c r="N409">
        <f t="shared" si="82"/>
        <v>0</v>
      </c>
      <c r="O409" s="12">
        <f t="shared" si="83"/>
        <v>0</v>
      </c>
      <c r="P409" s="23">
        <f t="shared" si="90"/>
        <v>1</v>
      </c>
      <c r="Q409">
        <f t="shared" si="91"/>
        <v>100</v>
      </c>
    </row>
    <row r="410" spans="2:17">
      <c r="B410" s="15">
        <v>43217</v>
      </c>
      <c r="C410" s="12">
        <f>VLOOKUP(B410,'Hash distribution and Revenue '!B412:S1152,15,1)</f>
        <v>13592221.112138273</v>
      </c>
      <c r="D410">
        <f>VLOOKUP(B410,'Hash distribution and Revenue '!B412:S1152,10,1)</f>
        <v>0</v>
      </c>
      <c r="E410" s="12">
        <f t="shared" si="84"/>
        <v>0</v>
      </c>
      <c r="F410" s="12">
        <f t="shared" si="80"/>
        <v>0</v>
      </c>
      <c r="G410">
        <f t="shared" si="81"/>
        <v>0</v>
      </c>
      <c r="H410">
        <f t="shared" si="85"/>
        <v>0</v>
      </c>
      <c r="I410" s="21">
        <f t="shared" si="92"/>
        <v>0</v>
      </c>
      <c r="J410">
        <f t="shared" si="86"/>
        <v>0</v>
      </c>
      <c r="K410">
        <f t="shared" si="87"/>
        <v>0</v>
      </c>
      <c r="L410">
        <f t="shared" si="88"/>
        <v>0</v>
      </c>
      <c r="M410">
        <f t="shared" si="89"/>
        <v>0</v>
      </c>
      <c r="N410">
        <f t="shared" si="82"/>
        <v>0</v>
      </c>
      <c r="O410" s="12">
        <f t="shared" si="83"/>
        <v>0</v>
      </c>
      <c r="P410" s="23">
        <f t="shared" si="90"/>
        <v>1</v>
      </c>
      <c r="Q410">
        <f t="shared" si="91"/>
        <v>100</v>
      </c>
    </row>
    <row r="411" spans="2:17">
      <c r="B411" s="15">
        <v>43220</v>
      </c>
      <c r="C411" s="12">
        <f>VLOOKUP(B411,'Hash distribution and Revenue '!B413:S1153,15,1)</f>
        <v>13319999.723457828</v>
      </c>
      <c r="D411">
        <f>VLOOKUP(B411,'Hash distribution and Revenue '!B413:S1153,10,1)</f>
        <v>0</v>
      </c>
      <c r="E411" s="12">
        <f t="shared" si="84"/>
        <v>0</v>
      </c>
      <c r="F411" s="12">
        <f t="shared" si="80"/>
        <v>0</v>
      </c>
      <c r="G411">
        <f t="shared" si="81"/>
        <v>0</v>
      </c>
      <c r="H411">
        <f t="shared" si="85"/>
        <v>0</v>
      </c>
      <c r="I411" s="21">
        <f t="shared" si="92"/>
        <v>0</v>
      </c>
      <c r="J411">
        <f t="shared" si="86"/>
        <v>0</v>
      </c>
      <c r="K411">
        <f t="shared" si="87"/>
        <v>0</v>
      </c>
      <c r="L411">
        <f t="shared" si="88"/>
        <v>0</v>
      </c>
      <c r="M411">
        <f t="shared" si="89"/>
        <v>0</v>
      </c>
      <c r="N411">
        <f t="shared" si="82"/>
        <v>0</v>
      </c>
      <c r="O411" s="12">
        <f t="shared" si="83"/>
        <v>0</v>
      </c>
      <c r="P411" s="23">
        <f t="shared" si="90"/>
        <v>1</v>
      </c>
      <c r="Q411">
        <f t="shared" si="91"/>
        <v>100</v>
      </c>
    </row>
    <row r="412" spans="2:17">
      <c r="B412" s="15">
        <v>43223</v>
      </c>
      <c r="C412" s="12">
        <f>VLOOKUP(B412,'Hash distribution and Revenue '!B414:S1154,15,1)</f>
        <v>14340774.436311685</v>
      </c>
      <c r="D412">
        <f>VLOOKUP(B412,'Hash distribution and Revenue '!B414:S1154,10,1)</f>
        <v>0</v>
      </c>
      <c r="E412" s="12">
        <f t="shared" si="84"/>
        <v>0</v>
      </c>
      <c r="F412" s="12">
        <f t="shared" si="80"/>
        <v>0</v>
      </c>
      <c r="G412">
        <f t="shared" si="81"/>
        <v>0</v>
      </c>
      <c r="H412">
        <f t="shared" si="85"/>
        <v>0</v>
      </c>
      <c r="I412" s="21">
        <f t="shared" si="92"/>
        <v>0</v>
      </c>
      <c r="J412">
        <f t="shared" si="86"/>
        <v>0</v>
      </c>
      <c r="K412">
        <f t="shared" si="87"/>
        <v>0</v>
      </c>
      <c r="L412">
        <f t="shared" si="88"/>
        <v>0</v>
      </c>
      <c r="M412">
        <f t="shared" si="89"/>
        <v>0</v>
      </c>
      <c r="N412">
        <f t="shared" si="82"/>
        <v>0</v>
      </c>
      <c r="O412" s="12">
        <f t="shared" si="83"/>
        <v>0</v>
      </c>
      <c r="P412" s="23">
        <f t="shared" si="90"/>
        <v>1</v>
      </c>
      <c r="Q412">
        <f t="shared" si="91"/>
        <v>100</v>
      </c>
    </row>
    <row r="413" spans="2:17">
      <c r="B413" s="15">
        <v>43226</v>
      </c>
      <c r="C413" s="12">
        <f>VLOOKUP(B413,'Hash distribution and Revenue '!B415:S1155,15,1)</f>
        <v>14710467.05523492</v>
      </c>
      <c r="D413">
        <f>VLOOKUP(B413,'Hash distribution and Revenue '!B415:S1155,10,1)</f>
        <v>0</v>
      </c>
      <c r="E413" s="12">
        <f t="shared" si="84"/>
        <v>0</v>
      </c>
      <c r="F413" s="12">
        <f t="shared" si="80"/>
        <v>0</v>
      </c>
      <c r="G413">
        <f t="shared" si="81"/>
        <v>0</v>
      </c>
      <c r="H413">
        <f t="shared" si="85"/>
        <v>0</v>
      </c>
      <c r="I413" s="21">
        <f t="shared" si="92"/>
        <v>0</v>
      </c>
      <c r="J413">
        <f t="shared" si="86"/>
        <v>0</v>
      </c>
      <c r="K413">
        <f t="shared" si="87"/>
        <v>0</v>
      </c>
      <c r="L413">
        <f t="shared" si="88"/>
        <v>0</v>
      </c>
      <c r="M413">
        <f t="shared" si="89"/>
        <v>0</v>
      </c>
      <c r="N413">
        <f t="shared" si="82"/>
        <v>0</v>
      </c>
      <c r="O413" s="12">
        <f t="shared" si="83"/>
        <v>0</v>
      </c>
      <c r="P413" s="23">
        <f t="shared" si="90"/>
        <v>1</v>
      </c>
      <c r="Q413">
        <f t="shared" si="91"/>
        <v>100</v>
      </c>
    </row>
    <row r="414" spans="2:17">
      <c r="B414" s="15">
        <v>43229</v>
      </c>
      <c r="C414" s="12">
        <f>VLOOKUP(B414,'Hash distribution and Revenue '!B416:S1156,15,1)</f>
        <v>14304992.640628228</v>
      </c>
      <c r="D414">
        <f>VLOOKUP(B414,'Hash distribution and Revenue '!B416:S1156,10,1)</f>
        <v>0</v>
      </c>
      <c r="E414" s="12">
        <f t="shared" si="84"/>
        <v>0</v>
      </c>
      <c r="F414" s="12">
        <f t="shared" si="80"/>
        <v>0</v>
      </c>
      <c r="G414">
        <f t="shared" si="81"/>
        <v>0</v>
      </c>
      <c r="H414">
        <f t="shared" si="85"/>
        <v>0</v>
      </c>
      <c r="I414" s="21">
        <f t="shared" si="92"/>
        <v>0</v>
      </c>
      <c r="J414">
        <f t="shared" si="86"/>
        <v>0</v>
      </c>
      <c r="K414">
        <f t="shared" si="87"/>
        <v>0</v>
      </c>
      <c r="L414">
        <f t="shared" si="88"/>
        <v>0</v>
      </c>
      <c r="M414">
        <f t="shared" si="89"/>
        <v>0</v>
      </c>
      <c r="N414">
        <f t="shared" si="82"/>
        <v>0</v>
      </c>
      <c r="O414" s="12">
        <f t="shared" si="83"/>
        <v>0</v>
      </c>
      <c r="P414" s="23">
        <f t="shared" si="90"/>
        <v>1</v>
      </c>
      <c r="Q414">
        <f t="shared" si="91"/>
        <v>100</v>
      </c>
    </row>
    <row r="415" spans="2:17">
      <c r="B415" s="15">
        <v>43232</v>
      </c>
      <c r="C415" s="12">
        <f>VLOOKUP(B415,'Hash distribution and Revenue '!B417:S1157,15,1)</f>
        <v>12712054.946071159</v>
      </c>
      <c r="D415">
        <f>VLOOKUP(B415,'Hash distribution and Revenue '!B417:S1157,10,1)</f>
        <v>0</v>
      </c>
      <c r="E415" s="12">
        <f t="shared" si="84"/>
        <v>0</v>
      </c>
      <c r="F415" s="12">
        <f t="shared" si="80"/>
        <v>0</v>
      </c>
      <c r="G415">
        <f t="shared" si="81"/>
        <v>0</v>
      </c>
      <c r="H415">
        <f t="shared" si="85"/>
        <v>0</v>
      </c>
      <c r="I415" s="21">
        <f t="shared" si="92"/>
        <v>0</v>
      </c>
      <c r="J415">
        <f t="shared" si="86"/>
        <v>0</v>
      </c>
      <c r="K415">
        <f t="shared" si="87"/>
        <v>0</v>
      </c>
      <c r="L415">
        <f t="shared" si="88"/>
        <v>0</v>
      </c>
      <c r="M415">
        <f t="shared" si="89"/>
        <v>0</v>
      </c>
      <c r="N415">
        <f t="shared" si="82"/>
        <v>0</v>
      </c>
      <c r="O415" s="12">
        <f t="shared" si="83"/>
        <v>0</v>
      </c>
      <c r="P415" s="23">
        <f t="shared" si="90"/>
        <v>1</v>
      </c>
      <c r="Q415">
        <f t="shared" si="91"/>
        <v>100</v>
      </c>
    </row>
    <row r="416" spans="2:17">
      <c r="B416" s="15">
        <v>43235</v>
      </c>
      <c r="C416" s="12">
        <f>VLOOKUP(B416,'Hash distribution and Revenue '!B418:S1158,15,1)</f>
        <v>12932387.005847394</v>
      </c>
      <c r="D416">
        <f>VLOOKUP(B416,'Hash distribution and Revenue '!B418:S1158,10,1)</f>
        <v>0</v>
      </c>
      <c r="E416" s="12">
        <f t="shared" si="84"/>
        <v>0</v>
      </c>
      <c r="F416" s="12">
        <f t="shared" si="80"/>
        <v>0</v>
      </c>
      <c r="G416">
        <f t="shared" si="81"/>
        <v>0</v>
      </c>
      <c r="H416">
        <f t="shared" si="85"/>
        <v>0</v>
      </c>
      <c r="I416" s="21">
        <f t="shared" si="92"/>
        <v>0</v>
      </c>
      <c r="J416">
        <f t="shared" si="86"/>
        <v>0</v>
      </c>
      <c r="K416">
        <f t="shared" si="87"/>
        <v>0</v>
      </c>
      <c r="L416">
        <f t="shared" si="88"/>
        <v>0</v>
      </c>
      <c r="M416">
        <f t="shared" si="89"/>
        <v>0</v>
      </c>
      <c r="N416">
        <f t="shared" si="82"/>
        <v>0</v>
      </c>
      <c r="O416" s="12">
        <f t="shared" si="83"/>
        <v>0</v>
      </c>
      <c r="P416" s="23">
        <f t="shared" si="90"/>
        <v>1</v>
      </c>
      <c r="Q416">
        <f t="shared" si="91"/>
        <v>100</v>
      </c>
    </row>
    <row r="417" spans="2:17">
      <c r="B417" s="15">
        <v>43238</v>
      </c>
      <c r="C417" s="12">
        <f>VLOOKUP(B417,'Hash distribution and Revenue '!B419:S1159,15,1)</f>
        <v>12797437.517617399</v>
      </c>
      <c r="D417">
        <f>VLOOKUP(B417,'Hash distribution and Revenue '!B419:S1159,10,1)</f>
        <v>0</v>
      </c>
      <c r="E417" s="12">
        <f t="shared" si="84"/>
        <v>0</v>
      </c>
      <c r="F417" s="12">
        <f t="shared" si="80"/>
        <v>0</v>
      </c>
      <c r="G417">
        <f t="shared" si="81"/>
        <v>0</v>
      </c>
      <c r="H417">
        <f t="shared" si="85"/>
        <v>0</v>
      </c>
      <c r="I417" s="21">
        <f t="shared" si="92"/>
        <v>0</v>
      </c>
      <c r="J417">
        <f t="shared" si="86"/>
        <v>0</v>
      </c>
      <c r="K417">
        <f t="shared" si="87"/>
        <v>0</v>
      </c>
      <c r="L417">
        <f t="shared" si="88"/>
        <v>0</v>
      </c>
      <c r="M417">
        <f t="shared" si="89"/>
        <v>0</v>
      </c>
      <c r="N417">
        <f t="shared" si="82"/>
        <v>0</v>
      </c>
      <c r="O417" s="12">
        <f t="shared" si="83"/>
        <v>0</v>
      </c>
      <c r="P417" s="23">
        <f t="shared" si="90"/>
        <v>1</v>
      </c>
      <c r="Q417">
        <f t="shared" si="91"/>
        <v>100</v>
      </c>
    </row>
    <row r="418" spans="2:17">
      <c r="B418" s="15">
        <v>43241</v>
      </c>
      <c r="C418" s="12">
        <f>VLOOKUP(B418,'Hash distribution and Revenue '!B420:S1160,15,1)</f>
        <v>12964793.582203371</v>
      </c>
      <c r="D418">
        <f>VLOOKUP(B418,'Hash distribution and Revenue '!B420:S1160,10,1)</f>
        <v>0</v>
      </c>
      <c r="E418" s="12">
        <f t="shared" si="84"/>
        <v>0</v>
      </c>
      <c r="F418" s="12">
        <f t="shared" si="80"/>
        <v>0</v>
      </c>
      <c r="G418">
        <f t="shared" si="81"/>
        <v>0</v>
      </c>
      <c r="H418">
        <f t="shared" si="85"/>
        <v>0</v>
      </c>
      <c r="I418" s="21">
        <f t="shared" si="92"/>
        <v>0</v>
      </c>
      <c r="J418">
        <f t="shared" si="86"/>
        <v>0</v>
      </c>
      <c r="K418">
        <f t="shared" si="87"/>
        <v>0</v>
      </c>
      <c r="L418">
        <f t="shared" si="88"/>
        <v>0</v>
      </c>
      <c r="M418">
        <f t="shared" si="89"/>
        <v>0</v>
      </c>
      <c r="N418">
        <f t="shared" si="82"/>
        <v>0</v>
      </c>
      <c r="O418" s="12">
        <f t="shared" si="83"/>
        <v>0</v>
      </c>
      <c r="P418" s="23">
        <f t="shared" si="90"/>
        <v>1</v>
      </c>
      <c r="Q418">
        <f t="shared" si="91"/>
        <v>100</v>
      </c>
    </row>
    <row r="419" spans="2:17">
      <c r="B419" s="15">
        <v>43244</v>
      </c>
      <c r="C419" s="12">
        <f>VLOOKUP(B419,'Hash distribution and Revenue '!B421:S1161,15,1)</f>
        <v>11523023.366329152</v>
      </c>
      <c r="D419">
        <f>VLOOKUP(B419,'Hash distribution and Revenue '!B421:S1161,10,1)</f>
        <v>0</v>
      </c>
      <c r="E419" s="12">
        <f t="shared" si="84"/>
        <v>0</v>
      </c>
      <c r="F419" s="12">
        <f t="shared" si="80"/>
        <v>0</v>
      </c>
      <c r="G419">
        <f t="shared" si="81"/>
        <v>0</v>
      </c>
      <c r="H419">
        <f t="shared" si="85"/>
        <v>0</v>
      </c>
      <c r="I419" s="21">
        <f t="shared" si="92"/>
        <v>0</v>
      </c>
      <c r="J419">
        <f t="shared" si="86"/>
        <v>0</v>
      </c>
      <c r="K419">
        <f t="shared" si="87"/>
        <v>0</v>
      </c>
      <c r="L419">
        <f t="shared" si="88"/>
        <v>0</v>
      </c>
      <c r="M419">
        <f t="shared" si="89"/>
        <v>0</v>
      </c>
      <c r="N419">
        <f t="shared" si="82"/>
        <v>0</v>
      </c>
      <c r="O419" s="12">
        <f t="shared" si="83"/>
        <v>0</v>
      </c>
      <c r="P419" s="23">
        <f t="shared" si="90"/>
        <v>1</v>
      </c>
      <c r="Q419">
        <f t="shared" si="91"/>
        <v>100</v>
      </c>
    </row>
    <row r="420" spans="2:17">
      <c r="B420" s="15">
        <v>43247</v>
      </c>
      <c r="C420" s="12">
        <f>VLOOKUP(B420,'Hash distribution and Revenue '!B422:S1162,15,1)</f>
        <v>11553303.742447844</v>
      </c>
      <c r="D420">
        <f>VLOOKUP(B420,'Hash distribution and Revenue '!B422:S1162,10,1)</f>
        <v>0</v>
      </c>
      <c r="E420" s="12">
        <f t="shared" si="84"/>
        <v>0</v>
      </c>
      <c r="F420" s="12">
        <f t="shared" si="80"/>
        <v>0</v>
      </c>
      <c r="G420">
        <f t="shared" si="81"/>
        <v>0</v>
      </c>
      <c r="H420">
        <f t="shared" si="85"/>
        <v>0</v>
      </c>
      <c r="I420" s="21">
        <f t="shared" si="92"/>
        <v>0</v>
      </c>
      <c r="J420">
        <f t="shared" si="86"/>
        <v>0</v>
      </c>
      <c r="K420">
        <f t="shared" si="87"/>
        <v>0</v>
      </c>
      <c r="L420">
        <f t="shared" si="88"/>
        <v>0</v>
      </c>
      <c r="M420">
        <f t="shared" si="89"/>
        <v>0</v>
      </c>
      <c r="N420">
        <f t="shared" si="82"/>
        <v>0</v>
      </c>
      <c r="O420" s="12">
        <f t="shared" si="83"/>
        <v>0</v>
      </c>
      <c r="P420" s="23">
        <f t="shared" si="90"/>
        <v>1</v>
      </c>
      <c r="Q420">
        <f t="shared" si="91"/>
        <v>100</v>
      </c>
    </row>
    <row r="421" spans="2:17">
      <c r="B421" s="15">
        <v>43250</v>
      </c>
      <c r="C421" s="12">
        <f>VLOOKUP(B421,'Hash distribution and Revenue '!B423:S1163,15,1)</f>
        <v>12098864.512034588</v>
      </c>
      <c r="D421">
        <f>VLOOKUP(B421,'Hash distribution and Revenue '!B423:S1163,10,1)</f>
        <v>0</v>
      </c>
      <c r="E421" s="12">
        <f t="shared" si="84"/>
        <v>0</v>
      </c>
      <c r="F421" s="12">
        <f t="shared" si="80"/>
        <v>0</v>
      </c>
      <c r="G421">
        <f t="shared" si="81"/>
        <v>0</v>
      </c>
      <c r="H421">
        <f t="shared" si="85"/>
        <v>0</v>
      </c>
      <c r="I421" s="21">
        <f t="shared" si="92"/>
        <v>0</v>
      </c>
      <c r="J421">
        <f t="shared" si="86"/>
        <v>0</v>
      </c>
      <c r="K421">
        <f t="shared" si="87"/>
        <v>0</v>
      </c>
      <c r="L421">
        <f t="shared" si="88"/>
        <v>0</v>
      </c>
      <c r="M421">
        <f t="shared" si="89"/>
        <v>0</v>
      </c>
      <c r="N421">
        <f t="shared" si="82"/>
        <v>0</v>
      </c>
      <c r="O421" s="12">
        <f t="shared" si="83"/>
        <v>0</v>
      </c>
      <c r="P421" s="23">
        <f t="shared" si="90"/>
        <v>1</v>
      </c>
      <c r="Q421">
        <f t="shared" si="91"/>
        <v>100</v>
      </c>
    </row>
    <row r="422" spans="2:17">
      <c r="B422" s="15">
        <v>43253</v>
      </c>
      <c r="C422" s="12">
        <f>VLOOKUP(B422,'Hash distribution and Revenue '!B424:S1164,15,1)</f>
        <v>12926029.381093802</v>
      </c>
      <c r="D422">
        <f>VLOOKUP(B422,'Hash distribution and Revenue '!B424:S1164,10,1)</f>
        <v>0</v>
      </c>
      <c r="E422" s="12">
        <f t="shared" si="84"/>
        <v>0</v>
      </c>
      <c r="F422" s="12">
        <f t="shared" si="80"/>
        <v>0</v>
      </c>
      <c r="G422">
        <f t="shared" si="81"/>
        <v>0</v>
      </c>
      <c r="H422">
        <f t="shared" si="85"/>
        <v>0</v>
      </c>
      <c r="I422" s="21">
        <f t="shared" si="92"/>
        <v>0</v>
      </c>
      <c r="J422">
        <f t="shared" si="86"/>
        <v>0</v>
      </c>
      <c r="K422">
        <f t="shared" si="87"/>
        <v>0</v>
      </c>
      <c r="L422">
        <f t="shared" si="88"/>
        <v>0</v>
      </c>
      <c r="M422">
        <f t="shared" si="89"/>
        <v>0</v>
      </c>
      <c r="N422">
        <f t="shared" si="82"/>
        <v>0</v>
      </c>
      <c r="O422" s="12">
        <f t="shared" si="83"/>
        <v>0</v>
      </c>
      <c r="P422" s="23">
        <f t="shared" si="90"/>
        <v>1</v>
      </c>
      <c r="Q422">
        <f t="shared" si="91"/>
        <v>100</v>
      </c>
    </row>
    <row r="423" spans="2:17">
      <c r="B423" s="15">
        <v>43256</v>
      </c>
      <c r="C423" s="12">
        <f>VLOOKUP(B423,'Hash distribution and Revenue '!B425:S1165,15,1)</f>
        <v>12672041.601253942</v>
      </c>
      <c r="D423">
        <f>VLOOKUP(B423,'Hash distribution and Revenue '!B425:S1165,10,1)</f>
        <v>0</v>
      </c>
      <c r="E423" s="12">
        <f t="shared" si="84"/>
        <v>0</v>
      </c>
      <c r="F423" s="12">
        <f t="shared" si="80"/>
        <v>0</v>
      </c>
      <c r="G423">
        <f t="shared" si="81"/>
        <v>0</v>
      </c>
      <c r="H423">
        <f t="shared" si="85"/>
        <v>0</v>
      </c>
      <c r="I423" s="21">
        <f t="shared" si="92"/>
        <v>0</v>
      </c>
      <c r="J423">
        <f t="shared" si="86"/>
        <v>0</v>
      </c>
      <c r="K423">
        <f t="shared" si="87"/>
        <v>0</v>
      </c>
      <c r="L423">
        <f t="shared" si="88"/>
        <v>0</v>
      </c>
      <c r="M423">
        <f t="shared" si="89"/>
        <v>0</v>
      </c>
      <c r="N423">
        <f t="shared" si="82"/>
        <v>0</v>
      </c>
      <c r="O423" s="12">
        <f t="shared" si="83"/>
        <v>0</v>
      </c>
      <c r="P423" s="23">
        <f t="shared" si="90"/>
        <v>1</v>
      </c>
      <c r="Q423">
        <f t="shared" si="91"/>
        <v>100</v>
      </c>
    </row>
    <row r="424" spans="2:17">
      <c r="B424" s="15">
        <v>43259</v>
      </c>
      <c r="C424" s="12">
        <f>VLOOKUP(B424,'Hash distribution and Revenue '!B426:S1166,15,1)</f>
        <v>11855217.255456565</v>
      </c>
      <c r="D424">
        <f>VLOOKUP(B424,'Hash distribution and Revenue '!B426:S1166,10,1)</f>
        <v>0</v>
      </c>
      <c r="E424" s="12">
        <f t="shared" si="84"/>
        <v>0</v>
      </c>
      <c r="F424" s="12">
        <f t="shared" si="80"/>
        <v>0</v>
      </c>
      <c r="G424">
        <f t="shared" si="81"/>
        <v>0</v>
      </c>
      <c r="H424">
        <f t="shared" si="85"/>
        <v>0</v>
      </c>
      <c r="I424" s="21">
        <f t="shared" si="92"/>
        <v>0</v>
      </c>
      <c r="J424">
        <f t="shared" si="86"/>
        <v>0</v>
      </c>
      <c r="K424">
        <f t="shared" si="87"/>
        <v>0</v>
      </c>
      <c r="L424">
        <f t="shared" si="88"/>
        <v>0</v>
      </c>
      <c r="M424">
        <f t="shared" si="89"/>
        <v>0</v>
      </c>
      <c r="N424">
        <f t="shared" si="82"/>
        <v>0</v>
      </c>
      <c r="O424" s="12">
        <f t="shared" si="83"/>
        <v>0</v>
      </c>
      <c r="P424" s="23">
        <f t="shared" si="90"/>
        <v>1</v>
      </c>
      <c r="Q424">
        <f t="shared" si="91"/>
        <v>100</v>
      </c>
    </row>
    <row r="425" spans="2:17">
      <c r="B425" s="15">
        <v>43262</v>
      </c>
      <c r="C425" s="12">
        <f>VLOOKUP(B425,'Hash distribution and Revenue '!B427:S1167,15,1)</f>
        <v>10796166.894505894</v>
      </c>
      <c r="D425">
        <f>VLOOKUP(B425,'Hash distribution and Revenue '!B427:S1167,10,1)</f>
        <v>0</v>
      </c>
      <c r="E425" s="12">
        <f t="shared" si="84"/>
        <v>0</v>
      </c>
      <c r="F425" s="12">
        <f t="shared" ref="F425:F441" si="93">E425/13</f>
        <v>0</v>
      </c>
      <c r="G425">
        <f t="shared" ref="G425:G441" si="94">F425*1.3*24</f>
        <v>0</v>
      </c>
      <c r="H425">
        <f t="shared" si="85"/>
        <v>0</v>
      </c>
      <c r="I425" s="21">
        <f t="shared" si="92"/>
        <v>0</v>
      </c>
      <c r="J425">
        <f t="shared" si="86"/>
        <v>0</v>
      </c>
      <c r="K425">
        <f t="shared" si="87"/>
        <v>0</v>
      </c>
      <c r="L425">
        <f t="shared" si="88"/>
        <v>0</v>
      </c>
      <c r="M425">
        <f t="shared" si="89"/>
        <v>0</v>
      </c>
      <c r="N425">
        <f t="shared" ref="N425:N441" si="95">F425*5768/7/547.5</f>
        <v>0</v>
      </c>
      <c r="O425" s="12">
        <f t="shared" si="83"/>
        <v>0</v>
      </c>
      <c r="P425" s="23">
        <f t="shared" si="90"/>
        <v>1</v>
      </c>
      <c r="Q425">
        <f t="shared" si="91"/>
        <v>100</v>
      </c>
    </row>
    <row r="426" spans="2:17">
      <c r="B426" s="15">
        <v>43265</v>
      </c>
      <c r="C426" s="12">
        <f>VLOOKUP(B426,'Hash distribution and Revenue '!B428:S1168,15,1)</f>
        <v>9794884.097026702</v>
      </c>
      <c r="D426">
        <f>VLOOKUP(B426,'Hash distribution and Revenue '!B428:S1168,10,1)</f>
        <v>0</v>
      </c>
      <c r="E426" s="12">
        <f t="shared" si="84"/>
        <v>0</v>
      </c>
      <c r="F426" s="12">
        <f t="shared" si="93"/>
        <v>0</v>
      </c>
      <c r="G426">
        <f t="shared" si="94"/>
        <v>0</v>
      </c>
      <c r="H426">
        <f t="shared" si="85"/>
        <v>0</v>
      </c>
      <c r="I426" s="21">
        <f t="shared" si="92"/>
        <v>0</v>
      </c>
      <c r="J426">
        <f t="shared" si="86"/>
        <v>0</v>
      </c>
      <c r="K426">
        <f t="shared" si="87"/>
        <v>0</v>
      </c>
      <c r="L426">
        <f t="shared" si="88"/>
        <v>0</v>
      </c>
      <c r="M426">
        <f t="shared" si="89"/>
        <v>0</v>
      </c>
      <c r="N426">
        <f t="shared" si="95"/>
        <v>0</v>
      </c>
      <c r="O426" s="12">
        <f t="shared" si="83"/>
        <v>0</v>
      </c>
      <c r="P426" s="23">
        <f t="shared" si="90"/>
        <v>1</v>
      </c>
      <c r="Q426">
        <f t="shared" si="91"/>
        <v>100</v>
      </c>
    </row>
    <row r="427" spans="2:17">
      <c r="B427" s="15">
        <v>43268</v>
      </c>
      <c r="C427" s="12">
        <f>VLOOKUP(B427,'Hash distribution and Revenue '!B429:S1169,15,1)</f>
        <v>9671377.9940516483</v>
      </c>
      <c r="D427">
        <f>VLOOKUP(B427,'Hash distribution and Revenue '!B429:S1169,10,1)</f>
        <v>0</v>
      </c>
      <c r="E427" s="12">
        <f t="shared" si="84"/>
        <v>0</v>
      </c>
      <c r="F427" s="12">
        <f t="shared" si="93"/>
        <v>0</v>
      </c>
      <c r="G427">
        <f t="shared" si="94"/>
        <v>0</v>
      </c>
      <c r="H427">
        <f t="shared" si="85"/>
        <v>0</v>
      </c>
      <c r="I427" s="21">
        <f t="shared" si="92"/>
        <v>0</v>
      </c>
      <c r="J427">
        <f t="shared" si="86"/>
        <v>0</v>
      </c>
      <c r="K427">
        <f t="shared" si="87"/>
        <v>0</v>
      </c>
      <c r="L427">
        <f t="shared" si="88"/>
        <v>0</v>
      </c>
      <c r="M427">
        <f t="shared" si="89"/>
        <v>0</v>
      </c>
      <c r="N427">
        <f t="shared" si="95"/>
        <v>0</v>
      </c>
      <c r="O427" s="12">
        <f t="shared" si="83"/>
        <v>0</v>
      </c>
      <c r="P427" s="23">
        <f t="shared" si="90"/>
        <v>1</v>
      </c>
      <c r="Q427">
        <f t="shared" si="91"/>
        <v>100</v>
      </c>
    </row>
    <row r="428" spans="2:17">
      <c r="B428" s="15">
        <v>43271</v>
      </c>
      <c r="C428" s="12">
        <f>VLOOKUP(B428,'Hash distribution and Revenue '!B430:S1170,15,1)</f>
        <v>10564853.290442875</v>
      </c>
      <c r="D428">
        <f>VLOOKUP(B428,'Hash distribution and Revenue '!B430:S1170,10,1)</f>
        <v>0</v>
      </c>
      <c r="E428" s="12">
        <f t="shared" si="84"/>
        <v>0</v>
      </c>
      <c r="F428" s="12">
        <f t="shared" si="93"/>
        <v>0</v>
      </c>
      <c r="G428">
        <f t="shared" si="94"/>
        <v>0</v>
      </c>
      <c r="H428">
        <f t="shared" si="85"/>
        <v>0</v>
      </c>
      <c r="I428" s="21">
        <f t="shared" si="92"/>
        <v>0</v>
      </c>
      <c r="J428">
        <f t="shared" si="86"/>
        <v>0</v>
      </c>
      <c r="K428">
        <f t="shared" si="87"/>
        <v>0</v>
      </c>
      <c r="L428">
        <f t="shared" si="88"/>
        <v>0</v>
      </c>
      <c r="M428">
        <f t="shared" si="89"/>
        <v>0</v>
      </c>
      <c r="N428">
        <f t="shared" si="95"/>
        <v>0</v>
      </c>
      <c r="O428" s="12">
        <f t="shared" si="83"/>
        <v>0</v>
      </c>
      <c r="P428" s="23">
        <f t="shared" si="90"/>
        <v>1</v>
      </c>
      <c r="Q428">
        <f t="shared" si="91"/>
        <v>100</v>
      </c>
    </row>
    <row r="429" spans="2:17">
      <c r="B429" s="15">
        <v>43274</v>
      </c>
      <c r="C429" s="12">
        <f>VLOOKUP(B429,'Hash distribution and Revenue '!B431:S1171,15,1)</f>
        <v>10072230.335891752</v>
      </c>
      <c r="D429">
        <f>VLOOKUP(B429,'Hash distribution and Revenue '!B431:S1171,10,1)</f>
        <v>0</v>
      </c>
      <c r="E429" s="12">
        <f t="shared" si="84"/>
        <v>0</v>
      </c>
      <c r="F429" s="12">
        <f t="shared" si="93"/>
        <v>0</v>
      </c>
      <c r="G429">
        <f t="shared" si="94"/>
        <v>0</v>
      </c>
      <c r="H429">
        <f t="shared" si="85"/>
        <v>0</v>
      </c>
      <c r="I429" s="21">
        <f t="shared" si="92"/>
        <v>0</v>
      </c>
      <c r="J429">
        <f t="shared" si="86"/>
        <v>0</v>
      </c>
      <c r="K429">
        <f t="shared" si="87"/>
        <v>0</v>
      </c>
      <c r="L429">
        <f t="shared" si="88"/>
        <v>0</v>
      </c>
      <c r="M429">
        <f t="shared" si="89"/>
        <v>0</v>
      </c>
      <c r="N429">
        <f t="shared" si="95"/>
        <v>0</v>
      </c>
      <c r="O429" s="12">
        <f t="shared" si="83"/>
        <v>0</v>
      </c>
      <c r="P429" s="23">
        <f t="shared" si="90"/>
        <v>1</v>
      </c>
      <c r="Q429">
        <f t="shared" si="91"/>
        <v>100</v>
      </c>
    </row>
    <row r="430" spans="2:17">
      <c r="B430" s="15">
        <v>43277</v>
      </c>
      <c r="C430" s="12">
        <f>VLOOKUP(B430,'Hash distribution and Revenue '!B432:S1172,15,1)</f>
        <v>10129777.041416703</v>
      </c>
      <c r="D430">
        <f>VLOOKUP(B430,'Hash distribution and Revenue '!B432:S1172,10,1)</f>
        <v>0</v>
      </c>
      <c r="E430" s="12">
        <f t="shared" si="84"/>
        <v>0</v>
      </c>
      <c r="F430" s="12">
        <f t="shared" si="93"/>
        <v>0</v>
      </c>
      <c r="G430">
        <f t="shared" si="94"/>
        <v>0</v>
      </c>
      <c r="H430">
        <f t="shared" si="85"/>
        <v>0</v>
      </c>
      <c r="I430" s="21">
        <f t="shared" si="92"/>
        <v>0</v>
      </c>
      <c r="J430">
        <f t="shared" si="86"/>
        <v>0</v>
      </c>
      <c r="K430">
        <f t="shared" si="87"/>
        <v>0</v>
      </c>
      <c r="L430">
        <f t="shared" si="88"/>
        <v>0</v>
      </c>
      <c r="M430">
        <f t="shared" si="89"/>
        <v>0</v>
      </c>
      <c r="N430">
        <f t="shared" si="95"/>
        <v>0</v>
      </c>
      <c r="O430" s="12">
        <f t="shared" si="83"/>
        <v>0</v>
      </c>
      <c r="P430" s="23">
        <f t="shared" si="90"/>
        <v>1</v>
      </c>
      <c r="Q430">
        <f t="shared" si="91"/>
        <v>100</v>
      </c>
    </row>
    <row r="431" spans="2:17">
      <c r="B431" s="15">
        <v>43280</v>
      </c>
      <c r="C431" s="12">
        <f>VLOOKUP(B431,'Hash distribution and Revenue '!B433:S1173,15,1)</f>
        <v>9916856.0071724858</v>
      </c>
      <c r="D431">
        <f>VLOOKUP(B431,'Hash distribution and Revenue '!B433:S1173,10,1)</f>
        <v>0</v>
      </c>
      <c r="E431" s="12">
        <f t="shared" si="84"/>
        <v>0</v>
      </c>
      <c r="F431" s="12">
        <f t="shared" si="93"/>
        <v>0</v>
      </c>
      <c r="G431">
        <f t="shared" si="94"/>
        <v>0</v>
      </c>
      <c r="H431">
        <f t="shared" si="85"/>
        <v>0</v>
      </c>
      <c r="I431" s="21">
        <f t="shared" si="92"/>
        <v>0</v>
      </c>
      <c r="J431">
        <f t="shared" si="86"/>
        <v>0</v>
      </c>
      <c r="K431">
        <f t="shared" si="87"/>
        <v>0</v>
      </c>
      <c r="L431">
        <f t="shared" si="88"/>
        <v>0</v>
      </c>
      <c r="M431">
        <f t="shared" si="89"/>
        <v>0</v>
      </c>
      <c r="N431">
        <f t="shared" si="95"/>
        <v>0</v>
      </c>
      <c r="O431" s="12">
        <f t="shared" si="83"/>
        <v>0</v>
      </c>
      <c r="P431" s="23">
        <f t="shared" si="90"/>
        <v>1</v>
      </c>
      <c r="Q431">
        <f t="shared" si="91"/>
        <v>100</v>
      </c>
    </row>
    <row r="432" spans="2:17">
      <c r="B432" s="15">
        <v>43283</v>
      </c>
      <c r="C432" s="12">
        <f>VLOOKUP(B432,'Hash distribution and Revenue '!B434:S1174,15,1)</f>
        <v>9688436.300386928</v>
      </c>
      <c r="D432">
        <f>VLOOKUP(B432,'Hash distribution and Revenue '!B434:S1174,10,1)</f>
        <v>0</v>
      </c>
      <c r="E432" s="12">
        <f t="shared" si="84"/>
        <v>0</v>
      </c>
      <c r="F432" s="12">
        <f t="shared" si="93"/>
        <v>0</v>
      </c>
      <c r="G432">
        <f t="shared" si="94"/>
        <v>0</v>
      </c>
      <c r="H432">
        <f t="shared" si="85"/>
        <v>0</v>
      </c>
      <c r="I432" s="21">
        <f t="shared" si="92"/>
        <v>0</v>
      </c>
      <c r="J432">
        <f t="shared" si="86"/>
        <v>0</v>
      </c>
      <c r="K432">
        <f t="shared" si="87"/>
        <v>0</v>
      </c>
      <c r="L432">
        <f t="shared" si="88"/>
        <v>0</v>
      </c>
      <c r="M432">
        <f t="shared" si="89"/>
        <v>0</v>
      </c>
      <c r="N432">
        <f t="shared" si="95"/>
        <v>0</v>
      </c>
      <c r="O432" s="12">
        <f t="shared" si="83"/>
        <v>0</v>
      </c>
      <c r="P432" s="23">
        <f t="shared" si="90"/>
        <v>1</v>
      </c>
      <c r="Q432">
        <f t="shared" si="91"/>
        <v>100</v>
      </c>
    </row>
    <row r="433" spans="2:17">
      <c r="B433" s="15">
        <v>43286</v>
      </c>
      <c r="C433" s="12">
        <f>VLOOKUP(B433,'Hash distribution and Revenue '!B435:S1175,15,1)</f>
        <v>9207869.0975840967</v>
      </c>
      <c r="D433">
        <f>VLOOKUP(B433,'Hash distribution and Revenue '!B435:S1175,10,1)</f>
        <v>0</v>
      </c>
      <c r="E433" s="12">
        <f t="shared" si="84"/>
        <v>0</v>
      </c>
      <c r="F433" s="12">
        <f t="shared" si="93"/>
        <v>0</v>
      </c>
      <c r="G433">
        <f t="shared" si="94"/>
        <v>0</v>
      </c>
      <c r="H433">
        <f t="shared" si="85"/>
        <v>0</v>
      </c>
      <c r="I433" s="21">
        <f t="shared" si="92"/>
        <v>0</v>
      </c>
      <c r="J433">
        <f t="shared" si="86"/>
        <v>0</v>
      </c>
      <c r="K433">
        <f t="shared" si="87"/>
        <v>0</v>
      </c>
      <c r="L433">
        <f t="shared" si="88"/>
        <v>0</v>
      </c>
      <c r="M433">
        <f t="shared" si="89"/>
        <v>0</v>
      </c>
      <c r="N433">
        <f t="shared" si="95"/>
        <v>0</v>
      </c>
      <c r="O433" s="12">
        <f t="shared" si="83"/>
        <v>0</v>
      </c>
      <c r="P433" s="23">
        <f t="shared" si="90"/>
        <v>1</v>
      </c>
      <c r="Q433">
        <f t="shared" si="91"/>
        <v>100</v>
      </c>
    </row>
    <row r="434" spans="2:17">
      <c r="B434" s="15">
        <v>43289</v>
      </c>
      <c r="C434" s="12">
        <f>VLOOKUP(B434,'Hash distribution and Revenue '!B436:S1176,15,1)</f>
        <v>9644626.2076392472</v>
      </c>
      <c r="D434">
        <f>VLOOKUP(B434,'Hash distribution and Revenue '!B436:S1176,10,1)</f>
        <v>0</v>
      </c>
      <c r="E434" s="12">
        <f t="shared" si="84"/>
        <v>0</v>
      </c>
      <c r="F434" s="12">
        <f t="shared" si="93"/>
        <v>0</v>
      </c>
      <c r="G434">
        <f t="shared" si="94"/>
        <v>0</v>
      </c>
      <c r="H434">
        <f t="shared" si="85"/>
        <v>0</v>
      </c>
      <c r="I434" s="21">
        <f t="shared" si="92"/>
        <v>0</v>
      </c>
      <c r="J434">
        <f t="shared" si="86"/>
        <v>0</v>
      </c>
      <c r="K434">
        <f t="shared" si="87"/>
        <v>0</v>
      </c>
      <c r="L434">
        <f t="shared" si="88"/>
        <v>0</v>
      </c>
      <c r="M434">
        <f t="shared" si="89"/>
        <v>0</v>
      </c>
      <c r="N434">
        <f t="shared" si="95"/>
        <v>0</v>
      </c>
      <c r="O434" s="12">
        <f t="shared" si="83"/>
        <v>0</v>
      </c>
      <c r="P434" s="23">
        <f t="shared" si="90"/>
        <v>1</v>
      </c>
      <c r="Q434">
        <f t="shared" si="91"/>
        <v>100</v>
      </c>
    </row>
    <row r="435" spans="2:17">
      <c r="B435" s="15">
        <v>43292</v>
      </c>
      <c r="C435" s="12">
        <f>VLOOKUP(B435,'Hash distribution and Revenue '!B437:S1177,15,1)</f>
        <v>9449440.1294866446</v>
      </c>
      <c r="D435">
        <f>VLOOKUP(B435,'Hash distribution and Revenue '!B437:S1177,10,1)</f>
        <v>0</v>
      </c>
      <c r="E435" s="12">
        <f t="shared" si="84"/>
        <v>0</v>
      </c>
      <c r="F435" s="12">
        <f t="shared" si="93"/>
        <v>0</v>
      </c>
      <c r="G435">
        <f t="shared" si="94"/>
        <v>0</v>
      </c>
      <c r="H435">
        <f t="shared" si="85"/>
        <v>0</v>
      </c>
      <c r="I435" s="21">
        <f t="shared" si="92"/>
        <v>0</v>
      </c>
      <c r="J435">
        <f t="shared" si="86"/>
        <v>0</v>
      </c>
      <c r="K435">
        <f t="shared" si="87"/>
        <v>0</v>
      </c>
      <c r="L435">
        <f t="shared" si="88"/>
        <v>0</v>
      </c>
      <c r="M435">
        <f t="shared" si="89"/>
        <v>0</v>
      </c>
      <c r="N435">
        <f t="shared" si="95"/>
        <v>0</v>
      </c>
      <c r="O435" s="12">
        <f t="shared" si="83"/>
        <v>0</v>
      </c>
      <c r="P435" s="23">
        <f t="shared" si="90"/>
        <v>1</v>
      </c>
      <c r="Q435">
        <f t="shared" si="91"/>
        <v>100</v>
      </c>
    </row>
    <row r="436" spans="2:17">
      <c r="B436" s="15">
        <v>43295</v>
      </c>
      <c r="C436" s="12">
        <f>VLOOKUP(B436,'Hash distribution and Revenue '!B438:S1178,15,1)</f>
        <v>9627680.1540843602</v>
      </c>
      <c r="D436">
        <f>VLOOKUP(B436,'Hash distribution and Revenue '!B438:S1178,10,1)</f>
        <v>0</v>
      </c>
      <c r="E436" s="12">
        <f t="shared" si="84"/>
        <v>0</v>
      </c>
      <c r="F436" s="12">
        <f t="shared" si="93"/>
        <v>0</v>
      </c>
      <c r="G436">
        <f t="shared" si="94"/>
        <v>0</v>
      </c>
      <c r="H436">
        <f t="shared" si="85"/>
        <v>0</v>
      </c>
      <c r="I436" s="21">
        <f t="shared" si="92"/>
        <v>0</v>
      </c>
      <c r="J436">
        <f t="shared" si="86"/>
        <v>0</v>
      </c>
      <c r="K436">
        <f t="shared" si="87"/>
        <v>0</v>
      </c>
      <c r="L436">
        <f t="shared" si="88"/>
        <v>0</v>
      </c>
      <c r="M436">
        <f t="shared" si="89"/>
        <v>0</v>
      </c>
      <c r="N436">
        <f t="shared" si="95"/>
        <v>0</v>
      </c>
      <c r="O436" s="12">
        <f t="shared" si="83"/>
        <v>0</v>
      </c>
      <c r="P436" s="23">
        <f t="shared" si="90"/>
        <v>1</v>
      </c>
      <c r="Q436">
        <f t="shared" si="91"/>
        <v>100</v>
      </c>
    </row>
    <row r="437" spans="2:17">
      <c r="B437" s="15">
        <v>43298</v>
      </c>
      <c r="C437" s="12">
        <f>VLOOKUP(B437,'Hash distribution and Revenue '!B439:S1179,15,1)</f>
        <v>10901317.469822552</v>
      </c>
      <c r="D437">
        <f>VLOOKUP(B437,'Hash distribution and Revenue '!B439:S1179,10,1)</f>
        <v>0</v>
      </c>
      <c r="E437" s="12">
        <f t="shared" si="84"/>
        <v>0</v>
      </c>
      <c r="F437" s="12">
        <f t="shared" si="93"/>
        <v>0</v>
      </c>
      <c r="G437">
        <f t="shared" si="94"/>
        <v>0</v>
      </c>
      <c r="H437">
        <f t="shared" si="85"/>
        <v>0</v>
      </c>
      <c r="I437" s="21">
        <f t="shared" si="92"/>
        <v>0</v>
      </c>
      <c r="J437">
        <f t="shared" si="86"/>
        <v>0</v>
      </c>
      <c r="K437">
        <f t="shared" si="87"/>
        <v>0</v>
      </c>
      <c r="L437">
        <f t="shared" si="88"/>
        <v>0</v>
      </c>
      <c r="M437">
        <f t="shared" si="89"/>
        <v>0</v>
      </c>
      <c r="N437">
        <f t="shared" si="95"/>
        <v>0</v>
      </c>
      <c r="O437" s="12">
        <f t="shared" si="83"/>
        <v>0</v>
      </c>
      <c r="P437" s="23">
        <f t="shared" si="90"/>
        <v>1</v>
      </c>
      <c r="Q437">
        <f t="shared" si="91"/>
        <v>100</v>
      </c>
    </row>
    <row r="438" spans="2:17">
      <c r="B438" s="15">
        <v>43301</v>
      </c>
      <c r="C438" s="12">
        <f>VLOOKUP(B438,'Hash distribution and Revenue '!B440:S1180,15,1)</f>
        <v>11193466.565867104</v>
      </c>
      <c r="D438">
        <f>VLOOKUP(B438,'Hash distribution and Revenue '!B440:S1180,10,1)</f>
        <v>0</v>
      </c>
      <c r="E438" s="12">
        <f t="shared" si="84"/>
        <v>0</v>
      </c>
      <c r="F438" s="12">
        <f t="shared" si="93"/>
        <v>0</v>
      </c>
      <c r="G438">
        <f t="shared" si="94"/>
        <v>0</v>
      </c>
      <c r="H438">
        <f t="shared" si="85"/>
        <v>0</v>
      </c>
      <c r="I438" s="21">
        <f t="shared" si="92"/>
        <v>0</v>
      </c>
      <c r="J438">
        <f t="shared" si="86"/>
        <v>0</v>
      </c>
      <c r="K438">
        <f t="shared" si="87"/>
        <v>0</v>
      </c>
      <c r="L438">
        <f t="shared" si="88"/>
        <v>0</v>
      </c>
      <c r="M438">
        <f t="shared" si="89"/>
        <v>0</v>
      </c>
      <c r="N438">
        <f t="shared" si="95"/>
        <v>0</v>
      </c>
      <c r="O438" s="12">
        <f t="shared" si="83"/>
        <v>0</v>
      </c>
      <c r="P438" s="23">
        <f t="shared" si="90"/>
        <v>1</v>
      </c>
      <c r="Q438">
        <f t="shared" si="91"/>
        <v>100</v>
      </c>
    </row>
    <row r="439" spans="2:17">
      <c r="B439" s="15">
        <v>43304</v>
      </c>
      <c r="C439" s="12">
        <f>VLOOKUP(B439,'Hash distribution and Revenue '!B441:S1181,15,1)</f>
        <v>12080856.509312954</v>
      </c>
      <c r="D439">
        <f>VLOOKUP(B439,'Hash distribution and Revenue '!B441:S1181,10,1)</f>
        <v>0</v>
      </c>
      <c r="E439" s="12">
        <f t="shared" si="84"/>
        <v>0</v>
      </c>
      <c r="F439" s="12">
        <f t="shared" si="93"/>
        <v>0</v>
      </c>
      <c r="G439">
        <f t="shared" si="94"/>
        <v>0</v>
      </c>
      <c r="H439">
        <f t="shared" si="85"/>
        <v>0</v>
      </c>
      <c r="I439" s="21">
        <f t="shared" si="92"/>
        <v>0</v>
      </c>
      <c r="J439">
        <f t="shared" si="86"/>
        <v>0</v>
      </c>
      <c r="K439">
        <f t="shared" si="87"/>
        <v>0</v>
      </c>
      <c r="L439">
        <f t="shared" si="88"/>
        <v>0</v>
      </c>
      <c r="M439">
        <f t="shared" si="89"/>
        <v>0</v>
      </c>
      <c r="N439">
        <f t="shared" si="95"/>
        <v>0</v>
      </c>
      <c r="O439" s="12">
        <f t="shared" si="83"/>
        <v>0</v>
      </c>
      <c r="P439" s="23">
        <f t="shared" si="90"/>
        <v>1</v>
      </c>
      <c r="Q439">
        <f t="shared" si="91"/>
        <v>100</v>
      </c>
    </row>
    <row r="440" spans="2:17">
      <c r="B440" s="15">
        <v>43307</v>
      </c>
      <c r="C440" s="12">
        <f>VLOOKUP(B440,'Hash distribution and Revenue '!B442:S1182,15,1)</f>
        <v>13470686.483618215</v>
      </c>
      <c r="D440">
        <f>VLOOKUP(B440,'Hash distribution and Revenue '!B442:S1182,10,1)</f>
        <v>0</v>
      </c>
      <c r="E440" s="12">
        <f t="shared" si="84"/>
        <v>0</v>
      </c>
      <c r="F440" s="12">
        <f t="shared" si="93"/>
        <v>0</v>
      </c>
      <c r="G440">
        <f t="shared" si="94"/>
        <v>0</v>
      </c>
      <c r="H440">
        <f t="shared" si="85"/>
        <v>0</v>
      </c>
      <c r="I440" s="21">
        <f t="shared" si="92"/>
        <v>0</v>
      </c>
      <c r="J440">
        <f t="shared" si="86"/>
        <v>0</v>
      </c>
      <c r="K440">
        <f t="shared" si="87"/>
        <v>0</v>
      </c>
      <c r="L440">
        <f t="shared" si="88"/>
        <v>0</v>
      </c>
      <c r="M440">
        <f t="shared" si="89"/>
        <v>0</v>
      </c>
      <c r="N440">
        <f t="shared" si="95"/>
        <v>0</v>
      </c>
      <c r="O440" s="12">
        <f t="shared" si="83"/>
        <v>0</v>
      </c>
      <c r="P440" s="23">
        <f t="shared" si="90"/>
        <v>1</v>
      </c>
      <c r="Q440">
        <f t="shared" si="91"/>
        <v>100</v>
      </c>
    </row>
    <row r="441" spans="2:17">
      <c r="B441" s="15">
        <v>43310</v>
      </c>
      <c r="C441" s="12">
        <f>VLOOKUP(B441,'Hash distribution and Revenue '!B443:S1183,15,1)</f>
        <v>12225095.15862439</v>
      </c>
      <c r="D441">
        <f>VLOOKUP(B441,'Hash distribution and Revenue '!B443:S1183,10,1)</f>
        <v>0</v>
      </c>
      <c r="E441" s="12">
        <f t="shared" si="84"/>
        <v>0</v>
      </c>
      <c r="F441" s="12">
        <f t="shared" si="93"/>
        <v>0</v>
      </c>
      <c r="G441">
        <f t="shared" si="94"/>
        <v>0</v>
      </c>
      <c r="H441">
        <f t="shared" si="85"/>
        <v>0</v>
      </c>
      <c r="I441" s="21">
        <f t="shared" si="92"/>
        <v>0</v>
      </c>
      <c r="J441">
        <f t="shared" si="86"/>
        <v>0</v>
      </c>
      <c r="K441">
        <f t="shared" si="87"/>
        <v>0</v>
      </c>
      <c r="L441">
        <f t="shared" si="88"/>
        <v>0</v>
      </c>
      <c r="M441">
        <f t="shared" si="89"/>
        <v>0</v>
      </c>
      <c r="N441">
        <f t="shared" si="95"/>
        <v>0</v>
      </c>
      <c r="O441" s="12">
        <f t="shared" si="83"/>
        <v>0</v>
      </c>
      <c r="P441" s="23">
        <f t="shared" si="90"/>
        <v>1</v>
      </c>
      <c r="Q441">
        <f t="shared" si="91"/>
        <v>100</v>
      </c>
    </row>
    <row r="442" spans="2:17">
      <c r="B442" s="14">
        <v>43313</v>
      </c>
      <c r="C442" s="12">
        <f>VLOOKUP(B442,'Hash distribution and Revenue '!B444:S1184,15,1)</f>
        <v>11433131.302375026</v>
      </c>
      <c r="D442">
        <f>VLOOKUP(B442,'Hash distribution and Revenue '!B444:S1184,10,1)</f>
        <v>0</v>
      </c>
      <c r="E442" s="12">
        <f t="shared" si="84"/>
        <v>0</v>
      </c>
      <c r="F442" s="12">
        <f t="shared" ref="F442:F505" si="96">E442/20</f>
        <v>0</v>
      </c>
      <c r="G442">
        <f t="shared" ref="G442:G505" si="97">F442*1.45*24</f>
        <v>0</v>
      </c>
      <c r="H442">
        <f t="shared" si="85"/>
        <v>0</v>
      </c>
      <c r="I442" s="21">
        <f t="shared" si="92"/>
        <v>0</v>
      </c>
      <c r="J442">
        <f t="shared" si="86"/>
        <v>0</v>
      </c>
      <c r="K442">
        <f t="shared" si="87"/>
        <v>0</v>
      </c>
      <c r="L442">
        <f t="shared" si="88"/>
        <v>0</v>
      </c>
      <c r="M442">
        <f t="shared" si="89"/>
        <v>0</v>
      </c>
      <c r="N442">
        <f t="shared" ref="N442:N505" si="98">F442*1899/7/547.5</f>
        <v>0</v>
      </c>
      <c r="O442" s="12">
        <f t="shared" si="83"/>
        <v>0</v>
      </c>
      <c r="P442" s="23">
        <f t="shared" si="90"/>
        <v>1</v>
      </c>
      <c r="Q442">
        <f t="shared" si="91"/>
        <v>100</v>
      </c>
    </row>
    <row r="443" spans="2:17">
      <c r="B443" s="15">
        <v>43316</v>
      </c>
      <c r="C443" s="12">
        <f>VLOOKUP(B443,'Hash distribution and Revenue '!B445:S1185,15,1)</f>
        <v>10690321.386362435</v>
      </c>
      <c r="D443">
        <f>VLOOKUP(B443,'Hash distribution and Revenue '!B445:S1185,10,1)</f>
        <v>0</v>
      </c>
      <c r="E443" s="12">
        <f t="shared" si="84"/>
        <v>0</v>
      </c>
      <c r="F443" s="12">
        <f t="shared" si="96"/>
        <v>0</v>
      </c>
      <c r="G443">
        <f t="shared" si="97"/>
        <v>0</v>
      </c>
      <c r="H443">
        <f t="shared" si="85"/>
        <v>0</v>
      </c>
      <c r="I443" s="21">
        <f t="shared" si="92"/>
        <v>0</v>
      </c>
      <c r="J443">
        <f t="shared" si="86"/>
        <v>0</v>
      </c>
      <c r="K443">
        <f t="shared" si="87"/>
        <v>0</v>
      </c>
      <c r="L443">
        <f t="shared" si="88"/>
        <v>0</v>
      </c>
      <c r="M443">
        <f t="shared" si="89"/>
        <v>0</v>
      </c>
      <c r="N443">
        <f t="shared" si="98"/>
        <v>0</v>
      </c>
      <c r="O443" s="12">
        <f t="shared" si="83"/>
        <v>0</v>
      </c>
      <c r="P443" s="23">
        <f t="shared" si="90"/>
        <v>1</v>
      </c>
      <c r="Q443">
        <f t="shared" si="91"/>
        <v>100</v>
      </c>
    </row>
    <row r="444" spans="2:17">
      <c r="B444" s="15">
        <v>43319</v>
      </c>
      <c r="C444" s="12">
        <f>VLOOKUP(B444,'Hash distribution and Revenue '!B446:S1186,15,1)</f>
        <v>10869870.18946542</v>
      </c>
      <c r="D444">
        <f>VLOOKUP(B444,'Hash distribution and Revenue '!B446:S1186,10,1)</f>
        <v>0</v>
      </c>
      <c r="E444" s="12">
        <f t="shared" si="84"/>
        <v>0</v>
      </c>
      <c r="F444" s="12">
        <f t="shared" si="96"/>
        <v>0</v>
      </c>
      <c r="G444">
        <f t="shared" si="97"/>
        <v>0</v>
      </c>
      <c r="H444">
        <f t="shared" si="85"/>
        <v>0</v>
      </c>
      <c r="I444" s="21">
        <f t="shared" si="92"/>
        <v>0</v>
      </c>
      <c r="J444">
        <f t="shared" si="86"/>
        <v>0</v>
      </c>
      <c r="K444">
        <f t="shared" si="87"/>
        <v>0</v>
      </c>
      <c r="L444">
        <f t="shared" si="88"/>
        <v>0</v>
      </c>
      <c r="M444">
        <f t="shared" si="89"/>
        <v>0</v>
      </c>
      <c r="N444">
        <f t="shared" si="98"/>
        <v>0</v>
      </c>
      <c r="O444" s="12">
        <f t="shared" si="83"/>
        <v>0</v>
      </c>
      <c r="P444" s="23">
        <f t="shared" si="90"/>
        <v>1</v>
      </c>
      <c r="Q444">
        <f t="shared" si="91"/>
        <v>100</v>
      </c>
    </row>
    <row r="445" spans="2:17">
      <c r="B445" s="15">
        <v>43322</v>
      </c>
      <c r="C445" s="12">
        <f>VLOOKUP(B445,'Hash distribution and Revenue '!B447:S1187,15,1)</f>
        <v>10028286.383408694</v>
      </c>
      <c r="D445">
        <f>VLOOKUP(B445,'Hash distribution and Revenue '!B447:S1187,10,1)</f>
        <v>0</v>
      </c>
      <c r="E445" s="12">
        <f t="shared" si="84"/>
        <v>0</v>
      </c>
      <c r="F445" s="12">
        <f t="shared" si="96"/>
        <v>0</v>
      </c>
      <c r="G445">
        <f t="shared" si="97"/>
        <v>0</v>
      </c>
      <c r="H445">
        <f t="shared" si="85"/>
        <v>0</v>
      </c>
      <c r="I445" s="21">
        <f t="shared" si="92"/>
        <v>0</v>
      </c>
      <c r="J445">
        <f t="shared" si="86"/>
        <v>0</v>
      </c>
      <c r="K445">
        <f t="shared" si="87"/>
        <v>0</v>
      </c>
      <c r="L445">
        <f t="shared" si="88"/>
        <v>0</v>
      </c>
      <c r="M445">
        <f t="shared" si="89"/>
        <v>0</v>
      </c>
      <c r="N445">
        <f t="shared" si="98"/>
        <v>0</v>
      </c>
      <c r="O445" s="12">
        <f t="shared" si="83"/>
        <v>0</v>
      </c>
      <c r="P445" s="23">
        <f t="shared" si="90"/>
        <v>1</v>
      </c>
      <c r="Q445">
        <f t="shared" si="91"/>
        <v>100</v>
      </c>
    </row>
    <row r="446" spans="2:17">
      <c r="B446" s="15">
        <v>43325</v>
      </c>
      <c r="C446" s="12">
        <f>VLOOKUP(B446,'Hash distribution and Revenue '!B448:S1188,15,1)</f>
        <v>9569967.5980391763</v>
      </c>
      <c r="D446">
        <f>VLOOKUP(B446,'Hash distribution and Revenue '!B448:S1188,10,1)</f>
        <v>0</v>
      </c>
      <c r="E446" s="12">
        <f t="shared" si="84"/>
        <v>0</v>
      </c>
      <c r="F446" s="12">
        <f t="shared" si="96"/>
        <v>0</v>
      </c>
      <c r="G446">
        <f t="shared" si="97"/>
        <v>0</v>
      </c>
      <c r="H446">
        <f t="shared" si="85"/>
        <v>0</v>
      </c>
      <c r="I446" s="21">
        <f t="shared" si="92"/>
        <v>0</v>
      </c>
      <c r="J446">
        <f t="shared" si="86"/>
        <v>0</v>
      </c>
      <c r="K446">
        <f t="shared" si="87"/>
        <v>0</v>
      </c>
      <c r="L446">
        <f t="shared" si="88"/>
        <v>0</v>
      </c>
      <c r="M446">
        <f t="shared" si="89"/>
        <v>0</v>
      </c>
      <c r="N446">
        <f t="shared" si="98"/>
        <v>0</v>
      </c>
      <c r="O446" s="12">
        <f t="shared" si="83"/>
        <v>0</v>
      </c>
      <c r="P446" s="23">
        <f t="shared" si="90"/>
        <v>1</v>
      </c>
      <c r="Q446">
        <f t="shared" si="91"/>
        <v>100</v>
      </c>
    </row>
    <row r="447" spans="2:17">
      <c r="B447" s="15">
        <v>43328</v>
      </c>
      <c r="C447" s="12">
        <f>VLOOKUP(B447,'Hash distribution and Revenue '!B449:S1189,15,1)</f>
        <v>9902754.2804920115</v>
      </c>
      <c r="D447">
        <f>VLOOKUP(B447,'Hash distribution and Revenue '!B449:S1189,10,1)</f>
        <v>0</v>
      </c>
      <c r="E447" s="12">
        <f t="shared" si="84"/>
        <v>0</v>
      </c>
      <c r="F447" s="12">
        <f t="shared" si="96"/>
        <v>0</v>
      </c>
      <c r="G447">
        <f t="shared" si="97"/>
        <v>0</v>
      </c>
      <c r="H447">
        <f t="shared" si="85"/>
        <v>0</v>
      </c>
      <c r="I447" s="21">
        <f t="shared" si="92"/>
        <v>0</v>
      </c>
      <c r="J447">
        <f t="shared" si="86"/>
        <v>0</v>
      </c>
      <c r="K447">
        <f t="shared" si="87"/>
        <v>0</v>
      </c>
      <c r="L447">
        <f t="shared" si="88"/>
        <v>0</v>
      </c>
      <c r="M447">
        <f t="shared" si="89"/>
        <v>0</v>
      </c>
      <c r="N447">
        <f t="shared" si="98"/>
        <v>0</v>
      </c>
      <c r="O447" s="12">
        <f t="shared" si="83"/>
        <v>0</v>
      </c>
      <c r="P447" s="23">
        <f t="shared" si="90"/>
        <v>1</v>
      </c>
      <c r="Q447">
        <f t="shared" si="91"/>
        <v>100</v>
      </c>
    </row>
    <row r="448" spans="2:17">
      <c r="B448" s="15">
        <v>43331</v>
      </c>
      <c r="C448" s="12">
        <f>VLOOKUP(B448,'Hash distribution and Revenue '!B450:S1190,15,1)</f>
        <v>10384518.091298619</v>
      </c>
      <c r="D448">
        <f>VLOOKUP(B448,'Hash distribution and Revenue '!B450:S1190,10,1)</f>
        <v>0</v>
      </c>
      <c r="E448" s="12">
        <f t="shared" si="84"/>
        <v>0</v>
      </c>
      <c r="F448" s="12">
        <f t="shared" si="96"/>
        <v>0</v>
      </c>
      <c r="G448">
        <f t="shared" si="97"/>
        <v>0</v>
      </c>
      <c r="H448">
        <f t="shared" si="85"/>
        <v>0</v>
      </c>
      <c r="I448" s="21">
        <f t="shared" si="92"/>
        <v>0</v>
      </c>
      <c r="J448">
        <f t="shared" si="86"/>
        <v>0</v>
      </c>
      <c r="K448">
        <f t="shared" si="87"/>
        <v>0</v>
      </c>
      <c r="L448">
        <f t="shared" si="88"/>
        <v>0</v>
      </c>
      <c r="M448">
        <f t="shared" si="89"/>
        <v>0</v>
      </c>
      <c r="N448">
        <f t="shared" si="98"/>
        <v>0</v>
      </c>
      <c r="O448" s="12">
        <f t="shared" si="83"/>
        <v>0</v>
      </c>
      <c r="P448" s="23">
        <f t="shared" si="90"/>
        <v>1</v>
      </c>
      <c r="Q448">
        <f t="shared" si="91"/>
        <v>100</v>
      </c>
    </row>
    <row r="449" spans="2:17">
      <c r="B449" s="15">
        <v>43334</v>
      </c>
      <c r="C449" s="12">
        <f>VLOOKUP(B449,'Hash distribution and Revenue '!B451:S1191,15,1)</f>
        <v>10037169.280230781</v>
      </c>
      <c r="D449">
        <f>VLOOKUP(B449,'Hash distribution and Revenue '!B451:S1191,10,1)</f>
        <v>0</v>
      </c>
      <c r="E449" s="12">
        <f t="shared" si="84"/>
        <v>0</v>
      </c>
      <c r="F449" s="12">
        <f t="shared" si="96"/>
        <v>0</v>
      </c>
      <c r="G449">
        <f t="shared" si="97"/>
        <v>0</v>
      </c>
      <c r="H449">
        <f t="shared" si="85"/>
        <v>0</v>
      </c>
      <c r="I449" s="21">
        <f t="shared" si="92"/>
        <v>0</v>
      </c>
      <c r="J449">
        <f t="shared" si="86"/>
        <v>0</v>
      </c>
      <c r="K449">
        <f t="shared" si="87"/>
        <v>0</v>
      </c>
      <c r="L449">
        <f t="shared" si="88"/>
        <v>0</v>
      </c>
      <c r="M449">
        <f t="shared" si="89"/>
        <v>0</v>
      </c>
      <c r="N449">
        <f t="shared" si="98"/>
        <v>0</v>
      </c>
      <c r="O449" s="12">
        <f t="shared" ref="O449:O512" si="99">M449+N449</f>
        <v>0</v>
      </c>
      <c r="P449" s="23">
        <f t="shared" si="90"/>
        <v>1</v>
      </c>
      <c r="Q449">
        <f t="shared" si="91"/>
        <v>100</v>
      </c>
    </row>
    <row r="450" spans="2:17">
      <c r="B450" s="15">
        <v>43337</v>
      </c>
      <c r="C450" s="12">
        <f>VLOOKUP(B450,'Hash distribution and Revenue '!B452:S1192,15,1)</f>
        <v>10129819.94030099</v>
      </c>
      <c r="D450">
        <f>VLOOKUP(B450,'Hash distribution and Revenue '!B452:S1192,10,1)</f>
        <v>0</v>
      </c>
      <c r="E450" s="12">
        <f t="shared" si="84"/>
        <v>0</v>
      </c>
      <c r="F450" s="12">
        <f t="shared" si="96"/>
        <v>0</v>
      </c>
      <c r="G450">
        <f t="shared" si="97"/>
        <v>0</v>
      </c>
      <c r="H450">
        <f t="shared" si="85"/>
        <v>0</v>
      </c>
      <c r="I450" s="21">
        <f t="shared" si="92"/>
        <v>0</v>
      </c>
      <c r="J450">
        <f t="shared" si="86"/>
        <v>0</v>
      </c>
      <c r="K450">
        <f t="shared" si="87"/>
        <v>0</v>
      </c>
      <c r="L450">
        <f t="shared" si="88"/>
        <v>0</v>
      </c>
      <c r="M450">
        <f t="shared" si="89"/>
        <v>0</v>
      </c>
      <c r="N450">
        <f t="shared" si="98"/>
        <v>0</v>
      </c>
      <c r="O450" s="12">
        <f t="shared" si="99"/>
        <v>0</v>
      </c>
      <c r="P450" s="23">
        <f t="shared" si="90"/>
        <v>1</v>
      </c>
      <c r="Q450">
        <f t="shared" si="91"/>
        <v>100</v>
      </c>
    </row>
    <row r="451" spans="2:17">
      <c r="B451" s="15">
        <v>43340</v>
      </c>
      <c r="C451" s="12">
        <f>VLOOKUP(B451,'Hash distribution and Revenue '!B453:S1193,15,1)</f>
        <v>10787882.613982739</v>
      </c>
      <c r="D451">
        <f>VLOOKUP(B451,'Hash distribution and Revenue '!B453:S1193,10,1)</f>
        <v>0</v>
      </c>
      <c r="E451" s="12">
        <f t="shared" si="84"/>
        <v>0</v>
      </c>
      <c r="F451" s="12">
        <f t="shared" si="96"/>
        <v>0</v>
      </c>
      <c r="G451">
        <f t="shared" si="97"/>
        <v>0</v>
      </c>
      <c r="H451">
        <f t="shared" si="85"/>
        <v>0</v>
      </c>
      <c r="I451" s="21">
        <f t="shared" si="92"/>
        <v>0</v>
      </c>
      <c r="J451">
        <f t="shared" si="86"/>
        <v>0</v>
      </c>
      <c r="K451">
        <f t="shared" si="87"/>
        <v>0</v>
      </c>
      <c r="L451">
        <f t="shared" si="88"/>
        <v>0</v>
      </c>
      <c r="M451">
        <f t="shared" si="89"/>
        <v>0</v>
      </c>
      <c r="N451">
        <f t="shared" si="98"/>
        <v>0</v>
      </c>
      <c r="O451" s="12">
        <f t="shared" si="99"/>
        <v>0</v>
      </c>
      <c r="P451" s="23">
        <f t="shared" si="90"/>
        <v>1</v>
      </c>
      <c r="Q451">
        <f t="shared" si="91"/>
        <v>100</v>
      </c>
    </row>
    <row r="452" spans="2:17">
      <c r="B452" s="15">
        <v>43343</v>
      </c>
      <c r="C452" s="12">
        <f>VLOOKUP(B452,'Hash distribution and Revenue '!B454:S1194,15,1)</f>
        <v>11136790.991839765</v>
      </c>
      <c r="D452">
        <f>VLOOKUP(B452,'Hash distribution and Revenue '!B454:S1194,10,1)</f>
        <v>0</v>
      </c>
      <c r="E452" s="12">
        <f t="shared" si="84"/>
        <v>0</v>
      </c>
      <c r="F452" s="12">
        <f t="shared" si="96"/>
        <v>0</v>
      </c>
      <c r="G452">
        <f t="shared" si="97"/>
        <v>0</v>
      </c>
      <c r="H452">
        <f t="shared" si="85"/>
        <v>0</v>
      </c>
      <c r="I452" s="21">
        <f t="shared" si="92"/>
        <v>0</v>
      </c>
      <c r="J452">
        <f t="shared" si="86"/>
        <v>0</v>
      </c>
      <c r="K452">
        <f t="shared" si="87"/>
        <v>0</v>
      </c>
      <c r="L452">
        <f t="shared" si="88"/>
        <v>0</v>
      </c>
      <c r="M452">
        <f t="shared" si="89"/>
        <v>0</v>
      </c>
      <c r="N452">
        <f t="shared" si="98"/>
        <v>0</v>
      </c>
      <c r="O452" s="12">
        <f t="shared" si="99"/>
        <v>0</v>
      </c>
      <c r="P452" s="23">
        <f t="shared" si="90"/>
        <v>1</v>
      </c>
      <c r="Q452">
        <f t="shared" si="91"/>
        <v>100</v>
      </c>
    </row>
    <row r="453" spans="2:17">
      <c r="B453" s="15">
        <v>43346</v>
      </c>
      <c r="C453" s="12">
        <f>VLOOKUP(B453,'Hash distribution and Revenue '!B455:S1195,15,1)</f>
        <v>11944095.139134357</v>
      </c>
      <c r="D453">
        <f>VLOOKUP(B453,'Hash distribution and Revenue '!B455:S1195,10,1)</f>
        <v>0</v>
      </c>
      <c r="E453" s="12">
        <f t="shared" si="84"/>
        <v>0</v>
      </c>
      <c r="F453" s="12">
        <f t="shared" si="96"/>
        <v>0</v>
      </c>
      <c r="G453">
        <f t="shared" si="97"/>
        <v>0</v>
      </c>
      <c r="H453">
        <f t="shared" si="85"/>
        <v>0</v>
      </c>
      <c r="I453" s="21">
        <f t="shared" si="92"/>
        <v>0</v>
      </c>
      <c r="J453">
        <f t="shared" si="86"/>
        <v>0</v>
      </c>
      <c r="K453">
        <f t="shared" si="87"/>
        <v>0</v>
      </c>
      <c r="L453">
        <f t="shared" si="88"/>
        <v>0</v>
      </c>
      <c r="M453">
        <f t="shared" si="89"/>
        <v>0</v>
      </c>
      <c r="N453">
        <f t="shared" si="98"/>
        <v>0</v>
      </c>
      <c r="O453" s="12">
        <f t="shared" si="99"/>
        <v>0</v>
      </c>
      <c r="P453" s="23">
        <f t="shared" si="90"/>
        <v>1</v>
      </c>
      <c r="Q453">
        <f t="shared" si="91"/>
        <v>100</v>
      </c>
    </row>
    <row r="454" spans="2:17">
      <c r="B454" s="15">
        <v>43349</v>
      </c>
      <c r="C454" s="12">
        <f>VLOOKUP(B454,'Hash distribution and Revenue '!B456:S1196,15,1)</f>
        <v>9802965.7926791906</v>
      </c>
      <c r="D454">
        <f>VLOOKUP(B454,'Hash distribution and Revenue '!B456:S1196,10,1)</f>
        <v>0</v>
      </c>
      <c r="E454" s="12">
        <f t="shared" ref="E454:E517" si="100">D454*1000000</f>
        <v>0</v>
      </c>
      <c r="F454" s="12">
        <f t="shared" si="96"/>
        <v>0</v>
      </c>
      <c r="G454">
        <f t="shared" si="97"/>
        <v>0</v>
      </c>
      <c r="H454">
        <f t="shared" ref="H454:H517" si="101">G454*0.127</f>
        <v>0</v>
      </c>
      <c r="I454" s="21">
        <f t="shared" si="92"/>
        <v>0</v>
      </c>
      <c r="J454">
        <f t="shared" ref="J454:J517" si="102">G454*0.06</f>
        <v>0</v>
      </c>
      <c r="K454">
        <f t="shared" ref="K454:K517" si="103">G454*0.05</f>
        <v>0</v>
      </c>
      <c r="L454">
        <f t="shared" ref="L454:L517" si="104">G454*0.04</f>
        <v>0</v>
      </c>
      <c r="M454">
        <f t="shared" ref="M454:M517" si="105">G454*0.02</f>
        <v>0</v>
      </c>
      <c r="N454">
        <f t="shared" si="98"/>
        <v>0</v>
      </c>
      <c r="O454" s="12">
        <f t="shared" si="99"/>
        <v>0</v>
      </c>
      <c r="P454" s="23">
        <f t="shared" ref="P454:P517" si="106">(C454-O454)/C454</f>
        <v>1</v>
      </c>
      <c r="Q454">
        <f t="shared" ref="Q454:Q517" si="107">P454*100</f>
        <v>100</v>
      </c>
    </row>
    <row r="455" spans="2:17">
      <c r="B455" s="15">
        <v>43352</v>
      </c>
      <c r="C455" s="12">
        <f>VLOOKUP(B455,'Hash distribution and Revenue '!B457:S1197,15,1)</f>
        <v>8990698.8689670451</v>
      </c>
      <c r="D455">
        <f>VLOOKUP(B455,'Hash distribution and Revenue '!B457:S1197,10,1)</f>
        <v>0</v>
      </c>
      <c r="E455" s="12">
        <f t="shared" si="100"/>
        <v>0</v>
      </c>
      <c r="F455" s="12">
        <f t="shared" si="96"/>
        <v>0</v>
      </c>
      <c r="G455">
        <f t="shared" si="97"/>
        <v>0</v>
      </c>
      <c r="H455">
        <f t="shared" si="101"/>
        <v>0</v>
      </c>
      <c r="I455" s="21">
        <f t="shared" ref="I455:I518" si="108">G455*$I$5</f>
        <v>0</v>
      </c>
      <c r="J455">
        <f t="shared" si="102"/>
        <v>0</v>
      </c>
      <c r="K455">
        <f t="shared" si="103"/>
        <v>0</v>
      </c>
      <c r="L455">
        <f t="shared" si="104"/>
        <v>0</v>
      </c>
      <c r="M455">
        <f t="shared" si="105"/>
        <v>0</v>
      </c>
      <c r="N455">
        <f t="shared" si="98"/>
        <v>0</v>
      </c>
      <c r="O455" s="12">
        <f t="shared" si="99"/>
        <v>0</v>
      </c>
      <c r="P455" s="23">
        <f t="shared" si="106"/>
        <v>1</v>
      </c>
      <c r="Q455">
        <f t="shared" si="107"/>
        <v>100</v>
      </c>
    </row>
    <row r="456" spans="2:17">
      <c r="B456" s="15">
        <v>43355</v>
      </c>
      <c r="C456" s="12">
        <f>VLOOKUP(B456,'Hash distribution and Revenue '!B458:S1198,15,1)</f>
        <v>9320026.2241577506</v>
      </c>
      <c r="D456">
        <f>VLOOKUP(B456,'Hash distribution and Revenue '!B458:S1198,10,1)</f>
        <v>0</v>
      </c>
      <c r="E456" s="12">
        <f t="shared" si="100"/>
        <v>0</v>
      </c>
      <c r="F456" s="12">
        <f t="shared" si="96"/>
        <v>0</v>
      </c>
      <c r="G456">
        <f t="shared" si="97"/>
        <v>0</v>
      </c>
      <c r="H456">
        <f t="shared" si="101"/>
        <v>0</v>
      </c>
      <c r="I456" s="21">
        <f t="shared" si="108"/>
        <v>0</v>
      </c>
      <c r="J456">
        <f t="shared" si="102"/>
        <v>0</v>
      </c>
      <c r="K456">
        <f t="shared" si="103"/>
        <v>0</v>
      </c>
      <c r="L456">
        <f t="shared" si="104"/>
        <v>0</v>
      </c>
      <c r="M456">
        <f t="shared" si="105"/>
        <v>0</v>
      </c>
      <c r="N456">
        <f t="shared" si="98"/>
        <v>0</v>
      </c>
      <c r="O456" s="12">
        <f t="shared" si="99"/>
        <v>0</v>
      </c>
      <c r="P456" s="23">
        <f t="shared" si="106"/>
        <v>1</v>
      </c>
      <c r="Q456">
        <f t="shared" si="107"/>
        <v>100</v>
      </c>
    </row>
    <row r="457" spans="2:17">
      <c r="B457" s="15">
        <v>43358</v>
      </c>
      <c r="C457" s="12">
        <f>VLOOKUP(B457,'Hash distribution and Revenue '!B459:S1199,15,1)</f>
        <v>10240655.685594711</v>
      </c>
      <c r="D457">
        <f>VLOOKUP(B457,'Hash distribution and Revenue '!B459:S1199,10,1)</f>
        <v>0</v>
      </c>
      <c r="E457" s="12">
        <f t="shared" si="100"/>
        <v>0</v>
      </c>
      <c r="F457" s="12">
        <f t="shared" si="96"/>
        <v>0</v>
      </c>
      <c r="G457">
        <f t="shared" si="97"/>
        <v>0</v>
      </c>
      <c r="H457">
        <f t="shared" si="101"/>
        <v>0</v>
      </c>
      <c r="I457" s="21">
        <f t="shared" si="108"/>
        <v>0</v>
      </c>
      <c r="J457">
        <f t="shared" si="102"/>
        <v>0</v>
      </c>
      <c r="K457">
        <f t="shared" si="103"/>
        <v>0</v>
      </c>
      <c r="L457">
        <f t="shared" si="104"/>
        <v>0</v>
      </c>
      <c r="M457">
        <f t="shared" si="105"/>
        <v>0</v>
      </c>
      <c r="N457">
        <f t="shared" si="98"/>
        <v>0</v>
      </c>
      <c r="O457" s="12">
        <f t="shared" si="99"/>
        <v>0</v>
      </c>
      <c r="P457" s="23">
        <f t="shared" si="106"/>
        <v>1</v>
      </c>
      <c r="Q457">
        <f t="shared" si="107"/>
        <v>100</v>
      </c>
    </row>
    <row r="458" spans="2:17">
      <c r="B458" s="15">
        <v>43361</v>
      </c>
      <c r="C458" s="12">
        <f>VLOOKUP(B458,'Hash distribution and Revenue '!B460:S1200,15,1)</f>
        <v>9471506.3151243273</v>
      </c>
      <c r="D458">
        <f>VLOOKUP(B458,'Hash distribution and Revenue '!B460:S1200,10,1)</f>
        <v>0</v>
      </c>
      <c r="E458" s="12">
        <f t="shared" si="100"/>
        <v>0</v>
      </c>
      <c r="F458" s="12">
        <f t="shared" si="96"/>
        <v>0</v>
      </c>
      <c r="G458">
        <f t="shared" si="97"/>
        <v>0</v>
      </c>
      <c r="H458">
        <f t="shared" si="101"/>
        <v>0</v>
      </c>
      <c r="I458" s="21">
        <f t="shared" si="108"/>
        <v>0</v>
      </c>
      <c r="J458">
        <f t="shared" si="102"/>
        <v>0</v>
      </c>
      <c r="K458">
        <f t="shared" si="103"/>
        <v>0</v>
      </c>
      <c r="L458">
        <f t="shared" si="104"/>
        <v>0</v>
      </c>
      <c r="M458">
        <f t="shared" si="105"/>
        <v>0</v>
      </c>
      <c r="N458">
        <f t="shared" si="98"/>
        <v>0</v>
      </c>
      <c r="O458" s="12">
        <f t="shared" si="99"/>
        <v>0</v>
      </c>
      <c r="P458" s="23">
        <f t="shared" si="106"/>
        <v>1</v>
      </c>
      <c r="Q458">
        <f t="shared" si="107"/>
        <v>100</v>
      </c>
    </row>
    <row r="459" spans="2:17">
      <c r="B459" s="15">
        <v>43364</v>
      </c>
      <c r="C459" s="12">
        <f>VLOOKUP(B459,'Hash distribution and Revenue '!B461:S1201,15,1)</f>
        <v>9717570.9340928476</v>
      </c>
      <c r="D459">
        <f>VLOOKUP(B459,'Hash distribution and Revenue '!B461:S1201,10,1)</f>
        <v>0</v>
      </c>
      <c r="E459" s="12">
        <f t="shared" si="100"/>
        <v>0</v>
      </c>
      <c r="F459" s="12">
        <f t="shared" si="96"/>
        <v>0</v>
      </c>
      <c r="G459">
        <f t="shared" si="97"/>
        <v>0</v>
      </c>
      <c r="H459">
        <f t="shared" si="101"/>
        <v>0</v>
      </c>
      <c r="I459" s="21">
        <f t="shared" si="108"/>
        <v>0</v>
      </c>
      <c r="J459">
        <f t="shared" si="102"/>
        <v>0</v>
      </c>
      <c r="K459">
        <f t="shared" si="103"/>
        <v>0</v>
      </c>
      <c r="L459">
        <f t="shared" si="104"/>
        <v>0</v>
      </c>
      <c r="M459">
        <f t="shared" si="105"/>
        <v>0</v>
      </c>
      <c r="N459">
        <f t="shared" si="98"/>
        <v>0</v>
      </c>
      <c r="O459" s="12">
        <f t="shared" si="99"/>
        <v>0</v>
      </c>
      <c r="P459" s="23">
        <f t="shared" si="106"/>
        <v>1</v>
      </c>
      <c r="Q459">
        <f t="shared" si="107"/>
        <v>100</v>
      </c>
    </row>
    <row r="460" spans="2:17">
      <c r="B460" s="15">
        <v>43367</v>
      </c>
      <c r="C460" s="12">
        <f>VLOOKUP(B460,'Hash distribution and Revenue '!B462:S1202,15,1)</f>
        <v>9889882.0365998633</v>
      </c>
      <c r="D460">
        <f>VLOOKUP(B460,'Hash distribution and Revenue '!B462:S1202,10,1)</f>
        <v>0</v>
      </c>
      <c r="E460" s="12">
        <f t="shared" si="100"/>
        <v>0</v>
      </c>
      <c r="F460" s="12">
        <f t="shared" si="96"/>
        <v>0</v>
      </c>
      <c r="G460">
        <f t="shared" si="97"/>
        <v>0</v>
      </c>
      <c r="H460">
        <f t="shared" si="101"/>
        <v>0</v>
      </c>
      <c r="I460" s="21">
        <f t="shared" si="108"/>
        <v>0</v>
      </c>
      <c r="J460">
        <f t="shared" si="102"/>
        <v>0</v>
      </c>
      <c r="K460">
        <f t="shared" si="103"/>
        <v>0</v>
      </c>
      <c r="L460">
        <f t="shared" si="104"/>
        <v>0</v>
      </c>
      <c r="M460">
        <f t="shared" si="105"/>
        <v>0</v>
      </c>
      <c r="N460">
        <f t="shared" si="98"/>
        <v>0</v>
      </c>
      <c r="O460" s="12">
        <f t="shared" si="99"/>
        <v>0</v>
      </c>
      <c r="P460" s="23">
        <f t="shared" si="106"/>
        <v>1</v>
      </c>
      <c r="Q460">
        <f t="shared" si="107"/>
        <v>100</v>
      </c>
    </row>
    <row r="461" spans="2:17">
      <c r="B461" s="15">
        <v>43370</v>
      </c>
      <c r="C461" s="12">
        <f>VLOOKUP(B461,'Hash distribution and Revenue '!B463:S1203,15,1)</f>
        <v>10593340.845712023</v>
      </c>
      <c r="D461">
        <f>VLOOKUP(B461,'Hash distribution and Revenue '!B463:S1203,10,1)</f>
        <v>0</v>
      </c>
      <c r="E461" s="12">
        <f t="shared" si="100"/>
        <v>0</v>
      </c>
      <c r="F461" s="12">
        <f t="shared" si="96"/>
        <v>0</v>
      </c>
      <c r="G461">
        <f t="shared" si="97"/>
        <v>0</v>
      </c>
      <c r="H461">
        <f t="shared" si="101"/>
        <v>0</v>
      </c>
      <c r="I461" s="21">
        <f t="shared" si="108"/>
        <v>0</v>
      </c>
      <c r="J461">
        <f t="shared" si="102"/>
        <v>0</v>
      </c>
      <c r="K461">
        <f t="shared" si="103"/>
        <v>0</v>
      </c>
      <c r="L461">
        <f t="shared" si="104"/>
        <v>0</v>
      </c>
      <c r="M461">
        <f t="shared" si="105"/>
        <v>0</v>
      </c>
      <c r="N461">
        <f t="shared" si="98"/>
        <v>0</v>
      </c>
      <c r="O461" s="12">
        <f t="shared" si="99"/>
        <v>0</v>
      </c>
      <c r="P461" s="23">
        <f t="shared" si="106"/>
        <v>1</v>
      </c>
      <c r="Q461">
        <f t="shared" si="107"/>
        <v>100</v>
      </c>
    </row>
    <row r="462" spans="2:17">
      <c r="B462" s="15">
        <v>43373</v>
      </c>
      <c r="C462" s="12">
        <f>VLOOKUP(B462,'Hash distribution and Revenue '!B464:S1204,15,1)</f>
        <v>10389587.962277377</v>
      </c>
      <c r="D462">
        <f>VLOOKUP(B462,'Hash distribution and Revenue '!B464:S1204,10,1)</f>
        <v>0</v>
      </c>
      <c r="E462" s="12">
        <f t="shared" si="100"/>
        <v>0</v>
      </c>
      <c r="F462" s="12">
        <f t="shared" si="96"/>
        <v>0</v>
      </c>
      <c r="G462">
        <f t="shared" si="97"/>
        <v>0</v>
      </c>
      <c r="H462">
        <f t="shared" si="101"/>
        <v>0</v>
      </c>
      <c r="I462" s="21">
        <f t="shared" si="108"/>
        <v>0</v>
      </c>
      <c r="J462">
        <f t="shared" si="102"/>
        <v>0</v>
      </c>
      <c r="K462">
        <f t="shared" si="103"/>
        <v>0</v>
      </c>
      <c r="L462">
        <f t="shared" si="104"/>
        <v>0</v>
      </c>
      <c r="M462">
        <f t="shared" si="105"/>
        <v>0</v>
      </c>
      <c r="N462">
        <f t="shared" si="98"/>
        <v>0</v>
      </c>
      <c r="O462" s="12">
        <f t="shared" si="99"/>
        <v>0</v>
      </c>
      <c r="P462" s="23">
        <f t="shared" si="106"/>
        <v>1</v>
      </c>
      <c r="Q462">
        <f t="shared" si="107"/>
        <v>100</v>
      </c>
    </row>
    <row r="463" spans="2:17">
      <c r="B463" s="15">
        <v>43376</v>
      </c>
      <c r="C463" s="12">
        <f>VLOOKUP(B463,'Hash distribution and Revenue '!B465:S1205,15,1)</f>
        <v>10389513.171985811</v>
      </c>
      <c r="D463">
        <f>VLOOKUP(B463,'Hash distribution and Revenue '!B465:S1205,10,1)</f>
        <v>0</v>
      </c>
      <c r="E463" s="12">
        <f t="shared" si="100"/>
        <v>0</v>
      </c>
      <c r="F463" s="12">
        <f t="shared" si="96"/>
        <v>0</v>
      </c>
      <c r="G463">
        <f t="shared" si="97"/>
        <v>0</v>
      </c>
      <c r="H463">
        <f t="shared" si="101"/>
        <v>0</v>
      </c>
      <c r="I463" s="21">
        <f t="shared" si="108"/>
        <v>0</v>
      </c>
      <c r="J463">
        <f t="shared" si="102"/>
        <v>0</v>
      </c>
      <c r="K463">
        <f t="shared" si="103"/>
        <v>0</v>
      </c>
      <c r="L463">
        <f t="shared" si="104"/>
        <v>0</v>
      </c>
      <c r="M463">
        <f t="shared" si="105"/>
        <v>0</v>
      </c>
      <c r="N463">
        <f t="shared" si="98"/>
        <v>0</v>
      </c>
      <c r="O463" s="12">
        <f t="shared" si="99"/>
        <v>0</v>
      </c>
      <c r="P463" s="23">
        <f t="shared" si="106"/>
        <v>1</v>
      </c>
      <c r="Q463">
        <f t="shared" si="107"/>
        <v>100</v>
      </c>
    </row>
    <row r="464" spans="2:17">
      <c r="B464" s="15">
        <v>43379</v>
      </c>
      <c r="C464" s="12">
        <f>VLOOKUP(B464,'Hash distribution and Revenue '!B466:S1206,15,1)</f>
        <v>9963146.4034026079</v>
      </c>
      <c r="D464">
        <f>VLOOKUP(B464,'Hash distribution and Revenue '!B466:S1206,10,1)</f>
        <v>0</v>
      </c>
      <c r="E464" s="12">
        <f t="shared" si="100"/>
        <v>0</v>
      </c>
      <c r="F464" s="12">
        <f t="shared" si="96"/>
        <v>0</v>
      </c>
      <c r="G464">
        <f t="shared" si="97"/>
        <v>0</v>
      </c>
      <c r="H464">
        <f t="shared" si="101"/>
        <v>0</v>
      </c>
      <c r="I464" s="21">
        <f t="shared" si="108"/>
        <v>0</v>
      </c>
      <c r="J464">
        <f t="shared" si="102"/>
        <v>0</v>
      </c>
      <c r="K464">
        <f t="shared" si="103"/>
        <v>0</v>
      </c>
      <c r="L464">
        <f t="shared" si="104"/>
        <v>0</v>
      </c>
      <c r="M464">
        <f t="shared" si="105"/>
        <v>0</v>
      </c>
      <c r="N464">
        <f t="shared" si="98"/>
        <v>0</v>
      </c>
      <c r="O464" s="12">
        <f t="shared" si="99"/>
        <v>0</v>
      </c>
      <c r="P464" s="23">
        <f t="shared" si="106"/>
        <v>1</v>
      </c>
      <c r="Q464">
        <f t="shared" si="107"/>
        <v>100</v>
      </c>
    </row>
    <row r="465" spans="2:17">
      <c r="B465" s="15">
        <v>43382</v>
      </c>
      <c r="C465" s="12">
        <f>VLOOKUP(B465,'Hash distribution and Revenue '!B467:S1207,15,1)</f>
        <v>9523702.8600849099</v>
      </c>
      <c r="D465">
        <f>VLOOKUP(B465,'Hash distribution and Revenue '!B467:S1207,10,1)</f>
        <v>0</v>
      </c>
      <c r="E465" s="12">
        <f t="shared" si="100"/>
        <v>0</v>
      </c>
      <c r="F465" s="12">
        <f t="shared" si="96"/>
        <v>0</v>
      </c>
      <c r="G465">
        <f t="shared" si="97"/>
        <v>0</v>
      </c>
      <c r="H465">
        <f t="shared" si="101"/>
        <v>0</v>
      </c>
      <c r="I465" s="21">
        <f t="shared" si="108"/>
        <v>0</v>
      </c>
      <c r="J465">
        <f t="shared" si="102"/>
        <v>0</v>
      </c>
      <c r="K465">
        <f t="shared" si="103"/>
        <v>0</v>
      </c>
      <c r="L465">
        <f t="shared" si="104"/>
        <v>0</v>
      </c>
      <c r="M465">
        <f t="shared" si="105"/>
        <v>0</v>
      </c>
      <c r="N465">
        <f t="shared" si="98"/>
        <v>0</v>
      </c>
      <c r="O465" s="12">
        <f t="shared" si="99"/>
        <v>0</v>
      </c>
      <c r="P465" s="23">
        <f t="shared" si="106"/>
        <v>1</v>
      </c>
      <c r="Q465">
        <f t="shared" si="107"/>
        <v>100</v>
      </c>
    </row>
    <row r="466" spans="2:17">
      <c r="B466" s="15">
        <v>43385</v>
      </c>
      <c r="C466" s="12">
        <f>VLOOKUP(B466,'Hash distribution and Revenue '!B468:S1208,15,1)</f>
        <v>8873659.7838667892</v>
      </c>
      <c r="D466">
        <f>VLOOKUP(B466,'Hash distribution and Revenue '!B468:S1208,10,1)</f>
        <v>0</v>
      </c>
      <c r="E466" s="12">
        <f t="shared" si="100"/>
        <v>0</v>
      </c>
      <c r="F466" s="12">
        <f t="shared" si="96"/>
        <v>0</v>
      </c>
      <c r="G466">
        <f t="shared" si="97"/>
        <v>0</v>
      </c>
      <c r="H466">
        <f t="shared" si="101"/>
        <v>0</v>
      </c>
      <c r="I466" s="21">
        <f t="shared" si="108"/>
        <v>0</v>
      </c>
      <c r="J466">
        <f t="shared" si="102"/>
        <v>0</v>
      </c>
      <c r="K466">
        <f t="shared" si="103"/>
        <v>0</v>
      </c>
      <c r="L466">
        <f t="shared" si="104"/>
        <v>0</v>
      </c>
      <c r="M466">
        <f t="shared" si="105"/>
        <v>0</v>
      </c>
      <c r="N466">
        <f t="shared" si="98"/>
        <v>0</v>
      </c>
      <c r="O466" s="12">
        <f t="shared" si="99"/>
        <v>0</v>
      </c>
      <c r="P466" s="23">
        <f t="shared" si="106"/>
        <v>1</v>
      </c>
      <c r="Q466">
        <f t="shared" si="107"/>
        <v>100</v>
      </c>
    </row>
    <row r="467" spans="2:17">
      <c r="B467" s="15">
        <v>43388</v>
      </c>
      <c r="C467" s="12">
        <f>VLOOKUP(B467,'Hash distribution and Revenue '!B469:S1209,15,1)</f>
        <v>9610805.3947560918</v>
      </c>
      <c r="D467">
        <f>VLOOKUP(B467,'Hash distribution and Revenue '!B469:S1209,10,1)</f>
        <v>0</v>
      </c>
      <c r="E467" s="12">
        <f t="shared" si="100"/>
        <v>0</v>
      </c>
      <c r="F467" s="12">
        <f t="shared" si="96"/>
        <v>0</v>
      </c>
      <c r="G467">
        <f t="shared" si="97"/>
        <v>0</v>
      </c>
      <c r="H467">
        <f t="shared" si="101"/>
        <v>0</v>
      </c>
      <c r="I467" s="21">
        <f t="shared" si="108"/>
        <v>0</v>
      </c>
      <c r="J467">
        <f t="shared" si="102"/>
        <v>0</v>
      </c>
      <c r="K467">
        <f t="shared" si="103"/>
        <v>0</v>
      </c>
      <c r="L467">
        <f t="shared" si="104"/>
        <v>0</v>
      </c>
      <c r="M467">
        <f t="shared" si="105"/>
        <v>0</v>
      </c>
      <c r="N467">
        <f t="shared" si="98"/>
        <v>0</v>
      </c>
      <c r="O467" s="12">
        <f t="shared" si="99"/>
        <v>0</v>
      </c>
      <c r="P467" s="23">
        <f t="shared" si="106"/>
        <v>1</v>
      </c>
      <c r="Q467">
        <f t="shared" si="107"/>
        <v>100</v>
      </c>
    </row>
    <row r="468" spans="2:17">
      <c r="B468" s="15">
        <v>43391</v>
      </c>
      <c r="C468" s="12">
        <f>VLOOKUP(B468,'Hash distribution and Revenue '!B470:S1210,15,1)</f>
        <v>9474617.1406030357</v>
      </c>
      <c r="D468">
        <f>VLOOKUP(B468,'Hash distribution and Revenue '!B470:S1210,10,1)</f>
        <v>0</v>
      </c>
      <c r="E468" s="12">
        <f t="shared" si="100"/>
        <v>0</v>
      </c>
      <c r="F468" s="12">
        <f t="shared" si="96"/>
        <v>0</v>
      </c>
      <c r="G468">
        <f t="shared" si="97"/>
        <v>0</v>
      </c>
      <c r="H468">
        <f t="shared" si="101"/>
        <v>0</v>
      </c>
      <c r="I468" s="21">
        <f t="shared" si="108"/>
        <v>0</v>
      </c>
      <c r="J468">
        <f t="shared" si="102"/>
        <v>0</v>
      </c>
      <c r="K468">
        <f t="shared" si="103"/>
        <v>0</v>
      </c>
      <c r="L468">
        <f t="shared" si="104"/>
        <v>0</v>
      </c>
      <c r="M468">
        <f t="shared" si="105"/>
        <v>0</v>
      </c>
      <c r="N468">
        <f t="shared" si="98"/>
        <v>0</v>
      </c>
      <c r="O468" s="12">
        <f t="shared" si="99"/>
        <v>0</v>
      </c>
      <c r="P468" s="23">
        <f t="shared" si="106"/>
        <v>1</v>
      </c>
      <c r="Q468">
        <f t="shared" si="107"/>
        <v>100</v>
      </c>
    </row>
    <row r="469" spans="2:17">
      <c r="B469" s="15">
        <v>43394</v>
      </c>
      <c r="C469" s="12">
        <f>VLOOKUP(B469,'Hash distribution and Revenue '!B471:S1211,15,1)</f>
        <v>9615817.2471600659</v>
      </c>
      <c r="D469">
        <f>VLOOKUP(B469,'Hash distribution and Revenue '!B471:S1211,10,1)</f>
        <v>0</v>
      </c>
      <c r="E469" s="12">
        <f t="shared" si="100"/>
        <v>0</v>
      </c>
      <c r="F469" s="12">
        <f t="shared" si="96"/>
        <v>0</v>
      </c>
      <c r="G469">
        <f t="shared" si="97"/>
        <v>0</v>
      </c>
      <c r="H469">
        <f t="shared" si="101"/>
        <v>0</v>
      </c>
      <c r="I469" s="21">
        <f t="shared" si="108"/>
        <v>0</v>
      </c>
      <c r="J469">
        <f t="shared" si="102"/>
        <v>0</v>
      </c>
      <c r="K469">
        <f t="shared" si="103"/>
        <v>0</v>
      </c>
      <c r="L469">
        <f t="shared" si="104"/>
        <v>0</v>
      </c>
      <c r="M469">
        <f t="shared" si="105"/>
        <v>0</v>
      </c>
      <c r="N469">
        <f t="shared" si="98"/>
        <v>0</v>
      </c>
      <c r="O469" s="12">
        <f t="shared" si="99"/>
        <v>0</v>
      </c>
      <c r="P469" s="23">
        <f t="shared" si="106"/>
        <v>1</v>
      </c>
      <c r="Q469">
        <f t="shared" si="107"/>
        <v>100</v>
      </c>
    </row>
    <row r="470" spans="2:17">
      <c r="B470" s="15">
        <v>43397</v>
      </c>
      <c r="C470" s="12">
        <f>VLOOKUP(B470,'Hash distribution and Revenue '!B472:S1212,15,1)</f>
        <v>9666659.1345552858</v>
      </c>
      <c r="D470">
        <f>VLOOKUP(B470,'Hash distribution and Revenue '!B472:S1212,10,1)</f>
        <v>0</v>
      </c>
      <c r="E470" s="12">
        <f t="shared" si="100"/>
        <v>0</v>
      </c>
      <c r="F470" s="12">
        <f t="shared" si="96"/>
        <v>0</v>
      </c>
      <c r="G470">
        <f t="shared" si="97"/>
        <v>0</v>
      </c>
      <c r="H470">
        <f t="shared" si="101"/>
        <v>0</v>
      </c>
      <c r="I470" s="21">
        <f t="shared" si="108"/>
        <v>0</v>
      </c>
      <c r="J470">
        <f t="shared" si="102"/>
        <v>0</v>
      </c>
      <c r="K470">
        <f t="shared" si="103"/>
        <v>0</v>
      </c>
      <c r="L470">
        <f t="shared" si="104"/>
        <v>0</v>
      </c>
      <c r="M470">
        <f t="shared" si="105"/>
        <v>0</v>
      </c>
      <c r="N470">
        <f t="shared" si="98"/>
        <v>0</v>
      </c>
      <c r="O470" s="12">
        <f t="shared" si="99"/>
        <v>0</v>
      </c>
      <c r="P470" s="23">
        <f t="shared" si="106"/>
        <v>1</v>
      </c>
      <c r="Q470">
        <f t="shared" si="107"/>
        <v>100</v>
      </c>
    </row>
    <row r="471" spans="2:17">
      <c r="B471" s="15">
        <v>43400</v>
      </c>
      <c r="C471" s="12">
        <f>VLOOKUP(B471,'Hash distribution and Revenue '!B473:S1213,15,1)</f>
        <v>9431961.6475498006</v>
      </c>
      <c r="D471">
        <f>VLOOKUP(B471,'Hash distribution and Revenue '!B473:S1213,10,1)</f>
        <v>0</v>
      </c>
      <c r="E471" s="12">
        <f t="shared" si="100"/>
        <v>0</v>
      </c>
      <c r="F471" s="12">
        <f t="shared" si="96"/>
        <v>0</v>
      </c>
      <c r="G471">
        <f t="shared" si="97"/>
        <v>0</v>
      </c>
      <c r="H471">
        <f t="shared" si="101"/>
        <v>0</v>
      </c>
      <c r="I471" s="21">
        <f t="shared" si="108"/>
        <v>0</v>
      </c>
      <c r="J471">
        <f t="shared" si="102"/>
        <v>0</v>
      </c>
      <c r="K471">
        <f t="shared" si="103"/>
        <v>0</v>
      </c>
      <c r="L471">
        <f t="shared" si="104"/>
        <v>0</v>
      </c>
      <c r="M471">
        <f t="shared" si="105"/>
        <v>0</v>
      </c>
      <c r="N471">
        <f t="shared" si="98"/>
        <v>0</v>
      </c>
      <c r="O471" s="12">
        <f t="shared" si="99"/>
        <v>0</v>
      </c>
      <c r="P471" s="23">
        <f t="shared" si="106"/>
        <v>1</v>
      </c>
      <c r="Q471">
        <f t="shared" si="107"/>
        <v>100</v>
      </c>
    </row>
    <row r="472" spans="2:17">
      <c r="B472" s="15">
        <v>43403</v>
      </c>
      <c r="C472" s="12">
        <f>VLOOKUP(B472,'Hash distribution and Revenue '!B474:S1214,15,1)</f>
        <v>9181750.5881270822</v>
      </c>
      <c r="D472">
        <f>VLOOKUP(B472,'Hash distribution and Revenue '!B474:S1214,10,1)</f>
        <v>0</v>
      </c>
      <c r="E472" s="12">
        <f t="shared" si="100"/>
        <v>0</v>
      </c>
      <c r="F472" s="12">
        <f t="shared" si="96"/>
        <v>0</v>
      </c>
      <c r="G472">
        <f t="shared" si="97"/>
        <v>0</v>
      </c>
      <c r="H472">
        <f t="shared" si="101"/>
        <v>0</v>
      </c>
      <c r="I472" s="21">
        <f t="shared" si="108"/>
        <v>0</v>
      </c>
      <c r="J472">
        <f t="shared" si="102"/>
        <v>0</v>
      </c>
      <c r="K472">
        <f t="shared" si="103"/>
        <v>0</v>
      </c>
      <c r="L472">
        <f t="shared" si="104"/>
        <v>0</v>
      </c>
      <c r="M472">
        <f t="shared" si="105"/>
        <v>0</v>
      </c>
      <c r="N472">
        <f t="shared" si="98"/>
        <v>0</v>
      </c>
      <c r="O472" s="12">
        <f t="shared" si="99"/>
        <v>0</v>
      </c>
      <c r="P472" s="23">
        <f t="shared" si="106"/>
        <v>1</v>
      </c>
      <c r="Q472">
        <f t="shared" si="107"/>
        <v>100</v>
      </c>
    </row>
    <row r="473" spans="2:17">
      <c r="B473" s="15">
        <v>43406</v>
      </c>
      <c r="C473" s="12">
        <f>VLOOKUP(B473,'Hash distribution and Revenue '!B475:S1215,15,1)</f>
        <v>9646398.6052779779</v>
      </c>
      <c r="D473">
        <f>VLOOKUP(B473,'Hash distribution and Revenue '!B475:S1215,10,1)</f>
        <v>0</v>
      </c>
      <c r="E473" s="12">
        <f t="shared" si="100"/>
        <v>0</v>
      </c>
      <c r="F473" s="12">
        <f t="shared" si="96"/>
        <v>0</v>
      </c>
      <c r="G473">
        <f t="shared" si="97"/>
        <v>0</v>
      </c>
      <c r="H473">
        <f t="shared" si="101"/>
        <v>0</v>
      </c>
      <c r="I473" s="21">
        <f t="shared" si="108"/>
        <v>0</v>
      </c>
      <c r="J473">
        <f t="shared" si="102"/>
        <v>0</v>
      </c>
      <c r="K473">
        <f t="shared" si="103"/>
        <v>0</v>
      </c>
      <c r="L473">
        <f t="shared" si="104"/>
        <v>0</v>
      </c>
      <c r="M473">
        <f t="shared" si="105"/>
        <v>0</v>
      </c>
      <c r="N473">
        <f t="shared" si="98"/>
        <v>0</v>
      </c>
      <c r="O473" s="12">
        <f t="shared" si="99"/>
        <v>0</v>
      </c>
      <c r="P473" s="23">
        <f t="shared" si="106"/>
        <v>1</v>
      </c>
      <c r="Q473">
        <f t="shared" si="107"/>
        <v>100</v>
      </c>
    </row>
    <row r="474" spans="2:17">
      <c r="B474" s="15">
        <v>43409</v>
      </c>
      <c r="C474" s="12">
        <f>VLOOKUP(B474,'Hash distribution and Revenue '!B476:S1216,15,1)</f>
        <v>10093735.568701399</v>
      </c>
      <c r="D474">
        <f>VLOOKUP(B474,'Hash distribution and Revenue '!B476:S1216,10,1)</f>
        <v>0</v>
      </c>
      <c r="E474" s="12">
        <f t="shared" si="100"/>
        <v>0</v>
      </c>
      <c r="F474" s="12">
        <f t="shared" si="96"/>
        <v>0</v>
      </c>
      <c r="G474">
        <f t="shared" si="97"/>
        <v>0</v>
      </c>
      <c r="H474">
        <f t="shared" si="101"/>
        <v>0</v>
      </c>
      <c r="I474" s="21">
        <f t="shared" si="108"/>
        <v>0</v>
      </c>
      <c r="J474">
        <f t="shared" si="102"/>
        <v>0</v>
      </c>
      <c r="K474">
        <f t="shared" si="103"/>
        <v>0</v>
      </c>
      <c r="L474">
        <f t="shared" si="104"/>
        <v>0</v>
      </c>
      <c r="M474">
        <f t="shared" si="105"/>
        <v>0</v>
      </c>
      <c r="N474">
        <f t="shared" si="98"/>
        <v>0</v>
      </c>
      <c r="O474" s="12">
        <f t="shared" si="99"/>
        <v>0</v>
      </c>
      <c r="P474" s="23">
        <f t="shared" si="106"/>
        <v>1</v>
      </c>
      <c r="Q474">
        <f t="shared" si="107"/>
        <v>100</v>
      </c>
    </row>
    <row r="475" spans="2:17">
      <c r="B475" s="15">
        <v>43412</v>
      </c>
      <c r="C475" s="12">
        <f>VLOOKUP(B475,'Hash distribution and Revenue '!B477:S1217,15,1)</f>
        <v>9717758.1412117705</v>
      </c>
      <c r="D475">
        <f>VLOOKUP(B475,'Hash distribution and Revenue '!B477:S1217,10,1)</f>
        <v>0</v>
      </c>
      <c r="E475" s="12">
        <f t="shared" si="100"/>
        <v>0</v>
      </c>
      <c r="F475" s="12">
        <f t="shared" si="96"/>
        <v>0</v>
      </c>
      <c r="G475">
        <f t="shared" si="97"/>
        <v>0</v>
      </c>
      <c r="H475">
        <f t="shared" si="101"/>
        <v>0</v>
      </c>
      <c r="I475" s="21">
        <f t="shared" si="108"/>
        <v>0</v>
      </c>
      <c r="J475">
        <f t="shared" si="102"/>
        <v>0</v>
      </c>
      <c r="K475">
        <f t="shared" si="103"/>
        <v>0</v>
      </c>
      <c r="L475">
        <f t="shared" si="104"/>
        <v>0</v>
      </c>
      <c r="M475">
        <f t="shared" si="105"/>
        <v>0</v>
      </c>
      <c r="N475">
        <f t="shared" si="98"/>
        <v>0</v>
      </c>
      <c r="O475" s="12">
        <f t="shared" si="99"/>
        <v>0</v>
      </c>
      <c r="P475" s="23">
        <f t="shared" si="106"/>
        <v>1</v>
      </c>
      <c r="Q475">
        <f t="shared" si="107"/>
        <v>100</v>
      </c>
    </row>
    <row r="476" spans="2:17">
      <c r="B476" s="15">
        <v>43415</v>
      </c>
      <c r="C476" s="12">
        <f>VLOOKUP(B476,'Hash distribution and Revenue '!B478:S1218,15,1)</f>
        <v>8875258.4445769489</v>
      </c>
      <c r="D476">
        <f>VLOOKUP(B476,'Hash distribution and Revenue '!B478:S1218,10,1)</f>
        <v>0</v>
      </c>
      <c r="E476" s="12">
        <f t="shared" si="100"/>
        <v>0</v>
      </c>
      <c r="F476" s="12">
        <f t="shared" si="96"/>
        <v>0</v>
      </c>
      <c r="G476">
        <f t="shared" si="97"/>
        <v>0</v>
      </c>
      <c r="H476">
        <f t="shared" si="101"/>
        <v>0</v>
      </c>
      <c r="I476" s="21">
        <f t="shared" si="108"/>
        <v>0</v>
      </c>
      <c r="J476">
        <f t="shared" si="102"/>
        <v>0</v>
      </c>
      <c r="K476">
        <f t="shared" si="103"/>
        <v>0</v>
      </c>
      <c r="L476">
        <f t="shared" si="104"/>
        <v>0</v>
      </c>
      <c r="M476">
        <f t="shared" si="105"/>
        <v>0</v>
      </c>
      <c r="N476">
        <f t="shared" si="98"/>
        <v>0</v>
      </c>
      <c r="O476" s="12">
        <f t="shared" si="99"/>
        <v>0</v>
      </c>
      <c r="P476" s="23">
        <f t="shared" si="106"/>
        <v>1</v>
      </c>
      <c r="Q476">
        <f t="shared" si="107"/>
        <v>100</v>
      </c>
    </row>
    <row r="477" spans="2:17">
      <c r="B477" s="15">
        <v>43418</v>
      </c>
      <c r="C477" s="12">
        <f>VLOOKUP(B477,'Hash distribution and Revenue '!B479:S1219,15,1)</f>
        <v>7850165.2711503292</v>
      </c>
      <c r="D477">
        <f>VLOOKUP(B477,'Hash distribution and Revenue '!B479:S1219,10,1)</f>
        <v>0</v>
      </c>
      <c r="E477" s="12">
        <f t="shared" si="100"/>
        <v>0</v>
      </c>
      <c r="F477" s="12">
        <f t="shared" si="96"/>
        <v>0</v>
      </c>
      <c r="G477">
        <f t="shared" si="97"/>
        <v>0</v>
      </c>
      <c r="H477">
        <f t="shared" si="101"/>
        <v>0</v>
      </c>
      <c r="I477" s="21">
        <f t="shared" si="108"/>
        <v>0</v>
      </c>
      <c r="J477">
        <f t="shared" si="102"/>
        <v>0</v>
      </c>
      <c r="K477">
        <f t="shared" si="103"/>
        <v>0</v>
      </c>
      <c r="L477">
        <f t="shared" si="104"/>
        <v>0</v>
      </c>
      <c r="M477">
        <f t="shared" si="105"/>
        <v>0</v>
      </c>
      <c r="N477">
        <f t="shared" si="98"/>
        <v>0</v>
      </c>
      <c r="O477" s="12">
        <f t="shared" si="99"/>
        <v>0</v>
      </c>
      <c r="P477" s="23">
        <f t="shared" si="106"/>
        <v>1</v>
      </c>
      <c r="Q477">
        <f t="shared" si="107"/>
        <v>100</v>
      </c>
    </row>
    <row r="478" spans="2:17">
      <c r="B478" s="15">
        <v>43421</v>
      </c>
      <c r="C478" s="12">
        <f>VLOOKUP(B478,'Hash distribution and Revenue '!B480:S1220,15,1)</f>
        <v>8231637.2260536039</v>
      </c>
      <c r="D478">
        <f>VLOOKUP(B478,'Hash distribution and Revenue '!B480:S1220,10,1)</f>
        <v>0</v>
      </c>
      <c r="E478" s="12">
        <f t="shared" si="100"/>
        <v>0</v>
      </c>
      <c r="F478" s="12">
        <f t="shared" si="96"/>
        <v>0</v>
      </c>
      <c r="G478">
        <f t="shared" si="97"/>
        <v>0</v>
      </c>
      <c r="H478">
        <f t="shared" si="101"/>
        <v>0</v>
      </c>
      <c r="I478" s="21">
        <f t="shared" si="108"/>
        <v>0</v>
      </c>
      <c r="J478">
        <f t="shared" si="102"/>
        <v>0</v>
      </c>
      <c r="K478">
        <f t="shared" si="103"/>
        <v>0</v>
      </c>
      <c r="L478">
        <f t="shared" si="104"/>
        <v>0</v>
      </c>
      <c r="M478">
        <f t="shared" si="105"/>
        <v>0</v>
      </c>
      <c r="N478">
        <f t="shared" si="98"/>
        <v>0</v>
      </c>
      <c r="O478" s="12">
        <f t="shared" si="99"/>
        <v>0</v>
      </c>
      <c r="P478" s="23">
        <f t="shared" si="106"/>
        <v>1</v>
      </c>
      <c r="Q478">
        <f t="shared" si="107"/>
        <v>100</v>
      </c>
    </row>
    <row r="479" spans="2:17">
      <c r="B479" s="15">
        <v>43424</v>
      </c>
      <c r="C479" s="12">
        <f>VLOOKUP(B479,'Hash distribution and Revenue '!B481:S1221,15,1)</f>
        <v>6384305.2934240168</v>
      </c>
      <c r="D479">
        <f>VLOOKUP(B479,'Hash distribution and Revenue '!B481:S1221,10,1)</f>
        <v>0</v>
      </c>
      <c r="E479" s="12">
        <f t="shared" si="100"/>
        <v>0</v>
      </c>
      <c r="F479" s="12">
        <f t="shared" si="96"/>
        <v>0</v>
      </c>
      <c r="G479">
        <f t="shared" si="97"/>
        <v>0</v>
      </c>
      <c r="H479">
        <f t="shared" si="101"/>
        <v>0</v>
      </c>
      <c r="I479" s="21">
        <f t="shared" si="108"/>
        <v>0</v>
      </c>
      <c r="J479">
        <f t="shared" si="102"/>
        <v>0</v>
      </c>
      <c r="K479">
        <f t="shared" si="103"/>
        <v>0</v>
      </c>
      <c r="L479">
        <f t="shared" si="104"/>
        <v>0</v>
      </c>
      <c r="M479">
        <f t="shared" si="105"/>
        <v>0</v>
      </c>
      <c r="N479">
        <f t="shared" si="98"/>
        <v>0</v>
      </c>
      <c r="O479" s="12">
        <f t="shared" si="99"/>
        <v>0</v>
      </c>
      <c r="P479" s="23">
        <f t="shared" si="106"/>
        <v>1</v>
      </c>
      <c r="Q479">
        <f t="shared" si="107"/>
        <v>100</v>
      </c>
    </row>
    <row r="480" spans="2:17">
      <c r="B480" s="15">
        <v>43427</v>
      </c>
      <c r="C480" s="12">
        <f>VLOOKUP(B480,'Hash distribution and Revenue '!B482:S1222,15,1)</f>
        <v>5824739.2735985266</v>
      </c>
      <c r="D480">
        <f>VLOOKUP(B480,'Hash distribution and Revenue '!B482:S1222,10,1)</f>
        <v>0</v>
      </c>
      <c r="E480" s="12">
        <f t="shared" si="100"/>
        <v>0</v>
      </c>
      <c r="F480" s="12">
        <f t="shared" si="96"/>
        <v>0</v>
      </c>
      <c r="G480">
        <f t="shared" si="97"/>
        <v>0</v>
      </c>
      <c r="H480">
        <f t="shared" si="101"/>
        <v>0</v>
      </c>
      <c r="I480" s="21">
        <f t="shared" si="108"/>
        <v>0</v>
      </c>
      <c r="J480">
        <f t="shared" si="102"/>
        <v>0</v>
      </c>
      <c r="K480">
        <f t="shared" si="103"/>
        <v>0</v>
      </c>
      <c r="L480">
        <f t="shared" si="104"/>
        <v>0</v>
      </c>
      <c r="M480">
        <f t="shared" si="105"/>
        <v>0</v>
      </c>
      <c r="N480">
        <f t="shared" si="98"/>
        <v>0</v>
      </c>
      <c r="O480" s="12">
        <f t="shared" si="99"/>
        <v>0</v>
      </c>
      <c r="P480" s="23">
        <f t="shared" si="106"/>
        <v>1</v>
      </c>
      <c r="Q480">
        <f t="shared" si="107"/>
        <v>100</v>
      </c>
    </row>
    <row r="481" spans="2:17">
      <c r="B481" s="15">
        <v>43430</v>
      </c>
      <c r="C481" s="12">
        <f>VLOOKUP(B481,'Hash distribution and Revenue '!B483:S1223,15,1)</f>
        <v>4906660.4293851722</v>
      </c>
      <c r="D481">
        <f>VLOOKUP(B481,'Hash distribution and Revenue '!B483:S1223,10,1)</f>
        <v>0</v>
      </c>
      <c r="E481" s="12">
        <f t="shared" si="100"/>
        <v>0</v>
      </c>
      <c r="F481" s="12">
        <f t="shared" si="96"/>
        <v>0</v>
      </c>
      <c r="G481">
        <f t="shared" si="97"/>
        <v>0</v>
      </c>
      <c r="H481">
        <f t="shared" si="101"/>
        <v>0</v>
      </c>
      <c r="I481" s="21">
        <f t="shared" si="108"/>
        <v>0</v>
      </c>
      <c r="J481">
        <f t="shared" si="102"/>
        <v>0</v>
      </c>
      <c r="K481">
        <f t="shared" si="103"/>
        <v>0</v>
      </c>
      <c r="L481">
        <f t="shared" si="104"/>
        <v>0</v>
      </c>
      <c r="M481">
        <f t="shared" si="105"/>
        <v>0</v>
      </c>
      <c r="N481">
        <f t="shared" si="98"/>
        <v>0</v>
      </c>
      <c r="O481" s="12">
        <f t="shared" si="99"/>
        <v>0</v>
      </c>
      <c r="P481" s="23">
        <f t="shared" si="106"/>
        <v>1</v>
      </c>
      <c r="Q481">
        <f t="shared" si="107"/>
        <v>100</v>
      </c>
    </row>
    <row r="482" spans="2:17">
      <c r="B482" s="15">
        <v>43433</v>
      </c>
      <c r="C482" s="12">
        <f>VLOOKUP(B482,'Hash distribution and Revenue '!B484:S1224,15,1)</f>
        <v>5479373.0571987526</v>
      </c>
      <c r="D482">
        <f>VLOOKUP(B482,'Hash distribution and Revenue '!B484:S1224,10,1)</f>
        <v>0</v>
      </c>
      <c r="E482" s="12">
        <f t="shared" si="100"/>
        <v>0</v>
      </c>
      <c r="F482" s="12">
        <f t="shared" si="96"/>
        <v>0</v>
      </c>
      <c r="G482">
        <f t="shared" si="97"/>
        <v>0</v>
      </c>
      <c r="H482">
        <f t="shared" si="101"/>
        <v>0</v>
      </c>
      <c r="I482" s="21">
        <f t="shared" si="108"/>
        <v>0</v>
      </c>
      <c r="J482">
        <f t="shared" si="102"/>
        <v>0</v>
      </c>
      <c r="K482">
        <f t="shared" si="103"/>
        <v>0</v>
      </c>
      <c r="L482">
        <f t="shared" si="104"/>
        <v>0</v>
      </c>
      <c r="M482">
        <f t="shared" si="105"/>
        <v>0</v>
      </c>
      <c r="N482">
        <f t="shared" si="98"/>
        <v>0</v>
      </c>
      <c r="O482" s="12">
        <f t="shared" si="99"/>
        <v>0</v>
      </c>
      <c r="P482" s="23">
        <f t="shared" si="106"/>
        <v>1</v>
      </c>
      <c r="Q482">
        <f t="shared" si="107"/>
        <v>100</v>
      </c>
    </row>
    <row r="483" spans="2:17">
      <c r="B483" s="15">
        <v>43436</v>
      </c>
      <c r="C483" s="12">
        <f>VLOOKUP(B483,'Hash distribution and Revenue '!B485:S1225,15,1)</f>
        <v>5129607.0260732342</v>
      </c>
      <c r="D483">
        <f>VLOOKUP(B483,'Hash distribution and Revenue '!B485:S1225,10,1)</f>
        <v>0</v>
      </c>
      <c r="E483" s="12">
        <f t="shared" si="100"/>
        <v>0</v>
      </c>
      <c r="F483" s="12">
        <f t="shared" si="96"/>
        <v>0</v>
      </c>
      <c r="G483">
        <f t="shared" si="97"/>
        <v>0</v>
      </c>
      <c r="H483">
        <f t="shared" si="101"/>
        <v>0</v>
      </c>
      <c r="I483" s="21">
        <f t="shared" si="108"/>
        <v>0</v>
      </c>
      <c r="J483">
        <f t="shared" si="102"/>
        <v>0</v>
      </c>
      <c r="K483">
        <f t="shared" si="103"/>
        <v>0</v>
      </c>
      <c r="L483">
        <f t="shared" si="104"/>
        <v>0</v>
      </c>
      <c r="M483">
        <f t="shared" si="105"/>
        <v>0</v>
      </c>
      <c r="N483">
        <f t="shared" si="98"/>
        <v>0</v>
      </c>
      <c r="O483" s="12">
        <f t="shared" si="99"/>
        <v>0</v>
      </c>
      <c r="P483" s="23">
        <f t="shared" si="106"/>
        <v>1</v>
      </c>
      <c r="Q483">
        <f t="shared" si="107"/>
        <v>100</v>
      </c>
    </row>
    <row r="484" spans="2:17">
      <c r="B484" s="15">
        <v>43439</v>
      </c>
      <c r="C484" s="12">
        <f>VLOOKUP(B484,'Hash distribution and Revenue '!B486:S1226,15,1)</f>
        <v>5239214.8566936636</v>
      </c>
      <c r="D484">
        <f>VLOOKUP(B484,'Hash distribution and Revenue '!B486:S1226,10,1)</f>
        <v>0</v>
      </c>
      <c r="E484" s="12">
        <f t="shared" si="100"/>
        <v>0</v>
      </c>
      <c r="F484" s="12">
        <f t="shared" si="96"/>
        <v>0</v>
      </c>
      <c r="G484">
        <f t="shared" si="97"/>
        <v>0</v>
      </c>
      <c r="H484">
        <f t="shared" si="101"/>
        <v>0</v>
      </c>
      <c r="I484" s="21">
        <f t="shared" si="108"/>
        <v>0</v>
      </c>
      <c r="J484">
        <f t="shared" si="102"/>
        <v>0</v>
      </c>
      <c r="K484">
        <f t="shared" si="103"/>
        <v>0</v>
      </c>
      <c r="L484">
        <f t="shared" si="104"/>
        <v>0</v>
      </c>
      <c r="M484">
        <f t="shared" si="105"/>
        <v>0</v>
      </c>
      <c r="N484">
        <f t="shared" si="98"/>
        <v>0</v>
      </c>
      <c r="O484" s="12">
        <f t="shared" si="99"/>
        <v>0</v>
      </c>
      <c r="P484" s="23">
        <f t="shared" si="106"/>
        <v>1</v>
      </c>
      <c r="Q484">
        <f t="shared" si="107"/>
        <v>100</v>
      </c>
    </row>
    <row r="485" spans="2:17">
      <c r="B485" s="15">
        <v>43442</v>
      </c>
      <c r="C485" s="12">
        <f>VLOOKUP(B485,'Hash distribution and Revenue '!B487:S1227,15,1)</f>
        <v>4778609.4390950771</v>
      </c>
      <c r="D485">
        <f>VLOOKUP(B485,'Hash distribution and Revenue '!B487:S1227,10,1)</f>
        <v>0</v>
      </c>
      <c r="E485" s="12">
        <f t="shared" si="100"/>
        <v>0</v>
      </c>
      <c r="F485" s="12">
        <f t="shared" si="96"/>
        <v>0</v>
      </c>
      <c r="G485">
        <f t="shared" si="97"/>
        <v>0</v>
      </c>
      <c r="H485">
        <f t="shared" si="101"/>
        <v>0</v>
      </c>
      <c r="I485" s="21">
        <f t="shared" si="108"/>
        <v>0</v>
      </c>
      <c r="J485">
        <f t="shared" si="102"/>
        <v>0</v>
      </c>
      <c r="K485">
        <f t="shared" si="103"/>
        <v>0</v>
      </c>
      <c r="L485">
        <f t="shared" si="104"/>
        <v>0</v>
      </c>
      <c r="M485">
        <f t="shared" si="105"/>
        <v>0</v>
      </c>
      <c r="N485">
        <f t="shared" si="98"/>
        <v>0</v>
      </c>
      <c r="O485" s="12">
        <f t="shared" si="99"/>
        <v>0</v>
      </c>
      <c r="P485" s="23">
        <f t="shared" si="106"/>
        <v>1</v>
      </c>
      <c r="Q485">
        <f t="shared" si="107"/>
        <v>100</v>
      </c>
    </row>
    <row r="486" spans="2:17">
      <c r="B486" s="15">
        <v>43445</v>
      </c>
      <c r="C486" s="12">
        <f>VLOOKUP(B486,'Hash distribution and Revenue '!B488:S1228,15,1)</f>
        <v>4553216.494352892</v>
      </c>
      <c r="D486">
        <f>VLOOKUP(B486,'Hash distribution and Revenue '!B488:S1228,10,1)</f>
        <v>0</v>
      </c>
      <c r="E486" s="12">
        <f t="shared" si="100"/>
        <v>0</v>
      </c>
      <c r="F486" s="12">
        <f t="shared" si="96"/>
        <v>0</v>
      </c>
      <c r="G486">
        <f t="shared" si="97"/>
        <v>0</v>
      </c>
      <c r="H486">
        <f t="shared" si="101"/>
        <v>0</v>
      </c>
      <c r="I486" s="21">
        <f t="shared" si="108"/>
        <v>0</v>
      </c>
      <c r="J486">
        <f t="shared" si="102"/>
        <v>0</v>
      </c>
      <c r="K486">
        <f t="shared" si="103"/>
        <v>0</v>
      </c>
      <c r="L486">
        <f t="shared" si="104"/>
        <v>0</v>
      </c>
      <c r="M486">
        <f t="shared" si="105"/>
        <v>0</v>
      </c>
      <c r="N486">
        <f t="shared" si="98"/>
        <v>0</v>
      </c>
      <c r="O486" s="12">
        <f t="shared" si="99"/>
        <v>0</v>
      </c>
      <c r="P486" s="23">
        <f t="shared" si="106"/>
        <v>1</v>
      </c>
      <c r="Q486">
        <f t="shared" si="107"/>
        <v>100</v>
      </c>
    </row>
    <row r="487" spans="2:17">
      <c r="B487" s="15">
        <v>43448</v>
      </c>
      <c r="C487" s="12">
        <f>VLOOKUP(B487,'Hash distribution and Revenue '!B489:S1229,15,1)</f>
        <v>4195479.612265639</v>
      </c>
      <c r="D487">
        <f>VLOOKUP(B487,'Hash distribution and Revenue '!B489:S1229,10,1)</f>
        <v>0</v>
      </c>
      <c r="E487" s="12">
        <f t="shared" si="100"/>
        <v>0</v>
      </c>
      <c r="F487" s="12">
        <f t="shared" si="96"/>
        <v>0</v>
      </c>
      <c r="G487">
        <f t="shared" si="97"/>
        <v>0</v>
      </c>
      <c r="H487">
        <f t="shared" si="101"/>
        <v>0</v>
      </c>
      <c r="I487" s="21">
        <f t="shared" si="108"/>
        <v>0</v>
      </c>
      <c r="J487">
        <f t="shared" si="102"/>
        <v>0</v>
      </c>
      <c r="K487">
        <f t="shared" si="103"/>
        <v>0</v>
      </c>
      <c r="L487">
        <f t="shared" si="104"/>
        <v>0</v>
      </c>
      <c r="M487">
        <f t="shared" si="105"/>
        <v>0</v>
      </c>
      <c r="N487">
        <f t="shared" si="98"/>
        <v>0</v>
      </c>
      <c r="O487" s="12">
        <f t="shared" si="99"/>
        <v>0</v>
      </c>
      <c r="P487" s="23">
        <f t="shared" si="106"/>
        <v>1</v>
      </c>
      <c r="Q487">
        <f t="shared" si="107"/>
        <v>100</v>
      </c>
    </row>
    <row r="488" spans="2:17">
      <c r="B488" s="15">
        <v>43451</v>
      </c>
      <c r="C488" s="12">
        <f>VLOOKUP(B488,'Hash distribution and Revenue '!B490:S1230,15,1)</f>
        <v>4850799.7987521235</v>
      </c>
      <c r="D488">
        <f>VLOOKUP(B488,'Hash distribution and Revenue '!B490:S1230,10,1)</f>
        <v>0</v>
      </c>
      <c r="E488" s="12">
        <f t="shared" si="100"/>
        <v>0</v>
      </c>
      <c r="F488" s="12">
        <f t="shared" si="96"/>
        <v>0</v>
      </c>
      <c r="G488">
        <f t="shared" si="97"/>
        <v>0</v>
      </c>
      <c r="H488">
        <f t="shared" si="101"/>
        <v>0</v>
      </c>
      <c r="I488" s="21">
        <f t="shared" si="108"/>
        <v>0</v>
      </c>
      <c r="J488">
        <f t="shared" si="102"/>
        <v>0</v>
      </c>
      <c r="K488">
        <f t="shared" si="103"/>
        <v>0</v>
      </c>
      <c r="L488">
        <f t="shared" si="104"/>
        <v>0</v>
      </c>
      <c r="M488">
        <f t="shared" si="105"/>
        <v>0</v>
      </c>
      <c r="N488">
        <f t="shared" si="98"/>
        <v>0</v>
      </c>
      <c r="O488" s="12">
        <f t="shared" si="99"/>
        <v>0</v>
      </c>
      <c r="P488" s="23">
        <f t="shared" si="106"/>
        <v>1</v>
      </c>
      <c r="Q488">
        <f t="shared" si="107"/>
        <v>100</v>
      </c>
    </row>
    <row r="489" spans="2:17">
      <c r="B489" s="15">
        <v>43454</v>
      </c>
      <c r="C489" s="12">
        <f>VLOOKUP(B489,'Hash distribution and Revenue '!B491:S1231,15,1)</f>
        <v>6426366.0504296264</v>
      </c>
      <c r="D489">
        <f>VLOOKUP(B489,'Hash distribution and Revenue '!B491:S1231,10,1)</f>
        <v>0</v>
      </c>
      <c r="E489" s="12">
        <f t="shared" si="100"/>
        <v>0</v>
      </c>
      <c r="F489" s="12">
        <f t="shared" si="96"/>
        <v>0</v>
      </c>
      <c r="G489">
        <f t="shared" si="97"/>
        <v>0</v>
      </c>
      <c r="H489">
        <f t="shared" si="101"/>
        <v>0</v>
      </c>
      <c r="I489" s="21">
        <f t="shared" si="108"/>
        <v>0</v>
      </c>
      <c r="J489">
        <f t="shared" si="102"/>
        <v>0</v>
      </c>
      <c r="K489">
        <f t="shared" si="103"/>
        <v>0</v>
      </c>
      <c r="L489">
        <f t="shared" si="104"/>
        <v>0</v>
      </c>
      <c r="M489">
        <f t="shared" si="105"/>
        <v>0</v>
      </c>
      <c r="N489">
        <f t="shared" si="98"/>
        <v>0</v>
      </c>
      <c r="O489" s="12">
        <f t="shared" si="99"/>
        <v>0</v>
      </c>
      <c r="P489" s="23">
        <f t="shared" si="106"/>
        <v>1</v>
      </c>
      <c r="Q489">
        <f t="shared" si="107"/>
        <v>100</v>
      </c>
    </row>
    <row r="490" spans="2:17">
      <c r="B490" s="15">
        <v>43457</v>
      </c>
      <c r="C490" s="12">
        <f>VLOOKUP(B490,'Hash distribution and Revenue '!B492:S1232,15,1)</f>
        <v>6127020.9078353439</v>
      </c>
      <c r="D490">
        <f>VLOOKUP(B490,'Hash distribution and Revenue '!B492:S1232,10,1)</f>
        <v>0</v>
      </c>
      <c r="E490" s="12">
        <f t="shared" si="100"/>
        <v>0</v>
      </c>
      <c r="F490" s="12">
        <f t="shared" si="96"/>
        <v>0</v>
      </c>
      <c r="G490">
        <f t="shared" si="97"/>
        <v>0</v>
      </c>
      <c r="H490">
        <f t="shared" si="101"/>
        <v>0</v>
      </c>
      <c r="I490" s="21">
        <f t="shared" si="108"/>
        <v>0</v>
      </c>
      <c r="J490">
        <f t="shared" si="102"/>
        <v>0</v>
      </c>
      <c r="K490">
        <f t="shared" si="103"/>
        <v>0</v>
      </c>
      <c r="L490">
        <f t="shared" si="104"/>
        <v>0</v>
      </c>
      <c r="M490">
        <f t="shared" si="105"/>
        <v>0</v>
      </c>
      <c r="N490">
        <f t="shared" si="98"/>
        <v>0</v>
      </c>
      <c r="O490" s="12">
        <f t="shared" si="99"/>
        <v>0</v>
      </c>
      <c r="P490" s="23">
        <f t="shared" si="106"/>
        <v>1</v>
      </c>
      <c r="Q490">
        <f t="shared" si="107"/>
        <v>100</v>
      </c>
    </row>
    <row r="491" spans="2:17">
      <c r="B491" s="15">
        <v>43460</v>
      </c>
      <c r="C491" s="12">
        <f>VLOOKUP(B491,'Hash distribution and Revenue '!B493:S1233,15,1)</f>
        <v>6105264.0645279158</v>
      </c>
      <c r="D491">
        <f>VLOOKUP(B491,'Hash distribution and Revenue '!B493:S1233,10,1)</f>
        <v>0</v>
      </c>
      <c r="E491" s="12">
        <f t="shared" si="100"/>
        <v>0</v>
      </c>
      <c r="F491" s="12">
        <f t="shared" si="96"/>
        <v>0</v>
      </c>
      <c r="G491">
        <f t="shared" si="97"/>
        <v>0</v>
      </c>
      <c r="H491">
        <f t="shared" si="101"/>
        <v>0</v>
      </c>
      <c r="I491" s="21">
        <f t="shared" si="108"/>
        <v>0</v>
      </c>
      <c r="J491">
        <f t="shared" si="102"/>
        <v>0</v>
      </c>
      <c r="K491">
        <f t="shared" si="103"/>
        <v>0</v>
      </c>
      <c r="L491">
        <f t="shared" si="104"/>
        <v>0</v>
      </c>
      <c r="M491">
        <f t="shared" si="105"/>
        <v>0</v>
      </c>
      <c r="N491">
        <f t="shared" si="98"/>
        <v>0</v>
      </c>
      <c r="O491" s="12">
        <f t="shared" si="99"/>
        <v>0</v>
      </c>
      <c r="P491" s="23">
        <f t="shared" si="106"/>
        <v>1</v>
      </c>
      <c r="Q491">
        <f t="shared" si="107"/>
        <v>100</v>
      </c>
    </row>
    <row r="492" spans="2:17">
      <c r="B492" s="15">
        <v>43463</v>
      </c>
      <c r="C492" s="12">
        <f>VLOOKUP(B492,'Hash distribution and Revenue '!B494:S1234,15,1)</f>
        <v>6415491.7133351471</v>
      </c>
      <c r="D492">
        <f>VLOOKUP(B492,'Hash distribution and Revenue '!B494:S1234,10,1)</f>
        <v>0</v>
      </c>
      <c r="E492" s="12">
        <f t="shared" si="100"/>
        <v>0</v>
      </c>
      <c r="F492" s="12">
        <f t="shared" si="96"/>
        <v>0</v>
      </c>
      <c r="G492">
        <f t="shared" si="97"/>
        <v>0</v>
      </c>
      <c r="H492">
        <f t="shared" si="101"/>
        <v>0</v>
      </c>
      <c r="I492" s="21">
        <f t="shared" si="108"/>
        <v>0</v>
      </c>
      <c r="J492">
        <f t="shared" si="102"/>
        <v>0</v>
      </c>
      <c r="K492">
        <f t="shared" si="103"/>
        <v>0</v>
      </c>
      <c r="L492">
        <f t="shared" si="104"/>
        <v>0</v>
      </c>
      <c r="M492">
        <f t="shared" si="105"/>
        <v>0</v>
      </c>
      <c r="N492">
        <f t="shared" si="98"/>
        <v>0</v>
      </c>
      <c r="O492" s="12">
        <f t="shared" si="99"/>
        <v>0</v>
      </c>
      <c r="P492" s="23">
        <f t="shared" si="106"/>
        <v>1</v>
      </c>
      <c r="Q492">
        <f t="shared" si="107"/>
        <v>100</v>
      </c>
    </row>
    <row r="493" spans="2:17">
      <c r="B493" s="15">
        <v>43466</v>
      </c>
      <c r="C493" s="12">
        <f>VLOOKUP(B493,'Hash distribution and Revenue '!B495:S1235,15,1)</f>
        <v>4273066.9434693838</v>
      </c>
      <c r="D493">
        <f>VLOOKUP(B493,'Hash distribution and Revenue '!B495:S1235,10,1)</f>
        <v>0</v>
      </c>
      <c r="E493" s="12">
        <f t="shared" si="100"/>
        <v>0</v>
      </c>
      <c r="F493" s="12">
        <f t="shared" si="96"/>
        <v>0</v>
      </c>
      <c r="G493">
        <f t="shared" si="97"/>
        <v>0</v>
      </c>
      <c r="H493">
        <f t="shared" si="101"/>
        <v>0</v>
      </c>
      <c r="I493" s="21">
        <f t="shared" si="108"/>
        <v>0</v>
      </c>
      <c r="J493">
        <f t="shared" si="102"/>
        <v>0</v>
      </c>
      <c r="K493">
        <f t="shared" si="103"/>
        <v>0</v>
      </c>
      <c r="L493">
        <f t="shared" si="104"/>
        <v>0</v>
      </c>
      <c r="M493">
        <f t="shared" si="105"/>
        <v>0</v>
      </c>
      <c r="N493">
        <f t="shared" si="98"/>
        <v>0</v>
      </c>
      <c r="O493" s="12">
        <f t="shared" si="99"/>
        <v>0</v>
      </c>
      <c r="P493" s="23">
        <f t="shared" si="106"/>
        <v>1</v>
      </c>
      <c r="Q493">
        <f t="shared" si="107"/>
        <v>100</v>
      </c>
    </row>
    <row r="494" spans="2:17">
      <c r="B494" s="15">
        <v>43469</v>
      </c>
      <c r="C494" s="12">
        <f>VLOOKUP(B494,'Hash distribution and Revenue '!B496:S1236,15,1)</f>
        <v>4370593.4889845084</v>
      </c>
      <c r="D494">
        <f>VLOOKUP(B494,'Hash distribution and Revenue '!B496:S1236,10,1)</f>
        <v>0</v>
      </c>
      <c r="E494" s="12">
        <f t="shared" si="100"/>
        <v>0</v>
      </c>
      <c r="F494" s="12">
        <f t="shared" si="96"/>
        <v>0</v>
      </c>
      <c r="G494">
        <f t="shared" si="97"/>
        <v>0</v>
      </c>
      <c r="H494">
        <f t="shared" si="101"/>
        <v>0</v>
      </c>
      <c r="I494" s="21">
        <f t="shared" si="108"/>
        <v>0</v>
      </c>
      <c r="J494">
        <f t="shared" si="102"/>
        <v>0</v>
      </c>
      <c r="K494">
        <f t="shared" si="103"/>
        <v>0</v>
      </c>
      <c r="L494">
        <f t="shared" si="104"/>
        <v>0</v>
      </c>
      <c r="M494">
        <f t="shared" si="105"/>
        <v>0</v>
      </c>
      <c r="N494">
        <f t="shared" si="98"/>
        <v>0</v>
      </c>
      <c r="O494" s="12">
        <f t="shared" si="99"/>
        <v>0</v>
      </c>
      <c r="P494" s="23">
        <f t="shared" si="106"/>
        <v>1</v>
      </c>
      <c r="Q494">
        <f t="shared" si="107"/>
        <v>100</v>
      </c>
    </row>
    <row r="495" spans="2:17">
      <c r="B495" s="15">
        <v>43472</v>
      </c>
      <c r="C495" s="12">
        <f>VLOOKUP(B495,'Hash distribution and Revenue '!B497:S1237,15,1)</f>
        <v>4699231.9846633514</v>
      </c>
      <c r="D495">
        <f>VLOOKUP(B495,'Hash distribution and Revenue '!B497:S1237,10,1)</f>
        <v>0</v>
      </c>
      <c r="E495" s="12">
        <f t="shared" si="100"/>
        <v>0</v>
      </c>
      <c r="F495" s="12">
        <f t="shared" si="96"/>
        <v>0</v>
      </c>
      <c r="G495">
        <f t="shared" si="97"/>
        <v>0</v>
      </c>
      <c r="H495">
        <f t="shared" si="101"/>
        <v>0</v>
      </c>
      <c r="I495" s="21">
        <f t="shared" si="108"/>
        <v>0</v>
      </c>
      <c r="J495">
        <f t="shared" si="102"/>
        <v>0</v>
      </c>
      <c r="K495">
        <f t="shared" si="103"/>
        <v>0</v>
      </c>
      <c r="L495">
        <f t="shared" si="104"/>
        <v>0</v>
      </c>
      <c r="M495">
        <f t="shared" si="105"/>
        <v>0</v>
      </c>
      <c r="N495">
        <f t="shared" si="98"/>
        <v>0</v>
      </c>
      <c r="O495" s="12">
        <f t="shared" si="99"/>
        <v>0</v>
      </c>
      <c r="P495" s="23">
        <f t="shared" si="106"/>
        <v>1</v>
      </c>
      <c r="Q495">
        <f t="shared" si="107"/>
        <v>100</v>
      </c>
    </row>
    <row r="496" spans="2:17">
      <c r="B496" s="15">
        <v>43475</v>
      </c>
      <c r="C496" s="12">
        <f>VLOOKUP(B496,'Hash distribution and Revenue '!B498:S1238,15,1)</f>
        <v>4283905.2545285029</v>
      </c>
      <c r="D496">
        <f>VLOOKUP(B496,'Hash distribution and Revenue '!B498:S1238,10,1)</f>
        <v>0</v>
      </c>
      <c r="E496" s="12">
        <f t="shared" si="100"/>
        <v>0</v>
      </c>
      <c r="F496" s="12">
        <f t="shared" si="96"/>
        <v>0</v>
      </c>
      <c r="G496">
        <f t="shared" si="97"/>
        <v>0</v>
      </c>
      <c r="H496">
        <f t="shared" si="101"/>
        <v>0</v>
      </c>
      <c r="I496" s="21">
        <f t="shared" si="108"/>
        <v>0</v>
      </c>
      <c r="J496">
        <f t="shared" si="102"/>
        <v>0</v>
      </c>
      <c r="K496">
        <f t="shared" si="103"/>
        <v>0</v>
      </c>
      <c r="L496">
        <f t="shared" si="104"/>
        <v>0</v>
      </c>
      <c r="M496">
        <f t="shared" si="105"/>
        <v>0</v>
      </c>
      <c r="N496">
        <f t="shared" si="98"/>
        <v>0</v>
      </c>
      <c r="O496" s="12">
        <f t="shared" si="99"/>
        <v>0</v>
      </c>
      <c r="P496" s="23">
        <f t="shared" si="106"/>
        <v>1</v>
      </c>
      <c r="Q496">
        <f t="shared" si="107"/>
        <v>100</v>
      </c>
    </row>
    <row r="497" spans="2:17">
      <c r="B497" s="15">
        <v>43478</v>
      </c>
      <c r="C497" s="12">
        <f>VLOOKUP(B497,'Hash distribution and Revenue '!B499:S1239,15,1)</f>
        <v>4187532.2481798599</v>
      </c>
      <c r="D497">
        <f>VLOOKUP(B497,'Hash distribution and Revenue '!B499:S1239,10,1)</f>
        <v>0</v>
      </c>
      <c r="E497" s="12">
        <f t="shared" si="100"/>
        <v>0</v>
      </c>
      <c r="F497" s="12">
        <f t="shared" si="96"/>
        <v>0</v>
      </c>
      <c r="G497">
        <f t="shared" si="97"/>
        <v>0</v>
      </c>
      <c r="H497">
        <f t="shared" si="101"/>
        <v>0</v>
      </c>
      <c r="I497" s="21">
        <f t="shared" si="108"/>
        <v>0</v>
      </c>
      <c r="J497">
        <f t="shared" si="102"/>
        <v>0</v>
      </c>
      <c r="K497">
        <f t="shared" si="103"/>
        <v>0</v>
      </c>
      <c r="L497">
        <f t="shared" si="104"/>
        <v>0</v>
      </c>
      <c r="M497">
        <f t="shared" si="105"/>
        <v>0</v>
      </c>
      <c r="N497">
        <f t="shared" si="98"/>
        <v>0</v>
      </c>
      <c r="O497" s="12">
        <f t="shared" si="99"/>
        <v>0</v>
      </c>
      <c r="P497" s="23">
        <f t="shared" si="106"/>
        <v>1</v>
      </c>
      <c r="Q497">
        <f t="shared" si="107"/>
        <v>100</v>
      </c>
    </row>
    <row r="498" spans="2:17">
      <c r="B498" s="15">
        <v>43481</v>
      </c>
      <c r="C498" s="12">
        <f>VLOOKUP(B498,'Hash distribution and Revenue '!B500:S1240,15,1)</f>
        <v>4058284.6767463884</v>
      </c>
      <c r="D498">
        <f>VLOOKUP(B498,'Hash distribution and Revenue '!B500:S1240,10,1)</f>
        <v>0</v>
      </c>
      <c r="E498" s="12">
        <f t="shared" si="100"/>
        <v>0</v>
      </c>
      <c r="F498" s="12">
        <f t="shared" si="96"/>
        <v>0</v>
      </c>
      <c r="G498">
        <f t="shared" si="97"/>
        <v>0</v>
      </c>
      <c r="H498">
        <f t="shared" si="101"/>
        <v>0</v>
      </c>
      <c r="I498" s="21">
        <f t="shared" si="108"/>
        <v>0</v>
      </c>
      <c r="J498">
        <f t="shared" si="102"/>
        <v>0</v>
      </c>
      <c r="K498">
        <f t="shared" si="103"/>
        <v>0</v>
      </c>
      <c r="L498">
        <f t="shared" si="104"/>
        <v>0</v>
      </c>
      <c r="M498">
        <f t="shared" si="105"/>
        <v>0</v>
      </c>
      <c r="N498">
        <f t="shared" si="98"/>
        <v>0</v>
      </c>
      <c r="O498" s="12">
        <f t="shared" si="99"/>
        <v>0</v>
      </c>
      <c r="P498" s="23">
        <f t="shared" si="106"/>
        <v>1</v>
      </c>
      <c r="Q498">
        <f t="shared" si="107"/>
        <v>100</v>
      </c>
    </row>
    <row r="499" spans="2:17">
      <c r="B499" s="15">
        <v>43484</v>
      </c>
      <c r="C499" s="12">
        <f>VLOOKUP(B499,'Hash distribution and Revenue '!B501:S1241,15,1)</f>
        <v>3835577.301572978</v>
      </c>
      <c r="D499">
        <f>VLOOKUP(B499,'Hash distribution and Revenue '!B501:S1241,10,1)</f>
        <v>0</v>
      </c>
      <c r="E499" s="12">
        <f t="shared" si="100"/>
        <v>0</v>
      </c>
      <c r="F499" s="12">
        <f t="shared" si="96"/>
        <v>0</v>
      </c>
      <c r="G499">
        <f t="shared" si="97"/>
        <v>0</v>
      </c>
      <c r="H499">
        <f t="shared" si="101"/>
        <v>0</v>
      </c>
      <c r="I499" s="21">
        <f t="shared" si="108"/>
        <v>0</v>
      </c>
      <c r="J499">
        <f t="shared" si="102"/>
        <v>0</v>
      </c>
      <c r="K499">
        <f t="shared" si="103"/>
        <v>0</v>
      </c>
      <c r="L499">
        <f t="shared" si="104"/>
        <v>0</v>
      </c>
      <c r="M499">
        <f t="shared" si="105"/>
        <v>0</v>
      </c>
      <c r="N499">
        <f t="shared" si="98"/>
        <v>0</v>
      </c>
      <c r="O499" s="12">
        <f t="shared" si="99"/>
        <v>0</v>
      </c>
      <c r="P499" s="23">
        <f t="shared" si="106"/>
        <v>1</v>
      </c>
      <c r="Q499">
        <f t="shared" si="107"/>
        <v>100</v>
      </c>
    </row>
    <row r="500" spans="2:17">
      <c r="B500" s="15">
        <v>43487</v>
      </c>
      <c r="C500" s="12">
        <f>VLOOKUP(B500,'Hash distribution and Revenue '!B502:S1242,15,1)</f>
        <v>3802573.3821902252</v>
      </c>
      <c r="D500">
        <f>VLOOKUP(B500,'Hash distribution and Revenue '!B502:S1242,10,1)</f>
        <v>0</v>
      </c>
      <c r="E500" s="12">
        <f t="shared" si="100"/>
        <v>0</v>
      </c>
      <c r="F500" s="12">
        <f t="shared" si="96"/>
        <v>0</v>
      </c>
      <c r="G500">
        <f t="shared" si="97"/>
        <v>0</v>
      </c>
      <c r="H500">
        <f t="shared" si="101"/>
        <v>0</v>
      </c>
      <c r="I500" s="21">
        <f t="shared" si="108"/>
        <v>0</v>
      </c>
      <c r="J500">
        <f t="shared" si="102"/>
        <v>0</v>
      </c>
      <c r="K500">
        <f t="shared" si="103"/>
        <v>0</v>
      </c>
      <c r="L500">
        <f t="shared" si="104"/>
        <v>0</v>
      </c>
      <c r="M500">
        <f t="shared" si="105"/>
        <v>0</v>
      </c>
      <c r="N500">
        <f t="shared" si="98"/>
        <v>0</v>
      </c>
      <c r="O500" s="12">
        <f t="shared" si="99"/>
        <v>0</v>
      </c>
      <c r="P500" s="23">
        <f t="shared" si="106"/>
        <v>1</v>
      </c>
      <c r="Q500">
        <f t="shared" si="107"/>
        <v>100</v>
      </c>
    </row>
    <row r="501" spans="2:17">
      <c r="B501" s="15">
        <v>43490</v>
      </c>
      <c r="C501" s="12">
        <f>VLOOKUP(B501,'Hash distribution and Revenue '!B503:S1243,15,1)</f>
        <v>3846675.6533871205</v>
      </c>
      <c r="D501">
        <f>VLOOKUP(B501,'Hash distribution and Revenue '!B503:S1243,10,1)</f>
        <v>0</v>
      </c>
      <c r="E501" s="12">
        <f t="shared" si="100"/>
        <v>0</v>
      </c>
      <c r="F501" s="12">
        <f t="shared" si="96"/>
        <v>0</v>
      </c>
      <c r="G501">
        <f t="shared" si="97"/>
        <v>0</v>
      </c>
      <c r="H501">
        <f t="shared" si="101"/>
        <v>0</v>
      </c>
      <c r="I501" s="21">
        <f t="shared" si="108"/>
        <v>0</v>
      </c>
      <c r="J501">
        <f t="shared" si="102"/>
        <v>0</v>
      </c>
      <c r="K501">
        <f t="shared" si="103"/>
        <v>0</v>
      </c>
      <c r="L501">
        <f t="shared" si="104"/>
        <v>0</v>
      </c>
      <c r="M501">
        <f t="shared" si="105"/>
        <v>0</v>
      </c>
      <c r="N501">
        <f t="shared" si="98"/>
        <v>0</v>
      </c>
      <c r="O501" s="12">
        <f t="shared" si="99"/>
        <v>0</v>
      </c>
      <c r="P501" s="23">
        <f t="shared" si="106"/>
        <v>1</v>
      </c>
      <c r="Q501">
        <f t="shared" si="107"/>
        <v>100</v>
      </c>
    </row>
    <row r="502" spans="2:17">
      <c r="B502" s="15">
        <v>43493</v>
      </c>
      <c r="C502" s="12">
        <f>VLOOKUP(B502,'Hash distribution and Revenue '!B504:S1244,15,1)</f>
        <v>3951620.7888072068</v>
      </c>
      <c r="D502">
        <f>VLOOKUP(B502,'Hash distribution and Revenue '!B504:S1244,10,1)</f>
        <v>0</v>
      </c>
      <c r="E502" s="12">
        <f t="shared" si="100"/>
        <v>0</v>
      </c>
      <c r="F502" s="12">
        <f t="shared" si="96"/>
        <v>0</v>
      </c>
      <c r="G502">
        <f t="shared" si="97"/>
        <v>0</v>
      </c>
      <c r="H502">
        <f t="shared" si="101"/>
        <v>0</v>
      </c>
      <c r="I502" s="21">
        <f t="shared" si="108"/>
        <v>0</v>
      </c>
      <c r="J502">
        <f t="shared" si="102"/>
        <v>0</v>
      </c>
      <c r="K502">
        <f t="shared" si="103"/>
        <v>0</v>
      </c>
      <c r="L502">
        <f t="shared" si="104"/>
        <v>0</v>
      </c>
      <c r="M502">
        <f t="shared" si="105"/>
        <v>0</v>
      </c>
      <c r="N502">
        <f t="shared" si="98"/>
        <v>0</v>
      </c>
      <c r="O502" s="12">
        <f t="shared" si="99"/>
        <v>0</v>
      </c>
      <c r="P502" s="23">
        <f t="shared" si="106"/>
        <v>1</v>
      </c>
      <c r="Q502">
        <f t="shared" si="107"/>
        <v>100</v>
      </c>
    </row>
    <row r="503" spans="2:17">
      <c r="B503" s="15">
        <v>43496</v>
      </c>
      <c r="C503" s="12">
        <f>VLOOKUP(B503,'Hash distribution and Revenue '!B505:S1245,15,1)</f>
        <v>3891900.4060470862</v>
      </c>
      <c r="D503">
        <f>VLOOKUP(B503,'Hash distribution and Revenue '!B505:S1245,10,1)</f>
        <v>0</v>
      </c>
      <c r="E503" s="12">
        <f t="shared" si="100"/>
        <v>0</v>
      </c>
      <c r="F503" s="12">
        <f t="shared" si="96"/>
        <v>0</v>
      </c>
      <c r="G503">
        <f t="shared" si="97"/>
        <v>0</v>
      </c>
      <c r="H503">
        <f t="shared" si="101"/>
        <v>0</v>
      </c>
      <c r="I503" s="21">
        <f t="shared" si="108"/>
        <v>0</v>
      </c>
      <c r="J503">
        <f t="shared" si="102"/>
        <v>0</v>
      </c>
      <c r="K503">
        <f t="shared" si="103"/>
        <v>0</v>
      </c>
      <c r="L503">
        <f t="shared" si="104"/>
        <v>0</v>
      </c>
      <c r="M503">
        <f t="shared" si="105"/>
        <v>0</v>
      </c>
      <c r="N503">
        <f t="shared" si="98"/>
        <v>0</v>
      </c>
      <c r="O503" s="12">
        <f t="shared" si="99"/>
        <v>0</v>
      </c>
      <c r="P503" s="23">
        <f t="shared" si="106"/>
        <v>1</v>
      </c>
      <c r="Q503">
        <f t="shared" si="107"/>
        <v>100</v>
      </c>
    </row>
    <row r="504" spans="2:17">
      <c r="B504" s="15">
        <v>43499</v>
      </c>
      <c r="C504" s="12">
        <f>VLOOKUP(B504,'Hash distribution and Revenue '!B506:S1246,15,1)</f>
        <v>3890156.5863387324</v>
      </c>
      <c r="D504">
        <f>VLOOKUP(B504,'Hash distribution and Revenue '!B506:S1246,10,1)</f>
        <v>0</v>
      </c>
      <c r="E504" s="12">
        <f t="shared" si="100"/>
        <v>0</v>
      </c>
      <c r="F504" s="12">
        <f t="shared" si="96"/>
        <v>0</v>
      </c>
      <c r="G504">
        <f t="shared" si="97"/>
        <v>0</v>
      </c>
      <c r="H504">
        <f t="shared" si="101"/>
        <v>0</v>
      </c>
      <c r="I504" s="21">
        <f t="shared" si="108"/>
        <v>0</v>
      </c>
      <c r="J504">
        <f t="shared" si="102"/>
        <v>0</v>
      </c>
      <c r="K504">
        <f t="shared" si="103"/>
        <v>0</v>
      </c>
      <c r="L504">
        <f t="shared" si="104"/>
        <v>0</v>
      </c>
      <c r="M504">
        <f t="shared" si="105"/>
        <v>0</v>
      </c>
      <c r="N504">
        <f t="shared" si="98"/>
        <v>0</v>
      </c>
      <c r="O504" s="12">
        <f t="shared" si="99"/>
        <v>0</v>
      </c>
      <c r="P504" s="23">
        <f t="shared" si="106"/>
        <v>1</v>
      </c>
      <c r="Q504">
        <f t="shared" si="107"/>
        <v>100</v>
      </c>
    </row>
    <row r="505" spans="2:17">
      <c r="B505" s="15">
        <v>43502</v>
      </c>
      <c r="C505" s="12">
        <f>VLOOKUP(B505,'Hash distribution and Revenue '!B507:S1247,15,1)</f>
        <v>3807816.5946510169</v>
      </c>
      <c r="D505">
        <f>VLOOKUP(B505,'Hash distribution and Revenue '!B507:S1247,10,1)</f>
        <v>0</v>
      </c>
      <c r="E505" s="12">
        <f t="shared" si="100"/>
        <v>0</v>
      </c>
      <c r="F505" s="12">
        <f t="shared" si="96"/>
        <v>0</v>
      </c>
      <c r="G505">
        <f t="shared" si="97"/>
        <v>0</v>
      </c>
      <c r="H505">
        <f t="shared" si="101"/>
        <v>0</v>
      </c>
      <c r="I505" s="21">
        <f t="shared" si="108"/>
        <v>0</v>
      </c>
      <c r="J505">
        <f t="shared" si="102"/>
        <v>0</v>
      </c>
      <c r="K505">
        <f t="shared" si="103"/>
        <v>0</v>
      </c>
      <c r="L505">
        <f t="shared" si="104"/>
        <v>0</v>
      </c>
      <c r="M505">
        <f t="shared" si="105"/>
        <v>0</v>
      </c>
      <c r="N505">
        <f t="shared" si="98"/>
        <v>0</v>
      </c>
      <c r="O505" s="12">
        <f t="shared" si="99"/>
        <v>0</v>
      </c>
      <c r="P505" s="23">
        <f t="shared" si="106"/>
        <v>1</v>
      </c>
      <c r="Q505">
        <f t="shared" si="107"/>
        <v>100</v>
      </c>
    </row>
    <row r="506" spans="2:17">
      <c r="B506" s="15">
        <v>43505</v>
      </c>
      <c r="C506" s="12">
        <f>VLOOKUP(B506,'Hash distribution and Revenue '!B508:S1248,15,1)</f>
        <v>4286912.6853235429</v>
      </c>
      <c r="D506">
        <f>VLOOKUP(B506,'Hash distribution and Revenue '!B508:S1248,10,1)</f>
        <v>0</v>
      </c>
      <c r="E506" s="12">
        <f t="shared" si="100"/>
        <v>0</v>
      </c>
      <c r="F506" s="12">
        <f t="shared" ref="F506:F563" si="109">E506/20</f>
        <v>0</v>
      </c>
      <c r="G506">
        <f t="shared" ref="G506:G563" si="110">F506*1.45*24</f>
        <v>0</v>
      </c>
      <c r="H506">
        <f t="shared" si="101"/>
        <v>0</v>
      </c>
      <c r="I506" s="21">
        <f t="shared" si="108"/>
        <v>0</v>
      </c>
      <c r="J506">
        <f t="shared" si="102"/>
        <v>0</v>
      </c>
      <c r="K506">
        <f t="shared" si="103"/>
        <v>0</v>
      </c>
      <c r="L506">
        <f t="shared" si="104"/>
        <v>0</v>
      </c>
      <c r="M506">
        <f t="shared" si="105"/>
        <v>0</v>
      </c>
      <c r="N506">
        <f t="shared" ref="N506:N563" si="111">F506*1899/7/547.5</f>
        <v>0</v>
      </c>
      <c r="O506" s="12">
        <f t="shared" si="99"/>
        <v>0</v>
      </c>
      <c r="P506" s="23">
        <f t="shared" si="106"/>
        <v>1</v>
      </c>
      <c r="Q506">
        <f t="shared" si="107"/>
        <v>100</v>
      </c>
    </row>
    <row r="507" spans="2:17">
      <c r="B507" s="15">
        <v>43508</v>
      </c>
      <c r="C507" s="12">
        <f>VLOOKUP(B507,'Hash distribution and Revenue '!B509:S1249,15,1)</f>
        <v>4149456.8915481498</v>
      </c>
      <c r="D507">
        <f>VLOOKUP(B507,'Hash distribution and Revenue '!B509:S1249,10,1)</f>
        <v>0</v>
      </c>
      <c r="E507" s="12">
        <f t="shared" si="100"/>
        <v>0</v>
      </c>
      <c r="F507" s="12">
        <f t="shared" si="109"/>
        <v>0</v>
      </c>
      <c r="G507">
        <f t="shared" si="110"/>
        <v>0</v>
      </c>
      <c r="H507">
        <f t="shared" si="101"/>
        <v>0</v>
      </c>
      <c r="I507" s="21">
        <f t="shared" si="108"/>
        <v>0</v>
      </c>
      <c r="J507">
        <f t="shared" si="102"/>
        <v>0</v>
      </c>
      <c r="K507">
        <f t="shared" si="103"/>
        <v>0</v>
      </c>
      <c r="L507">
        <f t="shared" si="104"/>
        <v>0</v>
      </c>
      <c r="M507">
        <f t="shared" si="105"/>
        <v>0</v>
      </c>
      <c r="N507">
        <f t="shared" si="111"/>
        <v>0</v>
      </c>
      <c r="O507" s="12">
        <f t="shared" si="99"/>
        <v>0</v>
      </c>
      <c r="P507" s="23">
        <f t="shared" si="106"/>
        <v>1</v>
      </c>
      <c r="Q507">
        <f t="shared" si="107"/>
        <v>100</v>
      </c>
    </row>
    <row r="508" spans="2:17">
      <c r="B508" s="15">
        <v>43511</v>
      </c>
      <c r="C508" s="12">
        <f>VLOOKUP(B508,'Hash distribution and Revenue '!B510:S1250,15,1)</f>
        <v>4059650.3634694442</v>
      </c>
      <c r="D508">
        <f>VLOOKUP(B508,'Hash distribution and Revenue '!B510:S1250,10,1)</f>
        <v>0</v>
      </c>
      <c r="E508" s="12">
        <f t="shared" si="100"/>
        <v>0</v>
      </c>
      <c r="F508" s="12">
        <f t="shared" si="109"/>
        <v>0</v>
      </c>
      <c r="G508">
        <f t="shared" si="110"/>
        <v>0</v>
      </c>
      <c r="H508">
        <f t="shared" si="101"/>
        <v>0</v>
      </c>
      <c r="I508" s="21">
        <f t="shared" si="108"/>
        <v>0</v>
      </c>
      <c r="J508">
        <f t="shared" si="102"/>
        <v>0</v>
      </c>
      <c r="K508">
        <f t="shared" si="103"/>
        <v>0</v>
      </c>
      <c r="L508">
        <f t="shared" si="104"/>
        <v>0</v>
      </c>
      <c r="M508">
        <f t="shared" si="105"/>
        <v>0</v>
      </c>
      <c r="N508">
        <f t="shared" si="111"/>
        <v>0</v>
      </c>
      <c r="O508" s="12">
        <f t="shared" si="99"/>
        <v>0</v>
      </c>
      <c r="P508" s="23">
        <f t="shared" si="106"/>
        <v>1</v>
      </c>
      <c r="Q508">
        <f t="shared" si="107"/>
        <v>100</v>
      </c>
    </row>
    <row r="509" spans="2:17">
      <c r="B509" s="15">
        <v>43514</v>
      </c>
      <c r="C509" s="12">
        <f>VLOOKUP(B509,'Hash distribution and Revenue '!B511:S1251,15,1)</f>
        <v>4180579.6131354738</v>
      </c>
      <c r="D509">
        <f>VLOOKUP(B509,'Hash distribution and Revenue '!B511:S1251,10,1)</f>
        <v>0</v>
      </c>
      <c r="E509" s="12">
        <f t="shared" si="100"/>
        <v>0</v>
      </c>
      <c r="F509" s="12">
        <f t="shared" si="109"/>
        <v>0</v>
      </c>
      <c r="G509">
        <f t="shared" si="110"/>
        <v>0</v>
      </c>
      <c r="H509">
        <f t="shared" si="101"/>
        <v>0</v>
      </c>
      <c r="I509" s="21">
        <f t="shared" si="108"/>
        <v>0</v>
      </c>
      <c r="J509">
        <f t="shared" si="102"/>
        <v>0</v>
      </c>
      <c r="K509">
        <f t="shared" si="103"/>
        <v>0</v>
      </c>
      <c r="L509">
        <f t="shared" si="104"/>
        <v>0</v>
      </c>
      <c r="M509">
        <f t="shared" si="105"/>
        <v>0</v>
      </c>
      <c r="N509">
        <f t="shared" si="111"/>
        <v>0</v>
      </c>
      <c r="O509" s="12">
        <f t="shared" si="99"/>
        <v>0</v>
      </c>
      <c r="P509" s="23">
        <f t="shared" si="106"/>
        <v>1</v>
      </c>
      <c r="Q509">
        <f t="shared" si="107"/>
        <v>100</v>
      </c>
    </row>
    <row r="510" spans="2:17">
      <c r="B510" s="15">
        <v>43517</v>
      </c>
      <c r="C510" s="12">
        <f>VLOOKUP(B510,'Hash distribution and Revenue '!B512:S1252,15,1)</f>
        <v>4483760.2521556895</v>
      </c>
      <c r="D510">
        <f>VLOOKUP(B510,'Hash distribution and Revenue '!B512:S1252,10,1)</f>
        <v>0</v>
      </c>
      <c r="E510" s="12">
        <f t="shared" si="100"/>
        <v>0</v>
      </c>
      <c r="F510" s="12">
        <f t="shared" si="109"/>
        <v>0</v>
      </c>
      <c r="G510">
        <f t="shared" si="110"/>
        <v>0</v>
      </c>
      <c r="H510">
        <f t="shared" si="101"/>
        <v>0</v>
      </c>
      <c r="I510" s="21">
        <f t="shared" si="108"/>
        <v>0</v>
      </c>
      <c r="J510">
        <f t="shared" si="102"/>
        <v>0</v>
      </c>
      <c r="K510">
        <f t="shared" si="103"/>
        <v>0</v>
      </c>
      <c r="L510">
        <f t="shared" si="104"/>
        <v>0</v>
      </c>
      <c r="M510">
        <f t="shared" si="105"/>
        <v>0</v>
      </c>
      <c r="N510">
        <f t="shared" si="111"/>
        <v>0</v>
      </c>
      <c r="O510" s="12">
        <f t="shared" si="99"/>
        <v>0</v>
      </c>
      <c r="P510" s="23">
        <f t="shared" si="106"/>
        <v>1</v>
      </c>
      <c r="Q510">
        <f t="shared" si="107"/>
        <v>100</v>
      </c>
    </row>
    <row r="511" spans="2:17">
      <c r="B511" s="15">
        <v>43520</v>
      </c>
      <c r="C511" s="12">
        <f>VLOOKUP(B511,'Hash distribution and Revenue '!B513:S1253,15,1)</f>
        <v>4279317.0197026655</v>
      </c>
      <c r="D511">
        <f>VLOOKUP(B511,'Hash distribution and Revenue '!B513:S1253,10,1)</f>
        <v>0</v>
      </c>
      <c r="E511" s="12">
        <f t="shared" si="100"/>
        <v>0</v>
      </c>
      <c r="F511" s="12">
        <f t="shared" si="109"/>
        <v>0</v>
      </c>
      <c r="G511">
        <f t="shared" si="110"/>
        <v>0</v>
      </c>
      <c r="H511">
        <f t="shared" si="101"/>
        <v>0</v>
      </c>
      <c r="I511" s="21">
        <f t="shared" si="108"/>
        <v>0</v>
      </c>
      <c r="J511">
        <f t="shared" si="102"/>
        <v>0</v>
      </c>
      <c r="K511">
        <f t="shared" si="103"/>
        <v>0</v>
      </c>
      <c r="L511">
        <f t="shared" si="104"/>
        <v>0</v>
      </c>
      <c r="M511">
        <f t="shared" si="105"/>
        <v>0</v>
      </c>
      <c r="N511">
        <f t="shared" si="111"/>
        <v>0</v>
      </c>
      <c r="O511" s="12">
        <f t="shared" si="99"/>
        <v>0</v>
      </c>
      <c r="P511" s="23">
        <f t="shared" si="106"/>
        <v>1</v>
      </c>
      <c r="Q511">
        <f t="shared" si="107"/>
        <v>100</v>
      </c>
    </row>
    <row r="512" spans="2:17">
      <c r="B512" s="15">
        <v>43523</v>
      </c>
      <c r="C512" s="12">
        <f>VLOOKUP(B512,'Hash distribution and Revenue '!B514:S1254,15,1)</f>
        <v>4147144.196510647</v>
      </c>
      <c r="D512">
        <f>VLOOKUP(B512,'Hash distribution and Revenue '!B514:S1254,10,1)</f>
        <v>0</v>
      </c>
      <c r="E512" s="12">
        <f t="shared" si="100"/>
        <v>0</v>
      </c>
      <c r="F512" s="12">
        <f t="shared" si="109"/>
        <v>0</v>
      </c>
      <c r="G512">
        <f t="shared" si="110"/>
        <v>0</v>
      </c>
      <c r="H512">
        <f t="shared" si="101"/>
        <v>0</v>
      </c>
      <c r="I512" s="21">
        <f t="shared" si="108"/>
        <v>0</v>
      </c>
      <c r="J512">
        <f t="shared" si="102"/>
        <v>0</v>
      </c>
      <c r="K512">
        <f t="shared" si="103"/>
        <v>0</v>
      </c>
      <c r="L512">
        <f t="shared" si="104"/>
        <v>0</v>
      </c>
      <c r="M512">
        <f t="shared" si="105"/>
        <v>0</v>
      </c>
      <c r="N512">
        <f t="shared" si="111"/>
        <v>0</v>
      </c>
      <c r="O512" s="12">
        <f t="shared" si="99"/>
        <v>0</v>
      </c>
      <c r="P512" s="23">
        <f t="shared" si="106"/>
        <v>1</v>
      </c>
      <c r="Q512">
        <f t="shared" si="107"/>
        <v>100</v>
      </c>
    </row>
    <row r="513" spans="2:17">
      <c r="B513" s="15">
        <v>43526</v>
      </c>
      <c r="C513" s="12">
        <f>VLOOKUP(B513,'Hash distribution and Revenue '!B515:S1255,15,1)</f>
        <v>4362286.310628227</v>
      </c>
      <c r="D513">
        <f>VLOOKUP(B513,'Hash distribution and Revenue '!B515:S1255,10,1)</f>
        <v>0</v>
      </c>
      <c r="E513" s="12">
        <f t="shared" si="100"/>
        <v>0</v>
      </c>
      <c r="F513" s="12">
        <f t="shared" si="109"/>
        <v>0</v>
      </c>
      <c r="G513">
        <f t="shared" si="110"/>
        <v>0</v>
      </c>
      <c r="H513">
        <f t="shared" si="101"/>
        <v>0</v>
      </c>
      <c r="I513" s="21">
        <f t="shared" si="108"/>
        <v>0</v>
      </c>
      <c r="J513">
        <f t="shared" si="102"/>
        <v>0</v>
      </c>
      <c r="K513">
        <f t="shared" si="103"/>
        <v>0</v>
      </c>
      <c r="L513">
        <f t="shared" si="104"/>
        <v>0</v>
      </c>
      <c r="M513">
        <f t="shared" si="105"/>
        <v>0</v>
      </c>
      <c r="N513">
        <f t="shared" si="111"/>
        <v>0</v>
      </c>
      <c r="O513" s="12">
        <f t="shared" ref="O513:O576" si="112">M513+N513</f>
        <v>0</v>
      </c>
      <c r="P513" s="23">
        <f t="shared" si="106"/>
        <v>1</v>
      </c>
      <c r="Q513">
        <f t="shared" si="107"/>
        <v>100</v>
      </c>
    </row>
    <row r="514" spans="2:17">
      <c r="B514" s="15">
        <v>43529</v>
      </c>
      <c r="C514" s="12">
        <f>VLOOKUP(B514,'Hash distribution and Revenue '!B516:S1256,15,1)</f>
        <v>4392820.5589100812</v>
      </c>
      <c r="D514">
        <f>VLOOKUP(B514,'Hash distribution and Revenue '!B516:S1256,10,1)</f>
        <v>0</v>
      </c>
      <c r="E514" s="12">
        <f t="shared" si="100"/>
        <v>0</v>
      </c>
      <c r="F514" s="12">
        <f t="shared" si="109"/>
        <v>0</v>
      </c>
      <c r="G514">
        <f t="shared" si="110"/>
        <v>0</v>
      </c>
      <c r="H514">
        <f t="shared" si="101"/>
        <v>0</v>
      </c>
      <c r="I514" s="21">
        <f t="shared" si="108"/>
        <v>0</v>
      </c>
      <c r="J514">
        <f t="shared" si="102"/>
        <v>0</v>
      </c>
      <c r="K514">
        <f t="shared" si="103"/>
        <v>0</v>
      </c>
      <c r="L514">
        <f t="shared" si="104"/>
        <v>0</v>
      </c>
      <c r="M514">
        <f t="shared" si="105"/>
        <v>0</v>
      </c>
      <c r="N514">
        <f t="shared" si="111"/>
        <v>0</v>
      </c>
      <c r="O514" s="12">
        <f t="shared" si="112"/>
        <v>0</v>
      </c>
      <c r="P514" s="23">
        <f t="shared" si="106"/>
        <v>1</v>
      </c>
      <c r="Q514">
        <f t="shared" si="107"/>
        <v>100</v>
      </c>
    </row>
    <row r="515" spans="2:17">
      <c r="B515" s="15">
        <v>43532</v>
      </c>
      <c r="C515" s="12">
        <f>VLOOKUP(B515,'Hash distribution and Revenue '!B517:S1257,15,1)</f>
        <v>4266442.9594505848</v>
      </c>
      <c r="D515">
        <f>VLOOKUP(B515,'Hash distribution and Revenue '!B517:S1257,10,1)</f>
        <v>0</v>
      </c>
      <c r="E515" s="12">
        <f t="shared" si="100"/>
        <v>0</v>
      </c>
      <c r="F515" s="12">
        <f t="shared" si="109"/>
        <v>0</v>
      </c>
      <c r="G515">
        <f t="shared" si="110"/>
        <v>0</v>
      </c>
      <c r="H515">
        <f t="shared" si="101"/>
        <v>0</v>
      </c>
      <c r="I515" s="21">
        <f t="shared" si="108"/>
        <v>0</v>
      </c>
      <c r="J515">
        <f t="shared" si="102"/>
        <v>0</v>
      </c>
      <c r="K515">
        <f t="shared" si="103"/>
        <v>0</v>
      </c>
      <c r="L515">
        <f t="shared" si="104"/>
        <v>0</v>
      </c>
      <c r="M515">
        <f t="shared" si="105"/>
        <v>0</v>
      </c>
      <c r="N515">
        <f t="shared" si="111"/>
        <v>0</v>
      </c>
      <c r="O515" s="12">
        <f t="shared" si="112"/>
        <v>0</v>
      </c>
      <c r="P515" s="23">
        <f t="shared" si="106"/>
        <v>1</v>
      </c>
      <c r="Q515">
        <f t="shared" si="107"/>
        <v>100</v>
      </c>
    </row>
    <row r="516" spans="2:17">
      <c r="B516" s="15">
        <v>43535</v>
      </c>
      <c r="C516" s="12">
        <f>VLOOKUP(B516,'Hash distribution and Revenue '!B518:S1258,15,1)</f>
        <v>4196398.42398954</v>
      </c>
      <c r="D516">
        <f>VLOOKUP(B516,'Hash distribution and Revenue '!B518:S1258,10,1)</f>
        <v>0</v>
      </c>
      <c r="E516" s="12">
        <f t="shared" si="100"/>
        <v>0</v>
      </c>
      <c r="F516" s="12">
        <f t="shared" si="109"/>
        <v>0</v>
      </c>
      <c r="G516">
        <f t="shared" si="110"/>
        <v>0</v>
      </c>
      <c r="H516">
        <f t="shared" si="101"/>
        <v>0</v>
      </c>
      <c r="I516" s="21">
        <f t="shared" si="108"/>
        <v>0</v>
      </c>
      <c r="J516">
        <f t="shared" si="102"/>
        <v>0</v>
      </c>
      <c r="K516">
        <f t="shared" si="103"/>
        <v>0</v>
      </c>
      <c r="L516">
        <f t="shared" si="104"/>
        <v>0</v>
      </c>
      <c r="M516">
        <f t="shared" si="105"/>
        <v>0</v>
      </c>
      <c r="N516">
        <f t="shared" si="111"/>
        <v>0</v>
      </c>
      <c r="O516" s="12">
        <f t="shared" si="112"/>
        <v>0</v>
      </c>
      <c r="P516" s="23">
        <f t="shared" si="106"/>
        <v>1</v>
      </c>
      <c r="Q516">
        <f t="shared" si="107"/>
        <v>100</v>
      </c>
    </row>
    <row r="517" spans="2:17">
      <c r="B517" s="15">
        <v>43538</v>
      </c>
      <c r="C517" s="12">
        <f>VLOOKUP(B517,'Hash distribution and Revenue '!B519:S1259,15,1)</f>
        <v>4169266.7637658315</v>
      </c>
      <c r="D517">
        <f>VLOOKUP(B517,'Hash distribution and Revenue '!B519:S1259,10,1)</f>
        <v>0</v>
      </c>
      <c r="E517" s="12">
        <f t="shared" si="100"/>
        <v>0</v>
      </c>
      <c r="F517" s="12">
        <f t="shared" si="109"/>
        <v>0</v>
      </c>
      <c r="G517">
        <f t="shared" si="110"/>
        <v>0</v>
      </c>
      <c r="H517">
        <f t="shared" si="101"/>
        <v>0</v>
      </c>
      <c r="I517" s="21">
        <f t="shared" si="108"/>
        <v>0</v>
      </c>
      <c r="J517">
        <f t="shared" si="102"/>
        <v>0</v>
      </c>
      <c r="K517">
        <f t="shared" si="103"/>
        <v>0</v>
      </c>
      <c r="L517">
        <f t="shared" si="104"/>
        <v>0</v>
      </c>
      <c r="M517">
        <f t="shared" si="105"/>
        <v>0</v>
      </c>
      <c r="N517">
        <f t="shared" si="111"/>
        <v>0</v>
      </c>
      <c r="O517" s="12">
        <f t="shared" si="112"/>
        <v>0</v>
      </c>
      <c r="P517" s="23">
        <f t="shared" si="106"/>
        <v>1</v>
      </c>
      <c r="Q517">
        <f t="shared" si="107"/>
        <v>100</v>
      </c>
    </row>
    <row r="518" spans="2:17">
      <c r="B518" s="15">
        <v>43541</v>
      </c>
      <c r="C518" s="12">
        <f>VLOOKUP(B518,'Hash distribution and Revenue '!B520:S1260,15,1)</f>
        <v>4393917.7537655579</v>
      </c>
      <c r="D518">
        <f>VLOOKUP(B518,'Hash distribution and Revenue '!B520:S1260,10,1)</f>
        <v>0</v>
      </c>
      <c r="E518" s="12">
        <f t="shared" ref="E518:E581" si="113">D518*1000000</f>
        <v>0</v>
      </c>
      <c r="F518" s="12">
        <f t="shared" si="109"/>
        <v>0</v>
      </c>
      <c r="G518">
        <f t="shared" si="110"/>
        <v>0</v>
      </c>
      <c r="H518">
        <f t="shared" ref="H518:H581" si="114">G518*0.127</f>
        <v>0</v>
      </c>
      <c r="I518" s="21">
        <f t="shared" si="108"/>
        <v>0</v>
      </c>
      <c r="J518">
        <f t="shared" ref="J518:J581" si="115">G518*0.06</f>
        <v>0</v>
      </c>
      <c r="K518">
        <f t="shared" ref="K518:K581" si="116">G518*0.05</f>
        <v>0</v>
      </c>
      <c r="L518">
        <f t="shared" ref="L518:L581" si="117">G518*0.04</f>
        <v>0</v>
      </c>
      <c r="M518">
        <f t="shared" ref="M518:M581" si="118">G518*0.02</f>
        <v>0</v>
      </c>
      <c r="N518">
        <f t="shared" si="111"/>
        <v>0</v>
      </c>
      <c r="O518" s="12">
        <f t="shared" si="112"/>
        <v>0</v>
      </c>
      <c r="P518" s="23">
        <f t="shared" ref="P518:P581" si="119">(C518-O518)/C518</f>
        <v>1</v>
      </c>
      <c r="Q518">
        <f t="shared" ref="Q518:Q581" si="120">P518*100</f>
        <v>100</v>
      </c>
    </row>
    <row r="519" spans="2:17">
      <c r="B519" s="15">
        <v>43544</v>
      </c>
      <c r="C519" s="12">
        <f>VLOOKUP(B519,'Hash distribution and Revenue '!B521:S1261,15,1)</f>
        <v>4701769.8509339225</v>
      </c>
      <c r="D519">
        <f>VLOOKUP(B519,'Hash distribution and Revenue '!B521:S1261,10,1)</f>
        <v>0</v>
      </c>
      <c r="E519" s="12">
        <f t="shared" si="113"/>
        <v>0</v>
      </c>
      <c r="F519" s="12">
        <f t="shared" si="109"/>
        <v>0</v>
      </c>
      <c r="G519">
        <f t="shared" si="110"/>
        <v>0</v>
      </c>
      <c r="H519">
        <f t="shared" si="114"/>
        <v>0</v>
      </c>
      <c r="I519" s="21">
        <f t="shared" ref="I519:I582" si="121">G519*$I$5</f>
        <v>0</v>
      </c>
      <c r="J519">
        <f t="shared" si="115"/>
        <v>0</v>
      </c>
      <c r="K519">
        <f t="shared" si="116"/>
        <v>0</v>
      </c>
      <c r="L519">
        <f t="shared" si="117"/>
        <v>0</v>
      </c>
      <c r="M519">
        <f t="shared" si="118"/>
        <v>0</v>
      </c>
      <c r="N519">
        <f t="shared" si="111"/>
        <v>0</v>
      </c>
      <c r="O519" s="12">
        <f t="shared" si="112"/>
        <v>0</v>
      </c>
      <c r="P519" s="23">
        <f t="shared" si="119"/>
        <v>1</v>
      </c>
      <c r="Q519">
        <f t="shared" si="120"/>
        <v>100</v>
      </c>
    </row>
    <row r="520" spans="2:17">
      <c r="B520" s="15">
        <v>43547</v>
      </c>
      <c r="C520" s="12">
        <f>VLOOKUP(B520,'Hash distribution and Revenue '!B522:S1262,15,1)</f>
        <v>4840185.3321896624</v>
      </c>
      <c r="D520">
        <f>VLOOKUP(B520,'Hash distribution and Revenue '!B522:S1262,10,1)</f>
        <v>0</v>
      </c>
      <c r="E520" s="12">
        <f t="shared" si="113"/>
        <v>0</v>
      </c>
      <c r="F520" s="12">
        <f t="shared" si="109"/>
        <v>0</v>
      </c>
      <c r="G520">
        <f t="shared" si="110"/>
        <v>0</v>
      </c>
      <c r="H520">
        <f t="shared" si="114"/>
        <v>0</v>
      </c>
      <c r="I520" s="21">
        <f t="shared" si="121"/>
        <v>0</v>
      </c>
      <c r="J520">
        <f t="shared" si="115"/>
        <v>0</v>
      </c>
      <c r="K520">
        <f t="shared" si="116"/>
        <v>0</v>
      </c>
      <c r="L520">
        <f t="shared" si="117"/>
        <v>0</v>
      </c>
      <c r="M520">
        <f t="shared" si="118"/>
        <v>0</v>
      </c>
      <c r="N520">
        <f t="shared" si="111"/>
        <v>0</v>
      </c>
      <c r="O520" s="12">
        <f t="shared" si="112"/>
        <v>0</v>
      </c>
      <c r="P520" s="23">
        <f t="shared" si="119"/>
        <v>1</v>
      </c>
      <c r="Q520">
        <f t="shared" si="120"/>
        <v>100</v>
      </c>
    </row>
    <row r="521" spans="2:17">
      <c r="B521" s="15">
        <v>43550</v>
      </c>
      <c r="C521" s="12">
        <f>VLOOKUP(B521,'Hash distribution and Revenue '!B523:S1263,15,1)</f>
        <v>4552635.5765811466</v>
      </c>
      <c r="D521">
        <f>VLOOKUP(B521,'Hash distribution and Revenue '!B523:S1263,10,1)</f>
        <v>0</v>
      </c>
      <c r="E521" s="12">
        <f t="shared" si="113"/>
        <v>0</v>
      </c>
      <c r="F521" s="12">
        <f t="shared" si="109"/>
        <v>0</v>
      </c>
      <c r="G521">
        <f t="shared" si="110"/>
        <v>0</v>
      </c>
      <c r="H521">
        <f t="shared" si="114"/>
        <v>0</v>
      </c>
      <c r="I521" s="21">
        <f t="shared" si="121"/>
        <v>0</v>
      </c>
      <c r="J521">
        <f t="shared" si="115"/>
        <v>0</v>
      </c>
      <c r="K521">
        <f t="shared" si="116"/>
        <v>0</v>
      </c>
      <c r="L521">
        <f t="shared" si="117"/>
        <v>0</v>
      </c>
      <c r="M521">
        <f t="shared" si="118"/>
        <v>0</v>
      </c>
      <c r="N521">
        <f t="shared" si="111"/>
        <v>0</v>
      </c>
      <c r="O521" s="12">
        <f t="shared" si="112"/>
        <v>0</v>
      </c>
      <c r="P521" s="23">
        <f t="shared" si="119"/>
        <v>1</v>
      </c>
      <c r="Q521">
        <f t="shared" si="120"/>
        <v>100</v>
      </c>
    </row>
    <row r="522" spans="2:17">
      <c r="B522" s="15">
        <v>43553</v>
      </c>
      <c r="C522" s="12">
        <f>VLOOKUP(B522,'Hash distribution and Revenue '!B524:S1264,15,1)</f>
        <v>4499614.2246881761</v>
      </c>
      <c r="D522">
        <f>VLOOKUP(B522,'Hash distribution and Revenue '!B524:S1264,10,1)</f>
        <v>0</v>
      </c>
      <c r="E522" s="12">
        <f t="shared" si="113"/>
        <v>0</v>
      </c>
      <c r="F522" s="12">
        <f t="shared" si="109"/>
        <v>0</v>
      </c>
      <c r="G522">
        <f t="shared" si="110"/>
        <v>0</v>
      </c>
      <c r="H522">
        <f t="shared" si="114"/>
        <v>0</v>
      </c>
      <c r="I522" s="21">
        <f t="shared" si="121"/>
        <v>0</v>
      </c>
      <c r="J522">
        <f t="shared" si="115"/>
        <v>0</v>
      </c>
      <c r="K522">
        <f t="shared" si="116"/>
        <v>0</v>
      </c>
      <c r="L522">
        <f t="shared" si="117"/>
        <v>0</v>
      </c>
      <c r="M522">
        <f t="shared" si="118"/>
        <v>0</v>
      </c>
      <c r="N522">
        <f t="shared" si="111"/>
        <v>0</v>
      </c>
      <c r="O522" s="12">
        <f t="shared" si="112"/>
        <v>0</v>
      </c>
      <c r="P522" s="23">
        <f t="shared" si="119"/>
        <v>1</v>
      </c>
      <c r="Q522">
        <f t="shared" si="120"/>
        <v>100</v>
      </c>
    </row>
    <row r="523" spans="2:17">
      <c r="B523" s="15">
        <v>43556</v>
      </c>
      <c r="C523" s="12">
        <f>VLOOKUP(B523,'Hash distribution and Revenue '!B525:S1265,15,1)</f>
        <v>4587227.0023756698</v>
      </c>
      <c r="D523">
        <f>VLOOKUP(B523,'Hash distribution and Revenue '!B525:S1265,10,1)</f>
        <v>0</v>
      </c>
      <c r="E523" s="12">
        <f t="shared" si="113"/>
        <v>0</v>
      </c>
      <c r="F523" s="12">
        <f t="shared" si="109"/>
        <v>0</v>
      </c>
      <c r="G523">
        <f t="shared" si="110"/>
        <v>0</v>
      </c>
      <c r="H523">
        <f t="shared" si="114"/>
        <v>0</v>
      </c>
      <c r="I523" s="21">
        <f t="shared" si="121"/>
        <v>0</v>
      </c>
      <c r="J523">
        <f t="shared" si="115"/>
        <v>0</v>
      </c>
      <c r="K523">
        <f t="shared" si="116"/>
        <v>0</v>
      </c>
      <c r="L523">
        <f t="shared" si="117"/>
        <v>0</v>
      </c>
      <c r="M523">
        <f t="shared" si="118"/>
        <v>0</v>
      </c>
      <c r="N523">
        <f t="shared" si="111"/>
        <v>0</v>
      </c>
      <c r="O523" s="12">
        <f t="shared" si="112"/>
        <v>0</v>
      </c>
      <c r="P523" s="23">
        <f t="shared" si="119"/>
        <v>1</v>
      </c>
      <c r="Q523">
        <f t="shared" si="120"/>
        <v>100</v>
      </c>
    </row>
    <row r="524" spans="2:17">
      <c r="B524" s="15">
        <v>43559</v>
      </c>
      <c r="C524" s="12">
        <f>VLOOKUP(B524,'Hash distribution and Revenue '!B526:S1266,15,1)</f>
        <v>5432046.078710204</v>
      </c>
      <c r="D524">
        <f>VLOOKUP(B524,'Hash distribution and Revenue '!B526:S1266,10,1)</f>
        <v>0</v>
      </c>
      <c r="E524" s="12">
        <f t="shared" si="113"/>
        <v>0</v>
      </c>
      <c r="F524" s="12">
        <f t="shared" si="109"/>
        <v>0</v>
      </c>
      <c r="G524">
        <f t="shared" si="110"/>
        <v>0</v>
      </c>
      <c r="H524">
        <f t="shared" si="114"/>
        <v>0</v>
      </c>
      <c r="I524" s="21">
        <f t="shared" si="121"/>
        <v>0</v>
      </c>
      <c r="J524">
        <f t="shared" si="115"/>
        <v>0</v>
      </c>
      <c r="K524">
        <f t="shared" si="116"/>
        <v>0</v>
      </c>
      <c r="L524">
        <f t="shared" si="117"/>
        <v>0</v>
      </c>
      <c r="M524">
        <f t="shared" si="118"/>
        <v>0</v>
      </c>
      <c r="N524">
        <f t="shared" si="111"/>
        <v>0</v>
      </c>
      <c r="O524" s="12">
        <f t="shared" si="112"/>
        <v>0</v>
      </c>
      <c r="P524" s="23">
        <f t="shared" si="119"/>
        <v>1</v>
      </c>
      <c r="Q524">
        <f t="shared" si="120"/>
        <v>100</v>
      </c>
    </row>
    <row r="525" spans="2:17">
      <c r="B525" s="15">
        <v>43562</v>
      </c>
      <c r="C525" s="12">
        <f>VLOOKUP(B525,'Hash distribution and Revenue '!B527:S1267,15,1)</f>
        <v>5713060.0126516735</v>
      </c>
      <c r="D525">
        <f>VLOOKUP(B525,'Hash distribution and Revenue '!B527:S1267,10,1)</f>
        <v>0</v>
      </c>
      <c r="E525" s="12">
        <f t="shared" si="113"/>
        <v>0</v>
      </c>
      <c r="F525" s="12">
        <f t="shared" si="109"/>
        <v>0</v>
      </c>
      <c r="G525">
        <f t="shared" si="110"/>
        <v>0</v>
      </c>
      <c r="H525">
        <f t="shared" si="114"/>
        <v>0</v>
      </c>
      <c r="I525" s="21">
        <f t="shared" si="121"/>
        <v>0</v>
      </c>
      <c r="J525">
        <f t="shared" si="115"/>
        <v>0</v>
      </c>
      <c r="K525">
        <f t="shared" si="116"/>
        <v>0</v>
      </c>
      <c r="L525">
        <f t="shared" si="117"/>
        <v>0</v>
      </c>
      <c r="M525">
        <f t="shared" si="118"/>
        <v>0</v>
      </c>
      <c r="N525">
        <f t="shared" si="111"/>
        <v>0</v>
      </c>
      <c r="O525" s="12">
        <f t="shared" si="112"/>
        <v>0</v>
      </c>
      <c r="P525" s="23">
        <f t="shared" si="119"/>
        <v>1</v>
      </c>
      <c r="Q525">
        <f t="shared" si="120"/>
        <v>100</v>
      </c>
    </row>
    <row r="526" spans="2:17">
      <c r="B526" s="15">
        <v>43565</v>
      </c>
      <c r="C526" s="12">
        <f>VLOOKUP(B526,'Hash distribution and Revenue '!B528:S1268,15,1)</f>
        <v>5935805.8936699964</v>
      </c>
      <c r="D526">
        <f>VLOOKUP(B526,'Hash distribution and Revenue '!B528:S1268,10,1)</f>
        <v>0</v>
      </c>
      <c r="E526" s="12">
        <f t="shared" si="113"/>
        <v>0</v>
      </c>
      <c r="F526" s="12">
        <f t="shared" si="109"/>
        <v>0</v>
      </c>
      <c r="G526">
        <f t="shared" si="110"/>
        <v>0</v>
      </c>
      <c r="H526">
        <f t="shared" si="114"/>
        <v>0</v>
      </c>
      <c r="I526" s="21">
        <f t="shared" si="121"/>
        <v>0</v>
      </c>
      <c r="J526">
        <f t="shared" si="115"/>
        <v>0</v>
      </c>
      <c r="K526">
        <f t="shared" si="116"/>
        <v>0</v>
      </c>
      <c r="L526">
        <f t="shared" si="117"/>
        <v>0</v>
      </c>
      <c r="M526">
        <f t="shared" si="118"/>
        <v>0</v>
      </c>
      <c r="N526">
        <f t="shared" si="111"/>
        <v>0</v>
      </c>
      <c r="O526" s="12">
        <f t="shared" si="112"/>
        <v>0</v>
      </c>
      <c r="P526" s="23">
        <f t="shared" si="119"/>
        <v>1</v>
      </c>
      <c r="Q526">
        <f t="shared" si="120"/>
        <v>100</v>
      </c>
    </row>
    <row r="527" spans="2:17">
      <c r="B527" s="15">
        <v>43568</v>
      </c>
      <c r="C527" s="12">
        <f>VLOOKUP(B527,'Hash distribution and Revenue '!B529:S1269,15,1)</f>
        <v>5675817.8805008763</v>
      </c>
      <c r="D527">
        <f>VLOOKUP(B527,'Hash distribution and Revenue '!B529:S1269,10,1)</f>
        <v>0</v>
      </c>
      <c r="E527" s="12">
        <f t="shared" si="113"/>
        <v>0</v>
      </c>
      <c r="F527" s="12">
        <f t="shared" si="109"/>
        <v>0</v>
      </c>
      <c r="G527">
        <f t="shared" si="110"/>
        <v>0</v>
      </c>
      <c r="H527">
        <f t="shared" si="114"/>
        <v>0</v>
      </c>
      <c r="I527" s="21">
        <f t="shared" si="121"/>
        <v>0</v>
      </c>
      <c r="J527">
        <f t="shared" si="115"/>
        <v>0</v>
      </c>
      <c r="K527">
        <f t="shared" si="116"/>
        <v>0</v>
      </c>
      <c r="L527">
        <f t="shared" si="117"/>
        <v>0</v>
      </c>
      <c r="M527">
        <f t="shared" si="118"/>
        <v>0</v>
      </c>
      <c r="N527">
        <f t="shared" si="111"/>
        <v>0</v>
      </c>
      <c r="O527" s="12">
        <f t="shared" si="112"/>
        <v>0</v>
      </c>
      <c r="P527" s="23">
        <f t="shared" si="119"/>
        <v>1</v>
      </c>
      <c r="Q527">
        <f t="shared" si="120"/>
        <v>100</v>
      </c>
    </row>
    <row r="528" spans="2:17">
      <c r="B528" s="15">
        <v>43571</v>
      </c>
      <c r="C528" s="12">
        <f>VLOOKUP(B528,'Hash distribution and Revenue '!B530:S1270,15,1)</f>
        <v>5663099.5692576487</v>
      </c>
      <c r="D528">
        <f>VLOOKUP(B528,'Hash distribution and Revenue '!B530:S1270,10,1)</f>
        <v>0</v>
      </c>
      <c r="E528" s="12">
        <f t="shared" si="113"/>
        <v>0</v>
      </c>
      <c r="F528" s="12">
        <f t="shared" si="109"/>
        <v>0</v>
      </c>
      <c r="G528">
        <f t="shared" si="110"/>
        <v>0</v>
      </c>
      <c r="H528">
        <f t="shared" si="114"/>
        <v>0</v>
      </c>
      <c r="I528" s="21">
        <f t="shared" si="121"/>
        <v>0</v>
      </c>
      <c r="J528">
        <f t="shared" si="115"/>
        <v>0</v>
      </c>
      <c r="K528">
        <f t="shared" si="116"/>
        <v>0</v>
      </c>
      <c r="L528">
        <f t="shared" si="117"/>
        <v>0</v>
      </c>
      <c r="M528">
        <f t="shared" si="118"/>
        <v>0</v>
      </c>
      <c r="N528">
        <f t="shared" si="111"/>
        <v>0</v>
      </c>
      <c r="O528" s="12">
        <f t="shared" si="112"/>
        <v>0</v>
      </c>
      <c r="P528" s="23">
        <f t="shared" si="119"/>
        <v>1</v>
      </c>
      <c r="Q528">
        <f t="shared" si="120"/>
        <v>100</v>
      </c>
    </row>
    <row r="529" spans="2:17">
      <c r="B529" s="15">
        <v>43574</v>
      </c>
      <c r="C529" s="12">
        <f>VLOOKUP(B529,'Hash distribution and Revenue '!B531:S1271,15,1)</f>
        <v>5736922.9130072938</v>
      </c>
      <c r="D529">
        <f>VLOOKUP(B529,'Hash distribution and Revenue '!B531:S1271,10,1)</f>
        <v>0</v>
      </c>
      <c r="E529" s="12">
        <f t="shared" si="113"/>
        <v>0</v>
      </c>
      <c r="F529" s="12">
        <f t="shared" si="109"/>
        <v>0</v>
      </c>
      <c r="G529">
        <f t="shared" si="110"/>
        <v>0</v>
      </c>
      <c r="H529">
        <f t="shared" si="114"/>
        <v>0</v>
      </c>
      <c r="I529" s="21">
        <f t="shared" si="121"/>
        <v>0</v>
      </c>
      <c r="J529">
        <f t="shared" si="115"/>
        <v>0</v>
      </c>
      <c r="K529">
        <f t="shared" si="116"/>
        <v>0</v>
      </c>
      <c r="L529">
        <f t="shared" si="117"/>
        <v>0</v>
      </c>
      <c r="M529">
        <f t="shared" si="118"/>
        <v>0</v>
      </c>
      <c r="N529">
        <f t="shared" si="111"/>
        <v>0</v>
      </c>
      <c r="O529" s="12">
        <f t="shared" si="112"/>
        <v>0</v>
      </c>
      <c r="P529" s="23">
        <f t="shared" si="119"/>
        <v>1</v>
      </c>
      <c r="Q529">
        <f t="shared" si="120"/>
        <v>100</v>
      </c>
    </row>
    <row r="530" spans="2:17">
      <c r="B530" s="15">
        <v>43577</v>
      </c>
      <c r="C530" s="12">
        <f>VLOOKUP(B530,'Hash distribution and Revenue '!B532:S1272,15,1)</f>
        <v>5811948.4817243982</v>
      </c>
      <c r="D530">
        <f>VLOOKUP(B530,'Hash distribution and Revenue '!B532:S1272,10,1)</f>
        <v>0</v>
      </c>
      <c r="E530" s="12">
        <f t="shared" si="113"/>
        <v>0</v>
      </c>
      <c r="F530" s="12">
        <f t="shared" si="109"/>
        <v>0</v>
      </c>
      <c r="G530">
        <f t="shared" si="110"/>
        <v>0</v>
      </c>
      <c r="H530">
        <f t="shared" si="114"/>
        <v>0</v>
      </c>
      <c r="I530" s="21">
        <f t="shared" si="121"/>
        <v>0</v>
      </c>
      <c r="J530">
        <f t="shared" si="115"/>
        <v>0</v>
      </c>
      <c r="K530">
        <f t="shared" si="116"/>
        <v>0</v>
      </c>
      <c r="L530">
        <f t="shared" si="117"/>
        <v>0</v>
      </c>
      <c r="M530">
        <f t="shared" si="118"/>
        <v>0</v>
      </c>
      <c r="N530">
        <f t="shared" si="111"/>
        <v>0</v>
      </c>
      <c r="O530" s="12">
        <f t="shared" si="112"/>
        <v>0</v>
      </c>
      <c r="P530" s="23">
        <f t="shared" si="119"/>
        <v>1</v>
      </c>
      <c r="Q530">
        <f t="shared" si="120"/>
        <v>100</v>
      </c>
    </row>
    <row r="531" spans="2:17">
      <c r="B531" s="15">
        <v>43580</v>
      </c>
      <c r="C531" s="12">
        <f>VLOOKUP(B531,'Hash distribution and Revenue '!B533:S1273,15,1)</f>
        <v>5594626.2969283676</v>
      </c>
      <c r="D531">
        <f>VLOOKUP(B531,'Hash distribution and Revenue '!B533:S1273,10,1)</f>
        <v>0</v>
      </c>
      <c r="E531" s="12">
        <f t="shared" si="113"/>
        <v>0</v>
      </c>
      <c r="F531" s="12">
        <f t="shared" si="109"/>
        <v>0</v>
      </c>
      <c r="G531">
        <f t="shared" si="110"/>
        <v>0</v>
      </c>
      <c r="H531">
        <f t="shared" si="114"/>
        <v>0</v>
      </c>
      <c r="I531" s="21">
        <f t="shared" si="121"/>
        <v>0</v>
      </c>
      <c r="J531">
        <f t="shared" si="115"/>
        <v>0</v>
      </c>
      <c r="K531">
        <f t="shared" si="116"/>
        <v>0</v>
      </c>
      <c r="L531">
        <f t="shared" si="117"/>
        <v>0</v>
      </c>
      <c r="M531">
        <f t="shared" si="118"/>
        <v>0</v>
      </c>
      <c r="N531">
        <f t="shared" si="111"/>
        <v>0</v>
      </c>
      <c r="O531" s="12">
        <f t="shared" si="112"/>
        <v>0</v>
      </c>
      <c r="P531" s="23">
        <f t="shared" si="119"/>
        <v>1</v>
      </c>
      <c r="Q531">
        <f t="shared" si="120"/>
        <v>100</v>
      </c>
    </row>
    <row r="532" spans="2:17">
      <c r="B532" s="15">
        <v>43583</v>
      </c>
      <c r="C532" s="12">
        <f>VLOOKUP(B532,'Hash distribution and Revenue '!B534:S1274,15,1)</f>
        <v>5762463.6850021081</v>
      </c>
      <c r="D532">
        <f>VLOOKUP(B532,'Hash distribution and Revenue '!B534:S1274,10,1)</f>
        <v>0</v>
      </c>
      <c r="E532" s="12">
        <f t="shared" si="113"/>
        <v>0</v>
      </c>
      <c r="F532" s="12">
        <f t="shared" si="109"/>
        <v>0</v>
      </c>
      <c r="G532">
        <f t="shared" si="110"/>
        <v>0</v>
      </c>
      <c r="H532">
        <f t="shared" si="114"/>
        <v>0</v>
      </c>
      <c r="I532" s="21">
        <f t="shared" si="121"/>
        <v>0</v>
      </c>
      <c r="J532">
        <f t="shared" si="115"/>
        <v>0</v>
      </c>
      <c r="K532">
        <f t="shared" si="116"/>
        <v>0</v>
      </c>
      <c r="L532">
        <f t="shared" si="117"/>
        <v>0</v>
      </c>
      <c r="M532">
        <f t="shared" si="118"/>
        <v>0</v>
      </c>
      <c r="N532">
        <f t="shared" si="111"/>
        <v>0</v>
      </c>
      <c r="O532" s="12">
        <f t="shared" si="112"/>
        <v>0</v>
      </c>
      <c r="P532" s="23">
        <f t="shared" si="119"/>
        <v>1</v>
      </c>
      <c r="Q532">
        <f t="shared" si="120"/>
        <v>100</v>
      </c>
    </row>
    <row r="533" spans="2:17">
      <c r="B533" s="15">
        <v>43586</v>
      </c>
      <c r="C533" s="12">
        <f>VLOOKUP(B533,'Hash distribution and Revenue '!B535:S1275,15,1)</f>
        <v>6096946.949586221</v>
      </c>
      <c r="D533">
        <f>VLOOKUP(B533,'Hash distribution and Revenue '!B535:S1275,10,1)</f>
        <v>0</v>
      </c>
      <c r="E533" s="12">
        <f t="shared" si="113"/>
        <v>0</v>
      </c>
      <c r="F533" s="12">
        <f t="shared" si="109"/>
        <v>0</v>
      </c>
      <c r="G533">
        <f t="shared" si="110"/>
        <v>0</v>
      </c>
      <c r="H533">
        <f t="shared" si="114"/>
        <v>0</v>
      </c>
      <c r="I533" s="21">
        <f t="shared" si="121"/>
        <v>0</v>
      </c>
      <c r="J533">
        <f t="shared" si="115"/>
        <v>0</v>
      </c>
      <c r="K533">
        <f t="shared" si="116"/>
        <v>0</v>
      </c>
      <c r="L533">
        <f t="shared" si="117"/>
        <v>0</v>
      </c>
      <c r="M533">
        <f t="shared" si="118"/>
        <v>0</v>
      </c>
      <c r="N533">
        <f t="shared" si="111"/>
        <v>0</v>
      </c>
      <c r="O533" s="12">
        <f t="shared" si="112"/>
        <v>0</v>
      </c>
      <c r="P533" s="23">
        <f t="shared" si="119"/>
        <v>1</v>
      </c>
      <c r="Q533">
        <f t="shared" si="120"/>
        <v>100</v>
      </c>
    </row>
    <row r="534" spans="2:17">
      <c r="B534" s="15">
        <v>43589</v>
      </c>
      <c r="C534" s="12">
        <f>VLOOKUP(B534,'Hash distribution and Revenue '!B536:S1276,15,1)</f>
        <v>6677202.844138775</v>
      </c>
      <c r="D534">
        <f>VLOOKUP(B534,'Hash distribution and Revenue '!B536:S1276,10,1)</f>
        <v>0</v>
      </c>
      <c r="E534" s="12">
        <f t="shared" si="113"/>
        <v>0</v>
      </c>
      <c r="F534" s="12">
        <f t="shared" si="109"/>
        <v>0</v>
      </c>
      <c r="G534">
        <f t="shared" si="110"/>
        <v>0</v>
      </c>
      <c r="H534">
        <f t="shared" si="114"/>
        <v>0</v>
      </c>
      <c r="I534" s="21">
        <f t="shared" si="121"/>
        <v>0</v>
      </c>
      <c r="J534">
        <f t="shared" si="115"/>
        <v>0</v>
      </c>
      <c r="K534">
        <f t="shared" si="116"/>
        <v>0</v>
      </c>
      <c r="L534">
        <f t="shared" si="117"/>
        <v>0</v>
      </c>
      <c r="M534">
        <f t="shared" si="118"/>
        <v>0</v>
      </c>
      <c r="N534">
        <f t="shared" si="111"/>
        <v>0</v>
      </c>
      <c r="O534" s="12">
        <f t="shared" si="112"/>
        <v>0</v>
      </c>
      <c r="P534" s="23">
        <f t="shared" si="119"/>
        <v>1</v>
      </c>
      <c r="Q534">
        <f t="shared" si="120"/>
        <v>100</v>
      </c>
    </row>
    <row r="535" spans="2:17">
      <c r="B535" s="15">
        <v>43592</v>
      </c>
      <c r="C535" s="12">
        <f>VLOOKUP(B535,'Hash distribution and Revenue '!B537:S1277,15,1)</f>
        <v>6514373.6100359149</v>
      </c>
      <c r="D535">
        <f>VLOOKUP(B535,'Hash distribution and Revenue '!B537:S1277,10,1)</f>
        <v>0</v>
      </c>
      <c r="E535" s="12">
        <f t="shared" si="113"/>
        <v>0</v>
      </c>
      <c r="F535" s="12">
        <f t="shared" si="109"/>
        <v>0</v>
      </c>
      <c r="G535">
        <f t="shared" si="110"/>
        <v>0</v>
      </c>
      <c r="H535">
        <f t="shared" si="114"/>
        <v>0</v>
      </c>
      <c r="I535" s="21">
        <f t="shared" si="121"/>
        <v>0</v>
      </c>
      <c r="J535">
        <f t="shared" si="115"/>
        <v>0</v>
      </c>
      <c r="K535">
        <f t="shared" si="116"/>
        <v>0</v>
      </c>
      <c r="L535">
        <f t="shared" si="117"/>
        <v>0</v>
      </c>
      <c r="M535">
        <f t="shared" si="118"/>
        <v>0</v>
      </c>
      <c r="N535">
        <f t="shared" si="111"/>
        <v>0</v>
      </c>
      <c r="O535" s="12">
        <f t="shared" si="112"/>
        <v>0</v>
      </c>
      <c r="P535" s="23">
        <f t="shared" si="119"/>
        <v>1</v>
      </c>
      <c r="Q535">
        <f t="shared" si="120"/>
        <v>100</v>
      </c>
    </row>
    <row r="536" spans="2:17">
      <c r="B536" s="15">
        <v>43595</v>
      </c>
      <c r="C536" s="12">
        <f>VLOOKUP(B536,'Hash distribution and Revenue '!B538:S1278,15,1)</f>
        <v>6994106.1235431274</v>
      </c>
      <c r="D536">
        <f>VLOOKUP(B536,'Hash distribution and Revenue '!B538:S1278,10,1)</f>
        <v>0</v>
      </c>
      <c r="E536" s="12">
        <f t="shared" si="113"/>
        <v>0</v>
      </c>
      <c r="F536" s="12">
        <f t="shared" si="109"/>
        <v>0</v>
      </c>
      <c r="G536">
        <f t="shared" si="110"/>
        <v>0</v>
      </c>
      <c r="H536">
        <f t="shared" si="114"/>
        <v>0</v>
      </c>
      <c r="I536" s="21">
        <f t="shared" si="121"/>
        <v>0</v>
      </c>
      <c r="J536">
        <f t="shared" si="115"/>
        <v>0</v>
      </c>
      <c r="K536">
        <f t="shared" si="116"/>
        <v>0</v>
      </c>
      <c r="L536">
        <f t="shared" si="117"/>
        <v>0</v>
      </c>
      <c r="M536">
        <f t="shared" si="118"/>
        <v>0</v>
      </c>
      <c r="N536">
        <f t="shared" si="111"/>
        <v>0</v>
      </c>
      <c r="O536" s="12">
        <f t="shared" si="112"/>
        <v>0</v>
      </c>
      <c r="P536" s="23">
        <f t="shared" si="119"/>
        <v>1</v>
      </c>
      <c r="Q536">
        <f t="shared" si="120"/>
        <v>100</v>
      </c>
    </row>
    <row r="537" spans="2:17">
      <c r="B537" s="15">
        <v>43598</v>
      </c>
      <c r="C537" s="12">
        <f>VLOOKUP(B537,'Hash distribution and Revenue '!B539:S1279,15,1)</f>
        <v>8206224.2093224395</v>
      </c>
      <c r="D537">
        <f>VLOOKUP(B537,'Hash distribution and Revenue '!B539:S1279,10,1)</f>
        <v>0</v>
      </c>
      <c r="E537" s="12">
        <f t="shared" si="113"/>
        <v>0</v>
      </c>
      <c r="F537" s="12">
        <f t="shared" si="109"/>
        <v>0</v>
      </c>
      <c r="G537">
        <f t="shared" si="110"/>
        <v>0</v>
      </c>
      <c r="H537">
        <f t="shared" si="114"/>
        <v>0</v>
      </c>
      <c r="I537" s="21">
        <f t="shared" si="121"/>
        <v>0</v>
      </c>
      <c r="J537">
        <f t="shared" si="115"/>
        <v>0</v>
      </c>
      <c r="K537">
        <f t="shared" si="116"/>
        <v>0</v>
      </c>
      <c r="L537">
        <f t="shared" si="117"/>
        <v>0</v>
      </c>
      <c r="M537">
        <f t="shared" si="118"/>
        <v>0</v>
      </c>
      <c r="N537">
        <f t="shared" si="111"/>
        <v>0</v>
      </c>
      <c r="O537" s="12">
        <f t="shared" si="112"/>
        <v>0</v>
      </c>
      <c r="P537" s="23">
        <f t="shared" si="119"/>
        <v>1</v>
      </c>
      <c r="Q537">
        <f t="shared" si="120"/>
        <v>100</v>
      </c>
    </row>
    <row r="538" spans="2:17">
      <c r="B538" s="15">
        <v>43601</v>
      </c>
      <c r="C538" s="12">
        <f>VLOOKUP(B538,'Hash distribution and Revenue '!B540:S1280,15,1)</f>
        <v>8880943.0960163884</v>
      </c>
      <c r="D538">
        <f>VLOOKUP(B538,'Hash distribution and Revenue '!B540:S1280,10,1)</f>
        <v>0</v>
      </c>
      <c r="E538" s="12">
        <f t="shared" si="113"/>
        <v>0</v>
      </c>
      <c r="F538" s="12">
        <f t="shared" si="109"/>
        <v>0</v>
      </c>
      <c r="G538">
        <f t="shared" si="110"/>
        <v>0</v>
      </c>
      <c r="H538">
        <f t="shared" si="114"/>
        <v>0</v>
      </c>
      <c r="I538" s="21">
        <f t="shared" si="121"/>
        <v>0</v>
      </c>
      <c r="J538">
        <f t="shared" si="115"/>
        <v>0</v>
      </c>
      <c r="K538">
        <f t="shared" si="116"/>
        <v>0</v>
      </c>
      <c r="L538">
        <f t="shared" si="117"/>
        <v>0</v>
      </c>
      <c r="M538">
        <f t="shared" si="118"/>
        <v>0</v>
      </c>
      <c r="N538">
        <f t="shared" si="111"/>
        <v>0</v>
      </c>
      <c r="O538" s="12">
        <f t="shared" si="112"/>
        <v>0</v>
      </c>
      <c r="P538" s="23">
        <f t="shared" si="119"/>
        <v>1</v>
      </c>
      <c r="Q538">
        <f t="shared" si="120"/>
        <v>100</v>
      </c>
    </row>
    <row r="539" spans="2:17">
      <c r="B539" s="15">
        <v>43604</v>
      </c>
      <c r="C539" s="12">
        <f>VLOOKUP(B539,'Hash distribution and Revenue '!B541:S1281,15,1)</f>
        <v>9399442.8734556474</v>
      </c>
      <c r="D539">
        <f>VLOOKUP(B539,'Hash distribution and Revenue '!B541:S1281,10,1)</f>
        <v>0</v>
      </c>
      <c r="E539" s="12">
        <f t="shared" si="113"/>
        <v>0</v>
      </c>
      <c r="F539" s="12">
        <f t="shared" si="109"/>
        <v>0</v>
      </c>
      <c r="G539">
        <f t="shared" si="110"/>
        <v>0</v>
      </c>
      <c r="H539">
        <f t="shared" si="114"/>
        <v>0</v>
      </c>
      <c r="I539" s="21">
        <f t="shared" si="121"/>
        <v>0</v>
      </c>
      <c r="J539">
        <f t="shared" si="115"/>
        <v>0</v>
      </c>
      <c r="K539">
        <f t="shared" si="116"/>
        <v>0</v>
      </c>
      <c r="L539">
        <f t="shared" si="117"/>
        <v>0</v>
      </c>
      <c r="M539">
        <f t="shared" si="118"/>
        <v>0</v>
      </c>
      <c r="N539">
        <f t="shared" si="111"/>
        <v>0</v>
      </c>
      <c r="O539" s="12">
        <f t="shared" si="112"/>
        <v>0</v>
      </c>
      <c r="P539" s="23">
        <f t="shared" si="119"/>
        <v>1</v>
      </c>
      <c r="Q539">
        <f t="shared" si="120"/>
        <v>100</v>
      </c>
    </row>
    <row r="540" spans="2:17">
      <c r="B540" s="15">
        <v>43607</v>
      </c>
      <c r="C540" s="12">
        <f>VLOOKUP(B540,'Hash distribution and Revenue '!B542:S1282,15,1)</f>
        <v>8991224.311854437</v>
      </c>
      <c r="D540">
        <f>VLOOKUP(B540,'Hash distribution and Revenue '!B542:S1282,10,1)</f>
        <v>0</v>
      </c>
      <c r="E540" s="12">
        <f t="shared" si="113"/>
        <v>0</v>
      </c>
      <c r="F540" s="12">
        <f t="shared" si="109"/>
        <v>0</v>
      </c>
      <c r="G540">
        <f t="shared" si="110"/>
        <v>0</v>
      </c>
      <c r="H540">
        <f t="shared" si="114"/>
        <v>0</v>
      </c>
      <c r="I540" s="21">
        <f t="shared" si="121"/>
        <v>0</v>
      </c>
      <c r="J540">
        <f t="shared" si="115"/>
        <v>0</v>
      </c>
      <c r="K540">
        <f t="shared" si="116"/>
        <v>0</v>
      </c>
      <c r="L540">
        <f t="shared" si="117"/>
        <v>0</v>
      </c>
      <c r="M540">
        <f t="shared" si="118"/>
        <v>0</v>
      </c>
      <c r="N540">
        <f t="shared" si="111"/>
        <v>0</v>
      </c>
      <c r="O540" s="12">
        <f t="shared" si="112"/>
        <v>0</v>
      </c>
      <c r="P540" s="23">
        <f t="shared" si="119"/>
        <v>1</v>
      </c>
      <c r="Q540">
        <f t="shared" si="120"/>
        <v>100</v>
      </c>
    </row>
    <row r="541" spans="2:17">
      <c r="B541" s="15">
        <v>43610</v>
      </c>
      <c r="C541" s="12">
        <f>VLOOKUP(B541,'Hash distribution and Revenue '!B543:S1283,15,1)</f>
        <v>9700640.2723660022</v>
      </c>
      <c r="D541">
        <f>VLOOKUP(B541,'Hash distribution and Revenue '!B543:S1283,10,1)</f>
        <v>0</v>
      </c>
      <c r="E541" s="12">
        <f t="shared" si="113"/>
        <v>0</v>
      </c>
      <c r="F541" s="12">
        <f t="shared" si="109"/>
        <v>0</v>
      </c>
      <c r="G541">
        <f t="shared" si="110"/>
        <v>0</v>
      </c>
      <c r="H541">
        <f t="shared" si="114"/>
        <v>0</v>
      </c>
      <c r="I541" s="21">
        <f t="shared" si="121"/>
        <v>0</v>
      </c>
      <c r="J541">
        <f t="shared" si="115"/>
        <v>0</v>
      </c>
      <c r="K541">
        <f t="shared" si="116"/>
        <v>0</v>
      </c>
      <c r="L541">
        <f t="shared" si="117"/>
        <v>0</v>
      </c>
      <c r="M541">
        <f t="shared" si="118"/>
        <v>0</v>
      </c>
      <c r="N541">
        <f t="shared" si="111"/>
        <v>0</v>
      </c>
      <c r="O541" s="12">
        <f t="shared" si="112"/>
        <v>0</v>
      </c>
      <c r="P541" s="23">
        <f t="shared" si="119"/>
        <v>1</v>
      </c>
      <c r="Q541">
        <f t="shared" si="120"/>
        <v>100</v>
      </c>
    </row>
    <row r="542" spans="2:17">
      <c r="B542" s="15">
        <v>43613</v>
      </c>
      <c r="C542" s="12">
        <f>VLOOKUP(B542,'Hash distribution and Revenue '!B544:S1284,15,1)</f>
        <v>10419885.059382385</v>
      </c>
      <c r="D542">
        <f>VLOOKUP(B542,'Hash distribution and Revenue '!B544:S1284,10,1)</f>
        <v>0</v>
      </c>
      <c r="E542" s="12">
        <f t="shared" si="113"/>
        <v>0</v>
      </c>
      <c r="F542" s="12">
        <f t="shared" si="109"/>
        <v>0</v>
      </c>
      <c r="G542">
        <f t="shared" si="110"/>
        <v>0</v>
      </c>
      <c r="H542">
        <f t="shared" si="114"/>
        <v>0</v>
      </c>
      <c r="I542" s="21">
        <f t="shared" si="121"/>
        <v>0</v>
      </c>
      <c r="J542">
        <f t="shared" si="115"/>
        <v>0</v>
      </c>
      <c r="K542">
        <f t="shared" si="116"/>
        <v>0</v>
      </c>
      <c r="L542">
        <f t="shared" si="117"/>
        <v>0</v>
      </c>
      <c r="M542">
        <f t="shared" si="118"/>
        <v>0</v>
      </c>
      <c r="N542">
        <f t="shared" si="111"/>
        <v>0</v>
      </c>
      <c r="O542" s="12">
        <f t="shared" si="112"/>
        <v>0</v>
      </c>
      <c r="P542" s="23">
        <f t="shared" si="119"/>
        <v>1</v>
      </c>
      <c r="Q542">
        <f t="shared" si="120"/>
        <v>100</v>
      </c>
    </row>
    <row r="543" spans="2:17">
      <c r="B543" s="15">
        <v>43616</v>
      </c>
      <c r="C543" s="12">
        <f>VLOOKUP(B543,'Hash distribution and Revenue '!B545:S1285,15,1)</f>
        <v>9410462.6458632462</v>
      </c>
      <c r="D543">
        <f>VLOOKUP(B543,'Hash distribution and Revenue '!B545:S1285,10,1)</f>
        <v>0</v>
      </c>
      <c r="E543" s="12">
        <f t="shared" si="113"/>
        <v>0</v>
      </c>
      <c r="F543" s="12">
        <f t="shared" si="109"/>
        <v>0</v>
      </c>
      <c r="G543">
        <f t="shared" si="110"/>
        <v>0</v>
      </c>
      <c r="H543">
        <f t="shared" si="114"/>
        <v>0</v>
      </c>
      <c r="I543" s="21">
        <f t="shared" si="121"/>
        <v>0</v>
      </c>
      <c r="J543">
        <f t="shared" si="115"/>
        <v>0</v>
      </c>
      <c r="K543">
        <f t="shared" si="116"/>
        <v>0</v>
      </c>
      <c r="L543">
        <f t="shared" si="117"/>
        <v>0</v>
      </c>
      <c r="M543">
        <f t="shared" si="118"/>
        <v>0</v>
      </c>
      <c r="N543">
        <f t="shared" si="111"/>
        <v>0</v>
      </c>
      <c r="O543" s="12">
        <f t="shared" si="112"/>
        <v>0</v>
      </c>
      <c r="P543" s="23">
        <f t="shared" si="119"/>
        <v>1</v>
      </c>
      <c r="Q543">
        <f t="shared" si="120"/>
        <v>100</v>
      </c>
    </row>
    <row r="544" spans="2:17">
      <c r="B544" s="15">
        <v>43619</v>
      </c>
      <c r="C544" s="12">
        <f>VLOOKUP(B544,'Hash distribution and Revenue '!B546:S1286,15,1)</f>
        <v>9075176.4015990011</v>
      </c>
      <c r="D544">
        <f>VLOOKUP(B544,'Hash distribution and Revenue '!B546:S1286,10,1)</f>
        <v>0</v>
      </c>
      <c r="E544" s="12">
        <f t="shared" si="113"/>
        <v>0</v>
      </c>
      <c r="F544" s="12">
        <f t="shared" si="109"/>
        <v>0</v>
      </c>
      <c r="G544">
        <f t="shared" si="110"/>
        <v>0</v>
      </c>
      <c r="H544">
        <f t="shared" si="114"/>
        <v>0</v>
      </c>
      <c r="I544" s="21">
        <f t="shared" si="121"/>
        <v>0</v>
      </c>
      <c r="J544">
        <f t="shared" si="115"/>
        <v>0</v>
      </c>
      <c r="K544">
        <f t="shared" si="116"/>
        <v>0</v>
      </c>
      <c r="L544">
        <f t="shared" si="117"/>
        <v>0</v>
      </c>
      <c r="M544">
        <f t="shared" si="118"/>
        <v>0</v>
      </c>
      <c r="N544">
        <f t="shared" si="111"/>
        <v>0</v>
      </c>
      <c r="O544" s="12">
        <f t="shared" si="112"/>
        <v>0</v>
      </c>
      <c r="P544" s="23">
        <f t="shared" si="119"/>
        <v>1</v>
      </c>
      <c r="Q544">
        <f t="shared" si="120"/>
        <v>100</v>
      </c>
    </row>
    <row r="545" spans="2:17">
      <c r="B545" s="15">
        <v>43622</v>
      </c>
      <c r="C545" s="12">
        <f>VLOOKUP(B545,'Hash distribution and Revenue '!B547:S1287,15,1)</f>
        <v>8291253.0476284232</v>
      </c>
      <c r="D545">
        <f>VLOOKUP(B545,'Hash distribution and Revenue '!B547:S1287,10,1)</f>
        <v>0</v>
      </c>
      <c r="E545" s="12">
        <f t="shared" si="113"/>
        <v>0</v>
      </c>
      <c r="F545" s="12">
        <f t="shared" si="109"/>
        <v>0</v>
      </c>
      <c r="G545">
        <f t="shared" si="110"/>
        <v>0</v>
      </c>
      <c r="H545">
        <f t="shared" si="114"/>
        <v>0</v>
      </c>
      <c r="I545" s="21">
        <f t="shared" si="121"/>
        <v>0</v>
      </c>
      <c r="J545">
        <f t="shared" si="115"/>
        <v>0</v>
      </c>
      <c r="K545">
        <f t="shared" si="116"/>
        <v>0</v>
      </c>
      <c r="L545">
        <f t="shared" si="117"/>
        <v>0</v>
      </c>
      <c r="M545">
        <f t="shared" si="118"/>
        <v>0</v>
      </c>
      <c r="N545">
        <f t="shared" si="111"/>
        <v>0</v>
      </c>
      <c r="O545" s="12">
        <f t="shared" si="112"/>
        <v>0</v>
      </c>
      <c r="P545" s="23">
        <f t="shared" si="119"/>
        <v>1</v>
      </c>
      <c r="Q545">
        <f t="shared" si="120"/>
        <v>100</v>
      </c>
    </row>
    <row r="546" spans="2:17">
      <c r="B546" s="15">
        <v>43625</v>
      </c>
      <c r="C546" s="12">
        <f>VLOOKUP(B546,'Hash distribution and Revenue '!B548:S1288,15,1)</f>
        <v>8625751.185304042</v>
      </c>
      <c r="D546">
        <f>VLOOKUP(B546,'Hash distribution and Revenue '!B548:S1288,10,1)</f>
        <v>0</v>
      </c>
      <c r="E546" s="12">
        <f t="shared" si="113"/>
        <v>0</v>
      </c>
      <c r="F546" s="12">
        <f t="shared" si="109"/>
        <v>0</v>
      </c>
      <c r="G546">
        <f t="shared" si="110"/>
        <v>0</v>
      </c>
      <c r="H546">
        <f t="shared" si="114"/>
        <v>0</v>
      </c>
      <c r="I546" s="21">
        <f t="shared" si="121"/>
        <v>0</v>
      </c>
      <c r="J546">
        <f t="shared" si="115"/>
        <v>0</v>
      </c>
      <c r="K546">
        <f t="shared" si="116"/>
        <v>0</v>
      </c>
      <c r="L546">
        <f t="shared" si="117"/>
        <v>0</v>
      </c>
      <c r="M546">
        <f t="shared" si="118"/>
        <v>0</v>
      </c>
      <c r="N546">
        <f t="shared" si="111"/>
        <v>0</v>
      </c>
      <c r="O546" s="12">
        <f t="shared" si="112"/>
        <v>0</v>
      </c>
      <c r="P546" s="23">
        <f t="shared" si="119"/>
        <v>1</v>
      </c>
      <c r="Q546">
        <f t="shared" si="120"/>
        <v>100</v>
      </c>
    </row>
    <row r="547" spans="2:17">
      <c r="B547" s="15">
        <v>43628</v>
      </c>
      <c r="C547" s="12">
        <f>VLOOKUP(B547,'Hash distribution and Revenue '!B549:S1289,15,1)</f>
        <v>9378939.5582817141</v>
      </c>
      <c r="D547">
        <f>VLOOKUP(B547,'Hash distribution and Revenue '!B549:S1289,10,1)</f>
        <v>0</v>
      </c>
      <c r="E547" s="12">
        <f t="shared" si="113"/>
        <v>0</v>
      </c>
      <c r="F547" s="12">
        <f t="shared" si="109"/>
        <v>0</v>
      </c>
      <c r="G547">
        <f t="shared" si="110"/>
        <v>0</v>
      </c>
      <c r="H547">
        <f t="shared" si="114"/>
        <v>0</v>
      </c>
      <c r="I547" s="21">
        <f t="shared" si="121"/>
        <v>0</v>
      </c>
      <c r="J547">
        <f t="shared" si="115"/>
        <v>0</v>
      </c>
      <c r="K547">
        <f t="shared" si="116"/>
        <v>0</v>
      </c>
      <c r="L547">
        <f t="shared" si="117"/>
        <v>0</v>
      </c>
      <c r="M547">
        <f t="shared" si="118"/>
        <v>0</v>
      </c>
      <c r="N547">
        <f t="shared" si="111"/>
        <v>0</v>
      </c>
      <c r="O547" s="12">
        <f t="shared" si="112"/>
        <v>0</v>
      </c>
      <c r="P547" s="23">
        <f t="shared" si="119"/>
        <v>1</v>
      </c>
      <c r="Q547">
        <f t="shared" si="120"/>
        <v>100</v>
      </c>
    </row>
    <row r="548" spans="2:17">
      <c r="B548" s="15">
        <v>43631</v>
      </c>
      <c r="C548" s="12">
        <f>VLOOKUP(B548,'Hash distribution and Revenue '!B550:S1290,15,1)</f>
        <v>9799476.5098850448</v>
      </c>
      <c r="D548">
        <f>VLOOKUP(B548,'Hash distribution and Revenue '!B550:S1290,10,1)</f>
        <v>0</v>
      </c>
      <c r="E548" s="12">
        <f t="shared" si="113"/>
        <v>0</v>
      </c>
      <c r="F548" s="12">
        <f t="shared" si="109"/>
        <v>0</v>
      </c>
      <c r="G548">
        <f t="shared" si="110"/>
        <v>0</v>
      </c>
      <c r="H548">
        <f t="shared" si="114"/>
        <v>0</v>
      </c>
      <c r="I548" s="21">
        <f t="shared" si="121"/>
        <v>0</v>
      </c>
      <c r="J548">
        <f t="shared" si="115"/>
        <v>0</v>
      </c>
      <c r="K548">
        <f t="shared" si="116"/>
        <v>0</v>
      </c>
      <c r="L548">
        <f t="shared" si="117"/>
        <v>0</v>
      </c>
      <c r="M548">
        <f t="shared" si="118"/>
        <v>0</v>
      </c>
      <c r="N548">
        <f t="shared" si="111"/>
        <v>0</v>
      </c>
      <c r="O548" s="12">
        <f t="shared" si="112"/>
        <v>0</v>
      </c>
      <c r="P548" s="23">
        <f t="shared" si="119"/>
        <v>1</v>
      </c>
      <c r="Q548">
        <f t="shared" si="120"/>
        <v>100</v>
      </c>
    </row>
    <row r="549" spans="2:17">
      <c r="B549" s="15">
        <v>43634</v>
      </c>
      <c r="C549" s="12">
        <f>VLOOKUP(B549,'Hash distribution and Revenue '!B551:S1291,15,1)</f>
        <v>10199273.882692207</v>
      </c>
      <c r="D549">
        <f>VLOOKUP(B549,'Hash distribution and Revenue '!B551:S1291,10,1)</f>
        <v>0</v>
      </c>
      <c r="E549" s="12">
        <f t="shared" si="113"/>
        <v>0</v>
      </c>
      <c r="F549" s="12">
        <f t="shared" si="109"/>
        <v>0</v>
      </c>
      <c r="G549">
        <f t="shared" si="110"/>
        <v>0</v>
      </c>
      <c r="H549">
        <f t="shared" si="114"/>
        <v>0</v>
      </c>
      <c r="I549" s="21">
        <f t="shared" si="121"/>
        <v>0</v>
      </c>
      <c r="J549">
        <f t="shared" si="115"/>
        <v>0</v>
      </c>
      <c r="K549">
        <f t="shared" si="116"/>
        <v>0</v>
      </c>
      <c r="L549">
        <f t="shared" si="117"/>
        <v>0</v>
      </c>
      <c r="M549">
        <f t="shared" si="118"/>
        <v>0</v>
      </c>
      <c r="N549">
        <f t="shared" si="111"/>
        <v>0</v>
      </c>
      <c r="O549" s="12">
        <f t="shared" si="112"/>
        <v>0</v>
      </c>
      <c r="P549" s="23">
        <f t="shared" si="119"/>
        <v>1</v>
      </c>
      <c r="Q549">
        <f t="shared" si="120"/>
        <v>100</v>
      </c>
    </row>
    <row r="550" spans="2:17">
      <c r="B550" s="15">
        <v>43637</v>
      </c>
      <c r="C550" s="12">
        <f>VLOOKUP(B550,'Hash distribution and Revenue '!B552:S1292,15,1)</f>
        <v>11824644.989358084</v>
      </c>
      <c r="D550">
        <f>VLOOKUP(B550,'Hash distribution and Revenue '!B552:S1292,10,1)</f>
        <v>0</v>
      </c>
      <c r="E550" s="12">
        <f t="shared" si="113"/>
        <v>0</v>
      </c>
      <c r="F550" s="12">
        <f t="shared" si="109"/>
        <v>0</v>
      </c>
      <c r="G550">
        <f t="shared" si="110"/>
        <v>0</v>
      </c>
      <c r="H550">
        <f t="shared" si="114"/>
        <v>0</v>
      </c>
      <c r="I550" s="21">
        <f t="shared" si="121"/>
        <v>0</v>
      </c>
      <c r="J550">
        <f t="shared" si="115"/>
        <v>0</v>
      </c>
      <c r="K550">
        <f t="shared" si="116"/>
        <v>0</v>
      </c>
      <c r="L550">
        <f t="shared" si="117"/>
        <v>0</v>
      </c>
      <c r="M550">
        <f t="shared" si="118"/>
        <v>0</v>
      </c>
      <c r="N550">
        <f t="shared" si="111"/>
        <v>0</v>
      </c>
      <c r="O550" s="12">
        <f t="shared" si="112"/>
        <v>0</v>
      </c>
      <c r="P550" s="23">
        <f t="shared" si="119"/>
        <v>1</v>
      </c>
      <c r="Q550">
        <f t="shared" si="120"/>
        <v>100</v>
      </c>
    </row>
    <row r="551" spans="2:17">
      <c r="B551" s="15">
        <v>43640</v>
      </c>
      <c r="C551" s="12">
        <f>VLOOKUP(B551,'Hash distribution and Revenue '!B553:S1293,15,1)</f>
        <v>12246112.84173502</v>
      </c>
      <c r="D551">
        <f>VLOOKUP(B551,'Hash distribution and Revenue '!B553:S1293,10,1)</f>
        <v>0</v>
      </c>
      <c r="E551" s="12">
        <f t="shared" si="113"/>
        <v>0</v>
      </c>
      <c r="F551" s="12">
        <f t="shared" si="109"/>
        <v>0</v>
      </c>
      <c r="G551">
        <f t="shared" si="110"/>
        <v>0</v>
      </c>
      <c r="H551">
        <f t="shared" si="114"/>
        <v>0</v>
      </c>
      <c r="I551" s="21">
        <f t="shared" si="121"/>
        <v>0</v>
      </c>
      <c r="J551">
        <f t="shared" si="115"/>
        <v>0</v>
      </c>
      <c r="K551">
        <f t="shared" si="116"/>
        <v>0</v>
      </c>
      <c r="L551">
        <f t="shared" si="117"/>
        <v>0</v>
      </c>
      <c r="M551">
        <f t="shared" si="118"/>
        <v>0</v>
      </c>
      <c r="N551">
        <f t="shared" si="111"/>
        <v>0</v>
      </c>
      <c r="O551" s="12">
        <f t="shared" si="112"/>
        <v>0</v>
      </c>
      <c r="P551" s="23">
        <f t="shared" si="119"/>
        <v>1</v>
      </c>
      <c r="Q551">
        <f t="shared" si="120"/>
        <v>100</v>
      </c>
    </row>
    <row r="552" spans="2:17">
      <c r="B552" s="15">
        <v>43643</v>
      </c>
      <c r="C552" s="12">
        <f>VLOOKUP(B552,'Hash distribution and Revenue '!B554:S1294,15,1)</f>
        <v>12500926.699993171</v>
      </c>
      <c r="D552">
        <f>VLOOKUP(B552,'Hash distribution and Revenue '!B554:S1294,10,1)</f>
        <v>0</v>
      </c>
      <c r="E552" s="12">
        <f t="shared" si="113"/>
        <v>0</v>
      </c>
      <c r="F552" s="12">
        <f t="shared" si="109"/>
        <v>0</v>
      </c>
      <c r="G552">
        <f t="shared" si="110"/>
        <v>0</v>
      </c>
      <c r="H552">
        <f t="shared" si="114"/>
        <v>0</v>
      </c>
      <c r="I552" s="21">
        <f t="shared" si="121"/>
        <v>0</v>
      </c>
      <c r="J552">
        <f t="shared" si="115"/>
        <v>0</v>
      </c>
      <c r="K552">
        <f t="shared" si="116"/>
        <v>0</v>
      </c>
      <c r="L552">
        <f t="shared" si="117"/>
        <v>0</v>
      </c>
      <c r="M552">
        <f t="shared" si="118"/>
        <v>0</v>
      </c>
      <c r="N552">
        <f t="shared" si="111"/>
        <v>0</v>
      </c>
      <c r="O552" s="12">
        <f t="shared" si="112"/>
        <v>0</v>
      </c>
      <c r="P552" s="23">
        <f t="shared" si="119"/>
        <v>1</v>
      </c>
      <c r="Q552">
        <f t="shared" si="120"/>
        <v>100</v>
      </c>
    </row>
    <row r="553" spans="2:17">
      <c r="B553" s="15">
        <v>43646</v>
      </c>
      <c r="C553" s="12">
        <f>VLOOKUP(B553,'Hash distribution and Revenue '!B555:S1295,15,1)</f>
        <v>12492108.665104372</v>
      </c>
      <c r="D553">
        <f>VLOOKUP(B553,'Hash distribution and Revenue '!B555:S1295,10,1)</f>
        <v>0</v>
      </c>
      <c r="E553" s="12">
        <f t="shared" si="113"/>
        <v>0</v>
      </c>
      <c r="F553" s="12">
        <f t="shared" si="109"/>
        <v>0</v>
      </c>
      <c r="G553">
        <f t="shared" si="110"/>
        <v>0</v>
      </c>
      <c r="H553">
        <f t="shared" si="114"/>
        <v>0</v>
      </c>
      <c r="I553" s="21">
        <f t="shared" si="121"/>
        <v>0</v>
      </c>
      <c r="J553">
        <f t="shared" si="115"/>
        <v>0</v>
      </c>
      <c r="K553">
        <f t="shared" si="116"/>
        <v>0</v>
      </c>
      <c r="L553">
        <f t="shared" si="117"/>
        <v>0</v>
      </c>
      <c r="M553">
        <f t="shared" si="118"/>
        <v>0</v>
      </c>
      <c r="N553">
        <f t="shared" si="111"/>
        <v>0</v>
      </c>
      <c r="O553" s="12">
        <f t="shared" si="112"/>
        <v>0</v>
      </c>
      <c r="P553" s="23">
        <f t="shared" si="119"/>
        <v>1</v>
      </c>
      <c r="Q553">
        <f t="shared" si="120"/>
        <v>100</v>
      </c>
    </row>
    <row r="554" spans="2:17">
      <c r="B554" s="15">
        <v>43649</v>
      </c>
      <c r="C554" s="12">
        <f>VLOOKUP(B554,'Hash distribution and Revenue '!B556:S1296,15,1)</f>
        <v>13852932.304579137</v>
      </c>
      <c r="D554">
        <f>VLOOKUP(B554,'Hash distribution and Revenue '!B556:S1296,10,1)</f>
        <v>0</v>
      </c>
      <c r="E554" s="12">
        <f t="shared" si="113"/>
        <v>0</v>
      </c>
      <c r="F554" s="12">
        <f t="shared" si="109"/>
        <v>0</v>
      </c>
      <c r="G554">
        <f t="shared" si="110"/>
        <v>0</v>
      </c>
      <c r="H554">
        <f t="shared" si="114"/>
        <v>0</v>
      </c>
      <c r="I554" s="21">
        <f t="shared" si="121"/>
        <v>0</v>
      </c>
      <c r="J554">
        <f t="shared" si="115"/>
        <v>0</v>
      </c>
      <c r="K554">
        <f t="shared" si="116"/>
        <v>0</v>
      </c>
      <c r="L554">
        <f t="shared" si="117"/>
        <v>0</v>
      </c>
      <c r="M554">
        <f t="shared" si="118"/>
        <v>0</v>
      </c>
      <c r="N554">
        <f t="shared" si="111"/>
        <v>0</v>
      </c>
      <c r="O554" s="12">
        <f t="shared" si="112"/>
        <v>0</v>
      </c>
      <c r="P554" s="23">
        <f t="shared" si="119"/>
        <v>1</v>
      </c>
      <c r="Q554">
        <f t="shared" si="120"/>
        <v>100</v>
      </c>
    </row>
    <row r="555" spans="2:17">
      <c r="B555" s="15">
        <v>43652</v>
      </c>
      <c r="C555" s="12">
        <f>VLOOKUP(B555,'Hash distribution and Revenue '!B557:S1297,15,1)</f>
        <v>13784314.821352268</v>
      </c>
      <c r="D555">
        <f>VLOOKUP(B555,'Hash distribution and Revenue '!B557:S1297,10,1)</f>
        <v>0</v>
      </c>
      <c r="E555" s="12">
        <f t="shared" si="113"/>
        <v>0</v>
      </c>
      <c r="F555" s="12">
        <f t="shared" si="109"/>
        <v>0</v>
      </c>
      <c r="G555">
        <f t="shared" si="110"/>
        <v>0</v>
      </c>
      <c r="H555">
        <f t="shared" si="114"/>
        <v>0</v>
      </c>
      <c r="I555" s="21">
        <f t="shared" si="121"/>
        <v>0</v>
      </c>
      <c r="J555">
        <f t="shared" si="115"/>
        <v>0</v>
      </c>
      <c r="K555">
        <f t="shared" si="116"/>
        <v>0</v>
      </c>
      <c r="L555">
        <f t="shared" si="117"/>
        <v>0</v>
      </c>
      <c r="M555">
        <f t="shared" si="118"/>
        <v>0</v>
      </c>
      <c r="N555">
        <f t="shared" si="111"/>
        <v>0</v>
      </c>
      <c r="O555" s="12">
        <f t="shared" si="112"/>
        <v>0</v>
      </c>
      <c r="P555" s="23">
        <f t="shared" si="119"/>
        <v>1</v>
      </c>
      <c r="Q555">
        <f t="shared" si="120"/>
        <v>100</v>
      </c>
    </row>
    <row r="556" spans="2:17">
      <c r="B556" s="15">
        <v>43655</v>
      </c>
      <c r="C556" s="12">
        <f>VLOOKUP(B556,'Hash distribution and Revenue '!B558:S1298,15,1)</f>
        <v>13908182.183333995</v>
      </c>
      <c r="D556">
        <f>VLOOKUP(B556,'Hash distribution and Revenue '!B558:S1298,10,1)</f>
        <v>0</v>
      </c>
      <c r="E556" s="12">
        <f t="shared" si="113"/>
        <v>0</v>
      </c>
      <c r="F556" s="12">
        <f t="shared" si="109"/>
        <v>0</v>
      </c>
      <c r="G556">
        <f t="shared" si="110"/>
        <v>0</v>
      </c>
      <c r="H556">
        <f t="shared" si="114"/>
        <v>0</v>
      </c>
      <c r="I556" s="21">
        <f t="shared" si="121"/>
        <v>0</v>
      </c>
      <c r="J556">
        <f t="shared" si="115"/>
        <v>0</v>
      </c>
      <c r="K556">
        <f t="shared" si="116"/>
        <v>0</v>
      </c>
      <c r="L556">
        <f t="shared" si="117"/>
        <v>0</v>
      </c>
      <c r="M556">
        <f t="shared" si="118"/>
        <v>0</v>
      </c>
      <c r="N556">
        <f t="shared" si="111"/>
        <v>0</v>
      </c>
      <c r="O556" s="12">
        <f t="shared" si="112"/>
        <v>0</v>
      </c>
      <c r="P556" s="23">
        <f t="shared" si="119"/>
        <v>1</v>
      </c>
      <c r="Q556">
        <f t="shared" si="120"/>
        <v>100</v>
      </c>
    </row>
    <row r="557" spans="2:17">
      <c r="B557" s="15">
        <v>43658</v>
      </c>
      <c r="C557" s="12">
        <f>VLOOKUP(B557,'Hash distribution and Revenue '!B559:S1299,15,1)</f>
        <v>13284361.962139636</v>
      </c>
      <c r="D557">
        <f>VLOOKUP(B557,'Hash distribution and Revenue '!B559:S1299,10,1)</f>
        <v>0</v>
      </c>
      <c r="E557" s="12">
        <f t="shared" si="113"/>
        <v>0</v>
      </c>
      <c r="F557" s="12">
        <f t="shared" si="109"/>
        <v>0</v>
      </c>
      <c r="G557">
        <f t="shared" si="110"/>
        <v>0</v>
      </c>
      <c r="H557">
        <f t="shared" si="114"/>
        <v>0</v>
      </c>
      <c r="I557" s="21">
        <f t="shared" si="121"/>
        <v>0</v>
      </c>
      <c r="J557">
        <f t="shared" si="115"/>
        <v>0</v>
      </c>
      <c r="K557">
        <f t="shared" si="116"/>
        <v>0</v>
      </c>
      <c r="L557">
        <f t="shared" si="117"/>
        <v>0</v>
      </c>
      <c r="M557">
        <f t="shared" si="118"/>
        <v>0</v>
      </c>
      <c r="N557">
        <f t="shared" si="111"/>
        <v>0</v>
      </c>
      <c r="O557" s="12">
        <f t="shared" si="112"/>
        <v>0</v>
      </c>
      <c r="P557" s="23">
        <f t="shared" si="119"/>
        <v>1</v>
      </c>
      <c r="Q557">
        <f t="shared" si="120"/>
        <v>100</v>
      </c>
    </row>
    <row r="558" spans="2:17">
      <c r="B558" s="15">
        <v>43661</v>
      </c>
      <c r="C558" s="12">
        <f>VLOOKUP(B558,'Hash distribution and Revenue '!B560:S1300,15,1)</f>
        <v>11851916.850122854</v>
      </c>
      <c r="D558">
        <f>VLOOKUP(B558,'Hash distribution and Revenue '!B560:S1300,10,1)</f>
        <v>0</v>
      </c>
      <c r="E558" s="12">
        <f t="shared" si="113"/>
        <v>0</v>
      </c>
      <c r="F558" s="12">
        <f t="shared" si="109"/>
        <v>0</v>
      </c>
      <c r="G558">
        <f t="shared" si="110"/>
        <v>0</v>
      </c>
      <c r="H558">
        <f t="shared" si="114"/>
        <v>0</v>
      </c>
      <c r="I558" s="21">
        <f t="shared" si="121"/>
        <v>0</v>
      </c>
      <c r="J558">
        <f t="shared" si="115"/>
        <v>0</v>
      </c>
      <c r="K558">
        <f t="shared" si="116"/>
        <v>0</v>
      </c>
      <c r="L558">
        <f t="shared" si="117"/>
        <v>0</v>
      </c>
      <c r="M558">
        <f t="shared" si="118"/>
        <v>0</v>
      </c>
      <c r="N558">
        <f t="shared" si="111"/>
        <v>0</v>
      </c>
      <c r="O558" s="12">
        <f t="shared" si="112"/>
        <v>0</v>
      </c>
      <c r="P558" s="23">
        <f t="shared" si="119"/>
        <v>1</v>
      </c>
      <c r="Q558">
        <f t="shared" si="120"/>
        <v>100</v>
      </c>
    </row>
    <row r="559" spans="2:17">
      <c r="B559" s="15">
        <v>43664</v>
      </c>
      <c r="C559" s="12">
        <f>VLOOKUP(B559,'Hash distribution and Revenue '!B561:S1301,15,1)</f>
        <v>11804745.794440966</v>
      </c>
      <c r="D559">
        <f>VLOOKUP(B559,'Hash distribution and Revenue '!B561:S1301,10,1)</f>
        <v>0</v>
      </c>
      <c r="E559" s="12">
        <f t="shared" si="113"/>
        <v>0</v>
      </c>
      <c r="F559" s="12">
        <f t="shared" si="109"/>
        <v>0</v>
      </c>
      <c r="G559">
        <f t="shared" si="110"/>
        <v>0</v>
      </c>
      <c r="H559">
        <f t="shared" si="114"/>
        <v>0</v>
      </c>
      <c r="I559" s="21">
        <f t="shared" si="121"/>
        <v>0</v>
      </c>
      <c r="J559">
        <f t="shared" si="115"/>
        <v>0</v>
      </c>
      <c r="K559">
        <f t="shared" si="116"/>
        <v>0</v>
      </c>
      <c r="L559">
        <f t="shared" si="117"/>
        <v>0</v>
      </c>
      <c r="M559">
        <f t="shared" si="118"/>
        <v>0</v>
      </c>
      <c r="N559">
        <f t="shared" si="111"/>
        <v>0</v>
      </c>
      <c r="O559" s="12">
        <f t="shared" si="112"/>
        <v>0</v>
      </c>
      <c r="P559" s="23">
        <f t="shared" si="119"/>
        <v>1</v>
      </c>
      <c r="Q559">
        <f t="shared" si="120"/>
        <v>100</v>
      </c>
    </row>
    <row r="560" spans="2:17">
      <c r="B560" s="15">
        <v>43667</v>
      </c>
      <c r="C560" s="12">
        <f>VLOOKUP(B560,'Hash distribution and Revenue '!B562:S1302,15,1)</f>
        <v>11152913.496809887</v>
      </c>
      <c r="D560">
        <f>VLOOKUP(B560,'Hash distribution and Revenue '!B562:S1302,10,1)</f>
        <v>0</v>
      </c>
      <c r="E560" s="12">
        <f t="shared" si="113"/>
        <v>0</v>
      </c>
      <c r="F560" s="12">
        <f t="shared" si="109"/>
        <v>0</v>
      </c>
      <c r="G560">
        <f t="shared" si="110"/>
        <v>0</v>
      </c>
      <c r="H560">
        <f t="shared" si="114"/>
        <v>0</v>
      </c>
      <c r="I560" s="21">
        <f t="shared" si="121"/>
        <v>0</v>
      </c>
      <c r="J560">
        <f t="shared" si="115"/>
        <v>0</v>
      </c>
      <c r="K560">
        <f t="shared" si="116"/>
        <v>0</v>
      </c>
      <c r="L560">
        <f t="shared" si="117"/>
        <v>0</v>
      </c>
      <c r="M560">
        <f t="shared" si="118"/>
        <v>0</v>
      </c>
      <c r="N560">
        <f t="shared" si="111"/>
        <v>0</v>
      </c>
      <c r="O560" s="12">
        <f t="shared" si="112"/>
        <v>0</v>
      </c>
      <c r="P560" s="23">
        <f t="shared" si="119"/>
        <v>1</v>
      </c>
      <c r="Q560">
        <f t="shared" si="120"/>
        <v>100</v>
      </c>
    </row>
    <row r="561" spans="2:17">
      <c r="B561" s="15">
        <v>43670</v>
      </c>
      <c r="C561" s="12">
        <f>VLOOKUP(B561,'Hash distribution and Revenue '!B563:S1303,15,1)</f>
        <v>10941183.283554701</v>
      </c>
      <c r="D561">
        <f>VLOOKUP(B561,'Hash distribution and Revenue '!B563:S1303,10,1)</f>
        <v>0</v>
      </c>
      <c r="E561" s="12">
        <f t="shared" si="113"/>
        <v>0</v>
      </c>
      <c r="F561" s="12">
        <f t="shared" si="109"/>
        <v>0</v>
      </c>
      <c r="G561">
        <f t="shared" si="110"/>
        <v>0</v>
      </c>
      <c r="H561">
        <f t="shared" si="114"/>
        <v>0</v>
      </c>
      <c r="I561" s="21">
        <f t="shared" si="121"/>
        <v>0</v>
      </c>
      <c r="J561">
        <f t="shared" si="115"/>
        <v>0</v>
      </c>
      <c r="K561">
        <f t="shared" si="116"/>
        <v>0</v>
      </c>
      <c r="L561">
        <f t="shared" si="117"/>
        <v>0</v>
      </c>
      <c r="M561">
        <f t="shared" si="118"/>
        <v>0</v>
      </c>
      <c r="N561">
        <f t="shared" si="111"/>
        <v>0</v>
      </c>
      <c r="O561" s="12">
        <f t="shared" si="112"/>
        <v>0</v>
      </c>
      <c r="P561" s="23">
        <f t="shared" si="119"/>
        <v>1</v>
      </c>
      <c r="Q561">
        <f t="shared" si="120"/>
        <v>100</v>
      </c>
    </row>
    <row r="562" spans="2:17">
      <c r="B562" s="15">
        <v>43673</v>
      </c>
      <c r="C562" s="12">
        <f>VLOOKUP(B562,'Hash distribution and Revenue '!B564:S1304,15,1)</f>
        <v>10712819.270976875</v>
      </c>
      <c r="D562">
        <f>VLOOKUP(B562,'Hash distribution and Revenue '!B564:S1304,10,1)</f>
        <v>0</v>
      </c>
      <c r="E562" s="12">
        <f t="shared" si="113"/>
        <v>0</v>
      </c>
      <c r="F562" s="12">
        <f t="shared" si="109"/>
        <v>0</v>
      </c>
      <c r="G562">
        <f t="shared" si="110"/>
        <v>0</v>
      </c>
      <c r="H562">
        <f t="shared" si="114"/>
        <v>0</v>
      </c>
      <c r="I562" s="21">
        <f t="shared" si="121"/>
        <v>0</v>
      </c>
      <c r="J562">
        <f t="shared" si="115"/>
        <v>0</v>
      </c>
      <c r="K562">
        <f t="shared" si="116"/>
        <v>0</v>
      </c>
      <c r="L562">
        <f t="shared" si="117"/>
        <v>0</v>
      </c>
      <c r="M562">
        <f t="shared" si="118"/>
        <v>0</v>
      </c>
      <c r="N562">
        <f t="shared" si="111"/>
        <v>0</v>
      </c>
      <c r="O562" s="12">
        <f t="shared" si="112"/>
        <v>0</v>
      </c>
      <c r="P562" s="23">
        <f t="shared" si="119"/>
        <v>1</v>
      </c>
      <c r="Q562">
        <f t="shared" si="120"/>
        <v>100</v>
      </c>
    </row>
    <row r="563" spans="2:17">
      <c r="B563" s="15">
        <v>43676</v>
      </c>
      <c r="C563" s="12">
        <f>VLOOKUP(B563,'Hash distribution and Revenue '!B565:S1305,15,1)</f>
        <v>11346296.182461279</v>
      </c>
      <c r="D563">
        <f>VLOOKUP(B563,'Hash distribution and Revenue '!B565:S1305,10,1)</f>
        <v>0</v>
      </c>
      <c r="E563" s="12">
        <f t="shared" si="113"/>
        <v>0</v>
      </c>
      <c r="F563" s="12">
        <f t="shared" si="109"/>
        <v>0</v>
      </c>
      <c r="G563">
        <f t="shared" si="110"/>
        <v>0</v>
      </c>
      <c r="H563">
        <f t="shared" si="114"/>
        <v>0</v>
      </c>
      <c r="I563" s="21">
        <f t="shared" si="121"/>
        <v>0</v>
      </c>
      <c r="J563">
        <f t="shared" si="115"/>
        <v>0</v>
      </c>
      <c r="K563">
        <f t="shared" si="116"/>
        <v>0</v>
      </c>
      <c r="L563">
        <f t="shared" si="117"/>
        <v>0</v>
      </c>
      <c r="M563">
        <f t="shared" si="118"/>
        <v>0</v>
      </c>
      <c r="N563">
        <f t="shared" si="111"/>
        <v>0</v>
      </c>
      <c r="O563" s="12">
        <f t="shared" si="112"/>
        <v>0</v>
      </c>
      <c r="P563" s="23">
        <f t="shared" si="119"/>
        <v>1</v>
      </c>
      <c r="Q563">
        <f t="shared" si="120"/>
        <v>100</v>
      </c>
    </row>
    <row r="564" spans="2:17">
      <c r="B564" s="14">
        <v>43679</v>
      </c>
      <c r="C564" s="12">
        <f>VLOOKUP(B564,'Hash distribution and Revenue '!B566:S1306,15,1)</f>
        <v>12877996.569340724</v>
      </c>
      <c r="D564">
        <f>VLOOKUP(B564,'Hash distribution and Revenue '!B566:S1306,10,1)</f>
        <v>0</v>
      </c>
      <c r="E564" s="12">
        <f t="shared" si="113"/>
        <v>0</v>
      </c>
      <c r="F564" s="12">
        <f t="shared" ref="F564:F594" si="122">E564/50</f>
        <v>0</v>
      </c>
      <c r="G564">
        <f t="shared" ref="G564:G594" si="123">F564*3.25*24</f>
        <v>0</v>
      </c>
      <c r="H564">
        <f t="shared" si="114"/>
        <v>0</v>
      </c>
      <c r="I564" s="21">
        <f t="shared" si="121"/>
        <v>0</v>
      </c>
      <c r="J564">
        <f t="shared" si="115"/>
        <v>0</v>
      </c>
      <c r="K564">
        <f t="shared" si="116"/>
        <v>0</v>
      </c>
      <c r="L564">
        <f t="shared" si="117"/>
        <v>0</v>
      </c>
      <c r="M564">
        <f t="shared" si="118"/>
        <v>0</v>
      </c>
      <c r="N564">
        <f t="shared" ref="N564:N594" si="124">F564*6000/7/547.5</f>
        <v>0</v>
      </c>
      <c r="O564" s="12">
        <f t="shared" si="112"/>
        <v>0</v>
      </c>
      <c r="P564" s="23">
        <f t="shared" si="119"/>
        <v>1</v>
      </c>
      <c r="Q564">
        <f t="shared" si="120"/>
        <v>100</v>
      </c>
    </row>
    <row r="565" spans="2:17">
      <c r="B565" s="15">
        <v>43682</v>
      </c>
      <c r="C565" s="12">
        <f>VLOOKUP(B565,'Hash distribution and Revenue '!B567:S1307,15,1)</f>
        <v>13233680.52721151</v>
      </c>
      <c r="D565">
        <f>VLOOKUP(B565,'Hash distribution and Revenue '!B567:S1307,10,1)</f>
        <v>0</v>
      </c>
      <c r="E565" s="12">
        <f t="shared" si="113"/>
        <v>0</v>
      </c>
      <c r="F565" s="12">
        <f t="shared" si="122"/>
        <v>0</v>
      </c>
      <c r="G565">
        <f t="shared" si="123"/>
        <v>0</v>
      </c>
      <c r="H565">
        <f t="shared" si="114"/>
        <v>0</v>
      </c>
      <c r="I565" s="21">
        <f t="shared" si="121"/>
        <v>0</v>
      </c>
      <c r="J565">
        <f t="shared" si="115"/>
        <v>0</v>
      </c>
      <c r="K565">
        <f t="shared" si="116"/>
        <v>0</v>
      </c>
      <c r="L565">
        <f t="shared" si="117"/>
        <v>0</v>
      </c>
      <c r="M565">
        <f t="shared" si="118"/>
        <v>0</v>
      </c>
      <c r="N565">
        <f t="shared" si="124"/>
        <v>0</v>
      </c>
      <c r="O565" s="12">
        <f t="shared" si="112"/>
        <v>0</v>
      </c>
      <c r="P565" s="23">
        <f t="shared" si="119"/>
        <v>1</v>
      </c>
      <c r="Q565">
        <f t="shared" si="120"/>
        <v>100</v>
      </c>
    </row>
    <row r="566" spans="2:17">
      <c r="B566" s="15">
        <v>43685</v>
      </c>
      <c r="C566" s="12">
        <f>VLOOKUP(B566,'Hash distribution and Revenue '!B568:S1308,15,1)</f>
        <v>13616953.411321906</v>
      </c>
      <c r="D566">
        <f>VLOOKUP(B566,'Hash distribution and Revenue '!B568:S1308,10,1)</f>
        <v>0</v>
      </c>
      <c r="E566" s="12">
        <f t="shared" si="113"/>
        <v>0</v>
      </c>
      <c r="F566" s="12">
        <f t="shared" si="122"/>
        <v>0</v>
      </c>
      <c r="G566">
        <f t="shared" si="123"/>
        <v>0</v>
      </c>
      <c r="H566">
        <f t="shared" si="114"/>
        <v>0</v>
      </c>
      <c r="I566" s="21">
        <f t="shared" si="121"/>
        <v>0</v>
      </c>
      <c r="J566">
        <f t="shared" si="115"/>
        <v>0</v>
      </c>
      <c r="K566">
        <f t="shared" si="116"/>
        <v>0</v>
      </c>
      <c r="L566">
        <f t="shared" si="117"/>
        <v>0</v>
      </c>
      <c r="M566">
        <f t="shared" si="118"/>
        <v>0</v>
      </c>
      <c r="N566">
        <f t="shared" si="124"/>
        <v>0</v>
      </c>
      <c r="O566" s="12">
        <f t="shared" si="112"/>
        <v>0</v>
      </c>
      <c r="P566" s="23">
        <f t="shared" si="119"/>
        <v>1</v>
      </c>
      <c r="Q566">
        <f t="shared" si="120"/>
        <v>100</v>
      </c>
    </row>
    <row r="567" spans="2:17">
      <c r="B567" s="15">
        <v>43688</v>
      </c>
      <c r="C567" s="12">
        <f>VLOOKUP(B567,'Hash distribution and Revenue '!B569:S1309,15,1)</f>
        <v>13199629.677752217</v>
      </c>
      <c r="D567">
        <f>VLOOKUP(B567,'Hash distribution and Revenue '!B569:S1309,10,1)</f>
        <v>0</v>
      </c>
      <c r="E567" s="12">
        <f t="shared" si="113"/>
        <v>0</v>
      </c>
      <c r="F567" s="12">
        <f t="shared" si="122"/>
        <v>0</v>
      </c>
      <c r="G567">
        <f t="shared" si="123"/>
        <v>0</v>
      </c>
      <c r="H567">
        <f t="shared" si="114"/>
        <v>0</v>
      </c>
      <c r="I567" s="21">
        <f t="shared" si="121"/>
        <v>0</v>
      </c>
      <c r="J567">
        <f t="shared" si="115"/>
        <v>0</v>
      </c>
      <c r="K567">
        <f t="shared" si="116"/>
        <v>0</v>
      </c>
      <c r="L567">
        <f t="shared" si="117"/>
        <v>0</v>
      </c>
      <c r="M567">
        <f t="shared" si="118"/>
        <v>0</v>
      </c>
      <c r="N567">
        <f t="shared" si="124"/>
        <v>0</v>
      </c>
      <c r="O567" s="12">
        <f t="shared" si="112"/>
        <v>0</v>
      </c>
      <c r="P567" s="23">
        <f t="shared" si="119"/>
        <v>1</v>
      </c>
      <c r="Q567">
        <f t="shared" si="120"/>
        <v>100</v>
      </c>
    </row>
    <row r="568" spans="2:17">
      <c r="B568" s="15">
        <v>43691</v>
      </c>
      <c r="C568" s="12">
        <f>VLOOKUP(B568,'Hash distribution and Revenue '!B570:S1310,15,1)</f>
        <v>11387140.142650912</v>
      </c>
      <c r="D568">
        <f>VLOOKUP(B568,'Hash distribution and Revenue '!B570:S1310,10,1)</f>
        <v>0</v>
      </c>
      <c r="E568" s="12">
        <f t="shared" si="113"/>
        <v>0</v>
      </c>
      <c r="F568" s="12">
        <f t="shared" si="122"/>
        <v>0</v>
      </c>
      <c r="G568">
        <f t="shared" si="123"/>
        <v>0</v>
      </c>
      <c r="H568">
        <f t="shared" si="114"/>
        <v>0</v>
      </c>
      <c r="I568" s="21">
        <f t="shared" si="121"/>
        <v>0</v>
      </c>
      <c r="J568">
        <f t="shared" si="115"/>
        <v>0</v>
      </c>
      <c r="K568">
        <f t="shared" si="116"/>
        <v>0</v>
      </c>
      <c r="L568">
        <f t="shared" si="117"/>
        <v>0</v>
      </c>
      <c r="M568">
        <f t="shared" si="118"/>
        <v>0</v>
      </c>
      <c r="N568">
        <f t="shared" si="124"/>
        <v>0</v>
      </c>
      <c r="O568" s="12">
        <f t="shared" si="112"/>
        <v>0</v>
      </c>
      <c r="P568" s="23">
        <f t="shared" si="119"/>
        <v>1</v>
      </c>
      <c r="Q568">
        <f t="shared" si="120"/>
        <v>100</v>
      </c>
    </row>
    <row r="569" spans="2:17">
      <c r="B569" s="15">
        <v>43694</v>
      </c>
      <c r="C569" s="12">
        <f>VLOOKUP(B569,'Hash distribution and Revenue '!B571:S1311,15,1)</f>
        <v>11702552.624380002</v>
      </c>
      <c r="D569">
        <f>VLOOKUP(B569,'Hash distribution and Revenue '!B571:S1311,10,1)</f>
        <v>0</v>
      </c>
      <c r="E569" s="12">
        <f t="shared" si="113"/>
        <v>0</v>
      </c>
      <c r="F569" s="12">
        <f t="shared" si="122"/>
        <v>0</v>
      </c>
      <c r="G569">
        <f t="shared" si="123"/>
        <v>0</v>
      </c>
      <c r="H569">
        <f t="shared" si="114"/>
        <v>0</v>
      </c>
      <c r="I569" s="21">
        <f t="shared" si="121"/>
        <v>0</v>
      </c>
      <c r="J569">
        <f t="shared" si="115"/>
        <v>0</v>
      </c>
      <c r="K569">
        <f t="shared" si="116"/>
        <v>0</v>
      </c>
      <c r="L569">
        <f t="shared" si="117"/>
        <v>0</v>
      </c>
      <c r="M569">
        <f t="shared" si="118"/>
        <v>0</v>
      </c>
      <c r="N569">
        <f t="shared" si="124"/>
        <v>0</v>
      </c>
      <c r="O569" s="12">
        <f t="shared" si="112"/>
        <v>0</v>
      </c>
      <c r="P569" s="23">
        <f t="shared" si="119"/>
        <v>1</v>
      </c>
      <c r="Q569">
        <f t="shared" si="120"/>
        <v>100</v>
      </c>
    </row>
    <row r="570" spans="2:17">
      <c r="B570" s="15">
        <v>43697</v>
      </c>
      <c r="C570" s="12">
        <f>VLOOKUP(B570,'Hash distribution and Revenue '!B572:S1312,15,1)</f>
        <v>11500676.324414477</v>
      </c>
      <c r="D570">
        <f>VLOOKUP(B570,'Hash distribution and Revenue '!B572:S1312,10,1)</f>
        <v>0</v>
      </c>
      <c r="E570" s="12">
        <f t="shared" si="113"/>
        <v>0</v>
      </c>
      <c r="F570" s="12">
        <f t="shared" si="122"/>
        <v>0</v>
      </c>
      <c r="G570">
        <f t="shared" si="123"/>
        <v>0</v>
      </c>
      <c r="H570">
        <f t="shared" si="114"/>
        <v>0</v>
      </c>
      <c r="I570" s="21">
        <f t="shared" si="121"/>
        <v>0</v>
      </c>
      <c r="J570">
        <f t="shared" si="115"/>
        <v>0</v>
      </c>
      <c r="K570">
        <f t="shared" si="116"/>
        <v>0</v>
      </c>
      <c r="L570">
        <f t="shared" si="117"/>
        <v>0</v>
      </c>
      <c r="M570">
        <f t="shared" si="118"/>
        <v>0</v>
      </c>
      <c r="N570">
        <f t="shared" si="124"/>
        <v>0</v>
      </c>
      <c r="O570" s="12">
        <f t="shared" si="112"/>
        <v>0</v>
      </c>
      <c r="P570" s="23">
        <f t="shared" si="119"/>
        <v>1</v>
      </c>
      <c r="Q570">
        <f t="shared" si="120"/>
        <v>100</v>
      </c>
    </row>
    <row r="571" spans="2:17">
      <c r="B571" s="15">
        <v>43700</v>
      </c>
      <c r="C571" s="12">
        <f>VLOOKUP(B571,'Hash distribution and Revenue '!B573:S1313,15,1)</f>
        <v>11331948.546428431</v>
      </c>
      <c r="D571">
        <f>VLOOKUP(B571,'Hash distribution and Revenue '!B573:S1313,10,1)</f>
        <v>0</v>
      </c>
      <c r="E571" s="12">
        <f t="shared" si="113"/>
        <v>0</v>
      </c>
      <c r="F571" s="12">
        <f t="shared" si="122"/>
        <v>0</v>
      </c>
      <c r="G571">
        <f t="shared" si="123"/>
        <v>0</v>
      </c>
      <c r="H571">
        <f t="shared" si="114"/>
        <v>0</v>
      </c>
      <c r="I571" s="21">
        <f t="shared" si="121"/>
        <v>0</v>
      </c>
      <c r="J571">
        <f t="shared" si="115"/>
        <v>0</v>
      </c>
      <c r="K571">
        <f t="shared" si="116"/>
        <v>0</v>
      </c>
      <c r="L571">
        <f t="shared" si="117"/>
        <v>0</v>
      </c>
      <c r="M571">
        <f t="shared" si="118"/>
        <v>0</v>
      </c>
      <c r="N571">
        <f t="shared" si="124"/>
        <v>0</v>
      </c>
      <c r="O571" s="12">
        <f t="shared" si="112"/>
        <v>0</v>
      </c>
      <c r="P571" s="23">
        <f t="shared" si="119"/>
        <v>1</v>
      </c>
      <c r="Q571">
        <f t="shared" si="120"/>
        <v>100</v>
      </c>
    </row>
    <row r="572" spans="2:17">
      <c r="B572" s="15">
        <v>43703</v>
      </c>
      <c r="C572" s="12">
        <f>VLOOKUP(B572,'Hash distribution and Revenue '!B574:S1314,15,1)</f>
        <v>11634984.22627103</v>
      </c>
      <c r="D572">
        <f>VLOOKUP(B572,'Hash distribution and Revenue '!B574:S1314,10,1)</f>
        <v>0</v>
      </c>
      <c r="E572" s="12">
        <f t="shared" si="113"/>
        <v>0</v>
      </c>
      <c r="F572" s="12">
        <f t="shared" si="122"/>
        <v>0</v>
      </c>
      <c r="G572">
        <f t="shared" si="123"/>
        <v>0</v>
      </c>
      <c r="H572">
        <f t="shared" si="114"/>
        <v>0</v>
      </c>
      <c r="I572" s="21">
        <f t="shared" si="121"/>
        <v>0</v>
      </c>
      <c r="J572">
        <f t="shared" si="115"/>
        <v>0</v>
      </c>
      <c r="K572">
        <f t="shared" si="116"/>
        <v>0</v>
      </c>
      <c r="L572">
        <f t="shared" si="117"/>
        <v>0</v>
      </c>
      <c r="M572">
        <f t="shared" si="118"/>
        <v>0</v>
      </c>
      <c r="N572">
        <f t="shared" si="124"/>
        <v>0</v>
      </c>
      <c r="O572" s="12">
        <f t="shared" si="112"/>
        <v>0</v>
      </c>
      <c r="P572" s="23">
        <f t="shared" si="119"/>
        <v>1</v>
      </c>
      <c r="Q572">
        <f t="shared" si="120"/>
        <v>100</v>
      </c>
    </row>
    <row r="573" spans="2:17">
      <c r="B573" s="15">
        <v>43706</v>
      </c>
      <c r="C573" s="12">
        <f>VLOOKUP(B573,'Hash distribution and Revenue '!B575:S1315,15,1)</f>
        <v>10535433.524646929</v>
      </c>
      <c r="D573">
        <f>VLOOKUP(B573,'Hash distribution and Revenue '!B575:S1315,10,1)</f>
        <v>0</v>
      </c>
      <c r="E573" s="12">
        <f t="shared" si="113"/>
        <v>0</v>
      </c>
      <c r="F573" s="12">
        <f t="shared" si="122"/>
        <v>0</v>
      </c>
      <c r="G573">
        <f t="shared" si="123"/>
        <v>0</v>
      </c>
      <c r="H573">
        <f t="shared" si="114"/>
        <v>0</v>
      </c>
      <c r="I573" s="21">
        <f t="shared" si="121"/>
        <v>0</v>
      </c>
      <c r="J573">
        <f t="shared" si="115"/>
        <v>0</v>
      </c>
      <c r="K573">
        <f t="shared" si="116"/>
        <v>0</v>
      </c>
      <c r="L573">
        <f t="shared" si="117"/>
        <v>0</v>
      </c>
      <c r="M573">
        <f t="shared" si="118"/>
        <v>0</v>
      </c>
      <c r="N573">
        <f t="shared" si="124"/>
        <v>0</v>
      </c>
      <c r="O573" s="12">
        <f t="shared" si="112"/>
        <v>0</v>
      </c>
      <c r="P573" s="23">
        <f t="shared" si="119"/>
        <v>1</v>
      </c>
      <c r="Q573">
        <f t="shared" si="120"/>
        <v>100</v>
      </c>
    </row>
    <row r="574" spans="2:17">
      <c r="B574" s="15">
        <v>43709</v>
      </c>
      <c r="C574" s="12">
        <f>VLOOKUP(B574,'Hash distribution and Revenue '!B576:S1316,15,1)</f>
        <v>14059391.943066651</v>
      </c>
      <c r="D574">
        <f>VLOOKUP(B574,'Hash distribution and Revenue '!B576:S1316,10,1)</f>
        <v>0</v>
      </c>
      <c r="E574" s="12">
        <f t="shared" si="113"/>
        <v>0</v>
      </c>
      <c r="F574" s="12">
        <f t="shared" si="122"/>
        <v>0</v>
      </c>
      <c r="G574">
        <f t="shared" si="123"/>
        <v>0</v>
      </c>
      <c r="H574">
        <f t="shared" si="114"/>
        <v>0</v>
      </c>
      <c r="I574" s="21">
        <f t="shared" si="121"/>
        <v>0</v>
      </c>
      <c r="J574">
        <f t="shared" si="115"/>
        <v>0</v>
      </c>
      <c r="K574">
        <f t="shared" si="116"/>
        <v>0</v>
      </c>
      <c r="L574">
        <f t="shared" si="117"/>
        <v>0</v>
      </c>
      <c r="M574">
        <f t="shared" si="118"/>
        <v>0</v>
      </c>
      <c r="N574">
        <f t="shared" si="124"/>
        <v>0</v>
      </c>
      <c r="O574" s="12">
        <f t="shared" si="112"/>
        <v>0</v>
      </c>
      <c r="P574" s="23">
        <f t="shared" si="119"/>
        <v>1</v>
      </c>
      <c r="Q574">
        <f t="shared" si="120"/>
        <v>100</v>
      </c>
    </row>
    <row r="575" spans="2:17">
      <c r="B575" s="15">
        <v>43712</v>
      </c>
      <c r="C575" s="12">
        <f>VLOOKUP(B575,'Hash distribution and Revenue '!B577:S1317,15,1)</f>
        <v>15575713.807182252</v>
      </c>
      <c r="D575">
        <f>VLOOKUP(B575,'Hash distribution and Revenue '!B577:S1317,10,1)</f>
        <v>0</v>
      </c>
      <c r="E575" s="12">
        <f t="shared" si="113"/>
        <v>0</v>
      </c>
      <c r="F575" s="12">
        <f t="shared" si="122"/>
        <v>0</v>
      </c>
      <c r="G575">
        <f t="shared" si="123"/>
        <v>0</v>
      </c>
      <c r="H575">
        <f t="shared" si="114"/>
        <v>0</v>
      </c>
      <c r="I575" s="21">
        <f t="shared" si="121"/>
        <v>0</v>
      </c>
      <c r="J575">
        <f t="shared" si="115"/>
        <v>0</v>
      </c>
      <c r="K575">
        <f t="shared" si="116"/>
        <v>0</v>
      </c>
      <c r="L575">
        <f t="shared" si="117"/>
        <v>0</v>
      </c>
      <c r="M575">
        <f t="shared" si="118"/>
        <v>0</v>
      </c>
      <c r="N575">
        <f t="shared" si="124"/>
        <v>0</v>
      </c>
      <c r="O575" s="12">
        <f t="shared" si="112"/>
        <v>0</v>
      </c>
      <c r="P575" s="23">
        <f t="shared" si="119"/>
        <v>1</v>
      </c>
      <c r="Q575">
        <f t="shared" si="120"/>
        <v>100</v>
      </c>
    </row>
    <row r="576" spans="2:17">
      <c r="B576" s="15">
        <v>43715</v>
      </c>
      <c r="C576" s="12">
        <f>VLOOKUP(B576,'Hash distribution and Revenue '!B578:S1318,15,1)</f>
        <v>16044807.789339533</v>
      </c>
      <c r="D576">
        <f>VLOOKUP(B576,'Hash distribution and Revenue '!B578:S1318,10,1)</f>
        <v>0</v>
      </c>
      <c r="E576" s="12">
        <f t="shared" si="113"/>
        <v>0</v>
      </c>
      <c r="F576" s="12">
        <f t="shared" si="122"/>
        <v>0</v>
      </c>
      <c r="G576">
        <f t="shared" si="123"/>
        <v>0</v>
      </c>
      <c r="H576">
        <f t="shared" si="114"/>
        <v>0</v>
      </c>
      <c r="I576" s="21">
        <f t="shared" si="121"/>
        <v>0</v>
      </c>
      <c r="J576">
        <f t="shared" si="115"/>
        <v>0</v>
      </c>
      <c r="K576">
        <f t="shared" si="116"/>
        <v>0</v>
      </c>
      <c r="L576">
        <f t="shared" si="117"/>
        <v>0</v>
      </c>
      <c r="M576">
        <f t="shared" si="118"/>
        <v>0</v>
      </c>
      <c r="N576">
        <f t="shared" si="124"/>
        <v>0</v>
      </c>
      <c r="O576" s="12">
        <f t="shared" si="112"/>
        <v>0</v>
      </c>
      <c r="P576" s="23">
        <f t="shared" si="119"/>
        <v>1</v>
      </c>
      <c r="Q576">
        <f t="shared" si="120"/>
        <v>100</v>
      </c>
    </row>
    <row r="577" spans="2:17">
      <c r="B577" s="15">
        <v>43718</v>
      </c>
      <c r="C577" s="12">
        <f>VLOOKUP(B577,'Hash distribution and Revenue '!B579:S1319,15,1)</f>
        <v>15939661.17110719</v>
      </c>
      <c r="D577">
        <f>VLOOKUP(B577,'Hash distribution and Revenue '!B579:S1319,10,1)</f>
        <v>0</v>
      </c>
      <c r="E577" s="12">
        <f t="shared" si="113"/>
        <v>0</v>
      </c>
      <c r="F577" s="12">
        <f t="shared" si="122"/>
        <v>0</v>
      </c>
      <c r="G577">
        <f t="shared" si="123"/>
        <v>0</v>
      </c>
      <c r="H577">
        <f t="shared" si="114"/>
        <v>0</v>
      </c>
      <c r="I577" s="21">
        <f t="shared" si="121"/>
        <v>0</v>
      </c>
      <c r="J577">
        <f t="shared" si="115"/>
        <v>0</v>
      </c>
      <c r="K577">
        <f t="shared" si="116"/>
        <v>0</v>
      </c>
      <c r="L577">
        <f t="shared" si="117"/>
        <v>0</v>
      </c>
      <c r="M577">
        <f t="shared" si="118"/>
        <v>0</v>
      </c>
      <c r="N577">
        <f t="shared" si="124"/>
        <v>0</v>
      </c>
      <c r="O577" s="12">
        <f t="shared" ref="O577:O640" si="125">M577+N577</f>
        <v>0</v>
      </c>
      <c r="P577" s="23">
        <f t="shared" si="119"/>
        <v>1</v>
      </c>
      <c r="Q577">
        <f t="shared" si="120"/>
        <v>100</v>
      </c>
    </row>
    <row r="578" spans="2:17">
      <c r="B578" s="15">
        <v>43721</v>
      </c>
      <c r="C578" s="12">
        <f>VLOOKUP(B578,'Hash distribution and Revenue '!B580:S1320,15,1)</f>
        <v>17260857.61005868</v>
      </c>
      <c r="D578">
        <f>VLOOKUP(B578,'Hash distribution and Revenue '!B580:S1320,10,1)</f>
        <v>0</v>
      </c>
      <c r="E578" s="12">
        <f t="shared" si="113"/>
        <v>0</v>
      </c>
      <c r="F578" s="12">
        <f t="shared" si="122"/>
        <v>0</v>
      </c>
      <c r="G578">
        <f t="shared" si="123"/>
        <v>0</v>
      </c>
      <c r="H578">
        <f t="shared" si="114"/>
        <v>0</v>
      </c>
      <c r="I578" s="21">
        <f t="shared" si="121"/>
        <v>0</v>
      </c>
      <c r="J578">
        <f t="shared" si="115"/>
        <v>0</v>
      </c>
      <c r="K578">
        <f t="shared" si="116"/>
        <v>0</v>
      </c>
      <c r="L578">
        <f t="shared" si="117"/>
        <v>0</v>
      </c>
      <c r="M578">
        <f t="shared" si="118"/>
        <v>0</v>
      </c>
      <c r="N578">
        <f t="shared" si="124"/>
        <v>0</v>
      </c>
      <c r="O578" s="12">
        <f t="shared" si="125"/>
        <v>0</v>
      </c>
      <c r="P578" s="23">
        <f t="shared" si="119"/>
        <v>1</v>
      </c>
      <c r="Q578">
        <f t="shared" si="120"/>
        <v>100</v>
      </c>
    </row>
    <row r="579" spans="2:17">
      <c r="B579" s="15">
        <v>43724</v>
      </c>
      <c r="C579" s="12">
        <f>VLOOKUP(B579,'Hash distribution and Revenue '!B581:S1321,15,1)</f>
        <v>15626657.849539198</v>
      </c>
      <c r="D579">
        <f>VLOOKUP(B579,'Hash distribution and Revenue '!B581:S1321,10,1)</f>
        <v>0</v>
      </c>
      <c r="E579" s="12">
        <f t="shared" si="113"/>
        <v>0</v>
      </c>
      <c r="F579" s="12">
        <f t="shared" si="122"/>
        <v>0</v>
      </c>
      <c r="G579">
        <f t="shared" si="123"/>
        <v>0</v>
      </c>
      <c r="H579">
        <f t="shared" si="114"/>
        <v>0</v>
      </c>
      <c r="I579" s="21">
        <f t="shared" si="121"/>
        <v>0</v>
      </c>
      <c r="J579">
        <f t="shared" si="115"/>
        <v>0</v>
      </c>
      <c r="K579">
        <f t="shared" si="116"/>
        <v>0</v>
      </c>
      <c r="L579">
        <f t="shared" si="117"/>
        <v>0</v>
      </c>
      <c r="M579">
        <f t="shared" si="118"/>
        <v>0</v>
      </c>
      <c r="N579">
        <f t="shared" si="124"/>
        <v>0</v>
      </c>
      <c r="O579" s="12">
        <f t="shared" si="125"/>
        <v>0</v>
      </c>
      <c r="P579" s="23">
        <f t="shared" si="119"/>
        <v>1</v>
      </c>
      <c r="Q579">
        <f t="shared" si="120"/>
        <v>100</v>
      </c>
    </row>
    <row r="580" spans="2:17">
      <c r="B580" s="15">
        <v>43727</v>
      </c>
      <c r="C580" s="12">
        <f>VLOOKUP(B580,'Hash distribution and Revenue '!B582:S1322,15,1)</f>
        <v>15618344.008587228</v>
      </c>
      <c r="D580">
        <f>VLOOKUP(B580,'Hash distribution and Revenue '!B582:S1322,10,1)</f>
        <v>0</v>
      </c>
      <c r="E580" s="12">
        <f t="shared" si="113"/>
        <v>0</v>
      </c>
      <c r="F580" s="12">
        <f t="shared" si="122"/>
        <v>0</v>
      </c>
      <c r="G580">
        <f t="shared" si="123"/>
        <v>0</v>
      </c>
      <c r="H580">
        <f t="shared" si="114"/>
        <v>0</v>
      </c>
      <c r="I580" s="21">
        <f t="shared" si="121"/>
        <v>0</v>
      </c>
      <c r="J580">
        <f t="shared" si="115"/>
        <v>0</v>
      </c>
      <c r="K580">
        <f t="shared" si="116"/>
        <v>0</v>
      </c>
      <c r="L580">
        <f t="shared" si="117"/>
        <v>0</v>
      </c>
      <c r="M580">
        <f t="shared" si="118"/>
        <v>0</v>
      </c>
      <c r="N580">
        <f t="shared" si="124"/>
        <v>0</v>
      </c>
      <c r="O580" s="12">
        <f t="shared" si="125"/>
        <v>0</v>
      </c>
      <c r="P580" s="23">
        <f t="shared" si="119"/>
        <v>1</v>
      </c>
      <c r="Q580">
        <f t="shared" si="120"/>
        <v>100</v>
      </c>
    </row>
    <row r="581" spans="2:17">
      <c r="B581" s="15">
        <v>43730</v>
      </c>
      <c r="C581" s="12">
        <f>VLOOKUP(B581,'Hash distribution and Revenue '!B583:S1323,15,1)</f>
        <v>15680125.924648415</v>
      </c>
      <c r="D581">
        <f>VLOOKUP(B581,'Hash distribution and Revenue '!B583:S1323,10,1)</f>
        <v>0</v>
      </c>
      <c r="E581" s="12">
        <f t="shared" si="113"/>
        <v>0</v>
      </c>
      <c r="F581" s="12">
        <f t="shared" si="122"/>
        <v>0</v>
      </c>
      <c r="G581">
        <f t="shared" si="123"/>
        <v>0</v>
      </c>
      <c r="H581">
        <f t="shared" si="114"/>
        <v>0</v>
      </c>
      <c r="I581" s="21">
        <f t="shared" si="121"/>
        <v>0</v>
      </c>
      <c r="J581">
        <f t="shared" si="115"/>
        <v>0</v>
      </c>
      <c r="K581">
        <f t="shared" si="116"/>
        <v>0</v>
      </c>
      <c r="L581">
        <f t="shared" si="117"/>
        <v>0</v>
      </c>
      <c r="M581">
        <f t="shared" si="118"/>
        <v>0</v>
      </c>
      <c r="N581">
        <f t="shared" si="124"/>
        <v>0</v>
      </c>
      <c r="O581" s="12">
        <f t="shared" si="125"/>
        <v>0</v>
      </c>
      <c r="P581" s="23">
        <f t="shared" si="119"/>
        <v>1</v>
      </c>
      <c r="Q581">
        <f t="shared" si="120"/>
        <v>100</v>
      </c>
    </row>
    <row r="582" spans="2:17">
      <c r="B582" s="15">
        <v>43733</v>
      </c>
      <c r="C582" s="12">
        <f>VLOOKUP(B582,'Hash distribution and Revenue '!B584:S1324,15,1)</f>
        <v>12983492.780923085</v>
      </c>
      <c r="D582">
        <f>VLOOKUP(B582,'Hash distribution and Revenue '!B584:S1324,10,1)</f>
        <v>0</v>
      </c>
      <c r="E582" s="12">
        <f t="shared" ref="E582:E645" si="126">D582*1000000</f>
        <v>0</v>
      </c>
      <c r="F582" s="12">
        <f t="shared" si="122"/>
        <v>0</v>
      </c>
      <c r="G582">
        <f t="shared" si="123"/>
        <v>0</v>
      </c>
      <c r="H582">
        <f t="shared" ref="H582:H645" si="127">G582*0.127</f>
        <v>0</v>
      </c>
      <c r="I582" s="21">
        <f t="shared" si="121"/>
        <v>0</v>
      </c>
      <c r="J582">
        <f t="shared" ref="J582:J645" si="128">G582*0.06</f>
        <v>0</v>
      </c>
      <c r="K582">
        <f t="shared" ref="K582:K645" si="129">G582*0.05</f>
        <v>0</v>
      </c>
      <c r="L582">
        <f t="shared" ref="L582:L645" si="130">G582*0.04</f>
        <v>0</v>
      </c>
      <c r="M582">
        <f t="shared" ref="M582:M645" si="131">G582*0.02</f>
        <v>0</v>
      </c>
      <c r="N582">
        <f t="shared" si="124"/>
        <v>0</v>
      </c>
      <c r="O582" s="12">
        <f t="shared" si="125"/>
        <v>0</v>
      </c>
      <c r="P582" s="23">
        <f t="shared" ref="P582:P645" si="132">(C582-O582)/C582</f>
        <v>1</v>
      </c>
      <c r="Q582">
        <f t="shared" ref="Q582:Q645" si="133">P582*100</f>
        <v>100</v>
      </c>
    </row>
    <row r="583" spans="2:17">
      <c r="B583" s="15">
        <v>43736</v>
      </c>
      <c r="C583" s="12">
        <f>VLOOKUP(B583,'Hash distribution and Revenue '!B585:S1325,15,1)</f>
        <v>11929737.871783813</v>
      </c>
      <c r="D583">
        <f>VLOOKUP(B583,'Hash distribution and Revenue '!B585:S1325,10,1)</f>
        <v>0</v>
      </c>
      <c r="E583" s="12">
        <f t="shared" si="126"/>
        <v>0</v>
      </c>
      <c r="F583" s="12">
        <f t="shared" si="122"/>
        <v>0</v>
      </c>
      <c r="G583">
        <f t="shared" si="123"/>
        <v>0</v>
      </c>
      <c r="H583">
        <f t="shared" si="127"/>
        <v>0</v>
      </c>
      <c r="I583" s="21">
        <f t="shared" ref="I583:I646" si="134">G583*$I$5</f>
        <v>0</v>
      </c>
      <c r="J583">
        <f t="shared" si="128"/>
        <v>0</v>
      </c>
      <c r="K583">
        <f t="shared" si="129"/>
        <v>0</v>
      </c>
      <c r="L583">
        <f t="shared" si="130"/>
        <v>0</v>
      </c>
      <c r="M583">
        <f t="shared" si="131"/>
        <v>0</v>
      </c>
      <c r="N583">
        <f t="shared" si="124"/>
        <v>0</v>
      </c>
      <c r="O583" s="12">
        <f t="shared" si="125"/>
        <v>0</v>
      </c>
      <c r="P583" s="23">
        <f t="shared" si="132"/>
        <v>1</v>
      </c>
      <c r="Q583">
        <f t="shared" si="133"/>
        <v>100</v>
      </c>
    </row>
    <row r="584" spans="2:17">
      <c r="B584" s="15">
        <v>43739</v>
      </c>
      <c r="C584" s="12">
        <f>VLOOKUP(B584,'Hash distribution and Revenue '!B586:S1326,15,1)</f>
        <v>11676784.590034062</v>
      </c>
      <c r="D584">
        <f>VLOOKUP(B584,'Hash distribution and Revenue '!B586:S1326,10,1)</f>
        <v>0</v>
      </c>
      <c r="E584" s="12">
        <f t="shared" si="126"/>
        <v>0</v>
      </c>
      <c r="F584" s="12">
        <f t="shared" si="122"/>
        <v>0</v>
      </c>
      <c r="G584">
        <f t="shared" si="123"/>
        <v>0</v>
      </c>
      <c r="H584">
        <f t="shared" si="127"/>
        <v>0</v>
      </c>
      <c r="I584" s="21">
        <f t="shared" si="134"/>
        <v>0</v>
      </c>
      <c r="J584">
        <f t="shared" si="128"/>
        <v>0</v>
      </c>
      <c r="K584">
        <f t="shared" si="129"/>
        <v>0</v>
      </c>
      <c r="L584">
        <f t="shared" si="130"/>
        <v>0</v>
      </c>
      <c r="M584">
        <f t="shared" si="131"/>
        <v>0</v>
      </c>
      <c r="N584">
        <f t="shared" si="124"/>
        <v>0</v>
      </c>
      <c r="O584" s="12">
        <f t="shared" si="125"/>
        <v>0</v>
      </c>
      <c r="P584" s="23">
        <f t="shared" si="132"/>
        <v>1</v>
      </c>
      <c r="Q584">
        <f t="shared" si="133"/>
        <v>100</v>
      </c>
    </row>
    <row r="585" spans="2:17">
      <c r="B585" s="15">
        <v>43742</v>
      </c>
      <c r="C585" s="12">
        <f>VLOOKUP(B585,'Hash distribution and Revenue '!B587:S1327,15,1)</f>
        <v>11753502.289218161</v>
      </c>
      <c r="D585">
        <f>VLOOKUP(B585,'Hash distribution and Revenue '!B587:S1327,10,1)</f>
        <v>0</v>
      </c>
      <c r="E585" s="12">
        <f t="shared" si="126"/>
        <v>0</v>
      </c>
      <c r="F585" s="12">
        <f t="shared" si="122"/>
        <v>0</v>
      </c>
      <c r="G585">
        <f t="shared" si="123"/>
        <v>0</v>
      </c>
      <c r="H585">
        <f t="shared" si="127"/>
        <v>0</v>
      </c>
      <c r="I585" s="21">
        <f t="shared" si="134"/>
        <v>0</v>
      </c>
      <c r="J585">
        <f t="shared" si="128"/>
        <v>0</v>
      </c>
      <c r="K585">
        <f t="shared" si="129"/>
        <v>0</v>
      </c>
      <c r="L585">
        <f t="shared" si="130"/>
        <v>0</v>
      </c>
      <c r="M585">
        <f t="shared" si="131"/>
        <v>0</v>
      </c>
      <c r="N585">
        <f t="shared" si="124"/>
        <v>0</v>
      </c>
      <c r="O585" s="12">
        <f t="shared" si="125"/>
        <v>0</v>
      </c>
      <c r="P585" s="23">
        <f t="shared" si="132"/>
        <v>1</v>
      </c>
      <c r="Q585">
        <f t="shared" si="133"/>
        <v>100</v>
      </c>
    </row>
    <row r="586" spans="2:17">
      <c r="B586" s="15">
        <v>43745</v>
      </c>
      <c r="C586" s="12">
        <f>VLOOKUP(B586,'Hash distribution and Revenue '!B588:S1328,15,1)</f>
        <v>11809702.371214461</v>
      </c>
      <c r="D586">
        <f>VLOOKUP(B586,'Hash distribution and Revenue '!B588:S1328,10,1)</f>
        <v>0</v>
      </c>
      <c r="E586" s="12">
        <f t="shared" si="126"/>
        <v>0</v>
      </c>
      <c r="F586" s="12">
        <f t="shared" si="122"/>
        <v>0</v>
      </c>
      <c r="G586">
        <f t="shared" si="123"/>
        <v>0</v>
      </c>
      <c r="H586">
        <f t="shared" si="127"/>
        <v>0</v>
      </c>
      <c r="I586" s="21">
        <f t="shared" si="134"/>
        <v>0</v>
      </c>
      <c r="J586">
        <f t="shared" si="128"/>
        <v>0</v>
      </c>
      <c r="K586">
        <f t="shared" si="129"/>
        <v>0</v>
      </c>
      <c r="L586">
        <f t="shared" si="130"/>
        <v>0</v>
      </c>
      <c r="M586">
        <f t="shared" si="131"/>
        <v>0</v>
      </c>
      <c r="N586">
        <f t="shared" si="124"/>
        <v>0</v>
      </c>
      <c r="O586" s="12">
        <f t="shared" si="125"/>
        <v>0</v>
      </c>
      <c r="P586" s="23">
        <f t="shared" si="132"/>
        <v>1</v>
      </c>
      <c r="Q586">
        <f t="shared" si="133"/>
        <v>100</v>
      </c>
    </row>
    <row r="587" spans="2:17">
      <c r="B587" s="15">
        <v>43748</v>
      </c>
      <c r="C587" s="12">
        <f>VLOOKUP(B587,'Hash distribution and Revenue '!B589:S1329,15,1)</f>
        <v>12744631.140961451</v>
      </c>
      <c r="D587">
        <f>VLOOKUP(B587,'Hash distribution and Revenue '!B589:S1329,10,1)</f>
        <v>0</v>
      </c>
      <c r="E587" s="12">
        <f t="shared" si="126"/>
        <v>0</v>
      </c>
      <c r="F587" s="12">
        <f t="shared" si="122"/>
        <v>0</v>
      </c>
      <c r="G587">
        <f t="shared" si="123"/>
        <v>0</v>
      </c>
      <c r="H587">
        <f t="shared" si="127"/>
        <v>0</v>
      </c>
      <c r="I587" s="21">
        <f t="shared" si="134"/>
        <v>0</v>
      </c>
      <c r="J587">
        <f t="shared" si="128"/>
        <v>0</v>
      </c>
      <c r="K587">
        <f t="shared" si="129"/>
        <v>0</v>
      </c>
      <c r="L587">
        <f t="shared" si="130"/>
        <v>0</v>
      </c>
      <c r="M587">
        <f t="shared" si="131"/>
        <v>0</v>
      </c>
      <c r="N587">
        <f t="shared" si="124"/>
        <v>0</v>
      </c>
      <c r="O587" s="12">
        <f t="shared" si="125"/>
        <v>0</v>
      </c>
      <c r="P587" s="23">
        <f t="shared" si="132"/>
        <v>1</v>
      </c>
      <c r="Q587">
        <f t="shared" si="133"/>
        <v>100</v>
      </c>
    </row>
    <row r="588" spans="2:17">
      <c r="B588" s="15">
        <v>43751</v>
      </c>
      <c r="C588" s="12">
        <f>VLOOKUP(B588,'Hash distribution and Revenue '!B590:S1330,15,1)</f>
        <v>12564895.062248509</v>
      </c>
      <c r="D588">
        <f>VLOOKUP(B588,'Hash distribution and Revenue '!B590:S1330,10,1)</f>
        <v>0</v>
      </c>
      <c r="E588" s="12">
        <f t="shared" si="126"/>
        <v>0</v>
      </c>
      <c r="F588" s="12">
        <f t="shared" si="122"/>
        <v>0</v>
      </c>
      <c r="G588">
        <f t="shared" si="123"/>
        <v>0</v>
      </c>
      <c r="H588">
        <f t="shared" si="127"/>
        <v>0</v>
      </c>
      <c r="I588" s="21">
        <f t="shared" si="134"/>
        <v>0</v>
      </c>
      <c r="J588">
        <f t="shared" si="128"/>
        <v>0</v>
      </c>
      <c r="K588">
        <f t="shared" si="129"/>
        <v>0</v>
      </c>
      <c r="L588">
        <f t="shared" si="130"/>
        <v>0</v>
      </c>
      <c r="M588">
        <f t="shared" si="131"/>
        <v>0</v>
      </c>
      <c r="N588">
        <f t="shared" si="124"/>
        <v>0</v>
      </c>
      <c r="O588" s="12">
        <f t="shared" si="125"/>
        <v>0</v>
      </c>
      <c r="P588" s="23">
        <f t="shared" si="132"/>
        <v>1</v>
      </c>
      <c r="Q588">
        <f t="shared" si="133"/>
        <v>100</v>
      </c>
    </row>
    <row r="589" spans="2:17">
      <c r="B589" s="15">
        <v>43754</v>
      </c>
      <c r="C589" s="12">
        <f>VLOOKUP(B589,'Hash distribution and Revenue '!B591:S1331,15,1)</f>
        <v>11658655.723615756</v>
      </c>
      <c r="D589">
        <f>VLOOKUP(B589,'Hash distribution and Revenue '!B591:S1331,10,1)</f>
        <v>0</v>
      </c>
      <c r="E589" s="12">
        <f t="shared" si="126"/>
        <v>0</v>
      </c>
      <c r="F589" s="12">
        <f t="shared" si="122"/>
        <v>0</v>
      </c>
      <c r="G589">
        <f t="shared" si="123"/>
        <v>0</v>
      </c>
      <c r="H589">
        <f t="shared" si="127"/>
        <v>0</v>
      </c>
      <c r="I589" s="21">
        <f t="shared" si="134"/>
        <v>0</v>
      </c>
      <c r="J589">
        <f t="shared" si="128"/>
        <v>0</v>
      </c>
      <c r="K589">
        <f t="shared" si="129"/>
        <v>0</v>
      </c>
      <c r="L589">
        <f t="shared" si="130"/>
        <v>0</v>
      </c>
      <c r="M589">
        <f t="shared" si="131"/>
        <v>0</v>
      </c>
      <c r="N589">
        <f t="shared" si="124"/>
        <v>0</v>
      </c>
      <c r="O589" s="12">
        <f t="shared" si="125"/>
        <v>0</v>
      </c>
      <c r="P589" s="23">
        <f t="shared" si="132"/>
        <v>1</v>
      </c>
      <c r="Q589">
        <f t="shared" si="133"/>
        <v>100</v>
      </c>
    </row>
    <row r="590" spans="2:17">
      <c r="B590" s="15">
        <v>43757</v>
      </c>
      <c r="C590" s="12">
        <f>VLOOKUP(B590,'Hash distribution and Revenue '!B592:S1332,15,1)</f>
        <v>11475549.321102099</v>
      </c>
      <c r="D590">
        <f>VLOOKUP(B590,'Hash distribution and Revenue '!B592:S1332,10,1)</f>
        <v>0</v>
      </c>
      <c r="E590" s="12">
        <f t="shared" si="126"/>
        <v>0</v>
      </c>
      <c r="F590" s="12">
        <f t="shared" si="122"/>
        <v>0</v>
      </c>
      <c r="G590">
        <f t="shared" si="123"/>
        <v>0</v>
      </c>
      <c r="H590">
        <f t="shared" si="127"/>
        <v>0</v>
      </c>
      <c r="I590" s="21">
        <f t="shared" si="134"/>
        <v>0</v>
      </c>
      <c r="J590">
        <f t="shared" si="128"/>
        <v>0</v>
      </c>
      <c r="K590">
        <f t="shared" si="129"/>
        <v>0</v>
      </c>
      <c r="L590">
        <f t="shared" si="130"/>
        <v>0</v>
      </c>
      <c r="M590">
        <f t="shared" si="131"/>
        <v>0</v>
      </c>
      <c r="N590">
        <f t="shared" si="124"/>
        <v>0</v>
      </c>
      <c r="O590" s="12">
        <f t="shared" si="125"/>
        <v>0</v>
      </c>
      <c r="P590" s="23">
        <f t="shared" si="132"/>
        <v>1</v>
      </c>
      <c r="Q590">
        <f t="shared" si="133"/>
        <v>100</v>
      </c>
    </row>
    <row r="591" spans="2:17">
      <c r="B591" s="15">
        <v>43760</v>
      </c>
      <c r="C591" s="12">
        <f>VLOOKUP(B591,'Hash distribution and Revenue '!B593:S1333,15,1)</f>
        <v>11799251.168571049</v>
      </c>
      <c r="D591">
        <f>VLOOKUP(B591,'Hash distribution and Revenue '!B593:S1333,10,1)</f>
        <v>0</v>
      </c>
      <c r="E591" s="12">
        <f t="shared" si="126"/>
        <v>0</v>
      </c>
      <c r="F591" s="12">
        <f t="shared" si="122"/>
        <v>0</v>
      </c>
      <c r="G591">
        <f t="shared" si="123"/>
        <v>0</v>
      </c>
      <c r="H591">
        <f t="shared" si="127"/>
        <v>0</v>
      </c>
      <c r="I591" s="21">
        <f t="shared" si="134"/>
        <v>0</v>
      </c>
      <c r="J591">
        <f t="shared" si="128"/>
        <v>0</v>
      </c>
      <c r="K591">
        <f t="shared" si="129"/>
        <v>0</v>
      </c>
      <c r="L591">
        <f t="shared" si="130"/>
        <v>0</v>
      </c>
      <c r="M591">
        <f t="shared" si="131"/>
        <v>0</v>
      </c>
      <c r="N591">
        <f t="shared" si="124"/>
        <v>0</v>
      </c>
      <c r="O591" s="12">
        <f t="shared" si="125"/>
        <v>0</v>
      </c>
      <c r="P591" s="23">
        <f t="shared" si="132"/>
        <v>1</v>
      </c>
      <c r="Q591">
        <f t="shared" si="133"/>
        <v>100</v>
      </c>
    </row>
    <row r="592" spans="2:17">
      <c r="B592" s="15">
        <v>43763</v>
      </c>
      <c r="C592" s="12">
        <f>VLOOKUP(B592,'Hash distribution and Revenue '!B594:S1334,15,1)</f>
        <v>12787059.872874131</v>
      </c>
      <c r="D592">
        <f>VLOOKUP(B592,'Hash distribution and Revenue '!B594:S1334,10,1)</f>
        <v>0</v>
      </c>
      <c r="E592" s="12">
        <f t="shared" si="126"/>
        <v>0</v>
      </c>
      <c r="F592" s="12">
        <f t="shared" si="122"/>
        <v>0</v>
      </c>
      <c r="G592">
        <f t="shared" si="123"/>
        <v>0</v>
      </c>
      <c r="H592">
        <f t="shared" si="127"/>
        <v>0</v>
      </c>
      <c r="I592" s="21">
        <f t="shared" si="134"/>
        <v>0</v>
      </c>
      <c r="J592">
        <f t="shared" si="128"/>
        <v>0</v>
      </c>
      <c r="K592">
        <f t="shared" si="129"/>
        <v>0</v>
      </c>
      <c r="L592">
        <f t="shared" si="130"/>
        <v>0</v>
      </c>
      <c r="M592">
        <f t="shared" si="131"/>
        <v>0</v>
      </c>
      <c r="N592">
        <f t="shared" si="124"/>
        <v>0</v>
      </c>
      <c r="O592" s="12">
        <f t="shared" si="125"/>
        <v>0</v>
      </c>
      <c r="P592" s="23">
        <f t="shared" si="132"/>
        <v>1</v>
      </c>
      <c r="Q592">
        <f t="shared" si="133"/>
        <v>100</v>
      </c>
    </row>
    <row r="593" spans="2:17">
      <c r="B593" s="15">
        <v>43766</v>
      </c>
      <c r="C593" s="12">
        <f>VLOOKUP(B593,'Hash distribution and Revenue '!B595:S1335,15,1)</f>
        <v>13423942.193679722</v>
      </c>
      <c r="D593">
        <f>VLOOKUP(B593,'Hash distribution and Revenue '!B595:S1335,10,1)</f>
        <v>0</v>
      </c>
      <c r="E593" s="12">
        <f t="shared" si="126"/>
        <v>0</v>
      </c>
      <c r="F593" s="12">
        <f t="shared" si="122"/>
        <v>0</v>
      </c>
      <c r="G593">
        <f t="shared" si="123"/>
        <v>0</v>
      </c>
      <c r="H593">
        <f t="shared" si="127"/>
        <v>0</v>
      </c>
      <c r="I593" s="21">
        <f t="shared" si="134"/>
        <v>0</v>
      </c>
      <c r="J593">
        <f t="shared" si="128"/>
        <v>0</v>
      </c>
      <c r="K593">
        <f t="shared" si="129"/>
        <v>0</v>
      </c>
      <c r="L593">
        <f t="shared" si="130"/>
        <v>0</v>
      </c>
      <c r="M593">
        <f t="shared" si="131"/>
        <v>0</v>
      </c>
      <c r="N593">
        <f t="shared" si="124"/>
        <v>0</v>
      </c>
      <c r="O593" s="12">
        <f t="shared" si="125"/>
        <v>0</v>
      </c>
      <c r="P593" s="23">
        <f t="shared" si="132"/>
        <v>1</v>
      </c>
      <c r="Q593">
        <f t="shared" si="133"/>
        <v>100</v>
      </c>
    </row>
    <row r="594" spans="2:17">
      <c r="B594" s="15">
        <v>43769</v>
      </c>
      <c r="C594" s="12">
        <f>VLOOKUP(B594,'Hash distribution and Revenue '!B596:S1336,15,1)</f>
        <v>12449470.397427388</v>
      </c>
      <c r="D594">
        <f>VLOOKUP(B594,'Hash distribution and Revenue '!B596:S1336,10,1)</f>
        <v>0</v>
      </c>
      <c r="E594" s="12">
        <f t="shared" si="126"/>
        <v>0</v>
      </c>
      <c r="F594" s="12">
        <f t="shared" si="122"/>
        <v>0</v>
      </c>
      <c r="G594">
        <f t="shared" si="123"/>
        <v>0</v>
      </c>
      <c r="H594">
        <f t="shared" si="127"/>
        <v>0</v>
      </c>
      <c r="I594" s="21">
        <f t="shared" si="134"/>
        <v>0</v>
      </c>
      <c r="J594">
        <f t="shared" si="128"/>
        <v>0</v>
      </c>
      <c r="K594">
        <f t="shared" si="129"/>
        <v>0</v>
      </c>
      <c r="L594">
        <f t="shared" si="130"/>
        <v>0</v>
      </c>
      <c r="M594">
        <f t="shared" si="131"/>
        <v>0</v>
      </c>
      <c r="N594">
        <f t="shared" si="124"/>
        <v>0</v>
      </c>
      <c r="O594" s="12">
        <f t="shared" si="125"/>
        <v>0</v>
      </c>
      <c r="P594" s="23">
        <f t="shared" si="132"/>
        <v>1</v>
      </c>
      <c r="Q594">
        <f t="shared" si="133"/>
        <v>100</v>
      </c>
    </row>
    <row r="595" spans="2:17">
      <c r="B595" s="14">
        <v>43772</v>
      </c>
      <c r="C595" s="12">
        <f>VLOOKUP(B595,'Hash distribution and Revenue '!B597:S1337,15,1)</f>
        <v>11775407.681261294</v>
      </c>
      <c r="D595">
        <f>VLOOKUP(B595,'Hash distribution and Revenue '!B597:S1337,10,1)</f>
        <v>0</v>
      </c>
      <c r="E595" s="12">
        <f t="shared" si="126"/>
        <v>0</v>
      </c>
      <c r="F595" s="12">
        <f t="shared" ref="F595:F658" si="135">E595/68</f>
        <v>0</v>
      </c>
      <c r="G595">
        <f t="shared" ref="G595:G658" si="136">F595*3.196*24</f>
        <v>0</v>
      </c>
      <c r="H595">
        <f t="shared" si="127"/>
        <v>0</v>
      </c>
      <c r="I595" s="21">
        <f t="shared" si="134"/>
        <v>0</v>
      </c>
      <c r="J595">
        <f t="shared" si="128"/>
        <v>0</v>
      </c>
      <c r="K595">
        <f t="shared" si="129"/>
        <v>0</v>
      </c>
      <c r="L595">
        <f t="shared" si="130"/>
        <v>0</v>
      </c>
      <c r="M595">
        <f t="shared" si="131"/>
        <v>0</v>
      </c>
      <c r="N595">
        <f t="shared" ref="N595:N658" si="137">F595*15640/7/547.5</f>
        <v>0</v>
      </c>
      <c r="O595" s="12">
        <f t="shared" si="125"/>
        <v>0</v>
      </c>
      <c r="P595" s="23">
        <f t="shared" si="132"/>
        <v>1</v>
      </c>
      <c r="Q595">
        <f t="shared" si="133"/>
        <v>100</v>
      </c>
    </row>
    <row r="596" spans="2:17">
      <c r="B596" s="15">
        <v>43775</v>
      </c>
      <c r="C596" s="12">
        <f>VLOOKUP(B596,'Hash distribution and Revenue '!B598:S1338,15,1)</f>
        <v>12130486.908951474</v>
      </c>
      <c r="D596">
        <f>VLOOKUP(B596,'Hash distribution and Revenue '!B598:S1338,10,1)</f>
        <v>0</v>
      </c>
      <c r="E596" s="12">
        <f t="shared" si="126"/>
        <v>0</v>
      </c>
      <c r="F596" s="12">
        <f t="shared" si="135"/>
        <v>0</v>
      </c>
      <c r="G596">
        <f t="shared" si="136"/>
        <v>0</v>
      </c>
      <c r="H596">
        <f t="shared" si="127"/>
        <v>0</v>
      </c>
      <c r="I596" s="21">
        <f t="shared" si="134"/>
        <v>0</v>
      </c>
      <c r="J596">
        <f t="shared" si="128"/>
        <v>0</v>
      </c>
      <c r="K596">
        <f t="shared" si="129"/>
        <v>0</v>
      </c>
      <c r="L596">
        <f t="shared" si="130"/>
        <v>0</v>
      </c>
      <c r="M596">
        <f t="shared" si="131"/>
        <v>0</v>
      </c>
      <c r="N596">
        <f t="shared" si="137"/>
        <v>0</v>
      </c>
      <c r="O596" s="12">
        <f t="shared" si="125"/>
        <v>0</v>
      </c>
      <c r="P596" s="23">
        <f t="shared" si="132"/>
        <v>1</v>
      </c>
      <c r="Q596">
        <f t="shared" si="133"/>
        <v>100</v>
      </c>
    </row>
    <row r="597" spans="2:17">
      <c r="B597" s="15">
        <v>43778</v>
      </c>
      <c r="C597" s="12">
        <f>VLOOKUP(B597,'Hash distribution and Revenue '!B599:S1339,15,1)</f>
        <v>12448853.052144812</v>
      </c>
      <c r="D597">
        <f>VLOOKUP(B597,'Hash distribution and Revenue '!B599:S1339,10,1)</f>
        <v>0</v>
      </c>
      <c r="E597" s="12">
        <f t="shared" si="126"/>
        <v>0</v>
      </c>
      <c r="F597" s="12">
        <f t="shared" si="135"/>
        <v>0</v>
      </c>
      <c r="G597">
        <f t="shared" si="136"/>
        <v>0</v>
      </c>
      <c r="H597">
        <f t="shared" si="127"/>
        <v>0</v>
      </c>
      <c r="I597" s="21">
        <f t="shared" si="134"/>
        <v>0</v>
      </c>
      <c r="J597">
        <f t="shared" si="128"/>
        <v>0</v>
      </c>
      <c r="K597">
        <f t="shared" si="129"/>
        <v>0</v>
      </c>
      <c r="L597">
        <f t="shared" si="130"/>
        <v>0</v>
      </c>
      <c r="M597">
        <f t="shared" si="131"/>
        <v>0</v>
      </c>
      <c r="N597">
        <f t="shared" si="137"/>
        <v>0</v>
      </c>
      <c r="O597" s="12">
        <f t="shared" si="125"/>
        <v>0</v>
      </c>
      <c r="P597" s="23">
        <f t="shared" si="132"/>
        <v>1</v>
      </c>
      <c r="Q597">
        <f t="shared" si="133"/>
        <v>100</v>
      </c>
    </row>
    <row r="598" spans="2:17">
      <c r="B598" s="15">
        <v>43781</v>
      </c>
      <c r="C598" s="12">
        <f>VLOOKUP(B598,'Hash distribution and Revenue '!B600:S1340,15,1)</f>
        <v>12516658.258581253</v>
      </c>
      <c r="D598">
        <f>VLOOKUP(B598,'Hash distribution and Revenue '!B600:S1340,10,1)</f>
        <v>0</v>
      </c>
      <c r="E598" s="12">
        <f t="shared" si="126"/>
        <v>0</v>
      </c>
      <c r="F598" s="12">
        <f t="shared" si="135"/>
        <v>0</v>
      </c>
      <c r="G598">
        <f t="shared" si="136"/>
        <v>0</v>
      </c>
      <c r="H598">
        <f t="shared" si="127"/>
        <v>0</v>
      </c>
      <c r="I598" s="21">
        <f t="shared" si="134"/>
        <v>0</v>
      </c>
      <c r="J598">
        <f t="shared" si="128"/>
        <v>0</v>
      </c>
      <c r="K598">
        <f t="shared" si="129"/>
        <v>0</v>
      </c>
      <c r="L598">
        <f t="shared" si="130"/>
        <v>0</v>
      </c>
      <c r="M598">
        <f t="shared" si="131"/>
        <v>0</v>
      </c>
      <c r="N598">
        <f t="shared" si="137"/>
        <v>0</v>
      </c>
      <c r="O598" s="12">
        <f t="shared" si="125"/>
        <v>0</v>
      </c>
      <c r="P598" s="23">
        <f t="shared" si="132"/>
        <v>1</v>
      </c>
      <c r="Q598">
        <f t="shared" si="133"/>
        <v>100</v>
      </c>
    </row>
    <row r="599" spans="2:17">
      <c r="B599" s="15">
        <v>43784</v>
      </c>
      <c r="C599" s="12">
        <f>VLOOKUP(B599,'Hash distribution and Revenue '!B601:S1341,15,1)</f>
        <v>11842905.970434833</v>
      </c>
      <c r="D599">
        <f>VLOOKUP(B599,'Hash distribution and Revenue '!B601:S1341,10,1)</f>
        <v>0</v>
      </c>
      <c r="E599" s="12">
        <f t="shared" si="126"/>
        <v>0</v>
      </c>
      <c r="F599" s="12">
        <f t="shared" si="135"/>
        <v>0</v>
      </c>
      <c r="G599">
        <f t="shared" si="136"/>
        <v>0</v>
      </c>
      <c r="H599">
        <f t="shared" si="127"/>
        <v>0</v>
      </c>
      <c r="I599" s="21">
        <f t="shared" si="134"/>
        <v>0</v>
      </c>
      <c r="J599">
        <f t="shared" si="128"/>
        <v>0</v>
      </c>
      <c r="K599">
        <f t="shared" si="129"/>
        <v>0</v>
      </c>
      <c r="L599">
        <f t="shared" si="130"/>
        <v>0</v>
      </c>
      <c r="M599">
        <f t="shared" si="131"/>
        <v>0</v>
      </c>
      <c r="N599">
        <f t="shared" si="137"/>
        <v>0</v>
      </c>
      <c r="O599" s="12">
        <f t="shared" si="125"/>
        <v>0</v>
      </c>
      <c r="P599" s="23">
        <f t="shared" si="132"/>
        <v>1</v>
      </c>
      <c r="Q599">
        <f t="shared" si="133"/>
        <v>100</v>
      </c>
    </row>
    <row r="600" spans="2:17">
      <c r="B600" s="15">
        <v>43787</v>
      </c>
      <c r="C600" s="12">
        <f>VLOOKUP(B600,'Hash distribution and Revenue '!B602:S1342,15,1)</f>
        <v>12256552.927818857</v>
      </c>
      <c r="D600">
        <f>VLOOKUP(B600,'Hash distribution and Revenue '!B602:S1342,10,1)</f>
        <v>0</v>
      </c>
      <c r="E600" s="12">
        <f t="shared" si="126"/>
        <v>0</v>
      </c>
      <c r="F600" s="12">
        <f t="shared" si="135"/>
        <v>0</v>
      </c>
      <c r="G600">
        <f t="shared" si="136"/>
        <v>0</v>
      </c>
      <c r="H600">
        <f t="shared" si="127"/>
        <v>0</v>
      </c>
      <c r="I600" s="21">
        <f t="shared" si="134"/>
        <v>0</v>
      </c>
      <c r="J600">
        <f t="shared" si="128"/>
        <v>0</v>
      </c>
      <c r="K600">
        <f t="shared" si="129"/>
        <v>0</v>
      </c>
      <c r="L600">
        <f t="shared" si="130"/>
        <v>0</v>
      </c>
      <c r="M600">
        <f t="shared" si="131"/>
        <v>0</v>
      </c>
      <c r="N600">
        <f t="shared" si="137"/>
        <v>0</v>
      </c>
      <c r="O600" s="12">
        <f t="shared" si="125"/>
        <v>0</v>
      </c>
      <c r="P600" s="23">
        <f t="shared" si="132"/>
        <v>1</v>
      </c>
      <c r="Q600">
        <f t="shared" si="133"/>
        <v>100</v>
      </c>
    </row>
    <row r="601" spans="2:17">
      <c r="B601" s="15">
        <v>43790</v>
      </c>
      <c r="C601" s="12">
        <f>VLOOKUP(B601,'Hash distribution and Revenue '!B603:S1343,15,1)</f>
        <v>11156610.765250219</v>
      </c>
      <c r="D601">
        <f>VLOOKUP(B601,'Hash distribution and Revenue '!B603:S1343,10,1)</f>
        <v>0</v>
      </c>
      <c r="E601" s="12">
        <f t="shared" si="126"/>
        <v>0</v>
      </c>
      <c r="F601" s="12">
        <f t="shared" si="135"/>
        <v>0</v>
      </c>
      <c r="G601">
        <f t="shared" si="136"/>
        <v>0</v>
      </c>
      <c r="H601">
        <f t="shared" si="127"/>
        <v>0</v>
      </c>
      <c r="I601" s="21">
        <f t="shared" si="134"/>
        <v>0</v>
      </c>
      <c r="J601">
        <f t="shared" si="128"/>
        <v>0</v>
      </c>
      <c r="K601">
        <f t="shared" si="129"/>
        <v>0</v>
      </c>
      <c r="L601">
        <f t="shared" si="130"/>
        <v>0</v>
      </c>
      <c r="M601">
        <f t="shared" si="131"/>
        <v>0</v>
      </c>
      <c r="N601">
        <f t="shared" si="137"/>
        <v>0</v>
      </c>
      <c r="O601" s="12">
        <f t="shared" si="125"/>
        <v>0</v>
      </c>
      <c r="P601" s="23">
        <f t="shared" si="132"/>
        <v>1</v>
      </c>
      <c r="Q601">
        <f t="shared" si="133"/>
        <v>100</v>
      </c>
    </row>
    <row r="602" spans="2:17">
      <c r="B602" s="15">
        <v>43793</v>
      </c>
      <c r="C602" s="12">
        <f>VLOOKUP(B602,'Hash distribution and Revenue '!B604:S1344,15,1)</f>
        <v>9631036.5944936331</v>
      </c>
      <c r="D602">
        <f>VLOOKUP(B602,'Hash distribution and Revenue '!B604:S1344,10,1)</f>
        <v>0</v>
      </c>
      <c r="E602" s="12">
        <f t="shared" si="126"/>
        <v>0</v>
      </c>
      <c r="F602" s="12">
        <f t="shared" si="135"/>
        <v>0</v>
      </c>
      <c r="G602">
        <f t="shared" si="136"/>
        <v>0</v>
      </c>
      <c r="H602">
        <f t="shared" si="127"/>
        <v>0</v>
      </c>
      <c r="I602" s="21">
        <f t="shared" si="134"/>
        <v>0</v>
      </c>
      <c r="J602">
        <f t="shared" si="128"/>
        <v>0</v>
      </c>
      <c r="K602">
        <f t="shared" si="129"/>
        <v>0</v>
      </c>
      <c r="L602">
        <f t="shared" si="130"/>
        <v>0</v>
      </c>
      <c r="M602">
        <f t="shared" si="131"/>
        <v>0</v>
      </c>
      <c r="N602">
        <f t="shared" si="137"/>
        <v>0</v>
      </c>
      <c r="O602" s="12">
        <f t="shared" si="125"/>
        <v>0</v>
      </c>
      <c r="P602" s="23">
        <f t="shared" si="132"/>
        <v>1</v>
      </c>
      <c r="Q602">
        <f t="shared" si="133"/>
        <v>100</v>
      </c>
    </row>
    <row r="603" spans="2:17">
      <c r="B603" s="15">
        <v>43796</v>
      </c>
      <c r="C603" s="12">
        <f>VLOOKUP(B603,'Hash distribution and Revenue '!B605:S1345,15,1)</f>
        <v>10246331.664926637</v>
      </c>
      <c r="D603">
        <f>VLOOKUP(B603,'Hash distribution and Revenue '!B605:S1345,10,1)</f>
        <v>0</v>
      </c>
      <c r="E603" s="12">
        <f t="shared" si="126"/>
        <v>0</v>
      </c>
      <c r="F603" s="12">
        <f t="shared" si="135"/>
        <v>0</v>
      </c>
      <c r="G603">
        <f t="shared" si="136"/>
        <v>0</v>
      </c>
      <c r="H603">
        <f t="shared" si="127"/>
        <v>0</v>
      </c>
      <c r="I603" s="21">
        <f t="shared" si="134"/>
        <v>0</v>
      </c>
      <c r="J603">
        <f t="shared" si="128"/>
        <v>0</v>
      </c>
      <c r="K603">
        <f t="shared" si="129"/>
        <v>0</v>
      </c>
      <c r="L603">
        <f t="shared" si="130"/>
        <v>0</v>
      </c>
      <c r="M603">
        <f t="shared" si="131"/>
        <v>0</v>
      </c>
      <c r="N603">
        <f t="shared" si="137"/>
        <v>0</v>
      </c>
      <c r="O603" s="12">
        <f t="shared" si="125"/>
        <v>0</v>
      </c>
      <c r="P603" s="23">
        <f t="shared" si="132"/>
        <v>1</v>
      </c>
      <c r="Q603">
        <f t="shared" si="133"/>
        <v>100</v>
      </c>
    </row>
    <row r="604" spans="2:17">
      <c r="B604" s="15">
        <v>43799</v>
      </c>
      <c r="C604" s="12">
        <f>VLOOKUP(B604,'Hash distribution and Revenue '!B606:S1346,15,1)</f>
        <v>10355970.251604063</v>
      </c>
      <c r="D604">
        <f>VLOOKUP(B604,'Hash distribution and Revenue '!B606:S1346,10,1)</f>
        <v>0</v>
      </c>
      <c r="E604" s="12">
        <f t="shared" si="126"/>
        <v>0</v>
      </c>
      <c r="F604" s="12">
        <f t="shared" si="135"/>
        <v>0</v>
      </c>
      <c r="G604">
        <f t="shared" si="136"/>
        <v>0</v>
      </c>
      <c r="H604">
        <f t="shared" si="127"/>
        <v>0</v>
      </c>
      <c r="I604" s="21">
        <f t="shared" si="134"/>
        <v>0</v>
      </c>
      <c r="J604">
        <f t="shared" si="128"/>
        <v>0</v>
      </c>
      <c r="K604">
        <f t="shared" si="129"/>
        <v>0</v>
      </c>
      <c r="L604">
        <f t="shared" si="130"/>
        <v>0</v>
      </c>
      <c r="M604">
        <f t="shared" si="131"/>
        <v>0</v>
      </c>
      <c r="N604">
        <f t="shared" si="137"/>
        <v>0</v>
      </c>
      <c r="O604" s="12">
        <f t="shared" si="125"/>
        <v>0</v>
      </c>
      <c r="P604" s="23">
        <f t="shared" si="132"/>
        <v>1</v>
      </c>
      <c r="Q604">
        <f t="shared" si="133"/>
        <v>100</v>
      </c>
    </row>
    <row r="605" spans="2:17">
      <c r="B605" s="15">
        <v>43802</v>
      </c>
      <c r="C605" s="12">
        <f>VLOOKUP(B605,'Hash distribution and Revenue '!B607:S1347,15,1)</f>
        <v>9972985.4318768084</v>
      </c>
      <c r="D605">
        <f>VLOOKUP(B605,'Hash distribution and Revenue '!B607:S1347,10,1)</f>
        <v>0</v>
      </c>
      <c r="E605" s="12">
        <f t="shared" si="126"/>
        <v>0</v>
      </c>
      <c r="F605" s="12">
        <f t="shared" si="135"/>
        <v>0</v>
      </c>
      <c r="G605">
        <f t="shared" si="136"/>
        <v>0</v>
      </c>
      <c r="H605">
        <f t="shared" si="127"/>
        <v>0</v>
      </c>
      <c r="I605" s="21">
        <f t="shared" si="134"/>
        <v>0</v>
      </c>
      <c r="J605">
        <f t="shared" si="128"/>
        <v>0</v>
      </c>
      <c r="K605">
        <f t="shared" si="129"/>
        <v>0</v>
      </c>
      <c r="L605">
        <f t="shared" si="130"/>
        <v>0</v>
      </c>
      <c r="M605">
        <f t="shared" si="131"/>
        <v>0</v>
      </c>
      <c r="N605">
        <f t="shared" si="137"/>
        <v>0</v>
      </c>
      <c r="O605" s="12">
        <f t="shared" si="125"/>
        <v>0</v>
      </c>
      <c r="P605" s="23">
        <f t="shared" si="132"/>
        <v>1</v>
      </c>
      <c r="Q605">
        <f t="shared" si="133"/>
        <v>100</v>
      </c>
    </row>
    <row r="606" spans="2:17">
      <c r="B606" s="15">
        <v>43805</v>
      </c>
      <c r="C606" s="12">
        <f>VLOOKUP(B606,'Hash distribution and Revenue '!B608:S1348,15,1)</f>
        <v>11274971.043883359</v>
      </c>
      <c r="D606">
        <f>VLOOKUP(B606,'Hash distribution and Revenue '!B608:S1348,10,1)</f>
        <v>0</v>
      </c>
      <c r="E606" s="12">
        <f t="shared" si="126"/>
        <v>0</v>
      </c>
      <c r="F606" s="12">
        <f t="shared" si="135"/>
        <v>0</v>
      </c>
      <c r="G606">
        <f t="shared" si="136"/>
        <v>0</v>
      </c>
      <c r="H606">
        <f t="shared" si="127"/>
        <v>0</v>
      </c>
      <c r="I606" s="21">
        <f t="shared" si="134"/>
        <v>0</v>
      </c>
      <c r="J606">
        <f t="shared" si="128"/>
        <v>0</v>
      </c>
      <c r="K606">
        <f t="shared" si="129"/>
        <v>0</v>
      </c>
      <c r="L606">
        <f t="shared" si="130"/>
        <v>0</v>
      </c>
      <c r="M606">
        <f t="shared" si="131"/>
        <v>0</v>
      </c>
      <c r="N606">
        <f t="shared" si="137"/>
        <v>0</v>
      </c>
      <c r="O606" s="12">
        <f t="shared" si="125"/>
        <v>0</v>
      </c>
      <c r="P606" s="23">
        <f t="shared" si="132"/>
        <v>1</v>
      </c>
      <c r="Q606">
        <f t="shared" si="133"/>
        <v>100</v>
      </c>
    </row>
    <row r="607" spans="2:17">
      <c r="B607" s="15">
        <v>43808</v>
      </c>
      <c r="C607" s="12">
        <f>VLOOKUP(B607,'Hash distribution and Revenue '!B609:S1349,15,1)</f>
        <v>11244663.705880495</v>
      </c>
      <c r="D607">
        <f>VLOOKUP(B607,'Hash distribution and Revenue '!B609:S1349,10,1)</f>
        <v>0</v>
      </c>
      <c r="E607" s="12">
        <f t="shared" si="126"/>
        <v>0</v>
      </c>
      <c r="F607" s="12">
        <f t="shared" si="135"/>
        <v>0</v>
      </c>
      <c r="G607">
        <f t="shared" si="136"/>
        <v>0</v>
      </c>
      <c r="H607">
        <f t="shared" si="127"/>
        <v>0</v>
      </c>
      <c r="I607" s="21">
        <f t="shared" si="134"/>
        <v>0</v>
      </c>
      <c r="J607">
        <f t="shared" si="128"/>
        <v>0</v>
      </c>
      <c r="K607">
        <f t="shared" si="129"/>
        <v>0</v>
      </c>
      <c r="L607">
        <f t="shared" si="130"/>
        <v>0</v>
      </c>
      <c r="M607">
        <f t="shared" si="131"/>
        <v>0</v>
      </c>
      <c r="N607">
        <f t="shared" si="137"/>
        <v>0</v>
      </c>
      <c r="O607" s="12">
        <f t="shared" si="125"/>
        <v>0</v>
      </c>
      <c r="P607" s="23">
        <f t="shared" si="132"/>
        <v>1</v>
      </c>
      <c r="Q607">
        <f t="shared" si="133"/>
        <v>100</v>
      </c>
    </row>
    <row r="608" spans="2:17">
      <c r="B608" s="15">
        <v>43811</v>
      </c>
      <c r="C608" s="12">
        <f>VLOOKUP(B608,'Hash distribution and Revenue '!B610:S1350,15,1)</f>
        <v>10991359.176015696</v>
      </c>
      <c r="D608">
        <f>VLOOKUP(B608,'Hash distribution and Revenue '!B610:S1350,10,1)</f>
        <v>0</v>
      </c>
      <c r="E608" s="12">
        <f t="shared" si="126"/>
        <v>0</v>
      </c>
      <c r="F608" s="12">
        <f t="shared" si="135"/>
        <v>0</v>
      </c>
      <c r="G608">
        <f t="shared" si="136"/>
        <v>0</v>
      </c>
      <c r="H608">
        <f t="shared" si="127"/>
        <v>0</v>
      </c>
      <c r="I608" s="21">
        <f t="shared" si="134"/>
        <v>0</v>
      </c>
      <c r="J608">
        <f t="shared" si="128"/>
        <v>0</v>
      </c>
      <c r="K608">
        <f t="shared" si="129"/>
        <v>0</v>
      </c>
      <c r="L608">
        <f t="shared" si="130"/>
        <v>0</v>
      </c>
      <c r="M608">
        <f t="shared" si="131"/>
        <v>0</v>
      </c>
      <c r="N608">
        <f t="shared" si="137"/>
        <v>0</v>
      </c>
      <c r="O608" s="12">
        <f t="shared" si="125"/>
        <v>0</v>
      </c>
      <c r="P608" s="23">
        <f t="shared" si="132"/>
        <v>1</v>
      </c>
      <c r="Q608">
        <f t="shared" si="133"/>
        <v>100</v>
      </c>
    </row>
    <row r="609" spans="2:17">
      <c r="B609" s="15">
        <v>43814</v>
      </c>
      <c r="C609" s="12">
        <f>VLOOKUP(B609,'Hash distribution and Revenue '!B611:S1351,15,1)</f>
        <v>10421279.150425619</v>
      </c>
      <c r="D609">
        <f>VLOOKUP(B609,'Hash distribution and Revenue '!B611:S1351,10,1)</f>
        <v>0</v>
      </c>
      <c r="E609" s="12">
        <f t="shared" si="126"/>
        <v>0</v>
      </c>
      <c r="F609" s="12">
        <f t="shared" si="135"/>
        <v>0</v>
      </c>
      <c r="G609">
        <f t="shared" si="136"/>
        <v>0</v>
      </c>
      <c r="H609">
        <f t="shared" si="127"/>
        <v>0</v>
      </c>
      <c r="I609" s="21">
        <f t="shared" si="134"/>
        <v>0</v>
      </c>
      <c r="J609">
        <f t="shared" si="128"/>
        <v>0</v>
      </c>
      <c r="K609">
        <f t="shared" si="129"/>
        <v>0</v>
      </c>
      <c r="L609">
        <f t="shared" si="130"/>
        <v>0</v>
      </c>
      <c r="M609">
        <f t="shared" si="131"/>
        <v>0</v>
      </c>
      <c r="N609">
        <f t="shared" si="137"/>
        <v>0</v>
      </c>
      <c r="O609" s="12">
        <f t="shared" si="125"/>
        <v>0</v>
      </c>
      <c r="P609" s="23">
        <f t="shared" si="132"/>
        <v>1</v>
      </c>
      <c r="Q609">
        <f t="shared" si="133"/>
        <v>100</v>
      </c>
    </row>
    <row r="610" spans="2:17">
      <c r="B610" s="15">
        <v>43817</v>
      </c>
      <c r="C610" s="12">
        <f>VLOOKUP(B610,'Hash distribution and Revenue '!B612:S1352,15,1)</f>
        <v>10404403.724416761</v>
      </c>
      <c r="D610">
        <f>VLOOKUP(B610,'Hash distribution and Revenue '!B612:S1352,10,1)</f>
        <v>0</v>
      </c>
      <c r="E610" s="12">
        <f t="shared" si="126"/>
        <v>0</v>
      </c>
      <c r="F610" s="12">
        <f t="shared" si="135"/>
        <v>0</v>
      </c>
      <c r="G610">
        <f t="shared" si="136"/>
        <v>0</v>
      </c>
      <c r="H610">
        <f t="shared" si="127"/>
        <v>0</v>
      </c>
      <c r="I610" s="21">
        <f t="shared" si="134"/>
        <v>0</v>
      </c>
      <c r="J610">
        <f t="shared" si="128"/>
        <v>0</v>
      </c>
      <c r="K610">
        <f t="shared" si="129"/>
        <v>0</v>
      </c>
      <c r="L610">
        <f t="shared" si="130"/>
        <v>0</v>
      </c>
      <c r="M610">
        <f t="shared" si="131"/>
        <v>0</v>
      </c>
      <c r="N610">
        <f t="shared" si="137"/>
        <v>0</v>
      </c>
      <c r="O610" s="12">
        <f t="shared" si="125"/>
        <v>0</v>
      </c>
      <c r="P610" s="23">
        <f t="shared" si="132"/>
        <v>1</v>
      </c>
      <c r="Q610">
        <f t="shared" si="133"/>
        <v>100</v>
      </c>
    </row>
    <row r="611" spans="2:17">
      <c r="B611" s="15">
        <v>43820</v>
      </c>
      <c r="C611" s="12">
        <f>VLOOKUP(B611,'Hash distribution and Revenue '!B613:S1353,15,1)</f>
        <v>10421839.729609212</v>
      </c>
      <c r="D611">
        <f>VLOOKUP(B611,'Hash distribution and Revenue '!B613:S1353,10,1)</f>
        <v>0</v>
      </c>
      <c r="E611" s="12">
        <f t="shared" si="126"/>
        <v>0</v>
      </c>
      <c r="F611" s="12">
        <f t="shared" si="135"/>
        <v>0</v>
      </c>
      <c r="G611">
        <f t="shared" si="136"/>
        <v>0</v>
      </c>
      <c r="H611">
        <f t="shared" si="127"/>
        <v>0</v>
      </c>
      <c r="I611" s="21">
        <f t="shared" si="134"/>
        <v>0</v>
      </c>
      <c r="J611">
        <f t="shared" si="128"/>
        <v>0</v>
      </c>
      <c r="K611">
        <f t="shared" si="129"/>
        <v>0</v>
      </c>
      <c r="L611">
        <f t="shared" si="130"/>
        <v>0</v>
      </c>
      <c r="M611">
        <f t="shared" si="131"/>
        <v>0</v>
      </c>
      <c r="N611">
        <f t="shared" si="137"/>
        <v>0</v>
      </c>
      <c r="O611" s="12">
        <f t="shared" si="125"/>
        <v>0</v>
      </c>
      <c r="P611" s="23">
        <f t="shared" si="132"/>
        <v>1</v>
      </c>
      <c r="Q611">
        <f t="shared" si="133"/>
        <v>100</v>
      </c>
    </row>
    <row r="612" spans="2:17">
      <c r="B612" s="15">
        <v>43823</v>
      </c>
      <c r="C612" s="12">
        <f>VLOOKUP(B612,'Hash distribution and Revenue '!B614:S1354,15,1)</f>
        <v>11414171.517298013</v>
      </c>
      <c r="D612">
        <f>VLOOKUP(B612,'Hash distribution and Revenue '!B614:S1354,10,1)</f>
        <v>0</v>
      </c>
      <c r="E612" s="12">
        <f t="shared" si="126"/>
        <v>0</v>
      </c>
      <c r="F612" s="12">
        <f t="shared" si="135"/>
        <v>0</v>
      </c>
      <c r="G612">
        <f t="shared" si="136"/>
        <v>0</v>
      </c>
      <c r="H612">
        <f t="shared" si="127"/>
        <v>0</v>
      </c>
      <c r="I612" s="21">
        <f t="shared" si="134"/>
        <v>0</v>
      </c>
      <c r="J612">
        <f t="shared" si="128"/>
        <v>0</v>
      </c>
      <c r="K612">
        <f t="shared" si="129"/>
        <v>0</v>
      </c>
      <c r="L612">
        <f t="shared" si="130"/>
        <v>0</v>
      </c>
      <c r="M612">
        <f t="shared" si="131"/>
        <v>0</v>
      </c>
      <c r="N612">
        <f t="shared" si="137"/>
        <v>0</v>
      </c>
      <c r="O612" s="12">
        <f t="shared" si="125"/>
        <v>0</v>
      </c>
      <c r="P612" s="23">
        <f t="shared" si="132"/>
        <v>1</v>
      </c>
      <c r="Q612">
        <f t="shared" si="133"/>
        <v>100</v>
      </c>
    </row>
    <row r="613" spans="2:17">
      <c r="B613" s="15">
        <v>43826</v>
      </c>
      <c r="C613" s="12">
        <f>VLOOKUP(B613,'Hash distribution and Revenue '!B615:S1355,15,1)</f>
        <v>11012259.970795203</v>
      </c>
      <c r="D613">
        <f>VLOOKUP(B613,'Hash distribution and Revenue '!B615:S1355,10,1)</f>
        <v>0</v>
      </c>
      <c r="E613" s="12">
        <f t="shared" si="126"/>
        <v>0</v>
      </c>
      <c r="F613" s="12">
        <f t="shared" si="135"/>
        <v>0</v>
      </c>
      <c r="G613">
        <f t="shared" si="136"/>
        <v>0</v>
      </c>
      <c r="H613">
        <f t="shared" si="127"/>
        <v>0</v>
      </c>
      <c r="I613" s="21">
        <f t="shared" si="134"/>
        <v>0</v>
      </c>
      <c r="J613">
        <f t="shared" si="128"/>
        <v>0</v>
      </c>
      <c r="K613">
        <f t="shared" si="129"/>
        <v>0</v>
      </c>
      <c r="L613">
        <f t="shared" si="130"/>
        <v>0</v>
      </c>
      <c r="M613">
        <f t="shared" si="131"/>
        <v>0</v>
      </c>
      <c r="N613">
        <f t="shared" si="137"/>
        <v>0</v>
      </c>
      <c r="O613" s="12">
        <f t="shared" si="125"/>
        <v>0</v>
      </c>
      <c r="P613" s="23">
        <f t="shared" si="132"/>
        <v>1</v>
      </c>
      <c r="Q613">
        <f t="shared" si="133"/>
        <v>100</v>
      </c>
    </row>
    <row r="614" spans="2:17">
      <c r="B614" s="15">
        <v>43829</v>
      </c>
      <c r="C614" s="12">
        <f>VLOOKUP(B614,'Hash distribution and Revenue '!B616:S1356,15,1)</f>
        <v>10730875.92095861</v>
      </c>
      <c r="D614">
        <f>VLOOKUP(B614,'Hash distribution and Revenue '!B616:S1356,10,1)</f>
        <v>0</v>
      </c>
      <c r="E614" s="12">
        <f t="shared" si="126"/>
        <v>0</v>
      </c>
      <c r="F614" s="12">
        <f t="shared" si="135"/>
        <v>0</v>
      </c>
      <c r="G614">
        <f t="shared" si="136"/>
        <v>0</v>
      </c>
      <c r="H614">
        <f t="shared" si="127"/>
        <v>0</v>
      </c>
      <c r="I614" s="21">
        <f t="shared" si="134"/>
        <v>0</v>
      </c>
      <c r="J614">
        <f t="shared" si="128"/>
        <v>0</v>
      </c>
      <c r="K614">
        <f t="shared" si="129"/>
        <v>0</v>
      </c>
      <c r="L614">
        <f t="shared" si="130"/>
        <v>0</v>
      </c>
      <c r="M614">
        <f t="shared" si="131"/>
        <v>0</v>
      </c>
      <c r="N614">
        <f t="shared" si="137"/>
        <v>0</v>
      </c>
      <c r="O614" s="12">
        <f t="shared" si="125"/>
        <v>0</v>
      </c>
      <c r="P614" s="23">
        <f t="shared" si="132"/>
        <v>1</v>
      </c>
      <c r="Q614">
        <f t="shared" si="133"/>
        <v>100</v>
      </c>
    </row>
    <row r="615" spans="2:17">
      <c r="B615" s="15">
        <v>43832</v>
      </c>
      <c r="C615" s="12">
        <f>VLOOKUP(B615,'Hash distribution and Revenue '!B617:S1357,15,1)</f>
        <v>9994277.1425565369</v>
      </c>
      <c r="D615">
        <f>VLOOKUP(B615,'Hash distribution and Revenue '!B617:S1357,10,1)</f>
        <v>0</v>
      </c>
      <c r="E615" s="12">
        <f t="shared" si="126"/>
        <v>0</v>
      </c>
      <c r="F615" s="12">
        <f t="shared" si="135"/>
        <v>0</v>
      </c>
      <c r="G615">
        <f t="shared" si="136"/>
        <v>0</v>
      </c>
      <c r="H615">
        <f t="shared" si="127"/>
        <v>0</v>
      </c>
      <c r="I615" s="21">
        <f t="shared" si="134"/>
        <v>0</v>
      </c>
      <c r="J615">
        <f t="shared" si="128"/>
        <v>0</v>
      </c>
      <c r="K615">
        <f t="shared" si="129"/>
        <v>0</v>
      </c>
      <c r="L615">
        <f t="shared" si="130"/>
        <v>0</v>
      </c>
      <c r="M615">
        <f t="shared" si="131"/>
        <v>0</v>
      </c>
      <c r="N615">
        <f t="shared" si="137"/>
        <v>0</v>
      </c>
      <c r="O615" s="12">
        <f t="shared" si="125"/>
        <v>0</v>
      </c>
      <c r="P615" s="23">
        <f t="shared" si="132"/>
        <v>1</v>
      </c>
      <c r="Q615">
        <f t="shared" si="133"/>
        <v>100</v>
      </c>
    </row>
    <row r="616" spans="2:17">
      <c r="B616" s="15">
        <v>43835</v>
      </c>
      <c r="C616" s="12">
        <f>VLOOKUP(B616,'Hash distribution and Revenue '!B618:S1358,15,1)</f>
        <v>11261578.63650519</v>
      </c>
      <c r="D616">
        <f>VLOOKUP(B616,'Hash distribution and Revenue '!B618:S1358,10,1)</f>
        <v>0</v>
      </c>
      <c r="E616" s="12">
        <f t="shared" si="126"/>
        <v>0</v>
      </c>
      <c r="F616" s="12">
        <f t="shared" si="135"/>
        <v>0</v>
      </c>
      <c r="G616">
        <f t="shared" si="136"/>
        <v>0</v>
      </c>
      <c r="H616">
        <f t="shared" si="127"/>
        <v>0</v>
      </c>
      <c r="I616" s="21">
        <f t="shared" si="134"/>
        <v>0</v>
      </c>
      <c r="J616">
        <f t="shared" si="128"/>
        <v>0</v>
      </c>
      <c r="K616">
        <f t="shared" si="129"/>
        <v>0</v>
      </c>
      <c r="L616">
        <f t="shared" si="130"/>
        <v>0</v>
      </c>
      <c r="M616">
        <f t="shared" si="131"/>
        <v>0</v>
      </c>
      <c r="N616">
        <f t="shared" si="137"/>
        <v>0</v>
      </c>
      <c r="O616" s="12">
        <f t="shared" si="125"/>
        <v>0</v>
      </c>
      <c r="P616" s="23">
        <f t="shared" si="132"/>
        <v>1</v>
      </c>
      <c r="Q616">
        <f t="shared" si="133"/>
        <v>100</v>
      </c>
    </row>
    <row r="617" spans="2:17">
      <c r="B617" s="15">
        <v>43838</v>
      </c>
      <c r="C617" s="12">
        <f>VLOOKUP(B617,'Hash distribution and Revenue '!B619:S1359,15,1)</f>
        <v>12568866.427525777</v>
      </c>
      <c r="D617">
        <f>VLOOKUP(B617,'Hash distribution and Revenue '!B619:S1359,10,1)</f>
        <v>0</v>
      </c>
      <c r="E617" s="12">
        <f t="shared" si="126"/>
        <v>0</v>
      </c>
      <c r="F617" s="12">
        <f t="shared" si="135"/>
        <v>0</v>
      </c>
      <c r="G617">
        <f t="shared" si="136"/>
        <v>0</v>
      </c>
      <c r="H617">
        <f t="shared" si="127"/>
        <v>0</v>
      </c>
      <c r="I617" s="21">
        <f t="shared" si="134"/>
        <v>0</v>
      </c>
      <c r="J617">
        <f t="shared" si="128"/>
        <v>0</v>
      </c>
      <c r="K617">
        <f t="shared" si="129"/>
        <v>0</v>
      </c>
      <c r="L617">
        <f t="shared" si="130"/>
        <v>0</v>
      </c>
      <c r="M617">
        <f t="shared" si="131"/>
        <v>0</v>
      </c>
      <c r="N617">
        <f t="shared" si="137"/>
        <v>0</v>
      </c>
      <c r="O617" s="12">
        <f t="shared" si="125"/>
        <v>0</v>
      </c>
      <c r="P617" s="23">
        <f t="shared" si="132"/>
        <v>1</v>
      </c>
      <c r="Q617">
        <f t="shared" si="133"/>
        <v>100</v>
      </c>
    </row>
    <row r="618" spans="2:17">
      <c r="B618" s="15">
        <v>43841</v>
      </c>
      <c r="C618" s="12">
        <f>VLOOKUP(B618,'Hash distribution and Revenue '!B620:S1360,15,1)</f>
        <v>12893405.432564579</v>
      </c>
      <c r="D618">
        <f>VLOOKUP(B618,'Hash distribution and Revenue '!B620:S1360,10,1)</f>
        <v>0</v>
      </c>
      <c r="E618" s="12">
        <f t="shared" si="126"/>
        <v>0</v>
      </c>
      <c r="F618" s="12">
        <f t="shared" si="135"/>
        <v>0</v>
      </c>
      <c r="G618">
        <f t="shared" si="136"/>
        <v>0</v>
      </c>
      <c r="H618">
        <f t="shared" si="127"/>
        <v>0</v>
      </c>
      <c r="I618" s="21">
        <f t="shared" si="134"/>
        <v>0</v>
      </c>
      <c r="J618">
        <f t="shared" si="128"/>
        <v>0</v>
      </c>
      <c r="K618">
        <f t="shared" si="129"/>
        <v>0</v>
      </c>
      <c r="L618">
        <f t="shared" si="130"/>
        <v>0</v>
      </c>
      <c r="M618">
        <f t="shared" si="131"/>
        <v>0</v>
      </c>
      <c r="N618">
        <f t="shared" si="137"/>
        <v>0</v>
      </c>
      <c r="O618" s="12">
        <f t="shared" si="125"/>
        <v>0</v>
      </c>
      <c r="P618" s="23">
        <f t="shared" si="132"/>
        <v>1</v>
      </c>
      <c r="Q618">
        <f t="shared" si="133"/>
        <v>100</v>
      </c>
    </row>
    <row r="619" spans="2:17">
      <c r="B619" s="15">
        <v>43844</v>
      </c>
      <c r="C619" s="12">
        <f>VLOOKUP(B619,'Hash distribution and Revenue '!B621:S1361,15,1)</f>
        <v>13689000.92464288</v>
      </c>
      <c r="D619">
        <f>VLOOKUP(B619,'Hash distribution and Revenue '!B621:S1361,10,1)</f>
        <v>0</v>
      </c>
      <c r="E619" s="12">
        <f t="shared" si="126"/>
        <v>0</v>
      </c>
      <c r="F619" s="12">
        <f t="shared" si="135"/>
        <v>0</v>
      </c>
      <c r="G619">
        <f t="shared" si="136"/>
        <v>0</v>
      </c>
      <c r="H619">
        <f t="shared" si="127"/>
        <v>0</v>
      </c>
      <c r="I619" s="21">
        <f t="shared" si="134"/>
        <v>0</v>
      </c>
      <c r="J619">
        <f t="shared" si="128"/>
        <v>0</v>
      </c>
      <c r="K619">
        <f t="shared" si="129"/>
        <v>0</v>
      </c>
      <c r="L619">
        <f t="shared" si="130"/>
        <v>0</v>
      </c>
      <c r="M619">
        <f t="shared" si="131"/>
        <v>0</v>
      </c>
      <c r="N619">
        <f t="shared" si="137"/>
        <v>0</v>
      </c>
      <c r="O619" s="12">
        <f t="shared" si="125"/>
        <v>0</v>
      </c>
      <c r="P619" s="23">
        <f t="shared" si="132"/>
        <v>1</v>
      </c>
      <c r="Q619">
        <f t="shared" si="133"/>
        <v>100</v>
      </c>
    </row>
    <row r="620" spans="2:17">
      <c r="B620" s="15">
        <v>43847</v>
      </c>
      <c r="C620" s="12">
        <f>VLOOKUP(B620,'Hash distribution and Revenue '!B622:S1362,15,1)</f>
        <v>12892785.219219251</v>
      </c>
      <c r="D620">
        <f>VLOOKUP(B620,'Hash distribution and Revenue '!B622:S1362,10,1)</f>
        <v>0</v>
      </c>
      <c r="E620" s="12">
        <f t="shared" si="126"/>
        <v>0</v>
      </c>
      <c r="F620" s="12">
        <f t="shared" si="135"/>
        <v>0</v>
      </c>
      <c r="G620">
        <f t="shared" si="136"/>
        <v>0</v>
      </c>
      <c r="H620">
        <f t="shared" si="127"/>
        <v>0</v>
      </c>
      <c r="I620" s="21">
        <f t="shared" si="134"/>
        <v>0</v>
      </c>
      <c r="J620">
        <f t="shared" si="128"/>
        <v>0</v>
      </c>
      <c r="K620">
        <f t="shared" si="129"/>
        <v>0</v>
      </c>
      <c r="L620">
        <f t="shared" si="130"/>
        <v>0</v>
      </c>
      <c r="M620">
        <f t="shared" si="131"/>
        <v>0</v>
      </c>
      <c r="N620">
        <f t="shared" si="137"/>
        <v>0</v>
      </c>
      <c r="O620" s="12">
        <f t="shared" si="125"/>
        <v>0</v>
      </c>
      <c r="P620" s="23">
        <f t="shared" si="132"/>
        <v>1</v>
      </c>
      <c r="Q620">
        <f t="shared" si="133"/>
        <v>100</v>
      </c>
    </row>
    <row r="621" spans="2:17">
      <c r="B621" s="15">
        <v>43850</v>
      </c>
      <c r="C621" s="12">
        <f>VLOOKUP(B621,'Hash distribution and Revenue '!B623:S1363,15,1)</f>
        <v>12651403.489610001</v>
      </c>
      <c r="D621">
        <f>VLOOKUP(B621,'Hash distribution and Revenue '!B623:S1363,10,1)</f>
        <v>0</v>
      </c>
      <c r="E621" s="12">
        <f t="shared" si="126"/>
        <v>0</v>
      </c>
      <c r="F621" s="12">
        <f t="shared" si="135"/>
        <v>0</v>
      </c>
      <c r="G621">
        <f t="shared" si="136"/>
        <v>0</v>
      </c>
      <c r="H621">
        <f t="shared" si="127"/>
        <v>0</v>
      </c>
      <c r="I621" s="21">
        <f t="shared" si="134"/>
        <v>0</v>
      </c>
      <c r="J621">
        <f t="shared" si="128"/>
        <v>0</v>
      </c>
      <c r="K621">
        <f t="shared" si="129"/>
        <v>0</v>
      </c>
      <c r="L621">
        <f t="shared" si="130"/>
        <v>0</v>
      </c>
      <c r="M621">
        <f t="shared" si="131"/>
        <v>0</v>
      </c>
      <c r="N621">
        <f t="shared" si="137"/>
        <v>0</v>
      </c>
      <c r="O621" s="12">
        <f t="shared" si="125"/>
        <v>0</v>
      </c>
      <c r="P621" s="23">
        <f t="shared" si="132"/>
        <v>1</v>
      </c>
      <c r="Q621">
        <f t="shared" si="133"/>
        <v>100</v>
      </c>
    </row>
    <row r="622" spans="2:17">
      <c r="B622" s="15">
        <v>43853</v>
      </c>
      <c r="C622" s="12">
        <f>VLOOKUP(B622,'Hash distribution and Revenue '!B624:S1364,15,1)</f>
        <v>12829262.230384722</v>
      </c>
      <c r="D622">
        <f>VLOOKUP(B622,'Hash distribution and Revenue '!B624:S1364,10,1)</f>
        <v>0</v>
      </c>
      <c r="E622" s="12">
        <f t="shared" si="126"/>
        <v>0</v>
      </c>
      <c r="F622" s="12">
        <f t="shared" si="135"/>
        <v>0</v>
      </c>
      <c r="G622">
        <f t="shared" si="136"/>
        <v>0</v>
      </c>
      <c r="H622">
        <f t="shared" si="127"/>
        <v>0</v>
      </c>
      <c r="I622" s="21">
        <f t="shared" si="134"/>
        <v>0</v>
      </c>
      <c r="J622">
        <f t="shared" si="128"/>
        <v>0</v>
      </c>
      <c r="K622">
        <f t="shared" si="129"/>
        <v>0</v>
      </c>
      <c r="L622">
        <f t="shared" si="130"/>
        <v>0</v>
      </c>
      <c r="M622">
        <f t="shared" si="131"/>
        <v>0</v>
      </c>
      <c r="N622">
        <f t="shared" si="137"/>
        <v>0</v>
      </c>
      <c r="O622" s="12">
        <f t="shared" si="125"/>
        <v>0</v>
      </c>
      <c r="P622" s="23">
        <f t="shared" si="132"/>
        <v>1</v>
      </c>
      <c r="Q622">
        <f t="shared" si="133"/>
        <v>100</v>
      </c>
    </row>
    <row r="623" spans="2:17">
      <c r="B623" s="15">
        <v>43856</v>
      </c>
      <c r="C623" s="12">
        <f>VLOOKUP(B623,'Hash distribution and Revenue '!B625:S1365,15,1)</f>
        <v>13094848.040775882</v>
      </c>
      <c r="D623">
        <f>VLOOKUP(B623,'Hash distribution and Revenue '!B625:S1365,10,1)</f>
        <v>0</v>
      </c>
      <c r="E623" s="12">
        <f t="shared" si="126"/>
        <v>0</v>
      </c>
      <c r="F623" s="12">
        <f t="shared" si="135"/>
        <v>0</v>
      </c>
      <c r="G623">
        <f t="shared" si="136"/>
        <v>0</v>
      </c>
      <c r="H623">
        <f t="shared" si="127"/>
        <v>0</v>
      </c>
      <c r="I623" s="21">
        <f t="shared" si="134"/>
        <v>0</v>
      </c>
      <c r="J623">
        <f t="shared" si="128"/>
        <v>0</v>
      </c>
      <c r="K623">
        <f t="shared" si="129"/>
        <v>0</v>
      </c>
      <c r="L623">
        <f t="shared" si="130"/>
        <v>0</v>
      </c>
      <c r="M623">
        <f t="shared" si="131"/>
        <v>0</v>
      </c>
      <c r="N623">
        <f t="shared" si="137"/>
        <v>0</v>
      </c>
      <c r="O623" s="12">
        <f t="shared" si="125"/>
        <v>0</v>
      </c>
      <c r="P623" s="23">
        <f t="shared" si="132"/>
        <v>1</v>
      </c>
      <c r="Q623">
        <f t="shared" si="133"/>
        <v>100</v>
      </c>
    </row>
    <row r="624" spans="2:17">
      <c r="B624" s="15">
        <v>43859</v>
      </c>
      <c r="C624" s="12">
        <f>VLOOKUP(B624,'Hash distribution and Revenue '!B626:S1366,15,1)</f>
        <v>13584109.722307617</v>
      </c>
      <c r="D624">
        <f>VLOOKUP(B624,'Hash distribution and Revenue '!B626:S1366,10,1)</f>
        <v>0</v>
      </c>
      <c r="E624" s="12">
        <f t="shared" si="126"/>
        <v>0</v>
      </c>
      <c r="F624" s="12">
        <f t="shared" si="135"/>
        <v>0</v>
      </c>
      <c r="G624">
        <f t="shared" si="136"/>
        <v>0</v>
      </c>
      <c r="H624">
        <f t="shared" si="127"/>
        <v>0</v>
      </c>
      <c r="I624" s="21">
        <f t="shared" si="134"/>
        <v>0</v>
      </c>
      <c r="J624">
        <f t="shared" si="128"/>
        <v>0</v>
      </c>
      <c r="K624">
        <f t="shared" si="129"/>
        <v>0</v>
      </c>
      <c r="L624">
        <f t="shared" si="130"/>
        <v>0</v>
      </c>
      <c r="M624">
        <f t="shared" si="131"/>
        <v>0</v>
      </c>
      <c r="N624">
        <f t="shared" si="137"/>
        <v>0</v>
      </c>
      <c r="O624" s="12">
        <f t="shared" si="125"/>
        <v>0</v>
      </c>
      <c r="P624" s="23">
        <f t="shared" si="132"/>
        <v>1</v>
      </c>
      <c r="Q624">
        <f t="shared" si="133"/>
        <v>100</v>
      </c>
    </row>
    <row r="625" spans="2:17">
      <c r="B625" s="15">
        <v>43862</v>
      </c>
      <c r="C625" s="12">
        <f>VLOOKUP(B625,'Hash distribution and Revenue '!B627:S1367,15,1)</f>
        <v>13499593.646297364</v>
      </c>
      <c r="D625">
        <f>VLOOKUP(B625,'Hash distribution and Revenue '!B627:S1367,10,1)</f>
        <v>0</v>
      </c>
      <c r="E625" s="12">
        <f t="shared" si="126"/>
        <v>0</v>
      </c>
      <c r="F625" s="12">
        <f t="shared" si="135"/>
        <v>0</v>
      </c>
      <c r="G625">
        <f t="shared" si="136"/>
        <v>0</v>
      </c>
      <c r="H625">
        <f t="shared" si="127"/>
        <v>0</v>
      </c>
      <c r="I625" s="21">
        <f t="shared" si="134"/>
        <v>0</v>
      </c>
      <c r="J625">
        <f t="shared" si="128"/>
        <v>0</v>
      </c>
      <c r="K625">
        <f t="shared" si="129"/>
        <v>0</v>
      </c>
      <c r="L625">
        <f t="shared" si="130"/>
        <v>0</v>
      </c>
      <c r="M625">
        <f t="shared" si="131"/>
        <v>0</v>
      </c>
      <c r="N625">
        <f t="shared" si="137"/>
        <v>0</v>
      </c>
      <c r="O625" s="12">
        <f t="shared" si="125"/>
        <v>0</v>
      </c>
      <c r="P625" s="23">
        <f t="shared" si="132"/>
        <v>1</v>
      </c>
      <c r="Q625">
        <f t="shared" si="133"/>
        <v>100</v>
      </c>
    </row>
    <row r="626" spans="2:17">
      <c r="B626" s="15">
        <v>43865</v>
      </c>
      <c r="C626" s="12">
        <f>VLOOKUP(B626,'Hash distribution and Revenue '!B628:S1368,15,1)</f>
        <v>13188141.309403094</v>
      </c>
      <c r="D626">
        <f>VLOOKUP(B626,'Hash distribution and Revenue '!B628:S1368,10,1)</f>
        <v>0</v>
      </c>
      <c r="E626" s="12">
        <f t="shared" si="126"/>
        <v>0</v>
      </c>
      <c r="F626" s="12">
        <f t="shared" si="135"/>
        <v>0</v>
      </c>
      <c r="G626">
        <f t="shared" si="136"/>
        <v>0</v>
      </c>
      <c r="H626">
        <f t="shared" si="127"/>
        <v>0</v>
      </c>
      <c r="I626" s="21">
        <f t="shared" si="134"/>
        <v>0</v>
      </c>
      <c r="J626">
        <f t="shared" si="128"/>
        <v>0</v>
      </c>
      <c r="K626">
        <f t="shared" si="129"/>
        <v>0</v>
      </c>
      <c r="L626">
        <f t="shared" si="130"/>
        <v>0</v>
      </c>
      <c r="M626">
        <f t="shared" si="131"/>
        <v>0</v>
      </c>
      <c r="N626">
        <f t="shared" si="137"/>
        <v>0</v>
      </c>
      <c r="O626" s="12">
        <f t="shared" si="125"/>
        <v>0</v>
      </c>
      <c r="P626" s="23">
        <f t="shared" si="132"/>
        <v>1</v>
      </c>
      <c r="Q626">
        <f t="shared" si="133"/>
        <v>100</v>
      </c>
    </row>
    <row r="627" spans="2:17">
      <c r="B627" s="15">
        <v>43868</v>
      </c>
      <c r="C627" s="12">
        <f>VLOOKUP(B627,'Hash distribution and Revenue '!B629:S1369,15,1)</f>
        <v>14295185.509802677</v>
      </c>
      <c r="D627">
        <f>VLOOKUP(B627,'Hash distribution and Revenue '!B629:S1369,10,1)</f>
        <v>0</v>
      </c>
      <c r="E627" s="12">
        <f t="shared" si="126"/>
        <v>0</v>
      </c>
      <c r="F627" s="12">
        <f t="shared" si="135"/>
        <v>0</v>
      </c>
      <c r="G627">
        <f t="shared" si="136"/>
        <v>0</v>
      </c>
      <c r="H627">
        <f t="shared" si="127"/>
        <v>0</v>
      </c>
      <c r="I627" s="21">
        <f t="shared" si="134"/>
        <v>0</v>
      </c>
      <c r="J627">
        <f t="shared" si="128"/>
        <v>0</v>
      </c>
      <c r="K627">
        <f t="shared" si="129"/>
        <v>0</v>
      </c>
      <c r="L627">
        <f t="shared" si="130"/>
        <v>0</v>
      </c>
      <c r="M627">
        <f t="shared" si="131"/>
        <v>0</v>
      </c>
      <c r="N627">
        <f t="shared" si="137"/>
        <v>0</v>
      </c>
      <c r="O627" s="12">
        <f t="shared" si="125"/>
        <v>0</v>
      </c>
      <c r="P627" s="23">
        <f t="shared" si="132"/>
        <v>1</v>
      </c>
      <c r="Q627">
        <f t="shared" si="133"/>
        <v>100</v>
      </c>
    </row>
    <row r="628" spans="2:17">
      <c r="B628" s="15">
        <v>43871</v>
      </c>
      <c r="C628" s="12">
        <f>VLOOKUP(B628,'Hash distribution and Revenue '!B630:S1370,15,1)</f>
        <v>13854600.620479526</v>
      </c>
      <c r="D628">
        <f>VLOOKUP(B628,'Hash distribution and Revenue '!B630:S1370,10,1)</f>
        <v>0</v>
      </c>
      <c r="E628" s="12">
        <f t="shared" si="126"/>
        <v>0</v>
      </c>
      <c r="F628" s="12">
        <f t="shared" si="135"/>
        <v>0</v>
      </c>
      <c r="G628">
        <f t="shared" si="136"/>
        <v>0</v>
      </c>
      <c r="H628">
        <f t="shared" si="127"/>
        <v>0</v>
      </c>
      <c r="I628" s="21">
        <f t="shared" si="134"/>
        <v>0</v>
      </c>
      <c r="J628">
        <f t="shared" si="128"/>
        <v>0</v>
      </c>
      <c r="K628">
        <f t="shared" si="129"/>
        <v>0</v>
      </c>
      <c r="L628">
        <f t="shared" si="130"/>
        <v>0</v>
      </c>
      <c r="M628">
        <f t="shared" si="131"/>
        <v>0</v>
      </c>
      <c r="N628">
        <f t="shared" si="137"/>
        <v>0</v>
      </c>
      <c r="O628" s="12">
        <f t="shared" si="125"/>
        <v>0</v>
      </c>
      <c r="P628" s="23">
        <f t="shared" si="132"/>
        <v>1</v>
      </c>
      <c r="Q628">
        <f t="shared" si="133"/>
        <v>100</v>
      </c>
    </row>
    <row r="629" spans="2:17">
      <c r="B629" s="15">
        <v>43874</v>
      </c>
      <c r="C629" s="12">
        <f>VLOOKUP(B629,'Hash distribution and Revenue '!B631:S1371,15,1)</f>
        <v>14290569.912276138</v>
      </c>
      <c r="D629">
        <f>VLOOKUP(B629,'Hash distribution and Revenue '!B631:S1371,10,1)</f>
        <v>0</v>
      </c>
      <c r="E629" s="12">
        <f t="shared" si="126"/>
        <v>0</v>
      </c>
      <c r="F629" s="12">
        <f t="shared" si="135"/>
        <v>0</v>
      </c>
      <c r="G629">
        <f t="shared" si="136"/>
        <v>0</v>
      </c>
      <c r="H629">
        <f t="shared" si="127"/>
        <v>0</v>
      </c>
      <c r="I629" s="21">
        <f t="shared" si="134"/>
        <v>0</v>
      </c>
      <c r="J629">
        <f t="shared" si="128"/>
        <v>0</v>
      </c>
      <c r="K629">
        <f t="shared" si="129"/>
        <v>0</v>
      </c>
      <c r="L629">
        <f t="shared" si="130"/>
        <v>0</v>
      </c>
      <c r="M629">
        <f t="shared" si="131"/>
        <v>0</v>
      </c>
      <c r="N629">
        <f t="shared" si="137"/>
        <v>0</v>
      </c>
      <c r="O629" s="12">
        <f t="shared" si="125"/>
        <v>0</v>
      </c>
      <c r="P629" s="23">
        <f t="shared" si="132"/>
        <v>1</v>
      </c>
      <c r="Q629">
        <f t="shared" si="133"/>
        <v>100</v>
      </c>
    </row>
    <row r="630" spans="2:17">
      <c r="B630" s="15">
        <v>43877</v>
      </c>
      <c r="C630" s="12">
        <f>VLOOKUP(B630,'Hash distribution and Revenue '!B632:S1372,15,1)</f>
        <v>13719912.246546017</v>
      </c>
      <c r="D630">
        <f>VLOOKUP(B630,'Hash distribution and Revenue '!B632:S1372,10,1)</f>
        <v>0</v>
      </c>
      <c r="E630" s="12">
        <f t="shared" si="126"/>
        <v>0</v>
      </c>
      <c r="F630" s="12">
        <f t="shared" si="135"/>
        <v>0</v>
      </c>
      <c r="G630">
        <f t="shared" si="136"/>
        <v>0</v>
      </c>
      <c r="H630">
        <f t="shared" si="127"/>
        <v>0</v>
      </c>
      <c r="I630" s="21">
        <f t="shared" si="134"/>
        <v>0</v>
      </c>
      <c r="J630">
        <f t="shared" si="128"/>
        <v>0</v>
      </c>
      <c r="K630">
        <f t="shared" si="129"/>
        <v>0</v>
      </c>
      <c r="L630">
        <f t="shared" si="130"/>
        <v>0</v>
      </c>
      <c r="M630">
        <f t="shared" si="131"/>
        <v>0</v>
      </c>
      <c r="N630">
        <f t="shared" si="137"/>
        <v>0</v>
      </c>
      <c r="O630" s="12">
        <f t="shared" si="125"/>
        <v>0</v>
      </c>
      <c r="P630" s="23">
        <f t="shared" si="132"/>
        <v>1</v>
      </c>
      <c r="Q630">
        <f t="shared" si="133"/>
        <v>100</v>
      </c>
    </row>
    <row r="631" spans="2:17">
      <c r="B631" s="15">
        <v>43880</v>
      </c>
      <c r="C631" s="12">
        <f>VLOOKUP(B631,'Hash distribution and Revenue '!B633:S1373,15,1)</f>
        <v>13700827.868224129</v>
      </c>
      <c r="D631">
        <f>VLOOKUP(B631,'Hash distribution and Revenue '!B633:S1373,10,1)</f>
        <v>0</v>
      </c>
      <c r="E631" s="12">
        <f t="shared" si="126"/>
        <v>0</v>
      </c>
      <c r="F631" s="12">
        <f t="shared" si="135"/>
        <v>0</v>
      </c>
      <c r="G631">
        <f t="shared" si="136"/>
        <v>0</v>
      </c>
      <c r="H631">
        <f t="shared" si="127"/>
        <v>0</v>
      </c>
      <c r="I631" s="21">
        <f t="shared" si="134"/>
        <v>0</v>
      </c>
      <c r="J631">
        <f t="shared" si="128"/>
        <v>0</v>
      </c>
      <c r="K631">
        <f t="shared" si="129"/>
        <v>0</v>
      </c>
      <c r="L631">
        <f t="shared" si="130"/>
        <v>0</v>
      </c>
      <c r="M631">
        <f t="shared" si="131"/>
        <v>0</v>
      </c>
      <c r="N631">
        <f t="shared" si="137"/>
        <v>0</v>
      </c>
      <c r="O631" s="12">
        <f t="shared" si="125"/>
        <v>0</v>
      </c>
      <c r="P631" s="23">
        <f t="shared" si="132"/>
        <v>1</v>
      </c>
      <c r="Q631">
        <f t="shared" si="133"/>
        <v>100</v>
      </c>
    </row>
    <row r="632" spans="2:17">
      <c r="B632" s="15">
        <v>43883</v>
      </c>
      <c r="C632" s="12">
        <f>VLOOKUP(B632,'Hash distribution and Revenue '!B634:S1374,15,1)</f>
        <v>13555410.548386591</v>
      </c>
      <c r="D632">
        <f>VLOOKUP(B632,'Hash distribution and Revenue '!B634:S1374,10,1)</f>
        <v>0</v>
      </c>
      <c r="E632" s="12">
        <f t="shared" si="126"/>
        <v>0</v>
      </c>
      <c r="F632" s="12">
        <f t="shared" si="135"/>
        <v>0</v>
      </c>
      <c r="G632">
        <f t="shared" si="136"/>
        <v>0</v>
      </c>
      <c r="H632">
        <f t="shared" si="127"/>
        <v>0</v>
      </c>
      <c r="I632" s="21">
        <f t="shared" si="134"/>
        <v>0</v>
      </c>
      <c r="J632">
        <f t="shared" si="128"/>
        <v>0</v>
      </c>
      <c r="K632">
        <f t="shared" si="129"/>
        <v>0</v>
      </c>
      <c r="L632">
        <f t="shared" si="130"/>
        <v>0</v>
      </c>
      <c r="M632">
        <f t="shared" si="131"/>
        <v>0</v>
      </c>
      <c r="N632">
        <f t="shared" si="137"/>
        <v>0</v>
      </c>
      <c r="O632" s="12">
        <f t="shared" si="125"/>
        <v>0</v>
      </c>
      <c r="P632" s="23">
        <f t="shared" si="132"/>
        <v>1</v>
      </c>
      <c r="Q632">
        <f t="shared" si="133"/>
        <v>100</v>
      </c>
    </row>
    <row r="633" spans="2:17">
      <c r="B633" s="15">
        <v>43886</v>
      </c>
      <c r="C633" s="12">
        <f>VLOOKUP(B633,'Hash distribution and Revenue '!B635:S1375,15,1)</f>
        <v>13486279.074462909</v>
      </c>
      <c r="D633">
        <f>VLOOKUP(B633,'Hash distribution and Revenue '!B635:S1375,10,1)</f>
        <v>0</v>
      </c>
      <c r="E633" s="12">
        <f t="shared" si="126"/>
        <v>0</v>
      </c>
      <c r="F633" s="12">
        <f t="shared" si="135"/>
        <v>0</v>
      </c>
      <c r="G633">
        <f t="shared" si="136"/>
        <v>0</v>
      </c>
      <c r="H633">
        <f t="shared" si="127"/>
        <v>0</v>
      </c>
      <c r="I633" s="21">
        <f t="shared" si="134"/>
        <v>0</v>
      </c>
      <c r="J633">
        <f t="shared" si="128"/>
        <v>0</v>
      </c>
      <c r="K633">
        <f t="shared" si="129"/>
        <v>0</v>
      </c>
      <c r="L633">
        <f t="shared" si="130"/>
        <v>0</v>
      </c>
      <c r="M633">
        <f t="shared" si="131"/>
        <v>0</v>
      </c>
      <c r="N633">
        <f t="shared" si="137"/>
        <v>0</v>
      </c>
      <c r="O633" s="12">
        <f t="shared" si="125"/>
        <v>0</v>
      </c>
      <c r="P633" s="23">
        <f t="shared" si="132"/>
        <v>1</v>
      </c>
      <c r="Q633">
        <f t="shared" si="133"/>
        <v>100</v>
      </c>
    </row>
    <row r="634" spans="2:17">
      <c r="B634" s="15">
        <v>43889</v>
      </c>
      <c r="C634" s="12">
        <f>VLOOKUP(B634,'Hash distribution and Revenue '!B636:S1376,15,1)</f>
        <v>12177344.950351911</v>
      </c>
      <c r="D634">
        <f>VLOOKUP(B634,'Hash distribution and Revenue '!B636:S1376,10,1)</f>
        <v>0</v>
      </c>
      <c r="E634" s="12">
        <f t="shared" si="126"/>
        <v>0</v>
      </c>
      <c r="F634" s="12">
        <f t="shared" si="135"/>
        <v>0</v>
      </c>
      <c r="G634">
        <f t="shared" si="136"/>
        <v>0</v>
      </c>
      <c r="H634">
        <f t="shared" si="127"/>
        <v>0</v>
      </c>
      <c r="I634" s="21">
        <f t="shared" si="134"/>
        <v>0</v>
      </c>
      <c r="J634">
        <f t="shared" si="128"/>
        <v>0</v>
      </c>
      <c r="K634">
        <f t="shared" si="129"/>
        <v>0</v>
      </c>
      <c r="L634">
        <f t="shared" si="130"/>
        <v>0</v>
      </c>
      <c r="M634">
        <f t="shared" si="131"/>
        <v>0</v>
      </c>
      <c r="N634">
        <f t="shared" si="137"/>
        <v>0</v>
      </c>
      <c r="O634" s="12">
        <f t="shared" si="125"/>
        <v>0</v>
      </c>
      <c r="P634" s="23">
        <f t="shared" si="132"/>
        <v>1</v>
      </c>
      <c r="Q634">
        <f t="shared" si="133"/>
        <v>100</v>
      </c>
    </row>
    <row r="635" spans="2:17">
      <c r="B635" s="15">
        <v>43892</v>
      </c>
      <c r="C635" s="12">
        <f>VLOOKUP(B635,'Hash distribution and Revenue '!B637:S1377,15,1)</f>
        <v>12293851.349922707</v>
      </c>
      <c r="D635">
        <f>VLOOKUP(B635,'Hash distribution and Revenue '!B637:S1377,10,1)</f>
        <v>0</v>
      </c>
      <c r="E635" s="12">
        <f t="shared" si="126"/>
        <v>0</v>
      </c>
      <c r="F635" s="12">
        <f t="shared" si="135"/>
        <v>0</v>
      </c>
      <c r="G635">
        <f t="shared" si="136"/>
        <v>0</v>
      </c>
      <c r="H635">
        <f t="shared" si="127"/>
        <v>0</v>
      </c>
      <c r="I635" s="21">
        <f t="shared" si="134"/>
        <v>0</v>
      </c>
      <c r="J635">
        <f t="shared" si="128"/>
        <v>0</v>
      </c>
      <c r="K635">
        <f t="shared" si="129"/>
        <v>0</v>
      </c>
      <c r="L635">
        <f t="shared" si="130"/>
        <v>0</v>
      </c>
      <c r="M635">
        <f t="shared" si="131"/>
        <v>0</v>
      </c>
      <c r="N635">
        <f t="shared" si="137"/>
        <v>0</v>
      </c>
      <c r="O635" s="12">
        <f t="shared" si="125"/>
        <v>0</v>
      </c>
      <c r="P635" s="23">
        <f t="shared" si="132"/>
        <v>1</v>
      </c>
      <c r="Q635">
        <f t="shared" si="133"/>
        <v>100</v>
      </c>
    </row>
    <row r="636" spans="2:17">
      <c r="B636" s="15">
        <v>43895</v>
      </c>
      <c r="C636" s="12">
        <f>VLOOKUP(B636,'Hash distribution and Revenue '!B638:S1378,15,1)</f>
        <v>13216375.690287033</v>
      </c>
      <c r="D636">
        <f>VLOOKUP(B636,'Hash distribution and Revenue '!B638:S1378,10,1)</f>
        <v>0</v>
      </c>
      <c r="E636" s="12">
        <f t="shared" si="126"/>
        <v>0</v>
      </c>
      <c r="F636" s="12">
        <f t="shared" si="135"/>
        <v>0</v>
      </c>
      <c r="G636">
        <f t="shared" si="136"/>
        <v>0</v>
      </c>
      <c r="H636">
        <f t="shared" si="127"/>
        <v>0</v>
      </c>
      <c r="I636" s="21">
        <f t="shared" si="134"/>
        <v>0</v>
      </c>
      <c r="J636">
        <f t="shared" si="128"/>
        <v>0</v>
      </c>
      <c r="K636">
        <f t="shared" si="129"/>
        <v>0</v>
      </c>
      <c r="L636">
        <f t="shared" si="130"/>
        <v>0</v>
      </c>
      <c r="M636">
        <f t="shared" si="131"/>
        <v>0</v>
      </c>
      <c r="N636">
        <f t="shared" si="137"/>
        <v>0</v>
      </c>
      <c r="O636" s="12">
        <f t="shared" si="125"/>
        <v>0</v>
      </c>
      <c r="P636" s="23">
        <f t="shared" si="132"/>
        <v>1</v>
      </c>
      <c r="Q636">
        <f t="shared" si="133"/>
        <v>100</v>
      </c>
    </row>
    <row r="637" spans="2:17">
      <c r="B637" s="15">
        <v>43898</v>
      </c>
      <c r="C637" s="12">
        <f>VLOOKUP(B637,'Hash distribution and Revenue '!B639:S1379,15,1)</f>
        <v>12293783.479779998</v>
      </c>
      <c r="D637">
        <f>VLOOKUP(B637,'Hash distribution and Revenue '!B639:S1379,10,1)</f>
        <v>0</v>
      </c>
      <c r="E637" s="12">
        <f t="shared" si="126"/>
        <v>0</v>
      </c>
      <c r="F637" s="12">
        <f t="shared" si="135"/>
        <v>0</v>
      </c>
      <c r="G637">
        <f t="shared" si="136"/>
        <v>0</v>
      </c>
      <c r="H637">
        <f t="shared" si="127"/>
        <v>0</v>
      </c>
      <c r="I637" s="21">
        <f t="shared" si="134"/>
        <v>0</v>
      </c>
      <c r="J637">
        <f t="shared" si="128"/>
        <v>0</v>
      </c>
      <c r="K637">
        <f t="shared" si="129"/>
        <v>0</v>
      </c>
      <c r="L637">
        <f t="shared" si="130"/>
        <v>0</v>
      </c>
      <c r="M637">
        <f t="shared" si="131"/>
        <v>0</v>
      </c>
      <c r="N637">
        <f t="shared" si="137"/>
        <v>0</v>
      </c>
      <c r="O637" s="12">
        <f t="shared" si="125"/>
        <v>0</v>
      </c>
      <c r="P637" s="23">
        <f t="shared" si="132"/>
        <v>1</v>
      </c>
      <c r="Q637">
        <f t="shared" si="133"/>
        <v>100</v>
      </c>
    </row>
    <row r="638" spans="2:17">
      <c r="B638" s="15">
        <v>43901</v>
      </c>
      <c r="C638" s="12">
        <f>VLOOKUP(B638,'Hash distribution and Revenue '!B640:S1380,15,1)</f>
        <v>11281171.831995578</v>
      </c>
      <c r="D638">
        <f>VLOOKUP(B638,'Hash distribution and Revenue '!B640:S1380,10,1)</f>
        <v>0</v>
      </c>
      <c r="E638" s="12">
        <f t="shared" si="126"/>
        <v>0</v>
      </c>
      <c r="F638" s="12">
        <f t="shared" si="135"/>
        <v>0</v>
      </c>
      <c r="G638">
        <f t="shared" si="136"/>
        <v>0</v>
      </c>
      <c r="H638">
        <f t="shared" si="127"/>
        <v>0</v>
      </c>
      <c r="I638" s="21">
        <f t="shared" si="134"/>
        <v>0</v>
      </c>
      <c r="J638">
        <f t="shared" si="128"/>
        <v>0</v>
      </c>
      <c r="K638">
        <f t="shared" si="129"/>
        <v>0</v>
      </c>
      <c r="L638">
        <f t="shared" si="130"/>
        <v>0</v>
      </c>
      <c r="M638">
        <f t="shared" si="131"/>
        <v>0</v>
      </c>
      <c r="N638">
        <f t="shared" si="137"/>
        <v>0</v>
      </c>
      <c r="O638" s="12">
        <f t="shared" si="125"/>
        <v>0</v>
      </c>
      <c r="P638" s="23">
        <f t="shared" si="132"/>
        <v>1</v>
      </c>
      <c r="Q638">
        <f t="shared" si="133"/>
        <v>100</v>
      </c>
    </row>
    <row r="639" spans="2:17">
      <c r="B639" s="15">
        <v>43904</v>
      </c>
      <c r="C639" s="12">
        <f>VLOOKUP(B639,'Hash distribution and Revenue '!B641:S1381,15,1)</f>
        <v>7058700.9067433979</v>
      </c>
      <c r="D639">
        <f>VLOOKUP(B639,'Hash distribution and Revenue '!B641:S1381,10,1)</f>
        <v>0</v>
      </c>
      <c r="E639" s="12">
        <f t="shared" si="126"/>
        <v>0</v>
      </c>
      <c r="F639" s="12">
        <f t="shared" si="135"/>
        <v>0</v>
      </c>
      <c r="G639">
        <f t="shared" si="136"/>
        <v>0</v>
      </c>
      <c r="H639">
        <f t="shared" si="127"/>
        <v>0</v>
      </c>
      <c r="I639" s="21">
        <f t="shared" si="134"/>
        <v>0</v>
      </c>
      <c r="J639">
        <f t="shared" si="128"/>
        <v>0</v>
      </c>
      <c r="K639">
        <f t="shared" si="129"/>
        <v>0</v>
      </c>
      <c r="L639">
        <f t="shared" si="130"/>
        <v>0</v>
      </c>
      <c r="M639">
        <f t="shared" si="131"/>
        <v>0</v>
      </c>
      <c r="N639">
        <f t="shared" si="137"/>
        <v>0</v>
      </c>
      <c r="O639" s="12">
        <f t="shared" si="125"/>
        <v>0</v>
      </c>
      <c r="P639" s="23">
        <f t="shared" si="132"/>
        <v>1</v>
      </c>
      <c r="Q639">
        <f t="shared" si="133"/>
        <v>100</v>
      </c>
    </row>
    <row r="640" spans="2:17">
      <c r="B640" s="15">
        <v>43907</v>
      </c>
      <c r="C640" s="12">
        <f>VLOOKUP(B640,'Hash distribution and Revenue '!B642:S1382,15,1)</f>
        <v>6606443.5661588535</v>
      </c>
      <c r="D640">
        <f>VLOOKUP(B640,'Hash distribution and Revenue '!B642:S1382,10,1)</f>
        <v>0</v>
      </c>
      <c r="E640" s="12">
        <f t="shared" si="126"/>
        <v>0</v>
      </c>
      <c r="F640" s="12">
        <f t="shared" si="135"/>
        <v>0</v>
      </c>
      <c r="G640">
        <f t="shared" si="136"/>
        <v>0</v>
      </c>
      <c r="H640">
        <f t="shared" si="127"/>
        <v>0</v>
      </c>
      <c r="I640" s="21">
        <f t="shared" si="134"/>
        <v>0</v>
      </c>
      <c r="J640">
        <f t="shared" si="128"/>
        <v>0</v>
      </c>
      <c r="K640">
        <f t="shared" si="129"/>
        <v>0</v>
      </c>
      <c r="L640">
        <f t="shared" si="130"/>
        <v>0</v>
      </c>
      <c r="M640">
        <f t="shared" si="131"/>
        <v>0</v>
      </c>
      <c r="N640">
        <f t="shared" si="137"/>
        <v>0</v>
      </c>
      <c r="O640" s="12">
        <f t="shared" si="125"/>
        <v>0</v>
      </c>
      <c r="P640" s="23">
        <f t="shared" si="132"/>
        <v>1</v>
      </c>
      <c r="Q640">
        <f t="shared" si="133"/>
        <v>100</v>
      </c>
    </row>
    <row r="641" spans="2:17">
      <c r="B641" s="15">
        <v>43910</v>
      </c>
      <c r="C641" s="12">
        <f>VLOOKUP(B641,'Hash distribution and Revenue '!B643:S1383,15,1)</f>
        <v>7370758.9787037754</v>
      </c>
      <c r="D641">
        <f>VLOOKUP(B641,'Hash distribution and Revenue '!B643:S1383,10,1)</f>
        <v>0</v>
      </c>
      <c r="E641" s="12">
        <f t="shared" si="126"/>
        <v>0</v>
      </c>
      <c r="F641" s="12">
        <f t="shared" si="135"/>
        <v>0</v>
      </c>
      <c r="G641">
        <f t="shared" si="136"/>
        <v>0</v>
      </c>
      <c r="H641">
        <f t="shared" si="127"/>
        <v>0</v>
      </c>
      <c r="I641" s="21">
        <f t="shared" si="134"/>
        <v>0</v>
      </c>
      <c r="J641">
        <f t="shared" si="128"/>
        <v>0</v>
      </c>
      <c r="K641">
        <f t="shared" si="129"/>
        <v>0</v>
      </c>
      <c r="L641">
        <f t="shared" si="130"/>
        <v>0</v>
      </c>
      <c r="M641">
        <f t="shared" si="131"/>
        <v>0</v>
      </c>
      <c r="N641">
        <f t="shared" si="137"/>
        <v>0</v>
      </c>
      <c r="O641" s="12">
        <f t="shared" ref="O641:O704" si="138">M641+N641</f>
        <v>0</v>
      </c>
      <c r="P641" s="23">
        <f t="shared" si="132"/>
        <v>1</v>
      </c>
      <c r="Q641">
        <f t="shared" si="133"/>
        <v>100</v>
      </c>
    </row>
    <row r="642" spans="2:17">
      <c r="B642" s="15">
        <v>43913</v>
      </c>
      <c r="C642" s="12">
        <f>VLOOKUP(B642,'Hash distribution and Revenue '!B644:S1384,15,1)</f>
        <v>7064927.9031359423</v>
      </c>
      <c r="D642">
        <f>VLOOKUP(B642,'Hash distribution and Revenue '!B644:S1384,10,1)</f>
        <v>0</v>
      </c>
      <c r="E642" s="12">
        <f t="shared" si="126"/>
        <v>0</v>
      </c>
      <c r="F642" s="12">
        <f t="shared" si="135"/>
        <v>0</v>
      </c>
      <c r="G642">
        <f t="shared" si="136"/>
        <v>0</v>
      </c>
      <c r="H642">
        <f t="shared" si="127"/>
        <v>0</v>
      </c>
      <c r="I642" s="21">
        <f t="shared" si="134"/>
        <v>0</v>
      </c>
      <c r="J642">
        <f t="shared" si="128"/>
        <v>0</v>
      </c>
      <c r="K642">
        <f t="shared" si="129"/>
        <v>0</v>
      </c>
      <c r="L642">
        <f t="shared" si="130"/>
        <v>0</v>
      </c>
      <c r="M642">
        <f t="shared" si="131"/>
        <v>0</v>
      </c>
      <c r="N642">
        <f t="shared" si="137"/>
        <v>0</v>
      </c>
      <c r="O642" s="12">
        <f t="shared" si="138"/>
        <v>0</v>
      </c>
      <c r="P642" s="23">
        <f t="shared" si="132"/>
        <v>1</v>
      </c>
      <c r="Q642">
        <f t="shared" si="133"/>
        <v>100</v>
      </c>
    </row>
    <row r="643" spans="2:17">
      <c r="B643" s="15">
        <v>43916</v>
      </c>
      <c r="C643" s="12">
        <f>VLOOKUP(B643,'Hash distribution and Revenue '!B645:S1385,15,1)</f>
        <v>8908788.8464525733</v>
      </c>
      <c r="D643">
        <f>VLOOKUP(B643,'Hash distribution and Revenue '!B645:S1385,10,1)</f>
        <v>0</v>
      </c>
      <c r="E643" s="12">
        <f t="shared" si="126"/>
        <v>0</v>
      </c>
      <c r="F643" s="12">
        <f t="shared" si="135"/>
        <v>0</v>
      </c>
      <c r="G643">
        <f t="shared" si="136"/>
        <v>0</v>
      </c>
      <c r="H643">
        <f t="shared" si="127"/>
        <v>0</v>
      </c>
      <c r="I643" s="21">
        <f t="shared" si="134"/>
        <v>0</v>
      </c>
      <c r="J643">
        <f t="shared" si="128"/>
        <v>0</v>
      </c>
      <c r="K643">
        <f t="shared" si="129"/>
        <v>0</v>
      </c>
      <c r="L643">
        <f t="shared" si="130"/>
        <v>0</v>
      </c>
      <c r="M643">
        <f t="shared" si="131"/>
        <v>0</v>
      </c>
      <c r="N643">
        <f t="shared" si="137"/>
        <v>0</v>
      </c>
      <c r="O643" s="12">
        <f t="shared" si="138"/>
        <v>0</v>
      </c>
      <c r="P643" s="23">
        <f t="shared" si="132"/>
        <v>1</v>
      </c>
      <c r="Q643">
        <f t="shared" si="133"/>
        <v>100</v>
      </c>
    </row>
    <row r="644" spans="2:17">
      <c r="B644" s="15">
        <v>43919</v>
      </c>
      <c r="C644" s="12">
        <f>VLOOKUP(B644,'Hash distribution and Revenue '!B646:S1386,15,1)</f>
        <v>8271439.9198051998</v>
      </c>
      <c r="D644">
        <f>VLOOKUP(B644,'Hash distribution and Revenue '!B646:S1386,10,1)</f>
        <v>0</v>
      </c>
      <c r="E644" s="12">
        <f t="shared" si="126"/>
        <v>0</v>
      </c>
      <c r="F644" s="12">
        <f t="shared" si="135"/>
        <v>0</v>
      </c>
      <c r="G644">
        <f t="shared" si="136"/>
        <v>0</v>
      </c>
      <c r="H644">
        <f t="shared" si="127"/>
        <v>0</v>
      </c>
      <c r="I644" s="21">
        <f t="shared" si="134"/>
        <v>0</v>
      </c>
      <c r="J644">
        <f t="shared" si="128"/>
        <v>0</v>
      </c>
      <c r="K644">
        <f t="shared" si="129"/>
        <v>0</v>
      </c>
      <c r="L644">
        <f t="shared" si="130"/>
        <v>0</v>
      </c>
      <c r="M644">
        <f t="shared" si="131"/>
        <v>0</v>
      </c>
      <c r="N644">
        <f t="shared" si="137"/>
        <v>0</v>
      </c>
      <c r="O644" s="12">
        <f t="shared" si="138"/>
        <v>0</v>
      </c>
      <c r="P644" s="23">
        <f t="shared" si="132"/>
        <v>1</v>
      </c>
      <c r="Q644">
        <f t="shared" si="133"/>
        <v>100</v>
      </c>
    </row>
    <row r="645" spans="2:17">
      <c r="B645" s="15">
        <v>43922</v>
      </c>
      <c r="C645" s="12">
        <f>VLOOKUP(B645,'Hash distribution and Revenue '!B647:S1387,15,1)</f>
        <v>9069886.1061483789</v>
      </c>
      <c r="D645">
        <f>VLOOKUP(B645,'Hash distribution and Revenue '!B647:S1387,10,1)</f>
        <v>0</v>
      </c>
      <c r="E645" s="12">
        <f t="shared" si="126"/>
        <v>0</v>
      </c>
      <c r="F645" s="12">
        <f t="shared" si="135"/>
        <v>0</v>
      </c>
      <c r="G645">
        <f t="shared" si="136"/>
        <v>0</v>
      </c>
      <c r="H645">
        <f t="shared" si="127"/>
        <v>0</v>
      </c>
      <c r="I645" s="21">
        <f t="shared" si="134"/>
        <v>0</v>
      </c>
      <c r="J645">
        <f t="shared" si="128"/>
        <v>0</v>
      </c>
      <c r="K645">
        <f t="shared" si="129"/>
        <v>0</v>
      </c>
      <c r="L645">
        <f t="shared" si="130"/>
        <v>0</v>
      </c>
      <c r="M645">
        <f t="shared" si="131"/>
        <v>0</v>
      </c>
      <c r="N645">
        <f t="shared" si="137"/>
        <v>0</v>
      </c>
      <c r="O645" s="12">
        <f t="shared" si="138"/>
        <v>0</v>
      </c>
      <c r="P645" s="23">
        <f t="shared" si="132"/>
        <v>1</v>
      </c>
      <c r="Q645">
        <f t="shared" si="133"/>
        <v>100</v>
      </c>
    </row>
    <row r="646" spans="2:17">
      <c r="B646" s="15">
        <v>43925</v>
      </c>
      <c r="C646" s="12">
        <f>VLOOKUP(B646,'Hash distribution and Revenue '!B648:S1388,15,1)</f>
        <v>9759954.5943465997</v>
      </c>
      <c r="D646">
        <f>VLOOKUP(B646,'Hash distribution and Revenue '!B648:S1388,10,1)</f>
        <v>0</v>
      </c>
      <c r="E646" s="12">
        <f t="shared" ref="E646:E709" si="139">D646*1000000</f>
        <v>0</v>
      </c>
      <c r="F646" s="12">
        <f t="shared" si="135"/>
        <v>0</v>
      </c>
      <c r="G646">
        <f t="shared" si="136"/>
        <v>0</v>
      </c>
      <c r="H646">
        <f t="shared" ref="H646:H709" si="140">G646*0.127</f>
        <v>0</v>
      </c>
      <c r="I646" s="21">
        <f t="shared" si="134"/>
        <v>0</v>
      </c>
      <c r="J646">
        <f t="shared" ref="J646:J709" si="141">G646*0.06</f>
        <v>0</v>
      </c>
      <c r="K646">
        <f t="shared" ref="K646:K709" si="142">G646*0.05</f>
        <v>0</v>
      </c>
      <c r="L646">
        <f t="shared" ref="L646:L709" si="143">G646*0.04</f>
        <v>0</v>
      </c>
      <c r="M646">
        <f t="shared" ref="M646:M709" si="144">G646*0.02</f>
        <v>0</v>
      </c>
      <c r="N646">
        <f t="shared" si="137"/>
        <v>0</v>
      </c>
      <c r="O646" s="12">
        <f t="shared" si="138"/>
        <v>0</v>
      </c>
      <c r="P646" s="23">
        <f t="shared" ref="P646:P709" si="145">(C646-O646)/C646</f>
        <v>1</v>
      </c>
      <c r="Q646">
        <f t="shared" ref="Q646:Q709" si="146">P646*100</f>
        <v>100</v>
      </c>
    </row>
    <row r="647" spans="2:17">
      <c r="B647" s="15">
        <v>43928</v>
      </c>
      <c r="C647" s="12">
        <f>VLOOKUP(B647,'Hash distribution and Revenue '!B649:S1389,15,1)</f>
        <v>10421695.3762425</v>
      </c>
      <c r="D647">
        <f>VLOOKUP(B647,'Hash distribution and Revenue '!B649:S1389,10,1)</f>
        <v>0</v>
      </c>
      <c r="E647" s="12">
        <f t="shared" si="139"/>
        <v>0</v>
      </c>
      <c r="F647" s="12">
        <f t="shared" si="135"/>
        <v>0</v>
      </c>
      <c r="G647">
        <f t="shared" si="136"/>
        <v>0</v>
      </c>
      <c r="H647">
        <f t="shared" si="140"/>
        <v>0</v>
      </c>
      <c r="I647" s="21">
        <f t="shared" ref="I647:I710" si="147">G647*$I$5</f>
        <v>0</v>
      </c>
      <c r="J647">
        <f t="shared" si="141"/>
        <v>0</v>
      </c>
      <c r="K647">
        <f t="shared" si="142"/>
        <v>0</v>
      </c>
      <c r="L647">
        <f t="shared" si="143"/>
        <v>0</v>
      </c>
      <c r="M647">
        <f t="shared" si="144"/>
        <v>0</v>
      </c>
      <c r="N647">
        <f t="shared" si="137"/>
        <v>0</v>
      </c>
      <c r="O647" s="12">
        <f t="shared" si="138"/>
        <v>0</v>
      </c>
      <c r="P647" s="23">
        <f t="shared" si="145"/>
        <v>1</v>
      </c>
      <c r="Q647">
        <f t="shared" si="146"/>
        <v>100</v>
      </c>
    </row>
    <row r="648" spans="2:17">
      <c r="B648" s="15">
        <v>43931</v>
      </c>
      <c r="C648" s="12">
        <f>VLOOKUP(B648,'Hash distribution and Revenue '!B650:S1390,15,1)</f>
        <v>9303840.1055180635</v>
      </c>
      <c r="D648">
        <f>VLOOKUP(B648,'Hash distribution and Revenue '!B650:S1390,10,1)</f>
        <v>0</v>
      </c>
      <c r="E648" s="12">
        <f t="shared" si="139"/>
        <v>0</v>
      </c>
      <c r="F648" s="12">
        <f t="shared" si="135"/>
        <v>0</v>
      </c>
      <c r="G648">
        <f t="shared" si="136"/>
        <v>0</v>
      </c>
      <c r="H648">
        <f t="shared" si="140"/>
        <v>0</v>
      </c>
      <c r="I648" s="21">
        <f t="shared" si="147"/>
        <v>0</v>
      </c>
      <c r="J648">
        <f t="shared" si="141"/>
        <v>0</v>
      </c>
      <c r="K648">
        <f t="shared" si="142"/>
        <v>0</v>
      </c>
      <c r="L648">
        <f t="shared" si="143"/>
        <v>0</v>
      </c>
      <c r="M648">
        <f t="shared" si="144"/>
        <v>0</v>
      </c>
      <c r="N648">
        <f t="shared" si="137"/>
        <v>0</v>
      </c>
      <c r="O648" s="12">
        <f t="shared" si="138"/>
        <v>0</v>
      </c>
      <c r="P648" s="23">
        <f t="shared" si="145"/>
        <v>1</v>
      </c>
      <c r="Q648">
        <f t="shared" si="146"/>
        <v>100</v>
      </c>
    </row>
    <row r="649" spans="2:17">
      <c r="B649" s="15">
        <v>43934</v>
      </c>
      <c r="C649" s="12">
        <f>VLOOKUP(B649,'Hash distribution and Revenue '!B651:S1391,15,1)</f>
        <v>9812971.3776822966</v>
      </c>
      <c r="D649">
        <f>VLOOKUP(B649,'Hash distribution and Revenue '!B651:S1391,10,1)</f>
        <v>0</v>
      </c>
      <c r="E649" s="12">
        <f t="shared" si="139"/>
        <v>0</v>
      </c>
      <c r="F649" s="12">
        <f t="shared" si="135"/>
        <v>0</v>
      </c>
      <c r="G649">
        <f t="shared" si="136"/>
        <v>0</v>
      </c>
      <c r="H649">
        <f t="shared" si="140"/>
        <v>0</v>
      </c>
      <c r="I649" s="21">
        <f t="shared" si="147"/>
        <v>0</v>
      </c>
      <c r="J649">
        <f t="shared" si="141"/>
        <v>0</v>
      </c>
      <c r="K649">
        <f t="shared" si="142"/>
        <v>0</v>
      </c>
      <c r="L649">
        <f t="shared" si="143"/>
        <v>0</v>
      </c>
      <c r="M649">
        <f t="shared" si="144"/>
        <v>0</v>
      </c>
      <c r="N649">
        <f t="shared" si="137"/>
        <v>0</v>
      </c>
      <c r="O649" s="12">
        <f t="shared" si="138"/>
        <v>0</v>
      </c>
      <c r="P649" s="23">
        <f t="shared" si="145"/>
        <v>1</v>
      </c>
      <c r="Q649">
        <f t="shared" si="146"/>
        <v>100</v>
      </c>
    </row>
    <row r="650" spans="2:17">
      <c r="B650" s="15">
        <v>43937</v>
      </c>
      <c r="C650" s="12">
        <f>VLOOKUP(B650,'Hash distribution and Revenue '!B652:S1392,15,1)</f>
        <v>10651048.960388798</v>
      </c>
      <c r="D650">
        <f>VLOOKUP(B650,'Hash distribution and Revenue '!B652:S1392,10,1)</f>
        <v>0</v>
      </c>
      <c r="E650" s="12">
        <f t="shared" si="139"/>
        <v>0</v>
      </c>
      <c r="F650" s="12">
        <f t="shared" si="135"/>
        <v>0</v>
      </c>
      <c r="G650">
        <f t="shared" si="136"/>
        <v>0</v>
      </c>
      <c r="H650">
        <f t="shared" si="140"/>
        <v>0</v>
      </c>
      <c r="I650" s="21">
        <f t="shared" si="147"/>
        <v>0</v>
      </c>
      <c r="J650">
        <f t="shared" si="141"/>
        <v>0</v>
      </c>
      <c r="K650">
        <f t="shared" si="142"/>
        <v>0</v>
      </c>
      <c r="L650">
        <f t="shared" si="143"/>
        <v>0</v>
      </c>
      <c r="M650">
        <f t="shared" si="144"/>
        <v>0</v>
      </c>
      <c r="N650">
        <f t="shared" si="137"/>
        <v>0</v>
      </c>
      <c r="O650" s="12">
        <f t="shared" si="138"/>
        <v>0</v>
      </c>
      <c r="P650" s="23">
        <f t="shared" si="145"/>
        <v>1</v>
      </c>
      <c r="Q650">
        <f t="shared" si="146"/>
        <v>100</v>
      </c>
    </row>
    <row r="651" spans="2:17">
      <c r="B651" s="15">
        <v>43940</v>
      </c>
      <c r="C651" s="12">
        <f>VLOOKUP(B651,'Hash distribution and Revenue '!B653:S1393,15,1)</f>
        <v>10683167.432588005</v>
      </c>
      <c r="D651">
        <f>VLOOKUP(B651,'Hash distribution and Revenue '!B653:S1393,10,1)</f>
        <v>0</v>
      </c>
      <c r="E651" s="12">
        <f t="shared" si="139"/>
        <v>0</v>
      </c>
      <c r="F651" s="12">
        <f t="shared" si="135"/>
        <v>0</v>
      </c>
      <c r="G651">
        <f t="shared" si="136"/>
        <v>0</v>
      </c>
      <c r="H651">
        <f t="shared" si="140"/>
        <v>0</v>
      </c>
      <c r="I651" s="21">
        <f t="shared" si="147"/>
        <v>0</v>
      </c>
      <c r="J651">
        <f t="shared" si="141"/>
        <v>0</v>
      </c>
      <c r="K651">
        <f t="shared" si="142"/>
        <v>0</v>
      </c>
      <c r="L651">
        <f t="shared" si="143"/>
        <v>0</v>
      </c>
      <c r="M651">
        <f t="shared" si="144"/>
        <v>0</v>
      </c>
      <c r="N651">
        <f t="shared" si="137"/>
        <v>0</v>
      </c>
      <c r="O651" s="12">
        <f t="shared" si="138"/>
        <v>0</v>
      </c>
      <c r="P651" s="23">
        <f t="shared" si="145"/>
        <v>1</v>
      </c>
      <c r="Q651">
        <f t="shared" si="146"/>
        <v>100</v>
      </c>
    </row>
    <row r="652" spans="2:17">
      <c r="B652" s="15">
        <v>43943</v>
      </c>
      <c r="C652" s="12">
        <f>VLOOKUP(B652,'Hash distribution and Revenue '!B654:S1394,15,1)</f>
        <v>9645547.6596822143</v>
      </c>
      <c r="D652">
        <f>VLOOKUP(B652,'Hash distribution and Revenue '!B654:S1394,10,1)</f>
        <v>0</v>
      </c>
      <c r="E652" s="12">
        <f t="shared" si="139"/>
        <v>0</v>
      </c>
      <c r="F652" s="12">
        <f t="shared" si="135"/>
        <v>0</v>
      </c>
      <c r="G652">
        <f t="shared" si="136"/>
        <v>0</v>
      </c>
      <c r="H652">
        <f t="shared" si="140"/>
        <v>0</v>
      </c>
      <c r="I652" s="21">
        <f t="shared" si="147"/>
        <v>0</v>
      </c>
      <c r="J652">
        <f t="shared" si="141"/>
        <v>0</v>
      </c>
      <c r="K652">
        <f t="shared" si="142"/>
        <v>0</v>
      </c>
      <c r="L652">
        <f t="shared" si="143"/>
        <v>0</v>
      </c>
      <c r="M652">
        <f t="shared" si="144"/>
        <v>0</v>
      </c>
      <c r="N652">
        <f t="shared" si="137"/>
        <v>0</v>
      </c>
      <c r="O652" s="12">
        <f t="shared" si="138"/>
        <v>0</v>
      </c>
      <c r="P652" s="23">
        <f t="shared" si="145"/>
        <v>1</v>
      </c>
      <c r="Q652">
        <f t="shared" si="146"/>
        <v>100</v>
      </c>
    </row>
    <row r="653" spans="2:17">
      <c r="B653" s="15">
        <v>43946</v>
      </c>
      <c r="C653" s="12">
        <f>VLOOKUP(B653,'Hash distribution and Revenue '!B655:S1395,15,1)</f>
        <v>9913171.0700596683</v>
      </c>
      <c r="D653">
        <f>VLOOKUP(B653,'Hash distribution and Revenue '!B655:S1395,10,1)</f>
        <v>0</v>
      </c>
      <c r="E653" s="12">
        <f t="shared" si="139"/>
        <v>0</v>
      </c>
      <c r="F653" s="12">
        <f t="shared" si="135"/>
        <v>0</v>
      </c>
      <c r="G653">
        <f t="shared" si="136"/>
        <v>0</v>
      </c>
      <c r="H653">
        <f t="shared" si="140"/>
        <v>0</v>
      </c>
      <c r="I653" s="21">
        <f t="shared" si="147"/>
        <v>0</v>
      </c>
      <c r="J653">
        <f t="shared" si="141"/>
        <v>0</v>
      </c>
      <c r="K653">
        <f t="shared" si="142"/>
        <v>0</v>
      </c>
      <c r="L653">
        <f t="shared" si="143"/>
        <v>0</v>
      </c>
      <c r="M653">
        <f t="shared" si="144"/>
        <v>0</v>
      </c>
      <c r="N653">
        <f t="shared" si="137"/>
        <v>0</v>
      </c>
      <c r="O653" s="12">
        <f t="shared" si="138"/>
        <v>0</v>
      </c>
      <c r="P653" s="23">
        <f t="shared" si="145"/>
        <v>1</v>
      </c>
      <c r="Q653">
        <f t="shared" si="146"/>
        <v>100</v>
      </c>
    </row>
    <row r="654" spans="2:17">
      <c r="B654" s="15">
        <v>43949</v>
      </c>
      <c r="C654" s="12">
        <f>VLOOKUP(B654,'Hash distribution and Revenue '!B656:S1396,15,1)</f>
        <v>10371725.095420998</v>
      </c>
      <c r="D654">
        <f>VLOOKUP(B654,'Hash distribution and Revenue '!B656:S1396,10,1)</f>
        <v>0</v>
      </c>
      <c r="E654" s="12">
        <f t="shared" si="139"/>
        <v>0</v>
      </c>
      <c r="F654" s="12">
        <f t="shared" si="135"/>
        <v>0</v>
      </c>
      <c r="G654">
        <f t="shared" si="136"/>
        <v>0</v>
      </c>
      <c r="H654">
        <f t="shared" si="140"/>
        <v>0</v>
      </c>
      <c r="I654" s="21">
        <f t="shared" si="147"/>
        <v>0</v>
      </c>
      <c r="J654">
        <f t="shared" si="141"/>
        <v>0</v>
      </c>
      <c r="K654">
        <f t="shared" si="142"/>
        <v>0</v>
      </c>
      <c r="L654">
        <f t="shared" si="143"/>
        <v>0</v>
      </c>
      <c r="M654">
        <f t="shared" si="144"/>
        <v>0</v>
      </c>
      <c r="N654">
        <f t="shared" si="137"/>
        <v>0</v>
      </c>
      <c r="O654" s="12">
        <f t="shared" si="138"/>
        <v>0</v>
      </c>
      <c r="P654" s="23">
        <f t="shared" si="145"/>
        <v>1</v>
      </c>
      <c r="Q654">
        <f t="shared" si="146"/>
        <v>100</v>
      </c>
    </row>
    <row r="655" spans="2:17" hidden="1">
      <c r="B655" s="15">
        <v>43952</v>
      </c>
      <c r="C655" s="12">
        <f>VLOOKUP(B655,'Hash distribution and Revenue '!B657:S1397,15,1)</f>
        <v>12651293.189402627</v>
      </c>
      <c r="D655">
        <f>VLOOKUP(B655,'Hash distribution and Revenue '!B657:S1397,10,1)</f>
        <v>0</v>
      </c>
      <c r="E655" s="12">
        <f t="shared" si="139"/>
        <v>0</v>
      </c>
      <c r="F655" s="12">
        <f t="shared" si="135"/>
        <v>0</v>
      </c>
      <c r="G655">
        <f t="shared" si="136"/>
        <v>0</v>
      </c>
      <c r="H655">
        <f t="shared" si="140"/>
        <v>0</v>
      </c>
      <c r="I655" s="21">
        <f t="shared" si="147"/>
        <v>0</v>
      </c>
      <c r="J655">
        <f t="shared" si="141"/>
        <v>0</v>
      </c>
      <c r="K655">
        <f t="shared" si="142"/>
        <v>0</v>
      </c>
      <c r="L655">
        <f t="shared" si="143"/>
        <v>0</v>
      </c>
      <c r="M655">
        <f t="shared" si="144"/>
        <v>0</v>
      </c>
      <c r="N655">
        <f t="shared" si="137"/>
        <v>0</v>
      </c>
      <c r="O655" s="12">
        <f t="shared" si="138"/>
        <v>0</v>
      </c>
      <c r="P655" s="23">
        <f t="shared" si="145"/>
        <v>1</v>
      </c>
      <c r="Q655">
        <f t="shared" si="146"/>
        <v>100</v>
      </c>
    </row>
    <row r="656" spans="2:17" hidden="1">
      <c r="B656" s="15">
        <v>43955</v>
      </c>
      <c r="C656" s="12">
        <f>VLOOKUP(B656,'Hash distribution and Revenue '!B658:S1398,15,1)</f>
        <v>12745089.504986526</v>
      </c>
      <c r="D656">
        <f>VLOOKUP(B656,'Hash distribution and Revenue '!B658:S1398,10,1)</f>
        <v>0</v>
      </c>
      <c r="E656" s="12">
        <f t="shared" si="139"/>
        <v>0</v>
      </c>
      <c r="F656" s="12">
        <f t="shared" si="135"/>
        <v>0</v>
      </c>
      <c r="G656">
        <f t="shared" si="136"/>
        <v>0</v>
      </c>
      <c r="H656">
        <f t="shared" si="140"/>
        <v>0</v>
      </c>
      <c r="I656" s="21">
        <f t="shared" si="147"/>
        <v>0</v>
      </c>
      <c r="J656">
        <f t="shared" si="141"/>
        <v>0</v>
      </c>
      <c r="K656">
        <f t="shared" si="142"/>
        <v>0</v>
      </c>
      <c r="L656">
        <f t="shared" si="143"/>
        <v>0</v>
      </c>
      <c r="M656">
        <f t="shared" si="144"/>
        <v>0</v>
      </c>
      <c r="N656">
        <f t="shared" si="137"/>
        <v>0</v>
      </c>
      <c r="O656" s="12">
        <f t="shared" si="138"/>
        <v>0</v>
      </c>
      <c r="P656" s="23">
        <f t="shared" si="145"/>
        <v>1</v>
      </c>
      <c r="Q656">
        <f t="shared" si="146"/>
        <v>100</v>
      </c>
    </row>
    <row r="657" spans="2:17" hidden="1">
      <c r="B657" s="15">
        <v>43958</v>
      </c>
      <c r="C657" s="12">
        <f>VLOOKUP(B657,'Hash distribution and Revenue '!B659:S1399,15,1)</f>
        <v>14850974.867748378</v>
      </c>
      <c r="D657">
        <f>VLOOKUP(B657,'Hash distribution and Revenue '!B659:S1399,10,1)</f>
        <v>0</v>
      </c>
      <c r="E657" s="12">
        <f t="shared" si="139"/>
        <v>0</v>
      </c>
      <c r="F657" s="12">
        <f t="shared" si="135"/>
        <v>0</v>
      </c>
      <c r="G657">
        <f t="shared" si="136"/>
        <v>0</v>
      </c>
      <c r="H657">
        <f t="shared" si="140"/>
        <v>0</v>
      </c>
      <c r="I657" s="21">
        <f t="shared" si="147"/>
        <v>0</v>
      </c>
      <c r="J657">
        <f t="shared" si="141"/>
        <v>0</v>
      </c>
      <c r="K657">
        <f t="shared" si="142"/>
        <v>0</v>
      </c>
      <c r="L657">
        <f t="shared" si="143"/>
        <v>0</v>
      </c>
      <c r="M657">
        <f t="shared" si="144"/>
        <v>0</v>
      </c>
      <c r="N657">
        <f t="shared" si="137"/>
        <v>0</v>
      </c>
      <c r="O657" s="12">
        <f t="shared" si="138"/>
        <v>0</v>
      </c>
      <c r="P657" s="23">
        <f t="shared" si="145"/>
        <v>1</v>
      </c>
      <c r="Q657">
        <f t="shared" si="146"/>
        <v>100</v>
      </c>
    </row>
    <row r="658" spans="2:17" hidden="1">
      <c r="B658" s="15">
        <v>43961</v>
      </c>
      <c r="C658" s="12">
        <f>VLOOKUP(B658,'Hash distribution and Revenue '!B660:S1400,15,1)</f>
        <v>13327953.19119502</v>
      </c>
      <c r="D658">
        <f>VLOOKUP(B658,'Hash distribution and Revenue '!B660:S1400,10,1)</f>
        <v>0</v>
      </c>
      <c r="E658" s="12">
        <f t="shared" si="139"/>
        <v>0</v>
      </c>
      <c r="F658" s="12">
        <f t="shared" si="135"/>
        <v>0</v>
      </c>
      <c r="G658">
        <f t="shared" si="136"/>
        <v>0</v>
      </c>
      <c r="H658">
        <f t="shared" si="140"/>
        <v>0</v>
      </c>
      <c r="I658" s="21">
        <f t="shared" si="147"/>
        <v>0</v>
      </c>
      <c r="J658">
        <f t="shared" si="141"/>
        <v>0</v>
      </c>
      <c r="K658">
        <f t="shared" si="142"/>
        <v>0</v>
      </c>
      <c r="L658">
        <f t="shared" si="143"/>
        <v>0</v>
      </c>
      <c r="M658">
        <f t="shared" si="144"/>
        <v>0</v>
      </c>
      <c r="N658">
        <f t="shared" si="137"/>
        <v>0</v>
      </c>
      <c r="O658" s="12">
        <f t="shared" si="138"/>
        <v>0</v>
      </c>
      <c r="P658" s="23">
        <f t="shared" si="145"/>
        <v>1</v>
      </c>
      <c r="Q658">
        <f t="shared" si="146"/>
        <v>100</v>
      </c>
    </row>
    <row r="659" spans="2:17" hidden="1">
      <c r="B659" s="15">
        <v>43964</v>
      </c>
      <c r="C659" s="12">
        <f>VLOOKUP(B659,'Hash distribution and Revenue '!B661:S1401,15,1)</f>
        <v>7010462.8357368298</v>
      </c>
      <c r="D659">
        <f>VLOOKUP(B659,'Hash distribution and Revenue '!B661:S1401,10,1)</f>
        <v>0</v>
      </c>
      <c r="E659" s="12">
        <f t="shared" si="139"/>
        <v>0</v>
      </c>
      <c r="F659" s="12">
        <f t="shared" ref="F659:F695" si="148">E659/68</f>
        <v>0</v>
      </c>
      <c r="G659">
        <f t="shared" ref="G659:G695" si="149">F659*3.196*24</f>
        <v>0</v>
      </c>
      <c r="H659">
        <f t="shared" si="140"/>
        <v>0</v>
      </c>
      <c r="I659" s="21">
        <f t="shared" si="147"/>
        <v>0</v>
      </c>
      <c r="J659">
        <f t="shared" si="141"/>
        <v>0</v>
      </c>
      <c r="K659">
        <f t="shared" si="142"/>
        <v>0</v>
      </c>
      <c r="L659">
        <f t="shared" si="143"/>
        <v>0</v>
      </c>
      <c r="M659">
        <f t="shared" si="144"/>
        <v>0</v>
      </c>
      <c r="N659">
        <f t="shared" ref="N659:N695" si="150">F659*15640/7/547.5</f>
        <v>0</v>
      </c>
      <c r="O659" s="12">
        <f t="shared" si="138"/>
        <v>0</v>
      </c>
      <c r="P659" s="23">
        <f t="shared" si="145"/>
        <v>1</v>
      </c>
      <c r="Q659">
        <f t="shared" si="146"/>
        <v>100</v>
      </c>
    </row>
    <row r="660" spans="2:17" hidden="1">
      <c r="B660" s="15">
        <v>43967</v>
      </c>
      <c r="C660" s="12">
        <f>VLOOKUP(B660,'Hash distribution and Revenue '!B662:S1402,15,1)</f>
        <v>6557209.1368210912</v>
      </c>
      <c r="D660">
        <f>VLOOKUP(B660,'Hash distribution and Revenue '!B662:S1402,10,1)</f>
        <v>0</v>
      </c>
      <c r="E660" s="12">
        <f t="shared" si="139"/>
        <v>0</v>
      </c>
      <c r="F660" s="12">
        <f t="shared" si="148"/>
        <v>0</v>
      </c>
      <c r="G660">
        <f t="shared" si="149"/>
        <v>0</v>
      </c>
      <c r="H660">
        <f t="shared" si="140"/>
        <v>0</v>
      </c>
      <c r="I660" s="21">
        <f t="shared" si="147"/>
        <v>0</v>
      </c>
      <c r="J660">
        <f t="shared" si="141"/>
        <v>0</v>
      </c>
      <c r="K660">
        <f t="shared" si="142"/>
        <v>0</v>
      </c>
      <c r="L660">
        <f t="shared" si="143"/>
        <v>0</v>
      </c>
      <c r="M660">
        <f t="shared" si="144"/>
        <v>0</v>
      </c>
      <c r="N660">
        <f t="shared" si="150"/>
        <v>0</v>
      </c>
      <c r="O660" s="12">
        <f t="shared" si="138"/>
        <v>0</v>
      </c>
      <c r="P660" s="23">
        <f t="shared" si="145"/>
        <v>1</v>
      </c>
      <c r="Q660">
        <f t="shared" si="146"/>
        <v>100</v>
      </c>
    </row>
    <row r="661" spans="2:17" hidden="1">
      <c r="B661" s="15">
        <v>43970</v>
      </c>
      <c r="C661" s="12">
        <f>VLOOKUP(B661,'Hash distribution and Revenue '!B663:S1403,15,1)</f>
        <v>6177940.3969774498</v>
      </c>
      <c r="D661">
        <f>VLOOKUP(B661,'Hash distribution and Revenue '!B663:S1403,10,1)</f>
        <v>0</v>
      </c>
      <c r="E661" s="12">
        <f t="shared" si="139"/>
        <v>0</v>
      </c>
      <c r="F661" s="12">
        <f t="shared" si="148"/>
        <v>0</v>
      </c>
      <c r="G661">
        <f t="shared" si="149"/>
        <v>0</v>
      </c>
      <c r="H661">
        <f t="shared" si="140"/>
        <v>0</v>
      </c>
      <c r="I661" s="21">
        <f t="shared" si="147"/>
        <v>0</v>
      </c>
      <c r="J661">
        <f t="shared" si="141"/>
        <v>0</v>
      </c>
      <c r="K661">
        <f t="shared" si="142"/>
        <v>0</v>
      </c>
      <c r="L661">
        <f t="shared" si="143"/>
        <v>0</v>
      </c>
      <c r="M661">
        <f t="shared" si="144"/>
        <v>0</v>
      </c>
      <c r="N661">
        <f t="shared" si="150"/>
        <v>0</v>
      </c>
      <c r="O661" s="12">
        <f t="shared" si="138"/>
        <v>0</v>
      </c>
      <c r="P661" s="23">
        <f t="shared" si="145"/>
        <v>1</v>
      </c>
      <c r="Q661">
        <f t="shared" si="146"/>
        <v>100</v>
      </c>
    </row>
    <row r="662" spans="2:17" hidden="1">
      <c r="B662" s="15">
        <v>43973</v>
      </c>
      <c r="C662" s="12">
        <f>VLOOKUP(B662,'Hash distribution and Revenue '!B664:S1404,15,1)</f>
        <v>5712336.4749886068</v>
      </c>
      <c r="D662">
        <f>VLOOKUP(B662,'Hash distribution and Revenue '!B664:S1404,10,1)</f>
        <v>0</v>
      </c>
      <c r="E662" s="12">
        <f t="shared" si="139"/>
        <v>0</v>
      </c>
      <c r="F662" s="12">
        <f t="shared" si="148"/>
        <v>0</v>
      </c>
      <c r="G662">
        <f t="shared" si="149"/>
        <v>0</v>
      </c>
      <c r="H662">
        <f t="shared" si="140"/>
        <v>0</v>
      </c>
      <c r="I662" s="21">
        <f t="shared" si="147"/>
        <v>0</v>
      </c>
      <c r="J662">
        <f t="shared" si="141"/>
        <v>0</v>
      </c>
      <c r="K662">
        <f t="shared" si="142"/>
        <v>0</v>
      </c>
      <c r="L662">
        <f t="shared" si="143"/>
        <v>0</v>
      </c>
      <c r="M662">
        <f t="shared" si="144"/>
        <v>0</v>
      </c>
      <c r="N662">
        <f t="shared" si="150"/>
        <v>0</v>
      </c>
      <c r="O662" s="12">
        <f t="shared" si="138"/>
        <v>0</v>
      </c>
      <c r="P662" s="23">
        <f t="shared" si="145"/>
        <v>1</v>
      </c>
      <c r="Q662">
        <f t="shared" si="146"/>
        <v>100</v>
      </c>
    </row>
    <row r="663" spans="2:17" hidden="1">
      <c r="B663" s="15">
        <v>43976</v>
      </c>
      <c r="C663" s="12">
        <f>VLOOKUP(B663,'Hash distribution and Revenue '!B665:S1405,15,1)</f>
        <v>5367109.7659223489</v>
      </c>
      <c r="D663">
        <f>VLOOKUP(B663,'Hash distribution and Revenue '!B665:S1405,10,1)</f>
        <v>0</v>
      </c>
      <c r="E663" s="12">
        <f t="shared" si="139"/>
        <v>0</v>
      </c>
      <c r="F663" s="12">
        <f t="shared" si="148"/>
        <v>0</v>
      </c>
      <c r="G663">
        <f t="shared" si="149"/>
        <v>0</v>
      </c>
      <c r="H663">
        <f t="shared" si="140"/>
        <v>0</v>
      </c>
      <c r="I663" s="21">
        <f t="shared" si="147"/>
        <v>0</v>
      </c>
      <c r="J663">
        <f t="shared" si="141"/>
        <v>0</v>
      </c>
      <c r="K663">
        <f t="shared" si="142"/>
        <v>0</v>
      </c>
      <c r="L663">
        <f t="shared" si="143"/>
        <v>0</v>
      </c>
      <c r="M663">
        <f t="shared" si="144"/>
        <v>0</v>
      </c>
      <c r="N663">
        <f t="shared" si="150"/>
        <v>0</v>
      </c>
      <c r="O663" s="12">
        <f t="shared" si="138"/>
        <v>0</v>
      </c>
      <c r="P663" s="23">
        <f t="shared" si="145"/>
        <v>1</v>
      </c>
      <c r="Q663">
        <f t="shared" si="146"/>
        <v>100</v>
      </c>
    </row>
    <row r="664" spans="2:17" hidden="1">
      <c r="B664" s="15">
        <v>43979</v>
      </c>
      <c r="C664" s="12">
        <f>VLOOKUP(B664,'Hash distribution and Revenue '!B666:S1406,15,1)</f>
        <v>5726164.8968847757</v>
      </c>
      <c r="D664">
        <f>VLOOKUP(B664,'Hash distribution and Revenue '!B666:S1406,10,1)</f>
        <v>0</v>
      </c>
      <c r="E664" s="12">
        <f t="shared" si="139"/>
        <v>0</v>
      </c>
      <c r="F664" s="12">
        <f t="shared" si="148"/>
        <v>0</v>
      </c>
      <c r="G664">
        <f t="shared" si="149"/>
        <v>0</v>
      </c>
      <c r="H664">
        <f t="shared" si="140"/>
        <v>0</v>
      </c>
      <c r="I664" s="21">
        <f t="shared" si="147"/>
        <v>0</v>
      </c>
      <c r="J664">
        <f t="shared" si="141"/>
        <v>0</v>
      </c>
      <c r="K664">
        <f t="shared" si="142"/>
        <v>0</v>
      </c>
      <c r="L664">
        <f t="shared" si="143"/>
        <v>0</v>
      </c>
      <c r="M664">
        <f t="shared" si="144"/>
        <v>0</v>
      </c>
      <c r="N664">
        <f t="shared" si="150"/>
        <v>0</v>
      </c>
      <c r="O664" s="12">
        <f t="shared" si="138"/>
        <v>0</v>
      </c>
      <c r="P664" s="23">
        <f t="shared" si="145"/>
        <v>1</v>
      </c>
      <c r="Q664">
        <f t="shared" si="146"/>
        <v>100</v>
      </c>
    </row>
    <row r="665" spans="2:17" hidden="1">
      <c r="B665" s="15">
        <v>43982</v>
      </c>
      <c r="C665" s="12">
        <f>VLOOKUP(B665,'Hash distribution and Revenue '!B667:S1407,15,1)</f>
        <v>5946951.9997292608</v>
      </c>
      <c r="D665">
        <f>VLOOKUP(B665,'Hash distribution and Revenue '!B667:S1407,10,1)</f>
        <v>0</v>
      </c>
      <c r="E665" s="12">
        <f t="shared" si="139"/>
        <v>0</v>
      </c>
      <c r="F665" s="12">
        <f t="shared" si="148"/>
        <v>0</v>
      </c>
      <c r="G665">
        <f t="shared" si="149"/>
        <v>0</v>
      </c>
      <c r="H665">
        <f t="shared" si="140"/>
        <v>0</v>
      </c>
      <c r="I665" s="21">
        <f t="shared" si="147"/>
        <v>0</v>
      </c>
      <c r="J665">
        <f t="shared" si="141"/>
        <v>0</v>
      </c>
      <c r="K665">
        <f t="shared" si="142"/>
        <v>0</v>
      </c>
      <c r="L665">
        <f t="shared" si="143"/>
        <v>0</v>
      </c>
      <c r="M665">
        <f t="shared" si="144"/>
        <v>0</v>
      </c>
      <c r="N665">
        <f t="shared" si="150"/>
        <v>0</v>
      </c>
      <c r="O665" s="12">
        <f t="shared" si="138"/>
        <v>0</v>
      </c>
      <c r="P665" s="23">
        <f t="shared" si="145"/>
        <v>1</v>
      </c>
      <c r="Q665">
        <f t="shared" si="146"/>
        <v>100</v>
      </c>
    </row>
    <row r="666" spans="2:17" hidden="1">
      <c r="B666" s="15">
        <v>43985</v>
      </c>
      <c r="C666" s="12">
        <f>VLOOKUP(B666,'Hash distribution and Revenue '!B668:S1408,15,1)</f>
        <v>6621750.8578913407</v>
      </c>
      <c r="D666">
        <f>VLOOKUP(B666,'Hash distribution and Revenue '!B668:S1408,10,1)</f>
        <v>0</v>
      </c>
      <c r="E666" s="12">
        <f t="shared" si="139"/>
        <v>0</v>
      </c>
      <c r="F666" s="12">
        <f t="shared" si="148"/>
        <v>0</v>
      </c>
      <c r="G666">
        <f t="shared" si="149"/>
        <v>0</v>
      </c>
      <c r="H666">
        <f t="shared" si="140"/>
        <v>0</v>
      </c>
      <c r="I666" s="21">
        <f t="shared" si="147"/>
        <v>0</v>
      </c>
      <c r="J666">
        <f t="shared" si="141"/>
        <v>0</v>
      </c>
      <c r="K666">
        <f t="shared" si="142"/>
        <v>0</v>
      </c>
      <c r="L666">
        <f t="shared" si="143"/>
        <v>0</v>
      </c>
      <c r="M666">
        <f t="shared" si="144"/>
        <v>0</v>
      </c>
      <c r="N666">
        <f t="shared" si="150"/>
        <v>0</v>
      </c>
      <c r="O666" s="12">
        <f t="shared" si="138"/>
        <v>0</v>
      </c>
      <c r="P666" s="23">
        <f t="shared" si="145"/>
        <v>1</v>
      </c>
      <c r="Q666">
        <f t="shared" si="146"/>
        <v>100</v>
      </c>
    </row>
    <row r="667" spans="2:17" hidden="1">
      <c r="B667" s="15">
        <v>43988</v>
      </c>
      <c r="C667" s="12">
        <f>VLOOKUP(B667,'Hash distribution and Revenue '!B669:S1409,15,1)</f>
        <v>7444797.8311835248</v>
      </c>
      <c r="D667">
        <f>VLOOKUP(B667,'Hash distribution and Revenue '!B669:S1409,10,1)</f>
        <v>0</v>
      </c>
      <c r="E667" s="12">
        <f t="shared" si="139"/>
        <v>0</v>
      </c>
      <c r="F667" s="12">
        <f t="shared" si="148"/>
        <v>0</v>
      </c>
      <c r="G667">
        <f t="shared" si="149"/>
        <v>0</v>
      </c>
      <c r="H667">
        <f t="shared" si="140"/>
        <v>0</v>
      </c>
      <c r="I667" s="21">
        <f t="shared" si="147"/>
        <v>0</v>
      </c>
      <c r="J667">
        <f t="shared" si="141"/>
        <v>0</v>
      </c>
      <c r="K667">
        <f t="shared" si="142"/>
        <v>0</v>
      </c>
      <c r="L667">
        <f t="shared" si="143"/>
        <v>0</v>
      </c>
      <c r="M667">
        <f t="shared" si="144"/>
        <v>0</v>
      </c>
      <c r="N667">
        <f t="shared" si="150"/>
        <v>0</v>
      </c>
      <c r="O667" s="12">
        <f t="shared" si="138"/>
        <v>0</v>
      </c>
      <c r="P667" s="23">
        <f t="shared" si="145"/>
        <v>1</v>
      </c>
      <c r="Q667">
        <f t="shared" si="146"/>
        <v>100</v>
      </c>
    </row>
    <row r="668" spans="2:17" hidden="1">
      <c r="B668" s="15">
        <v>43991</v>
      </c>
      <c r="C668" s="12">
        <f>VLOOKUP(B668,'Hash distribution and Revenue '!B670:S1410,15,1)</f>
        <v>7950884.1427769149</v>
      </c>
      <c r="D668">
        <f>VLOOKUP(B668,'Hash distribution and Revenue '!B670:S1410,10,1)</f>
        <v>0</v>
      </c>
      <c r="E668" s="12">
        <f t="shared" si="139"/>
        <v>0</v>
      </c>
      <c r="F668" s="12">
        <f t="shared" si="148"/>
        <v>0</v>
      </c>
      <c r="G668">
        <f t="shared" si="149"/>
        <v>0</v>
      </c>
      <c r="H668">
        <f t="shared" si="140"/>
        <v>0</v>
      </c>
      <c r="I668" s="21">
        <f t="shared" si="147"/>
        <v>0</v>
      </c>
      <c r="J668">
        <f t="shared" si="141"/>
        <v>0</v>
      </c>
      <c r="K668">
        <f t="shared" si="142"/>
        <v>0</v>
      </c>
      <c r="L668">
        <f t="shared" si="143"/>
        <v>0</v>
      </c>
      <c r="M668">
        <f t="shared" si="144"/>
        <v>0</v>
      </c>
      <c r="N668">
        <f t="shared" si="150"/>
        <v>0</v>
      </c>
      <c r="O668" s="12">
        <f t="shared" si="138"/>
        <v>0</v>
      </c>
      <c r="P668" s="23">
        <f t="shared" si="145"/>
        <v>1</v>
      </c>
      <c r="Q668">
        <f t="shared" si="146"/>
        <v>100</v>
      </c>
    </row>
    <row r="669" spans="2:17" hidden="1">
      <c r="B669" s="15">
        <v>43994</v>
      </c>
      <c r="C669" s="12">
        <f>VLOOKUP(B669,'Hash distribution and Revenue '!B671:S1411,15,1)</f>
        <v>7985502.1246818146</v>
      </c>
      <c r="D669">
        <f>VLOOKUP(B669,'Hash distribution and Revenue '!B671:S1411,10,1)</f>
        <v>0</v>
      </c>
      <c r="E669" s="12">
        <f t="shared" si="139"/>
        <v>0</v>
      </c>
      <c r="F669" s="12">
        <f t="shared" si="148"/>
        <v>0</v>
      </c>
      <c r="G669">
        <f t="shared" si="149"/>
        <v>0</v>
      </c>
      <c r="H669">
        <f t="shared" si="140"/>
        <v>0</v>
      </c>
      <c r="I669" s="21">
        <f t="shared" si="147"/>
        <v>0</v>
      </c>
      <c r="J669">
        <f t="shared" si="141"/>
        <v>0</v>
      </c>
      <c r="K669">
        <f t="shared" si="142"/>
        <v>0</v>
      </c>
      <c r="L669">
        <f t="shared" si="143"/>
        <v>0</v>
      </c>
      <c r="M669">
        <f t="shared" si="144"/>
        <v>0</v>
      </c>
      <c r="N669">
        <f t="shared" si="150"/>
        <v>0</v>
      </c>
      <c r="O669" s="12">
        <f t="shared" si="138"/>
        <v>0</v>
      </c>
      <c r="P669" s="23">
        <f t="shared" si="145"/>
        <v>1</v>
      </c>
      <c r="Q669">
        <f t="shared" si="146"/>
        <v>100</v>
      </c>
    </row>
    <row r="670" spans="2:17" hidden="1">
      <c r="B670" s="15">
        <v>43997</v>
      </c>
      <c r="C670" s="12">
        <f>VLOOKUP(B670,'Hash distribution and Revenue '!B672:S1412,15,1)</f>
        <v>7769825.5015735021</v>
      </c>
      <c r="D670">
        <f>VLOOKUP(B670,'Hash distribution and Revenue '!B672:S1412,10,1)</f>
        <v>0</v>
      </c>
      <c r="E670" s="12">
        <f t="shared" si="139"/>
        <v>0</v>
      </c>
      <c r="F670" s="12">
        <f t="shared" si="148"/>
        <v>0</v>
      </c>
      <c r="G670">
        <f t="shared" si="149"/>
        <v>0</v>
      </c>
      <c r="H670">
        <f t="shared" si="140"/>
        <v>0</v>
      </c>
      <c r="I670" s="21">
        <f t="shared" si="147"/>
        <v>0</v>
      </c>
      <c r="J670">
        <f t="shared" si="141"/>
        <v>0</v>
      </c>
      <c r="K670">
        <f t="shared" si="142"/>
        <v>0</v>
      </c>
      <c r="L670">
        <f t="shared" si="143"/>
        <v>0</v>
      </c>
      <c r="M670">
        <f t="shared" si="144"/>
        <v>0</v>
      </c>
      <c r="N670">
        <f t="shared" si="150"/>
        <v>0</v>
      </c>
      <c r="O670" s="12">
        <f t="shared" si="138"/>
        <v>0</v>
      </c>
      <c r="P670" s="23">
        <f t="shared" si="145"/>
        <v>1</v>
      </c>
      <c r="Q670">
        <f t="shared" si="146"/>
        <v>100</v>
      </c>
    </row>
    <row r="671" spans="2:17" hidden="1">
      <c r="B671" s="15">
        <v>44000</v>
      </c>
      <c r="C671" s="12">
        <f>VLOOKUP(B671,'Hash distribution and Revenue '!B673:S1413,15,1)</f>
        <v>6631341.1029343614</v>
      </c>
      <c r="D671">
        <f>VLOOKUP(B671,'Hash distribution and Revenue '!B673:S1413,10,1)</f>
        <v>0</v>
      </c>
      <c r="E671" s="12">
        <f t="shared" si="139"/>
        <v>0</v>
      </c>
      <c r="F671" s="12">
        <f t="shared" si="148"/>
        <v>0</v>
      </c>
      <c r="G671">
        <f t="shared" si="149"/>
        <v>0</v>
      </c>
      <c r="H671">
        <f t="shared" si="140"/>
        <v>0</v>
      </c>
      <c r="I671" s="21">
        <f t="shared" si="147"/>
        <v>0</v>
      </c>
      <c r="J671">
        <f t="shared" si="141"/>
        <v>0</v>
      </c>
      <c r="K671">
        <f t="shared" si="142"/>
        <v>0</v>
      </c>
      <c r="L671">
        <f t="shared" si="143"/>
        <v>0</v>
      </c>
      <c r="M671">
        <f t="shared" si="144"/>
        <v>0</v>
      </c>
      <c r="N671">
        <f t="shared" si="150"/>
        <v>0</v>
      </c>
      <c r="O671" s="12">
        <f t="shared" si="138"/>
        <v>0</v>
      </c>
      <c r="P671" s="23">
        <f t="shared" si="145"/>
        <v>1</v>
      </c>
      <c r="Q671">
        <f t="shared" si="146"/>
        <v>100</v>
      </c>
    </row>
    <row r="672" spans="2:17" hidden="1">
      <c r="B672" s="15">
        <v>44003</v>
      </c>
      <c r="C672" s="12">
        <f>VLOOKUP(B672,'Hash distribution and Revenue '!B674:S1414,15,1)</f>
        <v>6279792.5963637549</v>
      </c>
      <c r="D672">
        <f>VLOOKUP(B672,'Hash distribution and Revenue '!B674:S1414,10,1)</f>
        <v>0</v>
      </c>
      <c r="E672" s="12">
        <f t="shared" si="139"/>
        <v>0</v>
      </c>
      <c r="F672" s="12">
        <f t="shared" si="148"/>
        <v>0</v>
      </c>
      <c r="G672">
        <f t="shared" si="149"/>
        <v>0</v>
      </c>
      <c r="H672">
        <f t="shared" si="140"/>
        <v>0</v>
      </c>
      <c r="I672" s="21">
        <f t="shared" si="147"/>
        <v>0</v>
      </c>
      <c r="J672">
        <f t="shared" si="141"/>
        <v>0</v>
      </c>
      <c r="K672">
        <f t="shared" si="142"/>
        <v>0</v>
      </c>
      <c r="L672">
        <f t="shared" si="143"/>
        <v>0</v>
      </c>
      <c r="M672">
        <f t="shared" si="144"/>
        <v>0</v>
      </c>
      <c r="N672">
        <f t="shared" si="150"/>
        <v>0</v>
      </c>
      <c r="O672" s="12">
        <f t="shared" si="138"/>
        <v>0</v>
      </c>
      <c r="P672" s="23">
        <f t="shared" si="145"/>
        <v>1</v>
      </c>
      <c r="Q672">
        <f t="shared" si="146"/>
        <v>100</v>
      </c>
    </row>
    <row r="673" spans="2:17" hidden="1">
      <c r="B673" s="15">
        <v>44006</v>
      </c>
      <c r="C673" s="12">
        <f>VLOOKUP(B673,'Hash distribution and Revenue '!B675:S1415,15,1)</f>
        <v>6423512.7247896129</v>
      </c>
      <c r="D673">
        <f>VLOOKUP(B673,'Hash distribution and Revenue '!B675:S1415,10,1)</f>
        <v>0</v>
      </c>
      <c r="E673" s="12">
        <f t="shared" si="139"/>
        <v>0</v>
      </c>
      <c r="F673" s="12">
        <f t="shared" si="148"/>
        <v>0</v>
      </c>
      <c r="G673">
        <f t="shared" si="149"/>
        <v>0</v>
      </c>
      <c r="H673">
        <f t="shared" si="140"/>
        <v>0</v>
      </c>
      <c r="I673" s="21">
        <f t="shared" si="147"/>
        <v>0</v>
      </c>
      <c r="J673">
        <f t="shared" si="141"/>
        <v>0</v>
      </c>
      <c r="K673">
        <f t="shared" si="142"/>
        <v>0</v>
      </c>
      <c r="L673">
        <f t="shared" si="143"/>
        <v>0</v>
      </c>
      <c r="M673">
        <f t="shared" si="144"/>
        <v>0</v>
      </c>
      <c r="N673">
        <f t="shared" si="150"/>
        <v>0</v>
      </c>
      <c r="O673" s="12">
        <f t="shared" si="138"/>
        <v>0</v>
      </c>
      <c r="P673" s="23">
        <f t="shared" si="145"/>
        <v>1</v>
      </c>
      <c r="Q673">
        <f t="shared" si="146"/>
        <v>100</v>
      </c>
    </row>
    <row r="674" spans="2:17" hidden="1">
      <c r="B674" s="15">
        <v>44009</v>
      </c>
      <c r="C674" s="12">
        <f>VLOOKUP(B674,'Hash distribution and Revenue '!B676:S1416,15,1)</f>
        <v>6499758.8164860066</v>
      </c>
      <c r="D674">
        <f>VLOOKUP(B674,'Hash distribution and Revenue '!B676:S1416,10,1)</f>
        <v>0</v>
      </c>
      <c r="E674" s="12">
        <f t="shared" si="139"/>
        <v>0</v>
      </c>
      <c r="F674" s="12">
        <f t="shared" si="148"/>
        <v>0</v>
      </c>
      <c r="G674">
        <f t="shared" si="149"/>
        <v>0</v>
      </c>
      <c r="H674">
        <f t="shared" si="140"/>
        <v>0</v>
      </c>
      <c r="I674" s="21">
        <f t="shared" si="147"/>
        <v>0</v>
      </c>
      <c r="J674">
        <f t="shared" si="141"/>
        <v>0</v>
      </c>
      <c r="K674">
        <f t="shared" si="142"/>
        <v>0</v>
      </c>
      <c r="L674">
        <f t="shared" si="143"/>
        <v>0</v>
      </c>
      <c r="M674">
        <f t="shared" si="144"/>
        <v>0</v>
      </c>
      <c r="N674">
        <f t="shared" si="150"/>
        <v>0</v>
      </c>
      <c r="O674" s="12">
        <f t="shared" si="138"/>
        <v>0</v>
      </c>
      <c r="P674" s="23">
        <f t="shared" si="145"/>
        <v>1</v>
      </c>
      <c r="Q674">
        <f t="shared" si="146"/>
        <v>100</v>
      </c>
    </row>
    <row r="675" spans="2:17" hidden="1">
      <c r="B675" s="15">
        <v>44012</v>
      </c>
      <c r="C675" s="12">
        <f>VLOOKUP(B675,'Hash distribution and Revenue '!B677:S1417,15,1)</f>
        <v>6742531.1927722674</v>
      </c>
      <c r="D675">
        <f>VLOOKUP(B675,'Hash distribution and Revenue '!B677:S1417,10,1)</f>
        <v>0</v>
      </c>
      <c r="E675" s="12">
        <f t="shared" si="139"/>
        <v>0</v>
      </c>
      <c r="F675" s="12">
        <f t="shared" si="148"/>
        <v>0</v>
      </c>
      <c r="G675">
        <f t="shared" si="149"/>
        <v>0</v>
      </c>
      <c r="H675">
        <f t="shared" si="140"/>
        <v>0</v>
      </c>
      <c r="I675" s="21">
        <f t="shared" si="147"/>
        <v>0</v>
      </c>
      <c r="J675">
        <f t="shared" si="141"/>
        <v>0</v>
      </c>
      <c r="K675">
        <f t="shared" si="142"/>
        <v>0</v>
      </c>
      <c r="L675">
        <f t="shared" si="143"/>
        <v>0</v>
      </c>
      <c r="M675">
        <f t="shared" si="144"/>
        <v>0</v>
      </c>
      <c r="N675">
        <f t="shared" si="150"/>
        <v>0</v>
      </c>
      <c r="O675" s="12">
        <f t="shared" si="138"/>
        <v>0</v>
      </c>
      <c r="P675" s="23">
        <f t="shared" si="145"/>
        <v>1</v>
      </c>
      <c r="Q675">
        <f t="shared" si="146"/>
        <v>100</v>
      </c>
    </row>
    <row r="676" spans="2:17" hidden="1">
      <c r="B676" s="15">
        <v>44015</v>
      </c>
      <c r="C676" s="12">
        <f>VLOOKUP(B676,'Hash distribution and Revenue '!B678:S1418,15,1)</f>
        <v>6796186.3423554916</v>
      </c>
      <c r="D676">
        <f>VLOOKUP(B676,'Hash distribution and Revenue '!B678:S1418,10,1)</f>
        <v>0</v>
      </c>
      <c r="E676" s="12">
        <f t="shared" si="139"/>
        <v>0</v>
      </c>
      <c r="F676" s="12">
        <f t="shared" si="148"/>
        <v>0</v>
      </c>
      <c r="G676">
        <f t="shared" si="149"/>
        <v>0</v>
      </c>
      <c r="H676">
        <f t="shared" si="140"/>
        <v>0</v>
      </c>
      <c r="I676" s="21">
        <f t="shared" si="147"/>
        <v>0</v>
      </c>
      <c r="J676">
        <f t="shared" si="141"/>
        <v>0</v>
      </c>
      <c r="K676">
        <f t="shared" si="142"/>
        <v>0</v>
      </c>
      <c r="L676">
        <f t="shared" si="143"/>
        <v>0</v>
      </c>
      <c r="M676">
        <f t="shared" si="144"/>
        <v>0</v>
      </c>
      <c r="N676">
        <f t="shared" si="150"/>
        <v>0</v>
      </c>
      <c r="O676" s="12">
        <f t="shared" si="138"/>
        <v>0</v>
      </c>
      <c r="P676" s="23">
        <f t="shared" si="145"/>
        <v>1</v>
      </c>
      <c r="Q676">
        <f t="shared" si="146"/>
        <v>100</v>
      </c>
    </row>
    <row r="677" spans="2:17" hidden="1">
      <c r="B677" s="15">
        <v>44018</v>
      </c>
      <c r="C677" s="12">
        <f>VLOOKUP(B677,'Hash distribution and Revenue '!B679:S1419,15,1)</f>
        <v>7286170.5046379818</v>
      </c>
      <c r="D677">
        <f>VLOOKUP(B677,'Hash distribution and Revenue '!B679:S1419,10,1)</f>
        <v>0</v>
      </c>
      <c r="E677" s="12">
        <f t="shared" si="139"/>
        <v>0</v>
      </c>
      <c r="F677" s="12">
        <f t="shared" si="148"/>
        <v>0</v>
      </c>
      <c r="G677">
        <f t="shared" si="149"/>
        <v>0</v>
      </c>
      <c r="H677">
        <f t="shared" si="140"/>
        <v>0</v>
      </c>
      <c r="I677" s="21">
        <f t="shared" si="147"/>
        <v>0</v>
      </c>
      <c r="J677">
        <f t="shared" si="141"/>
        <v>0</v>
      </c>
      <c r="K677">
        <f t="shared" si="142"/>
        <v>0</v>
      </c>
      <c r="L677">
        <f t="shared" si="143"/>
        <v>0</v>
      </c>
      <c r="M677">
        <f t="shared" si="144"/>
        <v>0</v>
      </c>
      <c r="N677">
        <f t="shared" si="150"/>
        <v>0</v>
      </c>
      <c r="O677" s="12">
        <f t="shared" si="138"/>
        <v>0</v>
      </c>
      <c r="P677" s="23">
        <f t="shared" si="145"/>
        <v>1</v>
      </c>
      <c r="Q677">
        <f t="shared" si="146"/>
        <v>100</v>
      </c>
    </row>
    <row r="678" spans="2:17" hidden="1">
      <c r="B678" s="15">
        <v>44021</v>
      </c>
      <c r="C678" s="12">
        <f>VLOOKUP(B678,'Hash distribution and Revenue '!B680:S1420,15,1)</f>
        <v>7448884.4842495089</v>
      </c>
      <c r="D678">
        <f>VLOOKUP(B678,'Hash distribution and Revenue '!B680:S1420,10,1)</f>
        <v>0</v>
      </c>
      <c r="E678" s="12">
        <f t="shared" si="139"/>
        <v>0</v>
      </c>
      <c r="F678" s="12">
        <f t="shared" si="148"/>
        <v>0</v>
      </c>
      <c r="G678">
        <f t="shared" si="149"/>
        <v>0</v>
      </c>
      <c r="H678">
        <f t="shared" si="140"/>
        <v>0</v>
      </c>
      <c r="I678" s="21">
        <f t="shared" si="147"/>
        <v>0</v>
      </c>
      <c r="J678">
        <f t="shared" si="141"/>
        <v>0</v>
      </c>
      <c r="K678">
        <f t="shared" si="142"/>
        <v>0</v>
      </c>
      <c r="L678">
        <f t="shared" si="143"/>
        <v>0</v>
      </c>
      <c r="M678">
        <f t="shared" si="144"/>
        <v>0</v>
      </c>
      <c r="N678">
        <f t="shared" si="150"/>
        <v>0</v>
      </c>
      <c r="O678" s="12">
        <f t="shared" si="138"/>
        <v>0</v>
      </c>
      <c r="P678" s="23">
        <f t="shared" si="145"/>
        <v>1</v>
      </c>
      <c r="Q678">
        <f t="shared" si="146"/>
        <v>100</v>
      </c>
    </row>
    <row r="679" spans="2:17" hidden="1">
      <c r="B679" s="15">
        <v>44024</v>
      </c>
      <c r="C679" s="12">
        <f>VLOOKUP(B679,'Hash distribution and Revenue '!B681:S1421,15,1)</f>
        <v>7361565.3567891596</v>
      </c>
      <c r="D679">
        <f>VLOOKUP(B679,'Hash distribution and Revenue '!B681:S1421,10,1)</f>
        <v>0</v>
      </c>
      <c r="E679" s="12">
        <f t="shared" si="139"/>
        <v>0</v>
      </c>
      <c r="F679" s="12">
        <f t="shared" si="148"/>
        <v>0</v>
      </c>
      <c r="G679">
        <f t="shared" si="149"/>
        <v>0</v>
      </c>
      <c r="H679">
        <f t="shared" si="140"/>
        <v>0</v>
      </c>
      <c r="I679" s="21">
        <f t="shared" si="147"/>
        <v>0</v>
      </c>
      <c r="J679">
        <f t="shared" si="141"/>
        <v>0</v>
      </c>
      <c r="K679">
        <f t="shared" si="142"/>
        <v>0</v>
      </c>
      <c r="L679">
        <f t="shared" si="143"/>
        <v>0</v>
      </c>
      <c r="M679">
        <f t="shared" si="144"/>
        <v>0</v>
      </c>
      <c r="N679">
        <f t="shared" si="150"/>
        <v>0</v>
      </c>
      <c r="O679" s="12">
        <f t="shared" si="138"/>
        <v>0</v>
      </c>
      <c r="P679" s="23">
        <f t="shared" si="145"/>
        <v>1</v>
      </c>
      <c r="Q679">
        <f t="shared" si="146"/>
        <v>100</v>
      </c>
    </row>
    <row r="680" spans="2:17" hidden="1">
      <c r="B680" s="15">
        <v>44027</v>
      </c>
      <c r="C680" s="12">
        <f>VLOOKUP(B680,'Hash distribution and Revenue '!B682:S1422,15,1)</f>
        <v>6568579.8377376879</v>
      </c>
      <c r="D680">
        <f>VLOOKUP(B680,'Hash distribution and Revenue '!B682:S1422,10,1)</f>
        <v>0</v>
      </c>
      <c r="E680" s="12">
        <f t="shared" si="139"/>
        <v>0</v>
      </c>
      <c r="F680" s="12">
        <f t="shared" si="148"/>
        <v>0</v>
      </c>
      <c r="G680">
        <f t="shared" si="149"/>
        <v>0</v>
      </c>
      <c r="H680">
        <f t="shared" si="140"/>
        <v>0</v>
      </c>
      <c r="I680" s="21">
        <f t="shared" si="147"/>
        <v>0</v>
      </c>
      <c r="J680">
        <f t="shared" si="141"/>
        <v>0</v>
      </c>
      <c r="K680">
        <f t="shared" si="142"/>
        <v>0</v>
      </c>
      <c r="L680">
        <f t="shared" si="143"/>
        <v>0</v>
      </c>
      <c r="M680">
        <f t="shared" si="144"/>
        <v>0</v>
      </c>
      <c r="N680">
        <f t="shared" si="150"/>
        <v>0</v>
      </c>
      <c r="O680" s="12">
        <f t="shared" si="138"/>
        <v>0</v>
      </c>
      <c r="P680" s="23">
        <f t="shared" si="145"/>
        <v>1</v>
      </c>
      <c r="Q680">
        <f t="shared" si="146"/>
        <v>100</v>
      </c>
    </row>
    <row r="681" spans="2:17" hidden="1">
      <c r="B681" s="15">
        <v>44030</v>
      </c>
      <c r="C681" s="12">
        <f>VLOOKUP(B681,'Hash distribution and Revenue '!B683:S1423,15,1)</f>
        <v>6445356.3135767821</v>
      </c>
      <c r="D681">
        <f>VLOOKUP(B681,'Hash distribution and Revenue '!B683:S1423,10,1)</f>
        <v>0</v>
      </c>
      <c r="E681" s="12">
        <f t="shared" si="139"/>
        <v>0</v>
      </c>
      <c r="F681" s="12">
        <f t="shared" si="148"/>
        <v>0</v>
      </c>
      <c r="G681">
        <f t="shared" si="149"/>
        <v>0</v>
      </c>
      <c r="H681">
        <f t="shared" si="140"/>
        <v>0</v>
      </c>
      <c r="I681" s="21">
        <f t="shared" si="147"/>
        <v>0</v>
      </c>
      <c r="J681">
        <f t="shared" si="141"/>
        <v>0</v>
      </c>
      <c r="K681">
        <f t="shared" si="142"/>
        <v>0</v>
      </c>
      <c r="L681">
        <f t="shared" si="143"/>
        <v>0</v>
      </c>
      <c r="M681">
        <f t="shared" si="144"/>
        <v>0</v>
      </c>
      <c r="N681">
        <f t="shared" si="150"/>
        <v>0</v>
      </c>
      <c r="O681" s="12">
        <f t="shared" si="138"/>
        <v>0</v>
      </c>
      <c r="P681" s="23">
        <f t="shared" si="145"/>
        <v>1</v>
      </c>
      <c r="Q681">
        <f t="shared" si="146"/>
        <v>100</v>
      </c>
    </row>
    <row r="682" spans="2:17" hidden="1">
      <c r="B682" s="15">
        <v>44033</v>
      </c>
      <c r="C682" s="12">
        <f>VLOOKUP(B682,'Hash distribution and Revenue '!B684:S1424,15,1)</f>
        <v>6277342.5867023561</v>
      </c>
      <c r="D682">
        <f>VLOOKUP(B682,'Hash distribution and Revenue '!B684:S1424,10,1)</f>
        <v>0</v>
      </c>
      <c r="E682" s="12">
        <f t="shared" si="139"/>
        <v>0</v>
      </c>
      <c r="F682" s="12">
        <f t="shared" si="148"/>
        <v>0</v>
      </c>
      <c r="G682">
        <f t="shared" si="149"/>
        <v>0</v>
      </c>
      <c r="H682">
        <f t="shared" si="140"/>
        <v>0</v>
      </c>
      <c r="I682" s="21">
        <f t="shared" si="147"/>
        <v>0</v>
      </c>
      <c r="J682">
        <f t="shared" si="141"/>
        <v>0</v>
      </c>
      <c r="K682">
        <f t="shared" si="142"/>
        <v>0</v>
      </c>
      <c r="L682">
        <f t="shared" si="143"/>
        <v>0</v>
      </c>
      <c r="M682">
        <f t="shared" si="144"/>
        <v>0</v>
      </c>
      <c r="N682">
        <f t="shared" si="150"/>
        <v>0</v>
      </c>
      <c r="O682" s="12">
        <f t="shared" si="138"/>
        <v>0</v>
      </c>
      <c r="P682" s="23">
        <f t="shared" si="145"/>
        <v>1</v>
      </c>
      <c r="Q682">
        <f t="shared" si="146"/>
        <v>100</v>
      </c>
    </row>
    <row r="683" spans="2:17" hidden="1">
      <c r="B683" s="15">
        <v>44036</v>
      </c>
      <c r="C683" s="12">
        <f>VLOOKUP(B683,'Hash distribution and Revenue '!B685:S1425,15,1)</f>
        <v>6301159.4652578253</v>
      </c>
      <c r="D683">
        <f>VLOOKUP(B683,'Hash distribution and Revenue '!B685:S1425,10,1)</f>
        <v>0</v>
      </c>
      <c r="E683" s="12">
        <f t="shared" si="139"/>
        <v>0</v>
      </c>
      <c r="F683" s="12">
        <f t="shared" si="148"/>
        <v>0</v>
      </c>
      <c r="G683">
        <f t="shared" si="149"/>
        <v>0</v>
      </c>
      <c r="H683">
        <f t="shared" si="140"/>
        <v>0</v>
      </c>
      <c r="I683" s="21">
        <f t="shared" si="147"/>
        <v>0</v>
      </c>
      <c r="J683">
        <f t="shared" si="141"/>
        <v>0</v>
      </c>
      <c r="K683">
        <f t="shared" si="142"/>
        <v>0</v>
      </c>
      <c r="L683">
        <f t="shared" si="143"/>
        <v>0</v>
      </c>
      <c r="M683">
        <f t="shared" si="144"/>
        <v>0</v>
      </c>
      <c r="N683">
        <f t="shared" si="150"/>
        <v>0</v>
      </c>
      <c r="O683" s="12">
        <f t="shared" si="138"/>
        <v>0</v>
      </c>
      <c r="P683" s="23">
        <f t="shared" si="145"/>
        <v>1</v>
      </c>
      <c r="Q683">
        <f t="shared" si="146"/>
        <v>100</v>
      </c>
    </row>
    <row r="684" spans="2:17" hidden="1">
      <c r="B684" s="15">
        <v>44039</v>
      </c>
      <c r="C684" s="12">
        <f>VLOOKUP(B684,'Hash distribution and Revenue '!B686:S1426,15,1)</f>
        <v>7693609.0024960209</v>
      </c>
      <c r="D684">
        <f>VLOOKUP(B684,'Hash distribution and Revenue '!B686:S1426,10,1)</f>
        <v>0</v>
      </c>
      <c r="E684" s="12">
        <f t="shared" si="139"/>
        <v>0</v>
      </c>
      <c r="F684" s="12">
        <f t="shared" si="148"/>
        <v>0</v>
      </c>
      <c r="G684">
        <f t="shared" si="149"/>
        <v>0</v>
      </c>
      <c r="H684">
        <f t="shared" si="140"/>
        <v>0</v>
      </c>
      <c r="I684" s="21">
        <f t="shared" si="147"/>
        <v>0</v>
      </c>
      <c r="J684">
        <f t="shared" si="141"/>
        <v>0</v>
      </c>
      <c r="K684">
        <f t="shared" si="142"/>
        <v>0</v>
      </c>
      <c r="L684">
        <f t="shared" si="143"/>
        <v>0</v>
      </c>
      <c r="M684">
        <f t="shared" si="144"/>
        <v>0</v>
      </c>
      <c r="N684">
        <f t="shared" si="150"/>
        <v>0</v>
      </c>
      <c r="O684" s="12">
        <f t="shared" si="138"/>
        <v>0</v>
      </c>
      <c r="P684" s="23">
        <f t="shared" si="145"/>
        <v>1</v>
      </c>
      <c r="Q684">
        <f t="shared" si="146"/>
        <v>100</v>
      </c>
    </row>
    <row r="685" spans="2:17" hidden="1">
      <c r="B685" s="15">
        <v>44042</v>
      </c>
      <c r="C685" s="12">
        <f>VLOOKUP(B685,'Hash distribution and Revenue '!B687:S1427,15,1)</f>
        <v>8420731.4370684624</v>
      </c>
      <c r="D685">
        <f>VLOOKUP(B685,'Hash distribution and Revenue '!B687:S1427,10,1)</f>
        <v>0</v>
      </c>
      <c r="E685" s="12">
        <f t="shared" si="139"/>
        <v>0</v>
      </c>
      <c r="F685" s="12">
        <f t="shared" si="148"/>
        <v>0</v>
      </c>
      <c r="G685">
        <f t="shared" si="149"/>
        <v>0</v>
      </c>
      <c r="H685">
        <f t="shared" si="140"/>
        <v>0</v>
      </c>
      <c r="I685" s="21">
        <f t="shared" si="147"/>
        <v>0</v>
      </c>
      <c r="J685">
        <f t="shared" si="141"/>
        <v>0</v>
      </c>
      <c r="K685">
        <f t="shared" si="142"/>
        <v>0</v>
      </c>
      <c r="L685">
        <f t="shared" si="143"/>
        <v>0</v>
      </c>
      <c r="M685">
        <f t="shared" si="144"/>
        <v>0</v>
      </c>
      <c r="N685">
        <f t="shared" si="150"/>
        <v>0</v>
      </c>
      <c r="O685" s="12">
        <f t="shared" si="138"/>
        <v>0</v>
      </c>
      <c r="P685" s="23">
        <f t="shared" si="145"/>
        <v>1</v>
      </c>
      <c r="Q685">
        <f t="shared" si="146"/>
        <v>100</v>
      </c>
    </row>
    <row r="686" spans="2:17" hidden="1">
      <c r="B686" s="15">
        <v>44045</v>
      </c>
      <c r="C686" s="12">
        <f>VLOOKUP(B686,'Hash distribution and Revenue '!B688:S1428,15,1)</f>
        <v>8234599.8345337054</v>
      </c>
      <c r="D686">
        <f>VLOOKUP(B686,'Hash distribution and Revenue '!B688:S1428,10,1)</f>
        <v>0</v>
      </c>
      <c r="E686" s="12">
        <f t="shared" si="139"/>
        <v>0</v>
      </c>
      <c r="F686" s="12">
        <f t="shared" si="148"/>
        <v>0</v>
      </c>
      <c r="G686">
        <f t="shared" si="149"/>
        <v>0</v>
      </c>
      <c r="H686">
        <f t="shared" si="140"/>
        <v>0</v>
      </c>
      <c r="I686" s="21">
        <f t="shared" si="147"/>
        <v>0</v>
      </c>
      <c r="J686">
        <f t="shared" si="141"/>
        <v>0</v>
      </c>
      <c r="K686">
        <f t="shared" si="142"/>
        <v>0</v>
      </c>
      <c r="L686">
        <f t="shared" si="143"/>
        <v>0</v>
      </c>
      <c r="M686">
        <f t="shared" si="144"/>
        <v>0</v>
      </c>
      <c r="N686">
        <f t="shared" si="150"/>
        <v>0</v>
      </c>
      <c r="O686" s="12">
        <f t="shared" si="138"/>
        <v>0</v>
      </c>
      <c r="P686" s="23">
        <f t="shared" si="145"/>
        <v>1</v>
      </c>
      <c r="Q686">
        <f t="shared" si="146"/>
        <v>100</v>
      </c>
    </row>
    <row r="687" spans="2:17" hidden="1">
      <c r="B687" s="15">
        <v>44048</v>
      </c>
      <c r="C687" s="12">
        <f>VLOOKUP(B687,'Hash distribution and Revenue '!B689:S1429,15,1)</f>
        <v>8566933.8699407876</v>
      </c>
      <c r="D687">
        <f>VLOOKUP(B687,'Hash distribution and Revenue '!B689:S1429,10,1)</f>
        <v>0</v>
      </c>
      <c r="E687" s="12">
        <f t="shared" si="139"/>
        <v>0</v>
      </c>
      <c r="F687" s="12">
        <f t="shared" si="148"/>
        <v>0</v>
      </c>
      <c r="G687">
        <f t="shared" si="149"/>
        <v>0</v>
      </c>
      <c r="H687">
        <f t="shared" si="140"/>
        <v>0</v>
      </c>
      <c r="I687" s="21">
        <f t="shared" si="147"/>
        <v>0</v>
      </c>
      <c r="J687">
        <f t="shared" si="141"/>
        <v>0</v>
      </c>
      <c r="K687">
        <f t="shared" si="142"/>
        <v>0</v>
      </c>
      <c r="L687">
        <f t="shared" si="143"/>
        <v>0</v>
      </c>
      <c r="M687">
        <f t="shared" si="144"/>
        <v>0</v>
      </c>
      <c r="N687">
        <f t="shared" si="150"/>
        <v>0</v>
      </c>
      <c r="O687" s="12">
        <f t="shared" si="138"/>
        <v>0</v>
      </c>
      <c r="P687" s="23">
        <f t="shared" si="145"/>
        <v>1</v>
      </c>
      <c r="Q687">
        <f t="shared" si="146"/>
        <v>100</v>
      </c>
    </row>
    <row r="688" spans="2:17" hidden="1">
      <c r="B688" s="15">
        <v>44051</v>
      </c>
      <c r="C688" s="12">
        <f>VLOOKUP(B688,'Hash distribution and Revenue '!B690:S1430,15,1)</f>
        <v>8588852.2479035873</v>
      </c>
      <c r="D688">
        <f>VLOOKUP(B688,'Hash distribution and Revenue '!B690:S1430,10,1)</f>
        <v>0</v>
      </c>
      <c r="E688" s="12">
        <f t="shared" si="139"/>
        <v>0</v>
      </c>
      <c r="F688" s="12">
        <f t="shared" si="148"/>
        <v>0</v>
      </c>
      <c r="G688">
        <f t="shared" si="149"/>
        <v>0</v>
      </c>
      <c r="H688">
        <f t="shared" si="140"/>
        <v>0</v>
      </c>
      <c r="I688" s="21">
        <f t="shared" si="147"/>
        <v>0</v>
      </c>
      <c r="J688">
        <f t="shared" si="141"/>
        <v>0</v>
      </c>
      <c r="K688">
        <f t="shared" si="142"/>
        <v>0</v>
      </c>
      <c r="L688">
        <f t="shared" si="143"/>
        <v>0</v>
      </c>
      <c r="M688">
        <f t="shared" si="144"/>
        <v>0</v>
      </c>
      <c r="N688">
        <f t="shared" si="150"/>
        <v>0</v>
      </c>
      <c r="O688" s="12">
        <f t="shared" si="138"/>
        <v>0</v>
      </c>
      <c r="P688" s="23">
        <f t="shared" si="145"/>
        <v>1</v>
      </c>
      <c r="Q688">
        <f t="shared" si="146"/>
        <v>100</v>
      </c>
    </row>
    <row r="689" spans="2:17" hidden="1">
      <c r="B689" s="15">
        <v>44054</v>
      </c>
      <c r="C689" s="12">
        <f>VLOOKUP(B689,'Hash distribution and Revenue '!B691:S1431,15,1)</f>
        <v>8442462.9531423394</v>
      </c>
      <c r="D689">
        <f>VLOOKUP(B689,'Hash distribution and Revenue '!B691:S1431,10,1)</f>
        <v>0</v>
      </c>
      <c r="E689" s="12">
        <f t="shared" si="139"/>
        <v>0</v>
      </c>
      <c r="F689" s="12">
        <f t="shared" si="148"/>
        <v>0</v>
      </c>
      <c r="G689">
        <f t="shared" si="149"/>
        <v>0</v>
      </c>
      <c r="H689">
        <f t="shared" si="140"/>
        <v>0</v>
      </c>
      <c r="I689" s="21">
        <f t="shared" si="147"/>
        <v>0</v>
      </c>
      <c r="J689">
        <f t="shared" si="141"/>
        <v>0</v>
      </c>
      <c r="K689">
        <f t="shared" si="142"/>
        <v>0</v>
      </c>
      <c r="L689">
        <f t="shared" si="143"/>
        <v>0</v>
      </c>
      <c r="M689">
        <f t="shared" si="144"/>
        <v>0</v>
      </c>
      <c r="N689">
        <f t="shared" si="150"/>
        <v>0</v>
      </c>
      <c r="O689" s="12">
        <f t="shared" si="138"/>
        <v>0</v>
      </c>
      <c r="P689" s="23">
        <f t="shared" si="145"/>
        <v>1</v>
      </c>
      <c r="Q689">
        <f t="shared" si="146"/>
        <v>100</v>
      </c>
    </row>
    <row r="690" spans="2:17" hidden="1">
      <c r="B690" s="15">
        <v>44057</v>
      </c>
      <c r="C690" s="12">
        <f>VLOOKUP(B690,'Hash distribution and Revenue '!B692:S1432,15,1)</f>
        <v>8824976.1224393565</v>
      </c>
      <c r="D690">
        <f>VLOOKUP(B690,'Hash distribution and Revenue '!B692:S1432,10,1)</f>
        <v>0</v>
      </c>
      <c r="E690" s="12">
        <f t="shared" si="139"/>
        <v>0</v>
      </c>
      <c r="F690" s="12">
        <f t="shared" si="148"/>
        <v>0</v>
      </c>
      <c r="G690">
        <f t="shared" si="149"/>
        <v>0</v>
      </c>
      <c r="H690">
        <f t="shared" si="140"/>
        <v>0</v>
      </c>
      <c r="I690" s="21">
        <f t="shared" si="147"/>
        <v>0</v>
      </c>
      <c r="J690">
        <f t="shared" si="141"/>
        <v>0</v>
      </c>
      <c r="K690">
        <f t="shared" si="142"/>
        <v>0</v>
      </c>
      <c r="L690">
        <f t="shared" si="143"/>
        <v>0</v>
      </c>
      <c r="M690">
        <f t="shared" si="144"/>
        <v>0</v>
      </c>
      <c r="N690">
        <f t="shared" si="150"/>
        <v>0</v>
      </c>
      <c r="O690" s="12">
        <f t="shared" si="138"/>
        <v>0</v>
      </c>
      <c r="P690" s="23">
        <f t="shared" si="145"/>
        <v>1</v>
      </c>
      <c r="Q690">
        <f t="shared" si="146"/>
        <v>100</v>
      </c>
    </row>
    <row r="691" spans="2:17" hidden="1">
      <c r="B691" s="15">
        <v>44060</v>
      </c>
      <c r="C691" s="12">
        <f>VLOOKUP(B691,'Hash distribution and Revenue '!B693:S1433,15,1)</f>
        <v>9387414.7132511586</v>
      </c>
      <c r="D691">
        <f>VLOOKUP(B691,'Hash distribution and Revenue '!B693:S1433,10,1)</f>
        <v>0</v>
      </c>
      <c r="E691" s="12">
        <f t="shared" si="139"/>
        <v>0</v>
      </c>
      <c r="F691" s="12">
        <f t="shared" si="148"/>
        <v>0</v>
      </c>
      <c r="G691">
        <f t="shared" si="149"/>
        <v>0</v>
      </c>
      <c r="H691">
        <f t="shared" si="140"/>
        <v>0</v>
      </c>
      <c r="I691" s="21">
        <f t="shared" si="147"/>
        <v>0</v>
      </c>
      <c r="J691">
        <f t="shared" si="141"/>
        <v>0</v>
      </c>
      <c r="K691">
        <f t="shared" si="142"/>
        <v>0</v>
      </c>
      <c r="L691">
        <f t="shared" si="143"/>
        <v>0</v>
      </c>
      <c r="M691">
        <f t="shared" si="144"/>
        <v>0</v>
      </c>
      <c r="N691">
        <f t="shared" si="150"/>
        <v>0</v>
      </c>
      <c r="O691" s="12">
        <f t="shared" si="138"/>
        <v>0</v>
      </c>
      <c r="P691" s="23">
        <f t="shared" si="145"/>
        <v>1</v>
      </c>
      <c r="Q691">
        <f t="shared" si="146"/>
        <v>100</v>
      </c>
    </row>
    <row r="692" spans="2:17" hidden="1">
      <c r="B692" s="15">
        <v>44063</v>
      </c>
      <c r="C692" s="12">
        <f>VLOOKUP(B692,'Hash distribution and Revenue '!B694:S1434,15,1)</f>
        <v>8857870.2011004779</v>
      </c>
      <c r="D692">
        <f>VLOOKUP(B692,'Hash distribution and Revenue '!B694:S1434,10,1)</f>
        <v>0</v>
      </c>
      <c r="E692" s="12">
        <f t="shared" si="139"/>
        <v>0</v>
      </c>
      <c r="F692" s="12">
        <f t="shared" si="148"/>
        <v>0</v>
      </c>
      <c r="G692">
        <f t="shared" si="149"/>
        <v>0</v>
      </c>
      <c r="H692">
        <f t="shared" si="140"/>
        <v>0</v>
      </c>
      <c r="I692" s="21">
        <f t="shared" si="147"/>
        <v>0</v>
      </c>
      <c r="J692">
        <f t="shared" si="141"/>
        <v>0</v>
      </c>
      <c r="K692">
        <f t="shared" si="142"/>
        <v>0</v>
      </c>
      <c r="L692">
        <f t="shared" si="143"/>
        <v>0</v>
      </c>
      <c r="M692">
        <f t="shared" si="144"/>
        <v>0</v>
      </c>
      <c r="N692">
        <f t="shared" si="150"/>
        <v>0</v>
      </c>
      <c r="O692" s="12">
        <f t="shared" si="138"/>
        <v>0</v>
      </c>
      <c r="P692" s="23">
        <f t="shared" si="145"/>
        <v>1</v>
      </c>
      <c r="Q692">
        <f t="shared" si="146"/>
        <v>100</v>
      </c>
    </row>
    <row r="693" spans="2:17" hidden="1">
      <c r="B693" s="15">
        <v>44066</v>
      </c>
      <c r="C693" s="12">
        <f>VLOOKUP(B693,'Hash distribution and Revenue '!B695:S1435,15,1)</f>
        <v>8432020.1395546719</v>
      </c>
      <c r="D693">
        <f>VLOOKUP(B693,'Hash distribution and Revenue '!B695:S1435,10,1)</f>
        <v>0</v>
      </c>
      <c r="E693" s="12">
        <f t="shared" si="139"/>
        <v>0</v>
      </c>
      <c r="F693" s="12">
        <f t="shared" si="148"/>
        <v>0</v>
      </c>
      <c r="G693">
        <f t="shared" si="149"/>
        <v>0</v>
      </c>
      <c r="H693">
        <f t="shared" si="140"/>
        <v>0</v>
      </c>
      <c r="I693" s="21">
        <f t="shared" si="147"/>
        <v>0</v>
      </c>
      <c r="J693">
        <f t="shared" si="141"/>
        <v>0</v>
      </c>
      <c r="K693">
        <f t="shared" si="142"/>
        <v>0</v>
      </c>
      <c r="L693">
        <f t="shared" si="143"/>
        <v>0</v>
      </c>
      <c r="M693">
        <f t="shared" si="144"/>
        <v>0</v>
      </c>
      <c r="N693">
        <f t="shared" si="150"/>
        <v>0</v>
      </c>
      <c r="O693" s="12">
        <f t="shared" si="138"/>
        <v>0</v>
      </c>
      <c r="P693" s="23">
        <f t="shared" si="145"/>
        <v>1</v>
      </c>
      <c r="Q693">
        <f t="shared" si="146"/>
        <v>100</v>
      </c>
    </row>
    <row r="694" spans="2:17" hidden="1">
      <c r="B694" s="15">
        <v>44069</v>
      </c>
      <c r="C694" s="12">
        <f>VLOOKUP(B694,'Hash distribution and Revenue '!B696:S1436,15,1)</f>
        <v>8114504.3263430363</v>
      </c>
      <c r="D694">
        <f>VLOOKUP(B694,'Hash distribution and Revenue '!B696:S1436,10,1)</f>
        <v>0</v>
      </c>
      <c r="E694" s="12">
        <f t="shared" si="139"/>
        <v>0</v>
      </c>
      <c r="F694" s="12">
        <f t="shared" si="148"/>
        <v>0</v>
      </c>
      <c r="G694">
        <f t="shared" si="149"/>
        <v>0</v>
      </c>
      <c r="H694">
        <f t="shared" si="140"/>
        <v>0</v>
      </c>
      <c r="I694" s="21">
        <f t="shared" si="147"/>
        <v>0</v>
      </c>
      <c r="J694">
        <f t="shared" si="141"/>
        <v>0</v>
      </c>
      <c r="K694">
        <f t="shared" si="142"/>
        <v>0</v>
      </c>
      <c r="L694">
        <f t="shared" si="143"/>
        <v>0</v>
      </c>
      <c r="M694">
        <f t="shared" si="144"/>
        <v>0</v>
      </c>
      <c r="N694">
        <f t="shared" si="150"/>
        <v>0</v>
      </c>
      <c r="O694" s="12">
        <f t="shared" si="138"/>
        <v>0</v>
      </c>
      <c r="P694" s="23">
        <f t="shared" si="145"/>
        <v>1</v>
      </c>
      <c r="Q694">
        <f t="shared" si="146"/>
        <v>100</v>
      </c>
    </row>
    <row r="695" spans="2:17" hidden="1">
      <c r="B695" s="15">
        <v>44072</v>
      </c>
      <c r="C695" s="12">
        <f>VLOOKUP(B695,'Hash distribution and Revenue '!B697:S1437,15,1)</f>
        <v>8043210.1609336929</v>
      </c>
      <c r="D695">
        <f>VLOOKUP(B695,'Hash distribution and Revenue '!B697:S1437,10,1)</f>
        <v>0</v>
      </c>
      <c r="E695" s="12">
        <f t="shared" si="139"/>
        <v>0</v>
      </c>
      <c r="F695" s="12">
        <f t="shared" si="148"/>
        <v>0</v>
      </c>
      <c r="G695">
        <f t="shared" si="149"/>
        <v>0</v>
      </c>
      <c r="H695">
        <f t="shared" si="140"/>
        <v>0</v>
      </c>
      <c r="I695" s="21">
        <f t="shared" si="147"/>
        <v>0</v>
      </c>
      <c r="J695">
        <f t="shared" si="141"/>
        <v>0</v>
      </c>
      <c r="K695">
        <f t="shared" si="142"/>
        <v>0</v>
      </c>
      <c r="L695">
        <f t="shared" si="143"/>
        <v>0</v>
      </c>
      <c r="M695">
        <f t="shared" si="144"/>
        <v>0</v>
      </c>
      <c r="N695">
        <f t="shared" si="150"/>
        <v>0</v>
      </c>
      <c r="O695" s="12">
        <f t="shared" si="138"/>
        <v>0</v>
      </c>
      <c r="P695" s="23">
        <f t="shared" si="145"/>
        <v>1</v>
      </c>
      <c r="Q695">
        <f t="shared" si="146"/>
        <v>100</v>
      </c>
    </row>
    <row r="696" spans="2:17" hidden="1">
      <c r="B696" s="14">
        <v>44075</v>
      </c>
      <c r="C696" s="12">
        <f>VLOOKUP(B696,'Hash distribution and Revenue '!B698:S1438,15,1)</f>
        <v>8397788.4726088848</v>
      </c>
      <c r="D696">
        <f>VLOOKUP(B696,'Hash distribution and Revenue '!B698:S1438,10,1)</f>
        <v>0</v>
      </c>
      <c r="E696" s="12">
        <f t="shared" si="139"/>
        <v>0</v>
      </c>
      <c r="F696" s="12">
        <f t="shared" ref="F696:F746" si="151">E696/90</f>
        <v>0</v>
      </c>
      <c r="G696">
        <f t="shared" ref="G696:G746" si="152">F696*3.42*24</f>
        <v>0</v>
      </c>
      <c r="H696">
        <f t="shared" si="140"/>
        <v>0</v>
      </c>
      <c r="I696" s="21">
        <f t="shared" si="147"/>
        <v>0</v>
      </c>
      <c r="J696">
        <f t="shared" si="141"/>
        <v>0</v>
      </c>
      <c r="K696">
        <f t="shared" si="142"/>
        <v>0</v>
      </c>
      <c r="L696">
        <f t="shared" si="143"/>
        <v>0</v>
      </c>
      <c r="M696">
        <f t="shared" si="144"/>
        <v>0</v>
      </c>
      <c r="N696">
        <f t="shared" ref="N696:N746" si="153">F696*19300/7/547.5</f>
        <v>0</v>
      </c>
      <c r="O696" s="12">
        <f t="shared" si="138"/>
        <v>0</v>
      </c>
      <c r="P696" s="23">
        <f t="shared" si="145"/>
        <v>1</v>
      </c>
      <c r="Q696">
        <f t="shared" si="146"/>
        <v>100</v>
      </c>
    </row>
    <row r="697" spans="2:17" hidden="1">
      <c r="B697" s="15">
        <v>44078</v>
      </c>
      <c r="C697" s="12">
        <f>VLOOKUP(B697,'Hash distribution and Revenue '!B699:S1439,15,1)</f>
        <v>7606045.3767094566</v>
      </c>
      <c r="D697">
        <f>VLOOKUP(B697,'Hash distribution and Revenue '!B699:S1439,10,1)</f>
        <v>0</v>
      </c>
      <c r="E697" s="12">
        <f t="shared" si="139"/>
        <v>0</v>
      </c>
      <c r="F697" s="12">
        <f t="shared" si="151"/>
        <v>0</v>
      </c>
      <c r="G697">
        <f t="shared" si="152"/>
        <v>0</v>
      </c>
      <c r="H697">
        <f t="shared" si="140"/>
        <v>0</v>
      </c>
      <c r="I697" s="21">
        <f t="shared" si="147"/>
        <v>0</v>
      </c>
      <c r="J697">
        <f t="shared" si="141"/>
        <v>0</v>
      </c>
      <c r="K697">
        <f t="shared" si="142"/>
        <v>0</v>
      </c>
      <c r="L697">
        <f t="shared" si="143"/>
        <v>0</v>
      </c>
      <c r="M697">
        <f t="shared" si="144"/>
        <v>0</v>
      </c>
      <c r="N697">
        <f t="shared" si="153"/>
        <v>0</v>
      </c>
      <c r="O697" s="12">
        <f t="shared" si="138"/>
        <v>0</v>
      </c>
      <c r="P697" s="23">
        <f t="shared" si="145"/>
        <v>1</v>
      </c>
      <c r="Q697">
        <f t="shared" si="146"/>
        <v>100</v>
      </c>
    </row>
    <row r="698" spans="2:17" hidden="1">
      <c r="B698" s="15">
        <v>44081</v>
      </c>
      <c r="C698" s="12">
        <f>VLOOKUP(B698,'Hash distribution and Revenue '!B700:S1440,15,1)</f>
        <v>7347404.5710842665</v>
      </c>
      <c r="D698">
        <f>VLOOKUP(B698,'Hash distribution and Revenue '!B700:S1440,10,1)</f>
        <v>0</v>
      </c>
      <c r="E698" s="12">
        <f t="shared" si="139"/>
        <v>0</v>
      </c>
      <c r="F698" s="12">
        <f t="shared" si="151"/>
        <v>0</v>
      </c>
      <c r="G698">
        <f t="shared" si="152"/>
        <v>0</v>
      </c>
      <c r="H698">
        <f t="shared" si="140"/>
        <v>0</v>
      </c>
      <c r="I698" s="21">
        <f t="shared" si="147"/>
        <v>0</v>
      </c>
      <c r="J698">
        <f t="shared" si="141"/>
        <v>0</v>
      </c>
      <c r="K698">
        <f t="shared" si="142"/>
        <v>0</v>
      </c>
      <c r="L698">
        <f t="shared" si="143"/>
        <v>0</v>
      </c>
      <c r="M698">
        <f t="shared" si="144"/>
        <v>0</v>
      </c>
      <c r="N698">
        <f t="shared" si="153"/>
        <v>0</v>
      </c>
      <c r="O698" s="12">
        <f t="shared" si="138"/>
        <v>0</v>
      </c>
      <c r="P698" s="23">
        <f t="shared" si="145"/>
        <v>1</v>
      </c>
      <c r="Q698">
        <f t="shared" si="146"/>
        <v>100</v>
      </c>
    </row>
    <row r="699" spans="2:17" hidden="1">
      <c r="B699" s="15">
        <v>44084</v>
      </c>
      <c r="C699" s="12">
        <f>VLOOKUP(B699,'Hash distribution and Revenue '!B701:S1441,15,1)</f>
        <v>7687562.6201787498</v>
      </c>
      <c r="D699">
        <f>VLOOKUP(B699,'Hash distribution and Revenue '!B701:S1441,10,1)</f>
        <v>0</v>
      </c>
      <c r="E699" s="12">
        <f t="shared" si="139"/>
        <v>0</v>
      </c>
      <c r="F699" s="12">
        <f t="shared" si="151"/>
        <v>0</v>
      </c>
      <c r="G699">
        <f t="shared" si="152"/>
        <v>0</v>
      </c>
      <c r="H699">
        <f t="shared" si="140"/>
        <v>0</v>
      </c>
      <c r="I699" s="21">
        <f t="shared" si="147"/>
        <v>0</v>
      </c>
      <c r="J699">
        <f t="shared" si="141"/>
        <v>0</v>
      </c>
      <c r="K699">
        <f t="shared" si="142"/>
        <v>0</v>
      </c>
      <c r="L699">
        <f t="shared" si="143"/>
        <v>0</v>
      </c>
      <c r="M699">
        <f t="shared" si="144"/>
        <v>0</v>
      </c>
      <c r="N699">
        <f t="shared" si="153"/>
        <v>0</v>
      </c>
      <c r="O699" s="12">
        <f t="shared" si="138"/>
        <v>0</v>
      </c>
      <c r="P699" s="23">
        <f t="shared" si="145"/>
        <v>1</v>
      </c>
      <c r="Q699">
        <f t="shared" si="146"/>
        <v>100</v>
      </c>
    </row>
    <row r="700" spans="2:17" hidden="1">
      <c r="B700" s="15">
        <v>44087</v>
      </c>
      <c r="C700" s="12">
        <f>VLOOKUP(B700,'Hash distribution and Revenue '!B702:S1442,15,1)</f>
        <v>7894421.7877948349</v>
      </c>
      <c r="D700">
        <f>VLOOKUP(B700,'Hash distribution and Revenue '!B702:S1442,10,1)</f>
        <v>0</v>
      </c>
      <c r="E700" s="12">
        <f t="shared" si="139"/>
        <v>0</v>
      </c>
      <c r="F700" s="12">
        <f t="shared" si="151"/>
        <v>0</v>
      </c>
      <c r="G700">
        <f t="shared" si="152"/>
        <v>0</v>
      </c>
      <c r="H700">
        <f t="shared" si="140"/>
        <v>0</v>
      </c>
      <c r="I700" s="21">
        <f t="shared" si="147"/>
        <v>0</v>
      </c>
      <c r="J700">
        <f t="shared" si="141"/>
        <v>0</v>
      </c>
      <c r="K700">
        <f t="shared" si="142"/>
        <v>0</v>
      </c>
      <c r="L700">
        <f t="shared" si="143"/>
        <v>0</v>
      </c>
      <c r="M700">
        <f t="shared" si="144"/>
        <v>0</v>
      </c>
      <c r="N700">
        <f t="shared" si="153"/>
        <v>0</v>
      </c>
      <c r="O700" s="12">
        <f t="shared" si="138"/>
        <v>0</v>
      </c>
      <c r="P700" s="23">
        <f t="shared" si="145"/>
        <v>1</v>
      </c>
      <c r="Q700">
        <f t="shared" si="146"/>
        <v>100</v>
      </c>
    </row>
    <row r="701" spans="2:17" hidden="1">
      <c r="B701" s="15">
        <v>44090</v>
      </c>
      <c r="C701" s="12">
        <f>VLOOKUP(B701,'Hash distribution and Revenue '!B703:S1443,15,1)</f>
        <v>8685849.4299907107</v>
      </c>
      <c r="D701">
        <f>VLOOKUP(B701,'Hash distribution and Revenue '!B703:S1443,10,1)</f>
        <v>0</v>
      </c>
      <c r="E701" s="12">
        <f t="shared" si="139"/>
        <v>0</v>
      </c>
      <c r="F701" s="12">
        <f t="shared" si="151"/>
        <v>0</v>
      </c>
      <c r="G701">
        <f t="shared" si="152"/>
        <v>0</v>
      </c>
      <c r="H701">
        <f t="shared" si="140"/>
        <v>0</v>
      </c>
      <c r="I701" s="21">
        <f t="shared" si="147"/>
        <v>0</v>
      </c>
      <c r="J701">
        <f t="shared" si="141"/>
        <v>0</v>
      </c>
      <c r="K701">
        <f t="shared" si="142"/>
        <v>0</v>
      </c>
      <c r="L701">
        <f t="shared" si="143"/>
        <v>0</v>
      </c>
      <c r="M701">
        <f t="shared" si="144"/>
        <v>0</v>
      </c>
      <c r="N701">
        <f t="shared" si="153"/>
        <v>0</v>
      </c>
      <c r="O701" s="12">
        <f t="shared" si="138"/>
        <v>0</v>
      </c>
      <c r="P701" s="23">
        <f t="shared" si="145"/>
        <v>1</v>
      </c>
      <c r="Q701">
        <f t="shared" si="146"/>
        <v>100</v>
      </c>
    </row>
    <row r="702" spans="2:17" hidden="1">
      <c r="B702" s="15">
        <v>44093</v>
      </c>
      <c r="C702" s="12">
        <f>VLOOKUP(B702,'Hash distribution and Revenue '!B704:S1444,15,1)</f>
        <v>8994348.0384903662</v>
      </c>
      <c r="D702">
        <f>VLOOKUP(B702,'Hash distribution and Revenue '!B704:S1444,10,1)</f>
        <v>0</v>
      </c>
      <c r="E702" s="12">
        <f t="shared" si="139"/>
        <v>0</v>
      </c>
      <c r="F702" s="12">
        <f t="shared" si="151"/>
        <v>0</v>
      </c>
      <c r="G702">
        <f t="shared" si="152"/>
        <v>0</v>
      </c>
      <c r="H702">
        <f t="shared" si="140"/>
        <v>0</v>
      </c>
      <c r="I702" s="21">
        <f t="shared" si="147"/>
        <v>0</v>
      </c>
      <c r="J702">
        <f t="shared" si="141"/>
        <v>0</v>
      </c>
      <c r="K702">
        <f t="shared" si="142"/>
        <v>0</v>
      </c>
      <c r="L702">
        <f t="shared" si="143"/>
        <v>0</v>
      </c>
      <c r="M702">
        <f t="shared" si="144"/>
        <v>0</v>
      </c>
      <c r="N702">
        <f t="shared" si="153"/>
        <v>0</v>
      </c>
      <c r="O702" s="12">
        <f t="shared" si="138"/>
        <v>0</v>
      </c>
      <c r="P702" s="23">
        <f t="shared" si="145"/>
        <v>1</v>
      </c>
      <c r="Q702">
        <f t="shared" si="146"/>
        <v>100</v>
      </c>
    </row>
    <row r="703" spans="2:17" hidden="1">
      <c r="B703" s="15">
        <v>44096</v>
      </c>
      <c r="C703" s="12">
        <f>VLOOKUP(B703,'Hash distribution and Revenue '!B705:S1445,15,1)</f>
        <v>7677958.35742037</v>
      </c>
      <c r="D703">
        <f>VLOOKUP(B703,'Hash distribution and Revenue '!B705:S1445,10,1)</f>
        <v>0</v>
      </c>
      <c r="E703" s="12">
        <f t="shared" si="139"/>
        <v>0</v>
      </c>
      <c r="F703" s="12">
        <f t="shared" si="151"/>
        <v>0</v>
      </c>
      <c r="G703">
        <f t="shared" si="152"/>
        <v>0</v>
      </c>
      <c r="H703">
        <f t="shared" si="140"/>
        <v>0</v>
      </c>
      <c r="I703" s="21">
        <f t="shared" si="147"/>
        <v>0</v>
      </c>
      <c r="J703">
        <f t="shared" si="141"/>
        <v>0</v>
      </c>
      <c r="K703">
        <f t="shared" si="142"/>
        <v>0</v>
      </c>
      <c r="L703">
        <f t="shared" si="143"/>
        <v>0</v>
      </c>
      <c r="M703">
        <f t="shared" si="144"/>
        <v>0</v>
      </c>
      <c r="N703">
        <f t="shared" si="153"/>
        <v>0</v>
      </c>
      <c r="O703" s="12">
        <f t="shared" si="138"/>
        <v>0</v>
      </c>
      <c r="P703" s="23">
        <f t="shared" si="145"/>
        <v>1</v>
      </c>
      <c r="Q703">
        <f t="shared" si="146"/>
        <v>100</v>
      </c>
    </row>
    <row r="704" spans="2:17" hidden="1">
      <c r="B704" s="15">
        <v>44099</v>
      </c>
      <c r="C704" s="12">
        <f>VLOOKUP(B704,'Hash distribution and Revenue '!B706:S1446,15,1)</f>
        <v>7627189.5865993453</v>
      </c>
      <c r="D704">
        <f>VLOOKUP(B704,'Hash distribution and Revenue '!B706:S1446,10,1)</f>
        <v>0</v>
      </c>
      <c r="E704" s="12">
        <f t="shared" si="139"/>
        <v>0</v>
      </c>
      <c r="F704" s="12">
        <f t="shared" si="151"/>
        <v>0</v>
      </c>
      <c r="G704">
        <f t="shared" si="152"/>
        <v>0</v>
      </c>
      <c r="H704">
        <f t="shared" si="140"/>
        <v>0</v>
      </c>
      <c r="I704" s="21">
        <f t="shared" si="147"/>
        <v>0</v>
      </c>
      <c r="J704">
        <f t="shared" si="141"/>
        <v>0</v>
      </c>
      <c r="K704">
        <f t="shared" si="142"/>
        <v>0</v>
      </c>
      <c r="L704">
        <f t="shared" si="143"/>
        <v>0</v>
      </c>
      <c r="M704">
        <f t="shared" si="144"/>
        <v>0</v>
      </c>
      <c r="N704">
        <f t="shared" si="153"/>
        <v>0</v>
      </c>
      <c r="O704" s="12">
        <f t="shared" si="138"/>
        <v>0</v>
      </c>
      <c r="P704" s="23">
        <f t="shared" si="145"/>
        <v>1</v>
      </c>
      <c r="Q704">
        <f t="shared" si="146"/>
        <v>100</v>
      </c>
    </row>
    <row r="705" spans="2:17" hidden="1">
      <c r="B705" s="15">
        <v>44102</v>
      </c>
      <c r="C705" s="12">
        <f>VLOOKUP(B705,'Hash distribution and Revenue '!B707:S1447,15,1)</f>
        <v>7747490.0330460388</v>
      </c>
      <c r="D705">
        <f>VLOOKUP(B705,'Hash distribution and Revenue '!B707:S1447,10,1)</f>
        <v>0</v>
      </c>
      <c r="E705" s="12">
        <f t="shared" si="139"/>
        <v>0</v>
      </c>
      <c r="F705" s="12">
        <f t="shared" si="151"/>
        <v>0</v>
      </c>
      <c r="G705">
        <f t="shared" si="152"/>
        <v>0</v>
      </c>
      <c r="H705">
        <f t="shared" si="140"/>
        <v>0</v>
      </c>
      <c r="I705" s="21">
        <f t="shared" si="147"/>
        <v>0</v>
      </c>
      <c r="J705">
        <f t="shared" si="141"/>
        <v>0</v>
      </c>
      <c r="K705">
        <f t="shared" si="142"/>
        <v>0</v>
      </c>
      <c r="L705">
        <f t="shared" si="143"/>
        <v>0</v>
      </c>
      <c r="M705">
        <f t="shared" si="144"/>
        <v>0</v>
      </c>
      <c r="N705">
        <f t="shared" si="153"/>
        <v>0</v>
      </c>
      <c r="O705" s="12">
        <f t="shared" ref="O705:O746" si="154">M705+N705</f>
        <v>0</v>
      </c>
      <c r="P705" s="23">
        <f t="shared" si="145"/>
        <v>1</v>
      </c>
      <c r="Q705">
        <f t="shared" si="146"/>
        <v>100</v>
      </c>
    </row>
    <row r="706" spans="2:17" hidden="1">
      <c r="B706" s="15">
        <v>44105</v>
      </c>
      <c r="C706" s="12">
        <f>VLOOKUP(B706,'Hash distribution and Revenue '!B708:S1448,15,1)</f>
        <v>7737027.8547384916</v>
      </c>
      <c r="D706">
        <f>VLOOKUP(B706,'Hash distribution and Revenue '!B708:S1448,10,1)</f>
        <v>0</v>
      </c>
      <c r="E706" s="12">
        <f t="shared" si="139"/>
        <v>0</v>
      </c>
      <c r="F706" s="12">
        <f t="shared" si="151"/>
        <v>0</v>
      </c>
      <c r="G706">
        <f t="shared" si="152"/>
        <v>0</v>
      </c>
      <c r="H706">
        <f t="shared" si="140"/>
        <v>0</v>
      </c>
      <c r="I706" s="21">
        <f t="shared" si="147"/>
        <v>0</v>
      </c>
      <c r="J706">
        <f t="shared" si="141"/>
        <v>0</v>
      </c>
      <c r="K706">
        <f t="shared" si="142"/>
        <v>0</v>
      </c>
      <c r="L706">
        <f t="shared" si="143"/>
        <v>0</v>
      </c>
      <c r="M706">
        <f t="shared" si="144"/>
        <v>0</v>
      </c>
      <c r="N706">
        <f t="shared" si="153"/>
        <v>0</v>
      </c>
      <c r="O706" s="12">
        <f t="shared" si="154"/>
        <v>0</v>
      </c>
      <c r="P706" s="23">
        <f t="shared" si="145"/>
        <v>1</v>
      </c>
      <c r="Q706">
        <f t="shared" si="146"/>
        <v>100</v>
      </c>
    </row>
    <row r="707" spans="2:17" hidden="1">
      <c r="B707" s="15">
        <v>44108</v>
      </c>
      <c r="C707" s="12">
        <f>VLOOKUP(B707,'Hash distribution and Revenue '!B709:S1449,15,1)</f>
        <v>7536139.9582604822</v>
      </c>
      <c r="D707">
        <f>VLOOKUP(B707,'Hash distribution and Revenue '!B709:S1449,10,1)</f>
        <v>0</v>
      </c>
      <c r="E707" s="12">
        <f t="shared" si="139"/>
        <v>0</v>
      </c>
      <c r="F707" s="12">
        <f t="shared" si="151"/>
        <v>0</v>
      </c>
      <c r="G707">
        <f t="shared" si="152"/>
        <v>0</v>
      </c>
      <c r="H707">
        <f t="shared" si="140"/>
        <v>0</v>
      </c>
      <c r="I707" s="21">
        <f t="shared" si="147"/>
        <v>0</v>
      </c>
      <c r="J707">
        <f t="shared" si="141"/>
        <v>0</v>
      </c>
      <c r="K707">
        <f t="shared" si="142"/>
        <v>0</v>
      </c>
      <c r="L707">
        <f t="shared" si="143"/>
        <v>0</v>
      </c>
      <c r="M707">
        <f t="shared" si="144"/>
        <v>0</v>
      </c>
      <c r="N707">
        <f t="shared" si="153"/>
        <v>0</v>
      </c>
      <c r="O707" s="12">
        <f t="shared" si="154"/>
        <v>0</v>
      </c>
      <c r="P707" s="23">
        <f t="shared" si="145"/>
        <v>1</v>
      </c>
      <c r="Q707">
        <f t="shared" si="146"/>
        <v>100</v>
      </c>
    </row>
    <row r="708" spans="2:17" hidden="1">
      <c r="B708" s="15">
        <v>44111</v>
      </c>
      <c r="C708" s="12">
        <f>VLOOKUP(B708,'Hash distribution and Revenue '!B710:S1450,15,1)</f>
        <v>7671213.089552002</v>
      </c>
      <c r="D708">
        <f>VLOOKUP(B708,'Hash distribution and Revenue '!B710:S1450,10,1)</f>
        <v>0</v>
      </c>
      <c r="E708" s="12">
        <f t="shared" si="139"/>
        <v>0</v>
      </c>
      <c r="F708" s="12">
        <f t="shared" si="151"/>
        <v>0</v>
      </c>
      <c r="G708">
        <f t="shared" si="152"/>
        <v>0</v>
      </c>
      <c r="H708">
        <f t="shared" si="140"/>
        <v>0</v>
      </c>
      <c r="I708" s="21">
        <f t="shared" si="147"/>
        <v>0</v>
      </c>
      <c r="J708">
        <f t="shared" si="141"/>
        <v>0</v>
      </c>
      <c r="K708">
        <f t="shared" si="142"/>
        <v>0</v>
      </c>
      <c r="L708">
        <f t="shared" si="143"/>
        <v>0</v>
      </c>
      <c r="M708">
        <f t="shared" si="144"/>
        <v>0</v>
      </c>
      <c r="N708">
        <f t="shared" si="153"/>
        <v>0</v>
      </c>
      <c r="O708" s="12">
        <f t="shared" si="154"/>
        <v>0</v>
      </c>
      <c r="P708" s="23">
        <f t="shared" si="145"/>
        <v>1</v>
      </c>
      <c r="Q708">
        <f t="shared" si="146"/>
        <v>100</v>
      </c>
    </row>
    <row r="709" spans="2:17" hidden="1">
      <c r="B709" s="15">
        <v>44114</v>
      </c>
      <c r="C709" s="12">
        <f>VLOOKUP(B709,'Hash distribution and Revenue '!B711:S1451,15,1)</f>
        <v>8296917.2572227539</v>
      </c>
      <c r="D709">
        <f>VLOOKUP(B709,'Hash distribution and Revenue '!B711:S1451,10,1)</f>
        <v>0</v>
      </c>
      <c r="E709" s="12">
        <f t="shared" si="139"/>
        <v>0</v>
      </c>
      <c r="F709" s="12">
        <f t="shared" si="151"/>
        <v>0</v>
      </c>
      <c r="G709">
        <f t="shared" si="152"/>
        <v>0</v>
      </c>
      <c r="H709">
        <f t="shared" si="140"/>
        <v>0</v>
      </c>
      <c r="I709" s="21">
        <f t="shared" si="147"/>
        <v>0</v>
      </c>
      <c r="J709">
        <f t="shared" si="141"/>
        <v>0</v>
      </c>
      <c r="K709">
        <f t="shared" si="142"/>
        <v>0</v>
      </c>
      <c r="L709">
        <f t="shared" si="143"/>
        <v>0</v>
      </c>
      <c r="M709">
        <f t="shared" si="144"/>
        <v>0</v>
      </c>
      <c r="N709">
        <f t="shared" si="153"/>
        <v>0</v>
      </c>
      <c r="O709" s="12">
        <f t="shared" si="154"/>
        <v>0</v>
      </c>
      <c r="P709" s="23">
        <f t="shared" si="145"/>
        <v>1</v>
      </c>
      <c r="Q709">
        <f t="shared" si="146"/>
        <v>100</v>
      </c>
    </row>
    <row r="710" spans="2:17" hidden="1">
      <c r="B710" s="15">
        <v>44117</v>
      </c>
      <c r="C710" s="12">
        <f>VLOOKUP(B710,'Hash distribution and Revenue '!B712:S1452,15,1)</f>
        <v>8226647.9999650689</v>
      </c>
      <c r="D710">
        <f>VLOOKUP(B710,'Hash distribution and Revenue '!B712:S1452,10,1)</f>
        <v>0</v>
      </c>
      <c r="E710" s="12">
        <f t="shared" ref="E710:E746" si="155">D710*1000000</f>
        <v>0</v>
      </c>
      <c r="F710" s="12">
        <f t="shared" si="151"/>
        <v>0</v>
      </c>
      <c r="G710">
        <f t="shared" si="152"/>
        <v>0</v>
      </c>
      <c r="H710">
        <f t="shared" ref="H710:H746" si="156">G710*0.127</f>
        <v>0</v>
      </c>
      <c r="I710" s="21">
        <f t="shared" si="147"/>
        <v>0</v>
      </c>
      <c r="J710">
        <f t="shared" ref="J710:J746" si="157">G710*0.06</f>
        <v>0</v>
      </c>
      <c r="K710">
        <f t="shared" ref="K710:K746" si="158">G710*0.05</f>
        <v>0</v>
      </c>
      <c r="L710">
        <f t="shared" ref="L710:L746" si="159">G710*0.04</f>
        <v>0</v>
      </c>
      <c r="M710">
        <f t="shared" ref="M710:M746" si="160">G710*0.02</f>
        <v>0</v>
      </c>
      <c r="N710">
        <f t="shared" si="153"/>
        <v>0</v>
      </c>
      <c r="O710" s="12">
        <f t="shared" si="154"/>
        <v>0</v>
      </c>
      <c r="P710" s="23">
        <f t="shared" ref="P710:P746" si="161">(C710-O710)/C710</f>
        <v>1</v>
      </c>
      <c r="Q710">
        <f t="shared" ref="Q710:Q746" si="162">P710*100</f>
        <v>100</v>
      </c>
    </row>
    <row r="711" spans="2:17" hidden="1">
      <c r="B711" s="15">
        <v>44120</v>
      </c>
      <c r="C711" s="12">
        <f>VLOOKUP(B711,'Hash distribution and Revenue '!B713:S1453,15,1)</f>
        <v>8499677.2264570463</v>
      </c>
      <c r="D711">
        <f>VLOOKUP(B711,'Hash distribution and Revenue '!B713:S1453,10,1)</f>
        <v>0</v>
      </c>
      <c r="E711" s="12">
        <f t="shared" si="155"/>
        <v>0</v>
      </c>
      <c r="F711" s="12">
        <f t="shared" si="151"/>
        <v>0</v>
      </c>
      <c r="G711">
        <f t="shared" si="152"/>
        <v>0</v>
      </c>
      <c r="H711">
        <f t="shared" si="156"/>
        <v>0</v>
      </c>
      <c r="I711" s="21">
        <f t="shared" ref="I711:I746" si="163">G711*$I$5</f>
        <v>0</v>
      </c>
      <c r="J711">
        <f t="shared" si="157"/>
        <v>0</v>
      </c>
      <c r="K711">
        <f t="shared" si="158"/>
        <v>0</v>
      </c>
      <c r="L711">
        <f t="shared" si="159"/>
        <v>0</v>
      </c>
      <c r="M711">
        <f t="shared" si="160"/>
        <v>0</v>
      </c>
      <c r="N711">
        <f t="shared" si="153"/>
        <v>0</v>
      </c>
      <c r="O711" s="12">
        <f t="shared" si="154"/>
        <v>0</v>
      </c>
      <c r="P711" s="23">
        <f t="shared" si="161"/>
        <v>1</v>
      </c>
      <c r="Q711">
        <f t="shared" si="162"/>
        <v>100</v>
      </c>
    </row>
    <row r="712" spans="2:17" hidden="1">
      <c r="B712" s="15">
        <v>44123</v>
      </c>
      <c r="C712" s="12">
        <f>VLOOKUP(B712,'Hash distribution and Revenue '!B714:S1454,15,1)</f>
        <v>8651437.740801556</v>
      </c>
      <c r="D712">
        <f>VLOOKUP(B712,'Hash distribution and Revenue '!B714:S1454,10,1)</f>
        <v>0</v>
      </c>
      <c r="E712" s="12">
        <f t="shared" si="155"/>
        <v>0</v>
      </c>
      <c r="F712" s="12">
        <f t="shared" si="151"/>
        <v>0</v>
      </c>
      <c r="G712">
        <f t="shared" si="152"/>
        <v>0</v>
      </c>
      <c r="H712">
        <f t="shared" si="156"/>
        <v>0</v>
      </c>
      <c r="I712" s="21">
        <f t="shared" si="163"/>
        <v>0</v>
      </c>
      <c r="J712">
        <f t="shared" si="157"/>
        <v>0</v>
      </c>
      <c r="K712">
        <f t="shared" si="158"/>
        <v>0</v>
      </c>
      <c r="L712">
        <f t="shared" si="159"/>
        <v>0</v>
      </c>
      <c r="M712">
        <f t="shared" si="160"/>
        <v>0</v>
      </c>
      <c r="N712">
        <f t="shared" si="153"/>
        <v>0</v>
      </c>
      <c r="O712" s="12">
        <f t="shared" si="154"/>
        <v>0</v>
      </c>
      <c r="P712" s="23">
        <f t="shared" si="161"/>
        <v>1</v>
      </c>
      <c r="Q712">
        <f t="shared" si="162"/>
        <v>100</v>
      </c>
    </row>
    <row r="713" spans="2:17" hidden="1">
      <c r="B713" s="15">
        <v>44126</v>
      </c>
      <c r="C713" s="12">
        <f>VLOOKUP(B713,'Hash distribution and Revenue '!B715:S1455,15,1)</f>
        <v>9089259.5292629302</v>
      </c>
      <c r="D713">
        <f>VLOOKUP(B713,'Hash distribution and Revenue '!B715:S1455,10,1)</f>
        <v>0</v>
      </c>
      <c r="E713" s="12">
        <f t="shared" si="155"/>
        <v>0</v>
      </c>
      <c r="F713" s="12">
        <f t="shared" si="151"/>
        <v>0</v>
      </c>
      <c r="G713">
        <f t="shared" si="152"/>
        <v>0</v>
      </c>
      <c r="H713">
        <f t="shared" si="156"/>
        <v>0</v>
      </c>
      <c r="I713" s="21">
        <f t="shared" si="163"/>
        <v>0</v>
      </c>
      <c r="J713">
        <f t="shared" si="157"/>
        <v>0</v>
      </c>
      <c r="K713">
        <f t="shared" si="158"/>
        <v>0</v>
      </c>
      <c r="L713">
        <f t="shared" si="159"/>
        <v>0</v>
      </c>
      <c r="M713">
        <f t="shared" si="160"/>
        <v>0</v>
      </c>
      <c r="N713">
        <f t="shared" si="153"/>
        <v>0</v>
      </c>
      <c r="O713" s="12">
        <f t="shared" si="154"/>
        <v>0</v>
      </c>
      <c r="P713" s="23">
        <f t="shared" si="161"/>
        <v>1</v>
      </c>
      <c r="Q713">
        <f t="shared" si="162"/>
        <v>100</v>
      </c>
    </row>
    <row r="714" spans="2:17" hidden="1">
      <c r="B714" s="15">
        <v>44129</v>
      </c>
      <c r="C714" s="12">
        <f>VLOOKUP(B714,'Hash distribution and Revenue '!B716:S1456,15,1)</f>
        <v>8752557.1041493192</v>
      </c>
      <c r="D714">
        <f>VLOOKUP(B714,'Hash distribution and Revenue '!B716:S1456,10,1)</f>
        <v>0</v>
      </c>
      <c r="E714" s="12">
        <f t="shared" si="155"/>
        <v>0</v>
      </c>
      <c r="F714" s="12">
        <f t="shared" si="151"/>
        <v>0</v>
      </c>
      <c r="G714">
        <f t="shared" si="152"/>
        <v>0</v>
      </c>
      <c r="H714">
        <f t="shared" si="156"/>
        <v>0</v>
      </c>
      <c r="I714" s="21">
        <f t="shared" si="163"/>
        <v>0</v>
      </c>
      <c r="J714">
        <f t="shared" si="157"/>
        <v>0</v>
      </c>
      <c r="K714">
        <f t="shared" si="158"/>
        <v>0</v>
      </c>
      <c r="L714">
        <f t="shared" si="159"/>
        <v>0</v>
      </c>
      <c r="M714">
        <f t="shared" si="160"/>
        <v>0</v>
      </c>
      <c r="N714">
        <f t="shared" si="153"/>
        <v>0</v>
      </c>
      <c r="O714" s="12">
        <f t="shared" si="154"/>
        <v>0</v>
      </c>
      <c r="P714" s="23">
        <f t="shared" si="161"/>
        <v>1</v>
      </c>
      <c r="Q714">
        <f t="shared" si="162"/>
        <v>100</v>
      </c>
    </row>
    <row r="715" spans="2:17" hidden="1">
      <c r="B715" s="15">
        <v>44132</v>
      </c>
      <c r="C715" s="12">
        <f>VLOOKUP(B715,'Hash distribution and Revenue '!B717:S1457,15,1)</f>
        <v>8730612.9215266947</v>
      </c>
      <c r="D715">
        <f>VLOOKUP(B715,'Hash distribution and Revenue '!B717:S1457,10,1)</f>
        <v>0</v>
      </c>
      <c r="E715" s="12">
        <f t="shared" si="155"/>
        <v>0</v>
      </c>
      <c r="F715" s="12">
        <f t="shared" si="151"/>
        <v>0</v>
      </c>
      <c r="G715">
        <f t="shared" si="152"/>
        <v>0</v>
      </c>
      <c r="H715">
        <f t="shared" si="156"/>
        <v>0</v>
      </c>
      <c r="I715" s="21">
        <f t="shared" si="163"/>
        <v>0</v>
      </c>
      <c r="J715">
        <f t="shared" si="157"/>
        <v>0</v>
      </c>
      <c r="K715">
        <f t="shared" si="158"/>
        <v>0</v>
      </c>
      <c r="L715">
        <f t="shared" si="159"/>
        <v>0</v>
      </c>
      <c r="M715">
        <f t="shared" si="160"/>
        <v>0</v>
      </c>
      <c r="N715">
        <f t="shared" si="153"/>
        <v>0</v>
      </c>
      <c r="O715" s="12">
        <f t="shared" si="154"/>
        <v>0</v>
      </c>
      <c r="P715" s="23">
        <f t="shared" si="161"/>
        <v>1</v>
      </c>
      <c r="Q715">
        <f t="shared" si="162"/>
        <v>100</v>
      </c>
    </row>
    <row r="716" spans="2:17" hidden="1">
      <c r="B716" s="15">
        <v>44135</v>
      </c>
      <c r="C716" s="12">
        <f>VLOOKUP(B716,'Hash distribution and Revenue '!B718:S1458,15,1)</f>
        <v>8042192.0242283707</v>
      </c>
      <c r="D716">
        <f>VLOOKUP(B716,'Hash distribution and Revenue '!B718:S1458,10,1)</f>
        <v>0</v>
      </c>
      <c r="E716" s="12">
        <f t="shared" si="155"/>
        <v>0</v>
      </c>
      <c r="F716" s="12">
        <f t="shared" si="151"/>
        <v>0</v>
      </c>
      <c r="G716">
        <f t="shared" si="152"/>
        <v>0</v>
      </c>
      <c r="H716">
        <f t="shared" si="156"/>
        <v>0</v>
      </c>
      <c r="I716" s="21">
        <f t="shared" si="163"/>
        <v>0</v>
      </c>
      <c r="J716">
        <f t="shared" si="157"/>
        <v>0</v>
      </c>
      <c r="K716">
        <f t="shared" si="158"/>
        <v>0</v>
      </c>
      <c r="L716">
        <f t="shared" si="159"/>
        <v>0</v>
      </c>
      <c r="M716">
        <f t="shared" si="160"/>
        <v>0</v>
      </c>
      <c r="N716">
        <f t="shared" si="153"/>
        <v>0</v>
      </c>
      <c r="O716" s="12">
        <f t="shared" si="154"/>
        <v>0</v>
      </c>
      <c r="P716" s="23">
        <f t="shared" si="161"/>
        <v>1</v>
      </c>
      <c r="Q716">
        <f t="shared" si="162"/>
        <v>100</v>
      </c>
    </row>
    <row r="717" spans="2:17" hidden="1">
      <c r="B717" s="15">
        <v>44138</v>
      </c>
      <c r="C717" s="12">
        <f>VLOOKUP(B717,'Hash distribution and Revenue '!B719:S1459,15,1)</f>
        <v>9092078.2710617594</v>
      </c>
      <c r="D717">
        <f>VLOOKUP(B717,'Hash distribution and Revenue '!B719:S1459,10,1)</f>
        <v>0</v>
      </c>
      <c r="E717" s="12">
        <f t="shared" si="155"/>
        <v>0</v>
      </c>
      <c r="F717" s="12">
        <f t="shared" si="151"/>
        <v>0</v>
      </c>
      <c r="G717">
        <f t="shared" si="152"/>
        <v>0</v>
      </c>
      <c r="H717">
        <f t="shared" si="156"/>
        <v>0</v>
      </c>
      <c r="I717" s="21">
        <f t="shared" si="163"/>
        <v>0</v>
      </c>
      <c r="J717">
        <f t="shared" si="157"/>
        <v>0</v>
      </c>
      <c r="K717">
        <f t="shared" si="158"/>
        <v>0</v>
      </c>
      <c r="L717">
        <f t="shared" si="159"/>
        <v>0</v>
      </c>
      <c r="M717">
        <f t="shared" si="160"/>
        <v>0</v>
      </c>
      <c r="N717">
        <f t="shared" si="153"/>
        <v>0</v>
      </c>
      <c r="O717" s="12">
        <f t="shared" si="154"/>
        <v>0</v>
      </c>
      <c r="P717" s="23">
        <f t="shared" si="161"/>
        <v>1</v>
      </c>
      <c r="Q717">
        <f t="shared" si="162"/>
        <v>100</v>
      </c>
    </row>
    <row r="718" spans="2:17" hidden="1">
      <c r="B718" s="15">
        <v>44141</v>
      </c>
      <c r="C718" s="12">
        <f>VLOOKUP(B718,'Hash distribution and Revenue '!B720:S1460,15,1)</f>
        <v>10735112.217897389</v>
      </c>
      <c r="D718">
        <f>VLOOKUP(B718,'Hash distribution and Revenue '!B720:S1460,10,1)</f>
        <v>0</v>
      </c>
      <c r="E718" s="12">
        <f t="shared" si="155"/>
        <v>0</v>
      </c>
      <c r="F718" s="12">
        <f t="shared" si="151"/>
        <v>0</v>
      </c>
      <c r="G718">
        <f t="shared" si="152"/>
        <v>0</v>
      </c>
      <c r="H718">
        <f t="shared" si="156"/>
        <v>0</v>
      </c>
      <c r="I718" s="21">
        <f t="shared" si="163"/>
        <v>0</v>
      </c>
      <c r="J718">
        <f t="shared" si="157"/>
        <v>0</v>
      </c>
      <c r="K718">
        <f t="shared" si="158"/>
        <v>0</v>
      </c>
      <c r="L718">
        <f t="shared" si="159"/>
        <v>0</v>
      </c>
      <c r="M718">
        <f t="shared" si="160"/>
        <v>0</v>
      </c>
      <c r="N718">
        <f t="shared" si="153"/>
        <v>0</v>
      </c>
      <c r="O718" s="12">
        <f t="shared" si="154"/>
        <v>0</v>
      </c>
      <c r="P718" s="23">
        <f t="shared" si="161"/>
        <v>1</v>
      </c>
      <c r="Q718">
        <f t="shared" si="162"/>
        <v>100</v>
      </c>
    </row>
    <row r="719" spans="2:17" hidden="1">
      <c r="B719" s="15">
        <v>44144</v>
      </c>
      <c r="C719" s="12">
        <f>VLOOKUP(B719,'Hash distribution and Revenue '!B721:S1461,15,1)</f>
        <v>11127389.099244434</v>
      </c>
      <c r="D719">
        <f>VLOOKUP(B719,'Hash distribution and Revenue '!B721:S1461,10,1)</f>
        <v>0</v>
      </c>
      <c r="E719" s="12">
        <f t="shared" si="155"/>
        <v>0</v>
      </c>
      <c r="F719" s="12">
        <f t="shared" si="151"/>
        <v>0</v>
      </c>
      <c r="G719">
        <f t="shared" si="152"/>
        <v>0</v>
      </c>
      <c r="H719">
        <f t="shared" si="156"/>
        <v>0</v>
      </c>
      <c r="I719" s="21">
        <f t="shared" si="163"/>
        <v>0</v>
      </c>
      <c r="J719">
        <f t="shared" si="157"/>
        <v>0</v>
      </c>
      <c r="K719">
        <f t="shared" si="158"/>
        <v>0</v>
      </c>
      <c r="L719">
        <f t="shared" si="159"/>
        <v>0</v>
      </c>
      <c r="M719">
        <f t="shared" si="160"/>
        <v>0</v>
      </c>
      <c r="N719">
        <f t="shared" si="153"/>
        <v>0</v>
      </c>
      <c r="O719" s="12">
        <f t="shared" si="154"/>
        <v>0</v>
      </c>
      <c r="P719" s="23">
        <f t="shared" si="161"/>
        <v>1</v>
      </c>
      <c r="Q719">
        <f t="shared" si="162"/>
        <v>100</v>
      </c>
    </row>
    <row r="720" spans="2:17" hidden="1">
      <c r="B720" s="15">
        <v>44147</v>
      </c>
      <c r="C720" s="12">
        <f>VLOOKUP(B720,'Hash distribution and Revenue '!B722:S1462,15,1)</f>
        <v>12497903.924260329</v>
      </c>
      <c r="D720">
        <f>VLOOKUP(B720,'Hash distribution and Revenue '!B722:S1462,10,1)</f>
        <v>0</v>
      </c>
      <c r="E720" s="12">
        <f t="shared" si="155"/>
        <v>0</v>
      </c>
      <c r="F720" s="12">
        <f t="shared" si="151"/>
        <v>0</v>
      </c>
      <c r="G720">
        <f t="shared" si="152"/>
        <v>0</v>
      </c>
      <c r="H720">
        <f t="shared" si="156"/>
        <v>0</v>
      </c>
      <c r="I720" s="21">
        <f t="shared" si="163"/>
        <v>0</v>
      </c>
      <c r="J720">
        <f t="shared" si="157"/>
        <v>0</v>
      </c>
      <c r="K720">
        <f t="shared" si="158"/>
        <v>0</v>
      </c>
      <c r="L720">
        <f t="shared" si="159"/>
        <v>0</v>
      </c>
      <c r="M720">
        <f t="shared" si="160"/>
        <v>0</v>
      </c>
      <c r="N720">
        <f t="shared" si="153"/>
        <v>0</v>
      </c>
      <c r="O720" s="12">
        <f t="shared" si="154"/>
        <v>0</v>
      </c>
      <c r="P720" s="23">
        <f t="shared" si="161"/>
        <v>1</v>
      </c>
      <c r="Q720">
        <f t="shared" si="162"/>
        <v>100</v>
      </c>
    </row>
    <row r="721" spans="2:17" hidden="1">
      <c r="B721" s="15">
        <v>44150</v>
      </c>
      <c r="C721" s="12">
        <f>VLOOKUP(B721,'Hash distribution and Revenue '!B723:S1463,15,1)</f>
        <v>12103454.699346419</v>
      </c>
      <c r="D721">
        <f>VLOOKUP(B721,'Hash distribution and Revenue '!B723:S1463,10,1)</f>
        <v>0</v>
      </c>
      <c r="E721" s="12">
        <f t="shared" si="155"/>
        <v>0</v>
      </c>
      <c r="F721" s="12">
        <f t="shared" si="151"/>
        <v>0</v>
      </c>
      <c r="G721">
        <f t="shared" si="152"/>
        <v>0</v>
      </c>
      <c r="H721">
        <f t="shared" si="156"/>
        <v>0</v>
      </c>
      <c r="I721" s="21">
        <f t="shared" si="163"/>
        <v>0</v>
      </c>
      <c r="J721">
        <f t="shared" si="157"/>
        <v>0</v>
      </c>
      <c r="K721">
        <f t="shared" si="158"/>
        <v>0</v>
      </c>
      <c r="L721">
        <f t="shared" si="159"/>
        <v>0</v>
      </c>
      <c r="M721">
        <f t="shared" si="160"/>
        <v>0</v>
      </c>
      <c r="N721">
        <f t="shared" si="153"/>
        <v>0</v>
      </c>
      <c r="O721" s="12">
        <f t="shared" si="154"/>
        <v>0</v>
      </c>
      <c r="P721" s="23">
        <f t="shared" si="161"/>
        <v>1</v>
      </c>
      <c r="Q721">
        <f t="shared" si="162"/>
        <v>100</v>
      </c>
    </row>
    <row r="722" spans="2:17" hidden="1">
      <c r="B722" s="15">
        <v>44153</v>
      </c>
      <c r="C722" s="12">
        <f>VLOOKUP(B722,'Hash distribution and Revenue '!B724:S1464,15,1)</f>
        <v>12707668.009222288</v>
      </c>
      <c r="D722">
        <f>VLOOKUP(B722,'Hash distribution and Revenue '!B724:S1464,10,1)</f>
        <v>0</v>
      </c>
      <c r="E722" s="12">
        <f t="shared" si="155"/>
        <v>0</v>
      </c>
      <c r="F722" s="12">
        <f t="shared" si="151"/>
        <v>0</v>
      </c>
      <c r="G722">
        <f t="shared" si="152"/>
        <v>0</v>
      </c>
      <c r="H722">
        <f t="shared" si="156"/>
        <v>0</v>
      </c>
      <c r="I722" s="21">
        <f t="shared" si="163"/>
        <v>0</v>
      </c>
      <c r="J722">
        <f t="shared" si="157"/>
        <v>0</v>
      </c>
      <c r="K722">
        <f t="shared" si="158"/>
        <v>0</v>
      </c>
      <c r="L722">
        <f t="shared" si="159"/>
        <v>0</v>
      </c>
      <c r="M722">
        <f t="shared" si="160"/>
        <v>0</v>
      </c>
      <c r="N722">
        <f t="shared" si="153"/>
        <v>0</v>
      </c>
      <c r="O722" s="12">
        <f t="shared" si="154"/>
        <v>0</v>
      </c>
      <c r="P722" s="23">
        <f t="shared" si="161"/>
        <v>1</v>
      </c>
      <c r="Q722">
        <f t="shared" si="162"/>
        <v>100</v>
      </c>
    </row>
    <row r="723" spans="2:17" hidden="1">
      <c r="B723" s="15">
        <v>44156</v>
      </c>
      <c r="C723" s="12">
        <f>VLOOKUP(B723,'Hash distribution and Revenue '!B725:S1465,15,1)</f>
        <v>13703733.668961653</v>
      </c>
      <c r="D723">
        <f>VLOOKUP(B723,'Hash distribution and Revenue '!B725:S1465,10,1)</f>
        <v>0</v>
      </c>
      <c r="E723" s="12">
        <f t="shared" si="155"/>
        <v>0</v>
      </c>
      <c r="F723" s="12">
        <f t="shared" si="151"/>
        <v>0</v>
      </c>
      <c r="G723">
        <f t="shared" si="152"/>
        <v>0</v>
      </c>
      <c r="H723">
        <f t="shared" si="156"/>
        <v>0</v>
      </c>
      <c r="I723" s="21">
        <f t="shared" si="163"/>
        <v>0</v>
      </c>
      <c r="J723">
        <f t="shared" si="157"/>
        <v>0</v>
      </c>
      <c r="K723">
        <f t="shared" si="158"/>
        <v>0</v>
      </c>
      <c r="L723">
        <f t="shared" si="159"/>
        <v>0</v>
      </c>
      <c r="M723">
        <f t="shared" si="160"/>
        <v>0</v>
      </c>
      <c r="N723">
        <f t="shared" si="153"/>
        <v>0</v>
      </c>
      <c r="O723" s="12">
        <f t="shared" si="154"/>
        <v>0</v>
      </c>
      <c r="P723" s="23">
        <f t="shared" si="161"/>
        <v>1</v>
      </c>
      <c r="Q723">
        <f t="shared" si="162"/>
        <v>100</v>
      </c>
    </row>
    <row r="724" spans="2:17" hidden="1">
      <c r="B724" s="15">
        <v>44159</v>
      </c>
      <c r="C724" s="12">
        <f>VLOOKUP(B724,'Hash distribution and Revenue '!B726:S1466,15,1)</f>
        <v>15408019.587452019</v>
      </c>
      <c r="D724">
        <f>VLOOKUP(B724,'Hash distribution and Revenue '!B726:S1466,10,1)</f>
        <v>0</v>
      </c>
      <c r="E724" s="12">
        <f t="shared" si="155"/>
        <v>0</v>
      </c>
      <c r="F724" s="12">
        <f t="shared" si="151"/>
        <v>0</v>
      </c>
      <c r="G724">
        <f t="shared" si="152"/>
        <v>0</v>
      </c>
      <c r="H724">
        <f t="shared" si="156"/>
        <v>0</v>
      </c>
      <c r="I724" s="21">
        <f t="shared" si="163"/>
        <v>0</v>
      </c>
      <c r="J724">
        <f t="shared" si="157"/>
        <v>0</v>
      </c>
      <c r="K724">
        <f t="shared" si="158"/>
        <v>0</v>
      </c>
      <c r="L724">
        <f t="shared" si="159"/>
        <v>0</v>
      </c>
      <c r="M724">
        <f t="shared" si="160"/>
        <v>0</v>
      </c>
      <c r="N724">
        <f t="shared" si="153"/>
        <v>0</v>
      </c>
      <c r="O724" s="12">
        <f t="shared" si="154"/>
        <v>0</v>
      </c>
      <c r="P724" s="23">
        <f t="shared" si="161"/>
        <v>1</v>
      </c>
      <c r="Q724">
        <f t="shared" si="162"/>
        <v>100</v>
      </c>
    </row>
    <row r="725" spans="2:17" hidden="1">
      <c r="B725" s="15">
        <v>44162</v>
      </c>
      <c r="C725" s="12">
        <f>VLOOKUP(B725,'Hash distribution and Revenue '!B727:S1467,15,1)</f>
        <v>13271230.283406585</v>
      </c>
      <c r="D725">
        <f>VLOOKUP(B725,'Hash distribution and Revenue '!B727:S1467,10,1)</f>
        <v>0</v>
      </c>
      <c r="E725" s="12">
        <f t="shared" si="155"/>
        <v>0</v>
      </c>
      <c r="F725" s="12">
        <f t="shared" si="151"/>
        <v>0</v>
      </c>
      <c r="G725">
        <f t="shared" si="152"/>
        <v>0</v>
      </c>
      <c r="H725">
        <f t="shared" si="156"/>
        <v>0</v>
      </c>
      <c r="I725" s="21">
        <f t="shared" si="163"/>
        <v>0</v>
      </c>
      <c r="J725">
        <f t="shared" si="157"/>
        <v>0</v>
      </c>
      <c r="K725">
        <f t="shared" si="158"/>
        <v>0</v>
      </c>
      <c r="L725">
        <f t="shared" si="159"/>
        <v>0</v>
      </c>
      <c r="M725">
        <f t="shared" si="160"/>
        <v>0</v>
      </c>
      <c r="N725">
        <f t="shared" si="153"/>
        <v>0</v>
      </c>
      <c r="O725" s="12">
        <f t="shared" si="154"/>
        <v>0</v>
      </c>
      <c r="P725" s="23">
        <f t="shared" si="161"/>
        <v>1</v>
      </c>
      <c r="Q725">
        <f t="shared" si="162"/>
        <v>100</v>
      </c>
    </row>
    <row r="726" spans="2:17" hidden="1">
      <c r="B726" s="15">
        <v>44165</v>
      </c>
      <c r="C726" s="12">
        <f>VLOOKUP(B726,'Hash distribution and Revenue '!B728:S1468,15,1)</f>
        <v>13778016.906519013</v>
      </c>
      <c r="D726">
        <f>VLOOKUP(B726,'Hash distribution and Revenue '!B728:S1468,10,1)</f>
        <v>0</v>
      </c>
      <c r="E726" s="12">
        <f t="shared" si="155"/>
        <v>0</v>
      </c>
      <c r="F726" s="12">
        <f t="shared" si="151"/>
        <v>0</v>
      </c>
      <c r="G726">
        <f t="shared" si="152"/>
        <v>0</v>
      </c>
      <c r="H726">
        <f t="shared" si="156"/>
        <v>0</v>
      </c>
      <c r="I726" s="21">
        <f t="shared" si="163"/>
        <v>0</v>
      </c>
      <c r="J726">
        <f t="shared" si="157"/>
        <v>0</v>
      </c>
      <c r="K726">
        <f t="shared" si="158"/>
        <v>0</v>
      </c>
      <c r="L726">
        <f t="shared" si="159"/>
        <v>0</v>
      </c>
      <c r="M726">
        <f t="shared" si="160"/>
        <v>0</v>
      </c>
      <c r="N726">
        <f t="shared" si="153"/>
        <v>0</v>
      </c>
      <c r="O726" s="12">
        <f t="shared" si="154"/>
        <v>0</v>
      </c>
      <c r="P726" s="23">
        <f t="shared" si="161"/>
        <v>1</v>
      </c>
      <c r="Q726">
        <f t="shared" si="162"/>
        <v>100</v>
      </c>
    </row>
    <row r="727" spans="2:17" hidden="1">
      <c r="B727" s="15">
        <v>44168</v>
      </c>
      <c r="C727" s="12">
        <f>VLOOKUP(B727,'Hash distribution and Revenue '!B729:S1469,15,1)</f>
        <v>13476382.011092471</v>
      </c>
      <c r="D727">
        <f>VLOOKUP(B727,'Hash distribution and Revenue '!B729:S1469,10,1)</f>
        <v>0</v>
      </c>
      <c r="E727" s="12">
        <f t="shared" si="155"/>
        <v>0</v>
      </c>
      <c r="F727" s="12">
        <f t="shared" si="151"/>
        <v>0</v>
      </c>
      <c r="G727">
        <f t="shared" si="152"/>
        <v>0</v>
      </c>
      <c r="H727">
        <f t="shared" si="156"/>
        <v>0</v>
      </c>
      <c r="I727" s="21">
        <f t="shared" si="163"/>
        <v>0</v>
      </c>
      <c r="J727">
        <f t="shared" si="157"/>
        <v>0</v>
      </c>
      <c r="K727">
        <f t="shared" si="158"/>
        <v>0</v>
      </c>
      <c r="L727">
        <f t="shared" si="159"/>
        <v>0</v>
      </c>
      <c r="M727">
        <f t="shared" si="160"/>
        <v>0</v>
      </c>
      <c r="N727">
        <f t="shared" si="153"/>
        <v>0</v>
      </c>
      <c r="O727" s="12">
        <f t="shared" si="154"/>
        <v>0</v>
      </c>
      <c r="P727" s="23">
        <f t="shared" si="161"/>
        <v>1</v>
      </c>
      <c r="Q727">
        <f t="shared" si="162"/>
        <v>100</v>
      </c>
    </row>
    <row r="728" spans="2:17" hidden="1">
      <c r="B728" s="15">
        <v>44171</v>
      </c>
      <c r="C728" s="12">
        <f>VLOOKUP(B728,'Hash distribution and Revenue '!B730:S1470,15,1)</f>
        <v>13550392.326416463</v>
      </c>
      <c r="D728">
        <f>VLOOKUP(B728,'Hash distribution and Revenue '!B730:S1470,10,1)</f>
        <v>0</v>
      </c>
      <c r="E728" s="12">
        <f t="shared" si="155"/>
        <v>0</v>
      </c>
      <c r="F728" s="12">
        <f t="shared" si="151"/>
        <v>0</v>
      </c>
      <c r="G728">
        <f t="shared" si="152"/>
        <v>0</v>
      </c>
      <c r="H728">
        <f t="shared" si="156"/>
        <v>0</v>
      </c>
      <c r="I728" s="21">
        <f t="shared" si="163"/>
        <v>0</v>
      </c>
      <c r="J728">
        <f t="shared" si="157"/>
        <v>0</v>
      </c>
      <c r="K728">
        <f t="shared" si="158"/>
        <v>0</v>
      </c>
      <c r="L728">
        <f t="shared" si="159"/>
        <v>0</v>
      </c>
      <c r="M728">
        <f t="shared" si="160"/>
        <v>0</v>
      </c>
      <c r="N728">
        <f t="shared" si="153"/>
        <v>0</v>
      </c>
      <c r="O728" s="12">
        <f t="shared" si="154"/>
        <v>0</v>
      </c>
      <c r="P728" s="23">
        <f t="shared" si="161"/>
        <v>1</v>
      </c>
      <c r="Q728">
        <f t="shared" si="162"/>
        <v>100</v>
      </c>
    </row>
    <row r="729" spans="2:17" hidden="1">
      <c r="B729" s="15">
        <v>44174</v>
      </c>
      <c r="C729" s="12">
        <f>VLOOKUP(B729,'Hash distribution and Revenue '!B731:S1471,15,1)</f>
        <v>13438339.20312161</v>
      </c>
      <c r="D729">
        <f>VLOOKUP(B729,'Hash distribution and Revenue '!B731:S1471,10,1)</f>
        <v>0</v>
      </c>
      <c r="E729" s="12">
        <f t="shared" si="155"/>
        <v>0</v>
      </c>
      <c r="F729" s="12">
        <f t="shared" si="151"/>
        <v>0</v>
      </c>
      <c r="G729">
        <f t="shared" si="152"/>
        <v>0</v>
      </c>
      <c r="H729">
        <f t="shared" si="156"/>
        <v>0</v>
      </c>
      <c r="I729" s="21">
        <f t="shared" si="163"/>
        <v>0</v>
      </c>
      <c r="J729">
        <f t="shared" si="157"/>
        <v>0</v>
      </c>
      <c r="K729">
        <f t="shared" si="158"/>
        <v>0</v>
      </c>
      <c r="L729">
        <f t="shared" si="159"/>
        <v>0</v>
      </c>
      <c r="M729">
        <f t="shared" si="160"/>
        <v>0</v>
      </c>
      <c r="N729">
        <f t="shared" si="153"/>
        <v>0</v>
      </c>
      <c r="O729" s="12">
        <f t="shared" si="154"/>
        <v>0</v>
      </c>
      <c r="P729" s="23">
        <f t="shared" si="161"/>
        <v>1</v>
      </c>
      <c r="Q729">
        <f t="shared" si="162"/>
        <v>100</v>
      </c>
    </row>
    <row r="730" spans="2:17" hidden="1">
      <c r="B730" s="15">
        <v>44177</v>
      </c>
      <c r="C730" s="12">
        <f>VLOOKUP(B730,'Hash distribution and Revenue '!B732:S1472,15,1)</f>
        <v>13256580.303459024</v>
      </c>
      <c r="D730">
        <f>VLOOKUP(B730,'Hash distribution and Revenue '!B732:S1472,10,1)</f>
        <v>0</v>
      </c>
      <c r="E730" s="12">
        <f t="shared" si="155"/>
        <v>0</v>
      </c>
      <c r="F730" s="12">
        <f t="shared" si="151"/>
        <v>0</v>
      </c>
      <c r="G730">
        <f t="shared" si="152"/>
        <v>0</v>
      </c>
      <c r="H730">
        <f t="shared" si="156"/>
        <v>0</v>
      </c>
      <c r="I730" s="21">
        <f t="shared" si="163"/>
        <v>0</v>
      </c>
      <c r="J730">
        <f t="shared" si="157"/>
        <v>0</v>
      </c>
      <c r="K730">
        <f t="shared" si="158"/>
        <v>0</v>
      </c>
      <c r="L730">
        <f t="shared" si="159"/>
        <v>0</v>
      </c>
      <c r="M730">
        <f t="shared" si="160"/>
        <v>0</v>
      </c>
      <c r="N730">
        <f t="shared" si="153"/>
        <v>0</v>
      </c>
      <c r="O730" s="12">
        <f t="shared" si="154"/>
        <v>0</v>
      </c>
      <c r="P730" s="23">
        <f t="shared" si="161"/>
        <v>1</v>
      </c>
      <c r="Q730">
        <f t="shared" si="162"/>
        <v>100</v>
      </c>
    </row>
    <row r="731" spans="2:17" hidden="1">
      <c r="B731" s="15">
        <v>44180</v>
      </c>
      <c r="C731" s="12">
        <f>VLOOKUP(B731,'Hash distribution and Revenue '!B733:S1473,15,1)</f>
        <v>14073116.741158774</v>
      </c>
      <c r="D731">
        <f>VLOOKUP(B731,'Hash distribution and Revenue '!B733:S1473,10,1)</f>
        <v>0</v>
      </c>
      <c r="E731" s="12">
        <f t="shared" si="155"/>
        <v>0</v>
      </c>
      <c r="F731" s="12">
        <f t="shared" si="151"/>
        <v>0</v>
      </c>
      <c r="G731">
        <f t="shared" si="152"/>
        <v>0</v>
      </c>
      <c r="H731">
        <f t="shared" si="156"/>
        <v>0</v>
      </c>
      <c r="I731" s="21">
        <f t="shared" si="163"/>
        <v>0</v>
      </c>
      <c r="J731">
        <f t="shared" si="157"/>
        <v>0</v>
      </c>
      <c r="K731">
        <f t="shared" si="158"/>
        <v>0</v>
      </c>
      <c r="L731">
        <f t="shared" si="159"/>
        <v>0</v>
      </c>
      <c r="M731">
        <f t="shared" si="160"/>
        <v>0</v>
      </c>
      <c r="N731">
        <f t="shared" si="153"/>
        <v>0</v>
      </c>
      <c r="O731" s="12">
        <f t="shared" si="154"/>
        <v>0</v>
      </c>
      <c r="P731" s="23">
        <f t="shared" si="161"/>
        <v>1</v>
      </c>
      <c r="Q731">
        <f t="shared" si="162"/>
        <v>100</v>
      </c>
    </row>
    <row r="732" spans="2:17" hidden="1">
      <c r="B732" s="15">
        <v>44183</v>
      </c>
      <c r="C732" s="12">
        <f>VLOOKUP(B732,'Hash distribution and Revenue '!B734:S1474,15,1)</f>
        <v>16500640.744312938</v>
      </c>
      <c r="D732">
        <f>VLOOKUP(B732,'Hash distribution and Revenue '!B734:S1474,10,1)</f>
        <v>0</v>
      </c>
      <c r="E732" s="12">
        <f t="shared" si="155"/>
        <v>0</v>
      </c>
      <c r="F732" s="12">
        <f t="shared" si="151"/>
        <v>0</v>
      </c>
      <c r="G732">
        <f t="shared" si="152"/>
        <v>0</v>
      </c>
      <c r="H732">
        <f t="shared" si="156"/>
        <v>0</v>
      </c>
      <c r="I732" s="21">
        <f t="shared" si="163"/>
        <v>0</v>
      </c>
      <c r="J732">
        <f t="shared" si="157"/>
        <v>0</v>
      </c>
      <c r="K732">
        <f t="shared" si="158"/>
        <v>0</v>
      </c>
      <c r="L732">
        <f t="shared" si="159"/>
        <v>0</v>
      </c>
      <c r="M732">
        <f t="shared" si="160"/>
        <v>0</v>
      </c>
      <c r="N732">
        <f t="shared" si="153"/>
        <v>0</v>
      </c>
      <c r="O732" s="12">
        <f t="shared" si="154"/>
        <v>0</v>
      </c>
      <c r="P732" s="23">
        <f t="shared" si="161"/>
        <v>1</v>
      </c>
      <c r="Q732">
        <f t="shared" si="162"/>
        <v>100</v>
      </c>
    </row>
    <row r="733" spans="2:17" hidden="1">
      <c r="B733" s="15">
        <v>44186</v>
      </c>
      <c r="C733" s="12">
        <f>VLOOKUP(B733,'Hash distribution and Revenue '!B735:S1475,15,1)</f>
        <v>16808552.823632445</v>
      </c>
      <c r="D733">
        <f>VLOOKUP(B733,'Hash distribution and Revenue '!B735:S1475,10,1)</f>
        <v>0</v>
      </c>
      <c r="E733" s="12">
        <f t="shared" si="155"/>
        <v>0</v>
      </c>
      <c r="F733" s="12">
        <f t="shared" si="151"/>
        <v>0</v>
      </c>
      <c r="G733">
        <f t="shared" si="152"/>
        <v>0</v>
      </c>
      <c r="H733">
        <f t="shared" si="156"/>
        <v>0</v>
      </c>
      <c r="I733" s="21">
        <f t="shared" si="163"/>
        <v>0</v>
      </c>
      <c r="J733">
        <f t="shared" si="157"/>
        <v>0</v>
      </c>
      <c r="K733">
        <f t="shared" si="158"/>
        <v>0</v>
      </c>
      <c r="L733">
        <f t="shared" si="159"/>
        <v>0</v>
      </c>
      <c r="M733">
        <f t="shared" si="160"/>
        <v>0</v>
      </c>
      <c r="N733">
        <f t="shared" si="153"/>
        <v>0</v>
      </c>
      <c r="O733" s="12">
        <f t="shared" si="154"/>
        <v>0</v>
      </c>
      <c r="P733" s="23">
        <f t="shared" si="161"/>
        <v>1</v>
      </c>
      <c r="Q733">
        <f t="shared" si="162"/>
        <v>100</v>
      </c>
    </row>
    <row r="734" spans="2:17" hidden="1">
      <c r="B734" s="15">
        <v>44189</v>
      </c>
      <c r="C734" s="12">
        <f>VLOOKUP(B734,'Hash distribution and Revenue '!B736:S1476,15,1)</f>
        <v>17242472.253821287</v>
      </c>
      <c r="D734">
        <f>VLOOKUP(B734,'Hash distribution and Revenue '!B736:S1476,10,1)</f>
        <v>0</v>
      </c>
      <c r="E734" s="12">
        <f t="shared" si="155"/>
        <v>0</v>
      </c>
      <c r="F734" s="12">
        <f t="shared" si="151"/>
        <v>0</v>
      </c>
      <c r="G734">
        <f t="shared" si="152"/>
        <v>0</v>
      </c>
      <c r="H734">
        <f t="shared" si="156"/>
        <v>0</v>
      </c>
      <c r="I734" s="21">
        <f t="shared" si="163"/>
        <v>0</v>
      </c>
      <c r="J734">
        <f t="shared" si="157"/>
        <v>0</v>
      </c>
      <c r="K734">
        <f t="shared" si="158"/>
        <v>0</v>
      </c>
      <c r="L734">
        <f t="shared" si="159"/>
        <v>0</v>
      </c>
      <c r="M734">
        <f t="shared" si="160"/>
        <v>0</v>
      </c>
      <c r="N734">
        <f t="shared" si="153"/>
        <v>0</v>
      </c>
      <c r="O734" s="12">
        <f t="shared" si="154"/>
        <v>0</v>
      </c>
      <c r="P734" s="23">
        <f t="shared" si="161"/>
        <v>1</v>
      </c>
      <c r="Q734">
        <f t="shared" si="162"/>
        <v>100</v>
      </c>
    </row>
    <row r="735" spans="2:17" hidden="1">
      <c r="B735" s="15">
        <v>44192</v>
      </c>
      <c r="C735" s="12">
        <f>VLOOKUP(B735,'Hash distribution and Revenue '!B737:S1477,15,1)</f>
        <v>18991112.481155351</v>
      </c>
      <c r="D735">
        <f>VLOOKUP(B735,'Hash distribution and Revenue '!B737:S1477,10,1)</f>
        <v>0</v>
      </c>
      <c r="E735" s="12">
        <f t="shared" si="155"/>
        <v>0</v>
      </c>
      <c r="F735" s="12">
        <f t="shared" si="151"/>
        <v>0</v>
      </c>
      <c r="G735">
        <f t="shared" si="152"/>
        <v>0</v>
      </c>
      <c r="H735">
        <f t="shared" si="156"/>
        <v>0</v>
      </c>
      <c r="I735" s="21">
        <f t="shared" si="163"/>
        <v>0</v>
      </c>
      <c r="J735">
        <f t="shared" si="157"/>
        <v>0</v>
      </c>
      <c r="K735">
        <f t="shared" si="158"/>
        <v>0</v>
      </c>
      <c r="L735">
        <f t="shared" si="159"/>
        <v>0</v>
      </c>
      <c r="M735">
        <f t="shared" si="160"/>
        <v>0</v>
      </c>
      <c r="N735">
        <f t="shared" si="153"/>
        <v>0</v>
      </c>
      <c r="O735" s="12">
        <f t="shared" si="154"/>
        <v>0</v>
      </c>
      <c r="P735" s="23">
        <f t="shared" si="161"/>
        <v>1</v>
      </c>
      <c r="Q735">
        <f t="shared" si="162"/>
        <v>100</v>
      </c>
    </row>
    <row r="736" spans="2:17" hidden="1">
      <c r="B736" s="15">
        <v>44195</v>
      </c>
      <c r="C736" s="12">
        <f>VLOOKUP(B736,'Hash distribution and Revenue '!B738:S1478,15,1)</f>
        <v>20914564.499422539</v>
      </c>
      <c r="D736">
        <f>VLOOKUP(B736,'Hash distribution and Revenue '!B738:S1478,10,1)</f>
        <v>0</v>
      </c>
      <c r="E736" s="12">
        <f t="shared" si="155"/>
        <v>0</v>
      </c>
      <c r="F736" s="12">
        <f t="shared" si="151"/>
        <v>0</v>
      </c>
      <c r="G736">
        <f t="shared" si="152"/>
        <v>0</v>
      </c>
      <c r="H736">
        <f t="shared" si="156"/>
        <v>0</v>
      </c>
      <c r="I736" s="21">
        <f t="shared" si="163"/>
        <v>0</v>
      </c>
      <c r="J736">
        <f t="shared" si="157"/>
        <v>0</v>
      </c>
      <c r="K736">
        <f t="shared" si="158"/>
        <v>0</v>
      </c>
      <c r="L736">
        <f t="shared" si="159"/>
        <v>0</v>
      </c>
      <c r="M736">
        <f t="shared" si="160"/>
        <v>0</v>
      </c>
      <c r="N736">
        <f t="shared" si="153"/>
        <v>0</v>
      </c>
      <c r="O736" s="12">
        <f t="shared" si="154"/>
        <v>0</v>
      </c>
      <c r="P736" s="23">
        <f t="shared" si="161"/>
        <v>1</v>
      </c>
      <c r="Q736">
        <f t="shared" si="162"/>
        <v>100</v>
      </c>
    </row>
    <row r="737" spans="2:17" hidden="1">
      <c r="B737" s="15">
        <v>44198</v>
      </c>
      <c r="C737" s="12">
        <f>VLOOKUP(B737,'Hash distribution and Revenue '!B739:S1479,15,1)</f>
        <v>25561830.777926844</v>
      </c>
      <c r="D737">
        <f>VLOOKUP(B737,'Hash distribution and Revenue '!B739:S1479,10,1)</f>
        <v>0</v>
      </c>
      <c r="E737" s="12">
        <f t="shared" si="155"/>
        <v>0</v>
      </c>
      <c r="F737" s="12">
        <f t="shared" si="151"/>
        <v>0</v>
      </c>
      <c r="G737">
        <f t="shared" si="152"/>
        <v>0</v>
      </c>
      <c r="H737">
        <f t="shared" si="156"/>
        <v>0</v>
      </c>
      <c r="I737" s="21">
        <f t="shared" si="163"/>
        <v>0</v>
      </c>
      <c r="J737">
        <f t="shared" si="157"/>
        <v>0</v>
      </c>
      <c r="K737">
        <f t="shared" si="158"/>
        <v>0</v>
      </c>
      <c r="L737">
        <f t="shared" si="159"/>
        <v>0</v>
      </c>
      <c r="M737">
        <f t="shared" si="160"/>
        <v>0</v>
      </c>
      <c r="N737">
        <f t="shared" si="153"/>
        <v>0</v>
      </c>
      <c r="O737" s="12">
        <f t="shared" si="154"/>
        <v>0</v>
      </c>
      <c r="P737" s="23">
        <f t="shared" si="161"/>
        <v>1</v>
      </c>
      <c r="Q737">
        <f t="shared" si="162"/>
        <v>100</v>
      </c>
    </row>
    <row r="738" spans="2:17" hidden="1">
      <c r="B738" s="15">
        <v>44201</v>
      </c>
      <c r="C738" s="12">
        <f>VLOOKUP(B738,'Hash distribution and Revenue '!B740:S1480,15,1)</f>
        <v>26209306.644684549</v>
      </c>
      <c r="D738">
        <f>VLOOKUP(B738,'Hash distribution and Revenue '!B740:S1480,10,1)</f>
        <v>0</v>
      </c>
      <c r="E738" s="12">
        <f t="shared" si="155"/>
        <v>0</v>
      </c>
      <c r="F738" s="12">
        <f t="shared" si="151"/>
        <v>0</v>
      </c>
      <c r="G738">
        <f t="shared" si="152"/>
        <v>0</v>
      </c>
      <c r="H738">
        <f t="shared" si="156"/>
        <v>0</v>
      </c>
      <c r="I738" s="21">
        <f t="shared" si="163"/>
        <v>0</v>
      </c>
      <c r="J738">
        <f t="shared" si="157"/>
        <v>0</v>
      </c>
      <c r="K738">
        <f t="shared" si="158"/>
        <v>0</v>
      </c>
      <c r="L738">
        <f t="shared" si="159"/>
        <v>0</v>
      </c>
      <c r="M738">
        <f t="shared" si="160"/>
        <v>0</v>
      </c>
      <c r="N738">
        <f t="shared" si="153"/>
        <v>0</v>
      </c>
      <c r="O738" s="12">
        <f t="shared" si="154"/>
        <v>0</v>
      </c>
      <c r="P738" s="23">
        <f t="shared" si="161"/>
        <v>1</v>
      </c>
      <c r="Q738">
        <f t="shared" si="162"/>
        <v>100</v>
      </c>
    </row>
    <row r="739" spans="2:17" hidden="1">
      <c r="B739" s="15">
        <v>44204</v>
      </c>
      <c r="C739" s="12">
        <f>VLOOKUP(B739,'Hash distribution and Revenue '!B741:S1481,15,1)</f>
        <v>26753271.018336765</v>
      </c>
      <c r="D739">
        <f>VLOOKUP(B739,'Hash distribution and Revenue '!B741:S1481,10,1)</f>
        <v>0</v>
      </c>
      <c r="E739" s="12">
        <f t="shared" si="155"/>
        <v>0</v>
      </c>
      <c r="F739" s="12">
        <f t="shared" si="151"/>
        <v>0</v>
      </c>
      <c r="G739">
        <f t="shared" si="152"/>
        <v>0</v>
      </c>
      <c r="H739">
        <f t="shared" si="156"/>
        <v>0</v>
      </c>
      <c r="I739" s="21">
        <f t="shared" si="163"/>
        <v>0</v>
      </c>
      <c r="J739">
        <f t="shared" si="157"/>
        <v>0</v>
      </c>
      <c r="K739">
        <f t="shared" si="158"/>
        <v>0</v>
      </c>
      <c r="L739">
        <f t="shared" si="159"/>
        <v>0</v>
      </c>
      <c r="M739">
        <f t="shared" si="160"/>
        <v>0</v>
      </c>
      <c r="N739">
        <f t="shared" si="153"/>
        <v>0</v>
      </c>
      <c r="O739" s="12">
        <f t="shared" si="154"/>
        <v>0</v>
      </c>
      <c r="P739" s="23">
        <f t="shared" si="161"/>
        <v>1</v>
      </c>
      <c r="Q739">
        <f t="shared" si="162"/>
        <v>100</v>
      </c>
    </row>
    <row r="740" spans="2:17" hidden="1">
      <c r="B740" s="15">
        <v>44207</v>
      </c>
      <c r="C740" s="12">
        <f>VLOOKUP(B740,'Hash distribution and Revenue '!B742:S1482,15,1)</f>
        <v>26628406.992310423</v>
      </c>
      <c r="D740">
        <f>VLOOKUP(B740,'Hash distribution and Revenue '!B742:S1482,10,1)</f>
        <v>0</v>
      </c>
      <c r="E740" s="12">
        <f t="shared" si="155"/>
        <v>0</v>
      </c>
      <c r="F740" s="12">
        <f t="shared" si="151"/>
        <v>0</v>
      </c>
      <c r="G740">
        <f t="shared" si="152"/>
        <v>0</v>
      </c>
      <c r="H740">
        <f t="shared" si="156"/>
        <v>0</v>
      </c>
      <c r="I740" s="21">
        <f t="shared" si="163"/>
        <v>0</v>
      </c>
      <c r="J740">
        <f t="shared" si="157"/>
        <v>0</v>
      </c>
      <c r="K740">
        <f t="shared" si="158"/>
        <v>0</v>
      </c>
      <c r="L740">
        <f t="shared" si="159"/>
        <v>0</v>
      </c>
      <c r="M740">
        <f t="shared" si="160"/>
        <v>0</v>
      </c>
      <c r="N740">
        <f t="shared" si="153"/>
        <v>0</v>
      </c>
      <c r="O740" s="12">
        <f t="shared" si="154"/>
        <v>0</v>
      </c>
      <c r="P740" s="23">
        <f t="shared" si="161"/>
        <v>1</v>
      </c>
      <c r="Q740">
        <f t="shared" si="162"/>
        <v>100</v>
      </c>
    </row>
    <row r="741" spans="2:17" hidden="1">
      <c r="B741" s="15">
        <v>44210</v>
      </c>
      <c r="C741" s="12">
        <f>VLOOKUP(B741,'Hash distribution and Revenue '!B743:S1483,15,1)</f>
        <v>27166900.668454044</v>
      </c>
      <c r="D741">
        <f>VLOOKUP(B741,'Hash distribution and Revenue '!B743:S1483,10,1)</f>
        <v>0</v>
      </c>
      <c r="E741" s="12">
        <f t="shared" si="155"/>
        <v>0</v>
      </c>
      <c r="F741" s="12">
        <f t="shared" si="151"/>
        <v>0</v>
      </c>
      <c r="G741">
        <f t="shared" si="152"/>
        <v>0</v>
      </c>
      <c r="H741">
        <f t="shared" si="156"/>
        <v>0</v>
      </c>
      <c r="I741" s="21">
        <f t="shared" si="163"/>
        <v>0</v>
      </c>
      <c r="J741">
        <f t="shared" si="157"/>
        <v>0</v>
      </c>
      <c r="K741">
        <f t="shared" si="158"/>
        <v>0</v>
      </c>
      <c r="L741">
        <f t="shared" si="159"/>
        <v>0</v>
      </c>
      <c r="M741">
        <f t="shared" si="160"/>
        <v>0</v>
      </c>
      <c r="N741">
        <f t="shared" si="153"/>
        <v>0</v>
      </c>
      <c r="O741" s="12">
        <f t="shared" si="154"/>
        <v>0</v>
      </c>
      <c r="P741" s="23">
        <f t="shared" si="161"/>
        <v>1</v>
      </c>
      <c r="Q741">
        <f t="shared" si="162"/>
        <v>100</v>
      </c>
    </row>
    <row r="742" spans="2:17" hidden="1">
      <c r="B742" s="15">
        <v>44213</v>
      </c>
      <c r="C742" s="12">
        <f>VLOOKUP(B742,'Hash distribution and Revenue '!B744:S1484,15,1)</f>
        <v>27403665.457210876</v>
      </c>
      <c r="D742">
        <f>VLOOKUP(B742,'Hash distribution and Revenue '!B744:S1484,10,1)</f>
        <v>0</v>
      </c>
      <c r="E742" s="12">
        <f t="shared" si="155"/>
        <v>0</v>
      </c>
      <c r="F742" s="12">
        <f t="shared" si="151"/>
        <v>0</v>
      </c>
      <c r="G742">
        <f t="shared" si="152"/>
        <v>0</v>
      </c>
      <c r="H742">
        <f t="shared" si="156"/>
        <v>0</v>
      </c>
      <c r="I742" s="21">
        <f t="shared" si="163"/>
        <v>0</v>
      </c>
      <c r="J742">
        <f t="shared" si="157"/>
        <v>0</v>
      </c>
      <c r="K742">
        <f t="shared" si="158"/>
        <v>0</v>
      </c>
      <c r="L742">
        <f t="shared" si="159"/>
        <v>0</v>
      </c>
      <c r="M742">
        <f t="shared" si="160"/>
        <v>0</v>
      </c>
      <c r="N742">
        <f t="shared" si="153"/>
        <v>0</v>
      </c>
      <c r="O742" s="12">
        <f t="shared" si="154"/>
        <v>0</v>
      </c>
      <c r="P742" s="23">
        <f t="shared" si="161"/>
        <v>1</v>
      </c>
      <c r="Q742">
        <f t="shared" si="162"/>
        <v>100</v>
      </c>
    </row>
    <row r="743" spans="2:17" hidden="1">
      <c r="B743" s="15">
        <v>44216</v>
      </c>
      <c r="C743" s="12">
        <f>VLOOKUP(B743,'Hash distribution and Revenue '!B745:S1485,15,1)</f>
        <v>26915650.023277868</v>
      </c>
      <c r="D743">
        <f>VLOOKUP(B743,'Hash distribution and Revenue '!B745:S1485,10,1)</f>
        <v>0</v>
      </c>
      <c r="E743" s="12">
        <f t="shared" si="155"/>
        <v>0</v>
      </c>
      <c r="F743" s="12">
        <f t="shared" si="151"/>
        <v>0</v>
      </c>
      <c r="G743">
        <f t="shared" si="152"/>
        <v>0</v>
      </c>
      <c r="H743">
        <f t="shared" si="156"/>
        <v>0</v>
      </c>
      <c r="I743" s="21">
        <f t="shared" si="163"/>
        <v>0</v>
      </c>
      <c r="J743">
        <f t="shared" si="157"/>
        <v>0</v>
      </c>
      <c r="K743">
        <f t="shared" si="158"/>
        <v>0</v>
      </c>
      <c r="L743">
        <f t="shared" si="159"/>
        <v>0</v>
      </c>
      <c r="M743">
        <f t="shared" si="160"/>
        <v>0</v>
      </c>
      <c r="N743">
        <f t="shared" si="153"/>
        <v>0</v>
      </c>
      <c r="O743" s="12">
        <f t="shared" si="154"/>
        <v>0</v>
      </c>
      <c r="P743" s="23">
        <f t="shared" si="161"/>
        <v>1</v>
      </c>
      <c r="Q743">
        <f t="shared" si="162"/>
        <v>100</v>
      </c>
    </row>
    <row r="744" spans="2:17" hidden="1">
      <c r="B744" s="15">
        <v>44219</v>
      </c>
      <c r="C744" s="12">
        <f>VLOOKUP(B744,'Hash distribution and Revenue '!B746:S1486,15,1)</f>
        <v>26181825.092410587</v>
      </c>
      <c r="D744">
        <f>VLOOKUP(B744,'Hash distribution and Revenue '!B746:S1486,10,1)</f>
        <v>0</v>
      </c>
      <c r="E744" s="12">
        <f t="shared" si="155"/>
        <v>0</v>
      </c>
      <c r="F744" s="12">
        <f t="shared" si="151"/>
        <v>0</v>
      </c>
      <c r="G744">
        <f t="shared" si="152"/>
        <v>0</v>
      </c>
      <c r="H744">
        <f t="shared" si="156"/>
        <v>0</v>
      </c>
      <c r="I744" s="21">
        <f t="shared" si="163"/>
        <v>0</v>
      </c>
      <c r="J744">
        <f t="shared" si="157"/>
        <v>0</v>
      </c>
      <c r="K744">
        <f t="shared" si="158"/>
        <v>0</v>
      </c>
      <c r="L744">
        <f t="shared" si="159"/>
        <v>0</v>
      </c>
      <c r="M744">
        <f t="shared" si="160"/>
        <v>0</v>
      </c>
      <c r="N744">
        <f t="shared" si="153"/>
        <v>0</v>
      </c>
      <c r="O744" s="12">
        <f t="shared" si="154"/>
        <v>0</v>
      </c>
      <c r="P744" s="23">
        <f t="shared" si="161"/>
        <v>1</v>
      </c>
      <c r="Q744">
        <f t="shared" si="162"/>
        <v>100</v>
      </c>
    </row>
    <row r="745" spans="2:17" hidden="1">
      <c r="B745" s="15">
        <v>44222</v>
      </c>
      <c r="C745" s="12">
        <f>VLOOKUP(B745,'Hash distribution and Revenue '!B747:S1487,15,1)</f>
        <v>26271797.684596505</v>
      </c>
      <c r="D745">
        <f>VLOOKUP(B745,'Hash distribution and Revenue '!B747:S1487,10,1)</f>
        <v>0</v>
      </c>
      <c r="E745" s="12">
        <f t="shared" si="155"/>
        <v>0</v>
      </c>
      <c r="F745" s="12">
        <f t="shared" si="151"/>
        <v>0</v>
      </c>
      <c r="G745">
        <f t="shared" si="152"/>
        <v>0</v>
      </c>
      <c r="H745">
        <f t="shared" si="156"/>
        <v>0</v>
      </c>
      <c r="I745" s="21">
        <f t="shared" si="163"/>
        <v>0</v>
      </c>
      <c r="J745">
        <f t="shared" si="157"/>
        <v>0</v>
      </c>
      <c r="K745">
        <f t="shared" si="158"/>
        <v>0</v>
      </c>
      <c r="L745">
        <f t="shared" si="159"/>
        <v>0</v>
      </c>
      <c r="M745">
        <f t="shared" si="160"/>
        <v>0</v>
      </c>
      <c r="N745">
        <f t="shared" si="153"/>
        <v>0</v>
      </c>
      <c r="O745" s="12">
        <f t="shared" si="154"/>
        <v>0</v>
      </c>
      <c r="P745" s="23">
        <f t="shared" si="161"/>
        <v>1</v>
      </c>
      <c r="Q745">
        <f t="shared" si="162"/>
        <v>100</v>
      </c>
    </row>
    <row r="746" spans="2:17" hidden="1">
      <c r="B746" s="15">
        <v>44225</v>
      </c>
      <c r="C746" s="12">
        <f>VLOOKUP(B746,'Hash distribution and Revenue '!B748:S1488,15,1)</f>
        <v>26603219.286929157</v>
      </c>
      <c r="D746">
        <f>VLOOKUP(B746,'Hash distribution and Revenue '!B748:S1488,10,1)</f>
        <v>0</v>
      </c>
      <c r="E746" s="12">
        <f t="shared" si="155"/>
        <v>0</v>
      </c>
      <c r="F746" s="12">
        <f t="shared" si="151"/>
        <v>0</v>
      </c>
      <c r="G746">
        <f t="shared" si="152"/>
        <v>0</v>
      </c>
      <c r="H746">
        <f t="shared" si="156"/>
        <v>0</v>
      </c>
      <c r="I746" s="21">
        <f t="shared" si="163"/>
        <v>0</v>
      </c>
      <c r="J746">
        <f t="shared" si="157"/>
        <v>0</v>
      </c>
      <c r="K746">
        <f t="shared" si="158"/>
        <v>0</v>
      </c>
      <c r="L746">
        <f t="shared" si="159"/>
        <v>0</v>
      </c>
      <c r="M746">
        <f t="shared" si="160"/>
        <v>0</v>
      </c>
      <c r="N746">
        <f t="shared" si="153"/>
        <v>0</v>
      </c>
      <c r="O746" s="12">
        <f t="shared" si="154"/>
        <v>0</v>
      </c>
      <c r="P746" s="23">
        <f t="shared" si="161"/>
        <v>1</v>
      </c>
      <c r="Q746">
        <f t="shared" si="162"/>
        <v>100</v>
      </c>
    </row>
  </sheetData>
  <phoneticPr fontId="9" type="noConversion"/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BG746"/>
  <sheetViews>
    <sheetView topLeftCell="B1" zoomScale="85" zoomScaleNormal="85" workbookViewId="0">
      <pane ySplit="5" topLeftCell="A149" activePane="bottomLeft" state="frozen"/>
      <selection pane="bottomLeft" activeCell="N171" sqref="N171"/>
    </sheetView>
  </sheetViews>
  <sheetFormatPr baseColWidth="10" defaultColWidth="8.83203125" defaultRowHeight="14"/>
  <cols>
    <col min="1" max="1" width="7.5" customWidth="1"/>
    <col min="2" max="2" width="15" customWidth="1"/>
    <col min="3" max="3" width="11.83203125" customWidth="1"/>
    <col min="4" max="5" width="12.83203125"/>
    <col min="6" max="6" width="10.6640625" customWidth="1"/>
    <col min="7" max="7" width="12.6640625" customWidth="1"/>
    <col min="8" max="8" width="8.83203125" hidden="1" customWidth="1"/>
    <col min="9" max="9" width="11.1640625" hidden="1" customWidth="1"/>
    <col min="10" max="10" width="8.83203125" hidden="1" customWidth="1"/>
    <col min="11" max="11" width="8.83203125" customWidth="1"/>
    <col min="12" max="12" width="10.5" customWidth="1"/>
    <col min="13" max="13" width="12.5" customWidth="1"/>
    <col min="14" max="15" width="10.6640625" customWidth="1"/>
    <col min="16" max="16" width="12.83203125"/>
    <col min="17" max="17" width="14.5" customWidth="1"/>
    <col min="19" max="19" width="8.83203125" style="146"/>
    <col min="22" max="23" width="13.33203125" bestFit="1" customWidth="1"/>
  </cols>
  <sheetData>
    <row r="1" spans="1:23">
      <c r="A1" t="s">
        <v>19</v>
      </c>
    </row>
    <row r="2" spans="1:23">
      <c r="A2" s="6">
        <v>0.83</v>
      </c>
      <c r="B2" s="7"/>
      <c r="C2" s="209" t="s">
        <v>288</v>
      </c>
      <c r="D2" s="145" t="s">
        <v>278</v>
      </c>
      <c r="E2" s="145" t="s">
        <v>278</v>
      </c>
      <c r="F2" s="210" t="s">
        <v>292</v>
      </c>
      <c r="G2" s="210" t="s">
        <v>295</v>
      </c>
      <c r="H2" s="8" t="s">
        <v>27</v>
      </c>
      <c r="I2" s="25" t="s">
        <v>28</v>
      </c>
      <c r="J2" s="16">
        <v>0.06</v>
      </c>
      <c r="K2" s="8">
        <f>0.42/7</f>
        <v>0.06</v>
      </c>
      <c r="L2" s="160">
        <f>0.3/7</f>
        <v>4.2857142857142858E-2</v>
      </c>
      <c r="M2" s="145">
        <f>0.21/7</f>
        <v>0.03</v>
      </c>
      <c r="N2" s="210" t="s">
        <v>299</v>
      </c>
      <c r="O2" s="211" t="s">
        <v>277</v>
      </c>
      <c r="P2" s="145" t="s">
        <v>302</v>
      </c>
      <c r="Q2" s="145" t="s">
        <v>304</v>
      </c>
      <c r="R2" s="145" t="s">
        <v>305</v>
      </c>
      <c r="S2" s="148" t="s">
        <v>307</v>
      </c>
      <c r="T2" s="151" t="s">
        <v>308</v>
      </c>
      <c r="U2" s="151" t="s">
        <v>217</v>
      </c>
      <c r="V2" s="178" t="s">
        <v>273</v>
      </c>
      <c r="W2" s="178" t="s">
        <v>272</v>
      </c>
    </row>
    <row r="3" spans="1:23">
      <c r="C3" s="8" t="s">
        <v>22</v>
      </c>
      <c r="D3" s="145" t="s">
        <v>290</v>
      </c>
      <c r="E3" s="145" t="s">
        <v>289</v>
      </c>
      <c r="F3" s="9" t="s">
        <v>293</v>
      </c>
      <c r="G3" s="9" t="s">
        <v>296</v>
      </c>
      <c r="H3" s="8" t="s">
        <v>22</v>
      </c>
      <c r="I3" s="8"/>
      <c r="J3" s="16"/>
      <c r="K3" s="8" t="s">
        <v>298</v>
      </c>
      <c r="L3" s="17"/>
      <c r="M3" s="145"/>
      <c r="N3" s="9" t="s">
        <v>276</v>
      </c>
      <c r="O3" s="9" t="s">
        <v>285</v>
      </c>
      <c r="P3" s="13"/>
      <c r="Q3" s="196" t="s">
        <v>285</v>
      </c>
      <c r="R3" s="13"/>
      <c r="S3" s="148" t="s">
        <v>215</v>
      </c>
      <c r="T3" s="34" t="s">
        <v>218</v>
      </c>
      <c r="U3" s="34" t="s">
        <v>309</v>
      </c>
    </row>
    <row r="4" spans="1:23">
      <c r="C4" s="8"/>
      <c r="D4" s="8"/>
      <c r="E4" s="196" t="s">
        <v>291</v>
      </c>
      <c r="F4" s="211" t="s">
        <v>294</v>
      </c>
      <c r="G4" s="211" t="s">
        <v>297</v>
      </c>
      <c r="H4" s="8" t="s">
        <v>38</v>
      </c>
      <c r="I4" s="8">
        <v>0.76724999999999999</v>
      </c>
      <c r="J4" s="16"/>
      <c r="K4" s="8"/>
      <c r="L4" s="17"/>
      <c r="M4" s="8"/>
      <c r="N4" s="210" t="s">
        <v>300</v>
      </c>
      <c r="O4" s="9"/>
      <c r="P4" s="196" t="s">
        <v>303</v>
      </c>
      <c r="Q4" s="13"/>
      <c r="R4" s="13"/>
      <c r="S4" s="147"/>
      <c r="T4" s="33" t="s">
        <v>219</v>
      </c>
    </row>
    <row r="5" spans="1:23">
      <c r="B5" s="34" t="s">
        <v>274</v>
      </c>
      <c r="C5" s="11" t="s">
        <v>41</v>
      </c>
      <c r="D5" s="12"/>
      <c r="E5" s="145" t="s">
        <v>278</v>
      </c>
      <c r="F5" s="10"/>
      <c r="G5" s="10"/>
      <c r="H5" s="13"/>
      <c r="I5" s="13">
        <f>I4/7</f>
        <v>0.10960714285714286</v>
      </c>
      <c r="J5" s="18"/>
      <c r="K5" s="13"/>
      <c r="L5" s="19"/>
      <c r="M5" s="13"/>
      <c r="N5" s="10"/>
      <c r="O5" s="10"/>
      <c r="P5" s="13"/>
      <c r="Q5" s="196"/>
      <c r="R5" s="145"/>
      <c r="S5" s="149"/>
      <c r="T5">
        <v>0.71099999999999997</v>
      </c>
      <c r="U5" s="151"/>
      <c r="W5" s="178" t="s">
        <v>272</v>
      </c>
    </row>
    <row r="6" spans="1:23" hidden="1">
      <c r="B6" s="14">
        <v>42005</v>
      </c>
      <c r="C6" s="12">
        <f>VLOOKUP(B6,'Hash distribution and Revenue '!B8:S748,10,1)</f>
        <v>0</v>
      </c>
      <c r="D6" t="e">
        <f>VLOOKUP(B6,'Hash distribution and Revenue '!B8:S748,3,1)</f>
        <v>#VALUE!</v>
      </c>
      <c r="E6" s="12" t="e">
        <f>D6*1000000</f>
        <v>#VALUE!</v>
      </c>
      <c r="F6" s="12" t="e">
        <f>E6/3.5</f>
        <v>#VALUE!</v>
      </c>
      <c r="G6" s="12" t="e">
        <f t="shared" ref="G6:G69" si="0">F6*1.2*24</f>
        <v>#VALUE!</v>
      </c>
      <c r="H6" s="12" t="e">
        <f t="shared" ref="H6:H69" si="1">G6*0.127</f>
        <v>#VALUE!</v>
      </c>
      <c r="I6" s="21" t="e">
        <f>G6*$I$5</f>
        <v>#VALUE!</v>
      </c>
      <c r="J6" s="12" t="e">
        <f t="shared" ref="J6:J69" si="2">G6*0.06</f>
        <v>#VALUE!</v>
      </c>
      <c r="K6" s="22" t="e">
        <f t="shared" ref="K6:K69" si="3">G6*0.05</f>
        <v>#VALUE!</v>
      </c>
      <c r="L6" s="12" t="e">
        <f t="shared" ref="L6:L69" si="4">G6*0.04</f>
        <v>#VALUE!</v>
      </c>
      <c r="M6" s="10" t="e">
        <f t="shared" ref="M6:M69" si="5">G6*0.02</f>
        <v>#VALUE!</v>
      </c>
      <c r="N6" s="12" t="e">
        <f t="shared" ref="N6:N69" si="6">F6*2200/7/547.5</f>
        <v>#VALUE!</v>
      </c>
      <c r="O6" s="12"/>
      <c r="P6" s="12" t="e">
        <f>I6+N6</f>
        <v>#VALUE!</v>
      </c>
      <c r="Q6" s="152"/>
      <c r="R6" s="152"/>
      <c r="S6" s="150" t="e">
        <f>(C6-P6)/C6</f>
        <v>#VALUE!</v>
      </c>
    </row>
    <row r="7" spans="1:23" hidden="1">
      <c r="B7" s="15">
        <v>42008</v>
      </c>
      <c r="C7" s="12">
        <f>VLOOKUP(B7,'Hash distribution and Revenue '!B9:S749,10,1)</f>
        <v>0</v>
      </c>
      <c r="D7" t="e">
        <f>VLOOKUP(B7,'Hash distribution and Revenue '!B9:S749,3,1)</f>
        <v>#VALUE!</v>
      </c>
      <c r="E7" s="12" t="e">
        <f t="shared" ref="E7:E70" si="7">D7*1000000</f>
        <v>#VALUE!</v>
      </c>
      <c r="F7" s="12" t="e">
        <f t="shared" ref="F7:F70" si="8">E7/3.5</f>
        <v>#VALUE!</v>
      </c>
      <c r="G7" t="e">
        <f t="shared" si="0"/>
        <v>#VALUE!</v>
      </c>
      <c r="H7" t="e">
        <f t="shared" si="1"/>
        <v>#VALUE!</v>
      </c>
      <c r="I7" s="21" t="e">
        <f t="shared" ref="I7:I70" si="9">G7*$I$5</f>
        <v>#VALUE!</v>
      </c>
      <c r="J7" t="e">
        <f t="shared" si="2"/>
        <v>#VALUE!</v>
      </c>
      <c r="K7" t="e">
        <f t="shared" si="3"/>
        <v>#VALUE!</v>
      </c>
      <c r="L7" t="e">
        <f t="shared" si="4"/>
        <v>#VALUE!</v>
      </c>
      <c r="M7" t="e">
        <f t="shared" si="5"/>
        <v>#VALUE!</v>
      </c>
      <c r="N7" t="e">
        <f t="shared" si="6"/>
        <v>#VALUE!</v>
      </c>
      <c r="P7" s="12" t="e">
        <f t="shared" ref="P7:P70" si="10">I7+N7</f>
        <v>#VALUE!</v>
      </c>
      <c r="Q7" s="152"/>
      <c r="R7" s="152"/>
      <c r="S7" s="150" t="e">
        <f t="shared" ref="S7:S70" si="11">(C7-P7)/C7</f>
        <v>#VALUE!</v>
      </c>
    </row>
    <row r="8" spans="1:23" hidden="1">
      <c r="B8" s="15">
        <v>42011</v>
      </c>
      <c r="C8" s="12">
        <f>VLOOKUP(B8,'Hash distribution and Revenue '!B10:S750,10,1)</f>
        <v>0</v>
      </c>
      <c r="D8" t="e">
        <f>VLOOKUP(B8,'Hash distribution and Revenue '!B10:S750,3,1)</f>
        <v>#VALUE!</v>
      </c>
      <c r="E8" s="12" t="e">
        <f t="shared" si="7"/>
        <v>#VALUE!</v>
      </c>
      <c r="F8" s="12" t="e">
        <f t="shared" si="8"/>
        <v>#VALUE!</v>
      </c>
      <c r="G8" t="e">
        <f t="shared" si="0"/>
        <v>#VALUE!</v>
      </c>
      <c r="H8" t="e">
        <f t="shared" si="1"/>
        <v>#VALUE!</v>
      </c>
      <c r="I8" s="21" t="e">
        <f t="shared" si="9"/>
        <v>#VALUE!</v>
      </c>
      <c r="J8" t="e">
        <f t="shared" si="2"/>
        <v>#VALUE!</v>
      </c>
      <c r="K8" t="e">
        <f t="shared" si="3"/>
        <v>#VALUE!</v>
      </c>
      <c r="L8" t="e">
        <f t="shared" si="4"/>
        <v>#VALUE!</v>
      </c>
      <c r="M8" t="e">
        <f t="shared" si="5"/>
        <v>#VALUE!</v>
      </c>
      <c r="N8" t="e">
        <f t="shared" si="6"/>
        <v>#VALUE!</v>
      </c>
      <c r="P8" s="12" t="e">
        <f t="shared" si="10"/>
        <v>#VALUE!</v>
      </c>
      <c r="Q8" s="152"/>
      <c r="R8" s="152"/>
      <c r="S8" s="150" t="e">
        <f t="shared" si="11"/>
        <v>#VALUE!</v>
      </c>
    </row>
    <row r="9" spans="1:23" hidden="1">
      <c r="B9" s="15">
        <v>42014</v>
      </c>
      <c r="C9" s="12">
        <f>VLOOKUP(B9,'Hash distribution and Revenue '!B11:S751,10,1)</f>
        <v>0</v>
      </c>
      <c r="D9" t="e">
        <f>VLOOKUP(B9,'Hash distribution and Revenue '!B11:S751,3,1)</f>
        <v>#VALUE!</v>
      </c>
      <c r="E9" s="12" t="e">
        <f t="shared" si="7"/>
        <v>#VALUE!</v>
      </c>
      <c r="F9" s="12" t="e">
        <f t="shared" si="8"/>
        <v>#VALUE!</v>
      </c>
      <c r="G9" t="e">
        <f t="shared" si="0"/>
        <v>#VALUE!</v>
      </c>
      <c r="H9" t="e">
        <f t="shared" si="1"/>
        <v>#VALUE!</v>
      </c>
      <c r="I9" s="21" t="e">
        <f t="shared" si="9"/>
        <v>#VALUE!</v>
      </c>
      <c r="J9" t="e">
        <f t="shared" si="2"/>
        <v>#VALUE!</v>
      </c>
      <c r="K9" t="e">
        <f t="shared" si="3"/>
        <v>#VALUE!</v>
      </c>
      <c r="L9" t="e">
        <f t="shared" si="4"/>
        <v>#VALUE!</v>
      </c>
      <c r="M9" t="e">
        <f t="shared" si="5"/>
        <v>#VALUE!</v>
      </c>
      <c r="N9" t="e">
        <f t="shared" si="6"/>
        <v>#VALUE!</v>
      </c>
      <c r="P9" s="12" t="e">
        <f t="shared" si="10"/>
        <v>#VALUE!</v>
      </c>
      <c r="Q9" s="152"/>
      <c r="R9" s="152"/>
      <c r="S9" s="150" t="e">
        <f t="shared" si="11"/>
        <v>#VALUE!</v>
      </c>
    </row>
    <row r="10" spans="1:23" hidden="1">
      <c r="B10" s="15">
        <v>42017</v>
      </c>
      <c r="C10" s="12">
        <f>VLOOKUP(B10,'Hash distribution and Revenue '!B12:S752,10,1)</f>
        <v>0</v>
      </c>
      <c r="D10" t="e">
        <f>VLOOKUP(B10,'Hash distribution and Revenue '!B12:S752,3,1)</f>
        <v>#VALUE!</v>
      </c>
      <c r="E10" s="12" t="e">
        <f t="shared" si="7"/>
        <v>#VALUE!</v>
      </c>
      <c r="F10" s="12" t="e">
        <f t="shared" si="8"/>
        <v>#VALUE!</v>
      </c>
      <c r="G10" t="e">
        <f t="shared" si="0"/>
        <v>#VALUE!</v>
      </c>
      <c r="H10" t="e">
        <f t="shared" si="1"/>
        <v>#VALUE!</v>
      </c>
      <c r="I10" s="21" t="e">
        <f t="shared" si="9"/>
        <v>#VALUE!</v>
      </c>
      <c r="J10" t="e">
        <f t="shared" si="2"/>
        <v>#VALUE!</v>
      </c>
      <c r="K10" t="e">
        <f t="shared" si="3"/>
        <v>#VALUE!</v>
      </c>
      <c r="L10" t="e">
        <f t="shared" si="4"/>
        <v>#VALUE!</v>
      </c>
      <c r="M10" t="e">
        <f t="shared" si="5"/>
        <v>#VALUE!</v>
      </c>
      <c r="N10" t="e">
        <f t="shared" si="6"/>
        <v>#VALUE!</v>
      </c>
      <c r="P10" s="12" t="e">
        <f t="shared" si="10"/>
        <v>#VALUE!</v>
      </c>
      <c r="Q10" s="152"/>
      <c r="R10" s="152"/>
      <c r="S10" s="150" t="e">
        <f t="shared" si="11"/>
        <v>#VALUE!</v>
      </c>
    </row>
    <row r="11" spans="1:23" hidden="1">
      <c r="B11" s="15">
        <v>42020</v>
      </c>
      <c r="C11" s="12">
        <f>VLOOKUP(B11,'Hash distribution and Revenue '!B13:S753,10,1)</f>
        <v>0</v>
      </c>
      <c r="D11" t="e">
        <f>VLOOKUP(B11,'Hash distribution and Revenue '!B13:S753,3,1)</f>
        <v>#VALUE!</v>
      </c>
      <c r="E11" s="12" t="e">
        <f t="shared" si="7"/>
        <v>#VALUE!</v>
      </c>
      <c r="F11" s="12" t="e">
        <f t="shared" si="8"/>
        <v>#VALUE!</v>
      </c>
      <c r="G11" t="e">
        <f t="shared" si="0"/>
        <v>#VALUE!</v>
      </c>
      <c r="H11" t="e">
        <f t="shared" si="1"/>
        <v>#VALUE!</v>
      </c>
      <c r="I11" s="21" t="e">
        <f t="shared" si="9"/>
        <v>#VALUE!</v>
      </c>
      <c r="J11" t="e">
        <f t="shared" si="2"/>
        <v>#VALUE!</v>
      </c>
      <c r="K11" t="e">
        <f t="shared" si="3"/>
        <v>#VALUE!</v>
      </c>
      <c r="L11" t="e">
        <f t="shared" si="4"/>
        <v>#VALUE!</v>
      </c>
      <c r="M11" t="e">
        <f t="shared" si="5"/>
        <v>#VALUE!</v>
      </c>
      <c r="N11" t="e">
        <f t="shared" si="6"/>
        <v>#VALUE!</v>
      </c>
      <c r="P11" s="12" t="e">
        <f t="shared" si="10"/>
        <v>#VALUE!</v>
      </c>
      <c r="Q11" s="152"/>
      <c r="R11" s="152"/>
      <c r="S11" s="150" t="e">
        <f t="shared" si="11"/>
        <v>#VALUE!</v>
      </c>
    </row>
    <row r="12" spans="1:23" hidden="1">
      <c r="B12" s="15">
        <v>42023</v>
      </c>
      <c r="C12" s="12">
        <f>VLOOKUP(B12,'Hash distribution and Revenue '!B14:S754,10,1)</f>
        <v>0</v>
      </c>
      <c r="D12" t="e">
        <f>VLOOKUP(B12,'Hash distribution and Revenue '!B14:S754,3,1)</f>
        <v>#VALUE!</v>
      </c>
      <c r="E12" s="12" t="e">
        <f t="shared" si="7"/>
        <v>#VALUE!</v>
      </c>
      <c r="F12" s="12" t="e">
        <f t="shared" si="8"/>
        <v>#VALUE!</v>
      </c>
      <c r="G12" t="e">
        <f t="shared" si="0"/>
        <v>#VALUE!</v>
      </c>
      <c r="H12" t="e">
        <f t="shared" si="1"/>
        <v>#VALUE!</v>
      </c>
      <c r="I12" s="21" t="e">
        <f t="shared" si="9"/>
        <v>#VALUE!</v>
      </c>
      <c r="J12" t="e">
        <f t="shared" si="2"/>
        <v>#VALUE!</v>
      </c>
      <c r="K12" t="e">
        <f t="shared" si="3"/>
        <v>#VALUE!</v>
      </c>
      <c r="L12" t="e">
        <f t="shared" si="4"/>
        <v>#VALUE!</v>
      </c>
      <c r="M12" t="e">
        <f t="shared" si="5"/>
        <v>#VALUE!</v>
      </c>
      <c r="N12" t="e">
        <f t="shared" si="6"/>
        <v>#VALUE!</v>
      </c>
      <c r="P12" s="12" t="e">
        <f t="shared" si="10"/>
        <v>#VALUE!</v>
      </c>
      <c r="Q12" s="152"/>
      <c r="R12" s="152"/>
      <c r="S12" s="150" t="e">
        <f t="shared" si="11"/>
        <v>#VALUE!</v>
      </c>
    </row>
    <row r="13" spans="1:23" hidden="1">
      <c r="B13" s="15">
        <v>42026</v>
      </c>
      <c r="C13" s="12">
        <f>VLOOKUP(B13,'Hash distribution and Revenue '!B15:S755,10,1)</f>
        <v>0</v>
      </c>
      <c r="D13" t="e">
        <f>VLOOKUP(B13,'Hash distribution and Revenue '!B15:S755,3,1)</f>
        <v>#VALUE!</v>
      </c>
      <c r="E13" s="12" t="e">
        <f t="shared" si="7"/>
        <v>#VALUE!</v>
      </c>
      <c r="F13" s="12" t="e">
        <f t="shared" si="8"/>
        <v>#VALUE!</v>
      </c>
      <c r="G13" t="e">
        <f t="shared" si="0"/>
        <v>#VALUE!</v>
      </c>
      <c r="H13" t="e">
        <f t="shared" si="1"/>
        <v>#VALUE!</v>
      </c>
      <c r="I13" s="21" t="e">
        <f t="shared" si="9"/>
        <v>#VALUE!</v>
      </c>
      <c r="J13" t="e">
        <f t="shared" si="2"/>
        <v>#VALUE!</v>
      </c>
      <c r="K13" t="e">
        <f t="shared" si="3"/>
        <v>#VALUE!</v>
      </c>
      <c r="L13" t="e">
        <f t="shared" si="4"/>
        <v>#VALUE!</v>
      </c>
      <c r="M13" t="e">
        <f t="shared" si="5"/>
        <v>#VALUE!</v>
      </c>
      <c r="N13" t="e">
        <f t="shared" si="6"/>
        <v>#VALUE!</v>
      </c>
      <c r="P13" s="12" t="e">
        <f t="shared" si="10"/>
        <v>#VALUE!</v>
      </c>
      <c r="Q13" s="152"/>
      <c r="R13" s="152"/>
      <c r="S13" s="150" t="e">
        <f t="shared" si="11"/>
        <v>#VALUE!</v>
      </c>
    </row>
    <row r="14" spans="1:23" hidden="1">
      <c r="B14" s="15">
        <v>42029</v>
      </c>
      <c r="C14" s="12">
        <f>VLOOKUP(B14,'Hash distribution and Revenue '!B16:S756,10,1)</f>
        <v>0</v>
      </c>
      <c r="D14" t="e">
        <f>VLOOKUP(B14,'Hash distribution and Revenue '!B16:S756,3,1)</f>
        <v>#VALUE!</v>
      </c>
      <c r="E14" s="12" t="e">
        <f t="shared" si="7"/>
        <v>#VALUE!</v>
      </c>
      <c r="F14" s="12" t="e">
        <f t="shared" si="8"/>
        <v>#VALUE!</v>
      </c>
      <c r="G14" t="e">
        <f t="shared" si="0"/>
        <v>#VALUE!</v>
      </c>
      <c r="H14" t="e">
        <f t="shared" si="1"/>
        <v>#VALUE!</v>
      </c>
      <c r="I14" s="21" t="e">
        <f t="shared" si="9"/>
        <v>#VALUE!</v>
      </c>
      <c r="J14" t="e">
        <f t="shared" si="2"/>
        <v>#VALUE!</v>
      </c>
      <c r="K14" t="e">
        <f t="shared" si="3"/>
        <v>#VALUE!</v>
      </c>
      <c r="L14" t="e">
        <f t="shared" si="4"/>
        <v>#VALUE!</v>
      </c>
      <c r="M14" t="e">
        <f t="shared" si="5"/>
        <v>#VALUE!</v>
      </c>
      <c r="N14" t="e">
        <f t="shared" si="6"/>
        <v>#VALUE!</v>
      </c>
      <c r="P14" s="12" t="e">
        <f t="shared" si="10"/>
        <v>#VALUE!</v>
      </c>
      <c r="Q14" s="152"/>
      <c r="R14" s="152"/>
      <c r="S14" s="150" t="e">
        <f t="shared" si="11"/>
        <v>#VALUE!</v>
      </c>
    </row>
    <row r="15" spans="1:23" hidden="1">
      <c r="B15" s="15">
        <v>42032</v>
      </c>
      <c r="C15" s="12">
        <f>VLOOKUP(B15,'Hash distribution and Revenue '!B17:S757,10,1)</f>
        <v>0</v>
      </c>
      <c r="D15" t="e">
        <f>VLOOKUP(B15,'Hash distribution and Revenue '!B17:S757,3,1)</f>
        <v>#VALUE!</v>
      </c>
      <c r="E15" s="12" t="e">
        <f t="shared" si="7"/>
        <v>#VALUE!</v>
      </c>
      <c r="F15" s="12" t="e">
        <f t="shared" si="8"/>
        <v>#VALUE!</v>
      </c>
      <c r="G15" t="e">
        <f t="shared" si="0"/>
        <v>#VALUE!</v>
      </c>
      <c r="H15" t="e">
        <f t="shared" si="1"/>
        <v>#VALUE!</v>
      </c>
      <c r="I15" s="21" t="e">
        <f t="shared" si="9"/>
        <v>#VALUE!</v>
      </c>
      <c r="J15" t="e">
        <f t="shared" si="2"/>
        <v>#VALUE!</v>
      </c>
      <c r="K15" t="e">
        <f t="shared" si="3"/>
        <v>#VALUE!</v>
      </c>
      <c r="L15" t="e">
        <f t="shared" si="4"/>
        <v>#VALUE!</v>
      </c>
      <c r="M15" t="e">
        <f t="shared" si="5"/>
        <v>#VALUE!</v>
      </c>
      <c r="N15" t="e">
        <f t="shared" si="6"/>
        <v>#VALUE!</v>
      </c>
      <c r="P15" s="12" t="e">
        <f t="shared" si="10"/>
        <v>#VALUE!</v>
      </c>
      <c r="Q15" s="152"/>
      <c r="R15" s="152"/>
      <c r="S15" s="150" t="e">
        <f t="shared" si="11"/>
        <v>#VALUE!</v>
      </c>
    </row>
    <row r="16" spans="1:23" hidden="1">
      <c r="B16" s="15">
        <v>42035</v>
      </c>
      <c r="C16" s="12">
        <f>VLOOKUP(B16,'Hash distribution and Revenue '!B18:S758,10,1)</f>
        <v>0</v>
      </c>
      <c r="D16" t="e">
        <f>VLOOKUP(B16,'Hash distribution and Revenue '!B18:S758,3,1)</f>
        <v>#VALUE!</v>
      </c>
      <c r="E16" s="12" t="e">
        <f t="shared" si="7"/>
        <v>#VALUE!</v>
      </c>
      <c r="F16" s="12" t="e">
        <f t="shared" si="8"/>
        <v>#VALUE!</v>
      </c>
      <c r="G16" t="e">
        <f t="shared" si="0"/>
        <v>#VALUE!</v>
      </c>
      <c r="H16" t="e">
        <f t="shared" si="1"/>
        <v>#VALUE!</v>
      </c>
      <c r="I16" s="21" t="e">
        <f t="shared" si="9"/>
        <v>#VALUE!</v>
      </c>
      <c r="J16" t="e">
        <f t="shared" si="2"/>
        <v>#VALUE!</v>
      </c>
      <c r="K16" t="e">
        <f t="shared" si="3"/>
        <v>#VALUE!</v>
      </c>
      <c r="L16" t="e">
        <f t="shared" si="4"/>
        <v>#VALUE!</v>
      </c>
      <c r="M16" t="e">
        <f t="shared" si="5"/>
        <v>#VALUE!</v>
      </c>
      <c r="N16" t="e">
        <f t="shared" si="6"/>
        <v>#VALUE!</v>
      </c>
      <c r="P16" s="12" t="e">
        <f t="shared" si="10"/>
        <v>#VALUE!</v>
      </c>
      <c r="Q16" s="152"/>
      <c r="R16" s="152"/>
      <c r="S16" s="150" t="e">
        <f t="shared" si="11"/>
        <v>#VALUE!</v>
      </c>
    </row>
    <row r="17" spans="2:19" hidden="1">
      <c r="B17" s="15">
        <v>42038</v>
      </c>
      <c r="C17" s="12">
        <f>VLOOKUP(B17,'Hash distribution and Revenue '!B19:S759,10,1)</f>
        <v>0</v>
      </c>
      <c r="D17" t="e">
        <f>VLOOKUP(B17,'Hash distribution and Revenue '!B19:S759,3,1)</f>
        <v>#VALUE!</v>
      </c>
      <c r="E17" s="12" t="e">
        <f t="shared" si="7"/>
        <v>#VALUE!</v>
      </c>
      <c r="F17" s="12" t="e">
        <f t="shared" si="8"/>
        <v>#VALUE!</v>
      </c>
      <c r="G17" t="e">
        <f t="shared" si="0"/>
        <v>#VALUE!</v>
      </c>
      <c r="H17" t="e">
        <f t="shared" si="1"/>
        <v>#VALUE!</v>
      </c>
      <c r="I17" s="21" t="e">
        <f t="shared" si="9"/>
        <v>#VALUE!</v>
      </c>
      <c r="J17" t="e">
        <f t="shared" si="2"/>
        <v>#VALUE!</v>
      </c>
      <c r="K17" t="e">
        <f t="shared" si="3"/>
        <v>#VALUE!</v>
      </c>
      <c r="L17" t="e">
        <f t="shared" si="4"/>
        <v>#VALUE!</v>
      </c>
      <c r="M17" t="e">
        <f t="shared" si="5"/>
        <v>#VALUE!</v>
      </c>
      <c r="N17" t="e">
        <f t="shared" si="6"/>
        <v>#VALUE!</v>
      </c>
      <c r="P17" s="12" t="e">
        <f t="shared" si="10"/>
        <v>#VALUE!</v>
      </c>
      <c r="Q17" s="152"/>
      <c r="R17" s="152"/>
      <c r="S17" s="150" t="e">
        <f t="shared" si="11"/>
        <v>#VALUE!</v>
      </c>
    </row>
    <row r="18" spans="2:19" hidden="1">
      <c r="B18" s="15">
        <v>42041</v>
      </c>
      <c r="C18" s="12">
        <f>VLOOKUP(B18,'Hash distribution and Revenue '!B20:S760,10,1)</f>
        <v>0</v>
      </c>
      <c r="D18" t="e">
        <f>VLOOKUP(B18,'Hash distribution and Revenue '!B20:S760,3,1)</f>
        <v>#VALUE!</v>
      </c>
      <c r="E18" s="12" t="e">
        <f t="shared" si="7"/>
        <v>#VALUE!</v>
      </c>
      <c r="F18" s="12" t="e">
        <f t="shared" si="8"/>
        <v>#VALUE!</v>
      </c>
      <c r="G18" t="e">
        <f t="shared" si="0"/>
        <v>#VALUE!</v>
      </c>
      <c r="H18" t="e">
        <f t="shared" si="1"/>
        <v>#VALUE!</v>
      </c>
      <c r="I18" s="21" t="e">
        <f t="shared" si="9"/>
        <v>#VALUE!</v>
      </c>
      <c r="J18" t="e">
        <f t="shared" si="2"/>
        <v>#VALUE!</v>
      </c>
      <c r="K18" t="e">
        <f t="shared" si="3"/>
        <v>#VALUE!</v>
      </c>
      <c r="L18" t="e">
        <f t="shared" si="4"/>
        <v>#VALUE!</v>
      </c>
      <c r="M18" t="e">
        <f t="shared" si="5"/>
        <v>#VALUE!</v>
      </c>
      <c r="N18" t="e">
        <f t="shared" si="6"/>
        <v>#VALUE!</v>
      </c>
      <c r="P18" s="12" t="e">
        <f t="shared" si="10"/>
        <v>#VALUE!</v>
      </c>
      <c r="Q18" s="152"/>
      <c r="R18" s="152"/>
      <c r="S18" s="150" t="e">
        <f t="shared" si="11"/>
        <v>#VALUE!</v>
      </c>
    </row>
    <row r="19" spans="2:19" hidden="1">
      <c r="B19" s="15">
        <v>42044</v>
      </c>
      <c r="C19" s="12">
        <f>VLOOKUP(B19,'Hash distribution and Revenue '!B21:S761,10,1)</f>
        <v>0</v>
      </c>
      <c r="D19" t="e">
        <f>VLOOKUP(B19,'Hash distribution and Revenue '!B21:S761,3,1)</f>
        <v>#VALUE!</v>
      </c>
      <c r="E19" s="12" t="e">
        <f t="shared" si="7"/>
        <v>#VALUE!</v>
      </c>
      <c r="F19" s="12" t="e">
        <f t="shared" si="8"/>
        <v>#VALUE!</v>
      </c>
      <c r="G19" t="e">
        <f t="shared" si="0"/>
        <v>#VALUE!</v>
      </c>
      <c r="H19" t="e">
        <f t="shared" si="1"/>
        <v>#VALUE!</v>
      </c>
      <c r="I19" s="21" t="e">
        <f t="shared" si="9"/>
        <v>#VALUE!</v>
      </c>
      <c r="J19" t="e">
        <f t="shared" si="2"/>
        <v>#VALUE!</v>
      </c>
      <c r="K19" t="e">
        <f t="shared" si="3"/>
        <v>#VALUE!</v>
      </c>
      <c r="L19" t="e">
        <f t="shared" si="4"/>
        <v>#VALUE!</v>
      </c>
      <c r="M19" t="e">
        <f t="shared" si="5"/>
        <v>#VALUE!</v>
      </c>
      <c r="N19" t="e">
        <f t="shared" si="6"/>
        <v>#VALUE!</v>
      </c>
      <c r="P19" s="12" t="e">
        <f t="shared" si="10"/>
        <v>#VALUE!</v>
      </c>
      <c r="Q19" s="152"/>
      <c r="R19" s="152"/>
      <c r="S19" s="150" t="e">
        <f t="shared" si="11"/>
        <v>#VALUE!</v>
      </c>
    </row>
    <row r="20" spans="2:19" hidden="1">
      <c r="B20" s="15">
        <v>42047</v>
      </c>
      <c r="C20" s="12">
        <f>VLOOKUP(B20,'Hash distribution and Revenue '!B22:S762,10,1)</f>
        <v>0</v>
      </c>
      <c r="D20" t="e">
        <f>VLOOKUP(B20,'Hash distribution and Revenue '!B22:S762,3,1)</f>
        <v>#VALUE!</v>
      </c>
      <c r="E20" s="12" t="e">
        <f t="shared" si="7"/>
        <v>#VALUE!</v>
      </c>
      <c r="F20" s="12" t="e">
        <f t="shared" si="8"/>
        <v>#VALUE!</v>
      </c>
      <c r="G20" t="e">
        <f t="shared" si="0"/>
        <v>#VALUE!</v>
      </c>
      <c r="H20" t="e">
        <f t="shared" si="1"/>
        <v>#VALUE!</v>
      </c>
      <c r="I20" s="21" t="e">
        <f t="shared" si="9"/>
        <v>#VALUE!</v>
      </c>
      <c r="J20" t="e">
        <f t="shared" si="2"/>
        <v>#VALUE!</v>
      </c>
      <c r="K20" t="e">
        <f t="shared" si="3"/>
        <v>#VALUE!</v>
      </c>
      <c r="L20" t="e">
        <f t="shared" si="4"/>
        <v>#VALUE!</v>
      </c>
      <c r="M20" t="e">
        <f t="shared" si="5"/>
        <v>#VALUE!</v>
      </c>
      <c r="N20" t="e">
        <f t="shared" si="6"/>
        <v>#VALUE!</v>
      </c>
      <c r="P20" s="12" t="e">
        <f t="shared" si="10"/>
        <v>#VALUE!</v>
      </c>
      <c r="Q20" s="152"/>
      <c r="R20" s="152"/>
      <c r="S20" s="150" t="e">
        <f t="shared" si="11"/>
        <v>#VALUE!</v>
      </c>
    </row>
    <row r="21" spans="2:19" hidden="1">
      <c r="B21" s="15">
        <v>42050</v>
      </c>
      <c r="C21" s="12">
        <f>VLOOKUP(B21,'Hash distribution and Revenue '!B23:S763,10,1)</f>
        <v>0</v>
      </c>
      <c r="D21" t="e">
        <f>VLOOKUP(B21,'Hash distribution and Revenue '!B23:S763,3,1)</f>
        <v>#VALUE!</v>
      </c>
      <c r="E21" s="12" t="e">
        <f t="shared" si="7"/>
        <v>#VALUE!</v>
      </c>
      <c r="F21" s="12" t="e">
        <f t="shared" si="8"/>
        <v>#VALUE!</v>
      </c>
      <c r="G21" t="e">
        <f t="shared" si="0"/>
        <v>#VALUE!</v>
      </c>
      <c r="H21" t="e">
        <f t="shared" si="1"/>
        <v>#VALUE!</v>
      </c>
      <c r="I21" s="21" t="e">
        <f t="shared" si="9"/>
        <v>#VALUE!</v>
      </c>
      <c r="J21" t="e">
        <f t="shared" si="2"/>
        <v>#VALUE!</v>
      </c>
      <c r="K21" t="e">
        <f t="shared" si="3"/>
        <v>#VALUE!</v>
      </c>
      <c r="L21" t="e">
        <f t="shared" si="4"/>
        <v>#VALUE!</v>
      </c>
      <c r="M21" t="e">
        <f t="shared" si="5"/>
        <v>#VALUE!</v>
      </c>
      <c r="N21" t="e">
        <f t="shared" si="6"/>
        <v>#VALUE!</v>
      </c>
      <c r="P21" s="12" t="e">
        <f t="shared" si="10"/>
        <v>#VALUE!</v>
      </c>
      <c r="Q21" s="152"/>
      <c r="R21" s="152"/>
      <c r="S21" s="150" t="e">
        <f t="shared" si="11"/>
        <v>#VALUE!</v>
      </c>
    </row>
    <row r="22" spans="2:19" hidden="1">
      <c r="B22" s="15">
        <v>42053</v>
      </c>
      <c r="C22" s="12">
        <f>VLOOKUP(B22,'Hash distribution and Revenue '!B24:S764,10,1)</f>
        <v>0</v>
      </c>
      <c r="D22" t="e">
        <f>VLOOKUP(B22,'Hash distribution and Revenue '!B24:S764,3,1)</f>
        <v>#VALUE!</v>
      </c>
      <c r="E22" s="12" t="e">
        <f t="shared" si="7"/>
        <v>#VALUE!</v>
      </c>
      <c r="F22" s="12" t="e">
        <f t="shared" si="8"/>
        <v>#VALUE!</v>
      </c>
      <c r="G22" t="e">
        <f t="shared" si="0"/>
        <v>#VALUE!</v>
      </c>
      <c r="H22" t="e">
        <f t="shared" si="1"/>
        <v>#VALUE!</v>
      </c>
      <c r="I22" s="21" t="e">
        <f t="shared" si="9"/>
        <v>#VALUE!</v>
      </c>
      <c r="J22" t="e">
        <f t="shared" si="2"/>
        <v>#VALUE!</v>
      </c>
      <c r="K22" t="e">
        <f t="shared" si="3"/>
        <v>#VALUE!</v>
      </c>
      <c r="L22" t="e">
        <f t="shared" si="4"/>
        <v>#VALUE!</v>
      </c>
      <c r="M22" t="e">
        <f t="shared" si="5"/>
        <v>#VALUE!</v>
      </c>
      <c r="N22" t="e">
        <f t="shared" si="6"/>
        <v>#VALUE!</v>
      </c>
      <c r="P22" s="12" t="e">
        <f t="shared" si="10"/>
        <v>#VALUE!</v>
      </c>
      <c r="Q22" s="152"/>
      <c r="R22" s="152"/>
      <c r="S22" s="150" t="e">
        <f t="shared" si="11"/>
        <v>#VALUE!</v>
      </c>
    </row>
    <row r="23" spans="2:19" hidden="1">
      <c r="B23" s="15">
        <v>42056</v>
      </c>
      <c r="C23" s="12">
        <f>VLOOKUP(B23,'Hash distribution and Revenue '!B25:S765,10,1)</f>
        <v>0</v>
      </c>
      <c r="D23" t="e">
        <f>VLOOKUP(B23,'Hash distribution and Revenue '!B25:S765,3,1)</f>
        <v>#VALUE!</v>
      </c>
      <c r="E23" s="12" t="e">
        <f t="shared" si="7"/>
        <v>#VALUE!</v>
      </c>
      <c r="F23" s="12" t="e">
        <f t="shared" si="8"/>
        <v>#VALUE!</v>
      </c>
      <c r="G23" t="e">
        <f t="shared" si="0"/>
        <v>#VALUE!</v>
      </c>
      <c r="H23" t="e">
        <f t="shared" si="1"/>
        <v>#VALUE!</v>
      </c>
      <c r="I23" s="21" t="e">
        <f t="shared" si="9"/>
        <v>#VALUE!</v>
      </c>
      <c r="J23" t="e">
        <f t="shared" si="2"/>
        <v>#VALUE!</v>
      </c>
      <c r="K23" t="e">
        <f t="shared" si="3"/>
        <v>#VALUE!</v>
      </c>
      <c r="L23" t="e">
        <f t="shared" si="4"/>
        <v>#VALUE!</v>
      </c>
      <c r="M23" t="e">
        <f t="shared" si="5"/>
        <v>#VALUE!</v>
      </c>
      <c r="N23" t="e">
        <f t="shared" si="6"/>
        <v>#VALUE!</v>
      </c>
      <c r="P23" s="12" t="e">
        <f t="shared" si="10"/>
        <v>#VALUE!</v>
      </c>
      <c r="Q23" s="152"/>
      <c r="R23" s="152"/>
      <c r="S23" s="150" t="e">
        <f t="shared" si="11"/>
        <v>#VALUE!</v>
      </c>
    </row>
    <row r="24" spans="2:19" hidden="1">
      <c r="B24" s="15">
        <v>42059</v>
      </c>
      <c r="C24" s="12">
        <f>VLOOKUP(B24,'Hash distribution and Revenue '!B26:S766,10,1)</f>
        <v>0</v>
      </c>
      <c r="D24" t="e">
        <f>VLOOKUP(B24,'Hash distribution and Revenue '!B26:S766,3,1)</f>
        <v>#VALUE!</v>
      </c>
      <c r="E24" s="12" t="e">
        <f t="shared" si="7"/>
        <v>#VALUE!</v>
      </c>
      <c r="F24" s="12" t="e">
        <f t="shared" si="8"/>
        <v>#VALUE!</v>
      </c>
      <c r="G24" t="e">
        <f t="shared" si="0"/>
        <v>#VALUE!</v>
      </c>
      <c r="H24" t="e">
        <f t="shared" si="1"/>
        <v>#VALUE!</v>
      </c>
      <c r="I24" s="21" t="e">
        <f t="shared" si="9"/>
        <v>#VALUE!</v>
      </c>
      <c r="J24" t="e">
        <f t="shared" si="2"/>
        <v>#VALUE!</v>
      </c>
      <c r="K24" t="e">
        <f t="shared" si="3"/>
        <v>#VALUE!</v>
      </c>
      <c r="L24" t="e">
        <f t="shared" si="4"/>
        <v>#VALUE!</v>
      </c>
      <c r="M24" t="e">
        <f t="shared" si="5"/>
        <v>#VALUE!</v>
      </c>
      <c r="N24" t="e">
        <f t="shared" si="6"/>
        <v>#VALUE!</v>
      </c>
      <c r="P24" s="12" t="e">
        <f t="shared" si="10"/>
        <v>#VALUE!</v>
      </c>
      <c r="Q24" s="152"/>
      <c r="R24" s="152"/>
      <c r="S24" s="150" t="e">
        <f t="shared" si="11"/>
        <v>#VALUE!</v>
      </c>
    </row>
    <row r="25" spans="2:19" hidden="1">
      <c r="B25" s="15">
        <v>42062</v>
      </c>
      <c r="C25" s="12">
        <f>VLOOKUP(B25,'Hash distribution and Revenue '!B27:S767,10,1)</f>
        <v>0</v>
      </c>
      <c r="D25" t="e">
        <f>VLOOKUP(B25,'Hash distribution and Revenue '!B27:S767,3,1)</f>
        <v>#VALUE!</v>
      </c>
      <c r="E25" s="12" t="e">
        <f t="shared" si="7"/>
        <v>#VALUE!</v>
      </c>
      <c r="F25" s="12" t="e">
        <f t="shared" si="8"/>
        <v>#VALUE!</v>
      </c>
      <c r="G25" t="e">
        <f t="shared" si="0"/>
        <v>#VALUE!</v>
      </c>
      <c r="H25" t="e">
        <f t="shared" si="1"/>
        <v>#VALUE!</v>
      </c>
      <c r="I25" s="21" t="e">
        <f t="shared" si="9"/>
        <v>#VALUE!</v>
      </c>
      <c r="J25" t="e">
        <f t="shared" si="2"/>
        <v>#VALUE!</v>
      </c>
      <c r="K25" t="e">
        <f t="shared" si="3"/>
        <v>#VALUE!</v>
      </c>
      <c r="L25" t="e">
        <f t="shared" si="4"/>
        <v>#VALUE!</v>
      </c>
      <c r="M25" t="e">
        <f t="shared" si="5"/>
        <v>#VALUE!</v>
      </c>
      <c r="N25" t="e">
        <f t="shared" si="6"/>
        <v>#VALUE!</v>
      </c>
      <c r="P25" s="12" t="e">
        <f t="shared" si="10"/>
        <v>#VALUE!</v>
      </c>
      <c r="Q25" s="152"/>
      <c r="R25" s="152"/>
      <c r="S25" s="150" t="e">
        <f t="shared" si="11"/>
        <v>#VALUE!</v>
      </c>
    </row>
    <row r="26" spans="2:19" hidden="1">
      <c r="B26" s="15">
        <v>42065</v>
      </c>
      <c r="C26" s="12">
        <f>VLOOKUP(B26,'Hash distribution and Revenue '!B28:S768,10,1)</f>
        <v>0</v>
      </c>
      <c r="D26" t="e">
        <f>VLOOKUP(B26,'Hash distribution and Revenue '!B28:S768,3,1)</f>
        <v>#VALUE!</v>
      </c>
      <c r="E26" s="12" t="e">
        <f t="shared" si="7"/>
        <v>#VALUE!</v>
      </c>
      <c r="F26" s="12" t="e">
        <f t="shared" si="8"/>
        <v>#VALUE!</v>
      </c>
      <c r="G26" t="e">
        <f t="shared" si="0"/>
        <v>#VALUE!</v>
      </c>
      <c r="H26" t="e">
        <f t="shared" si="1"/>
        <v>#VALUE!</v>
      </c>
      <c r="I26" s="21" t="e">
        <f t="shared" si="9"/>
        <v>#VALUE!</v>
      </c>
      <c r="J26" t="e">
        <f t="shared" si="2"/>
        <v>#VALUE!</v>
      </c>
      <c r="K26" t="e">
        <f t="shared" si="3"/>
        <v>#VALUE!</v>
      </c>
      <c r="L26" t="e">
        <f t="shared" si="4"/>
        <v>#VALUE!</v>
      </c>
      <c r="M26" t="e">
        <f t="shared" si="5"/>
        <v>#VALUE!</v>
      </c>
      <c r="N26" t="e">
        <f t="shared" si="6"/>
        <v>#VALUE!</v>
      </c>
      <c r="P26" s="12" t="e">
        <f t="shared" si="10"/>
        <v>#VALUE!</v>
      </c>
      <c r="Q26" s="152"/>
      <c r="R26" s="152"/>
      <c r="S26" s="150" t="e">
        <f t="shared" si="11"/>
        <v>#VALUE!</v>
      </c>
    </row>
    <row r="27" spans="2:19" hidden="1">
      <c r="B27" s="15">
        <v>42068</v>
      </c>
      <c r="C27" s="12">
        <f>VLOOKUP(B27,'Hash distribution and Revenue '!B29:S769,10,1)</f>
        <v>0</v>
      </c>
      <c r="D27" t="e">
        <f>VLOOKUP(B27,'Hash distribution and Revenue '!B29:S769,3,1)</f>
        <v>#VALUE!</v>
      </c>
      <c r="E27" s="12" t="e">
        <f t="shared" si="7"/>
        <v>#VALUE!</v>
      </c>
      <c r="F27" s="12" t="e">
        <f t="shared" si="8"/>
        <v>#VALUE!</v>
      </c>
      <c r="G27" t="e">
        <f t="shared" si="0"/>
        <v>#VALUE!</v>
      </c>
      <c r="H27" t="e">
        <f t="shared" si="1"/>
        <v>#VALUE!</v>
      </c>
      <c r="I27" s="21" t="e">
        <f t="shared" si="9"/>
        <v>#VALUE!</v>
      </c>
      <c r="J27" t="e">
        <f t="shared" si="2"/>
        <v>#VALUE!</v>
      </c>
      <c r="K27" t="e">
        <f t="shared" si="3"/>
        <v>#VALUE!</v>
      </c>
      <c r="L27" t="e">
        <f t="shared" si="4"/>
        <v>#VALUE!</v>
      </c>
      <c r="M27" t="e">
        <f t="shared" si="5"/>
        <v>#VALUE!</v>
      </c>
      <c r="N27" t="e">
        <f t="shared" si="6"/>
        <v>#VALUE!</v>
      </c>
      <c r="P27" s="12" t="e">
        <f t="shared" si="10"/>
        <v>#VALUE!</v>
      </c>
      <c r="Q27" s="152"/>
      <c r="R27" s="152"/>
      <c r="S27" s="150" t="e">
        <f t="shared" si="11"/>
        <v>#VALUE!</v>
      </c>
    </row>
    <row r="28" spans="2:19" hidden="1">
      <c r="B28" s="15">
        <v>42071</v>
      </c>
      <c r="C28" s="12">
        <f>VLOOKUP(B28,'Hash distribution and Revenue '!B30:S770,10,1)</f>
        <v>0</v>
      </c>
      <c r="D28" t="e">
        <f>VLOOKUP(B28,'Hash distribution and Revenue '!B30:S770,3,1)</f>
        <v>#VALUE!</v>
      </c>
      <c r="E28" s="12" t="e">
        <f t="shared" si="7"/>
        <v>#VALUE!</v>
      </c>
      <c r="F28" s="12" t="e">
        <f t="shared" si="8"/>
        <v>#VALUE!</v>
      </c>
      <c r="G28" t="e">
        <f t="shared" si="0"/>
        <v>#VALUE!</v>
      </c>
      <c r="H28" t="e">
        <f t="shared" si="1"/>
        <v>#VALUE!</v>
      </c>
      <c r="I28" s="21" t="e">
        <f t="shared" si="9"/>
        <v>#VALUE!</v>
      </c>
      <c r="J28" t="e">
        <f t="shared" si="2"/>
        <v>#VALUE!</v>
      </c>
      <c r="K28" t="e">
        <f t="shared" si="3"/>
        <v>#VALUE!</v>
      </c>
      <c r="L28" t="e">
        <f t="shared" si="4"/>
        <v>#VALUE!</v>
      </c>
      <c r="M28" t="e">
        <f t="shared" si="5"/>
        <v>#VALUE!</v>
      </c>
      <c r="N28" t="e">
        <f t="shared" si="6"/>
        <v>#VALUE!</v>
      </c>
      <c r="P28" s="12" t="e">
        <f t="shared" si="10"/>
        <v>#VALUE!</v>
      </c>
      <c r="Q28" s="152"/>
      <c r="R28" s="152"/>
      <c r="S28" s="150" t="e">
        <f t="shared" si="11"/>
        <v>#VALUE!</v>
      </c>
    </row>
    <row r="29" spans="2:19" hidden="1">
      <c r="B29" s="15">
        <v>42074</v>
      </c>
      <c r="C29" s="12">
        <f>VLOOKUP(B29,'Hash distribution and Revenue '!B31:S771,10,1)</f>
        <v>0</v>
      </c>
      <c r="D29" t="e">
        <f>VLOOKUP(B29,'Hash distribution and Revenue '!B31:S771,3,1)</f>
        <v>#VALUE!</v>
      </c>
      <c r="E29" s="12" t="e">
        <f t="shared" si="7"/>
        <v>#VALUE!</v>
      </c>
      <c r="F29" s="12" t="e">
        <f t="shared" si="8"/>
        <v>#VALUE!</v>
      </c>
      <c r="G29" t="e">
        <f t="shared" si="0"/>
        <v>#VALUE!</v>
      </c>
      <c r="H29" t="e">
        <f t="shared" si="1"/>
        <v>#VALUE!</v>
      </c>
      <c r="I29" s="21" t="e">
        <f t="shared" si="9"/>
        <v>#VALUE!</v>
      </c>
      <c r="J29" t="e">
        <f t="shared" si="2"/>
        <v>#VALUE!</v>
      </c>
      <c r="K29" t="e">
        <f t="shared" si="3"/>
        <v>#VALUE!</v>
      </c>
      <c r="L29" t="e">
        <f t="shared" si="4"/>
        <v>#VALUE!</v>
      </c>
      <c r="M29" t="e">
        <f t="shared" si="5"/>
        <v>#VALUE!</v>
      </c>
      <c r="N29" t="e">
        <f t="shared" si="6"/>
        <v>#VALUE!</v>
      </c>
      <c r="P29" s="12" t="e">
        <f t="shared" si="10"/>
        <v>#VALUE!</v>
      </c>
      <c r="Q29" s="152"/>
      <c r="R29" s="152"/>
      <c r="S29" s="150" t="e">
        <f t="shared" si="11"/>
        <v>#VALUE!</v>
      </c>
    </row>
    <row r="30" spans="2:19" hidden="1">
      <c r="B30" s="15">
        <v>42077</v>
      </c>
      <c r="C30" s="12">
        <f>VLOOKUP(B30,'Hash distribution and Revenue '!B32:S772,10,1)</f>
        <v>0</v>
      </c>
      <c r="D30" t="e">
        <f>VLOOKUP(B30,'Hash distribution and Revenue '!B32:S772,3,1)</f>
        <v>#VALUE!</v>
      </c>
      <c r="E30" s="12" t="e">
        <f t="shared" si="7"/>
        <v>#VALUE!</v>
      </c>
      <c r="F30" s="12" t="e">
        <f t="shared" si="8"/>
        <v>#VALUE!</v>
      </c>
      <c r="G30" t="e">
        <f t="shared" si="0"/>
        <v>#VALUE!</v>
      </c>
      <c r="H30" t="e">
        <f t="shared" si="1"/>
        <v>#VALUE!</v>
      </c>
      <c r="I30" s="21" t="e">
        <f t="shared" si="9"/>
        <v>#VALUE!</v>
      </c>
      <c r="J30" t="e">
        <f t="shared" si="2"/>
        <v>#VALUE!</v>
      </c>
      <c r="K30" t="e">
        <f t="shared" si="3"/>
        <v>#VALUE!</v>
      </c>
      <c r="L30" t="e">
        <f t="shared" si="4"/>
        <v>#VALUE!</v>
      </c>
      <c r="M30" t="e">
        <f t="shared" si="5"/>
        <v>#VALUE!</v>
      </c>
      <c r="N30" t="e">
        <f t="shared" si="6"/>
        <v>#VALUE!</v>
      </c>
      <c r="P30" s="12" t="e">
        <f t="shared" si="10"/>
        <v>#VALUE!</v>
      </c>
      <c r="Q30" s="152"/>
      <c r="R30" s="152"/>
      <c r="S30" s="150" t="e">
        <f t="shared" si="11"/>
        <v>#VALUE!</v>
      </c>
    </row>
    <row r="31" spans="2:19" hidden="1">
      <c r="B31" s="15">
        <v>42080</v>
      </c>
      <c r="C31" s="12">
        <f>VLOOKUP(B31,'Hash distribution and Revenue '!B33:S773,10,1)</f>
        <v>0</v>
      </c>
      <c r="D31" t="e">
        <f>VLOOKUP(B31,'Hash distribution and Revenue '!B33:S773,3,1)</f>
        <v>#VALUE!</v>
      </c>
      <c r="E31" s="12" t="e">
        <f t="shared" si="7"/>
        <v>#VALUE!</v>
      </c>
      <c r="F31" s="12" t="e">
        <f t="shared" si="8"/>
        <v>#VALUE!</v>
      </c>
      <c r="G31" t="e">
        <f t="shared" si="0"/>
        <v>#VALUE!</v>
      </c>
      <c r="H31" t="e">
        <f t="shared" si="1"/>
        <v>#VALUE!</v>
      </c>
      <c r="I31" s="21" t="e">
        <f t="shared" si="9"/>
        <v>#VALUE!</v>
      </c>
      <c r="J31" t="e">
        <f t="shared" si="2"/>
        <v>#VALUE!</v>
      </c>
      <c r="K31" t="e">
        <f t="shared" si="3"/>
        <v>#VALUE!</v>
      </c>
      <c r="L31" t="e">
        <f t="shared" si="4"/>
        <v>#VALUE!</v>
      </c>
      <c r="M31" t="e">
        <f t="shared" si="5"/>
        <v>#VALUE!</v>
      </c>
      <c r="N31" t="e">
        <f t="shared" si="6"/>
        <v>#VALUE!</v>
      </c>
      <c r="P31" s="12" t="e">
        <f t="shared" si="10"/>
        <v>#VALUE!</v>
      </c>
      <c r="Q31" s="152"/>
      <c r="R31" s="152"/>
      <c r="S31" s="150" t="e">
        <f t="shared" si="11"/>
        <v>#VALUE!</v>
      </c>
    </row>
    <row r="32" spans="2:19" hidden="1">
      <c r="B32" s="15">
        <v>42083</v>
      </c>
      <c r="C32" s="12">
        <f>VLOOKUP(B32,'Hash distribution and Revenue '!B34:S774,10,1)</f>
        <v>0</v>
      </c>
      <c r="D32" t="e">
        <f>VLOOKUP(B32,'Hash distribution and Revenue '!B34:S774,3,1)</f>
        <v>#VALUE!</v>
      </c>
      <c r="E32" s="12" t="e">
        <f t="shared" si="7"/>
        <v>#VALUE!</v>
      </c>
      <c r="F32" s="12" t="e">
        <f t="shared" si="8"/>
        <v>#VALUE!</v>
      </c>
      <c r="G32" t="e">
        <f t="shared" si="0"/>
        <v>#VALUE!</v>
      </c>
      <c r="H32" t="e">
        <f t="shared" si="1"/>
        <v>#VALUE!</v>
      </c>
      <c r="I32" s="21" t="e">
        <f t="shared" si="9"/>
        <v>#VALUE!</v>
      </c>
      <c r="J32" t="e">
        <f t="shared" si="2"/>
        <v>#VALUE!</v>
      </c>
      <c r="K32" t="e">
        <f t="shared" si="3"/>
        <v>#VALUE!</v>
      </c>
      <c r="L32" t="e">
        <f t="shared" si="4"/>
        <v>#VALUE!</v>
      </c>
      <c r="M32" t="e">
        <f t="shared" si="5"/>
        <v>#VALUE!</v>
      </c>
      <c r="N32" t="e">
        <f t="shared" si="6"/>
        <v>#VALUE!</v>
      </c>
      <c r="P32" s="12" t="e">
        <f t="shared" si="10"/>
        <v>#VALUE!</v>
      </c>
      <c r="Q32" s="152"/>
      <c r="R32" s="152"/>
      <c r="S32" s="150" t="e">
        <f t="shared" si="11"/>
        <v>#VALUE!</v>
      </c>
    </row>
    <row r="33" spans="2:19" hidden="1">
      <c r="B33" s="15">
        <v>42086</v>
      </c>
      <c r="C33" s="12">
        <f>VLOOKUP(B33,'Hash distribution and Revenue '!B35:S775,10,1)</f>
        <v>0</v>
      </c>
      <c r="D33" t="e">
        <f>VLOOKUP(B33,'Hash distribution and Revenue '!B35:S775,3,1)</f>
        <v>#VALUE!</v>
      </c>
      <c r="E33" s="12" t="e">
        <f t="shared" si="7"/>
        <v>#VALUE!</v>
      </c>
      <c r="F33" s="12" t="e">
        <f t="shared" si="8"/>
        <v>#VALUE!</v>
      </c>
      <c r="G33" t="e">
        <f t="shared" si="0"/>
        <v>#VALUE!</v>
      </c>
      <c r="H33" t="e">
        <f t="shared" si="1"/>
        <v>#VALUE!</v>
      </c>
      <c r="I33" s="21" t="e">
        <f t="shared" si="9"/>
        <v>#VALUE!</v>
      </c>
      <c r="J33" t="e">
        <f t="shared" si="2"/>
        <v>#VALUE!</v>
      </c>
      <c r="K33" t="e">
        <f t="shared" si="3"/>
        <v>#VALUE!</v>
      </c>
      <c r="L33" t="e">
        <f t="shared" si="4"/>
        <v>#VALUE!</v>
      </c>
      <c r="M33" t="e">
        <f t="shared" si="5"/>
        <v>#VALUE!</v>
      </c>
      <c r="N33" t="e">
        <f t="shared" si="6"/>
        <v>#VALUE!</v>
      </c>
      <c r="P33" s="12" t="e">
        <f t="shared" si="10"/>
        <v>#VALUE!</v>
      </c>
      <c r="Q33" s="152"/>
      <c r="R33" s="152"/>
      <c r="S33" s="150" t="e">
        <f t="shared" si="11"/>
        <v>#VALUE!</v>
      </c>
    </row>
    <row r="34" spans="2:19" hidden="1">
      <c r="B34" s="15">
        <v>42089</v>
      </c>
      <c r="C34" s="12">
        <f>VLOOKUP(B34,'Hash distribution and Revenue '!B36:S776,10,1)</f>
        <v>0</v>
      </c>
      <c r="D34" t="e">
        <f>VLOOKUP(B34,'Hash distribution and Revenue '!B36:S776,3,1)</f>
        <v>#VALUE!</v>
      </c>
      <c r="E34" s="12" t="e">
        <f t="shared" si="7"/>
        <v>#VALUE!</v>
      </c>
      <c r="F34" s="12" t="e">
        <f t="shared" si="8"/>
        <v>#VALUE!</v>
      </c>
      <c r="G34" t="e">
        <f t="shared" si="0"/>
        <v>#VALUE!</v>
      </c>
      <c r="H34" t="e">
        <f t="shared" si="1"/>
        <v>#VALUE!</v>
      </c>
      <c r="I34" s="21" t="e">
        <f t="shared" si="9"/>
        <v>#VALUE!</v>
      </c>
      <c r="J34" t="e">
        <f t="shared" si="2"/>
        <v>#VALUE!</v>
      </c>
      <c r="K34" t="e">
        <f t="shared" si="3"/>
        <v>#VALUE!</v>
      </c>
      <c r="L34" t="e">
        <f t="shared" si="4"/>
        <v>#VALUE!</v>
      </c>
      <c r="M34" t="e">
        <f t="shared" si="5"/>
        <v>#VALUE!</v>
      </c>
      <c r="N34" t="e">
        <f t="shared" si="6"/>
        <v>#VALUE!</v>
      </c>
      <c r="P34" s="12" t="e">
        <f t="shared" si="10"/>
        <v>#VALUE!</v>
      </c>
      <c r="Q34" s="152"/>
      <c r="R34" s="152"/>
      <c r="S34" s="150" t="e">
        <f t="shared" si="11"/>
        <v>#VALUE!</v>
      </c>
    </row>
    <row r="35" spans="2:19" hidden="1">
      <c r="B35" s="15">
        <v>42092</v>
      </c>
      <c r="C35" s="12">
        <f>VLOOKUP(B35,'Hash distribution and Revenue '!B37:S777,10,1)</f>
        <v>0</v>
      </c>
      <c r="D35" t="e">
        <f>VLOOKUP(B35,'Hash distribution and Revenue '!B37:S777,3,1)</f>
        <v>#VALUE!</v>
      </c>
      <c r="E35" s="12" t="e">
        <f t="shared" si="7"/>
        <v>#VALUE!</v>
      </c>
      <c r="F35" s="12" t="e">
        <f t="shared" si="8"/>
        <v>#VALUE!</v>
      </c>
      <c r="G35" t="e">
        <f t="shared" si="0"/>
        <v>#VALUE!</v>
      </c>
      <c r="H35" t="e">
        <f t="shared" si="1"/>
        <v>#VALUE!</v>
      </c>
      <c r="I35" s="21" t="e">
        <f t="shared" si="9"/>
        <v>#VALUE!</v>
      </c>
      <c r="J35" t="e">
        <f t="shared" si="2"/>
        <v>#VALUE!</v>
      </c>
      <c r="K35" t="e">
        <f t="shared" si="3"/>
        <v>#VALUE!</v>
      </c>
      <c r="L35" t="e">
        <f t="shared" si="4"/>
        <v>#VALUE!</v>
      </c>
      <c r="M35" t="e">
        <f t="shared" si="5"/>
        <v>#VALUE!</v>
      </c>
      <c r="N35" t="e">
        <f t="shared" si="6"/>
        <v>#VALUE!</v>
      </c>
      <c r="P35" s="12" t="e">
        <f t="shared" si="10"/>
        <v>#VALUE!</v>
      </c>
      <c r="Q35" s="152"/>
      <c r="R35" s="152"/>
      <c r="S35" s="150" t="e">
        <f t="shared" si="11"/>
        <v>#VALUE!</v>
      </c>
    </row>
    <row r="36" spans="2:19" hidden="1">
      <c r="B36" s="15">
        <v>42095</v>
      </c>
      <c r="C36" s="12">
        <f>VLOOKUP(B36,'Hash distribution and Revenue '!B38:S778,10,1)</f>
        <v>0</v>
      </c>
      <c r="D36" t="e">
        <f>VLOOKUP(B36,'Hash distribution and Revenue '!B38:S778,3,1)</f>
        <v>#VALUE!</v>
      </c>
      <c r="E36" s="12" t="e">
        <f t="shared" si="7"/>
        <v>#VALUE!</v>
      </c>
      <c r="F36" s="12" t="e">
        <f t="shared" si="8"/>
        <v>#VALUE!</v>
      </c>
      <c r="G36" t="e">
        <f t="shared" si="0"/>
        <v>#VALUE!</v>
      </c>
      <c r="H36" t="e">
        <f t="shared" si="1"/>
        <v>#VALUE!</v>
      </c>
      <c r="I36" s="21" t="e">
        <f t="shared" si="9"/>
        <v>#VALUE!</v>
      </c>
      <c r="J36" t="e">
        <f t="shared" si="2"/>
        <v>#VALUE!</v>
      </c>
      <c r="K36" t="e">
        <f t="shared" si="3"/>
        <v>#VALUE!</v>
      </c>
      <c r="L36" t="e">
        <f t="shared" si="4"/>
        <v>#VALUE!</v>
      </c>
      <c r="M36" t="e">
        <f t="shared" si="5"/>
        <v>#VALUE!</v>
      </c>
      <c r="N36" t="e">
        <f t="shared" si="6"/>
        <v>#VALUE!</v>
      </c>
      <c r="P36" s="12" t="e">
        <f t="shared" si="10"/>
        <v>#VALUE!</v>
      </c>
      <c r="Q36" s="152"/>
      <c r="R36" s="152"/>
      <c r="S36" s="150" t="e">
        <f t="shared" si="11"/>
        <v>#VALUE!</v>
      </c>
    </row>
    <row r="37" spans="2:19" hidden="1">
      <c r="B37" s="15">
        <v>42098</v>
      </c>
      <c r="C37" s="12">
        <f>VLOOKUP(B37,'Hash distribution and Revenue '!B39:S779,10,1)</f>
        <v>0</v>
      </c>
      <c r="D37" t="e">
        <f>VLOOKUP(B37,'Hash distribution and Revenue '!B39:S779,3,1)</f>
        <v>#VALUE!</v>
      </c>
      <c r="E37" s="12" t="e">
        <f t="shared" si="7"/>
        <v>#VALUE!</v>
      </c>
      <c r="F37" s="12" t="e">
        <f t="shared" si="8"/>
        <v>#VALUE!</v>
      </c>
      <c r="G37" t="e">
        <f t="shared" si="0"/>
        <v>#VALUE!</v>
      </c>
      <c r="H37" t="e">
        <f t="shared" si="1"/>
        <v>#VALUE!</v>
      </c>
      <c r="I37" s="21" t="e">
        <f t="shared" si="9"/>
        <v>#VALUE!</v>
      </c>
      <c r="J37" t="e">
        <f t="shared" si="2"/>
        <v>#VALUE!</v>
      </c>
      <c r="K37" t="e">
        <f t="shared" si="3"/>
        <v>#VALUE!</v>
      </c>
      <c r="L37" t="e">
        <f t="shared" si="4"/>
        <v>#VALUE!</v>
      </c>
      <c r="M37" t="e">
        <f t="shared" si="5"/>
        <v>#VALUE!</v>
      </c>
      <c r="N37" t="e">
        <f t="shared" si="6"/>
        <v>#VALUE!</v>
      </c>
      <c r="P37" s="12" t="e">
        <f t="shared" si="10"/>
        <v>#VALUE!</v>
      </c>
      <c r="Q37" s="152"/>
      <c r="R37" s="152"/>
      <c r="S37" s="150" t="e">
        <f t="shared" si="11"/>
        <v>#VALUE!</v>
      </c>
    </row>
    <row r="38" spans="2:19" hidden="1">
      <c r="B38" s="15">
        <v>42101</v>
      </c>
      <c r="C38" s="12">
        <f>VLOOKUP(B38,'Hash distribution and Revenue '!B40:S780,10,1)</f>
        <v>0</v>
      </c>
      <c r="D38" t="e">
        <f>VLOOKUP(B38,'Hash distribution and Revenue '!B40:S780,3,1)</f>
        <v>#VALUE!</v>
      </c>
      <c r="E38" s="12" t="e">
        <f t="shared" si="7"/>
        <v>#VALUE!</v>
      </c>
      <c r="F38" s="12" t="e">
        <f t="shared" si="8"/>
        <v>#VALUE!</v>
      </c>
      <c r="G38" t="e">
        <f t="shared" si="0"/>
        <v>#VALUE!</v>
      </c>
      <c r="H38" t="e">
        <f t="shared" si="1"/>
        <v>#VALUE!</v>
      </c>
      <c r="I38" s="21" t="e">
        <f t="shared" si="9"/>
        <v>#VALUE!</v>
      </c>
      <c r="J38" t="e">
        <f t="shared" si="2"/>
        <v>#VALUE!</v>
      </c>
      <c r="K38" t="e">
        <f t="shared" si="3"/>
        <v>#VALUE!</v>
      </c>
      <c r="L38" t="e">
        <f t="shared" si="4"/>
        <v>#VALUE!</v>
      </c>
      <c r="M38" t="e">
        <f t="shared" si="5"/>
        <v>#VALUE!</v>
      </c>
      <c r="N38" t="e">
        <f t="shared" si="6"/>
        <v>#VALUE!</v>
      </c>
      <c r="P38" s="12" t="e">
        <f t="shared" si="10"/>
        <v>#VALUE!</v>
      </c>
      <c r="Q38" s="152"/>
      <c r="R38" s="152"/>
      <c r="S38" s="150" t="e">
        <f t="shared" si="11"/>
        <v>#VALUE!</v>
      </c>
    </row>
    <row r="39" spans="2:19" hidden="1">
      <c r="B39" s="15">
        <v>42104</v>
      </c>
      <c r="C39" s="12">
        <f>VLOOKUP(B39,'Hash distribution and Revenue '!B41:S781,10,1)</f>
        <v>0</v>
      </c>
      <c r="D39" t="e">
        <f>VLOOKUP(B39,'Hash distribution and Revenue '!B41:S781,3,1)</f>
        <v>#VALUE!</v>
      </c>
      <c r="E39" s="12" t="e">
        <f t="shared" si="7"/>
        <v>#VALUE!</v>
      </c>
      <c r="F39" s="12" t="e">
        <f t="shared" si="8"/>
        <v>#VALUE!</v>
      </c>
      <c r="G39" t="e">
        <f t="shared" si="0"/>
        <v>#VALUE!</v>
      </c>
      <c r="H39" t="e">
        <f t="shared" si="1"/>
        <v>#VALUE!</v>
      </c>
      <c r="I39" s="21" t="e">
        <f t="shared" si="9"/>
        <v>#VALUE!</v>
      </c>
      <c r="J39" t="e">
        <f t="shared" si="2"/>
        <v>#VALUE!</v>
      </c>
      <c r="K39" t="e">
        <f t="shared" si="3"/>
        <v>#VALUE!</v>
      </c>
      <c r="L39" t="e">
        <f t="shared" si="4"/>
        <v>#VALUE!</v>
      </c>
      <c r="M39" t="e">
        <f t="shared" si="5"/>
        <v>#VALUE!</v>
      </c>
      <c r="N39" t="e">
        <f t="shared" si="6"/>
        <v>#VALUE!</v>
      </c>
      <c r="P39" s="12" t="e">
        <f t="shared" si="10"/>
        <v>#VALUE!</v>
      </c>
      <c r="Q39" s="152"/>
      <c r="R39" s="152"/>
      <c r="S39" s="150" t="e">
        <f t="shared" si="11"/>
        <v>#VALUE!</v>
      </c>
    </row>
    <row r="40" spans="2:19" hidden="1">
      <c r="B40" s="15">
        <v>42107</v>
      </c>
      <c r="C40" s="12">
        <f>VLOOKUP(B40,'Hash distribution and Revenue '!B42:S782,10,1)</f>
        <v>0</v>
      </c>
      <c r="D40" t="e">
        <f>VLOOKUP(B40,'Hash distribution and Revenue '!B42:S782,3,1)</f>
        <v>#VALUE!</v>
      </c>
      <c r="E40" s="12" t="e">
        <f t="shared" si="7"/>
        <v>#VALUE!</v>
      </c>
      <c r="F40" s="12" t="e">
        <f t="shared" si="8"/>
        <v>#VALUE!</v>
      </c>
      <c r="G40" t="e">
        <f t="shared" si="0"/>
        <v>#VALUE!</v>
      </c>
      <c r="H40" t="e">
        <f t="shared" si="1"/>
        <v>#VALUE!</v>
      </c>
      <c r="I40" s="21" t="e">
        <f t="shared" si="9"/>
        <v>#VALUE!</v>
      </c>
      <c r="J40" t="e">
        <f t="shared" si="2"/>
        <v>#VALUE!</v>
      </c>
      <c r="K40" t="e">
        <f t="shared" si="3"/>
        <v>#VALUE!</v>
      </c>
      <c r="L40" t="e">
        <f t="shared" si="4"/>
        <v>#VALUE!</v>
      </c>
      <c r="M40" t="e">
        <f t="shared" si="5"/>
        <v>#VALUE!</v>
      </c>
      <c r="N40" t="e">
        <f t="shared" si="6"/>
        <v>#VALUE!</v>
      </c>
      <c r="P40" s="12" t="e">
        <f t="shared" si="10"/>
        <v>#VALUE!</v>
      </c>
      <c r="Q40" s="152"/>
      <c r="R40" s="152"/>
      <c r="S40" s="150" t="e">
        <f t="shared" si="11"/>
        <v>#VALUE!</v>
      </c>
    </row>
    <row r="41" spans="2:19" hidden="1">
      <c r="B41" s="15">
        <v>42110</v>
      </c>
      <c r="C41" s="12">
        <f>VLOOKUP(B41,'Hash distribution and Revenue '!B43:S783,10,1)</f>
        <v>0</v>
      </c>
      <c r="D41" t="e">
        <f>VLOOKUP(B41,'Hash distribution and Revenue '!B43:S783,3,1)</f>
        <v>#VALUE!</v>
      </c>
      <c r="E41" s="12" t="e">
        <f t="shared" si="7"/>
        <v>#VALUE!</v>
      </c>
      <c r="F41" s="12" t="e">
        <f t="shared" si="8"/>
        <v>#VALUE!</v>
      </c>
      <c r="G41" t="e">
        <f t="shared" si="0"/>
        <v>#VALUE!</v>
      </c>
      <c r="H41" t="e">
        <f t="shared" si="1"/>
        <v>#VALUE!</v>
      </c>
      <c r="I41" s="21" t="e">
        <f t="shared" si="9"/>
        <v>#VALUE!</v>
      </c>
      <c r="J41" t="e">
        <f t="shared" si="2"/>
        <v>#VALUE!</v>
      </c>
      <c r="K41" t="e">
        <f t="shared" si="3"/>
        <v>#VALUE!</v>
      </c>
      <c r="L41" t="e">
        <f t="shared" si="4"/>
        <v>#VALUE!</v>
      </c>
      <c r="M41" t="e">
        <f t="shared" si="5"/>
        <v>#VALUE!</v>
      </c>
      <c r="N41" t="e">
        <f t="shared" si="6"/>
        <v>#VALUE!</v>
      </c>
      <c r="P41" s="12" t="e">
        <f t="shared" si="10"/>
        <v>#VALUE!</v>
      </c>
      <c r="Q41" s="152"/>
      <c r="R41" s="152"/>
      <c r="S41" s="150" t="e">
        <f t="shared" si="11"/>
        <v>#VALUE!</v>
      </c>
    </row>
    <row r="42" spans="2:19" hidden="1">
      <c r="B42" s="15">
        <v>42113</v>
      </c>
      <c r="C42" s="12">
        <f>VLOOKUP(B42,'Hash distribution and Revenue '!B44:S784,10,1)</f>
        <v>0</v>
      </c>
      <c r="D42" t="e">
        <f>VLOOKUP(B42,'Hash distribution and Revenue '!B44:S784,3,1)</f>
        <v>#VALUE!</v>
      </c>
      <c r="E42" s="12" t="e">
        <f t="shared" si="7"/>
        <v>#VALUE!</v>
      </c>
      <c r="F42" s="12" t="e">
        <f t="shared" si="8"/>
        <v>#VALUE!</v>
      </c>
      <c r="G42" t="e">
        <f t="shared" si="0"/>
        <v>#VALUE!</v>
      </c>
      <c r="H42" t="e">
        <f t="shared" si="1"/>
        <v>#VALUE!</v>
      </c>
      <c r="I42" s="21" t="e">
        <f t="shared" si="9"/>
        <v>#VALUE!</v>
      </c>
      <c r="J42" t="e">
        <f t="shared" si="2"/>
        <v>#VALUE!</v>
      </c>
      <c r="K42" t="e">
        <f t="shared" si="3"/>
        <v>#VALUE!</v>
      </c>
      <c r="L42" t="e">
        <f t="shared" si="4"/>
        <v>#VALUE!</v>
      </c>
      <c r="M42" t="e">
        <f t="shared" si="5"/>
        <v>#VALUE!</v>
      </c>
      <c r="N42" t="e">
        <f t="shared" si="6"/>
        <v>#VALUE!</v>
      </c>
      <c r="P42" s="12" t="e">
        <f t="shared" si="10"/>
        <v>#VALUE!</v>
      </c>
      <c r="Q42" s="152"/>
      <c r="R42" s="152"/>
      <c r="S42" s="150" t="e">
        <f t="shared" si="11"/>
        <v>#VALUE!</v>
      </c>
    </row>
    <row r="43" spans="2:19" hidden="1">
      <c r="B43" s="15">
        <v>42116</v>
      </c>
      <c r="C43" s="12">
        <f>VLOOKUP(B43,'Hash distribution and Revenue '!B45:S785,10,1)</f>
        <v>0</v>
      </c>
      <c r="D43" t="e">
        <f>VLOOKUP(B43,'Hash distribution and Revenue '!B45:S785,3,1)</f>
        <v>#VALUE!</v>
      </c>
      <c r="E43" s="12" t="e">
        <f t="shared" si="7"/>
        <v>#VALUE!</v>
      </c>
      <c r="F43" s="12" t="e">
        <f t="shared" si="8"/>
        <v>#VALUE!</v>
      </c>
      <c r="G43" t="e">
        <f t="shared" si="0"/>
        <v>#VALUE!</v>
      </c>
      <c r="H43" t="e">
        <f t="shared" si="1"/>
        <v>#VALUE!</v>
      </c>
      <c r="I43" s="21" t="e">
        <f t="shared" si="9"/>
        <v>#VALUE!</v>
      </c>
      <c r="J43" t="e">
        <f t="shared" si="2"/>
        <v>#VALUE!</v>
      </c>
      <c r="K43" t="e">
        <f t="shared" si="3"/>
        <v>#VALUE!</v>
      </c>
      <c r="L43" t="e">
        <f t="shared" si="4"/>
        <v>#VALUE!</v>
      </c>
      <c r="M43" t="e">
        <f t="shared" si="5"/>
        <v>#VALUE!</v>
      </c>
      <c r="N43" t="e">
        <f t="shared" si="6"/>
        <v>#VALUE!</v>
      </c>
      <c r="P43" s="12" t="e">
        <f t="shared" si="10"/>
        <v>#VALUE!</v>
      </c>
      <c r="Q43" s="152"/>
      <c r="R43" s="152"/>
      <c r="S43" s="150" t="e">
        <f t="shared" si="11"/>
        <v>#VALUE!</v>
      </c>
    </row>
    <row r="44" spans="2:19" hidden="1">
      <c r="B44" s="15">
        <v>42119</v>
      </c>
      <c r="C44" s="12">
        <f>VLOOKUP(B44,'Hash distribution and Revenue '!B46:S786,10,1)</f>
        <v>0</v>
      </c>
      <c r="D44" t="e">
        <f>VLOOKUP(B44,'Hash distribution and Revenue '!B46:S786,3,1)</f>
        <v>#VALUE!</v>
      </c>
      <c r="E44" s="12" t="e">
        <f t="shared" si="7"/>
        <v>#VALUE!</v>
      </c>
      <c r="F44" s="12" t="e">
        <f t="shared" si="8"/>
        <v>#VALUE!</v>
      </c>
      <c r="G44" t="e">
        <f t="shared" si="0"/>
        <v>#VALUE!</v>
      </c>
      <c r="H44" t="e">
        <f t="shared" si="1"/>
        <v>#VALUE!</v>
      </c>
      <c r="I44" s="21" t="e">
        <f t="shared" si="9"/>
        <v>#VALUE!</v>
      </c>
      <c r="J44" t="e">
        <f t="shared" si="2"/>
        <v>#VALUE!</v>
      </c>
      <c r="K44" t="e">
        <f t="shared" si="3"/>
        <v>#VALUE!</v>
      </c>
      <c r="L44" t="e">
        <f t="shared" si="4"/>
        <v>#VALUE!</v>
      </c>
      <c r="M44" t="e">
        <f t="shared" si="5"/>
        <v>#VALUE!</v>
      </c>
      <c r="N44" t="e">
        <f t="shared" si="6"/>
        <v>#VALUE!</v>
      </c>
      <c r="P44" s="12" t="e">
        <f t="shared" si="10"/>
        <v>#VALUE!</v>
      </c>
      <c r="Q44" s="152"/>
      <c r="R44" s="152"/>
      <c r="S44" s="150" t="e">
        <f t="shared" si="11"/>
        <v>#VALUE!</v>
      </c>
    </row>
    <row r="45" spans="2:19" hidden="1">
      <c r="B45" s="15">
        <v>42122</v>
      </c>
      <c r="C45" s="12">
        <f>VLOOKUP(B45,'Hash distribution and Revenue '!B47:S787,10,1)</f>
        <v>0</v>
      </c>
      <c r="D45" t="e">
        <f>VLOOKUP(B45,'Hash distribution and Revenue '!B47:S787,3,1)</f>
        <v>#VALUE!</v>
      </c>
      <c r="E45" s="12" t="e">
        <f t="shared" si="7"/>
        <v>#VALUE!</v>
      </c>
      <c r="F45" s="12" t="e">
        <f t="shared" si="8"/>
        <v>#VALUE!</v>
      </c>
      <c r="G45" t="e">
        <f t="shared" si="0"/>
        <v>#VALUE!</v>
      </c>
      <c r="H45" t="e">
        <f t="shared" si="1"/>
        <v>#VALUE!</v>
      </c>
      <c r="I45" s="21" t="e">
        <f t="shared" si="9"/>
        <v>#VALUE!</v>
      </c>
      <c r="J45" t="e">
        <f t="shared" si="2"/>
        <v>#VALUE!</v>
      </c>
      <c r="K45" t="e">
        <f t="shared" si="3"/>
        <v>#VALUE!</v>
      </c>
      <c r="L45" t="e">
        <f t="shared" si="4"/>
        <v>#VALUE!</v>
      </c>
      <c r="M45" t="e">
        <f t="shared" si="5"/>
        <v>#VALUE!</v>
      </c>
      <c r="N45" t="e">
        <f t="shared" si="6"/>
        <v>#VALUE!</v>
      </c>
      <c r="P45" s="12" t="e">
        <f t="shared" si="10"/>
        <v>#VALUE!</v>
      </c>
      <c r="Q45" s="152"/>
      <c r="R45" s="152"/>
      <c r="S45" s="150" t="e">
        <f t="shared" si="11"/>
        <v>#VALUE!</v>
      </c>
    </row>
    <row r="46" spans="2:19" hidden="1">
      <c r="B46" s="15">
        <v>42125</v>
      </c>
      <c r="C46" s="12">
        <f>VLOOKUP(B46,'Hash distribution and Revenue '!B48:S788,10,1)</f>
        <v>0</v>
      </c>
      <c r="D46" t="e">
        <f>VLOOKUP(B46,'Hash distribution and Revenue '!B48:S788,3,1)</f>
        <v>#VALUE!</v>
      </c>
      <c r="E46" s="12" t="e">
        <f t="shared" si="7"/>
        <v>#VALUE!</v>
      </c>
      <c r="F46" s="12" t="e">
        <f t="shared" si="8"/>
        <v>#VALUE!</v>
      </c>
      <c r="G46" t="e">
        <f t="shared" si="0"/>
        <v>#VALUE!</v>
      </c>
      <c r="H46" t="e">
        <f t="shared" si="1"/>
        <v>#VALUE!</v>
      </c>
      <c r="I46" s="21" t="e">
        <f t="shared" si="9"/>
        <v>#VALUE!</v>
      </c>
      <c r="J46" t="e">
        <f t="shared" si="2"/>
        <v>#VALUE!</v>
      </c>
      <c r="K46" t="e">
        <f t="shared" si="3"/>
        <v>#VALUE!</v>
      </c>
      <c r="L46" t="e">
        <f t="shared" si="4"/>
        <v>#VALUE!</v>
      </c>
      <c r="M46" t="e">
        <f t="shared" si="5"/>
        <v>#VALUE!</v>
      </c>
      <c r="N46" t="e">
        <f t="shared" si="6"/>
        <v>#VALUE!</v>
      </c>
      <c r="P46" s="12" t="e">
        <f t="shared" si="10"/>
        <v>#VALUE!</v>
      </c>
      <c r="Q46" s="152"/>
      <c r="R46" s="152"/>
      <c r="S46" s="150" t="e">
        <f t="shared" si="11"/>
        <v>#VALUE!</v>
      </c>
    </row>
    <row r="47" spans="2:19" hidden="1">
      <c r="B47" s="15">
        <v>42128</v>
      </c>
      <c r="C47" s="12">
        <f>VLOOKUP(B47,'Hash distribution and Revenue '!B49:S789,10,1)</f>
        <v>0</v>
      </c>
      <c r="D47" t="e">
        <f>VLOOKUP(B47,'Hash distribution and Revenue '!B49:S789,3,1)</f>
        <v>#VALUE!</v>
      </c>
      <c r="E47" s="12" t="e">
        <f t="shared" si="7"/>
        <v>#VALUE!</v>
      </c>
      <c r="F47" s="12" t="e">
        <f t="shared" si="8"/>
        <v>#VALUE!</v>
      </c>
      <c r="G47" t="e">
        <f t="shared" si="0"/>
        <v>#VALUE!</v>
      </c>
      <c r="H47" t="e">
        <f t="shared" si="1"/>
        <v>#VALUE!</v>
      </c>
      <c r="I47" s="21" t="e">
        <f t="shared" si="9"/>
        <v>#VALUE!</v>
      </c>
      <c r="J47" t="e">
        <f t="shared" si="2"/>
        <v>#VALUE!</v>
      </c>
      <c r="K47" t="e">
        <f t="shared" si="3"/>
        <v>#VALUE!</v>
      </c>
      <c r="L47" t="e">
        <f t="shared" si="4"/>
        <v>#VALUE!</v>
      </c>
      <c r="M47" t="e">
        <f t="shared" si="5"/>
        <v>#VALUE!</v>
      </c>
      <c r="N47" t="e">
        <f t="shared" si="6"/>
        <v>#VALUE!</v>
      </c>
      <c r="P47" s="12" t="e">
        <f t="shared" si="10"/>
        <v>#VALUE!</v>
      </c>
      <c r="Q47" s="152"/>
      <c r="R47" s="152"/>
      <c r="S47" s="150" t="e">
        <f t="shared" si="11"/>
        <v>#VALUE!</v>
      </c>
    </row>
    <row r="48" spans="2:19" hidden="1">
      <c r="B48" s="15">
        <v>42131</v>
      </c>
      <c r="C48" s="12">
        <f>VLOOKUP(B48,'Hash distribution and Revenue '!B50:S790,10,1)</f>
        <v>0</v>
      </c>
      <c r="D48" t="e">
        <f>VLOOKUP(B48,'Hash distribution and Revenue '!B50:S790,3,1)</f>
        <v>#VALUE!</v>
      </c>
      <c r="E48" s="12" t="e">
        <f t="shared" si="7"/>
        <v>#VALUE!</v>
      </c>
      <c r="F48" s="12" t="e">
        <f t="shared" si="8"/>
        <v>#VALUE!</v>
      </c>
      <c r="G48" t="e">
        <f t="shared" si="0"/>
        <v>#VALUE!</v>
      </c>
      <c r="H48" t="e">
        <f t="shared" si="1"/>
        <v>#VALUE!</v>
      </c>
      <c r="I48" s="21" t="e">
        <f t="shared" si="9"/>
        <v>#VALUE!</v>
      </c>
      <c r="J48" t="e">
        <f t="shared" si="2"/>
        <v>#VALUE!</v>
      </c>
      <c r="K48" t="e">
        <f t="shared" si="3"/>
        <v>#VALUE!</v>
      </c>
      <c r="L48" t="e">
        <f t="shared" si="4"/>
        <v>#VALUE!</v>
      </c>
      <c r="M48" t="e">
        <f t="shared" si="5"/>
        <v>#VALUE!</v>
      </c>
      <c r="N48" t="e">
        <f t="shared" si="6"/>
        <v>#VALUE!</v>
      </c>
      <c r="P48" s="12" t="e">
        <f t="shared" si="10"/>
        <v>#VALUE!</v>
      </c>
      <c r="Q48" s="152"/>
      <c r="R48" s="152"/>
      <c r="S48" s="150" t="e">
        <f t="shared" si="11"/>
        <v>#VALUE!</v>
      </c>
    </row>
    <row r="49" spans="2:19" hidden="1">
      <c r="B49" s="15">
        <v>42134</v>
      </c>
      <c r="C49" s="12">
        <f>VLOOKUP(B49,'Hash distribution and Revenue '!B51:S791,10,1)</f>
        <v>0</v>
      </c>
      <c r="D49" t="e">
        <f>VLOOKUP(B49,'Hash distribution and Revenue '!B51:S791,3,1)</f>
        <v>#VALUE!</v>
      </c>
      <c r="E49" s="12" t="e">
        <f t="shared" si="7"/>
        <v>#VALUE!</v>
      </c>
      <c r="F49" s="12" t="e">
        <f t="shared" si="8"/>
        <v>#VALUE!</v>
      </c>
      <c r="G49" t="e">
        <f t="shared" si="0"/>
        <v>#VALUE!</v>
      </c>
      <c r="H49" t="e">
        <f t="shared" si="1"/>
        <v>#VALUE!</v>
      </c>
      <c r="I49" s="21" t="e">
        <f t="shared" si="9"/>
        <v>#VALUE!</v>
      </c>
      <c r="J49" t="e">
        <f t="shared" si="2"/>
        <v>#VALUE!</v>
      </c>
      <c r="K49" t="e">
        <f t="shared" si="3"/>
        <v>#VALUE!</v>
      </c>
      <c r="L49" t="e">
        <f t="shared" si="4"/>
        <v>#VALUE!</v>
      </c>
      <c r="M49" t="e">
        <f t="shared" si="5"/>
        <v>#VALUE!</v>
      </c>
      <c r="N49" t="e">
        <f t="shared" si="6"/>
        <v>#VALUE!</v>
      </c>
      <c r="P49" s="12" t="e">
        <f t="shared" si="10"/>
        <v>#VALUE!</v>
      </c>
      <c r="Q49" s="152"/>
      <c r="R49" s="152"/>
      <c r="S49" s="150" t="e">
        <f t="shared" si="11"/>
        <v>#VALUE!</v>
      </c>
    </row>
    <row r="50" spans="2:19" hidden="1">
      <c r="B50" s="15">
        <v>42137</v>
      </c>
      <c r="C50" s="12">
        <f>VLOOKUP(B50,'Hash distribution and Revenue '!B52:S792,10,1)</f>
        <v>0</v>
      </c>
      <c r="D50" t="e">
        <f>VLOOKUP(B50,'Hash distribution and Revenue '!B52:S792,3,1)</f>
        <v>#VALUE!</v>
      </c>
      <c r="E50" s="12" t="e">
        <f t="shared" si="7"/>
        <v>#VALUE!</v>
      </c>
      <c r="F50" s="12" t="e">
        <f t="shared" si="8"/>
        <v>#VALUE!</v>
      </c>
      <c r="G50" t="e">
        <f t="shared" si="0"/>
        <v>#VALUE!</v>
      </c>
      <c r="H50" t="e">
        <f t="shared" si="1"/>
        <v>#VALUE!</v>
      </c>
      <c r="I50" s="21" t="e">
        <f t="shared" si="9"/>
        <v>#VALUE!</v>
      </c>
      <c r="J50" t="e">
        <f t="shared" si="2"/>
        <v>#VALUE!</v>
      </c>
      <c r="K50" t="e">
        <f t="shared" si="3"/>
        <v>#VALUE!</v>
      </c>
      <c r="L50" t="e">
        <f t="shared" si="4"/>
        <v>#VALUE!</v>
      </c>
      <c r="M50" t="e">
        <f t="shared" si="5"/>
        <v>#VALUE!</v>
      </c>
      <c r="N50" t="e">
        <f t="shared" si="6"/>
        <v>#VALUE!</v>
      </c>
      <c r="P50" s="12" t="e">
        <f t="shared" si="10"/>
        <v>#VALUE!</v>
      </c>
      <c r="Q50" s="152"/>
      <c r="R50" s="152"/>
      <c r="S50" s="150" t="e">
        <f t="shared" si="11"/>
        <v>#VALUE!</v>
      </c>
    </row>
    <row r="51" spans="2:19" hidden="1">
      <c r="B51" s="15">
        <v>42140</v>
      </c>
      <c r="C51" s="12">
        <f>VLOOKUP(B51,'Hash distribution and Revenue '!B53:S793,10,1)</f>
        <v>0</v>
      </c>
      <c r="D51" t="e">
        <f>VLOOKUP(B51,'Hash distribution and Revenue '!B53:S793,3,1)</f>
        <v>#VALUE!</v>
      </c>
      <c r="E51" s="12" t="e">
        <f t="shared" si="7"/>
        <v>#VALUE!</v>
      </c>
      <c r="F51" s="12" t="e">
        <f t="shared" si="8"/>
        <v>#VALUE!</v>
      </c>
      <c r="G51" t="e">
        <f t="shared" si="0"/>
        <v>#VALUE!</v>
      </c>
      <c r="H51" t="e">
        <f t="shared" si="1"/>
        <v>#VALUE!</v>
      </c>
      <c r="I51" s="21" t="e">
        <f t="shared" si="9"/>
        <v>#VALUE!</v>
      </c>
      <c r="J51" t="e">
        <f t="shared" si="2"/>
        <v>#VALUE!</v>
      </c>
      <c r="K51" t="e">
        <f t="shared" si="3"/>
        <v>#VALUE!</v>
      </c>
      <c r="L51" t="e">
        <f t="shared" si="4"/>
        <v>#VALUE!</v>
      </c>
      <c r="M51" t="e">
        <f t="shared" si="5"/>
        <v>#VALUE!</v>
      </c>
      <c r="N51" t="e">
        <f t="shared" si="6"/>
        <v>#VALUE!</v>
      </c>
      <c r="P51" s="12" t="e">
        <f t="shared" si="10"/>
        <v>#VALUE!</v>
      </c>
      <c r="Q51" s="152"/>
      <c r="R51" s="152"/>
      <c r="S51" s="150" t="e">
        <f t="shared" si="11"/>
        <v>#VALUE!</v>
      </c>
    </row>
    <row r="52" spans="2:19" hidden="1">
      <c r="B52" s="15">
        <v>42143</v>
      </c>
      <c r="C52" s="12">
        <f>VLOOKUP(B52,'Hash distribution and Revenue '!B54:S794,10,1)</f>
        <v>0</v>
      </c>
      <c r="D52" t="e">
        <f>VLOOKUP(B52,'Hash distribution and Revenue '!B54:S794,3,1)</f>
        <v>#VALUE!</v>
      </c>
      <c r="E52" s="12" t="e">
        <f t="shared" si="7"/>
        <v>#VALUE!</v>
      </c>
      <c r="F52" s="12" t="e">
        <f t="shared" si="8"/>
        <v>#VALUE!</v>
      </c>
      <c r="G52" t="e">
        <f t="shared" si="0"/>
        <v>#VALUE!</v>
      </c>
      <c r="H52" t="e">
        <f t="shared" si="1"/>
        <v>#VALUE!</v>
      </c>
      <c r="I52" s="21" t="e">
        <f t="shared" si="9"/>
        <v>#VALUE!</v>
      </c>
      <c r="J52" t="e">
        <f t="shared" si="2"/>
        <v>#VALUE!</v>
      </c>
      <c r="K52" t="e">
        <f t="shared" si="3"/>
        <v>#VALUE!</v>
      </c>
      <c r="L52" t="e">
        <f t="shared" si="4"/>
        <v>#VALUE!</v>
      </c>
      <c r="M52" t="e">
        <f t="shared" si="5"/>
        <v>#VALUE!</v>
      </c>
      <c r="N52" t="e">
        <f t="shared" si="6"/>
        <v>#VALUE!</v>
      </c>
      <c r="P52" s="12" t="e">
        <f t="shared" si="10"/>
        <v>#VALUE!</v>
      </c>
      <c r="Q52" s="152"/>
      <c r="R52" s="152"/>
      <c r="S52" s="150" t="e">
        <f t="shared" si="11"/>
        <v>#VALUE!</v>
      </c>
    </row>
    <row r="53" spans="2:19" hidden="1">
      <c r="B53" s="15">
        <v>42146</v>
      </c>
      <c r="C53" s="12">
        <f>VLOOKUP(B53,'Hash distribution and Revenue '!B55:S795,10,1)</f>
        <v>0</v>
      </c>
      <c r="D53" t="e">
        <f>VLOOKUP(B53,'Hash distribution and Revenue '!B55:S795,3,1)</f>
        <v>#VALUE!</v>
      </c>
      <c r="E53" s="12" t="e">
        <f t="shared" si="7"/>
        <v>#VALUE!</v>
      </c>
      <c r="F53" s="12" t="e">
        <f t="shared" si="8"/>
        <v>#VALUE!</v>
      </c>
      <c r="G53" t="e">
        <f t="shared" si="0"/>
        <v>#VALUE!</v>
      </c>
      <c r="H53" t="e">
        <f t="shared" si="1"/>
        <v>#VALUE!</v>
      </c>
      <c r="I53" s="21" t="e">
        <f t="shared" si="9"/>
        <v>#VALUE!</v>
      </c>
      <c r="J53" t="e">
        <f t="shared" si="2"/>
        <v>#VALUE!</v>
      </c>
      <c r="K53" t="e">
        <f t="shared" si="3"/>
        <v>#VALUE!</v>
      </c>
      <c r="L53" t="e">
        <f t="shared" si="4"/>
        <v>#VALUE!</v>
      </c>
      <c r="M53" t="e">
        <f t="shared" si="5"/>
        <v>#VALUE!</v>
      </c>
      <c r="N53" t="e">
        <f t="shared" si="6"/>
        <v>#VALUE!</v>
      </c>
      <c r="P53" s="12" t="e">
        <f t="shared" si="10"/>
        <v>#VALUE!</v>
      </c>
      <c r="Q53" s="152"/>
      <c r="R53" s="152"/>
      <c r="S53" s="150" t="e">
        <f t="shared" si="11"/>
        <v>#VALUE!</v>
      </c>
    </row>
    <row r="54" spans="2:19" hidden="1">
      <c r="B54" s="15">
        <v>42149</v>
      </c>
      <c r="C54" s="12">
        <f>VLOOKUP(B54,'Hash distribution and Revenue '!B56:S796,10,1)</f>
        <v>0</v>
      </c>
      <c r="D54" t="e">
        <f>VLOOKUP(B54,'Hash distribution and Revenue '!B56:S796,3,1)</f>
        <v>#VALUE!</v>
      </c>
      <c r="E54" s="12" t="e">
        <f t="shared" si="7"/>
        <v>#VALUE!</v>
      </c>
      <c r="F54" s="12" t="e">
        <f t="shared" si="8"/>
        <v>#VALUE!</v>
      </c>
      <c r="G54" t="e">
        <f t="shared" si="0"/>
        <v>#VALUE!</v>
      </c>
      <c r="H54" t="e">
        <f t="shared" si="1"/>
        <v>#VALUE!</v>
      </c>
      <c r="I54" s="21" t="e">
        <f t="shared" si="9"/>
        <v>#VALUE!</v>
      </c>
      <c r="J54" t="e">
        <f t="shared" si="2"/>
        <v>#VALUE!</v>
      </c>
      <c r="K54" t="e">
        <f t="shared" si="3"/>
        <v>#VALUE!</v>
      </c>
      <c r="L54" t="e">
        <f t="shared" si="4"/>
        <v>#VALUE!</v>
      </c>
      <c r="M54" t="e">
        <f t="shared" si="5"/>
        <v>#VALUE!</v>
      </c>
      <c r="N54" t="e">
        <f t="shared" si="6"/>
        <v>#VALUE!</v>
      </c>
      <c r="P54" s="12" t="e">
        <f t="shared" si="10"/>
        <v>#VALUE!</v>
      </c>
      <c r="Q54" s="152"/>
      <c r="R54" s="152"/>
      <c r="S54" s="150" t="e">
        <f t="shared" si="11"/>
        <v>#VALUE!</v>
      </c>
    </row>
    <row r="55" spans="2:19" hidden="1">
      <c r="B55" s="15">
        <v>42152</v>
      </c>
      <c r="C55" s="12">
        <f>VLOOKUP(B55,'Hash distribution and Revenue '!B57:S797,10,1)</f>
        <v>0</v>
      </c>
      <c r="D55" t="e">
        <f>VLOOKUP(B55,'Hash distribution and Revenue '!B57:S797,3,1)</f>
        <v>#VALUE!</v>
      </c>
      <c r="E55" s="12" t="e">
        <f t="shared" si="7"/>
        <v>#VALUE!</v>
      </c>
      <c r="F55" s="12" t="e">
        <f t="shared" si="8"/>
        <v>#VALUE!</v>
      </c>
      <c r="G55" t="e">
        <f t="shared" si="0"/>
        <v>#VALUE!</v>
      </c>
      <c r="H55" t="e">
        <f t="shared" si="1"/>
        <v>#VALUE!</v>
      </c>
      <c r="I55" s="21" t="e">
        <f t="shared" si="9"/>
        <v>#VALUE!</v>
      </c>
      <c r="J55" t="e">
        <f t="shared" si="2"/>
        <v>#VALUE!</v>
      </c>
      <c r="K55" t="e">
        <f t="shared" si="3"/>
        <v>#VALUE!</v>
      </c>
      <c r="L55" t="e">
        <f t="shared" si="4"/>
        <v>#VALUE!</v>
      </c>
      <c r="M55" t="e">
        <f t="shared" si="5"/>
        <v>#VALUE!</v>
      </c>
      <c r="N55" t="e">
        <f t="shared" si="6"/>
        <v>#VALUE!</v>
      </c>
      <c r="P55" s="12" t="e">
        <f t="shared" si="10"/>
        <v>#VALUE!</v>
      </c>
      <c r="Q55" s="152"/>
      <c r="R55" s="152"/>
      <c r="S55" s="150" t="e">
        <f t="shared" si="11"/>
        <v>#VALUE!</v>
      </c>
    </row>
    <row r="56" spans="2:19" hidden="1">
      <c r="B56" s="15">
        <v>42155</v>
      </c>
      <c r="C56" s="12">
        <f>VLOOKUP(B56,'Hash distribution and Revenue '!B58:S798,10,1)</f>
        <v>0</v>
      </c>
      <c r="D56" t="e">
        <f>VLOOKUP(B56,'Hash distribution and Revenue '!B58:S798,3,1)</f>
        <v>#VALUE!</v>
      </c>
      <c r="E56" s="12" t="e">
        <f t="shared" si="7"/>
        <v>#VALUE!</v>
      </c>
      <c r="F56" s="12" t="e">
        <f t="shared" si="8"/>
        <v>#VALUE!</v>
      </c>
      <c r="G56" t="e">
        <f t="shared" si="0"/>
        <v>#VALUE!</v>
      </c>
      <c r="H56" t="e">
        <f t="shared" si="1"/>
        <v>#VALUE!</v>
      </c>
      <c r="I56" s="21" t="e">
        <f t="shared" si="9"/>
        <v>#VALUE!</v>
      </c>
      <c r="J56" t="e">
        <f t="shared" si="2"/>
        <v>#VALUE!</v>
      </c>
      <c r="K56" t="e">
        <f t="shared" si="3"/>
        <v>#VALUE!</v>
      </c>
      <c r="L56" t="e">
        <f t="shared" si="4"/>
        <v>#VALUE!</v>
      </c>
      <c r="M56" t="e">
        <f t="shared" si="5"/>
        <v>#VALUE!</v>
      </c>
      <c r="N56" t="e">
        <f t="shared" si="6"/>
        <v>#VALUE!</v>
      </c>
      <c r="P56" s="12" t="e">
        <f t="shared" si="10"/>
        <v>#VALUE!</v>
      </c>
      <c r="Q56" s="152"/>
      <c r="R56" s="152"/>
      <c r="S56" s="150" t="e">
        <f t="shared" si="11"/>
        <v>#VALUE!</v>
      </c>
    </row>
    <row r="57" spans="2:19" hidden="1">
      <c r="B57" s="15">
        <v>42158</v>
      </c>
      <c r="C57" s="12">
        <f>VLOOKUP(B57,'Hash distribution and Revenue '!B59:S799,10,1)</f>
        <v>0</v>
      </c>
      <c r="D57" t="e">
        <f>VLOOKUP(B57,'Hash distribution and Revenue '!B59:S799,3,1)</f>
        <v>#VALUE!</v>
      </c>
      <c r="E57" s="12" t="e">
        <f t="shared" si="7"/>
        <v>#VALUE!</v>
      </c>
      <c r="F57" s="12" t="e">
        <f t="shared" si="8"/>
        <v>#VALUE!</v>
      </c>
      <c r="G57" t="e">
        <f t="shared" si="0"/>
        <v>#VALUE!</v>
      </c>
      <c r="H57" t="e">
        <f t="shared" si="1"/>
        <v>#VALUE!</v>
      </c>
      <c r="I57" s="21" t="e">
        <f t="shared" si="9"/>
        <v>#VALUE!</v>
      </c>
      <c r="J57" t="e">
        <f t="shared" si="2"/>
        <v>#VALUE!</v>
      </c>
      <c r="K57" t="e">
        <f t="shared" si="3"/>
        <v>#VALUE!</v>
      </c>
      <c r="L57" t="e">
        <f t="shared" si="4"/>
        <v>#VALUE!</v>
      </c>
      <c r="M57" t="e">
        <f t="shared" si="5"/>
        <v>#VALUE!</v>
      </c>
      <c r="N57" t="e">
        <f t="shared" si="6"/>
        <v>#VALUE!</v>
      </c>
      <c r="P57" s="12" t="e">
        <f t="shared" si="10"/>
        <v>#VALUE!</v>
      </c>
      <c r="Q57" s="152"/>
      <c r="R57" s="152"/>
      <c r="S57" s="150" t="e">
        <f t="shared" si="11"/>
        <v>#VALUE!</v>
      </c>
    </row>
    <row r="58" spans="2:19" hidden="1">
      <c r="B58" s="15">
        <v>42161</v>
      </c>
      <c r="C58" s="12">
        <f>VLOOKUP(B58,'Hash distribution and Revenue '!B60:S800,10,1)</f>
        <v>0</v>
      </c>
      <c r="D58" t="e">
        <f>VLOOKUP(B58,'Hash distribution and Revenue '!B60:S800,3,1)</f>
        <v>#VALUE!</v>
      </c>
      <c r="E58" s="12" t="e">
        <f t="shared" si="7"/>
        <v>#VALUE!</v>
      </c>
      <c r="F58" s="12" t="e">
        <f t="shared" si="8"/>
        <v>#VALUE!</v>
      </c>
      <c r="G58" t="e">
        <f t="shared" si="0"/>
        <v>#VALUE!</v>
      </c>
      <c r="H58" t="e">
        <f t="shared" si="1"/>
        <v>#VALUE!</v>
      </c>
      <c r="I58" s="21" t="e">
        <f t="shared" si="9"/>
        <v>#VALUE!</v>
      </c>
      <c r="J58" t="e">
        <f t="shared" si="2"/>
        <v>#VALUE!</v>
      </c>
      <c r="K58" t="e">
        <f t="shared" si="3"/>
        <v>#VALUE!</v>
      </c>
      <c r="L58" t="e">
        <f t="shared" si="4"/>
        <v>#VALUE!</v>
      </c>
      <c r="M58" t="e">
        <f t="shared" si="5"/>
        <v>#VALUE!</v>
      </c>
      <c r="N58" t="e">
        <f t="shared" si="6"/>
        <v>#VALUE!</v>
      </c>
      <c r="P58" s="12" t="e">
        <f t="shared" si="10"/>
        <v>#VALUE!</v>
      </c>
      <c r="Q58" s="152"/>
      <c r="R58" s="152"/>
      <c r="S58" s="150" t="e">
        <f t="shared" si="11"/>
        <v>#VALUE!</v>
      </c>
    </row>
    <row r="59" spans="2:19" hidden="1">
      <c r="B59" s="15">
        <v>42164</v>
      </c>
      <c r="C59" s="12">
        <f>VLOOKUP(B59,'Hash distribution and Revenue '!B61:S801,10,1)</f>
        <v>0</v>
      </c>
      <c r="D59" t="e">
        <f>VLOOKUP(B59,'Hash distribution and Revenue '!B61:S801,3,1)</f>
        <v>#VALUE!</v>
      </c>
      <c r="E59" s="12" t="e">
        <f t="shared" si="7"/>
        <v>#VALUE!</v>
      </c>
      <c r="F59" s="12" t="e">
        <f t="shared" si="8"/>
        <v>#VALUE!</v>
      </c>
      <c r="G59" t="e">
        <f t="shared" si="0"/>
        <v>#VALUE!</v>
      </c>
      <c r="H59" t="e">
        <f t="shared" si="1"/>
        <v>#VALUE!</v>
      </c>
      <c r="I59" s="21" t="e">
        <f t="shared" si="9"/>
        <v>#VALUE!</v>
      </c>
      <c r="J59" t="e">
        <f t="shared" si="2"/>
        <v>#VALUE!</v>
      </c>
      <c r="K59" t="e">
        <f t="shared" si="3"/>
        <v>#VALUE!</v>
      </c>
      <c r="L59" t="e">
        <f t="shared" si="4"/>
        <v>#VALUE!</v>
      </c>
      <c r="M59" t="e">
        <f t="shared" si="5"/>
        <v>#VALUE!</v>
      </c>
      <c r="N59" t="e">
        <f t="shared" si="6"/>
        <v>#VALUE!</v>
      </c>
      <c r="P59" s="12" t="e">
        <f t="shared" si="10"/>
        <v>#VALUE!</v>
      </c>
      <c r="Q59" s="152"/>
      <c r="R59" s="152"/>
      <c r="S59" s="150" t="e">
        <f t="shared" si="11"/>
        <v>#VALUE!</v>
      </c>
    </row>
    <row r="60" spans="2:19" hidden="1">
      <c r="B60" s="15">
        <v>42167</v>
      </c>
      <c r="C60" s="12">
        <f>VLOOKUP(B60,'Hash distribution and Revenue '!B62:S802,10,1)</f>
        <v>0</v>
      </c>
      <c r="D60" t="e">
        <f>VLOOKUP(B60,'Hash distribution and Revenue '!B62:S802,3,1)</f>
        <v>#VALUE!</v>
      </c>
      <c r="E60" s="12" t="e">
        <f t="shared" si="7"/>
        <v>#VALUE!</v>
      </c>
      <c r="F60" s="12" t="e">
        <f t="shared" si="8"/>
        <v>#VALUE!</v>
      </c>
      <c r="G60" t="e">
        <f t="shared" si="0"/>
        <v>#VALUE!</v>
      </c>
      <c r="H60" t="e">
        <f t="shared" si="1"/>
        <v>#VALUE!</v>
      </c>
      <c r="I60" s="21" t="e">
        <f t="shared" si="9"/>
        <v>#VALUE!</v>
      </c>
      <c r="J60" t="e">
        <f t="shared" si="2"/>
        <v>#VALUE!</v>
      </c>
      <c r="K60" t="e">
        <f t="shared" si="3"/>
        <v>#VALUE!</v>
      </c>
      <c r="L60" t="e">
        <f t="shared" si="4"/>
        <v>#VALUE!</v>
      </c>
      <c r="M60" t="e">
        <f t="shared" si="5"/>
        <v>#VALUE!</v>
      </c>
      <c r="N60" t="e">
        <f t="shared" si="6"/>
        <v>#VALUE!</v>
      </c>
      <c r="P60" s="12" t="e">
        <f t="shared" si="10"/>
        <v>#VALUE!</v>
      </c>
      <c r="Q60" s="152"/>
      <c r="R60" s="152"/>
      <c r="S60" s="150" t="e">
        <f t="shared" si="11"/>
        <v>#VALUE!</v>
      </c>
    </row>
    <row r="61" spans="2:19" hidden="1">
      <c r="B61" s="15">
        <v>42170</v>
      </c>
      <c r="C61" s="12">
        <f>VLOOKUP(B61,'Hash distribution and Revenue '!B63:S803,10,1)</f>
        <v>0</v>
      </c>
      <c r="D61" t="e">
        <f>VLOOKUP(B61,'Hash distribution and Revenue '!B63:S803,3,1)</f>
        <v>#VALUE!</v>
      </c>
      <c r="E61" s="12" t="e">
        <f t="shared" si="7"/>
        <v>#VALUE!</v>
      </c>
      <c r="F61" s="12" t="e">
        <f t="shared" si="8"/>
        <v>#VALUE!</v>
      </c>
      <c r="G61" t="e">
        <f t="shared" si="0"/>
        <v>#VALUE!</v>
      </c>
      <c r="H61" t="e">
        <f t="shared" si="1"/>
        <v>#VALUE!</v>
      </c>
      <c r="I61" s="21" t="e">
        <f t="shared" si="9"/>
        <v>#VALUE!</v>
      </c>
      <c r="J61" t="e">
        <f t="shared" si="2"/>
        <v>#VALUE!</v>
      </c>
      <c r="K61" t="e">
        <f t="shared" si="3"/>
        <v>#VALUE!</v>
      </c>
      <c r="L61" t="e">
        <f t="shared" si="4"/>
        <v>#VALUE!</v>
      </c>
      <c r="M61" t="e">
        <f t="shared" si="5"/>
        <v>#VALUE!</v>
      </c>
      <c r="N61" t="e">
        <f t="shared" si="6"/>
        <v>#VALUE!</v>
      </c>
      <c r="P61" s="12" t="e">
        <f t="shared" si="10"/>
        <v>#VALUE!</v>
      </c>
      <c r="Q61" s="152"/>
      <c r="R61" s="152"/>
      <c r="S61" s="150" t="e">
        <f t="shared" si="11"/>
        <v>#VALUE!</v>
      </c>
    </row>
    <row r="62" spans="2:19" hidden="1">
      <c r="B62" s="15">
        <v>42173</v>
      </c>
      <c r="C62" s="12">
        <f>VLOOKUP(B62,'Hash distribution and Revenue '!B64:S804,10,1)</f>
        <v>0</v>
      </c>
      <c r="D62" t="e">
        <f>VLOOKUP(B62,'Hash distribution and Revenue '!B64:S804,3,1)</f>
        <v>#VALUE!</v>
      </c>
      <c r="E62" s="12" t="e">
        <f t="shared" si="7"/>
        <v>#VALUE!</v>
      </c>
      <c r="F62" s="12" t="e">
        <f t="shared" si="8"/>
        <v>#VALUE!</v>
      </c>
      <c r="G62" t="e">
        <f t="shared" si="0"/>
        <v>#VALUE!</v>
      </c>
      <c r="H62" t="e">
        <f t="shared" si="1"/>
        <v>#VALUE!</v>
      </c>
      <c r="I62" s="21" t="e">
        <f t="shared" si="9"/>
        <v>#VALUE!</v>
      </c>
      <c r="J62" t="e">
        <f t="shared" si="2"/>
        <v>#VALUE!</v>
      </c>
      <c r="K62" t="e">
        <f t="shared" si="3"/>
        <v>#VALUE!</v>
      </c>
      <c r="L62" t="e">
        <f t="shared" si="4"/>
        <v>#VALUE!</v>
      </c>
      <c r="M62" t="e">
        <f t="shared" si="5"/>
        <v>#VALUE!</v>
      </c>
      <c r="N62" t="e">
        <f t="shared" si="6"/>
        <v>#VALUE!</v>
      </c>
      <c r="P62" s="12" t="e">
        <f t="shared" si="10"/>
        <v>#VALUE!</v>
      </c>
      <c r="Q62" s="152"/>
      <c r="R62" s="152"/>
      <c r="S62" s="150" t="e">
        <f t="shared" si="11"/>
        <v>#VALUE!</v>
      </c>
    </row>
    <row r="63" spans="2:19" hidden="1">
      <c r="B63" s="15">
        <v>42176</v>
      </c>
      <c r="C63" s="12">
        <f>VLOOKUP(B63,'Hash distribution and Revenue '!B65:S805,10,1)</f>
        <v>0</v>
      </c>
      <c r="D63" t="e">
        <f>VLOOKUP(B63,'Hash distribution and Revenue '!B65:S805,3,1)</f>
        <v>#VALUE!</v>
      </c>
      <c r="E63" s="12" t="e">
        <f t="shared" si="7"/>
        <v>#VALUE!</v>
      </c>
      <c r="F63" s="12" t="e">
        <f t="shared" si="8"/>
        <v>#VALUE!</v>
      </c>
      <c r="G63" t="e">
        <f t="shared" si="0"/>
        <v>#VALUE!</v>
      </c>
      <c r="H63" t="e">
        <f t="shared" si="1"/>
        <v>#VALUE!</v>
      </c>
      <c r="I63" s="21" t="e">
        <f t="shared" si="9"/>
        <v>#VALUE!</v>
      </c>
      <c r="J63" t="e">
        <f t="shared" si="2"/>
        <v>#VALUE!</v>
      </c>
      <c r="K63" t="e">
        <f t="shared" si="3"/>
        <v>#VALUE!</v>
      </c>
      <c r="L63" t="e">
        <f t="shared" si="4"/>
        <v>#VALUE!</v>
      </c>
      <c r="M63" t="e">
        <f t="shared" si="5"/>
        <v>#VALUE!</v>
      </c>
      <c r="N63" t="e">
        <f t="shared" si="6"/>
        <v>#VALUE!</v>
      </c>
      <c r="P63" s="12" t="e">
        <f t="shared" si="10"/>
        <v>#VALUE!</v>
      </c>
      <c r="Q63" s="152"/>
      <c r="R63" s="152"/>
      <c r="S63" s="150" t="e">
        <f t="shared" si="11"/>
        <v>#VALUE!</v>
      </c>
    </row>
    <row r="64" spans="2:19" hidden="1">
      <c r="B64" s="15">
        <v>42179</v>
      </c>
      <c r="C64" s="12">
        <f>VLOOKUP(B64,'Hash distribution and Revenue '!B66:S806,10,1)</f>
        <v>0</v>
      </c>
      <c r="D64" t="e">
        <f>VLOOKUP(B64,'Hash distribution and Revenue '!B66:S806,3,1)</f>
        <v>#VALUE!</v>
      </c>
      <c r="E64" s="12" t="e">
        <f t="shared" si="7"/>
        <v>#VALUE!</v>
      </c>
      <c r="F64" s="12" t="e">
        <f t="shared" si="8"/>
        <v>#VALUE!</v>
      </c>
      <c r="G64" t="e">
        <f t="shared" si="0"/>
        <v>#VALUE!</v>
      </c>
      <c r="H64" t="e">
        <f t="shared" si="1"/>
        <v>#VALUE!</v>
      </c>
      <c r="I64" s="21" t="e">
        <f t="shared" si="9"/>
        <v>#VALUE!</v>
      </c>
      <c r="J64" t="e">
        <f t="shared" si="2"/>
        <v>#VALUE!</v>
      </c>
      <c r="K64" t="e">
        <f t="shared" si="3"/>
        <v>#VALUE!</v>
      </c>
      <c r="L64" t="e">
        <f t="shared" si="4"/>
        <v>#VALUE!</v>
      </c>
      <c r="M64" t="e">
        <f t="shared" si="5"/>
        <v>#VALUE!</v>
      </c>
      <c r="N64" t="e">
        <f t="shared" si="6"/>
        <v>#VALUE!</v>
      </c>
      <c r="P64" s="12" t="e">
        <f t="shared" si="10"/>
        <v>#VALUE!</v>
      </c>
      <c r="Q64" s="152"/>
      <c r="R64" s="152"/>
      <c r="S64" s="150" t="e">
        <f t="shared" si="11"/>
        <v>#VALUE!</v>
      </c>
    </row>
    <row r="65" spans="2:19" hidden="1">
      <c r="B65" s="15">
        <v>42182</v>
      </c>
      <c r="C65" s="12">
        <f>VLOOKUP(B65,'Hash distribution and Revenue '!B67:S807,10,1)</f>
        <v>0</v>
      </c>
      <c r="D65" t="e">
        <f>VLOOKUP(B65,'Hash distribution and Revenue '!B67:S807,3,1)</f>
        <v>#VALUE!</v>
      </c>
      <c r="E65" s="12" t="e">
        <f t="shared" si="7"/>
        <v>#VALUE!</v>
      </c>
      <c r="F65" s="12" t="e">
        <f t="shared" si="8"/>
        <v>#VALUE!</v>
      </c>
      <c r="G65" t="e">
        <f t="shared" si="0"/>
        <v>#VALUE!</v>
      </c>
      <c r="H65" t="e">
        <f t="shared" si="1"/>
        <v>#VALUE!</v>
      </c>
      <c r="I65" s="21" t="e">
        <f t="shared" si="9"/>
        <v>#VALUE!</v>
      </c>
      <c r="J65" t="e">
        <f t="shared" si="2"/>
        <v>#VALUE!</v>
      </c>
      <c r="K65" t="e">
        <f t="shared" si="3"/>
        <v>#VALUE!</v>
      </c>
      <c r="L65" t="e">
        <f t="shared" si="4"/>
        <v>#VALUE!</v>
      </c>
      <c r="M65" t="e">
        <f t="shared" si="5"/>
        <v>#VALUE!</v>
      </c>
      <c r="N65" t="e">
        <f t="shared" si="6"/>
        <v>#VALUE!</v>
      </c>
      <c r="P65" s="12" t="e">
        <f t="shared" si="10"/>
        <v>#VALUE!</v>
      </c>
      <c r="Q65" s="152"/>
      <c r="R65" s="152"/>
      <c r="S65" s="150" t="e">
        <f t="shared" si="11"/>
        <v>#VALUE!</v>
      </c>
    </row>
    <row r="66" spans="2:19" hidden="1">
      <c r="B66" s="15">
        <v>42185</v>
      </c>
      <c r="C66" s="12">
        <f>VLOOKUP(B66,'Hash distribution and Revenue '!B68:S808,10,1)</f>
        <v>0</v>
      </c>
      <c r="D66" t="e">
        <f>VLOOKUP(B66,'Hash distribution and Revenue '!B68:S808,3,1)</f>
        <v>#VALUE!</v>
      </c>
      <c r="E66" s="12" t="e">
        <f t="shared" si="7"/>
        <v>#VALUE!</v>
      </c>
      <c r="F66" s="12" t="e">
        <f t="shared" si="8"/>
        <v>#VALUE!</v>
      </c>
      <c r="G66" t="e">
        <f t="shared" si="0"/>
        <v>#VALUE!</v>
      </c>
      <c r="H66" t="e">
        <f t="shared" si="1"/>
        <v>#VALUE!</v>
      </c>
      <c r="I66" s="21" t="e">
        <f t="shared" si="9"/>
        <v>#VALUE!</v>
      </c>
      <c r="J66" t="e">
        <f t="shared" si="2"/>
        <v>#VALUE!</v>
      </c>
      <c r="K66" t="e">
        <f t="shared" si="3"/>
        <v>#VALUE!</v>
      </c>
      <c r="L66" t="e">
        <f t="shared" si="4"/>
        <v>#VALUE!</v>
      </c>
      <c r="M66" t="e">
        <f t="shared" si="5"/>
        <v>#VALUE!</v>
      </c>
      <c r="N66" t="e">
        <f t="shared" si="6"/>
        <v>#VALUE!</v>
      </c>
      <c r="P66" s="12" t="e">
        <f t="shared" si="10"/>
        <v>#VALUE!</v>
      </c>
      <c r="Q66" s="152"/>
      <c r="R66" s="152"/>
      <c r="S66" s="150" t="e">
        <f t="shared" si="11"/>
        <v>#VALUE!</v>
      </c>
    </row>
    <row r="67" spans="2:19" hidden="1">
      <c r="B67" s="15">
        <v>42188</v>
      </c>
      <c r="C67" s="12">
        <f>VLOOKUP(B67,'Hash distribution and Revenue '!B69:S809,10,1)</f>
        <v>0</v>
      </c>
      <c r="D67" t="e">
        <f>VLOOKUP(B67,'Hash distribution and Revenue '!B69:S809,3,1)</f>
        <v>#VALUE!</v>
      </c>
      <c r="E67" s="12" t="e">
        <f t="shared" si="7"/>
        <v>#VALUE!</v>
      </c>
      <c r="F67" s="12" t="e">
        <f t="shared" si="8"/>
        <v>#VALUE!</v>
      </c>
      <c r="G67" t="e">
        <f t="shared" si="0"/>
        <v>#VALUE!</v>
      </c>
      <c r="H67" t="e">
        <f t="shared" si="1"/>
        <v>#VALUE!</v>
      </c>
      <c r="I67" s="21" t="e">
        <f t="shared" si="9"/>
        <v>#VALUE!</v>
      </c>
      <c r="J67" t="e">
        <f t="shared" si="2"/>
        <v>#VALUE!</v>
      </c>
      <c r="K67" t="e">
        <f t="shared" si="3"/>
        <v>#VALUE!</v>
      </c>
      <c r="L67" t="e">
        <f t="shared" si="4"/>
        <v>#VALUE!</v>
      </c>
      <c r="M67" t="e">
        <f t="shared" si="5"/>
        <v>#VALUE!</v>
      </c>
      <c r="N67" t="e">
        <f t="shared" si="6"/>
        <v>#VALUE!</v>
      </c>
      <c r="P67" s="12" t="e">
        <f t="shared" si="10"/>
        <v>#VALUE!</v>
      </c>
      <c r="Q67" s="152"/>
      <c r="R67" s="152"/>
      <c r="S67" s="150" t="e">
        <f t="shared" si="11"/>
        <v>#VALUE!</v>
      </c>
    </row>
    <row r="68" spans="2:19" hidden="1">
      <c r="B68" s="15">
        <v>42191</v>
      </c>
      <c r="C68" s="12">
        <f>VLOOKUP(B68,'Hash distribution and Revenue '!B70:S810,10,1)</f>
        <v>0</v>
      </c>
      <c r="D68" t="e">
        <f>VLOOKUP(B68,'Hash distribution and Revenue '!B70:S810,3,1)</f>
        <v>#VALUE!</v>
      </c>
      <c r="E68" s="12" t="e">
        <f t="shared" si="7"/>
        <v>#VALUE!</v>
      </c>
      <c r="F68" s="12" t="e">
        <f t="shared" si="8"/>
        <v>#VALUE!</v>
      </c>
      <c r="G68" t="e">
        <f t="shared" si="0"/>
        <v>#VALUE!</v>
      </c>
      <c r="H68" t="e">
        <f t="shared" si="1"/>
        <v>#VALUE!</v>
      </c>
      <c r="I68" s="21" t="e">
        <f t="shared" si="9"/>
        <v>#VALUE!</v>
      </c>
      <c r="J68" t="e">
        <f t="shared" si="2"/>
        <v>#VALUE!</v>
      </c>
      <c r="K68" t="e">
        <f t="shared" si="3"/>
        <v>#VALUE!</v>
      </c>
      <c r="L68" t="e">
        <f t="shared" si="4"/>
        <v>#VALUE!</v>
      </c>
      <c r="M68" t="e">
        <f t="shared" si="5"/>
        <v>#VALUE!</v>
      </c>
      <c r="N68" t="e">
        <f t="shared" si="6"/>
        <v>#VALUE!</v>
      </c>
      <c r="P68" s="12" t="e">
        <f t="shared" si="10"/>
        <v>#VALUE!</v>
      </c>
      <c r="Q68" s="152"/>
      <c r="R68" s="152"/>
      <c r="S68" s="150" t="e">
        <f t="shared" si="11"/>
        <v>#VALUE!</v>
      </c>
    </row>
    <row r="69" spans="2:19" hidden="1">
      <c r="B69" s="15">
        <v>42194</v>
      </c>
      <c r="C69" s="12">
        <f>VLOOKUP(B69,'Hash distribution and Revenue '!B71:S811,10,1)</f>
        <v>0</v>
      </c>
      <c r="D69" t="e">
        <f>VLOOKUP(B69,'Hash distribution and Revenue '!B71:S811,3,1)</f>
        <v>#VALUE!</v>
      </c>
      <c r="E69" s="12" t="e">
        <f t="shared" si="7"/>
        <v>#VALUE!</v>
      </c>
      <c r="F69" s="12" t="e">
        <f t="shared" si="8"/>
        <v>#VALUE!</v>
      </c>
      <c r="G69" t="e">
        <f t="shared" si="0"/>
        <v>#VALUE!</v>
      </c>
      <c r="H69" t="e">
        <f t="shared" si="1"/>
        <v>#VALUE!</v>
      </c>
      <c r="I69" s="21" t="e">
        <f t="shared" si="9"/>
        <v>#VALUE!</v>
      </c>
      <c r="J69" t="e">
        <f t="shared" si="2"/>
        <v>#VALUE!</v>
      </c>
      <c r="K69" t="e">
        <f t="shared" si="3"/>
        <v>#VALUE!</v>
      </c>
      <c r="L69" t="e">
        <f t="shared" si="4"/>
        <v>#VALUE!</v>
      </c>
      <c r="M69" t="e">
        <f t="shared" si="5"/>
        <v>#VALUE!</v>
      </c>
      <c r="N69" t="e">
        <f t="shared" si="6"/>
        <v>#VALUE!</v>
      </c>
      <c r="P69" s="12" t="e">
        <f t="shared" si="10"/>
        <v>#VALUE!</v>
      </c>
      <c r="Q69" s="152"/>
      <c r="R69" s="152"/>
      <c r="S69" s="150" t="e">
        <f t="shared" si="11"/>
        <v>#VALUE!</v>
      </c>
    </row>
    <row r="70" spans="2:19" hidden="1">
      <c r="B70" s="15">
        <v>42197</v>
      </c>
      <c r="C70" s="12">
        <f>VLOOKUP(B70,'Hash distribution and Revenue '!B72:S812,10,1)</f>
        <v>0</v>
      </c>
      <c r="D70" t="e">
        <f>VLOOKUP(B70,'Hash distribution and Revenue '!B72:S812,3,1)</f>
        <v>#VALUE!</v>
      </c>
      <c r="E70" s="12" t="e">
        <f t="shared" si="7"/>
        <v>#VALUE!</v>
      </c>
      <c r="F70" s="12" t="e">
        <f t="shared" si="8"/>
        <v>#VALUE!</v>
      </c>
      <c r="G70" t="e">
        <f t="shared" ref="G70:G133" si="12">F70*1.2*24</f>
        <v>#VALUE!</v>
      </c>
      <c r="H70" t="e">
        <f t="shared" ref="H70:H133" si="13">G70*0.127</f>
        <v>#VALUE!</v>
      </c>
      <c r="I70" s="21" t="e">
        <f t="shared" si="9"/>
        <v>#VALUE!</v>
      </c>
      <c r="J70" t="e">
        <f t="shared" ref="J70:J133" si="14">G70*0.06</f>
        <v>#VALUE!</v>
      </c>
      <c r="K70" t="e">
        <f t="shared" ref="K70:K127" si="15">G70*0.05</f>
        <v>#VALUE!</v>
      </c>
      <c r="L70" t="e">
        <f t="shared" ref="L70:L127" si="16">G70*0.04</f>
        <v>#VALUE!</v>
      </c>
      <c r="M70" t="e">
        <f t="shared" ref="M70:M127" si="17">G70*0.02</f>
        <v>#VALUE!</v>
      </c>
      <c r="N70" t="e">
        <f t="shared" ref="N70:N133" si="18">F70*2200/7/547.5</f>
        <v>#VALUE!</v>
      </c>
      <c r="P70" s="12" t="e">
        <f t="shared" si="10"/>
        <v>#VALUE!</v>
      </c>
      <c r="Q70" s="152"/>
      <c r="R70" s="152"/>
      <c r="S70" s="150" t="e">
        <f t="shared" si="11"/>
        <v>#VALUE!</v>
      </c>
    </row>
    <row r="71" spans="2:19" hidden="1">
      <c r="B71" s="15">
        <v>42200</v>
      </c>
      <c r="C71" s="12">
        <f>VLOOKUP(B71,'Hash distribution and Revenue '!B73:S813,10,1)</f>
        <v>0</v>
      </c>
      <c r="D71" t="e">
        <f>VLOOKUP(B71,'Hash distribution and Revenue '!B73:S813,3,1)</f>
        <v>#VALUE!</v>
      </c>
      <c r="E71" s="12" t="e">
        <f t="shared" ref="E71:E134" si="19">D71*1000000</f>
        <v>#VALUE!</v>
      </c>
      <c r="F71" s="12" t="e">
        <f t="shared" ref="F71:F134" si="20">E71/3.5</f>
        <v>#VALUE!</v>
      </c>
      <c r="G71" t="e">
        <f t="shared" si="12"/>
        <v>#VALUE!</v>
      </c>
      <c r="H71" t="e">
        <f t="shared" si="13"/>
        <v>#VALUE!</v>
      </c>
      <c r="I71" s="21" t="e">
        <f t="shared" ref="I71:I134" si="21">G71*$I$5</f>
        <v>#VALUE!</v>
      </c>
      <c r="J71" t="e">
        <f t="shared" si="14"/>
        <v>#VALUE!</v>
      </c>
      <c r="K71" t="e">
        <f t="shared" si="15"/>
        <v>#VALUE!</v>
      </c>
      <c r="L71" t="e">
        <f t="shared" si="16"/>
        <v>#VALUE!</v>
      </c>
      <c r="M71" t="e">
        <f t="shared" si="17"/>
        <v>#VALUE!</v>
      </c>
      <c r="N71" t="e">
        <f t="shared" si="18"/>
        <v>#VALUE!</v>
      </c>
      <c r="P71" s="12" t="e">
        <f t="shared" ref="P71:P127" si="22">I71+N71</f>
        <v>#VALUE!</v>
      </c>
      <c r="Q71" s="152"/>
      <c r="R71" s="152"/>
      <c r="S71" s="150" t="e">
        <f t="shared" ref="S71:S133" si="23">(C71-P71)/C71</f>
        <v>#VALUE!</v>
      </c>
    </row>
    <row r="72" spans="2:19" hidden="1">
      <c r="B72" s="15">
        <v>42203</v>
      </c>
      <c r="C72" s="12">
        <f>VLOOKUP(B72,'Hash distribution and Revenue '!B74:S814,10,1)</f>
        <v>0</v>
      </c>
      <c r="D72" t="e">
        <f>VLOOKUP(B72,'Hash distribution and Revenue '!B74:S814,3,1)</f>
        <v>#VALUE!</v>
      </c>
      <c r="E72" s="12" t="e">
        <f t="shared" si="19"/>
        <v>#VALUE!</v>
      </c>
      <c r="F72" s="12" t="e">
        <f t="shared" si="20"/>
        <v>#VALUE!</v>
      </c>
      <c r="G72" t="e">
        <f t="shared" si="12"/>
        <v>#VALUE!</v>
      </c>
      <c r="H72" t="e">
        <f t="shared" si="13"/>
        <v>#VALUE!</v>
      </c>
      <c r="I72" s="21" t="e">
        <f t="shared" si="21"/>
        <v>#VALUE!</v>
      </c>
      <c r="J72" t="e">
        <f t="shared" si="14"/>
        <v>#VALUE!</v>
      </c>
      <c r="K72" t="e">
        <f t="shared" si="15"/>
        <v>#VALUE!</v>
      </c>
      <c r="L72" t="e">
        <f t="shared" si="16"/>
        <v>#VALUE!</v>
      </c>
      <c r="M72" t="e">
        <f t="shared" si="17"/>
        <v>#VALUE!</v>
      </c>
      <c r="N72" t="e">
        <f t="shared" si="18"/>
        <v>#VALUE!</v>
      </c>
      <c r="P72" s="12" t="e">
        <f t="shared" si="22"/>
        <v>#VALUE!</v>
      </c>
      <c r="Q72" s="152"/>
      <c r="R72" s="152"/>
      <c r="S72" s="150" t="e">
        <f t="shared" si="23"/>
        <v>#VALUE!</v>
      </c>
    </row>
    <row r="73" spans="2:19" hidden="1">
      <c r="B73" s="15">
        <v>42206</v>
      </c>
      <c r="C73" s="12">
        <f>VLOOKUP(B73,'Hash distribution and Revenue '!B75:S815,10,1)</f>
        <v>0</v>
      </c>
      <c r="D73" t="e">
        <f>VLOOKUP(B73,'Hash distribution and Revenue '!B75:S815,3,1)</f>
        <v>#VALUE!</v>
      </c>
      <c r="E73" s="12" t="e">
        <f t="shared" si="19"/>
        <v>#VALUE!</v>
      </c>
      <c r="F73" s="12" t="e">
        <f t="shared" si="20"/>
        <v>#VALUE!</v>
      </c>
      <c r="G73" t="e">
        <f t="shared" si="12"/>
        <v>#VALUE!</v>
      </c>
      <c r="H73" t="e">
        <f t="shared" si="13"/>
        <v>#VALUE!</v>
      </c>
      <c r="I73" s="21" t="e">
        <f t="shared" si="21"/>
        <v>#VALUE!</v>
      </c>
      <c r="J73" t="e">
        <f t="shared" si="14"/>
        <v>#VALUE!</v>
      </c>
      <c r="K73" t="e">
        <f t="shared" si="15"/>
        <v>#VALUE!</v>
      </c>
      <c r="L73" t="e">
        <f t="shared" si="16"/>
        <v>#VALUE!</v>
      </c>
      <c r="M73" t="e">
        <f t="shared" si="17"/>
        <v>#VALUE!</v>
      </c>
      <c r="N73" t="e">
        <f t="shared" si="18"/>
        <v>#VALUE!</v>
      </c>
      <c r="P73" s="12" t="e">
        <f t="shared" si="22"/>
        <v>#VALUE!</v>
      </c>
      <c r="Q73" s="152"/>
      <c r="R73" s="152"/>
      <c r="S73" s="150" t="e">
        <f t="shared" si="23"/>
        <v>#VALUE!</v>
      </c>
    </row>
    <row r="74" spans="2:19" hidden="1">
      <c r="B74" s="15">
        <v>42209</v>
      </c>
      <c r="C74" s="12">
        <f>VLOOKUP(B74,'Hash distribution and Revenue '!B76:S816,10,1)</f>
        <v>0</v>
      </c>
      <c r="D74" t="e">
        <f>VLOOKUP(B74,'Hash distribution and Revenue '!B76:S816,3,1)</f>
        <v>#VALUE!</v>
      </c>
      <c r="E74" s="12" t="e">
        <f t="shared" si="19"/>
        <v>#VALUE!</v>
      </c>
      <c r="F74" s="12" t="e">
        <f t="shared" si="20"/>
        <v>#VALUE!</v>
      </c>
      <c r="G74" t="e">
        <f t="shared" si="12"/>
        <v>#VALUE!</v>
      </c>
      <c r="H74" t="e">
        <f t="shared" si="13"/>
        <v>#VALUE!</v>
      </c>
      <c r="I74" s="21" t="e">
        <f t="shared" si="21"/>
        <v>#VALUE!</v>
      </c>
      <c r="J74" t="e">
        <f t="shared" si="14"/>
        <v>#VALUE!</v>
      </c>
      <c r="K74" t="e">
        <f t="shared" si="15"/>
        <v>#VALUE!</v>
      </c>
      <c r="L74" t="e">
        <f t="shared" si="16"/>
        <v>#VALUE!</v>
      </c>
      <c r="M74" t="e">
        <f t="shared" si="17"/>
        <v>#VALUE!</v>
      </c>
      <c r="N74" t="e">
        <f t="shared" si="18"/>
        <v>#VALUE!</v>
      </c>
      <c r="P74" s="12" t="e">
        <f t="shared" si="22"/>
        <v>#VALUE!</v>
      </c>
      <c r="Q74" s="152"/>
      <c r="R74" s="152"/>
      <c r="S74" s="150" t="e">
        <f t="shared" si="23"/>
        <v>#VALUE!</v>
      </c>
    </row>
    <row r="75" spans="2:19" hidden="1">
      <c r="B75" s="15">
        <v>42212</v>
      </c>
      <c r="C75" s="12">
        <f>VLOOKUP(B75,'Hash distribution and Revenue '!B77:S817,10,1)</f>
        <v>0</v>
      </c>
      <c r="D75" t="e">
        <f>VLOOKUP(B75,'Hash distribution and Revenue '!B77:S817,3,1)</f>
        <v>#VALUE!</v>
      </c>
      <c r="E75" s="12" t="e">
        <f t="shared" si="19"/>
        <v>#VALUE!</v>
      </c>
      <c r="F75" s="12" t="e">
        <f t="shared" si="20"/>
        <v>#VALUE!</v>
      </c>
      <c r="G75" t="e">
        <f t="shared" si="12"/>
        <v>#VALUE!</v>
      </c>
      <c r="H75" t="e">
        <f t="shared" si="13"/>
        <v>#VALUE!</v>
      </c>
      <c r="I75" s="21" t="e">
        <f t="shared" si="21"/>
        <v>#VALUE!</v>
      </c>
      <c r="J75" t="e">
        <f t="shared" si="14"/>
        <v>#VALUE!</v>
      </c>
      <c r="K75" t="e">
        <f t="shared" si="15"/>
        <v>#VALUE!</v>
      </c>
      <c r="L75" t="e">
        <f t="shared" si="16"/>
        <v>#VALUE!</v>
      </c>
      <c r="M75" t="e">
        <f t="shared" si="17"/>
        <v>#VALUE!</v>
      </c>
      <c r="N75" t="e">
        <f t="shared" si="18"/>
        <v>#VALUE!</v>
      </c>
      <c r="P75" s="12" t="e">
        <f t="shared" si="22"/>
        <v>#VALUE!</v>
      </c>
      <c r="Q75" s="152"/>
      <c r="R75" s="152"/>
      <c r="S75" s="150" t="e">
        <f t="shared" si="23"/>
        <v>#VALUE!</v>
      </c>
    </row>
    <row r="76" spans="2:19" hidden="1">
      <c r="B76" s="15">
        <v>42215</v>
      </c>
      <c r="C76" s="12">
        <f>VLOOKUP(B76,'Hash distribution and Revenue '!B78:S818,10,1)</f>
        <v>0</v>
      </c>
      <c r="D76" t="e">
        <f>VLOOKUP(B76,'Hash distribution and Revenue '!B78:S818,3,1)</f>
        <v>#VALUE!</v>
      </c>
      <c r="E76" s="12" t="e">
        <f t="shared" si="19"/>
        <v>#VALUE!</v>
      </c>
      <c r="F76" s="12" t="e">
        <f t="shared" si="20"/>
        <v>#VALUE!</v>
      </c>
      <c r="G76" t="e">
        <f t="shared" si="12"/>
        <v>#VALUE!</v>
      </c>
      <c r="H76" t="e">
        <f t="shared" si="13"/>
        <v>#VALUE!</v>
      </c>
      <c r="I76" s="21" t="e">
        <f t="shared" si="21"/>
        <v>#VALUE!</v>
      </c>
      <c r="J76" t="e">
        <f t="shared" si="14"/>
        <v>#VALUE!</v>
      </c>
      <c r="K76" t="e">
        <f t="shared" si="15"/>
        <v>#VALUE!</v>
      </c>
      <c r="L76" t="e">
        <f t="shared" si="16"/>
        <v>#VALUE!</v>
      </c>
      <c r="M76" t="e">
        <f t="shared" si="17"/>
        <v>#VALUE!</v>
      </c>
      <c r="N76" t="e">
        <f t="shared" si="18"/>
        <v>#VALUE!</v>
      </c>
      <c r="P76" s="12" t="e">
        <f t="shared" si="22"/>
        <v>#VALUE!</v>
      </c>
      <c r="Q76" s="152"/>
      <c r="R76" s="152"/>
      <c r="S76" s="150" t="e">
        <f t="shared" si="23"/>
        <v>#VALUE!</v>
      </c>
    </row>
    <row r="77" spans="2:19" hidden="1">
      <c r="B77" s="15">
        <v>42218</v>
      </c>
      <c r="C77" s="12">
        <f>VLOOKUP(B77,'Hash distribution and Revenue '!B79:S819,10,1)</f>
        <v>0</v>
      </c>
      <c r="D77" t="e">
        <f>VLOOKUP(B77,'Hash distribution and Revenue '!B79:S819,3,1)</f>
        <v>#VALUE!</v>
      </c>
      <c r="E77" s="12" t="e">
        <f t="shared" si="19"/>
        <v>#VALUE!</v>
      </c>
      <c r="F77" s="12" t="e">
        <f t="shared" si="20"/>
        <v>#VALUE!</v>
      </c>
      <c r="G77" t="e">
        <f t="shared" si="12"/>
        <v>#VALUE!</v>
      </c>
      <c r="H77" t="e">
        <f t="shared" si="13"/>
        <v>#VALUE!</v>
      </c>
      <c r="I77" s="21" t="e">
        <f t="shared" si="21"/>
        <v>#VALUE!</v>
      </c>
      <c r="J77" t="e">
        <f t="shared" si="14"/>
        <v>#VALUE!</v>
      </c>
      <c r="K77" t="e">
        <f t="shared" si="15"/>
        <v>#VALUE!</v>
      </c>
      <c r="L77" t="e">
        <f t="shared" si="16"/>
        <v>#VALUE!</v>
      </c>
      <c r="M77" t="e">
        <f t="shared" si="17"/>
        <v>#VALUE!</v>
      </c>
      <c r="N77" t="e">
        <f t="shared" si="18"/>
        <v>#VALUE!</v>
      </c>
      <c r="P77" s="12" t="e">
        <f t="shared" si="22"/>
        <v>#VALUE!</v>
      </c>
      <c r="Q77" s="152"/>
      <c r="R77" s="152"/>
      <c r="S77" s="150" t="e">
        <f t="shared" si="23"/>
        <v>#VALUE!</v>
      </c>
    </row>
    <row r="78" spans="2:19" hidden="1">
      <c r="B78" s="15">
        <v>42221</v>
      </c>
      <c r="C78" s="12">
        <f>VLOOKUP(B78,'Hash distribution and Revenue '!B80:S820,10,1)</f>
        <v>0</v>
      </c>
      <c r="D78" t="e">
        <f>VLOOKUP(B78,'Hash distribution and Revenue '!B80:S820,3,1)</f>
        <v>#VALUE!</v>
      </c>
      <c r="E78" s="12" t="e">
        <f t="shared" si="19"/>
        <v>#VALUE!</v>
      </c>
      <c r="F78" s="12" t="e">
        <f t="shared" si="20"/>
        <v>#VALUE!</v>
      </c>
      <c r="G78" t="e">
        <f t="shared" si="12"/>
        <v>#VALUE!</v>
      </c>
      <c r="H78" t="e">
        <f t="shared" si="13"/>
        <v>#VALUE!</v>
      </c>
      <c r="I78" s="21" t="e">
        <f t="shared" si="21"/>
        <v>#VALUE!</v>
      </c>
      <c r="J78" t="e">
        <f t="shared" si="14"/>
        <v>#VALUE!</v>
      </c>
      <c r="K78" t="e">
        <f t="shared" si="15"/>
        <v>#VALUE!</v>
      </c>
      <c r="L78" t="e">
        <f t="shared" si="16"/>
        <v>#VALUE!</v>
      </c>
      <c r="M78" t="e">
        <f t="shared" si="17"/>
        <v>#VALUE!</v>
      </c>
      <c r="N78" t="e">
        <f t="shared" si="18"/>
        <v>#VALUE!</v>
      </c>
      <c r="P78" s="12" t="e">
        <f t="shared" si="22"/>
        <v>#VALUE!</v>
      </c>
      <c r="Q78" s="152"/>
      <c r="R78" s="152"/>
      <c r="S78" s="150" t="e">
        <f t="shared" si="23"/>
        <v>#VALUE!</v>
      </c>
    </row>
    <row r="79" spans="2:19" hidden="1">
      <c r="B79" s="15">
        <v>42224</v>
      </c>
      <c r="C79" s="12">
        <f>VLOOKUP(B79,'Hash distribution and Revenue '!B81:S821,10,1)</f>
        <v>0</v>
      </c>
      <c r="D79" t="e">
        <f>VLOOKUP(B79,'Hash distribution and Revenue '!B81:S821,3,1)</f>
        <v>#VALUE!</v>
      </c>
      <c r="E79" s="12" t="e">
        <f t="shared" si="19"/>
        <v>#VALUE!</v>
      </c>
      <c r="F79" s="12" t="e">
        <f t="shared" si="20"/>
        <v>#VALUE!</v>
      </c>
      <c r="G79" t="e">
        <f t="shared" si="12"/>
        <v>#VALUE!</v>
      </c>
      <c r="H79" t="e">
        <f t="shared" si="13"/>
        <v>#VALUE!</v>
      </c>
      <c r="I79" s="21" t="e">
        <f t="shared" si="21"/>
        <v>#VALUE!</v>
      </c>
      <c r="J79" t="e">
        <f t="shared" si="14"/>
        <v>#VALUE!</v>
      </c>
      <c r="K79" t="e">
        <f t="shared" si="15"/>
        <v>#VALUE!</v>
      </c>
      <c r="L79" t="e">
        <f t="shared" si="16"/>
        <v>#VALUE!</v>
      </c>
      <c r="M79" t="e">
        <f t="shared" si="17"/>
        <v>#VALUE!</v>
      </c>
      <c r="N79" t="e">
        <f t="shared" si="18"/>
        <v>#VALUE!</v>
      </c>
      <c r="P79" s="12" t="e">
        <f t="shared" si="22"/>
        <v>#VALUE!</v>
      </c>
      <c r="Q79" s="152"/>
      <c r="R79" s="152"/>
      <c r="S79" s="150" t="e">
        <f t="shared" si="23"/>
        <v>#VALUE!</v>
      </c>
    </row>
    <row r="80" spans="2:19" hidden="1">
      <c r="B80" s="15">
        <v>42227</v>
      </c>
      <c r="C80" s="12">
        <f>VLOOKUP(B80,'Hash distribution and Revenue '!B82:S822,10,1)</f>
        <v>0</v>
      </c>
      <c r="D80" t="e">
        <f>VLOOKUP(B80,'Hash distribution and Revenue '!B82:S822,3,1)</f>
        <v>#VALUE!</v>
      </c>
      <c r="E80" s="12" t="e">
        <f t="shared" si="19"/>
        <v>#VALUE!</v>
      </c>
      <c r="F80" s="12" t="e">
        <f t="shared" si="20"/>
        <v>#VALUE!</v>
      </c>
      <c r="G80" t="e">
        <f t="shared" si="12"/>
        <v>#VALUE!</v>
      </c>
      <c r="H80" t="e">
        <f t="shared" si="13"/>
        <v>#VALUE!</v>
      </c>
      <c r="I80" s="21" t="e">
        <f t="shared" si="21"/>
        <v>#VALUE!</v>
      </c>
      <c r="J80" t="e">
        <f t="shared" si="14"/>
        <v>#VALUE!</v>
      </c>
      <c r="K80" t="e">
        <f t="shared" si="15"/>
        <v>#VALUE!</v>
      </c>
      <c r="L80" t="e">
        <f t="shared" si="16"/>
        <v>#VALUE!</v>
      </c>
      <c r="M80" t="e">
        <f t="shared" si="17"/>
        <v>#VALUE!</v>
      </c>
      <c r="N80" t="e">
        <f t="shared" si="18"/>
        <v>#VALUE!</v>
      </c>
      <c r="P80" s="12" t="e">
        <f t="shared" si="22"/>
        <v>#VALUE!</v>
      </c>
      <c r="Q80" s="152"/>
      <c r="R80" s="152"/>
      <c r="S80" s="150" t="e">
        <f t="shared" si="23"/>
        <v>#VALUE!</v>
      </c>
    </row>
    <row r="81" spans="2:19" hidden="1">
      <c r="B81" s="15">
        <v>42230</v>
      </c>
      <c r="C81" s="12">
        <f>VLOOKUP(B81,'Hash distribution and Revenue '!B83:S823,10,1)</f>
        <v>0</v>
      </c>
      <c r="D81" t="e">
        <f>VLOOKUP(B81,'Hash distribution and Revenue '!B83:S823,3,1)</f>
        <v>#VALUE!</v>
      </c>
      <c r="E81" s="12" t="e">
        <f t="shared" si="19"/>
        <v>#VALUE!</v>
      </c>
      <c r="F81" s="12" t="e">
        <f t="shared" si="20"/>
        <v>#VALUE!</v>
      </c>
      <c r="G81" t="e">
        <f t="shared" si="12"/>
        <v>#VALUE!</v>
      </c>
      <c r="H81" t="e">
        <f t="shared" si="13"/>
        <v>#VALUE!</v>
      </c>
      <c r="I81" s="21" t="e">
        <f t="shared" si="21"/>
        <v>#VALUE!</v>
      </c>
      <c r="J81" t="e">
        <f t="shared" si="14"/>
        <v>#VALUE!</v>
      </c>
      <c r="K81" t="e">
        <f t="shared" si="15"/>
        <v>#VALUE!</v>
      </c>
      <c r="L81" t="e">
        <f t="shared" si="16"/>
        <v>#VALUE!</v>
      </c>
      <c r="M81" t="e">
        <f t="shared" si="17"/>
        <v>#VALUE!</v>
      </c>
      <c r="N81" t="e">
        <f t="shared" si="18"/>
        <v>#VALUE!</v>
      </c>
      <c r="P81" s="12" t="e">
        <f t="shared" si="22"/>
        <v>#VALUE!</v>
      </c>
      <c r="Q81" s="152"/>
      <c r="R81" s="152"/>
      <c r="S81" s="150" t="e">
        <f t="shared" si="23"/>
        <v>#VALUE!</v>
      </c>
    </row>
    <row r="82" spans="2:19" hidden="1">
      <c r="B82" s="15">
        <v>42233</v>
      </c>
      <c r="C82" s="12">
        <f>VLOOKUP(B82,'Hash distribution and Revenue '!B84:S824,10,1)</f>
        <v>0</v>
      </c>
      <c r="D82" t="e">
        <f>VLOOKUP(B82,'Hash distribution and Revenue '!B84:S824,3,1)</f>
        <v>#VALUE!</v>
      </c>
      <c r="E82" s="12" t="e">
        <f t="shared" si="19"/>
        <v>#VALUE!</v>
      </c>
      <c r="F82" s="12" t="e">
        <f t="shared" si="20"/>
        <v>#VALUE!</v>
      </c>
      <c r="G82" t="e">
        <f t="shared" si="12"/>
        <v>#VALUE!</v>
      </c>
      <c r="H82" t="e">
        <f t="shared" si="13"/>
        <v>#VALUE!</v>
      </c>
      <c r="I82" s="21" t="e">
        <f t="shared" si="21"/>
        <v>#VALUE!</v>
      </c>
      <c r="J82" t="e">
        <f t="shared" si="14"/>
        <v>#VALUE!</v>
      </c>
      <c r="K82" t="e">
        <f t="shared" si="15"/>
        <v>#VALUE!</v>
      </c>
      <c r="L82" t="e">
        <f t="shared" si="16"/>
        <v>#VALUE!</v>
      </c>
      <c r="M82" t="e">
        <f t="shared" si="17"/>
        <v>#VALUE!</v>
      </c>
      <c r="N82" t="e">
        <f t="shared" si="18"/>
        <v>#VALUE!</v>
      </c>
      <c r="P82" s="12" t="e">
        <f t="shared" si="22"/>
        <v>#VALUE!</v>
      </c>
      <c r="Q82" s="152"/>
      <c r="R82" s="152"/>
      <c r="S82" s="150" t="e">
        <f t="shared" si="23"/>
        <v>#VALUE!</v>
      </c>
    </row>
    <row r="83" spans="2:19" hidden="1">
      <c r="B83" s="15">
        <v>42236</v>
      </c>
      <c r="C83" s="12">
        <f>VLOOKUP(B83,'Hash distribution and Revenue '!B85:S825,10,1)</f>
        <v>0</v>
      </c>
      <c r="D83" t="e">
        <f>VLOOKUP(B83,'Hash distribution and Revenue '!B85:S825,3,1)</f>
        <v>#VALUE!</v>
      </c>
      <c r="E83" s="12" t="e">
        <f t="shared" si="19"/>
        <v>#VALUE!</v>
      </c>
      <c r="F83" s="12" t="e">
        <f t="shared" si="20"/>
        <v>#VALUE!</v>
      </c>
      <c r="G83" t="e">
        <f t="shared" si="12"/>
        <v>#VALUE!</v>
      </c>
      <c r="H83" t="e">
        <f t="shared" si="13"/>
        <v>#VALUE!</v>
      </c>
      <c r="I83" s="21" t="e">
        <f t="shared" si="21"/>
        <v>#VALUE!</v>
      </c>
      <c r="J83" t="e">
        <f t="shared" si="14"/>
        <v>#VALUE!</v>
      </c>
      <c r="K83" t="e">
        <f t="shared" si="15"/>
        <v>#VALUE!</v>
      </c>
      <c r="L83" t="e">
        <f t="shared" si="16"/>
        <v>#VALUE!</v>
      </c>
      <c r="M83" t="e">
        <f t="shared" si="17"/>
        <v>#VALUE!</v>
      </c>
      <c r="N83" t="e">
        <f t="shared" si="18"/>
        <v>#VALUE!</v>
      </c>
      <c r="P83" s="12" t="e">
        <f t="shared" si="22"/>
        <v>#VALUE!</v>
      </c>
      <c r="Q83" s="152"/>
      <c r="R83" s="152"/>
      <c r="S83" s="150" t="e">
        <f t="shared" si="23"/>
        <v>#VALUE!</v>
      </c>
    </row>
    <row r="84" spans="2:19" hidden="1">
      <c r="B84" s="15">
        <v>42239</v>
      </c>
      <c r="C84" s="12">
        <f>VLOOKUP(B84,'Hash distribution and Revenue '!B86:S826,10,1)</f>
        <v>0</v>
      </c>
      <c r="D84" t="e">
        <f>VLOOKUP(B84,'Hash distribution and Revenue '!B86:S826,3,1)</f>
        <v>#VALUE!</v>
      </c>
      <c r="E84" s="12" t="e">
        <f t="shared" si="19"/>
        <v>#VALUE!</v>
      </c>
      <c r="F84" s="12" t="e">
        <f t="shared" si="20"/>
        <v>#VALUE!</v>
      </c>
      <c r="G84" t="e">
        <f t="shared" si="12"/>
        <v>#VALUE!</v>
      </c>
      <c r="H84" t="e">
        <f t="shared" si="13"/>
        <v>#VALUE!</v>
      </c>
      <c r="I84" s="21" t="e">
        <f t="shared" si="21"/>
        <v>#VALUE!</v>
      </c>
      <c r="J84" t="e">
        <f t="shared" si="14"/>
        <v>#VALUE!</v>
      </c>
      <c r="K84" t="e">
        <f t="shared" si="15"/>
        <v>#VALUE!</v>
      </c>
      <c r="L84" t="e">
        <f t="shared" si="16"/>
        <v>#VALUE!</v>
      </c>
      <c r="M84" t="e">
        <f t="shared" si="17"/>
        <v>#VALUE!</v>
      </c>
      <c r="N84" t="e">
        <f t="shared" si="18"/>
        <v>#VALUE!</v>
      </c>
      <c r="P84" s="12" t="e">
        <f t="shared" si="22"/>
        <v>#VALUE!</v>
      </c>
      <c r="Q84" s="152"/>
      <c r="R84" s="152"/>
      <c r="S84" s="150" t="e">
        <f t="shared" si="23"/>
        <v>#VALUE!</v>
      </c>
    </row>
    <row r="85" spans="2:19" hidden="1">
      <c r="B85" s="15">
        <v>42242</v>
      </c>
      <c r="C85" s="12">
        <f>VLOOKUP(B85,'Hash distribution and Revenue '!B87:S827,10,1)</f>
        <v>0</v>
      </c>
      <c r="D85" t="e">
        <f>VLOOKUP(B85,'Hash distribution and Revenue '!B87:S827,3,1)</f>
        <v>#VALUE!</v>
      </c>
      <c r="E85" s="12" t="e">
        <f t="shared" si="19"/>
        <v>#VALUE!</v>
      </c>
      <c r="F85" s="12" t="e">
        <f t="shared" si="20"/>
        <v>#VALUE!</v>
      </c>
      <c r="G85" t="e">
        <f t="shared" si="12"/>
        <v>#VALUE!</v>
      </c>
      <c r="H85" t="e">
        <f t="shared" si="13"/>
        <v>#VALUE!</v>
      </c>
      <c r="I85" s="21" t="e">
        <f t="shared" si="21"/>
        <v>#VALUE!</v>
      </c>
      <c r="J85" t="e">
        <f t="shared" si="14"/>
        <v>#VALUE!</v>
      </c>
      <c r="K85" t="e">
        <f t="shared" si="15"/>
        <v>#VALUE!</v>
      </c>
      <c r="L85" t="e">
        <f t="shared" si="16"/>
        <v>#VALUE!</v>
      </c>
      <c r="M85" t="e">
        <f t="shared" si="17"/>
        <v>#VALUE!</v>
      </c>
      <c r="N85" t="e">
        <f t="shared" si="18"/>
        <v>#VALUE!</v>
      </c>
      <c r="P85" s="12" t="e">
        <f t="shared" si="22"/>
        <v>#VALUE!</v>
      </c>
      <c r="Q85" s="152"/>
      <c r="R85" s="152"/>
      <c r="S85" s="150" t="e">
        <f t="shared" si="23"/>
        <v>#VALUE!</v>
      </c>
    </row>
    <row r="86" spans="2:19" hidden="1">
      <c r="B86" s="15">
        <v>42245</v>
      </c>
      <c r="C86" s="12">
        <f>VLOOKUP(B86,'Hash distribution and Revenue '!B88:S828,10,1)</f>
        <v>0</v>
      </c>
      <c r="D86" t="e">
        <f>VLOOKUP(B86,'Hash distribution and Revenue '!B88:S828,3,1)</f>
        <v>#VALUE!</v>
      </c>
      <c r="E86" s="12" t="e">
        <f t="shared" si="19"/>
        <v>#VALUE!</v>
      </c>
      <c r="F86" s="12" t="e">
        <f t="shared" si="20"/>
        <v>#VALUE!</v>
      </c>
      <c r="G86" t="e">
        <f t="shared" si="12"/>
        <v>#VALUE!</v>
      </c>
      <c r="H86" t="e">
        <f t="shared" si="13"/>
        <v>#VALUE!</v>
      </c>
      <c r="I86" s="21" t="e">
        <f t="shared" si="21"/>
        <v>#VALUE!</v>
      </c>
      <c r="J86" t="e">
        <f t="shared" si="14"/>
        <v>#VALUE!</v>
      </c>
      <c r="K86" t="e">
        <f t="shared" si="15"/>
        <v>#VALUE!</v>
      </c>
      <c r="L86" t="e">
        <f t="shared" si="16"/>
        <v>#VALUE!</v>
      </c>
      <c r="M86" t="e">
        <f t="shared" si="17"/>
        <v>#VALUE!</v>
      </c>
      <c r="N86" t="e">
        <f t="shared" si="18"/>
        <v>#VALUE!</v>
      </c>
      <c r="P86" s="12" t="e">
        <f t="shared" si="22"/>
        <v>#VALUE!</v>
      </c>
      <c r="Q86" s="152"/>
      <c r="R86" s="152"/>
      <c r="S86" s="150" t="e">
        <f t="shared" si="23"/>
        <v>#VALUE!</v>
      </c>
    </row>
    <row r="87" spans="2:19" hidden="1">
      <c r="B87" s="15">
        <v>42248</v>
      </c>
      <c r="C87" s="12">
        <f>VLOOKUP(B87,'Hash distribution and Revenue '!B89:S829,10,1)</f>
        <v>0</v>
      </c>
      <c r="D87" t="e">
        <f>VLOOKUP(B87,'Hash distribution and Revenue '!B89:S829,3,1)</f>
        <v>#VALUE!</v>
      </c>
      <c r="E87" s="12" t="e">
        <f t="shared" si="19"/>
        <v>#VALUE!</v>
      </c>
      <c r="F87" s="12" t="e">
        <f t="shared" si="20"/>
        <v>#VALUE!</v>
      </c>
      <c r="G87" t="e">
        <f t="shared" si="12"/>
        <v>#VALUE!</v>
      </c>
      <c r="H87" t="e">
        <f t="shared" si="13"/>
        <v>#VALUE!</v>
      </c>
      <c r="I87" s="21" t="e">
        <f t="shared" si="21"/>
        <v>#VALUE!</v>
      </c>
      <c r="J87" t="e">
        <f t="shared" si="14"/>
        <v>#VALUE!</v>
      </c>
      <c r="K87" t="e">
        <f t="shared" si="15"/>
        <v>#VALUE!</v>
      </c>
      <c r="L87" t="e">
        <f t="shared" si="16"/>
        <v>#VALUE!</v>
      </c>
      <c r="M87" t="e">
        <f t="shared" si="17"/>
        <v>#VALUE!</v>
      </c>
      <c r="N87" t="e">
        <f t="shared" si="18"/>
        <v>#VALUE!</v>
      </c>
      <c r="P87" s="12" t="e">
        <f t="shared" si="22"/>
        <v>#VALUE!</v>
      </c>
      <c r="Q87" s="152"/>
      <c r="R87" s="152"/>
      <c r="S87" s="150" t="e">
        <f t="shared" si="23"/>
        <v>#VALUE!</v>
      </c>
    </row>
    <row r="88" spans="2:19" hidden="1">
      <c r="B88" s="15">
        <v>42251</v>
      </c>
      <c r="C88" s="12">
        <f>VLOOKUP(B88,'Hash distribution and Revenue '!B90:S830,10,1)</f>
        <v>0</v>
      </c>
      <c r="D88" t="e">
        <f>VLOOKUP(B88,'Hash distribution and Revenue '!B90:S830,3,1)</f>
        <v>#VALUE!</v>
      </c>
      <c r="E88" s="12" t="e">
        <f t="shared" si="19"/>
        <v>#VALUE!</v>
      </c>
      <c r="F88" s="12" t="e">
        <f t="shared" si="20"/>
        <v>#VALUE!</v>
      </c>
      <c r="G88" t="e">
        <f t="shared" si="12"/>
        <v>#VALUE!</v>
      </c>
      <c r="H88" t="e">
        <f t="shared" si="13"/>
        <v>#VALUE!</v>
      </c>
      <c r="I88" s="21" t="e">
        <f t="shared" si="21"/>
        <v>#VALUE!</v>
      </c>
      <c r="J88" t="e">
        <f t="shared" si="14"/>
        <v>#VALUE!</v>
      </c>
      <c r="K88" t="e">
        <f t="shared" si="15"/>
        <v>#VALUE!</v>
      </c>
      <c r="L88" t="e">
        <f t="shared" si="16"/>
        <v>#VALUE!</v>
      </c>
      <c r="M88" t="e">
        <f t="shared" si="17"/>
        <v>#VALUE!</v>
      </c>
      <c r="N88" t="e">
        <f t="shared" si="18"/>
        <v>#VALUE!</v>
      </c>
      <c r="P88" s="12" t="e">
        <f t="shared" si="22"/>
        <v>#VALUE!</v>
      </c>
      <c r="Q88" s="152"/>
      <c r="R88" s="152"/>
      <c r="S88" s="150" t="e">
        <f t="shared" si="23"/>
        <v>#VALUE!</v>
      </c>
    </row>
    <row r="89" spans="2:19" hidden="1">
      <c r="B89" s="15">
        <v>42254</v>
      </c>
      <c r="C89" s="12">
        <f>VLOOKUP(B89,'Hash distribution and Revenue '!B91:S831,10,1)</f>
        <v>0</v>
      </c>
      <c r="D89" t="e">
        <f>VLOOKUP(B89,'Hash distribution and Revenue '!B91:S831,3,1)</f>
        <v>#VALUE!</v>
      </c>
      <c r="E89" s="12" t="e">
        <f t="shared" si="19"/>
        <v>#VALUE!</v>
      </c>
      <c r="F89" s="12" t="e">
        <f t="shared" si="20"/>
        <v>#VALUE!</v>
      </c>
      <c r="G89" t="e">
        <f t="shared" si="12"/>
        <v>#VALUE!</v>
      </c>
      <c r="H89" t="e">
        <f t="shared" si="13"/>
        <v>#VALUE!</v>
      </c>
      <c r="I89" s="21" t="e">
        <f t="shared" si="21"/>
        <v>#VALUE!</v>
      </c>
      <c r="J89" t="e">
        <f t="shared" si="14"/>
        <v>#VALUE!</v>
      </c>
      <c r="K89" t="e">
        <f t="shared" si="15"/>
        <v>#VALUE!</v>
      </c>
      <c r="L89" t="e">
        <f t="shared" si="16"/>
        <v>#VALUE!</v>
      </c>
      <c r="M89" t="e">
        <f t="shared" si="17"/>
        <v>#VALUE!</v>
      </c>
      <c r="N89" t="e">
        <f t="shared" si="18"/>
        <v>#VALUE!</v>
      </c>
      <c r="P89" s="12" t="e">
        <f t="shared" si="22"/>
        <v>#VALUE!</v>
      </c>
      <c r="Q89" s="152"/>
      <c r="R89" s="152"/>
      <c r="S89" s="150" t="e">
        <f t="shared" si="23"/>
        <v>#VALUE!</v>
      </c>
    </row>
    <row r="90" spans="2:19" hidden="1">
      <c r="B90" s="15">
        <v>42257</v>
      </c>
      <c r="C90" s="12">
        <f>VLOOKUP(B90,'Hash distribution and Revenue '!B92:S832,10,1)</f>
        <v>0</v>
      </c>
      <c r="D90" t="e">
        <f>VLOOKUP(B90,'Hash distribution and Revenue '!B92:S832,3,1)</f>
        <v>#VALUE!</v>
      </c>
      <c r="E90" s="12" t="e">
        <f t="shared" si="19"/>
        <v>#VALUE!</v>
      </c>
      <c r="F90" s="12" t="e">
        <f t="shared" si="20"/>
        <v>#VALUE!</v>
      </c>
      <c r="G90" t="e">
        <f t="shared" si="12"/>
        <v>#VALUE!</v>
      </c>
      <c r="H90" t="e">
        <f t="shared" si="13"/>
        <v>#VALUE!</v>
      </c>
      <c r="I90" s="21" t="e">
        <f t="shared" si="21"/>
        <v>#VALUE!</v>
      </c>
      <c r="J90" t="e">
        <f t="shared" si="14"/>
        <v>#VALUE!</v>
      </c>
      <c r="K90" t="e">
        <f t="shared" si="15"/>
        <v>#VALUE!</v>
      </c>
      <c r="L90" t="e">
        <f t="shared" si="16"/>
        <v>#VALUE!</v>
      </c>
      <c r="M90" t="e">
        <f t="shared" si="17"/>
        <v>#VALUE!</v>
      </c>
      <c r="N90" t="e">
        <f t="shared" si="18"/>
        <v>#VALUE!</v>
      </c>
      <c r="P90" s="12" t="e">
        <f t="shared" si="22"/>
        <v>#VALUE!</v>
      </c>
      <c r="Q90" s="152"/>
      <c r="R90" s="152"/>
      <c r="S90" s="150" t="e">
        <f t="shared" si="23"/>
        <v>#VALUE!</v>
      </c>
    </row>
    <row r="91" spans="2:19" hidden="1">
      <c r="B91" s="15">
        <v>42260</v>
      </c>
      <c r="C91" s="12">
        <f>VLOOKUP(B91,'Hash distribution and Revenue '!B93:S833,10,1)</f>
        <v>0</v>
      </c>
      <c r="D91" t="e">
        <f>VLOOKUP(B91,'Hash distribution and Revenue '!B93:S833,3,1)</f>
        <v>#VALUE!</v>
      </c>
      <c r="E91" s="12" t="e">
        <f t="shared" si="19"/>
        <v>#VALUE!</v>
      </c>
      <c r="F91" s="12" t="e">
        <f t="shared" si="20"/>
        <v>#VALUE!</v>
      </c>
      <c r="G91" t="e">
        <f t="shared" si="12"/>
        <v>#VALUE!</v>
      </c>
      <c r="H91" t="e">
        <f t="shared" si="13"/>
        <v>#VALUE!</v>
      </c>
      <c r="I91" s="21" t="e">
        <f t="shared" si="21"/>
        <v>#VALUE!</v>
      </c>
      <c r="J91" t="e">
        <f t="shared" si="14"/>
        <v>#VALUE!</v>
      </c>
      <c r="K91" t="e">
        <f t="shared" si="15"/>
        <v>#VALUE!</v>
      </c>
      <c r="L91" t="e">
        <f t="shared" si="16"/>
        <v>#VALUE!</v>
      </c>
      <c r="M91" t="e">
        <f t="shared" si="17"/>
        <v>#VALUE!</v>
      </c>
      <c r="N91" t="e">
        <f t="shared" si="18"/>
        <v>#VALUE!</v>
      </c>
      <c r="P91" s="12" t="e">
        <f t="shared" si="22"/>
        <v>#VALUE!</v>
      </c>
      <c r="Q91" s="152"/>
      <c r="R91" s="152"/>
      <c r="S91" s="150" t="e">
        <f t="shared" si="23"/>
        <v>#VALUE!</v>
      </c>
    </row>
    <row r="92" spans="2:19" hidden="1">
      <c r="B92" s="15">
        <v>42263</v>
      </c>
      <c r="C92" s="12">
        <f>VLOOKUP(B92,'Hash distribution and Revenue '!B94:S834,10,1)</f>
        <v>0</v>
      </c>
      <c r="D92" t="e">
        <f>VLOOKUP(B92,'Hash distribution and Revenue '!B94:S834,3,1)</f>
        <v>#VALUE!</v>
      </c>
      <c r="E92" s="12" t="e">
        <f t="shared" si="19"/>
        <v>#VALUE!</v>
      </c>
      <c r="F92" s="12" t="e">
        <f t="shared" si="20"/>
        <v>#VALUE!</v>
      </c>
      <c r="G92" t="e">
        <f t="shared" si="12"/>
        <v>#VALUE!</v>
      </c>
      <c r="H92" t="e">
        <f t="shared" si="13"/>
        <v>#VALUE!</v>
      </c>
      <c r="I92" s="21" t="e">
        <f t="shared" si="21"/>
        <v>#VALUE!</v>
      </c>
      <c r="J92" t="e">
        <f t="shared" si="14"/>
        <v>#VALUE!</v>
      </c>
      <c r="K92" t="e">
        <f t="shared" si="15"/>
        <v>#VALUE!</v>
      </c>
      <c r="L92" t="e">
        <f t="shared" si="16"/>
        <v>#VALUE!</v>
      </c>
      <c r="M92" t="e">
        <f t="shared" si="17"/>
        <v>#VALUE!</v>
      </c>
      <c r="N92" t="e">
        <f t="shared" si="18"/>
        <v>#VALUE!</v>
      </c>
      <c r="P92" s="12" t="e">
        <f t="shared" si="22"/>
        <v>#VALUE!</v>
      </c>
      <c r="Q92" s="152"/>
      <c r="R92" s="152"/>
      <c r="S92" s="150" t="e">
        <f t="shared" si="23"/>
        <v>#VALUE!</v>
      </c>
    </row>
    <row r="93" spans="2:19" hidden="1">
      <c r="B93" s="15">
        <v>42266</v>
      </c>
      <c r="C93" s="12">
        <f>VLOOKUP(B93,'Hash distribution and Revenue '!B95:S835,10,1)</f>
        <v>0</v>
      </c>
      <c r="D93" t="e">
        <f>VLOOKUP(B93,'Hash distribution and Revenue '!B95:S835,3,1)</f>
        <v>#VALUE!</v>
      </c>
      <c r="E93" s="12" t="e">
        <f t="shared" si="19"/>
        <v>#VALUE!</v>
      </c>
      <c r="F93" s="12" t="e">
        <f t="shared" si="20"/>
        <v>#VALUE!</v>
      </c>
      <c r="G93" t="e">
        <f t="shared" si="12"/>
        <v>#VALUE!</v>
      </c>
      <c r="H93" t="e">
        <f t="shared" si="13"/>
        <v>#VALUE!</v>
      </c>
      <c r="I93" s="21" t="e">
        <f t="shared" si="21"/>
        <v>#VALUE!</v>
      </c>
      <c r="J93" t="e">
        <f t="shared" si="14"/>
        <v>#VALUE!</v>
      </c>
      <c r="K93" t="e">
        <f t="shared" si="15"/>
        <v>#VALUE!</v>
      </c>
      <c r="L93" t="e">
        <f t="shared" si="16"/>
        <v>#VALUE!</v>
      </c>
      <c r="M93" t="e">
        <f t="shared" si="17"/>
        <v>#VALUE!</v>
      </c>
      <c r="N93" t="e">
        <f t="shared" si="18"/>
        <v>#VALUE!</v>
      </c>
      <c r="P93" s="12" t="e">
        <f t="shared" si="22"/>
        <v>#VALUE!</v>
      </c>
      <c r="Q93" s="152"/>
      <c r="R93" s="152"/>
      <c r="S93" s="150" t="e">
        <f t="shared" si="23"/>
        <v>#VALUE!</v>
      </c>
    </row>
    <row r="94" spans="2:19" hidden="1">
      <c r="B94" s="15">
        <v>42269</v>
      </c>
      <c r="C94" s="12">
        <f>VLOOKUP(B94,'Hash distribution and Revenue '!B96:S836,10,1)</f>
        <v>0</v>
      </c>
      <c r="D94" t="e">
        <f>VLOOKUP(B94,'Hash distribution and Revenue '!B96:S836,3,1)</f>
        <v>#VALUE!</v>
      </c>
      <c r="E94" s="12" t="e">
        <f t="shared" si="19"/>
        <v>#VALUE!</v>
      </c>
      <c r="F94" s="12" t="e">
        <f t="shared" si="20"/>
        <v>#VALUE!</v>
      </c>
      <c r="G94" t="e">
        <f t="shared" si="12"/>
        <v>#VALUE!</v>
      </c>
      <c r="H94" t="e">
        <f t="shared" si="13"/>
        <v>#VALUE!</v>
      </c>
      <c r="I94" s="21" t="e">
        <f t="shared" si="21"/>
        <v>#VALUE!</v>
      </c>
      <c r="J94" t="e">
        <f t="shared" si="14"/>
        <v>#VALUE!</v>
      </c>
      <c r="K94" t="e">
        <f t="shared" si="15"/>
        <v>#VALUE!</v>
      </c>
      <c r="L94" t="e">
        <f t="shared" si="16"/>
        <v>#VALUE!</v>
      </c>
      <c r="M94" t="e">
        <f t="shared" si="17"/>
        <v>#VALUE!</v>
      </c>
      <c r="N94" t="e">
        <f t="shared" si="18"/>
        <v>#VALUE!</v>
      </c>
      <c r="P94" s="12" t="e">
        <f t="shared" si="22"/>
        <v>#VALUE!</v>
      </c>
      <c r="Q94" s="152"/>
      <c r="R94" s="152"/>
      <c r="S94" s="150" t="e">
        <f t="shared" si="23"/>
        <v>#VALUE!</v>
      </c>
    </row>
    <row r="95" spans="2:19" hidden="1">
      <c r="B95" s="15">
        <v>42272</v>
      </c>
      <c r="C95" s="12">
        <f>VLOOKUP(B95,'Hash distribution and Revenue '!B97:S837,10,1)</f>
        <v>0</v>
      </c>
      <c r="D95" t="e">
        <f>VLOOKUP(B95,'Hash distribution and Revenue '!B97:S837,3,1)</f>
        <v>#VALUE!</v>
      </c>
      <c r="E95" s="12" t="e">
        <f t="shared" si="19"/>
        <v>#VALUE!</v>
      </c>
      <c r="F95" s="12" t="e">
        <f t="shared" si="20"/>
        <v>#VALUE!</v>
      </c>
      <c r="G95" t="e">
        <f t="shared" si="12"/>
        <v>#VALUE!</v>
      </c>
      <c r="H95" t="e">
        <f t="shared" si="13"/>
        <v>#VALUE!</v>
      </c>
      <c r="I95" s="21" t="e">
        <f t="shared" si="21"/>
        <v>#VALUE!</v>
      </c>
      <c r="J95" t="e">
        <f t="shared" si="14"/>
        <v>#VALUE!</v>
      </c>
      <c r="K95" t="e">
        <f t="shared" si="15"/>
        <v>#VALUE!</v>
      </c>
      <c r="L95" t="e">
        <f t="shared" si="16"/>
        <v>#VALUE!</v>
      </c>
      <c r="M95" t="e">
        <f t="shared" si="17"/>
        <v>#VALUE!</v>
      </c>
      <c r="N95" t="e">
        <f t="shared" si="18"/>
        <v>#VALUE!</v>
      </c>
      <c r="P95" s="12" t="e">
        <f t="shared" si="22"/>
        <v>#VALUE!</v>
      </c>
      <c r="Q95" s="152"/>
      <c r="R95" s="152"/>
      <c r="S95" s="150" t="e">
        <f t="shared" si="23"/>
        <v>#VALUE!</v>
      </c>
    </row>
    <row r="96" spans="2:19" hidden="1">
      <c r="B96" s="15">
        <v>42275</v>
      </c>
      <c r="C96" s="12">
        <f>VLOOKUP(B96,'Hash distribution and Revenue '!B98:S838,10,1)</f>
        <v>0</v>
      </c>
      <c r="D96" t="e">
        <f>VLOOKUP(B96,'Hash distribution and Revenue '!B98:S838,3,1)</f>
        <v>#VALUE!</v>
      </c>
      <c r="E96" s="12" t="e">
        <f t="shared" si="19"/>
        <v>#VALUE!</v>
      </c>
      <c r="F96" s="12" t="e">
        <f t="shared" si="20"/>
        <v>#VALUE!</v>
      </c>
      <c r="G96" t="e">
        <f t="shared" si="12"/>
        <v>#VALUE!</v>
      </c>
      <c r="H96" t="e">
        <f t="shared" si="13"/>
        <v>#VALUE!</v>
      </c>
      <c r="I96" s="21" t="e">
        <f t="shared" si="21"/>
        <v>#VALUE!</v>
      </c>
      <c r="J96" t="e">
        <f t="shared" si="14"/>
        <v>#VALUE!</v>
      </c>
      <c r="K96" t="e">
        <f t="shared" si="15"/>
        <v>#VALUE!</v>
      </c>
      <c r="L96" t="e">
        <f t="shared" si="16"/>
        <v>#VALUE!</v>
      </c>
      <c r="M96" t="e">
        <f t="shared" si="17"/>
        <v>#VALUE!</v>
      </c>
      <c r="N96" t="e">
        <f t="shared" si="18"/>
        <v>#VALUE!</v>
      </c>
      <c r="P96" s="12" t="e">
        <f t="shared" si="22"/>
        <v>#VALUE!</v>
      </c>
      <c r="Q96" s="152"/>
      <c r="R96" s="152"/>
      <c r="S96" s="150" t="e">
        <f t="shared" si="23"/>
        <v>#VALUE!</v>
      </c>
    </row>
    <row r="97" spans="2:19" hidden="1">
      <c r="B97" s="15">
        <v>42278</v>
      </c>
      <c r="C97" s="12">
        <f>VLOOKUP(B97,'Hash distribution and Revenue '!B99:S839,10,1)</f>
        <v>0</v>
      </c>
      <c r="D97" t="e">
        <f>VLOOKUP(B97,'Hash distribution and Revenue '!B99:S839,3,1)</f>
        <v>#VALUE!</v>
      </c>
      <c r="E97" s="12" t="e">
        <f t="shared" si="19"/>
        <v>#VALUE!</v>
      </c>
      <c r="F97" s="12" t="e">
        <f t="shared" si="20"/>
        <v>#VALUE!</v>
      </c>
      <c r="G97" t="e">
        <f t="shared" si="12"/>
        <v>#VALUE!</v>
      </c>
      <c r="H97" t="e">
        <f t="shared" si="13"/>
        <v>#VALUE!</v>
      </c>
      <c r="I97" s="21" t="e">
        <f t="shared" si="21"/>
        <v>#VALUE!</v>
      </c>
      <c r="J97" t="e">
        <f t="shared" si="14"/>
        <v>#VALUE!</v>
      </c>
      <c r="K97" t="e">
        <f t="shared" si="15"/>
        <v>#VALUE!</v>
      </c>
      <c r="L97" t="e">
        <f t="shared" si="16"/>
        <v>#VALUE!</v>
      </c>
      <c r="M97" t="e">
        <f t="shared" si="17"/>
        <v>#VALUE!</v>
      </c>
      <c r="N97" t="e">
        <f t="shared" si="18"/>
        <v>#VALUE!</v>
      </c>
      <c r="P97" s="12" t="e">
        <f t="shared" si="22"/>
        <v>#VALUE!</v>
      </c>
      <c r="Q97" s="152"/>
      <c r="R97" s="152"/>
      <c r="S97" s="150" t="e">
        <f t="shared" si="23"/>
        <v>#VALUE!</v>
      </c>
    </row>
    <row r="98" spans="2:19" hidden="1">
      <c r="B98" s="15">
        <v>42281</v>
      </c>
      <c r="C98" s="12">
        <f>VLOOKUP(B98,'Hash distribution and Revenue '!B100:S840,10,1)</f>
        <v>0</v>
      </c>
      <c r="D98" t="e">
        <f>VLOOKUP(B98,'Hash distribution and Revenue '!B100:S840,3,1)</f>
        <v>#VALUE!</v>
      </c>
      <c r="E98" s="12" t="e">
        <f t="shared" si="19"/>
        <v>#VALUE!</v>
      </c>
      <c r="F98" s="12" t="e">
        <f t="shared" si="20"/>
        <v>#VALUE!</v>
      </c>
      <c r="G98" t="e">
        <f t="shared" si="12"/>
        <v>#VALUE!</v>
      </c>
      <c r="H98" t="e">
        <f t="shared" si="13"/>
        <v>#VALUE!</v>
      </c>
      <c r="I98" s="21" t="e">
        <f t="shared" si="21"/>
        <v>#VALUE!</v>
      </c>
      <c r="J98" t="e">
        <f t="shared" si="14"/>
        <v>#VALUE!</v>
      </c>
      <c r="K98" t="e">
        <f t="shared" si="15"/>
        <v>#VALUE!</v>
      </c>
      <c r="L98" t="e">
        <f t="shared" si="16"/>
        <v>#VALUE!</v>
      </c>
      <c r="M98" t="e">
        <f t="shared" si="17"/>
        <v>#VALUE!</v>
      </c>
      <c r="N98" t="e">
        <f t="shared" si="18"/>
        <v>#VALUE!</v>
      </c>
      <c r="P98" s="12" t="e">
        <f t="shared" si="22"/>
        <v>#VALUE!</v>
      </c>
      <c r="Q98" s="152"/>
      <c r="R98" s="152"/>
      <c r="S98" s="150" t="e">
        <f t="shared" si="23"/>
        <v>#VALUE!</v>
      </c>
    </row>
    <row r="99" spans="2:19" hidden="1">
      <c r="B99" s="15">
        <v>42284</v>
      </c>
      <c r="C99" s="12">
        <f>VLOOKUP(B99,'Hash distribution and Revenue '!B101:S841,10,1)</f>
        <v>0</v>
      </c>
      <c r="D99" t="e">
        <f>VLOOKUP(B99,'Hash distribution and Revenue '!B101:S841,3,1)</f>
        <v>#VALUE!</v>
      </c>
      <c r="E99" s="12" t="e">
        <f t="shared" si="19"/>
        <v>#VALUE!</v>
      </c>
      <c r="F99" s="12" t="e">
        <f t="shared" si="20"/>
        <v>#VALUE!</v>
      </c>
      <c r="G99" t="e">
        <f t="shared" si="12"/>
        <v>#VALUE!</v>
      </c>
      <c r="H99" t="e">
        <f t="shared" si="13"/>
        <v>#VALUE!</v>
      </c>
      <c r="I99" s="21" t="e">
        <f t="shared" si="21"/>
        <v>#VALUE!</v>
      </c>
      <c r="J99" t="e">
        <f t="shared" si="14"/>
        <v>#VALUE!</v>
      </c>
      <c r="K99" t="e">
        <f t="shared" si="15"/>
        <v>#VALUE!</v>
      </c>
      <c r="L99" t="e">
        <f t="shared" si="16"/>
        <v>#VALUE!</v>
      </c>
      <c r="M99" t="e">
        <f t="shared" si="17"/>
        <v>#VALUE!</v>
      </c>
      <c r="N99" t="e">
        <f t="shared" si="18"/>
        <v>#VALUE!</v>
      </c>
      <c r="P99" s="12" t="e">
        <f t="shared" si="22"/>
        <v>#VALUE!</v>
      </c>
      <c r="Q99" s="152"/>
      <c r="R99" s="152"/>
      <c r="S99" s="150" t="e">
        <f t="shared" si="23"/>
        <v>#VALUE!</v>
      </c>
    </row>
    <row r="100" spans="2:19" hidden="1">
      <c r="B100" s="15">
        <v>42287</v>
      </c>
      <c r="C100" s="12">
        <f>VLOOKUP(B100,'Hash distribution and Revenue '!B102:S842,10,1)</f>
        <v>0</v>
      </c>
      <c r="D100" t="e">
        <f>VLOOKUP(B100,'Hash distribution and Revenue '!B102:S842,3,1)</f>
        <v>#VALUE!</v>
      </c>
      <c r="E100" s="12" t="e">
        <f t="shared" si="19"/>
        <v>#VALUE!</v>
      </c>
      <c r="F100" s="12" t="e">
        <f t="shared" si="20"/>
        <v>#VALUE!</v>
      </c>
      <c r="G100" t="e">
        <f t="shared" si="12"/>
        <v>#VALUE!</v>
      </c>
      <c r="H100" t="e">
        <f t="shared" si="13"/>
        <v>#VALUE!</v>
      </c>
      <c r="I100" s="21" t="e">
        <f t="shared" si="21"/>
        <v>#VALUE!</v>
      </c>
      <c r="J100" t="e">
        <f t="shared" si="14"/>
        <v>#VALUE!</v>
      </c>
      <c r="K100" t="e">
        <f t="shared" si="15"/>
        <v>#VALUE!</v>
      </c>
      <c r="L100" t="e">
        <f t="shared" si="16"/>
        <v>#VALUE!</v>
      </c>
      <c r="M100" t="e">
        <f t="shared" si="17"/>
        <v>#VALUE!</v>
      </c>
      <c r="N100" t="e">
        <f t="shared" si="18"/>
        <v>#VALUE!</v>
      </c>
      <c r="P100" s="12" t="e">
        <f t="shared" si="22"/>
        <v>#VALUE!</v>
      </c>
      <c r="Q100" s="152"/>
      <c r="R100" s="152"/>
      <c r="S100" s="150" t="e">
        <f t="shared" si="23"/>
        <v>#VALUE!</v>
      </c>
    </row>
    <row r="101" spans="2:19" hidden="1">
      <c r="B101" s="15">
        <v>42290</v>
      </c>
      <c r="C101" s="12">
        <f>VLOOKUP(B101,'Hash distribution and Revenue '!B103:S843,10,1)</f>
        <v>0</v>
      </c>
      <c r="D101" t="e">
        <f>VLOOKUP(B101,'Hash distribution and Revenue '!B103:S843,3,1)</f>
        <v>#VALUE!</v>
      </c>
      <c r="E101" s="12" t="e">
        <f t="shared" si="19"/>
        <v>#VALUE!</v>
      </c>
      <c r="F101" s="12" t="e">
        <f t="shared" si="20"/>
        <v>#VALUE!</v>
      </c>
      <c r="G101" t="e">
        <f t="shared" si="12"/>
        <v>#VALUE!</v>
      </c>
      <c r="H101" t="e">
        <f t="shared" si="13"/>
        <v>#VALUE!</v>
      </c>
      <c r="I101" s="21" t="e">
        <f t="shared" si="21"/>
        <v>#VALUE!</v>
      </c>
      <c r="J101" t="e">
        <f t="shared" si="14"/>
        <v>#VALUE!</v>
      </c>
      <c r="K101" t="e">
        <f t="shared" si="15"/>
        <v>#VALUE!</v>
      </c>
      <c r="L101" t="e">
        <f t="shared" si="16"/>
        <v>#VALUE!</v>
      </c>
      <c r="M101" t="e">
        <f t="shared" si="17"/>
        <v>#VALUE!</v>
      </c>
      <c r="N101" t="e">
        <f t="shared" si="18"/>
        <v>#VALUE!</v>
      </c>
      <c r="P101" s="12" t="e">
        <f t="shared" si="22"/>
        <v>#VALUE!</v>
      </c>
      <c r="Q101" s="152"/>
      <c r="R101" s="152"/>
      <c r="S101" s="150" t="e">
        <f t="shared" si="23"/>
        <v>#VALUE!</v>
      </c>
    </row>
    <row r="102" spans="2:19" hidden="1">
      <c r="B102" s="15">
        <v>42293</v>
      </c>
      <c r="C102" s="12">
        <f>VLOOKUP(B102,'Hash distribution and Revenue '!B104:S844,10,1)</f>
        <v>0</v>
      </c>
      <c r="D102" t="e">
        <f>VLOOKUP(B102,'Hash distribution and Revenue '!B104:S844,3,1)</f>
        <v>#VALUE!</v>
      </c>
      <c r="E102" s="12" t="e">
        <f t="shared" si="19"/>
        <v>#VALUE!</v>
      </c>
      <c r="F102" s="12" t="e">
        <f t="shared" si="20"/>
        <v>#VALUE!</v>
      </c>
      <c r="G102" t="e">
        <f t="shared" si="12"/>
        <v>#VALUE!</v>
      </c>
      <c r="H102" t="e">
        <f t="shared" si="13"/>
        <v>#VALUE!</v>
      </c>
      <c r="I102" s="21" t="e">
        <f t="shared" si="21"/>
        <v>#VALUE!</v>
      </c>
      <c r="J102" t="e">
        <f t="shared" si="14"/>
        <v>#VALUE!</v>
      </c>
      <c r="K102" t="e">
        <f t="shared" si="15"/>
        <v>#VALUE!</v>
      </c>
      <c r="L102" t="e">
        <f t="shared" si="16"/>
        <v>#VALUE!</v>
      </c>
      <c r="M102" t="e">
        <f t="shared" si="17"/>
        <v>#VALUE!</v>
      </c>
      <c r="N102" t="e">
        <f t="shared" si="18"/>
        <v>#VALUE!</v>
      </c>
      <c r="P102" s="12" t="e">
        <f t="shared" si="22"/>
        <v>#VALUE!</v>
      </c>
      <c r="Q102" s="152"/>
      <c r="R102" s="152"/>
      <c r="S102" s="150" t="e">
        <f t="shared" si="23"/>
        <v>#VALUE!</v>
      </c>
    </row>
    <row r="103" spans="2:19" hidden="1">
      <c r="B103" s="15">
        <v>42296</v>
      </c>
      <c r="C103" s="12">
        <f>VLOOKUP(B103,'Hash distribution and Revenue '!B105:S845,10,1)</f>
        <v>0</v>
      </c>
      <c r="D103" t="e">
        <f>VLOOKUP(B103,'Hash distribution and Revenue '!B105:S845,3,1)</f>
        <v>#VALUE!</v>
      </c>
      <c r="E103" s="12" t="e">
        <f t="shared" si="19"/>
        <v>#VALUE!</v>
      </c>
      <c r="F103" s="12" t="e">
        <f t="shared" si="20"/>
        <v>#VALUE!</v>
      </c>
      <c r="G103" t="e">
        <f t="shared" si="12"/>
        <v>#VALUE!</v>
      </c>
      <c r="H103" t="e">
        <f t="shared" si="13"/>
        <v>#VALUE!</v>
      </c>
      <c r="I103" s="21" t="e">
        <f t="shared" si="21"/>
        <v>#VALUE!</v>
      </c>
      <c r="J103" t="e">
        <f t="shared" si="14"/>
        <v>#VALUE!</v>
      </c>
      <c r="K103" t="e">
        <f t="shared" si="15"/>
        <v>#VALUE!</v>
      </c>
      <c r="L103" t="e">
        <f t="shared" si="16"/>
        <v>#VALUE!</v>
      </c>
      <c r="M103" t="e">
        <f t="shared" si="17"/>
        <v>#VALUE!</v>
      </c>
      <c r="N103" t="e">
        <f t="shared" si="18"/>
        <v>#VALUE!</v>
      </c>
      <c r="P103" s="12" t="e">
        <f t="shared" si="22"/>
        <v>#VALUE!</v>
      </c>
      <c r="Q103" s="152"/>
      <c r="R103" s="152"/>
      <c r="S103" s="150" t="e">
        <f t="shared" si="23"/>
        <v>#VALUE!</v>
      </c>
    </row>
    <row r="104" spans="2:19" hidden="1">
      <c r="B104" s="15">
        <v>42299</v>
      </c>
      <c r="C104" s="12">
        <f>VLOOKUP(B104,'Hash distribution and Revenue '!B106:S846,10,1)</f>
        <v>0</v>
      </c>
      <c r="D104" t="e">
        <f>VLOOKUP(B104,'Hash distribution and Revenue '!B106:S846,3,1)</f>
        <v>#VALUE!</v>
      </c>
      <c r="E104" s="12" t="e">
        <f t="shared" si="19"/>
        <v>#VALUE!</v>
      </c>
      <c r="F104" s="12" t="e">
        <f t="shared" si="20"/>
        <v>#VALUE!</v>
      </c>
      <c r="G104" t="e">
        <f t="shared" si="12"/>
        <v>#VALUE!</v>
      </c>
      <c r="H104" t="e">
        <f t="shared" si="13"/>
        <v>#VALUE!</v>
      </c>
      <c r="I104" s="21" t="e">
        <f t="shared" si="21"/>
        <v>#VALUE!</v>
      </c>
      <c r="J104" t="e">
        <f t="shared" si="14"/>
        <v>#VALUE!</v>
      </c>
      <c r="K104" t="e">
        <f t="shared" si="15"/>
        <v>#VALUE!</v>
      </c>
      <c r="L104" t="e">
        <f t="shared" si="16"/>
        <v>#VALUE!</v>
      </c>
      <c r="M104" t="e">
        <f t="shared" si="17"/>
        <v>#VALUE!</v>
      </c>
      <c r="N104" t="e">
        <f t="shared" si="18"/>
        <v>#VALUE!</v>
      </c>
      <c r="P104" s="12" t="e">
        <f t="shared" si="22"/>
        <v>#VALUE!</v>
      </c>
      <c r="Q104" s="152"/>
      <c r="R104" s="152"/>
      <c r="S104" s="150" t="e">
        <f t="shared" si="23"/>
        <v>#VALUE!</v>
      </c>
    </row>
    <row r="105" spans="2:19" hidden="1">
      <c r="B105" s="15">
        <v>42302</v>
      </c>
      <c r="C105" s="12">
        <f>VLOOKUP(B105,'Hash distribution and Revenue '!B107:S847,10,1)</f>
        <v>0</v>
      </c>
      <c r="D105" t="e">
        <f>VLOOKUP(B105,'Hash distribution and Revenue '!B107:S847,3,1)</f>
        <v>#VALUE!</v>
      </c>
      <c r="E105" s="12" t="e">
        <f t="shared" si="19"/>
        <v>#VALUE!</v>
      </c>
      <c r="F105" s="12" t="e">
        <f t="shared" si="20"/>
        <v>#VALUE!</v>
      </c>
      <c r="G105" t="e">
        <f t="shared" si="12"/>
        <v>#VALUE!</v>
      </c>
      <c r="H105" t="e">
        <f t="shared" si="13"/>
        <v>#VALUE!</v>
      </c>
      <c r="I105" s="21" t="e">
        <f t="shared" si="21"/>
        <v>#VALUE!</v>
      </c>
      <c r="J105" t="e">
        <f t="shared" si="14"/>
        <v>#VALUE!</v>
      </c>
      <c r="K105" t="e">
        <f t="shared" si="15"/>
        <v>#VALUE!</v>
      </c>
      <c r="L105" t="e">
        <f t="shared" si="16"/>
        <v>#VALUE!</v>
      </c>
      <c r="M105" t="e">
        <f t="shared" si="17"/>
        <v>#VALUE!</v>
      </c>
      <c r="N105" t="e">
        <f t="shared" si="18"/>
        <v>#VALUE!</v>
      </c>
      <c r="P105" s="12" t="e">
        <f t="shared" si="22"/>
        <v>#VALUE!</v>
      </c>
      <c r="Q105" s="152"/>
      <c r="R105" s="152"/>
      <c r="S105" s="150" t="e">
        <f t="shared" si="23"/>
        <v>#VALUE!</v>
      </c>
    </row>
    <row r="106" spans="2:19" hidden="1">
      <c r="B106" s="15">
        <v>42305</v>
      </c>
      <c r="C106" s="12">
        <f>VLOOKUP(B106,'Hash distribution and Revenue '!B108:S848,10,1)</f>
        <v>0</v>
      </c>
      <c r="D106" t="e">
        <f>VLOOKUP(B106,'Hash distribution and Revenue '!B108:S848,3,1)</f>
        <v>#VALUE!</v>
      </c>
      <c r="E106" s="12" t="e">
        <f t="shared" si="19"/>
        <v>#VALUE!</v>
      </c>
      <c r="F106" s="12" t="e">
        <f t="shared" si="20"/>
        <v>#VALUE!</v>
      </c>
      <c r="G106" t="e">
        <f t="shared" si="12"/>
        <v>#VALUE!</v>
      </c>
      <c r="H106" t="e">
        <f t="shared" si="13"/>
        <v>#VALUE!</v>
      </c>
      <c r="I106" s="21" t="e">
        <f t="shared" si="21"/>
        <v>#VALUE!</v>
      </c>
      <c r="J106" t="e">
        <f t="shared" si="14"/>
        <v>#VALUE!</v>
      </c>
      <c r="K106" t="e">
        <f t="shared" si="15"/>
        <v>#VALUE!</v>
      </c>
      <c r="L106" t="e">
        <f t="shared" si="16"/>
        <v>#VALUE!</v>
      </c>
      <c r="M106" t="e">
        <f t="shared" si="17"/>
        <v>#VALUE!</v>
      </c>
      <c r="N106" t="e">
        <f t="shared" si="18"/>
        <v>#VALUE!</v>
      </c>
      <c r="P106" s="12" t="e">
        <f t="shared" si="22"/>
        <v>#VALUE!</v>
      </c>
      <c r="Q106" s="152"/>
      <c r="R106" s="152"/>
      <c r="S106" s="150" t="e">
        <f t="shared" si="23"/>
        <v>#VALUE!</v>
      </c>
    </row>
    <row r="107" spans="2:19" hidden="1">
      <c r="B107" s="15">
        <v>42308</v>
      </c>
      <c r="C107" s="12">
        <f>VLOOKUP(B107,'Hash distribution and Revenue '!B109:S849,10,1)</f>
        <v>0</v>
      </c>
      <c r="D107" t="e">
        <f>VLOOKUP(B107,'Hash distribution and Revenue '!B109:S849,3,1)</f>
        <v>#VALUE!</v>
      </c>
      <c r="E107" s="12" t="e">
        <f t="shared" si="19"/>
        <v>#VALUE!</v>
      </c>
      <c r="F107" s="12" t="e">
        <f t="shared" si="20"/>
        <v>#VALUE!</v>
      </c>
      <c r="G107" t="e">
        <f t="shared" si="12"/>
        <v>#VALUE!</v>
      </c>
      <c r="H107" t="e">
        <f t="shared" si="13"/>
        <v>#VALUE!</v>
      </c>
      <c r="I107" s="21" t="e">
        <f t="shared" si="21"/>
        <v>#VALUE!</v>
      </c>
      <c r="J107" t="e">
        <f t="shared" si="14"/>
        <v>#VALUE!</v>
      </c>
      <c r="K107" t="e">
        <f t="shared" si="15"/>
        <v>#VALUE!</v>
      </c>
      <c r="L107" t="e">
        <f t="shared" si="16"/>
        <v>#VALUE!</v>
      </c>
      <c r="M107" t="e">
        <f t="shared" si="17"/>
        <v>#VALUE!</v>
      </c>
      <c r="N107" t="e">
        <f t="shared" si="18"/>
        <v>#VALUE!</v>
      </c>
      <c r="P107" s="12" t="e">
        <f t="shared" si="22"/>
        <v>#VALUE!</v>
      </c>
      <c r="Q107" s="152"/>
      <c r="R107" s="152"/>
      <c r="S107" s="150" t="e">
        <f t="shared" si="23"/>
        <v>#VALUE!</v>
      </c>
    </row>
    <row r="108" spans="2:19" hidden="1">
      <c r="B108" s="15">
        <v>42311</v>
      </c>
      <c r="C108" s="12">
        <f>VLOOKUP(B108,'Hash distribution and Revenue '!B110:S850,10,1)</f>
        <v>0</v>
      </c>
      <c r="D108" t="e">
        <f>VLOOKUP(B108,'Hash distribution and Revenue '!B110:S850,3,1)</f>
        <v>#VALUE!</v>
      </c>
      <c r="E108" s="12" t="e">
        <f t="shared" si="19"/>
        <v>#VALUE!</v>
      </c>
      <c r="F108" s="12" t="e">
        <f t="shared" si="20"/>
        <v>#VALUE!</v>
      </c>
      <c r="G108" t="e">
        <f t="shared" si="12"/>
        <v>#VALUE!</v>
      </c>
      <c r="H108" t="e">
        <f t="shared" si="13"/>
        <v>#VALUE!</v>
      </c>
      <c r="I108" s="21" t="e">
        <f t="shared" si="21"/>
        <v>#VALUE!</v>
      </c>
      <c r="J108" t="e">
        <f t="shared" si="14"/>
        <v>#VALUE!</v>
      </c>
      <c r="K108" t="e">
        <f t="shared" si="15"/>
        <v>#VALUE!</v>
      </c>
      <c r="L108" t="e">
        <f t="shared" si="16"/>
        <v>#VALUE!</v>
      </c>
      <c r="M108" t="e">
        <f t="shared" si="17"/>
        <v>#VALUE!</v>
      </c>
      <c r="N108" t="e">
        <f t="shared" si="18"/>
        <v>#VALUE!</v>
      </c>
      <c r="P108" s="12" t="e">
        <f t="shared" si="22"/>
        <v>#VALUE!</v>
      </c>
      <c r="Q108" s="152"/>
      <c r="R108" s="152"/>
      <c r="S108" s="150" t="e">
        <f t="shared" si="23"/>
        <v>#VALUE!</v>
      </c>
    </row>
    <row r="109" spans="2:19" hidden="1">
      <c r="B109" s="15">
        <v>42314</v>
      </c>
      <c r="C109" s="12">
        <f>VLOOKUP(B109,'Hash distribution and Revenue '!B111:S851,10,1)</f>
        <v>0</v>
      </c>
      <c r="D109" t="e">
        <f>VLOOKUP(B109,'Hash distribution and Revenue '!B111:S851,3,1)</f>
        <v>#VALUE!</v>
      </c>
      <c r="E109" s="12" t="e">
        <f t="shared" si="19"/>
        <v>#VALUE!</v>
      </c>
      <c r="F109" s="12" t="e">
        <f t="shared" si="20"/>
        <v>#VALUE!</v>
      </c>
      <c r="G109" t="e">
        <f t="shared" si="12"/>
        <v>#VALUE!</v>
      </c>
      <c r="H109" t="e">
        <f t="shared" si="13"/>
        <v>#VALUE!</v>
      </c>
      <c r="I109" s="21" t="e">
        <f t="shared" si="21"/>
        <v>#VALUE!</v>
      </c>
      <c r="J109" t="e">
        <f t="shared" si="14"/>
        <v>#VALUE!</v>
      </c>
      <c r="K109" t="e">
        <f t="shared" si="15"/>
        <v>#VALUE!</v>
      </c>
      <c r="L109" t="e">
        <f t="shared" si="16"/>
        <v>#VALUE!</v>
      </c>
      <c r="M109" t="e">
        <f t="shared" si="17"/>
        <v>#VALUE!</v>
      </c>
      <c r="N109" t="e">
        <f t="shared" si="18"/>
        <v>#VALUE!</v>
      </c>
      <c r="P109" s="12" t="e">
        <f t="shared" si="22"/>
        <v>#VALUE!</v>
      </c>
      <c r="Q109" s="152"/>
      <c r="R109" s="152"/>
      <c r="S109" s="150" t="e">
        <f t="shared" si="23"/>
        <v>#VALUE!</v>
      </c>
    </row>
    <row r="110" spans="2:19" hidden="1">
      <c r="B110" s="15">
        <v>42317</v>
      </c>
      <c r="C110" s="12">
        <f>VLOOKUP(B110,'Hash distribution and Revenue '!B112:S852,10,1)</f>
        <v>0</v>
      </c>
      <c r="D110" t="e">
        <f>VLOOKUP(B110,'Hash distribution and Revenue '!B112:S852,3,1)</f>
        <v>#VALUE!</v>
      </c>
      <c r="E110" s="12" t="e">
        <f t="shared" si="19"/>
        <v>#VALUE!</v>
      </c>
      <c r="F110" s="12" t="e">
        <f t="shared" si="20"/>
        <v>#VALUE!</v>
      </c>
      <c r="G110" t="e">
        <f t="shared" si="12"/>
        <v>#VALUE!</v>
      </c>
      <c r="H110" t="e">
        <f t="shared" si="13"/>
        <v>#VALUE!</v>
      </c>
      <c r="I110" s="21" t="e">
        <f t="shared" si="21"/>
        <v>#VALUE!</v>
      </c>
      <c r="J110" t="e">
        <f t="shared" si="14"/>
        <v>#VALUE!</v>
      </c>
      <c r="K110" t="e">
        <f t="shared" si="15"/>
        <v>#VALUE!</v>
      </c>
      <c r="L110" t="e">
        <f t="shared" si="16"/>
        <v>#VALUE!</v>
      </c>
      <c r="M110" t="e">
        <f t="shared" si="17"/>
        <v>#VALUE!</v>
      </c>
      <c r="N110" t="e">
        <f t="shared" si="18"/>
        <v>#VALUE!</v>
      </c>
      <c r="P110" s="12" t="e">
        <f t="shared" si="22"/>
        <v>#VALUE!</v>
      </c>
      <c r="Q110" s="152"/>
      <c r="R110" s="152"/>
      <c r="S110" s="150" t="e">
        <f t="shared" si="23"/>
        <v>#VALUE!</v>
      </c>
    </row>
    <row r="111" spans="2:19" hidden="1">
      <c r="B111" s="15">
        <v>42320</v>
      </c>
      <c r="C111" s="12">
        <f>VLOOKUP(B111,'Hash distribution and Revenue '!B113:S853,10,1)</f>
        <v>0</v>
      </c>
      <c r="D111" t="e">
        <f>VLOOKUP(B111,'Hash distribution and Revenue '!B113:S853,3,1)</f>
        <v>#VALUE!</v>
      </c>
      <c r="E111" s="12" t="e">
        <f t="shared" si="19"/>
        <v>#VALUE!</v>
      </c>
      <c r="F111" s="12" t="e">
        <f t="shared" si="20"/>
        <v>#VALUE!</v>
      </c>
      <c r="G111" t="e">
        <f t="shared" si="12"/>
        <v>#VALUE!</v>
      </c>
      <c r="H111" t="e">
        <f t="shared" si="13"/>
        <v>#VALUE!</v>
      </c>
      <c r="I111" s="21" t="e">
        <f t="shared" si="21"/>
        <v>#VALUE!</v>
      </c>
      <c r="J111" t="e">
        <f t="shared" si="14"/>
        <v>#VALUE!</v>
      </c>
      <c r="K111" t="e">
        <f t="shared" si="15"/>
        <v>#VALUE!</v>
      </c>
      <c r="L111" t="e">
        <f t="shared" si="16"/>
        <v>#VALUE!</v>
      </c>
      <c r="M111" t="e">
        <f t="shared" si="17"/>
        <v>#VALUE!</v>
      </c>
      <c r="N111" t="e">
        <f t="shared" si="18"/>
        <v>#VALUE!</v>
      </c>
      <c r="P111" s="12" t="e">
        <f t="shared" si="22"/>
        <v>#VALUE!</v>
      </c>
      <c r="Q111" s="152"/>
      <c r="R111" s="152"/>
      <c r="S111" s="150" t="e">
        <f t="shared" si="23"/>
        <v>#VALUE!</v>
      </c>
    </row>
    <row r="112" spans="2:19" hidden="1">
      <c r="B112" s="15">
        <v>42323</v>
      </c>
      <c r="C112" s="12">
        <f>VLOOKUP(B112,'Hash distribution and Revenue '!B114:S854,10,1)</f>
        <v>0</v>
      </c>
      <c r="D112" t="e">
        <f>VLOOKUP(B112,'Hash distribution and Revenue '!B114:S854,3,1)</f>
        <v>#VALUE!</v>
      </c>
      <c r="E112" s="12" t="e">
        <f t="shared" si="19"/>
        <v>#VALUE!</v>
      </c>
      <c r="F112" s="12" t="e">
        <f t="shared" si="20"/>
        <v>#VALUE!</v>
      </c>
      <c r="G112" t="e">
        <f t="shared" si="12"/>
        <v>#VALUE!</v>
      </c>
      <c r="H112" t="e">
        <f t="shared" si="13"/>
        <v>#VALUE!</v>
      </c>
      <c r="I112" s="21" t="e">
        <f t="shared" si="21"/>
        <v>#VALUE!</v>
      </c>
      <c r="J112" t="e">
        <f t="shared" si="14"/>
        <v>#VALUE!</v>
      </c>
      <c r="K112" t="e">
        <f t="shared" si="15"/>
        <v>#VALUE!</v>
      </c>
      <c r="L112" t="e">
        <f t="shared" si="16"/>
        <v>#VALUE!</v>
      </c>
      <c r="M112" t="e">
        <f t="shared" si="17"/>
        <v>#VALUE!</v>
      </c>
      <c r="N112" t="e">
        <f t="shared" si="18"/>
        <v>#VALUE!</v>
      </c>
      <c r="P112" s="12" t="e">
        <f t="shared" si="22"/>
        <v>#VALUE!</v>
      </c>
      <c r="Q112" s="152"/>
      <c r="R112" s="152"/>
      <c r="S112" s="150" t="e">
        <f t="shared" si="23"/>
        <v>#VALUE!</v>
      </c>
    </row>
    <row r="113" spans="2:23" hidden="1">
      <c r="B113" s="15">
        <v>42326</v>
      </c>
      <c r="C113" s="12">
        <f>VLOOKUP(B113,'Hash distribution and Revenue '!B115:S855,10,1)</f>
        <v>0</v>
      </c>
      <c r="D113" t="e">
        <f>VLOOKUP(B113,'Hash distribution and Revenue '!B115:S855,3,1)</f>
        <v>#VALUE!</v>
      </c>
      <c r="E113" s="12" t="e">
        <f t="shared" si="19"/>
        <v>#VALUE!</v>
      </c>
      <c r="F113" s="12" t="e">
        <f t="shared" si="20"/>
        <v>#VALUE!</v>
      </c>
      <c r="G113" t="e">
        <f t="shared" si="12"/>
        <v>#VALUE!</v>
      </c>
      <c r="H113" t="e">
        <f t="shared" si="13"/>
        <v>#VALUE!</v>
      </c>
      <c r="I113" s="21" t="e">
        <f t="shared" si="21"/>
        <v>#VALUE!</v>
      </c>
      <c r="J113" t="e">
        <f t="shared" si="14"/>
        <v>#VALUE!</v>
      </c>
      <c r="K113" t="e">
        <f t="shared" si="15"/>
        <v>#VALUE!</v>
      </c>
      <c r="L113" t="e">
        <f t="shared" si="16"/>
        <v>#VALUE!</v>
      </c>
      <c r="M113" t="e">
        <f t="shared" si="17"/>
        <v>#VALUE!</v>
      </c>
      <c r="N113" t="e">
        <f t="shared" si="18"/>
        <v>#VALUE!</v>
      </c>
      <c r="P113" s="12" t="e">
        <f t="shared" si="22"/>
        <v>#VALUE!</v>
      </c>
      <c r="Q113" s="152"/>
      <c r="R113" s="152"/>
      <c r="S113" s="150" t="e">
        <f t="shared" si="23"/>
        <v>#VALUE!</v>
      </c>
    </row>
    <row r="114" spans="2:23" hidden="1">
      <c r="B114" s="15">
        <v>42329</v>
      </c>
      <c r="C114" s="12">
        <f>VLOOKUP(B114,'Hash distribution and Revenue '!B116:S856,10,1)</f>
        <v>0</v>
      </c>
      <c r="D114" t="e">
        <f>VLOOKUP(B114,'Hash distribution and Revenue '!B116:S856,3,1)</f>
        <v>#VALUE!</v>
      </c>
      <c r="E114" s="12" t="e">
        <f t="shared" si="19"/>
        <v>#VALUE!</v>
      </c>
      <c r="F114" s="12" t="e">
        <f t="shared" si="20"/>
        <v>#VALUE!</v>
      </c>
      <c r="G114" t="e">
        <f t="shared" si="12"/>
        <v>#VALUE!</v>
      </c>
      <c r="H114" t="e">
        <f t="shared" si="13"/>
        <v>#VALUE!</v>
      </c>
      <c r="I114" s="21" t="e">
        <f t="shared" si="21"/>
        <v>#VALUE!</v>
      </c>
      <c r="J114" t="e">
        <f t="shared" si="14"/>
        <v>#VALUE!</v>
      </c>
      <c r="K114" t="e">
        <f t="shared" si="15"/>
        <v>#VALUE!</v>
      </c>
      <c r="L114" t="e">
        <f t="shared" si="16"/>
        <v>#VALUE!</v>
      </c>
      <c r="M114" t="e">
        <f t="shared" si="17"/>
        <v>#VALUE!</v>
      </c>
      <c r="N114" t="e">
        <f t="shared" si="18"/>
        <v>#VALUE!</v>
      </c>
      <c r="P114" s="12" t="e">
        <f t="shared" si="22"/>
        <v>#VALUE!</v>
      </c>
      <c r="Q114" s="152"/>
      <c r="R114" s="152"/>
      <c r="S114" s="150" t="e">
        <f t="shared" si="23"/>
        <v>#VALUE!</v>
      </c>
    </row>
    <row r="115" spans="2:23" hidden="1">
      <c r="B115" s="15">
        <v>42332</v>
      </c>
      <c r="C115" s="12">
        <f>VLOOKUP(B115,'Hash distribution and Revenue '!B117:S857,10,1)</f>
        <v>0</v>
      </c>
      <c r="D115" t="e">
        <f>VLOOKUP(B115,'Hash distribution and Revenue '!B117:S857,3,1)</f>
        <v>#VALUE!</v>
      </c>
      <c r="E115" s="12" t="e">
        <f t="shared" si="19"/>
        <v>#VALUE!</v>
      </c>
      <c r="F115" s="12" t="e">
        <f t="shared" si="20"/>
        <v>#VALUE!</v>
      </c>
      <c r="G115" t="e">
        <f t="shared" si="12"/>
        <v>#VALUE!</v>
      </c>
      <c r="H115" t="e">
        <f t="shared" si="13"/>
        <v>#VALUE!</v>
      </c>
      <c r="I115" s="21" t="e">
        <f t="shared" si="21"/>
        <v>#VALUE!</v>
      </c>
      <c r="J115" t="e">
        <f t="shared" si="14"/>
        <v>#VALUE!</v>
      </c>
      <c r="K115" t="e">
        <f t="shared" si="15"/>
        <v>#VALUE!</v>
      </c>
      <c r="L115" t="e">
        <f t="shared" si="16"/>
        <v>#VALUE!</v>
      </c>
      <c r="M115" t="e">
        <f t="shared" si="17"/>
        <v>#VALUE!</v>
      </c>
      <c r="N115" t="e">
        <f t="shared" si="18"/>
        <v>#VALUE!</v>
      </c>
      <c r="P115" s="12" t="e">
        <f t="shared" si="22"/>
        <v>#VALUE!</v>
      </c>
      <c r="Q115" s="152"/>
      <c r="R115" s="152"/>
      <c r="S115" s="150" t="e">
        <f t="shared" si="23"/>
        <v>#VALUE!</v>
      </c>
    </row>
    <row r="116" spans="2:23" hidden="1">
      <c r="B116" s="15">
        <v>42335</v>
      </c>
      <c r="C116" s="12">
        <f>VLOOKUP(B116,'Hash distribution and Revenue '!B118:S858,10,1)</f>
        <v>0</v>
      </c>
      <c r="D116" t="e">
        <f>VLOOKUP(B116,'Hash distribution and Revenue '!B118:S858,3,1)</f>
        <v>#VALUE!</v>
      </c>
      <c r="E116" s="12" t="e">
        <f t="shared" si="19"/>
        <v>#VALUE!</v>
      </c>
      <c r="F116" s="12" t="e">
        <f t="shared" si="20"/>
        <v>#VALUE!</v>
      </c>
      <c r="G116" t="e">
        <f t="shared" si="12"/>
        <v>#VALUE!</v>
      </c>
      <c r="H116" t="e">
        <f t="shared" si="13"/>
        <v>#VALUE!</v>
      </c>
      <c r="I116" s="21" t="e">
        <f t="shared" si="21"/>
        <v>#VALUE!</v>
      </c>
      <c r="J116" t="e">
        <f t="shared" si="14"/>
        <v>#VALUE!</v>
      </c>
      <c r="K116" t="e">
        <f t="shared" si="15"/>
        <v>#VALUE!</v>
      </c>
      <c r="L116" t="e">
        <f t="shared" si="16"/>
        <v>#VALUE!</v>
      </c>
      <c r="M116" t="e">
        <f t="shared" si="17"/>
        <v>#VALUE!</v>
      </c>
      <c r="N116" t="e">
        <f t="shared" si="18"/>
        <v>#VALUE!</v>
      </c>
      <c r="P116" s="12" t="e">
        <f t="shared" si="22"/>
        <v>#VALUE!</v>
      </c>
      <c r="Q116" s="152"/>
      <c r="R116" s="152"/>
      <c r="S116" s="150" t="e">
        <f t="shared" si="23"/>
        <v>#VALUE!</v>
      </c>
    </row>
    <row r="117" spans="2:23" hidden="1">
      <c r="B117" s="15">
        <v>42338</v>
      </c>
      <c r="C117" s="12">
        <f>VLOOKUP(B117,'Hash distribution and Revenue '!B119:S859,10,1)</f>
        <v>0</v>
      </c>
      <c r="D117" t="e">
        <f>VLOOKUP(B117,'Hash distribution and Revenue '!B119:S859,3,1)</f>
        <v>#VALUE!</v>
      </c>
      <c r="E117" s="12" t="e">
        <f t="shared" si="19"/>
        <v>#VALUE!</v>
      </c>
      <c r="F117" s="12" t="e">
        <f t="shared" si="20"/>
        <v>#VALUE!</v>
      </c>
      <c r="G117" t="e">
        <f t="shared" si="12"/>
        <v>#VALUE!</v>
      </c>
      <c r="H117" t="e">
        <f t="shared" si="13"/>
        <v>#VALUE!</v>
      </c>
      <c r="I117" s="21" t="e">
        <f t="shared" si="21"/>
        <v>#VALUE!</v>
      </c>
      <c r="J117" t="e">
        <f t="shared" si="14"/>
        <v>#VALUE!</v>
      </c>
      <c r="K117" t="e">
        <f t="shared" si="15"/>
        <v>#VALUE!</v>
      </c>
      <c r="L117" t="e">
        <f t="shared" si="16"/>
        <v>#VALUE!</v>
      </c>
      <c r="M117" t="e">
        <f t="shared" si="17"/>
        <v>#VALUE!</v>
      </c>
      <c r="N117" t="e">
        <f t="shared" si="18"/>
        <v>#VALUE!</v>
      </c>
      <c r="P117" s="12" t="e">
        <f t="shared" si="22"/>
        <v>#VALUE!</v>
      </c>
      <c r="Q117" s="152"/>
      <c r="R117" s="152"/>
      <c r="S117" s="150" t="e">
        <f t="shared" si="23"/>
        <v>#VALUE!</v>
      </c>
    </row>
    <row r="118" spans="2:23" hidden="1">
      <c r="B118" s="15">
        <v>42341</v>
      </c>
      <c r="C118" s="12">
        <f>VLOOKUP(B118,'Hash distribution and Revenue '!B120:S860,10,1)</f>
        <v>0</v>
      </c>
      <c r="D118" t="e">
        <f>VLOOKUP(B118,'Hash distribution and Revenue '!B120:S860,3,1)</f>
        <v>#VALUE!</v>
      </c>
      <c r="E118" s="12" t="e">
        <f t="shared" si="19"/>
        <v>#VALUE!</v>
      </c>
      <c r="F118" s="12" t="e">
        <f t="shared" si="20"/>
        <v>#VALUE!</v>
      </c>
      <c r="G118" t="e">
        <f t="shared" si="12"/>
        <v>#VALUE!</v>
      </c>
      <c r="H118" t="e">
        <f t="shared" si="13"/>
        <v>#VALUE!</v>
      </c>
      <c r="I118" s="21" t="e">
        <f t="shared" si="21"/>
        <v>#VALUE!</v>
      </c>
      <c r="J118" t="e">
        <f t="shared" si="14"/>
        <v>#VALUE!</v>
      </c>
      <c r="K118" t="e">
        <f t="shared" si="15"/>
        <v>#VALUE!</v>
      </c>
      <c r="L118" t="e">
        <f t="shared" si="16"/>
        <v>#VALUE!</v>
      </c>
      <c r="M118" t="e">
        <f t="shared" si="17"/>
        <v>#VALUE!</v>
      </c>
      <c r="N118" t="e">
        <f t="shared" si="18"/>
        <v>#VALUE!</v>
      </c>
      <c r="P118" s="12" t="e">
        <f t="shared" si="22"/>
        <v>#VALUE!</v>
      </c>
      <c r="Q118" s="152"/>
      <c r="R118" s="152"/>
      <c r="S118" s="150" t="e">
        <f t="shared" si="23"/>
        <v>#VALUE!</v>
      </c>
    </row>
    <row r="119" spans="2:23" hidden="1">
      <c r="B119" s="15">
        <v>42344</v>
      </c>
      <c r="C119" s="12">
        <f>VLOOKUP(B119,'Hash distribution and Revenue '!B121:S861,10,1)</f>
        <v>0</v>
      </c>
      <c r="D119" t="e">
        <f>VLOOKUP(B119,'Hash distribution and Revenue '!B121:S861,3,1)</f>
        <v>#VALUE!</v>
      </c>
      <c r="E119" s="12" t="e">
        <f t="shared" si="19"/>
        <v>#VALUE!</v>
      </c>
      <c r="F119" s="12" t="e">
        <f t="shared" si="20"/>
        <v>#VALUE!</v>
      </c>
      <c r="G119" t="e">
        <f t="shared" si="12"/>
        <v>#VALUE!</v>
      </c>
      <c r="H119" t="e">
        <f t="shared" si="13"/>
        <v>#VALUE!</v>
      </c>
      <c r="I119" s="21" t="e">
        <f t="shared" si="21"/>
        <v>#VALUE!</v>
      </c>
      <c r="J119" t="e">
        <f t="shared" si="14"/>
        <v>#VALUE!</v>
      </c>
      <c r="K119" t="e">
        <f t="shared" si="15"/>
        <v>#VALUE!</v>
      </c>
      <c r="L119" t="e">
        <f t="shared" si="16"/>
        <v>#VALUE!</v>
      </c>
      <c r="M119" t="e">
        <f t="shared" si="17"/>
        <v>#VALUE!</v>
      </c>
      <c r="N119" t="e">
        <f t="shared" si="18"/>
        <v>#VALUE!</v>
      </c>
      <c r="P119" s="12" t="e">
        <f t="shared" si="22"/>
        <v>#VALUE!</v>
      </c>
      <c r="Q119" s="152"/>
      <c r="R119" s="152"/>
      <c r="S119" s="150" t="e">
        <f t="shared" si="23"/>
        <v>#VALUE!</v>
      </c>
    </row>
    <row r="120" spans="2:23" hidden="1">
      <c r="B120" s="15">
        <v>42347</v>
      </c>
      <c r="C120" s="12">
        <f>VLOOKUP(B120,'Hash distribution and Revenue '!B122:S862,10,1)</f>
        <v>0</v>
      </c>
      <c r="D120" t="e">
        <f>VLOOKUP(B120,'Hash distribution and Revenue '!B122:S862,3,1)</f>
        <v>#VALUE!</v>
      </c>
      <c r="E120" s="12" t="e">
        <f t="shared" si="19"/>
        <v>#VALUE!</v>
      </c>
      <c r="F120" s="12" t="e">
        <f t="shared" si="20"/>
        <v>#VALUE!</v>
      </c>
      <c r="G120" t="e">
        <f t="shared" si="12"/>
        <v>#VALUE!</v>
      </c>
      <c r="H120" t="e">
        <f t="shared" si="13"/>
        <v>#VALUE!</v>
      </c>
      <c r="I120" s="21" t="e">
        <f t="shared" si="21"/>
        <v>#VALUE!</v>
      </c>
      <c r="J120" t="e">
        <f t="shared" si="14"/>
        <v>#VALUE!</v>
      </c>
      <c r="K120" t="e">
        <f t="shared" si="15"/>
        <v>#VALUE!</v>
      </c>
      <c r="L120" t="e">
        <f t="shared" si="16"/>
        <v>#VALUE!</v>
      </c>
      <c r="M120" t="e">
        <f t="shared" si="17"/>
        <v>#VALUE!</v>
      </c>
      <c r="N120" t="e">
        <f t="shared" si="18"/>
        <v>#VALUE!</v>
      </c>
      <c r="P120" s="12" t="e">
        <f t="shared" si="22"/>
        <v>#VALUE!</v>
      </c>
      <c r="Q120" s="152"/>
      <c r="R120" s="152"/>
      <c r="S120" s="150" t="e">
        <f t="shared" si="23"/>
        <v>#VALUE!</v>
      </c>
    </row>
    <row r="121" spans="2:23" hidden="1">
      <c r="B121" s="15">
        <v>42350</v>
      </c>
      <c r="C121" s="12">
        <f>VLOOKUP(B121,'Hash distribution and Revenue '!B123:S863,10,1)</f>
        <v>0</v>
      </c>
      <c r="D121" t="e">
        <f>VLOOKUP(B121,'Hash distribution and Revenue '!B123:S863,3,1)</f>
        <v>#VALUE!</v>
      </c>
      <c r="E121" s="12" t="e">
        <f t="shared" si="19"/>
        <v>#VALUE!</v>
      </c>
      <c r="F121" s="12" t="e">
        <f t="shared" si="20"/>
        <v>#VALUE!</v>
      </c>
      <c r="G121" t="e">
        <f t="shared" si="12"/>
        <v>#VALUE!</v>
      </c>
      <c r="H121" t="e">
        <f t="shared" si="13"/>
        <v>#VALUE!</v>
      </c>
      <c r="I121" s="21" t="e">
        <f t="shared" si="21"/>
        <v>#VALUE!</v>
      </c>
      <c r="J121" t="e">
        <f t="shared" si="14"/>
        <v>#VALUE!</v>
      </c>
      <c r="K121" t="e">
        <f t="shared" si="15"/>
        <v>#VALUE!</v>
      </c>
      <c r="L121" t="e">
        <f t="shared" si="16"/>
        <v>#VALUE!</v>
      </c>
      <c r="M121" t="e">
        <f t="shared" si="17"/>
        <v>#VALUE!</v>
      </c>
      <c r="N121" t="e">
        <f t="shared" si="18"/>
        <v>#VALUE!</v>
      </c>
      <c r="P121" s="12" t="e">
        <f t="shared" si="22"/>
        <v>#VALUE!</v>
      </c>
      <c r="Q121" s="152"/>
      <c r="R121" s="152"/>
      <c r="S121" s="150" t="e">
        <f t="shared" si="23"/>
        <v>#VALUE!</v>
      </c>
    </row>
    <row r="122" spans="2:23" hidden="1">
      <c r="B122" s="15">
        <v>42353</v>
      </c>
      <c r="C122" s="12">
        <f>VLOOKUP(B122,'Hash distribution and Revenue '!B124:S864,10,1)</f>
        <v>0</v>
      </c>
      <c r="D122" t="e">
        <f>VLOOKUP(B122,'Hash distribution and Revenue '!B124:S864,3,1)</f>
        <v>#VALUE!</v>
      </c>
      <c r="E122" s="12" t="e">
        <f t="shared" si="19"/>
        <v>#VALUE!</v>
      </c>
      <c r="F122" s="12" t="e">
        <f t="shared" si="20"/>
        <v>#VALUE!</v>
      </c>
      <c r="G122" t="e">
        <f t="shared" si="12"/>
        <v>#VALUE!</v>
      </c>
      <c r="H122" t="e">
        <f t="shared" si="13"/>
        <v>#VALUE!</v>
      </c>
      <c r="I122" s="21" t="e">
        <f t="shared" si="21"/>
        <v>#VALUE!</v>
      </c>
      <c r="J122" t="e">
        <f t="shared" si="14"/>
        <v>#VALUE!</v>
      </c>
      <c r="K122" t="e">
        <f t="shared" si="15"/>
        <v>#VALUE!</v>
      </c>
      <c r="L122" t="e">
        <f t="shared" si="16"/>
        <v>#VALUE!</v>
      </c>
      <c r="M122" t="e">
        <f t="shared" si="17"/>
        <v>#VALUE!</v>
      </c>
      <c r="N122" t="e">
        <f t="shared" si="18"/>
        <v>#VALUE!</v>
      </c>
      <c r="P122" s="12" t="e">
        <f t="shared" si="22"/>
        <v>#VALUE!</v>
      </c>
      <c r="Q122" s="152"/>
      <c r="R122" s="152"/>
      <c r="S122" s="150" t="e">
        <f t="shared" si="23"/>
        <v>#VALUE!</v>
      </c>
    </row>
    <row r="123" spans="2:23" hidden="1">
      <c r="B123" s="15">
        <v>42356</v>
      </c>
      <c r="C123" s="12">
        <f>VLOOKUP(B123,'Hash distribution and Revenue '!B125:S865,10,1)</f>
        <v>0</v>
      </c>
      <c r="D123" t="e">
        <f>VLOOKUP(B123,'Hash distribution and Revenue '!B125:S865,3,1)</f>
        <v>#VALUE!</v>
      </c>
      <c r="E123" s="12" t="e">
        <f t="shared" si="19"/>
        <v>#VALUE!</v>
      </c>
      <c r="F123" s="12" t="e">
        <f t="shared" si="20"/>
        <v>#VALUE!</v>
      </c>
      <c r="G123" t="e">
        <f t="shared" si="12"/>
        <v>#VALUE!</v>
      </c>
      <c r="H123" t="e">
        <f t="shared" si="13"/>
        <v>#VALUE!</v>
      </c>
      <c r="I123" s="21" t="e">
        <f t="shared" si="21"/>
        <v>#VALUE!</v>
      </c>
      <c r="J123" t="e">
        <f t="shared" si="14"/>
        <v>#VALUE!</v>
      </c>
      <c r="K123" t="e">
        <f t="shared" si="15"/>
        <v>#VALUE!</v>
      </c>
      <c r="L123" t="e">
        <f t="shared" si="16"/>
        <v>#VALUE!</v>
      </c>
      <c r="M123" t="e">
        <f t="shared" si="17"/>
        <v>#VALUE!</v>
      </c>
      <c r="N123" t="e">
        <f t="shared" si="18"/>
        <v>#VALUE!</v>
      </c>
      <c r="P123" s="12" t="e">
        <f t="shared" si="22"/>
        <v>#VALUE!</v>
      </c>
      <c r="Q123" s="152"/>
      <c r="R123" s="152"/>
      <c r="S123" s="150" t="e">
        <f t="shared" si="23"/>
        <v>#VALUE!</v>
      </c>
    </row>
    <row r="124" spans="2:23" hidden="1">
      <c r="B124" s="15">
        <v>42359</v>
      </c>
      <c r="C124" s="12">
        <f>VLOOKUP(B124,'Hash distribution and Revenue '!B126:S866,10,1)</f>
        <v>0</v>
      </c>
      <c r="D124" t="e">
        <f>VLOOKUP(B124,'Hash distribution and Revenue '!B126:S866,3,1)</f>
        <v>#VALUE!</v>
      </c>
      <c r="E124" s="12" t="e">
        <f t="shared" si="19"/>
        <v>#VALUE!</v>
      </c>
      <c r="F124" s="12" t="e">
        <f t="shared" si="20"/>
        <v>#VALUE!</v>
      </c>
      <c r="G124" t="e">
        <f t="shared" si="12"/>
        <v>#VALUE!</v>
      </c>
      <c r="H124" t="e">
        <f t="shared" si="13"/>
        <v>#VALUE!</v>
      </c>
      <c r="I124" s="21" t="e">
        <f t="shared" si="21"/>
        <v>#VALUE!</v>
      </c>
      <c r="J124" t="e">
        <f t="shared" si="14"/>
        <v>#VALUE!</v>
      </c>
      <c r="K124" t="e">
        <f t="shared" si="15"/>
        <v>#VALUE!</v>
      </c>
      <c r="L124" t="e">
        <f t="shared" si="16"/>
        <v>#VALUE!</v>
      </c>
      <c r="M124" t="e">
        <f t="shared" si="17"/>
        <v>#VALUE!</v>
      </c>
      <c r="N124" t="e">
        <f t="shared" si="18"/>
        <v>#VALUE!</v>
      </c>
      <c r="P124" s="12" t="e">
        <f t="shared" si="22"/>
        <v>#VALUE!</v>
      </c>
      <c r="Q124" s="152"/>
      <c r="R124" s="152"/>
      <c r="S124" s="150" t="e">
        <f t="shared" si="23"/>
        <v>#VALUE!</v>
      </c>
    </row>
    <row r="125" spans="2:23" hidden="1">
      <c r="B125" s="15">
        <v>42362</v>
      </c>
      <c r="C125" s="12">
        <f>VLOOKUP(B125,'Hash distribution and Revenue '!B127:S867,10,1)</f>
        <v>0</v>
      </c>
      <c r="D125" t="e">
        <f>VLOOKUP(B125,'Hash distribution and Revenue '!B127:S867,3,1)</f>
        <v>#VALUE!</v>
      </c>
      <c r="E125" s="12" t="e">
        <f t="shared" si="19"/>
        <v>#VALUE!</v>
      </c>
      <c r="F125" s="12" t="e">
        <f t="shared" si="20"/>
        <v>#VALUE!</v>
      </c>
      <c r="G125" t="e">
        <f t="shared" si="12"/>
        <v>#VALUE!</v>
      </c>
      <c r="H125" t="e">
        <f t="shared" si="13"/>
        <v>#VALUE!</v>
      </c>
      <c r="I125" s="21" t="e">
        <f t="shared" si="21"/>
        <v>#VALUE!</v>
      </c>
      <c r="J125" t="e">
        <f t="shared" si="14"/>
        <v>#VALUE!</v>
      </c>
      <c r="K125" t="e">
        <f t="shared" si="15"/>
        <v>#VALUE!</v>
      </c>
      <c r="L125" t="e">
        <f t="shared" si="16"/>
        <v>#VALUE!</v>
      </c>
      <c r="M125" t="e">
        <f t="shared" si="17"/>
        <v>#VALUE!</v>
      </c>
      <c r="N125" t="e">
        <f t="shared" si="18"/>
        <v>#VALUE!</v>
      </c>
      <c r="P125" s="12" t="e">
        <f t="shared" si="22"/>
        <v>#VALUE!</v>
      </c>
      <c r="Q125" s="152"/>
      <c r="R125" s="152"/>
      <c r="S125" s="150" t="e">
        <f t="shared" si="23"/>
        <v>#VALUE!</v>
      </c>
    </row>
    <row r="126" spans="2:23" hidden="1">
      <c r="B126" s="15">
        <v>42365</v>
      </c>
      <c r="C126" s="12">
        <f>VLOOKUP(B126,'Hash distribution and Revenue '!B128:S868,10,1)</f>
        <v>0</v>
      </c>
      <c r="D126" t="e">
        <f>VLOOKUP(B126,'Hash distribution and Revenue '!B128:S868,3,1)</f>
        <v>#VALUE!</v>
      </c>
      <c r="E126" s="12" t="e">
        <f t="shared" si="19"/>
        <v>#VALUE!</v>
      </c>
      <c r="F126" s="12" t="e">
        <f t="shared" si="20"/>
        <v>#VALUE!</v>
      </c>
      <c r="G126" t="e">
        <f t="shared" si="12"/>
        <v>#VALUE!</v>
      </c>
      <c r="H126" t="e">
        <f t="shared" si="13"/>
        <v>#VALUE!</v>
      </c>
      <c r="I126" s="21" t="e">
        <f t="shared" si="21"/>
        <v>#VALUE!</v>
      </c>
      <c r="J126" t="e">
        <f t="shared" si="14"/>
        <v>#VALUE!</v>
      </c>
      <c r="K126" t="e">
        <f t="shared" si="15"/>
        <v>#VALUE!</v>
      </c>
      <c r="L126" t="e">
        <f t="shared" si="16"/>
        <v>#VALUE!</v>
      </c>
      <c r="M126" t="e">
        <f t="shared" si="17"/>
        <v>#VALUE!</v>
      </c>
      <c r="N126" t="e">
        <f t="shared" si="18"/>
        <v>#VALUE!</v>
      </c>
      <c r="P126" s="12" t="e">
        <f t="shared" si="22"/>
        <v>#VALUE!</v>
      </c>
      <c r="Q126" s="152"/>
      <c r="R126" s="152"/>
      <c r="S126" s="150" t="e">
        <f t="shared" si="23"/>
        <v>#VALUE!</v>
      </c>
    </row>
    <row r="127" spans="2:23" hidden="1">
      <c r="B127" s="15">
        <v>42368</v>
      </c>
      <c r="C127" s="12">
        <f>VLOOKUP(B127,'Hash distribution and Revenue '!B129:S869,10,1)</f>
        <v>0</v>
      </c>
      <c r="D127" t="e">
        <f>VLOOKUP(B127,'Hash distribution and Revenue '!B129:S869,3,1)</f>
        <v>#VALUE!</v>
      </c>
      <c r="E127" s="12" t="e">
        <f t="shared" si="19"/>
        <v>#VALUE!</v>
      </c>
      <c r="F127" s="12" t="e">
        <f t="shared" si="20"/>
        <v>#VALUE!</v>
      </c>
      <c r="G127" t="e">
        <f t="shared" si="12"/>
        <v>#VALUE!</v>
      </c>
      <c r="H127" t="e">
        <f t="shared" si="13"/>
        <v>#VALUE!</v>
      </c>
      <c r="I127" s="21" t="e">
        <f t="shared" si="21"/>
        <v>#VALUE!</v>
      </c>
      <c r="J127" t="e">
        <f t="shared" si="14"/>
        <v>#VALUE!</v>
      </c>
      <c r="K127" t="e">
        <f t="shared" si="15"/>
        <v>#VALUE!</v>
      </c>
      <c r="L127" t="e">
        <f t="shared" si="16"/>
        <v>#VALUE!</v>
      </c>
      <c r="M127" t="e">
        <f t="shared" si="17"/>
        <v>#VALUE!</v>
      </c>
      <c r="N127" t="e">
        <f t="shared" si="18"/>
        <v>#VALUE!</v>
      </c>
      <c r="P127" s="12" t="e">
        <f t="shared" si="22"/>
        <v>#VALUE!</v>
      </c>
      <c r="Q127" s="152"/>
      <c r="R127" s="152"/>
      <c r="S127" s="150" t="e">
        <f t="shared" si="23"/>
        <v>#VALUE!</v>
      </c>
    </row>
    <row r="128" spans="2:23" s="181" customFormat="1">
      <c r="B128" s="179">
        <v>42371</v>
      </c>
      <c r="C128" s="180">
        <f>VLOOKUP(B128,'Hash distribution and Revenue '!$B$130:$Q$748,16,0)</f>
        <v>728231.17554246658</v>
      </c>
      <c r="D128" s="181">
        <f>VLOOKUP(B128,'Hash distribution and Revenue '!A130:Q748,3,0)</f>
        <v>0.77051548920000001</v>
      </c>
      <c r="E128" s="180">
        <f t="shared" si="19"/>
        <v>770515.48920000007</v>
      </c>
      <c r="F128" s="180">
        <f t="shared" si="20"/>
        <v>220147.28262857144</v>
      </c>
      <c r="G128" s="181">
        <f t="shared" si="12"/>
        <v>6340241.7397028562</v>
      </c>
      <c r="H128" s="181">
        <f t="shared" si="13"/>
        <v>805210.70094226277</v>
      </c>
      <c r="I128" s="182">
        <f t="shared" si="21"/>
        <v>694935.7821124309</v>
      </c>
      <c r="J128" s="181">
        <f t="shared" si="14"/>
        <v>380414.50438217138</v>
      </c>
      <c r="K128" s="181">
        <f>G128*$K$2</f>
        <v>380414.50438217138</v>
      </c>
      <c r="L128" s="181">
        <f>G128*$L$2</f>
        <v>271724.64598726528</v>
      </c>
      <c r="M128" s="181">
        <f>G128*$M$2</f>
        <v>190207.25219108569</v>
      </c>
      <c r="N128" s="181">
        <f>F128*2200/7/547.5</f>
        <v>126372.86934973442</v>
      </c>
      <c r="O128" s="181">
        <f>P128-N128</f>
        <v>190207.25219108569</v>
      </c>
      <c r="P128" s="180">
        <f>M128+N128</f>
        <v>316580.12154082011</v>
      </c>
      <c r="Q128" s="183">
        <f t="shared" ref="Q128:Q133" si="24">C128-P128</f>
        <v>411651.05400164647</v>
      </c>
      <c r="R128" s="183">
        <f>C128-O128</f>
        <v>538023.92335138086</v>
      </c>
      <c r="S128" s="184">
        <f t="shared" si="23"/>
        <v>0.5652752420205075</v>
      </c>
      <c r="T128" s="181">
        <f t="shared" ref="T128:T139" si="25">$T$5*G128</f>
        <v>4507911.8769287309</v>
      </c>
      <c r="U128" s="181">
        <f>N128+R128</f>
        <v>664396.79270111525</v>
      </c>
      <c r="V128" s="181">
        <f>T128/U128</f>
        <v>6.7849693533313831</v>
      </c>
      <c r="W128" s="181">
        <f>V128/1000</f>
        <v>6.7849693533313833E-3</v>
      </c>
    </row>
    <row r="129" spans="2:59">
      <c r="B129" s="15">
        <v>42374</v>
      </c>
      <c r="C129" s="12">
        <f>VLOOKUP(B129,'Hash distribution and Revenue '!$B$130:$Q$748,16,0)</f>
        <v>696364.2761616268</v>
      </c>
      <c r="D129">
        <f>VLOOKUP(B129,'Hash distribution and Revenue '!A131:Q749,3,0)</f>
        <v>0.73932270710000003</v>
      </c>
      <c r="E129" s="12">
        <f t="shared" si="19"/>
        <v>739322.7071</v>
      </c>
      <c r="F129" s="12">
        <f t="shared" si="20"/>
        <v>211235.05917142858</v>
      </c>
      <c r="G129">
        <f t="shared" si="12"/>
        <v>6083569.7041371427</v>
      </c>
      <c r="H129">
        <f t="shared" si="13"/>
        <v>772613.35242541716</v>
      </c>
      <c r="I129" s="21">
        <f t="shared" si="21"/>
        <v>666802.69364274619</v>
      </c>
      <c r="J129">
        <f t="shared" si="14"/>
        <v>365014.18224822858</v>
      </c>
      <c r="K129">
        <f t="shared" ref="K129:K192" si="26">G129*$K$2</f>
        <v>365014.18224822858</v>
      </c>
      <c r="L129">
        <f t="shared" ref="L129:L192" si="27">G129*$L$2</f>
        <v>260724.41589159184</v>
      </c>
      <c r="M129">
        <f t="shared" ref="M129:M192" si="28">G129*$M$2</f>
        <v>182507.09112411429</v>
      </c>
      <c r="N129">
        <f t="shared" si="18"/>
        <v>121256.91589749325</v>
      </c>
      <c r="O129">
        <f>P129-N129</f>
        <v>182507.09112411429</v>
      </c>
      <c r="P129" s="12">
        <f t="shared" ref="P129:P192" si="29">M129+N129</f>
        <v>303764.00702160754</v>
      </c>
      <c r="Q129" s="152">
        <f t="shared" si="24"/>
        <v>392600.26914001926</v>
      </c>
      <c r="R129" s="152">
        <f>C129-O129</f>
        <v>513857.18503751251</v>
      </c>
      <c r="S129" s="150">
        <f t="shared" si="23"/>
        <v>0.56378576928736124</v>
      </c>
      <c r="T129">
        <f t="shared" si="25"/>
        <v>4325418.0596415084</v>
      </c>
      <c r="U129">
        <f>N129+R129</f>
        <v>635114.10093500582</v>
      </c>
      <c r="V129">
        <f t="shared" ref="V129:V192" si="30">T129/U129</f>
        <v>6.8104582362030541</v>
      </c>
      <c r="W129">
        <f>V129/1000</f>
        <v>6.8104582362030538E-3</v>
      </c>
    </row>
    <row r="130" spans="2:59">
      <c r="B130" s="15">
        <v>42377</v>
      </c>
      <c r="C130" s="12">
        <f>VLOOKUP(B130,'Hash distribution and Revenue '!$B$130:$Q$748,16,0)</f>
        <v>757485.88885386277</v>
      </c>
      <c r="D130">
        <f>VLOOKUP(B130,'Hash distribution and Revenue '!A132:Q750,3,0)</f>
        <v>0.76647323160000003</v>
      </c>
      <c r="E130" s="12">
        <f t="shared" si="19"/>
        <v>766473.23160000006</v>
      </c>
      <c r="F130" s="12">
        <f t="shared" si="20"/>
        <v>218992.35188571431</v>
      </c>
      <c r="G130">
        <f t="shared" si="12"/>
        <v>6306979.7343085725</v>
      </c>
      <c r="H130">
        <f t="shared" si="13"/>
        <v>800986.42625718866</v>
      </c>
      <c r="I130" s="21">
        <f t="shared" si="21"/>
        <v>691290.02873546467</v>
      </c>
      <c r="J130">
        <f t="shared" si="14"/>
        <v>378418.78405851434</v>
      </c>
      <c r="K130">
        <f t="shared" si="26"/>
        <v>378418.78405851434</v>
      </c>
      <c r="L130">
        <f t="shared" si="27"/>
        <v>270299.13147036737</v>
      </c>
      <c r="M130">
        <f t="shared" si="28"/>
        <v>189209.39202925717</v>
      </c>
      <c r="N130">
        <f t="shared" si="18"/>
        <v>125709.8954073246</v>
      </c>
      <c r="O130">
        <f t="shared" ref="O130:O193" si="31">P130-N130</f>
        <v>189209.3920292572</v>
      </c>
      <c r="P130" s="12">
        <f t="shared" si="29"/>
        <v>314919.2874365818</v>
      </c>
      <c r="Q130" s="152">
        <f t="shared" si="24"/>
        <v>442566.60141728097</v>
      </c>
      <c r="R130" s="152">
        <f t="shared" ref="R130:R193" si="32">C130-O130</f>
        <v>568276.49682460562</v>
      </c>
      <c r="S130" s="150">
        <f t="shared" si="23"/>
        <v>0.5842572223845911</v>
      </c>
      <c r="T130">
        <f t="shared" si="25"/>
        <v>4484262.5910933949</v>
      </c>
      <c r="U130">
        <f t="shared" ref="U130:U193" si="33">N130+R130</f>
        <v>693986.39223193028</v>
      </c>
      <c r="V130">
        <f t="shared" si="30"/>
        <v>6.461600171541626</v>
      </c>
      <c r="W130">
        <f t="shared" ref="W130:W193" si="34">V130/1000</f>
        <v>6.461600171541626E-3</v>
      </c>
    </row>
    <row r="131" spans="2:59">
      <c r="B131" s="15">
        <v>42380</v>
      </c>
      <c r="C131" s="12">
        <f>VLOOKUP(B131,'Hash distribution and Revenue '!$B$130:$Q$748,16,0)</f>
        <v>794186.18599995982</v>
      </c>
      <c r="D131">
        <f>VLOOKUP(B131,'Hash distribution and Revenue '!A133:Q751,3,0)</f>
        <v>0.8122108066</v>
      </c>
      <c r="E131" s="12">
        <f t="shared" si="19"/>
        <v>812210.80660000001</v>
      </c>
      <c r="F131" s="12">
        <f t="shared" si="20"/>
        <v>232060.23045714287</v>
      </c>
      <c r="G131">
        <f t="shared" si="12"/>
        <v>6683334.6371657141</v>
      </c>
      <c r="H131">
        <f t="shared" si="13"/>
        <v>848783.49892004568</v>
      </c>
      <c r="I131" s="21">
        <f t="shared" si="21"/>
        <v>732541.21433791344</v>
      </c>
      <c r="J131">
        <f t="shared" si="14"/>
        <v>401000.07822994282</v>
      </c>
      <c r="K131">
        <f t="shared" si="26"/>
        <v>401000.07822994282</v>
      </c>
      <c r="L131">
        <f t="shared" si="27"/>
        <v>286428.62730710203</v>
      </c>
      <c r="M131">
        <f t="shared" si="28"/>
        <v>200500.03911497141</v>
      </c>
      <c r="N131">
        <f t="shared" si="18"/>
        <v>133211.35212151709</v>
      </c>
      <c r="O131">
        <f t="shared" si="31"/>
        <v>200500.03911497138</v>
      </c>
      <c r="P131" s="12">
        <f t="shared" si="29"/>
        <v>333711.39123648847</v>
      </c>
      <c r="Q131" s="152">
        <f t="shared" si="24"/>
        <v>460474.79476347135</v>
      </c>
      <c r="R131" s="152">
        <f t="shared" si="32"/>
        <v>593686.14688498841</v>
      </c>
      <c r="S131" s="150">
        <f t="shared" si="23"/>
        <v>0.57980710679786951</v>
      </c>
      <c r="T131">
        <f t="shared" si="25"/>
        <v>4751850.9270248227</v>
      </c>
      <c r="U131">
        <f t="shared" si="33"/>
        <v>726897.49900650547</v>
      </c>
      <c r="V131">
        <f t="shared" si="30"/>
        <v>6.5371678036029328</v>
      </c>
      <c r="W131">
        <f t="shared" si="34"/>
        <v>6.5371678036029324E-3</v>
      </c>
    </row>
    <row r="132" spans="2:59">
      <c r="B132" s="15">
        <v>42383</v>
      </c>
      <c r="C132" s="12">
        <f>VLOOKUP(B132,'Hash distribution and Revenue '!$B$130:$Q$748,16,0)</f>
        <v>716796.04432442051</v>
      </c>
      <c r="D132">
        <f>VLOOKUP(B132,'Hash distribution and Revenue '!A134:Q752,3,0)</f>
        <v>0.83360418839999995</v>
      </c>
      <c r="E132" s="12">
        <f t="shared" si="19"/>
        <v>833604.18839999998</v>
      </c>
      <c r="F132" s="12">
        <f t="shared" si="20"/>
        <v>238172.62525714285</v>
      </c>
      <c r="G132">
        <f t="shared" si="12"/>
        <v>6859371.6074057138</v>
      </c>
      <c r="H132">
        <f t="shared" si="13"/>
        <v>871140.19414052565</v>
      </c>
      <c r="I132" s="21">
        <f t="shared" si="21"/>
        <v>751836.12368314771</v>
      </c>
      <c r="J132">
        <f t="shared" si="14"/>
        <v>411562.29644434282</v>
      </c>
      <c r="K132">
        <f t="shared" si="26"/>
        <v>411562.29644434282</v>
      </c>
      <c r="L132">
        <f t="shared" si="27"/>
        <v>293973.06888881628</v>
      </c>
      <c r="M132">
        <f t="shared" si="28"/>
        <v>205781.14822217141</v>
      </c>
      <c r="N132">
        <f t="shared" si="18"/>
        <v>136720.09799496786</v>
      </c>
      <c r="O132">
        <f t="shared" si="31"/>
        <v>205781.14822217144</v>
      </c>
      <c r="P132" s="12">
        <f t="shared" si="29"/>
        <v>342501.2462171393</v>
      </c>
      <c r="Q132" s="152">
        <f t="shared" si="24"/>
        <v>374294.79810728121</v>
      </c>
      <c r="R132" s="152">
        <f t="shared" si="32"/>
        <v>511014.89610224904</v>
      </c>
      <c r="S132" s="150">
        <f t="shared" si="23"/>
        <v>0.52217754418560391</v>
      </c>
      <c r="T132">
        <f t="shared" si="25"/>
        <v>4877013.2128654625</v>
      </c>
      <c r="U132">
        <f t="shared" si="33"/>
        <v>647734.99409721687</v>
      </c>
      <c r="V132">
        <f t="shared" si="30"/>
        <v>7.529334152561602</v>
      </c>
      <c r="W132">
        <f t="shared" si="34"/>
        <v>7.5293341525616017E-3</v>
      </c>
    </row>
    <row r="133" spans="2:59">
      <c r="B133" s="15">
        <v>42386</v>
      </c>
      <c r="C133" s="12">
        <f>VLOOKUP(B133,'Hash distribution and Revenue '!$B$130:$Q$748,16,0)</f>
        <v>631305.27092110086</v>
      </c>
      <c r="D133">
        <f>VLOOKUP(B133,'Hash distribution and Revenue '!A135:Q753,3,0)</f>
        <v>0.82638199099999998</v>
      </c>
      <c r="E133" s="12">
        <f t="shared" si="19"/>
        <v>826381.99100000004</v>
      </c>
      <c r="F133" s="12">
        <f t="shared" si="20"/>
        <v>236109.1402857143</v>
      </c>
      <c r="G133">
        <f t="shared" si="12"/>
        <v>6799943.240228571</v>
      </c>
      <c r="H133">
        <f t="shared" si="13"/>
        <v>863592.79150902852</v>
      </c>
      <c r="I133" s="21">
        <f t="shared" si="21"/>
        <v>745322.3501521959</v>
      </c>
      <c r="J133">
        <f t="shared" si="14"/>
        <v>407996.59441371425</v>
      </c>
      <c r="K133">
        <f t="shared" si="26"/>
        <v>407996.59441371425</v>
      </c>
      <c r="L133">
        <f t="shared" si="27"/>
        <v>291426.13886693877</v>
      </c>
      <c r="M133">
        <f t="shared" si="28"/>
        <v>203998.29720685713</v>
      </c>
      <c r="N133">
        <f t="shared" si="18"/>
        <v>135535.57955083402</v>
      </c>
      <c r="O133">
        <f t="shared" si="31"/>
        <v>203998.29720685713</v>
      </c>
      <c r="P133" s="12">
        <f t="shared" si="29"/>
        <v>339533.87675769115</v>
      </c>
      <c r="Q133" s="152">
        <f t="shared" si="24"/>
        <v>291771.39416340971</v>
      </c>
      <c r="R133" s="152">
        <f t="shared" si="32"/>
        <v>427306.97371424374</v>
      </c>
      <c r="S133" s="150">
        <f t="shared" si="23"/>
        <v>0.46217164278971251</v>
      </c>
      <c r="T133">
        <f t="shared" si="25"/>
        <v>4834759.6438025134</v>
      </c>
      <c r="U133">
        <f t="shared" si="33"/>
        <v>562842.55326507776</v>
      </c>
      <c r="V133">
        <f t="shared" si="30"/>
        <v>8.5898971493108167</v>
      </c>
      <c r="W133">
        <f t="shared" si="34"/>
        <v>8.5898971493108163E-3</v>
      </c>
    </row>
    <row r="134" spans="2:59">
      <c r="B134" s="15">
        <v>42389</v>
      </c>
      <c r="C134" s="12">
        <f>VLOOKUP(B134,'Hash distribution and Revenue '!$B$130:$Q$748,16,0)</f>
        <v>691037.4909585563</v>
      </c>
      <c r="D134">
        <f>VLOOKUP(B134,'Hash distribution and Revenue '!A136:Q754,3,0)</f>
        <v>0.82292505179999997</v>
      </c>
      <c r="E134" s="12">
        <f t="shared" si="19"/>
        <v>822925.05180000002</v>
      </c>
      <c r="F134" s="12">
        <f t="shared" si="20"/>
        <v>235121.44337142858</v>
      </c>
      <c r="G134">
        <f t="shared" ref="G134:G197" si="35">F134*1.2*24</f>
        <v>6771497.5690971427</v>
      </c>
      <c r="H134">
        <f t="shared" ref="H134:H197" si="36">G134*0.127</f>
        <v>859980.19127533713</v>
      </c>
      <c r="I134" s="21">
        <f t="shared" si="21"/>
        <v>742204.50141282612</v>
      </c>
      <c r="J134">
        <f t="shared" ref="J134:J197" si="37">G134*0.06</f>
        <v>406289.85414582852</v>
      </c>
      <c r="K134">
        <f t="shared" si="26"/>
        <v>406289.85414582852</v>
      </c>
      <c r="L134">
        <f t="shared" si="27"/>
        <v>290207.03867559182</v>
      </c>
      <c r="M134">
        <f t="shared" si="28"/>
        <v>203144.92707291426</v>
      </c>
      <c r="N134">
        <f t="shared" ref="N134:N197" si="38">F134*2200/7/547.5</f>
        <v>134968.60415320098</v>
      </c>
      <c r="O134">
        <f t="shared" si="31"/>
        <v>203144.92707291426</v>
      </c>
      <c r="P134" s="12">
        <f t="shared" si="29"/>
        <v>338113.53122611524</v>
      </c>
      <c r="Q134" s="152">
        <f>C134-P134</f>
        <v>352923.95973244106</v>
      </c>
      <c r="R134" s="152">
        <f t="shared" si="32"/>
        <v>487892.56388564204</v>
      </c>
      <c r="S134" s="150">
        <f>(C134-P134)/C134</f>
        <v>0.51071608176119498</v>
      </c>
      <c r="T134">
        <f t="shared" si="25"/>
        <v>4814534.7716280678</v>
      </c>
      <c r="U134">
        <f t="shared" si="33"/>
        <v>622861.16803884297</v>
      </c>
      <c r="V134">
        <f t="shared" si="30"/>
        <v>7.7297077080390775</v>
      </c>
      <c r="W134">
        <f t="shared" si="34"/>
        <v>7.7297077080390776E-3</v>
      </c>
    </row>
    <row r="135" spans="2:59">
      <c r="B135" s="15">
        <v>42392</v>
      </c>
      <c r="C135" s="12">
        <f>VLOOKUP(B135,'Hash distribution and Revenue '!$B$130:$Q$748,16,0)</f>
        <v>626421.86958033335</v>
      </c>
      <c r="D135">
        <f>VLOOKUP(B135,'Hash distribution and Revenue '!A137:Q755,3,0)</f>
        <v>0.80900673869999995</v>
      </c>
      <c r="E135" s="12">
        <f t="shared" ref="E135:E198" si="39">D135*1000000</f>
        <v>809006.73869999999</v>
      </c>
      <c r="F135" s="12">
        <f t="shared" ref="F135:F198" si="40">E135/3.5</f>
        <v>231144.78248571427</v>
      </c>
      <c r="G135">
        <f t="shared" si="35"/>
        <v>6656969.7355885701</v>
      </c>
      <c r="H135">
        <f t="shared" si="36"/>
        <v>845435.15641974844</v>
      </c>
      <c r="I135" s="21">
        <f t="shared" ref="I135:I198" si="41">G135*$I$5</f>
        <v>729651.43280433293</v>
      </c>
      <c r="J135">
        <f t="shared" si="37"/>
        <v>399418.18413531419</v>
      </c>
      <c r="K135">
        <f t="shared" si="26"/>
        <v>399418.18413531419</v>
      </c>
      <c r="L135">
        <f t="shared" si="27"/>
        <v>285298.70295379584</v>
      </c>
      <c r="M135">
        <f t="shared" si="28"/>
        <v>199709.0920676571</v>
      </c>
      <c r="N135">
        <f t="shared" si="38"/>
        <v>132685.85035057311</v>
      </c>
      <c r="O135">
        <f t="shared" si="31"/>
        <v>199709.09206765713</v>
      </c>
      <c r="P135" s="12">
        <f t="shared" si="29"/>
        <v>332394.94241823023</v>
      </c>
      <c r="Q135" s="152">
        <f t="shared" ref="Q135:Q198" si="42">C135-P135</f>
        <v>294026.92716210312</v>
      </c>
      <c r="R135" s="152">
        <f t="shared" si="32"/>
        <v>426712.7775126762</v>
      </c>
      <c r="S135" s="150">
        <f t="shared" ref="S135:S198" si="43">(C135-P135)/C135</f>
        <v>0.46937525881573111</v>
      </c>
      <c r="T135">
        <f t="shared" si="25"/>
        <v>4733105.4820034727</v>
      </c>
      <c r="U135">
        <f t="shared" si="33"/>
        <v>559398.62786324928</v>
      </c>
      <c r="V135">
        <f t="shared" si="30"/>
        <v>8.4610602283431575</v>
      </c>
      <c r="W135">
        <f t="shared" si="34"/>
        <v>8.461060228343158E-3</v>
      </c>
    </row>
    <row r="136" spans="2:59">
      <c r="B136" s="15">
        <v>42395</v>
      </c>
      <c r="C136" s="12">
        <f>VLOOKUP(B136,'Hash distribution and Revenue '!$B$130:$Q$748,16,0)</f>
        <v>663611.44296495558</v>
      </c>
      <c r="D136">
        <f>VLOOKUP(B136,'Hash distribution and Revenue '!A138:Q756,3,0)</f>
        <v>0.89674975810000002</v>
      </c>
      <c r="E136" s="12">
        <f t="shared" si="39"/>
        <v>896749.75809999998</v>
      </c>
      <c r="F136" s="12">
        <f t="shared" si="40"/>
        <v>256214.21659999999</v>
      </c>
      <c r="G136">
        <f t="shared" si="35"/>
        <v>7378969.4380799998</v>
      </c>
      <c r="H136">
        <f t="shared" si="36"/>
        <v>937129.11863615992</v>
      </c>
      <c r="I136" s="21">
        <f t="shared" si="41"/>
        <v>808787.75733812572</v>
      </c>
      <c r="J136">
        <f t="shared" si="37"/>
        <v>442738.16628479998</v>
      </c>
      <c r="K136">
        <f t="shared" si="26"/>
        <v>442738.16628479998</v>
      </c>
      <c r="L136">
        <f t="shared" si="27"/>
        <v>316241.54734628572</v>
      </c>
      <c r="M136">
        <f t="shared" si="28"/>
        <v>221369.08314239999</v>
      </c>
      <c r="N136">
        <f t="shared" si="38"/>
        <v>147076.65401696021</v>
      </c>
      <c r="O136">
        <f t="shared" si="31"/>
        <v>221369.08314239999</v>
      </c>
      <c r="P136" s="12">
        <f t="shared" si="29"/>
        <v>368445.7371593602</v>
      </c>
      <c r="Q136" s="152">
        <f t="shared" si="42"/>
        <v>295165.70580559538</v>
      </c>
      <c r="R136" s="152">
        <f t="shared" si="32"/>
        <v>442242.35982255556</v>
      </c>
      <c r="S136" s="150">
        <f t="shared" si="43"/>
        <v>0.44478694412926612</v>
      </c>
      <c r="T136">
        <f t="shared" si="25"/>
        <v>5246447.27047488</v>
      </c>
      <c r="U136">
        <f t="shared" si="33"/>
        <v>589319.01383951574</v>
      </c>
      <c r="V136">
        <f t="shared" si="30"/>
        <v>8.9025589659722062</v>
      </c>
      <c r="W136">
        <f t="shared" si="34"/>
        <v>8.9025589659722064E-3</v>
      </c>
    </row>
    <row r="137" spans="2:59">
      <c r="B137" s="15">
        <v>42398</v>
      </c>
      <c r="C137" s="12">
        <f>VLOOKUP(B137,'Hash distribution and Revenue '!$B$130:$Q$748,16,0)</f>
        <v>665059.91918983147</v>
      </c>
      <c r="D137">
        <f>VLOOKUP(B137,'Hash distribution and Revenue '!A139:Q757,3,0)</f>
        <v>0.92873743099999995</v>
      </c>
      <c r="E137" s="12">
        <f t="shared" si="39"/>
        <v>928737.43099999998</v>
      </c>
      <c r="F137" s="12">
        <f t="shared" si="40"/>
        <v>265353.55171428568</v>
      </c>
      <c r="G137">
        <f t="shared" si="35"/>
        <v>7642182.2893714271</v>
      </c>
      <c r="H137">
        <f t="shared" si="36"/>
        <v>970557.15075017128</v>
      </c>
      <c r="I137" s="21">
        <f t="shared" si="41"/>
        <v>837637.76593146112</v>
      </c>
      <c r="J137">
        <f t="shared" si="37"/>
        <v>458530.93736228562</v>
      </c>
      <c r="K137">
        <f t="shared" si="26"/>
        <v>458530.93736228562</v>
      </c>
      <c r="L137">
        <f t="shared" si="27"/>
        <v>327522.09811591828</v>
      </c>
      <c r="M137">
        <f t="shared" si="28"/>
        <v>229265.46868114281</v>
      </c>
      <c r="N137">
        <f t="shared" si="38"/>
        <v>152322.97815301458</v>
      </c>
      <c r="O137">
        <f t="shared" si="31"/>
        <v>229265.46868114281</v>
      </c>
      <c r="P137" s="12">
        <f t="shared" si="29"/>
        <v>381588.4468341574</v>
      </c>
      <c r="Q137" s="152">
        <f t="shared" si="42"/>
        <v>283471.47235567408</v>
      </c>
      <c r="R137" s="152">
        <f t="shared" si="32"/>
        <v>435794.45050868869</v>
      </c>
      <c r="S137" s="150">
        <f t="shared" si="43"/>
        <v>0.42623448530922725</v>
      </c>
      <c r="T137">
        <f t="shared" si="25"/>
        <v>5433591.6077430844</v>
      </c>
      <c r="U137">
        <f t="shared" si="33"/>
        <v>588117.42866170325</v>
      </c>
      <c r="V137">
        <f t="shared" si="30"/>
        <v>9.2389569547489021</v>
      </c>
      <c r="W137">
        <f t="shared" si="34"/>
        <v>9.2389569547489028E-3</v>
      </c>
    </row>
    <row r="138" spans="2:59">
      <c r="B138" s="15">
        <v>42401</v>
      </c>
      <c r="C138" s="12">
        <f>VLOOKUP(B138,'Hash distribution and Revenue '!$B$130:$Q$748,16,0)</f>
        <v>696444.49654554285</v>
      </c>
      <c r="D138">
        <f>VLOOKUP(B138,'Hash distribution and Revenue '!A140:Q758,3,0)</f>
        <v>0.96590046149999997</v>
      </c>
      <c r="E138" s="12">
        <f t="shared" si="39"/>
        <v>965900.46149999998</v>
      </c>
      <c r="F138" s="12">
        <f t="shared" si="40"/>
        <v>275971.56042857142</v>
      </c>
      <c r="G138">
        <f t="shared" si="35"/>
        <v>7947980.9403428566</v>
      </c>
      <c r="H138">
        <f t="shared" si="36"/>
        <v>1009393.5794235428</v>
      </c>
      <c r="I138" s="21">
        <f t="shared" si="41"/>
        <v>871155.48235400813</v>
      </c>
      <c r="J138">
        <f t="shared" si="37"/>
        <v>476878.85642057139</v>
      </c>
      <c r="K138">
        <f t="shared" si="26"/>
        <v>476878.85642057139</v>
      </c>
      <c r="L138">
        <f t="shared" si="27"/>
        <v>340627.75458612241</v>
      </c>
      <c r="M138">
        <f t="shared" si="28"/>
        <v>238439.4282102857</v>
      </c>
      <c r="N138">
        <f t="shared" si="38"/>
        <v>158418.1168800671</v>
      </c>
      <c r="O138">
        <f t="shared" si="31"/>
        <v>238439.42821028567</v>
      </c>
      <c r="P138" s="12">
        <f t="shared" si="29"/>
        <v>396857.54509035277</v>
      </c>
      <c r="Q138" s="152">
        <f t="shared" si="42"/>
        <v>299586.95145519008</v>
      </c>
      <c r="R138" s="152">
        <f t="shared" si="32"/>
        <v>458005.06833525718</v>
      </c>
      <c r="S138" s="150">
        <f t="shared" si="43"/>
        <v>0.43016629888121899</v>
      </c>
      <c r="T138">
        <f t="shared" si="25"/>
        <v>5651014.4485837705</v>
      </c>
      <c r="U138">
        <f t="shared" si="33"/>
        <v>616423.18521532428</v>
      </c>
      <c r="V138">
        <f t="shared" si="30"/>
        <v>9.1674268329310173</v>
      </c>
      <c r="W138">
        <f t="shared" si="34"/>
        <v>9.1674268329310169E-3</v>
      </c>
    </row>
    <row r="139" spans="2:59">
      <c r="B139" s="15">
        <v>42404</v>
      </c>
      <c r="C139" s="12">
        <f>VLOOKUP(B139,'Hash distribution and Revenue '!$B$130:$Q$748,16,0)</f>
        <v>749680.24519334733</v>
      </c>
      <c r="D139">
        <f>VLOOKUP(B139,'Hash distribution and Revenue '!A141:Q759,3,0)</f>
        <v>0.99561817180000001</v>
      </c>
      <c r="E139" s="12">
        <f t="shared" si="39"/>
        <v>995618.17180000001</v>
      </c>
      <c r="F139" s="12">
        <f t="shared" si="40"/>
        <v>284462.33480000001</v>
      </c>
      <c r="G139">
        <f t="shared" si="35"/>
        <v>8192515.2422400005</v>
      </c>
      <c r="H139">
        <f t="shared" si="36"/>
        <v>1040449.43576448</v>
      </c>
      <c r="I139" s="21">
        <f t="shared" si="41"/>
        <v>897958.18851552007</v>
      </c>
      <c r="J139">
        <f t="shared" si="37"/>
        <v>491550.91453439998</v>
      </c>
      <c r="K139">
        <f t="shared" si="26"/>
        <v>491550.91453439998</v>
      </c>
      <c r="L139">
        <f t="shared" si="27"/>
        <v>351107.79609600001</v>
      </c>
      <c r="M139">
        <f t="shared" si="28"/>
        <v>245775.45726719999</v>
      </c>
      <c r="N139">
        <f t="shared" si="38"/>
        <v>163292.14261187217</v>
      </c>
      <c r="O139">
        <f t="shared" si="31"/>
        <v>245775.45726719999</v>
      </c>
      <c r="P139" s="12">
        <f t="shared" si="29"/>
        <v>409067.59987907216</v>
      </c>
      <c r="Q139" s="152">
        <f t="shared" si="42"/>
        <v>340612.64531427517</v>
      </c>
      <c r="R139" s="152">
        <f t="shared" si="32"/>
        <v>503904.78792614734</v>
      </c>
      <c r="S139" s="150">
        <f t="shared" si="43"/>
        <v>0.45434389861297331</v>
      </c>
      <c r="T139">
        <f t="shared" si="25"/>
        <v>5824878.33723264</v>
      </c>
      <c r="U139">
        <f t="shared" si="33"/>
        <v>667196.93053801951</v>
      </c>
      <c r="V139">
        <f t="shared" si="30"/>
        <v>8.7303734034500557</v>
      </c>
      <c r="W139">
        <f t="shared" si="34"/>
        <v>8.730373403450056E-3</v>
      </c>
    </row>
    <row r="140" spans="2:59">
      <c r="B140" s="15">
        <v>42407</v>
      </c>
      <c r="C140" s="12">
        <f>VLOOKUP(B140,'Hash distribution and Revenue '!$B$130:$Q$748,16,0)</f>
        <v>638240.12495706591</v>
      </c>
      <c r="D140">
        <f>VLOOKUP(B140,'Hash distribution and Revenue '!A142:Q760,3,0)</f>
        <v>1.0527298309999999</v>
      </c>
      <c r="E140" s="12">
        <f t="shared" si="39"/>
        <v>1052729.831</v>
      </c>
      <c r="F140" s="12">
        <f t="shared" si="40"/>
        <v>300779.95171428571</v>
      </c>
      <c r="G140">
        <f t="shared" si="35"/>
        <v>8662462.6093714274</v>
      </c>
      <c r="H140">
        <f t="shared" si="36"/>
        <v>1100132.7513901712</v>
      </c>
      <c r="I140" s="21">
        <f t="shared" si="41"/>
        <v>949467.77672003256</v>
      </c>
      <c r="J140">
        <f t="shared" si="37"/>
        <v>519747.75656228565</v>
      </c>
      <c r="K140">
        <f t="shared" si="26"/>
        <v>519747.75656228565</v>
      </c>
      <c r="L140">
        <f t="shared" si="27"/>
        <v>371248.39754448977</v>
      </c>
      <c r="M140">
        <f t="shared" si="28"/>
        <v>259873.87828114282</v>
      </c>
      <c r="N140">
        <f t="shared" si="38"/>
        <v>172659.07208647841</v>
      </c>
      <c r="O140">
        <f t="shared" si="31"/>
        <v>259873.87828114285</v>
      </c>
      <c r="P140" s="12">
        <f t="shared" si="29"/>
        <v>432532.95036762126</v>
      </c>
      <c r="Q140" s="152">
        <f t="shared" si="42"/>
        <v>205707.17458944465</v>
      </c>
      <c r="R140" s="152">
        <f t="shared" si="32"/>
        <v>378366.24667592306</v>
      </c>
      <c r="S140" s="150">
        <f t="shared" si="43"/>
        <v>0.32230373263242024</v>
      </c>
      <c r="T140">
        <f>$T$5*G140</f>
        <v>6159010.9152630847</v>
      </c>
      <c r="U140">
        <f t="shared" si="33"/>
        <v>551025.31876240147</v>
      </c>
      <c r="V140">
        <f t="shared" si="30"/>
        <v>11.177364642873716</v>
      </c>
      <c r="W140">
        <f t="shared" si="34"/>
        <v>1.1177364642873716E-2</v>
      </c>
    </row>
    <row r="141" spans="2:59">
      <c r="B141" s="15">
        <v>42410</v>
      </c>
      <c r="C141" s="12">
        <f>VLOOKUP(B141,'Hash distribution and Revenue '!$B$130:$Q$748,16,0)</f>
        <v>683851.53632152919</v>
      </c>
      <c r="D141">
        <f>VLOOKUP(B141,'Hash distribution and Revenue '!A143:Q761,3,0)</f>
        <v>1.1130963659999999</v>
      </c>
      <c r="E141" s="12">
        <f t="shared" si="39"/>
        <v>1113096.3659999999</v>
      </c>
      <c r="F141" s="12">
        <f t="shared" si="40"/>
        <v>318027.53314285714</v>
      </c>
      <c r="G141">
        <f t="shared" si="35"/>
        <v>9159192.9545142855</v>
      </c>
      <c r="H141">
        <f t="shared" si="36"/>
        <v>1163217.5052233143</v>
      </c>
      <c r="I141" s="21">
        <f t="shared" si="41"/>
        <v>1003912.9706215838</v>
      </c>
      <c r="J141">
        <f t="shared" si="37"/>
        <v>549551.57727085706</v>
      </c>
      <c r="K141">
        <f t="shared" si="26"/>
        <v>549551.57727085706</v>
      </c>
      <c r="L141">
        <f t="shared" si="27"/>
        <v>392536.84090775508</v>
      </c>
      <c r="M141">
        <f t="shared" si="28"/>
        <v>274775.78863542853</v>
      </c>
      <c r="N141">
        <f t="shared" si="38"/>
        <v>182559.83637685209</v>
      </c>
      <c r="O141">
        <f t="shared" si="31"/>
        <v>274775.78863542853</v>
      </c>
      <c r="P141" s="12">
        <f t="shared" si="29"/>
        <v>457335.62501228065</v>
      </c>
      <c r="Q141" s="152">
        <f t="shared" si="42"/>
        <v>226515.91130924853</v>
      </c>
      <c r="R141" s="152">
        <f t="shared" si="32"/>
        <v>409075.74768610066</v>
      </c>
      <c r="S141" s="150">
        <f t="shared" si="43"/>
        <v>0.33123550840828508</v>
      </c>
      <c r="T141">
        <f t="shared" ref="T141:T160" si="44">$T$5*G141</f>
        <v>6512186.1906596571</v>
      </c>
      <c r="U141">
        <f t="shared" si="33"/>
        <v>591635.58406295278</v>
      </c>
      <c r="V141">
        <f t="shared" si="30"/>
        <v>11.007090117768728</v>
      </c>
      <c r="W141">
        <f t="shared" si="34"/>
        <v>1.1007090117768728E-2</v>
      </c>
    </row>
    <row r="142" spans="2:59">
      <c r="B142" s="15">
        <v>42413</v>
      </c>
      <c r="C142" s="12">
        <f>VLOOKUP(B142,'Hash distribution and Revenue '!$B$130:$Q$748,16,0)</f>
        <v>763088.3451508315</v>
      </c>
      <c r="D142">
        <f>VLOOKUP(B142,'Hash distribution and Revenue '!A144:Q762,3,0)</f>
        <v>1.209706714</v>
      </c>
      <c r="E142" s="12">
        <f t="shared" si="39"/>
        <v>1209706.7139999999</v>
      </c>
      <c r="F142" s="12">
        <f t="shared" si="40"/>
        <v>345630.48971428571</v>
      </c>
      <c r="G142">
        <f t="shared" si="35"/>
        <v>9954158.1037714276</v>
      </c>
      <c r="H142">
        <f t="shared" si="36"/>
        <v>1264178.0791789712</v>
      </c>
      <c r="I142" s="21">
        <f t="shared" si="41"/>
        <v>1091046.8293026611</v>
      </c>
      <c r="J142">
        <f t="shared" si="37"/>
        <v>597249.48622628569</v>
      </c>
      <c r="K142">
        <f t="shared" si="26"/>
        <v>597249.48622628569</v>
      </c>
      <c r="L142">
        <f t="shared" si="27"/>
        <v>426606.77587591833</v>
      </c>
      <c r="M142">
        <f t="shared" si="28"/>
        <v>298624.74311314285</v>
      </c>
      <c r="N142">
        <f t="shared" si="38"/>
        <v>198404.97778771783</v>
      </c>
      <c r="O142">
        <f t="shared" si="31"/>
        <v>298624.74311314285</v>
      </c>
      <c r="P142" s="12">
        <f t="shared" si="29"/>
        <v>497029.72090086067</v>
      </c>
      <c r="Q142" s="152">
        <f t="shared" si="42"/>
        <v>266058.62424997083</v>
      </c>
      <c r="R142" s="152">
        <f t="shared" si="32"/>
        <v>464463.60203768866</v>
      </c>
      <c r="S142" s="150">
        <f t="shared" si="43"/>
        <v>0.34866031690915406</v>
      </c>
      <c r="T142">
        <f t="shared" si="44"/>
        <v>7077406.4117814843</v>
      </c>
      <c r="U142">
        <f t="shared" si="33"/>
        <v>662868.57982540643</v>
      </c>
      <c r="V142">
        <f t="shared" si="30"/>
        <v>10.67693752153045</v>
      </c>
      <c r="W142">
        <f t="shared" si="34"/>
        <v>1.067693752153045E-2</v>
      </c>
    </row>
    <row r="143" spans="2:59">
      <c r="B143" s="15">
        <v>42416</v>
      </c>
      <c r="C143" s="12">
        <f>VLOOKUP(B143,'Hash distribution and Revenue '!$B$130:$Q$748,16,0)</f>
        <v>794194.95368655096</v>
      </c>
      <c r="D143">
        <f>VLOOKUP(B143,'Hash distribution and Revenue '!A145:Q763,3,0)</f>
        <v>1.210727404</v>
      </c>
      <c r="E143" s="12">
        <f t="shared" si="39"/>
        <v>1210727.4040000001</v>
      </c>
      <c r="F143" s="12">
        <f t="shared" si="40"/>
        <v>345922.11542857147</v>
      </c>
      <c r="G143">
        <f t="shared" si="35"/>
        <v>9962556.9243428577</v>
      </c>
      <c r="H143">
        <f t="shared" si="36"/>
        <v>1265244.729391543</v>
      </c>
      <c r="I143" s="21">
        <f t="shared" si="41"/>
        <v>1091967.4000288653</v>
      </c>
      <c r="J143">
        <f t="shared" si="37"/>
        <v>597753.41546057141</v>
      </c>
      <c r="K143">
        <f t="shared" si="26"/>
        <v>597753.41546057141</v>
      </c>
      <c r="L143">
        <f t="shared" si="27"/>
        <v>426966.72532897961</v>
      </c>
      <c r="M143">
        <f t="shared" si="28"/>
        <v>298876.70773028571</v>
      </c>
      <c r="N143">
        <f t="shared" si="38"/>
        <v>198572.38198117606</v>
      </c>
      <c r="O143">
        <f t="shared" si="31"/>
        <v>298876.70773028571</v>
      </c>
      <c r="P143" s="12">
        <f t="shared" si="29"/>
        <v>497449.0897114618</v>
      </c>
      <c r="Q143" s="152">
        <f t="shared" si="42"/>
        <v>296745.86397508916</v>
      </c>
      <c r="R143" s="152">
        <f t="shared" si="32"/>
        <v>495318.24595626525</v>
      </c>
      <c r="S143" s="150">
        <f t="shared" si="43"/>
        <v>0.37364360299399157</v>
      </c>
      <c r="T143">
        <f t="shared" si="44"/>
        <v>7083377.9732077718</v>
      </c>
      <c r="U143">
        <f t="shared" si="33"/>
        <v>693890.62793744134</v>
      </c>
      <c r="V143">
        <f t="shared" si="30"/>
        <v>10.208205281951702</v>
      </c>
      <c r="W143">
        <f t="shared" si="34"/>
        <v>1.0208205281951703E-2</v>
      </c>
      <c r="BG143" s="34" t="s">
        <v>275</v>
      </c>
    </row>
    <row r="144" spans="2:59">
      <c r="B144" s="15">
        <v>42419</v>
      </c>
      <c r="C144" s="12">
        <f>VLOOKUP(B144,'Hash distribution and Revenue '!$B$130:$Q$748,16,0)</f>
        <v>685037.59361876221</v>
      </c>
      <c r="D144">
        <f>VLOOKUP(B144,'Hash distribution and Revenue '!A146:Q764,3,0)</f>
        <v>1.147274235</v>
      </c>
      <c r="E144" s="12">
        <f t="shared" si="39"/>
        <v>1147274.2350000001</v>
      </c>
      <c r="F144" s="12">
        <f t="shared" si="40"/>
        <v>327792.6385714286</v>
      </c>
      <c r="G144">
        <f t="shared" si="35"/>
        <v>9440427.990857143</v>
      </c>
      <c r="H144">
        <f t="shared" si="36"/>
        <v>1198934.3548388572</v>
      </c>
      <c r="I144" s="21">
        <f t="shared" si="41"/>
        <v>1034738.339426449</v>
      </c>
      <c r="J144">
        <f t="shared" si="37"/>
        <v>566425.67945142859</v>
      </c>
      <c r="K144">
        <f t="shared" si="26"/>
        <v>566425.67945142859</v>
      </c>
      <c r="L144">
        <f t="shared" si="27"/>
        <v>404589.77103673469</v>
      </c>
      <c r="M144">
        <f t="shared" si="28"/>
        <v>283212.83972571429</v>
      </c>
      <c r="N144">
        <f t="shared" si="38"/>
        <v>188165.37634889572</v>
      </c>
      <c r="O144">
        <f t="shared" si="31"/>
        <v>283212.83972571429</v>
      </c>
      <c r="P144" s="12">
        <f t="shared" si="29"/>
        <v>471378.21607461001</v>
      </c>
      <c r="Q144" s="152">
        <f t="shared" si="42"/>
        <v>213659.3775441522</v>
      </c>
      <c r="R144" s="152">
        <f t="shared" si="32"/>
        <v>401824.75389304792</v>
      </c>
      <c r="S144" s="150">
        <f t="shared" si="43"/>
        <v>0.31189438292792165</v>
      </c>
      <c r="T144">
        <f t="shared" si="44"/>
        <v>6712144.3014994282</v>
      </c>
      <c r="U144">
        <f t="shared" si="33"/>
        <v>589990.13024194364</v>
      </c>
      <c r="V144">
        <f t="shared" si="30"/>
        <v>11.376706079382899</v>
      </c>
      <c r="W144">
        <f t="shared" si="34"/>
        <v>1.1376706079382898E-2</v>
      </c>
    </row>
    <row r="145" spans="2:49">
      <c r="B145" s="15">
        <v>42422</v>
      </c>
      <c r="C145" s="12">
        <f>VLOOKUP(B145,'Hash distribution and Revenue '!$B$130:$Q$748,16,0)</f>
        <v>720867.47121364623</v>
      </c>
      <c r="D145">
        <f>VLOOKUP(B145,'Hash distribution and Revenue '!A147:Q765,3,0)</f>
        <v>1.1605063449999999</v>
      </c>
      <c r="E145" s="12">
        <f t="shared" si="39"/>
        <v>1160506.345</v>
      </c>
      <c r="F145" s="12">
        <f t="shared" si="40"/>
        <v>331573.2414285714</v>
      </c>
      <c r="G145">
        <f t="shared" si="35"/>
        <v>9549309.3531428557</v>
      </c>
      <c r="H145">
        <f t="shared" si="36"/>
        <v>1212762.2878491427</v>
      </c>
      <c r="I145" s="21">
        <f t="shared" si="41"/>
        <v>1046672.5144569795</v>
      </c>
      <c r="J145">
        <f t="shared" si="37"/>
        <v>572958.56118857127</v>
      </c>
      <c r="K145">
        <f t="shared" si="26"/>
        <v>572958.56118857127</v>
      </c>
      <c r="L145">
        <f t="shared" si="27"/>
        <v>409256.1151346938</v>
      </c>
      <c r="M145">
        <f t="shared" si="28"/>
        <v>286479.28059428564</v>
      </c>
      <c r="N145">
        <f t="shared" si="38"/>
        <v>190335.58542540303</v>
      </c>
      <c r="O145">
        <f t="shared" si="31"/>
        <v>286479.28059428564</v>
      </c>
      <c r="P145" s="12">
        <f t="shared" si="29"/>
        <v>476814.86601968866</v>
      </c>
      <c r="Q145" s="152">
        <f t="shared" si="42"/>
        <v>244052.60519395757</v>
      </c>
      <c r="R145" s="152">
        <f t="shared" si="32"/>
        <v>434388.1906193606</v>
      </c>
      <c r="S145" s="150">
        <f t="shared" si="43"/>
        <v>0.33855405457964793</v>
      </c>
      <c r="T145">
        <f t="shared" si="44"/>
        <v>6789558.9500845699</v>
      </c>
      <c r="U145">
        <f t="shared" si="33"/>
        <v>624723.77604476362</v>
      </c>
      <c r="V145">
        <f t="shared" si="30"/>
        <v>10.868097566368395</v>
      </c>
      <c r="W145">
        <f t="shared" si="34"/>
        <v>1.0868097566368395E-2</v>
      </c>
    </row>
    <row r="146" spans="2:49">
      <c r="B146" s="15">
        <v>42425</v>
      </c>
      <c r="C146" s="12">
        <f>VLOOKUP(B146,'Hash distribution and Revenue '!$B$130:$Q$748,16,0)</f>
        <v>678500.73528260714</v>
      </c>
      <c r="D146">
        <f>VLOOKUP(B146,'Hash distribution and Revenue '!A148:Q766,3,0)</f>
        <v>1.1262892849999999</v>
      </c>
      <c r="E146" s="12">
        <f t="shared" si="39"/>
        <v>1126289.2849999999</v>
      </c>
      <c r="F146" s="12">
        <f t="shared" si="40"/>
        <v>321796.93857142853</v>
      </c>
      <c r="G146">
        <f t="shared" si="35"/>
        <v>9267751.8308571409</v>
      </c>
      <c r="H146">
        <f t="shared" si="36"/>
        <v>1177004.4825188569</v>
      </c>
      <c r="I146" s="21">
        <f t="shared" si="41"/>
        <v>1015811.7988893059</v>
      </c>
      <c r="J146">
        <f t="shared" si="37"/>
        <v>556065.10985142842</v>
      </c>
      <c r="K146">
        <f t="shared" si="26"/>
        <v>556065.10985142842</v>
      </c>
      <c r="L146">
        <f t="shared" si="27"/>
        <v>397189.36417959176</v>
      </c>
      <c r="M146">
        <f t="shared" si="28"/>
        <v>278032.55492571421</v>
      </c>
      <c r="N146">
        <f t="shared" si="38"/>
        <v>184723.61770571242</v>
      </c>
      <c r="O146">
        <f t="shared" si="31"/>
        <v>278032.55492571415</v>
      </c>
      <c r="P146" s="12">
        <f t="shared" si="29"/>
        <v>462756.1726314266</v>
      </c>
      <c r="Q146" s="152">
        <f t="shared" si="42"/>
        <v>215744.56265118055</v>
      </c>
      <c r="R146" s="152">
        <f t="shared" si="32"/>
        <v>400468.18035689299</v>
      </c>
      <c r="S146" s="150">
        <f t="shared" si="43"/>
        <v>0.31797248172666936</v>
      </c>
      <c r="T146">
        <f t="shared" si="44"/>
        <v>6589371.5517394273</v>
      </c>
      <c r="U146">
        <f t="shared" si="33"/>
        <v>585191.79806260543</v>
      </c>
      <c r="V146">
        <f t="shared" si="30"/>
        <v>11.260191228849859</v>
      </c>
      <c r="W146">
        <f t="shared" si="34"/>
        <v>1.1260191228849858E-2</v>
      </c>
    </row>
    <row r="147" spans="2:49">
      <c r="B147" s="15">
        <v>42428</v>
      </c>
      <c r="C147" s="12">
        <f>VLOOKUP(B147,'Hash distribution and Revenue '!$B$130:$Q$748,16,0)</f>
        <v>690622.9388819983</v>
      </c>
      <c r="D147">
        <f>VLOOKUP(B147,'Hash distribution and Revenue '!A149:Q767,3,0)</f>
        <v>1.1227165969999999</v>
      </c>
      <c r="E147" s="12">
        <f t="shared" si="39"/>
        <v>1122716.5969999998</v>
      </c>
      <c r="F147" s="12">
        <f t="shared" si="40"/>
        <v>320776.17057142855</v>
      </c>
      <c r="G147">
        <f t="shared" si="35"/>
        <v>9238353.7124571409</v>
      </c>
      <c r="H147">
        <f t="shared" si="36"/>
        <v>1173270.9214820568</v>
      </c>
      <c r="I147" s="21">
        <f t="shared" si="41"/>
        <v>1012589.5551261059</v>
      </c>
      <c r="J147">
        <f t="shared" si="37"/>
        <v>554301.22274742846</v>
      </c>
      <c r="K147">
        <f t="shared" si="26"/>
        <v>554301.22274742846</v>
      </c>
      <c r="L147">
        <f t="shared" si="27"/>
        <v>395929.44481959176</v>
      </c>
      <c r="M147">
        <f t="shared" si="28"/>
        <v>277150.61137371423</v>
      </c>
      <c r="N147">
        <f t="shared" si="38"/>
        <v>184137.6582536576</v>
      </c>
      <c r="O147">
        <f t="shared" si="31"/>
        <v>277150.61137371417</v>
      </c>
      <c r="P147" s="12">
        <f t="shared" si="29"/>
        <v>461288.2696273718</v>
      </c>
      <c r="Q147" s="152">
        <f t="shared" si="42"/>
        <v>229334.6692546265</v>
      </c>
      <c r="R147" s="152">
        <f t="shared" si="32"/>
        <v>413472.32750828413</v>
      </c>
      <c r="S147" s="150">
        <f t="shared" si="43"/>
        <v>0.33206929040885974</v>
      </c>
      <c r="T147">
        <f t="shared" si="44"/>
        <v>6568469.4895570269</v>
      </c>
      <c r="U147">
        <f t="shared" si="33"/>
        <v>597609.98576194176</v>
      </c>
      <c r="V147">
        <f t="shared" si="30"/>
        <v>10.991231147488858</v>
      </c>
      <c r="W147">
        <f t="shared" si="34"/>
        <v>1.0991231147488857E-2</v>
      </c>
    </row>
    <row r="148" spans="2:49">
      <c r="B148" s="15">
        <v>42431</v>
      </c>
      <c r="C148" s="12">
        <f>VLOOKUP(B148,'Hash distribution and Revenue '!$B$130:$Q$748,16,0)</f>
        <v>685258.69476085028</v>
      </c>
      <c r="D148">
        <f>VLOOKUP(B148,'Hash distribution and Revenue '!A150:Q768,3,0)</f>
        <v>1.1238776269999999</v>
      </c>
      <c r="E148" s="12">
        <f t="shared" si="39"/>
        <v>1123877.6269999999</v>
      </c>
      <c r="F148" s="12">
        <f t="shared" si="40"/>
        <v>321107.89342857141</v>
      </c>
      <c r="G148">
        <f t="shared" si="35"/>
        <v>9247907.3307428565</v>
      </c>
      <c r="H148">
        <f t="shared" si="36"/>
        <v>1174484.2310043429</v>
      </c>
      <c r="I148" s="21">
        <f t="shared" si="41"/>
        <v>1013636.699930351</v>
      </c>
      <c r="J148">
        <f t="shared" si="37"/>
        <v>554874.4398445714</v>
      </c>
      <c r="K148">
        <f t="shared" si="26"/>
        <v>554874.4398445714</v>
      </c>
      <c r="L148">
        <f t="shared" si="27"/>
        <v>396338.88560326525</v>
      </c>
      <c r="M148">
        <f t="shared" si="28"/>
        <v>277437.2199222857</v>
      </c>
      <c r="N148">
        <f t="shared" si="38"/>
        <v>184328.0797241636</v>
      </c>
      <c r="O148">
        <f t="shared" si="31"/>
        <v>277437.21992228564</v>
      </c>
      <c r="P148" s="12">
        <f t="shared" si="29"/>
        <v>461765.29964644928</v>
      </c>
      <c r="Q148" s="152">
        <f t="shared" si="42"/>
        <v>223493.39511440101</v>
      </c>
      <c r="R148" s="152">
        <f t="shared" si="32"/>
        <v>407821.47483856464</v>
      </c>
      <c r="S148" s="150">
        <f t="shared" si="43"/>
        <v>0.32614455945341692</v>
      </c>
      <c r="T148">
        <f t="shared" si="44"/>
        <v>6575262.1121581709</v>
      </c>
      <c r="U148">
        <f t="shared" si="33"/>
        <v>592149.55456272827</v>
      </c>
      <c r="V148">
        <f t="shared" si="30"/>
        <v>11.104056503113746</v>
      </c>
      <c r="W148">
        <f t="shared" si="34"/>
        <v>1.1104056503113746E-2</v>
      </c>
    </row>
    <row r="149" spans="2:49">
      <c r="B149" s="15">
        <v>42434</v>
      </c>
      <c r="C149" s="12">
        <f>VLOOKUP(B149,'Hash distribution and Revenue '!$B$130:$Q$748,16,0)</f>
        <v>678455.48085565423</v>
      </c>
      <c r="D149">
        <f>VLOOKUP(B149,'Hash distribution and Revenue '!A151:Q769,3,0)</f>
        <v>1.141293087</v>
      </c>
      <c r="E149" s="12">
        <f t="shared" si="39"/>
        <v>1141293.0870000001</v>
      </c>
      <c r="F149" s="12">
        <f t="shared" si="40"/>
        <v>326083.73914285714</v>
      </c>
      <c r="G149">
        <f t="shared" si="35"/>
        <v>9391211.687314285</v>
      </c>
      <c r="H149">
        <f t="shared" si="36"/>
        <v>1192683.8842889143</v>
      </c>
      <c r="I149" s="21">
        <f t="shared" si="41"/>
        <v>1029343.8810131265</v>
      </c>
      <c r="J149">
        <f t="shared" si="37"/>
        <v>563472.70123885712</v>
      </c>
      <c r="K149">
        <f t="shared" si="26"/>
        <v>563472.70123885712</v>
      </c>
      <c r="L149">
        <f t="shared" si="27"/>
        <v>402480.50088489795</v>
      </c>
      <c r="M149">
        <f t="shared" si="28"/>
        <v>281736.35061942856</v>
      </c>
      <c r="N149">
        <f t="shared" si="38"/>
        <v>187184.40342186188</v>
      </c>
      <c r="O149">
        <f t="shared" si="31"/>
        <v>281736.35061942856</v>
      </c>
      <c r="P149" s="12">
        <f t="shared" si="29"/>
        <v>468920.75404129043</v>
      </c>
      <c r="Q149" s="152">
        <f t="shared" si="42"/>
        <v>209534.72681436379</v>
      </c>
      <c r="R149" s="152">
        <f t="shared" si="32"/>
        <v>396719.13023622567</v>
      </c>
      <c r="S149" s="150">
        <f t="shared" si="43"/>
        <v>0.30884079018729843</v>
      </c>
      <c r="T149">
        <f t="shared" si="44"/>
        <v>6677151.5096804565</v>
      </c>
      <c r="U149">
        <f t="shared" si="33"/>
        <v>583903.53365808749</v>
      </c>
      <c r="V149">
        <f t="shared" si="30"/>
        <v>11.435367530401608</v>
      </c>
      <c r="W149">
        <f t="shared" si="34"/>
        <v>1.1435367530401608E-2</v>
      </c>
    </row>
    <row r="150" spans="2:49">
      <c r="B150" s="15">
        <v>42437</v>
      </c>
      <c r="C150" s="12">
        <f>VLOOKUP(B150,'Hash distribution and Revenue '!$B$130:$Q$748,16,0)</f>
        <v>712345.72701152135</v>
      </c>
      <c r="D150">
        <f>VLOOKUP(B150,'Hash distribution and Revenue '!A152:Q770,3,0)</f>
        <v>1.159514559</v>
      </c>
      <c r="E150" s="12">
        <f t="shared" si="39"/>
        <v>1159514.5589999999</v>
      </c>
      <c r="F150" s="12">
        <f t="shared" si="40"/>
        <v>331289.87399999995</v>
      </c>
      <c r="G150">
        <f t="shared" si="35"/>
        <v>9541148.371199999</v>
      </c>
      <c r="H150">
        <f t="shared" si="36"/>
        <v>1211725.8431423998</v>
      </c>
      <c r="I150" s="21">
        <f t="shared" si="41"/>
        <v>1045778.0125433143</v>
      </c>
      <c r="J150">
        <f t="shared" si="37"/>
        <v>572468.90227199986</v>
      </c>
      <c r="K150">
        <f t="shared" si="26"/>
        <v>572468.90227199986</v>
      </c>
      <c r="L150">
        <f t="shared" si="27"/>
        <v>408906.35876571422</v>
      </c>
      <c r="M150">
        <f t="shared" si="28"/>
        <v>286234.45113599993</v>
      </c>
      <c r="N150">
        <f t="shared" si="38"/>
        <v>190172.92180039137</v>
      </c>
      <c r="O150">
        <f t="shared" si="31"/>
        <v>286234.45113599987</v>
      </c>
      <c r="P150" s="12">
        <f t="shared" si="29"/>
        <v>476407.37293639127</v>
      </c>
      <c r="Q150" s="152">
        <f t="shared" si="42"/>
        <v>235938.35407513008</v>
      </c>
      <c r="R150" s="152">
        <f t="shared" si="32"/>
        <v>426111.27587552147</v>
      </c>
      <c r="S150" s="150">
        <f t="shared" si="43"/>
        <v>0.33121326503207066</v>
      </c>
      <c r="T150">
        <f t="shared" si="44"/>
        <v>6783756.491923199</v>
      </c>
      <c r="U150">
        <f t="shared" si="33"/>
        <v>616284.19767591287</v>
      </c>
      <c r="V150">
        <f t="shared" si="30"/>
        <v>11.00751328284194</v>
      </c>
      <c r="W150">
        <f t="shared" si="34"/>
        <v>1.1007513282841939E-2</v>
      </c>
    </row>
    <row r="151" spans="2:49">
      <c r="B151" s="15">
        <v>42440</v>
      </c>
      <c r="C151" s="12">
        <f>VLOOKUP(B151,'Hash distribution and Revenue '!$B$130:$Q$748,16,0)</f>
        <v>740115.50123501639</v>
      </c>
      <c r="D151">
        <f>VLOOKUP(B151,'Hash distribution and Revenue '!A153:Q771,3,0)</f>
        <v>1.182661475</v>
      </c>
      <c r="E151" s="12">
        <f t="shared" si="39"/>
        <v>1182661.4749999999</v>
      </c>
      <c r="F151" s="12">
        <f t="shared" si="40"/>
        <v>337903.27857142856</v>
      </c>
      <c r="G151">
        <f t="shared" si="35"/>
        <v>9731614.4228571411</v>
      </c>
      <c r="H151">
        <f t="shared" si="36"/>
        <v>1235915.031702857</v>
      </c>
      <c r="I151" s="21">
        <f t="shared" si="41"/>
        <v>1066654.4522767346</v>
      </c>
      <c r="J151">
        <f t="shared" si="37"/>
        <v>583896.86537142843</v>
      </c>
      <c r="K151">
        <f t="shared" si="26"/>
        <v>583896.86537142843</v>
      </c>
      <c r="L151">
        <f t="shared" si="27"/>
        <v>417069.18955102033</v>
      </c>
      <c r="M151">
        <f t="shared" si="28"/>
        <v>291948.43268571422</v>
      </c>
      <c r="N151">
        <f t="shared" si="38"/>
        <v>193969.26623800205</v>
      </c>
      <c r="O151">
        <f t="shared" si="31"/>
        <v>291948.43268571422</v>
      </c>
      <c r="P151" s="12">
        <f t="shared" si="29"/>
        <v>485917.69892371626</v>
      </c>
      <c r="Q151" s="152">
        <f t="shared" si="42"/>
        <v>254197.80231130013</v>
      </c>
      <c r="R151" s="152">
        <f t="shared" si="32"/>
        <v>448167.06854930217</v>
      </c>
      <c r="S151" s="150">
        <f t="shared" si="43"/>
        <v>0.34345693596084015</v>
      </c>
      <c r="T151">
        <f t="shared" si="44"/>
        <v>6919177.8546514269</v>
      </c>
      <c r="U151">
        <f t="shared" si="33"/>
        <v>642136.33478730428</v>
      </c>
      <c r="V151">
        <f t="shared" si="30"/>
        <v>10.775247373197276</v>
      </c>
      <c r="W151">
        <f t="shared" si="34"/>
        <v>1.0775247373197277E-2</v>
      </c>
    </row>
    <row r="152" spans="2:49">
      <c r="B152" s="15">
        <v>42443</v>
      </c>
      <c r="C152" s="12">
        <f>VLOOKUP(B152,'Hash distribution and Revenue '!$B$130:$Q$748,16,0)</f>
        <v>738415.047688224</v>
      </c>
      <c r="D152">
        <f>VLOOKUP(B152,'Hash distribution and Revenue '!A154:Q772,3,0)</f>
        <v>1.1948196390000001</v>
      </c>
      <c r="E152" s="12">
        <f t="shared" si="39"/>
        <v>1194819.6390000002</v>
      </c>
      <c r="F152" s="12">
        <f t="shared" si="40"/>
        <v>341377.03971428575</v>
      </c>
      <c r="G152">
        <f t="shared" si="35"/>
        <v>9831658.7437714301</v>
      </c>
      <c r="H152">
        <f t="shared" si="36"/>
        <v>1248620.6604589717</v>
      </c>
      <c r="I152" s="21">
        <f t="shared" si="41"/>
        <v>1077620.0244512327</v>
      </c>
      <c r="J152">
        <f t="shared" si="37"/>
        <v>589899.52462628577</v>
      </c>
      <c r="K152">
        <f t="shared" si="26"/>
        <v>589899.52462628577</v>
      </c>
      <c r="L152">
        <f t="shared" si="27"/>
        <v>421356.80330448988</v>
      </c>
      <c r="M152">
        <f t="shared" si="28"/>
        <v>294949.76231314288</v>
      </c>
      <c r="N152">
        <f t="shared" si="38"/>
        <v>195963.3365613643</v>
      </c>
      <c r="O152">
        <f t="shared" si="31"/>
        <v>294949.76231314288</v>
      </c>
      <c r="P152" s="12">
        <f t="shared" si="29"/>
        <v>490913.09887450718</v>
      </c>
      <c r="Q152" s="152">
        <f t="shared" si="42"/>
        <v>247501.94881371682</v>
      </c>
      <c r="R152" s="152">
        <f t="shared" si="32"/>
        <v>443465.28537508112</v>
      </c>
      <c r="S152" s="150">
        <f t="shared" si="43"/>
        <v>0.33517999069571763</v>
      </c>
      <c r="T152">
        <f t="shared" si="44"/>
        <v>6990309.3668214865</v>
      </c>
      <c r="U152">
        <f t="shared" si="33"/>
        <v>639428.62193644536</v>
      </c>
      <c r="V152">
        <f t="shared" si="30"/>
        <v>10.932118342860594</v>
      </c>
      <c r="W152">
        <f t="shared" si="34"/>
        <v>1.0932118342860593E-2</v>
      </c>
    </row>
    <row r="153" spans="2:49">
      <c r="B153" s="15">
        <v>42446</v>
      </c>
      <c r="C153" s="12">
        <f>VLOOKUP(B153,'Hash distribution and Revenue '!$B$130:$Q$748,16,0)</f>
        <v>750040.57089184609</v>
      </c>
      <c r="D153">
        <f>VLOOKUP(B153,'Hash distribution and Revenue '!A155:Q773,3,0)</f>
        <v>1.2015700330000001</v>
      </c>
      <c r="E153" s="12">
        <f t="shared" si="39"/>
        <v>1201570.0330000001</v>
      </c>
      <c r="F153" s="12">
        <f t="shared" si="40"/>
        <v>343305.7237142857</v>
      </c>
      <c r="G153">
        <f t="shared" si="35"/>
        <v>9887204.8429714292</v>
      </c>
      <c r="H153">
        <f t="shared" si="36"/>
        <v>1255675.0150573715</v>
      </c>
      <c r="I153" s="21">
        <f t="shared" si="41"/>
        <v>1083708.2736814043</v>
      </c>
      <c r="J153">
        <f t="shared" si="37"/>
        <v>593232.2905782857</v>
      </c>
      <c r="K153">
        <f t="shared" si="26"/>
        <v>593232.2905782857</v>
      </c>
      <c r="L153">
        <f t="shared" si="27"/>
        <v>423737.35041306127</v>
      </c>
      <c r="M153">
        <f t="shared" si="28"/>
        <v>296616.14528914285</v>
      </c>
      <c r="N153">
        <f t="shared" si="38"/>
        <v>197070.47414779611</v>
      </c>
      <c r="O153">
        <f t="shared" si="31"/>
        <v>296616.14528914285</v>
      </c>
      <c r="P153" s="12">
        <f t="shared" si="29"/>
        <v>493686.61943693896</v>
      </c>
      <c r="Q153" s="152">
        <f t="shared" si="42"/>
        <v>256353.95145490713</v>
      </c>
      <c r="R153" s="152">
        <f t="shared" si="32"/>
        <v>453424.42560270324</v>
      </c>
      <c r="S153" s="150">
        <f t="shared" si="43"/>
        <v>0.34178677981390515</v>
      </c>
      <c r="T153">
        <f t="shared" si="44"/>
        <v>7029802.6433526855</v>
      </c>
      <c r="U153">
        <f t="shared" si="33"/>
        <v>650494.89975049929</v>
      </c>
      <c r="V153">
        <f t="shared" si="30"/>
        <v>10.80685282244181</v>
      </c>
      <c r="W153">
        <f t="shared" si="34"/>
        <v>1.080685282244181E-2</v>
      </c>
    </row>
    <row r="154" spans="2:49">
      <c r="B154" s="15">
        <v>42449</v>
      </c>
      <c r="C154" s="12">
        <f>VLOOKUP(B154,'Hash distribution and Revenue '!$B$130:$Q$748,16,0)</f>
        <v>679942.28192070592</v>
      </c>
      <c r="D154">
        <f>VLOOKUP(B154,'Hash distribution and Revenue '!A156:Q774,3,0)</f>
        <v>1.156745272</v>
      </c>
      <c r="E154" s="12">
        <f t="shared" si="39"/>
        <v>1156745.2719999999</v>
      </c>
      <c r="F154" s="12">
        <f t="shared" si="40"/>
        <v>330498.64914285712</v>
      </c>
      <c r="G154">
        <f t="shared" si="35"/>
        <v>9518361.0953142848</v>
      </c>
      <c r="H154">
        <f t="shared" si="36"/>
        <v>1208831.8591049141</v>
      </c>
      <c r="I154" s="21">
        <f t="shared" si="41"/>
        <v>1043280.3643399836</v>
      </c>
      <c r="J154">
        <f t="shared" si="37"/>
        <v>571101.66571885708</v>
      </c>
      <c r="K154">
        <f t="shared" si="26"/>
        <v>571101.66571885708</v>
      </c>
      <c r="L154">
        <f t="shared" si="27"/>
        <v>407929.76122775505</v>
      </c>
      <c r="M154">
        <f t="shared" si="28"/>
        <v>285550.83285942854</v>
      </c>
      <c r="N154">
        <f t="shared" si="38"/>
        <v>189718.72879694344</v>
      </c>
      <c r="O154">
        <f t="shared" si="31"/>
        <v>285550.83285942854</v>
      </c>
      <c r="P154" s="12">
        <f t="shared" si="29"/>
        <v>475269.56165637198</v>
      </c>
      <c r="Q154" s="152">
        <f t="shared" si="42"/>
        <v>204672.72026433394</v>
      </c>
      <c r="R154" s="152">
        <f t="shared" si="32"/>
        <v>394391.44906127738</v>
      </c>
      <c r="S154" s="150">
        <f t="shared" si="43"/>
        <v>0.30101484450440846</v>
      </c>
      <c r="T154">
        <f t="shared" si="44"/>
        <v>6767554.7387684565</v>
      </c>
      <c r="U154">
        <f t="shared" si="33"/>
        <v>584110.17785822088</v>
      </c>
      <c r="V154">
        <f t="shared" si="30"/>
        <v>11.586092821705844</v>
      </c>
      <c r="W154">
        <f t="shared" si="34"/>
        <v>1.1586092821705843E-2</v>
      </c>
    </row>
    <row r="155" spans="2:49">
      <c r="B155" s="15">
        <v>42452</v>
      </c>
      <c r="C155" s="12">
        <f>VLOOKUP(B155,'Hash distribution and Revenue '!$B$130:$Q$748,16,0)</f>
        <v>689237.45838938456</v>
      </c>
      <c r="D155">
        <f>VLOOKUP(B155,'Hash distribution and Revenue '!A157:Q775,3,0)</f>
        <v>1.160553648</v>
      </c>
      <c r="E155" s="12">
        <f t="shared" si="39"/>
        <v>1160553.648</v>
      </c>
      <c r="F155" s="12">
        <f t="shared" si="40"/>
        <v>331586.75657142856</v>
      </c>
      <c r="G155">
        <f t="shared" si="35"/>
        <v>9549698.5892571434</v>
      </c>
      <c r="H155">
        <f t="shared" si="36"/>
        <v>1212811.7208356573</v>
      </c>
      <c r="I155" s="21">
        <f t="shared" si="41"/>
        <v>1046715.1775153633</v>
      </c>
      <c r="J155">
        <f t="shared" si="37"/>
        <v>572981.91535542859</v>
      </c>
      <c r="K155">
        <f t="shared" si="26"/>
        <v>572981.91535542859</v>
      </c>
      <c r="L155">
        <f t="shared" si="27"/>
        <v>409272.796682449</v>
      </c>
      <c r="M155">
        <f t="shared" si="28"/>
        <v>286490.95767771429</v>
      </c>
      <c r="N155">
        <f t="shared" si="38"/>
        <v>190343.34362873918</v>
      </c>
      <c r="O155">
        <f t="shared" si="31"/>
        <v>286490.95767771429</v>
      </c>
      <c r="P155" s="12">
        <f t="shared" si="29"/>
        <v>476834.30130645348</v>
      </c>
      <c r="Q155" s="152">
        <f t="shared" si="42"/>
        <v>212403.15708293108</v>
      </c>
      <c r="R155" s="152">
        <f t="shared" si="32"/>
        <v>402746.50071167026</v>
      </c>
      <c r="S155" s="150">
        <f t="shared" si="43"/>
        <v>0.30817123256660545</v>
      </c>
      <c r="T155">
        <f t="shared" si="44"/>
        <v>6789835.6969618285</v>
      </c>
      <c r="U155">
        <f t="shared" si="33"/>
        <v>593089.84434040939</v>
      </c>
      <c r="V155">
        <f t="shared" si="30"/>
        <v>11.448241378189474</v>
      </c>
      <c r="W155">
        <f t="shared" si="34"/>
        <v>1.1448241378189474E-2</v>
      </c>
    </row>
    <row r="156" spans="2:49">
      <c r="B156" s="15">
        <v>42455</v>
      </c>
      <c r="C156" s="12">
        <f>VLOOKUP(B156,'Hash distribution and Revenue '!$B$130:$Q$748,16,0)</f>
        <v>698525.05913217773</v>
      </c>
      <c r="D156">
        <f>VLOOKUP(B156,'Hash distribution and Revenue '!A158:Q776,3,0)</f>
        <v>1.1764455979999999</v>
      </c>
      <c r="E156" s="12">
        <f t="shared" si="39"/>
        <v>1176445.598</v>
      </c>
      <c r="F156" s="12">
        <f t="shared" si="40"/>
        <v>336127.31371428573</v>
      </c>
      <c r="G156">
        <f t="shared" si="35"/>
        <v>9680466.6349714287</v>
      </c>
      <c r="H156">
        <f t="shared" si="36"/>
        <v>1229419.2626413715</v>
      </c>
      <c r="I156" s="21">
        <f t="shared" si="41"/>
        <v>1061048.2893831185</v>
      </c>
      <c r="J156">
        <f t="shared" si="37"/>
        <v>580827.99809828575</v>
      </c>
      <c r="K156">
        <f t="shared" si="26"/>
        <v>580827.99809828575</v>
      </c>
      <c r="L156">
        <f t="shared" si="27"/>
        <v>414877.14149877551</v>
      </c>
      <c r="M156">
        <f t="shared" si="28"/>
        <v>290413.99904914288</v>
      </c>
      <c r="N156">
        <f t="shared" si="38"/>
        <v>192949.7952175939</v>
      </c>
      <c r="O156">
        <f t="shared" si="31"/>
        <v>290413.99904914288</v>
      </c>
      <c r="P156" s="12">
        <f t="shared" si="29"/>
        <v>483363.79426673678</v>
      </c>
      <c r="Q156" s="152">
        <f t="shared" si="42"/>
        <v>215161.26486544096</v>
      </c>
      <c r="R156" s="152">
        <f t="shared" si="32"/>
        <v>408111.06008303486</v>
      </c>
      <c r="S156" s="150">
        <f t="shared" si="43"/>
        <v>0.30802225639943331</v>
      </c>
      <c r="T156">
        <f t="shared" si="44"/>
        <v>6882811.777464685</v>
      </c>
      <c r="U156">
        <f t="shared" si="33"/>
        <v>601060.85530062881</v>
      </c>
      <c r="V156">
        <f t="shared" si="30"/>
        <v>11.451106350990289</v>
      </c>
      <c r="W156">
        <f t="shared" si="34"/>
        <v>1.1451106350990288E-2</v>
      </c>
    </row>
    <row r="157" spans="2:49">
      <c r="B157" s="15">
        <v>42458</v>
      </c>
      <c r="C157" s="12">
        <f>VLOOKUP(B157,'Hash distribution and Revenue '!$B$130:$Q$748,16,0)</f>
        <v>710739.3148232766</v>
      </c>
      <c r="D157">
        <f>VLOOKUP(B157,'Hash distribution and Revenue '!A159:Q777,3,0)</f>
        <v>1.201126275</v>
      </c>
      <c r="E157" s="12">
        <f t="shared" si="39"/>
        <v>1201126.2749999999</v>
      </c>
      <c r="F157" s="12">
        <f t="shared" si="40"/>
        <v>343178.9357142857</v>
      </c>
      <c r="G157">
        <f t="shared" si="35"/>
        <v>9883553.348571429</v>
      </c>
      <c r="H157">
        <f t="shared" si="36"/>
        <v>1255211.2752685715</v>
      </c>
      <c r="I157" s="21">
        <f t="shared" si="41"/>
        <v>1083308.0438130612</v>
      </c>
      <c r="J157">
        <f t="shared" si="37"/>
        <v>593013.20091428573</v>
      </c>
      <c r="K157">
        <f t="shared" si="26"/>
        <v>593013.20091428573</v>
      </c>
      <c r="L157">
        <f t="shared" si="27"/>
        <v>423580.85779591842</v>
      </c>
      <c r="M157">
        <f t="shared" si="28"/>
        <v>296506.60045714286</v>
      </c>
      <c r="N157">
        <f t="shared" si="38"/>
        <v>196997.69303885938</v>
      </c>
      <c r="O157">
        <f t="shared" si="31"/>
        <v>296506.60045714281</v>
      </c>
      <c r="P157" s="12">
        <f t="shared" si="29"/>
        <v>493504.29349600221</v>
      </c>
      <c r="Q157" s="152">
        <f t="shared" si="42"/>
        <v>217235.02132727439</v>
      </c>
      <c r="R157" s="152">
        <f t="shared" si="32"/>
        <v>414232.71436613379</v>
      </c>
      <c r="S157" s="150">
        <f t="shared" si="43"/>
        <v>0.30564655253563577</v>
      </c>
      <c r="T157">
        <f t="shared" si="44"/>
        <v>7027206.4308342859</v>
      </c>
      <c r="U157">
        <f t="shared" si="33"/>
        <v>611230.4074049932</v>
      </c>
      <c r="V157">
        <f t="shared" si="30"/>
        <v>11.496820749917553</v>
      </c>
      <c r="W157">
        <f t="shared" si="34"/>
        <v>1.1496820749917553E-2</v>
      </c>
    </row>
    <row r="158" spans="2:49">
      <c r="B158" s="15">
        <v>42461</v>
      </c>
      <c r="C158" s="12">
        <f>VLOOKUP(B158,'Hash distribution and Revenue '!$B$130:$Q$748,16,0)</f>
        <v>769833.95576087572</v>
      </c>
      <c r="D158">
        <f>VLOOKUP(B158,'Hash distribution and Revenue '!A160:Q778,3,0)</f>
        <v>1.25401344</v>
      </c>
      <c r="E158" s="12">
        <f t="shared" si="39"/>
        <v>1254013.4399999999</v>
      </c>
      <c r="F158" s="12">
        <f t="shared" si="40"/>
        <v>358289.55428571429</v>
      </c>
      <c r="G158">
        <f t="shared" si="35"/>
        <v>10318739.163428571</v>
      </c>
      <c r="H158">
        <f t="shared" si="36"/>
        <v>1310479.8737554285</v>
      </c>
      <c r="I158" s="21">
        <f t="shared" si="41"/>
        <v>1131007.5175915102</v>
      </c>
      <c r="J158">
        <f t="shared" si="37"/>
        <v>619124.34980571421</v>
      </c>
      <c r="K158">
        <f t="shared" si="26"/>
        <v>619124.34980571421</v>
      </c>
      <c r="L158">
        <f t="shared" si="27"/>
        <v>442231.67843265308</v>
      </c>
      <c r="M158">
        <f t="shared" si="28"/>
        <v>309562.17490285711</v>
      </c>
      <c r="N158">
        <f t="shared" si="38"/>
        <v>205671.75979871402</v>
      </c>
      <c r="O158">
        <f t="shared" si="31"/>
        <v>309562.17490285711</v>
      </c>
      <c r="P158" s="12">
        <f t="shared" si="29"/>
        <v>515233.93470157112</v>
      </c>
      <c r="Q158" s="152">
        <f t="shared" si="42"/>
        <v>254600.02105930459</v>
      </c>
      <c r="R158" s="152">
        <f t="shared" si="32"/>
        <v>460271.78085801861</v>
      </c>
      <c r="S158" s="150">
        <f t="shared" si="43"/>
        <v>0.33072069522793035</v>
      </c>
      <c r="T158">
        <f t="shared" si="44"/>
        <v>7336623.5451977141</v>
      </c>
      <c r="U158">
        <f t="shared" si="33"/>
        <v>665943.54065673263</v>
      </c>
      <c r="V158">
        <f t="shared" si="30"/>
        <v>11.016885212164633</v>
      </c>
      <c r="W158">
        <f t="shared" si="34"/>
        <v>1.1016885212164634E-2</v>
      </c>
    </row>
    <row r="159" spans="2:49">
      <c r="B159" s="15">
        <v>42464</v>
      </c>
      <c r="C159" s="12">
        <f>VLOOKUP(B159,'Hash distribution and Revenue '!$B$130:$Q$748,16,0)</f>
        <v>755400.25637761736</v>
      </c>
      <c r="D159">
        <f>VLOOKUP(B159,'Hash distribution and Revenue '!A161:Q779,3,0)</f>
        <v>1.220341058</v>
      </c>
      <c r="E159" s="12">
        <f t="shared" si="39"/>
        <v>1220341.058</v>
      </c>
      <c r="F159" s="12">
        <f t="shared" si="40"/>
        <v>348668.87371428573</v>
      </c>
      <c r="G159">
        <f t="shared" si="35"/>
        <v>10041663.562971428</v>
      </c>
      <c r="H159">
        <f t="shared" si="36"/>
        <v>1275291.2724973713</v>
      </c>
      <c r="I159" s="21">
        <f t="shared" si="41"/>
        <v>1100638.0526699754</v>
      </c>
      <c r="J159">
        <f t="shared" si="37"/>
        <v>602499.81377828564</v>
      </c>
      <c r="K159">
        <f t="shared" si="26"/>
        <v>602499.81377828564</v>
      </c>
      <c r="L159">
        <f t="shared" si="27"/>
        <v>430357.00984163262</v>
      </c>
      <c r="M159">
        <f t="shared" si="28"/>
        <v>301249.90688914282</v>
      </c>
      <c r="N159">
        <f t="shared" si="38"/>
        <v>200149.12515888546</v>
      </c>
      <c r="O159">
        <f t="shared" si="31"/>
        <v>301249.90688914282</v>
      </c>
      <c r="P159" s="12">
        <f t="shared" si="29"/>
        <v>501399.03204802831</v>
      </c>
      <c r="Q159" s="152">
        <f t="shared" si="42"/>
        <v>254001.22432958905</v>
      </c>
      <c r="R159" s="152">
        <f t="shared" si="32"/>
        <v>454150.34948847455</v>
      </c>
      <c r="S159" s="150">
        <f t="shared" si="43"/>
        <v>0.33624720429352922</v>
      </c>
      <c r="T159">
        <f t="shared" si="44"/>
        <v>7139622.7932726853</v>
      </c>
      <c r="U159">
        <f t="shared" si="33"/>
        <v>654299.47464736004</v>
      </c>
      <c r="V159">
        <f t="shared" si="30"/>
        <v>10.911857750032036</v>
      </c>
      <c r="W159">
        <f t="shared" si="34"/>
        <v>1.0911857750032035E-2</v>
      </c>
      <c r="AW159" s="34"/>
    </row>
    <row r="160" spans="2:49">
      <c r="B160" s="15">
        <v>42467</v>
      </c>
      <c r="C160" s="12">
        <f>VLOOKUP(B160,'Hash distribution and Revenue '!$B$130:$Q$748,16,0)</f>
        <v>756829.42384216434</v>
      </c>
      <c r="D160">
        <f>VLOOKUP(B160,'Hash distribution and Revenue '!A162:Q780,3,0)</f>
        <v>1.2188899989999999</v>
      </c>
      <c r="E160" s="12">
        <f t="shared" si="39"/>
        <v>1218889.9989999998</v>
      </c>
      <c r="F160" s="12">
        <f t="shared" si="40"/>
        <v>348254.2854285714</v>
      </c>
      <c r="G160">
        <f t="shared" si="35"/>
        <v>10029723.420342857</v>
      </c>
      <c r="H160">
        <f t="shared" si="36"/>
        <v>1273774.8743835429</v>
      </c>
      <c r="I160" s="21">
        <f t="shared" si="41"/>
        <v>1099329.3277511511</v>
      </c>
      <c r="J160">
        <f t="shared" si="37"/>
        <v>601783.40522057144</v>
      </c>
      <c r="K160">
        <f t="shared" si="26"/>
        <v>601783.40522057144</v>
      </c>
      <c r="L160">
        <f t="shared" si="27"/>
        <v>429845.2894432653</v>
      </c>
      <c r="M160">
        <f t="shared" si="28"/>
        <v>300891.70261028572</v>
      </c>
      <c r="N160">
        <f t="shared" si="38"/>
        <v>199911.13579722296</v>
      </c>
      <c r="O160">
        <f t="shared" si="31"/>
        <v>300891.70261028572</v>
      </c>
      <c r="P160" s="12">
        <f t="shared" si="29"/>
        <v>500802.83840750868</v>
      </c>
      <c r="Q160" s="152">
        <f t="shared" si="42"/>
        <v>256026.58543465566</v>
      </c>
      <c r="R160" s="152">
        <f t="shared" si="32"/>
        <v>455937.72123187862</v>
      </c>
      <c r="S160" s="150">
        <f t="shared" si="43"/>
        <v>0.33828836111431315</v>
      </c>
      <c r="T160">
        <f t="shared" si="44"/>
        <v>7131133.3518637707</v>
      </c>
      <c r="U160">
        <f t="shared" si="33"/>
        <v>655848.85702910158</v>
      </c>
      <c r="V160">
        <f t="shared" si="30"/>
        <v>10.87313528938169</v>
      </c>
      <c r="W160">
        <f t="shared" si="34"/>
        <v>1.087313528938169E-2</v>
      </c>
    </row>
    <row r="161" spans="2:35">
      <c r="B161" s="15">
        <v>42470</v>
      </c>
      <c r="C161" s="12">
        <f>VLOOKUP(B161,'Hash distribution and Revenue '!$B$130:$Q$748,16,0)</f>
        <v>771815.53487406846</v>
      </c>
      <c r="D161">
        <f>VLOOKUP(B161,'Hash distribution and Revenue '!A163:Q781,3,0)</f>
        <v>1.2465048379999999</v>
      </c>
      <c r="E161" s="12">
        <f t="shared" si="39"/>
        <v>1246504.838</v>
      </c>
      <c r="F161" s="12">
        <f t="shared" si="40"/>
        <v>356144.23942857143</v>
      </c>
      <c r="G161">
        <f t="shared" si="35"/>
        <v>10256954.095542856</v>
      </c>
      <c r="H161">
        <f t="shared" si="36"/>
        <v>1302633.1701339427</v>
      </c>
      <c r="I161" s="21">
        <f t="shared" si="41"/>
        <v>1124235.4328293223</v>
      </c>
      <c r="J161">
        <f t="shared" si="37"/>
        <v>615417.24573257135</v>
      </c>
      <c r="K161">
        <f t="shared" si="26"/>
        <v>615417.24573257135</v>
      </c>
      <c r="L161">
        <f t="shared" si="27"/>
        <v>439583.74695183669</v>
      </c>
      <c r="M161">
        <f t="shared" si="28"/>
        <v>307708.62286628567</v>
      </c>
      <c r="N161">
        <f t="shared" si="38"/>
        <v>204440.26790420277</v>
      </c>
      <c r="O161">
        <f t="shared" si="31"/>
        <v>307708.62286628562</v>
      </c>
      <c r="P161" s="12">
        <f t="shared" si="29"/>
        <v>512148.89077048842</v>
      </c>
      <c r="Q161" s="152">
        <f t="shared" si="42"/>
        <v>259666.64410358004</v>
      </c>
      <c r="R161" s="152">
        <f t="shared" si="32"/>
        <v>464106.91200778284</v>
      </c>
      <c r="S161" s="150">
        <f t="shared" si="43"/>
        <v>0.33643614616535022</v>
      </c>
      <c r="T161">
        <f t="shared" ref="T161:T224" si="45">$T$5*G161</f>
        <v>7292694.3619309701</v>
      </c>
      <c r="U161">
        <f t="shared" si="33"/>
        <v>668547.17991198564</v>
      </c>
      <c r="V161">
        <f t="shared" si="30"/>
        <v>10.908271818439284</v>
      </c>
      <c r="W161">
        <f t="shared" si="34"/>
        <v>1.0908271818439284E-2</v>
      </c>
    </row>
    <row r="162" spans="2:35">
      <c r="B162" s="15">
        <v>42473</v>
      </c>
      <c r="C162" s="12">
        <f>VLOOKUP(B162,'Hash distribution and Revenue '!$B$130:$Q$748,16,0)</f>
        <v>794961.97173872765</v>
      </c>
      <c r="D162">
        <f>VLOOKUP(B162,'Hash distribution and Revenue '!A164:Q782,3,0)</f>
        <v>1.277311992</v>
      </c>
      <c r="E162" s="12">
        <f t="shared" si="39"/>
        <v>1277311.9920000001</v>
      </c>
      <c r="F162" s="12">
        <f t="shared" si="40"/>
        <v>364946.28342857148</v>
      </c>
      <c r="G162">
        <f t="shared" si="35"/>
        <v>10510452.962742858</v>
      </c>
      <c r="H162">
        <f t="shared" si="36"/>
        <v>1334827.526268343</v>
      </c>
      <c r="I162" s="21">
        <f t="shared" si="41"/>
        <v>1152020.7193806369</v>
      </c>
      <c r="J162">
        <f t="shared" si="37"/>
        <v>630627.17776457139</v>
      </c>
      <c r="K162">
        <f t="shared" si="26"/>
        <v>630627.17776457139</v>
      </c>
      <c r="L162">
        <f t="shared" si="27"/>
        <v>450447.98411755107</v>
      </c>
      <c r="M162">
        <f t="shared" si="28"/>
        <v>315313.58888228569</v>
      </c>
      <c r="N162">
        <f t="shared" si="38"/>
        <v>209492.97417948005</v>
      </c>
      <c r="O162">
        <f t="shared" si="31"/>
        <v>315313.58888228569</v>
      </c>
      <c r="P162" s="12">
        <f t="shared" si="29"/>
        <v>524806.56306176574</v>
      </c>
      <c r="Q162" s="152">
        <f t="shared" si="42"/>
        <v>270155.4086769619</v>
      </c>
      <c r="R162" s="152">
        <f t="shared" si="32"/>
        <v>479648.38285644195</v>
      </c>
      <c r="S162" s="150">
        <f t="shared" si="43"/>
        <v>0.33983437985855158</v>
      </c>
      <c r="T162">
        <f t="shared" si="45"/>
        <v>7472932.0565101719</v>
      </c>
      <c r="U162">
        <f t="shared" si="33"/>
        <v>689141.357035922</v>
      </c>
      <c r="V162">
        <f t="shared" si="30"/>
        <v>10.843830485884828</v>
      </c>
      <c r="W162">
        <f t="shared" si="34"/>
        <v>1.0843830485884828E-2</v>
      </c>
    </row>
    <row r="163" spans="2:35">
      <c r="B163" s="15">
        <v>42476</v>
      </c>
      <c r="C163" s="12">
        <f>VLOOKUP(B163,'Hash distribution and Revenue '!$B$130:$Q$748,16,0)</f>
        <v>779304.08515083732</v>
      </c>
      <c r="D163">
        <f>VLOOKUP(B163,'Hash distribution and Revenue '!A165:Q783,3,0)</f>
        <v>1.319607317</v>
      </c>
      <c r="E163" s="12">
        <f t="shared" si="39"/>
        <v>1319607.317</v>
      </c>
      <c r="F163" s="12">
        <f t="shared" si="40"/>
        <v>377030.66200000001</v>
      </c>
      <c r="G163">
        <f t="shared" si="35"/>
        <v>10858483.0656</v>
      </c>
      <c r="H163">
        <f t="shared" si="36"/>
        <v>1379027.3493312001</v>
      </c>
      <c r="I163" s="21">
        <f t="shared" si="41"/>
        <v>1190167.3045830857</v>
      </c>
      <c r="J163">
        <f t="shared" si="37"/>
        <v>651508.98393600003</v>
      </c>
      <c r="K163">
        <f t="shared" si="26"/>
        <v>651508.98393600003</v>
      </c>
      <c r="L163">
        <f t="shared" si="27"/>
        <v>465363.55995428574</v>
      </c>
      <c r="M163">
        <f t="shared" si="28"/>
        <v>325754.49196800002</v>
      </c>
      <c r="N163">
        <f t="shared" si="38"/>
        <v>216429.86468362686</v>
      </c>
      <c r="O163">
        <f t="shared" si="31"/>
        <v>325754.49196800002</v>
      </c>
      <c r="P163" s="12">
        <f t="shared" si="29"/>
        <v>542184.35665162688</v>
      </c>
      <c r="Q163" s="152">
        <f t="shared" si="42"/>
        <v>237119.72849921044</v>
      </c>
      <c r="R163" s="152">
        <f t="shared" si="32"/>
        <v>453549.5931828373</v>
      </c>
      <c r="S163" s="150">
        <f t="shared" si="43"/>
        <v>0.30427112216833174</v>
      </c>
      <c r="T163">
        <f t="shared" si="45"/>
        <v>7720381.4596416</v>
      </c>
      <c r="U163">
        <f t="shared" si="33"/>
        <v>669979.45786646416</v>
      </c>
      <c r="V163">
        <f t="shared" si="30"/>
        <v>11.52331070601328</v>
      </c>
      <c r="W163">
        <f t="shared" si="34"/>
        <v>1.1523310706013281E-2</v>
      </c>
    </row>
    <row r="164" spans="2:35">
      <c r="B164" s="15">
        <v>42479</v>
      </c>
      <c r="C164" s="12">
        <f>VLOOKUP(B164,'Hash distribution and Revenue '!$B$130:$Q$748,16,0)</f>
        <v>784889.63094909897</v>
      </c>
      <c r="D164">
        <f>VLOOKUP(B164,'Hash distribution and Revenue '!A166:Q784,3,0)</f>
        <v>1.313989786</v>
      </c>
      <c r="E164" s="12">
        <f t="shared" si="39"/>
        <v>1313989.7860000001</v>
      </c>
      <c r="F164" s="12">
        <f t="shared" si="40"/>
        <v>375425.65314285719</v>
      </c>
      <c r="G164">
        <f t="shared" si="35"/>
        <v>10812258.810514286</v>
      </c>
      <c r="H164">
        <f t="shared" si="36"/>
        <v>1373156.8689353145</v>
      </c>
      <c r="I164" s="21">
        <f t="shared" si="41"/>
        <v>1185100.796052441</v>
      </c>
      <c r="J164">
        <f t="shared" si="37"/>
        <v>648735.52863085712</v>
      </c>
      <c r="K164">
        <f t="shared" si="26"/>
        <v>648735.52863085712</v>
      </c>
      <c r="L164">
        <f t="shared" si="27"/>
        <v>463382.5204506123</v>
      </c>
      <c r="M164">
        <f t="shared" si="28"/>
        <v>324367.76431542856</v>
      </c>
      <c r="N164">
        <f t="shared" si="38"/>
        <v>215508.52887522135</v>
      </c>
      <c r="O164">
        <f t="shared" si="31"/>
        <v>324367.76431542856</v>
      </c>
      <c r="P164" s="12">
        <f t="shared" si="29"/>
        <v>539876.29319064994</v>
      </c>
      <c r="Q164" s="152">
        <f t="shared" si="42"/>
        <v>245013.33775844902</v>
      </c>
      <c r="R164" s="152">
        <f t="shared" si="32"/>
        <v>460521.8666336704</v>
      </c>
      <c r="S164" s="150">
        <f t="shared" si="43"/>
        <v>0.31216279091644472</v>
      </c>
      <c r="T164">
        <f t="shared" si="45"/>
        <v>7687516.014275657</v>
      </c>
      <c r="U164">
        <f t="shared" si="33"/>
        <v>676030.39550889179</v>
      </c>
      <c r="V164">
        <f t="shared" si="30"/>
        <v>11.371553801939285</v>
      </c>
      <c r="W164">
        <f t="shared" si="34"/>
        <v>1.1371553801939285E-2</v>
      </c>
    </row>
    <row r="165" spans="2:35">
      <c r="B165" s="15">
        <v>42482</v>
      </c>
      <c r="C165" s="12">
        <f>VLOOKUP(B165,'Hash distribution and Revenue '!$B$130:$Q$748,16,0)</f>
        <v>819188.61299830431</v>
      </c>
      <c r="D165">
        <f>VLOOKUP(B165,'Hash distribution and Revenue '!A167:Q785,3,0)</f>
        <v>1.3399352959999999</v>
      </c>
      <c r="E165" s="12">
        <f t="shared" si="39"/>
        <v>1339935.2959999999</v>
      </c>
      <c r="F165" s="12">
        <f t="shared" si="40"/>
        <v>382838.65599999996</v>
      </c>
      <c r="G165">
        <f t="shared" si="35"/>
        <v>11025753.292799998</v>
      </c>
      <c r="H165">
        <f t="shared" si="36"/>
        <v>1400270.6681855998</v>
      </c>
      <c r="I165" s="21">
        <f t="shared" si="41"/>
        <v>1208501.3162715428</v>
      </c>
      <c r="J165">
        <f t="shared" si="37"/>
        <v>661545.19756799983</v>
      </c>
      <c r="K165">
        <f t="shared" si="26"/>
        <v>661545.19756799983</v>
      </c>
      <c r="L165">
        <f t="shared" si="27"/>
        <v>472532.28397714277</v>
      </c>
      <c r="M165">
        <f t="shared" si="28"/>
        <v>330772.59878399991</v>
      </c>
      <c r="N165">
        <f t="shared" si="38"/>
        <v>219763.87298108282</v>
      </c>
      <c r="O165">
        <f t="shared" si="31"/>
        <v>330772.59878399997</v>
      </c>
      <c r="P165" s="12">
        <f t="shared" si="29"/>
        <v>550536.4717650828</v>
      </c>
      <c r="Q165" s="152">
        <f t="shared" si="42"/>
        <v>268652.14123322151</v>
      </c>
      <c r="R165" s="152">
        <f t="shared" si="32"/>
        <v>488416.01421430433</v>
      </c>
      <c r="S165" s="150">
        <f t="shared" si="43"/>
        <v>0.32794906688208275</v>
      </c>
      <c r="T165">
        <f t="shared" si="45"/>
        <v>7839310.5911807986</v>
      </c>
      <c r="U165">
        <f t="shared" si="33"/>
        <v>708179.88719538716</v>
      </c>
      <c r="V165">
        <f t="shared" si="30"/>
        <v>11.069660029779875</v>
      </c>
      <c r="W165">
        <f t="shared" si="34"/>
        <v>1.1069660029779875E-2</v>
      </c>
    </row>
    <row r="166" spans="2:35">
      <c r="B166" s="15">
        <v>42485</v>
      </c>
      <c r="C166" s="12">
        <f>VLOOKUP(B166,'Hash distribution and Revenue '!$B$130:$Q$748,16,0)</f>
        <v>835978.16953581327</v>
      </c>
      <c r="D166">
        <f>VLOOKUP(B166,'Hash distribution and Revenue '!A168:Q786,3,0)</f>
        <v>1.3209021249999999</v>
      </c>
      <c r="E166" s="12">
        <f t="shared" si="39"/>
        <v>1320902.125</v>
      </c>
      <c r="F166" s="12">
        <f t="shared" si="40"/>
        <v>377400.60714285716</v>
      </c>
      <c r="G166">
        <f t="shared" si="35"/>
        <v>10869137.485714287</v>
      </c>
      <c r="H166">
        <f t="shared" si="36"/>
        <v>1380380.4606857144</v>
      </c>
      <c r="I166" s="21">
        <f t="shared" si="41"/>
        <v>1191335.1051306124</v>
      </c>
      <c r="J166">
        <f t="shared" si="37"/>
        <v>652148.24914285715</v>
      </c>
      <c r="K166">
        <f t="shared" si="26"/>
        <v>652148.24914285715</v>
      </c>
      <c r="L166">
        <f t="shared" si="27"/>
        <v>465820.1779591837</v>
      </c>
      <c r="M166">
        <f t="shared" si="28"/>
        <v>326074.12457142858</v>
      </c>
      <c r="N166">
        <f t="shared" si="38"/>
        <v>216642.22719224679</v>
      </c>
      <c r="O166">
        <f t="shared" si="31"/>
        <v>326074.12457142852</v>
      </c>
      <c r="P166" s="12">
        <f t="shared" si="29"/>
        <v>542716.35176367534</v>
      </c>
      <c r="Q166" s="152">
        <f t="shared" si="42"/>
        <v>293261.81777213793</v>
      </c>
      <c r="R166" s="152">
        <f t="shared" si="32"/>
        <v>509904.04496438475</v>
      </c>
      <c r="S166" s="150">
        <f t="shared" si="43"/>
        <v>0.35080080851270912</v>
      </c>
      <c r="T166">
        <f t="shared" si="45"/>
        <v>7727956.7523428574</v>
      </c>
      <c r="U166">
        <f t="shared" si="33"/>
        <v>726546.27215663157</v>
      </c>
      <c r="V166">
        <f t="shared" si="30"/>
        <v>10.636565141823253</v>
      </c>
      <c r="W166">
        <f t="shared" si="34"/>
        <v>1.0636565141823253E-2</v>
      </c>
    </row>
    <row r="167" spans="2:35">
      <c r="B167" s="15">
        <v>42488</v>
      </c>
      <c r="C167" s="12">
        <f>VLOOKUP(B167,'Hash distribution and Revenue '!$B$130:$Q$748,16,0)</f>
        <v>791680.85703148472</v>
      </c>
      <c r="D167">
        <f>VLOOKUP(B167,'Hash distribution and Revenue '!A169:Q787,3,0)</f>
        <v>1.2853735369999999</v>
      </c>
      <c r="E167" s="12">
        <f t="shared" si="39"/>
        <v>1285373.537</v>
      </c>
      <c r="F167" s="12">
        <f t="shared" si="40"/>
        <v>367249.58199999999</v>
      </c>
      <c r="G167">
        <f t="shared" si="35"/>
        <v>10576787.9616</v>
      </c>
      <c r="H167">
        <f t="shared" si="36"/>
        <v>1343252.0711232</v>
      </c>
      <c r="I167" s="21">
        <f t="shared" si="41"/>
        <v>1159291.5090768</v>
      </c>
      <c r="J167">
        <f t="shared" si="37"/>
        <v>634607.27769599995</v>
      </c>
      <c r="K167">
        <f t="shared" si="26"/>
        <v>634607.27769599995</v>
      </c>
      <c r="L167">
        <f t="shared" si="27"/>
        <v>453290.91264</v>
      </c>
      <c r="M167">
        <f t="shared" si="28"/>
        <v>317303.63884799997</v>
      </c>
      <c r="N167">
        <f t="shared" si="38"/>
        <v>210815.15470319634</v>
      </c>
      <c r="O167">
        <f t="shared" si="31"/>
        <v>317303.63884799997</v>
      </c>
      <c r="P167" s="12">
        <f t="shared" si="29"/>
        <v>528118.79355119634</v>
      </c>
      <c r="Q167" s="152">
        <f t="shared" si="42"/>
        <v>263562.06348028837</v>
      </c>
      <c r="R167" s="152">
        <f t="shared" si="32"/>
        <v>474377.21818348474</v>
      </c>
      <c r="S167" s="150">
        <f t="shared" si="43"/>
        <v>0.33291453385465231</v>
      </c>
      <c r="T167">
        <f t="shared" si="45"/>
        <v>7520096.2406975999</v>
      </c>
      <c r="U167">
        <f t="shared" si="33"/>
        <v>685192.37288668111</v>
      </c>
      <c r="V167">
        <f t="shared" si="30"/>
        <v>10.97516046335398</v>
      </c>
      <c r="W167">
        <f t="shared" si="34"/>
        <v>1.097516046335398E-2</v>
      </c>
    </row>
    <row r="168" spans="2:35">
      <c r="B168" s="15">
        <v>42491</v>
      </c>
      <c r="C168" s="12">
        <f>VLOOKUP(B168,'Hash distribution and Revenue '!$B$130:$Q$748,16,0)</f>
        <v>754840.94801069237</v>
      </c>
      <c r="D168">
        <f>VLOOKUP(B168,'Hash distribution and Revenue '!A170:Q788,3,0)</f>
        <v>1.239654152</v>
      </c>
      <c r="E168" s="12">
        <f t="shared" si="39"/>
        <v>1239654.152</v>
      </c>
      <c r="F168" s="12">
        <f t="shared" si="40"/>
        <v>354186.90057142859</v>
      </c>
      <c r="G168">
        <f t="shared" si="35"/>
        <v>10200582.736457143</v>
      </c>
      <c r="H168">
        <f t="shared" si="36"/>
        <v>1295474.0075300571</v>
      </c>
      <c r="I168" s="21">
        <f t="shared" si="41"/>
        <v>1118056.7292209633</v>
      </c>
      <c r="J168">
        <f t="shared" si="37"/>
        <v>612034.96418742859</v>
      </c>
      <c r="K168">
        <f t="shared" si="26"/>
        <v>612034.96418742859</v>
      </c>
      <c r="L168">
        <f t="shared" si="27"/>
        <v>437167.83156244899</v>
      </c>
      <c r="M168">
        <f t="shared" si="28"/>
        <v>306017.48209371429</v>
      </c>
      <c r="N168">
        <f t="shared" si="38"/>
        <v>203316.68134563416</v>
      </c>
      <c r="O168">
        <f t="shared" si="31"/>
        <v>306017.48209371429</v>
      </c>
      <c r="P168" s="12">
        <f t="shared" si="29"/>
        <v>509334.16343934846</v>
      </c>
      <c r="Q168" s="152">
        <f t="shared" si="42"/>
        <v>245506.78457134392</v>
      </c>
      <c r="R168" s="152">
        <f t="shared" si="32"/>
        <v>448823.46591697808</v>
      </c>
      <c r="S168" s="150">
        <f t="shared" si="43"/>
        <v>0.32524306639478479</v>
      </c>
      <c r="T168">
        <f t="shared" si="45"/>
        <v>7252614.3256210284</v>
      </c>
      <c r="U168">
        <f t="shared" si="33"/>
        <v>652140.14726261224</v>
      </c>
      <c r="V168">
        <f t="shared" si="30"/>
        <v>11.121251093134205</v>
      </c>
      <c r="W168">
        <f t="shared" si="34"/>
        <v>1.1121251093134206E-2</v>
      </c>
    </row>
    <row r="169" spans="2:35">
      <c r="B169" s="15">
        <v>42494</v>
      </c>
      <c r="C169" s="12">
        <f>VLOOKUP(B169,'Hash distribution and Revenue '!$B$130:$Q$748,16,0)</f>
        <v>788193.87164495268</v>
      </c>
      <c r="D169">
        <f>VLOOKUP(B169,'Hash distribution and Revenue '!A171:Q789,3,0)</f>
        <v>1.309380489</v>
      </c>
      <c r="E169" s="12">
        <f t="shared" si="39"/>
        <v>1309380.4890000001</v>
      </c>
      <c r="F169" s="12">
        <f t="shared" si="40"/>
        <v>374108.71114285715</v>
      </c>
      <c r="G169">
        <f t="shared" si="35"/>
        <v>10774330.880914286</v>
      </c>
      <c r="H169">
        <f t="shared" si="36"/>
        <v>1368340.0218761144</v>
      </c>
      <c r="I169" s="21">
        <f t="shared" si="41"/>
        <v>1180943.624054498</v>
      </c>
      <c r="J169">
        <f t="shared" si="37"/>
        <v>646459.8528548571</v>
      </c>
      <c r="K169">
        <f t="shared" si="26"/>
        <v>646459.8528548571</v>
      </c>
      <c r="L169">
        <f t="shared" si="27"/>
        <v>461757.03775346937</v>
      </c>
      <c r="M169">
        <f t="shared" si="28"/>
        <v>323229.92642742855</v>
      </c>
      <c r="N169">
        <f t="shared" si="38"/>
        <v>214752.55434162705</v>
      </c>
      <c r="O169">
        <f t="shared" si="31"/>
        <v>323229.92642742861</v>
      </c>
      <c r="P169" s="12">
        <f t="shared" si="29"/>
        <v>537982.48076905566</v>
      </c>
      <c r="Q169" s="152">
        <f t="shared" si="42"/>
        <v>250211.39087589702</v>
      </c>
      <c r="R169" s="152">
        <f t="shared" si="32"/>
        <v>464963.94521752407</v>
      </c>
      <c r="S169" s="150">
        <f t="shared" si="43"/>
        <v>0.31744904379135602</v>
      </c>
      <c r="T169">
        <f t="shared" si="45"/>
        <v>7660549.256330057</v>
      </c>
      <c r="U169">
        <f t="shared" si="33"/>
        <v>679716.49955915113</v>
      </c>
      <c r="V169">
        <f t="shared" si="30"/>
        <v>11.270212303656772</v>
      </c>
      <c r="W169">
        <f t="shared" si="34"/>
        <v>1.1270212303656772E-2</v>
      </c>
    </row>
    <row r="170" spans="2:35">
      <c r="B170" s="15">
        <v>42497</v>
      </c>
      <c r="C170" s="12">
        <f>VLOOKUP(B170,'Hash distribution and Revenue '!$B$130:$Q$748,16,0)</f>
        <v>855278.14270886092</v>
      </c>
      <c r="D170">
        <f>VLOOKUP(B170,'Hash distribution and Revenue '!A172:Q790,3,0)</f>
        <v>1.3841984380000001</v>
      </c>
      <c r="E170" s="12">
        <f t="shared" si="39"/>
        <v>1384198.4380000001</v>
      </c>
      <c r="F170" s="12">
        <f t="shared" si="40"/>
        <v>395485.26800000004</v>
      </c>
      <c r="G170">
        <f t="shared" si="35"/>
        <v>11389975.718400002</v>
      </c>
      <c r="H170">
        <f t="shared" si="36"/>
        <v>1446526.9162368001</v>
      </c>
      <c r="I170" s="21">
        <f t="shared" si="41"/>
        <v>1248422.6957060574</v>
      </c>
      <c r="J170">
        <f t="shared" si="37"/>
        <v>683398.54310400004</v>
      </c>
      <c r="K170">
        <f t="shared" si="26"/>
        <v>683398.54310400004</v>
      </c>
      <c r="L170">
        <f t="shared" si="27"/>
        <v>488141.8165028572</v>
      </c>
      <c r="M170">
        <f t="shared" si="28"/>
        <v>341699.27155200002</v>
      </c>
      <c r="N170">
        <f t="shared" si="38"/>
        <v>227023.50674494458</v>
      </c>
      <c r="O170">
        <f t="shared" si="31"/>
        <v>341699.27155199996</v>
      </c>
      <c r="P170" s="12">
        <f t="shared" si="29"/>
        <v>568722.77829694457</v>
      </c>
      <c r="Q170" s="152">
        <f t="shared" si="42"/>
        <v>286555.36441191635</v>
      </c>
      <c r="R170" s="152">
        <f t="shared" si="32"/>
        <v>513578.87115686096</v>
      </c>
      <c r="S170" s="150">
        <f t="shared" si="43"/>
        <v>0.3350434789603417</v>
      </c>
      <c r="T170">
        <f t="shared" si="45"/>
        <v>8098272.7357824007</v>
      </c>
      <c r="U170">
        <f t="shared" si="33"/>
        <v>740602.37790180556</v>
      </c>
      <c r="V170">
        <f t="shared" si="30"/>
        <v>10.934710686084413</v>
      </c>
      <c r="W170">
        <f t="shared" si="34"/>
        <v>1.0934710686084414E-2</v>
      </c>
    </row>
    <row r="171" spans="2:35">
      <c r="B171" s="15">
        <v>42500</v>
      </c>
      <c r="C171" s="12">
        <f>VLOOKUP(B171,'Hash distribution and Revenue '!$B$130:$Q$748,16,0)</f>
        <v>853342.98059869127</v>
      </c>
      <c r="D171">
        <f>VLOOKUP(B171,'Hash distribution and Revenue '!A173:Q791,3,0)</f>
        <v>1.4044983230000001</v>
      </c>
      <c r="E171" s="12">
        <f t="shared" si="39"/>
        <v>1404498.3230000001</v>
      </c>
      <c r="F171" s="12">
        <f t="shared" si="40"/>
        <v>401285.23514285719</v>
      </c>
      <c r="G171">
        <f t="shared" si="35"/>
        <v>11557014.772114286</v>
      </c>
      <c r="H171">
        <f t="shared" si="36"/>
        <v>1467740.8760585145</v>
      </c>
      <c r="I171" s="21">
        <f t="shared" si="41"/>
        <v>1266731.369129241</v>
      </c>
      <c r="J171">
        <f t="shared" si="37"/>
        <v>693420.88632685714</v>
      </c>
      <c r="K171">
        <f t="shared" si="26"/>
        <v>693420.88632685714</v>
      </c>
      <c r="L171">
        <f t="shared" si="27"/>
        <v>495300.63309061225</v>
      </c>
      <c r="M171">
        <f t="shared" si="28"/>
        <v>346710.44316342857</v>
      </c>
      <c r="N171">
        <f t="shared" si="38"/>
        <v>230352.90732270991</v>
      </c>
      <c r="O171">
        <f t="shared" si="31"/>
        <v>346710.44316342857</v>
      </c>
      <c r="P171" s="12">
        <f t="shared" si="29"/>
        <v>577063.35048613849</v>
      </c>
      <c r="Q171" s="152">
        <f t="shared" si="42"/>
        <v>276279.63011255278</v>
      </c>
      <c r="R171" s="152">
        <f t="shared" si="32"/>
        <v>506632.5374352627</v>
      </c>
      <c r="S171" s="150">
        <f t="shared" si="43"/>
        <v>0.32376153128806379</v>
      </c>
      <c r="T171">
        <f t="shared" si="45"/>
        <v>8217037.5029732566</v>
      </c>
      <c r="U171">
        <f t="shared" si="33"/>
        <v>736985.44475797261</v>
      </c>
      <c r="V171">
        <f t="shared" si="30"/>
        <v>11.149524812761733</v>
      </c>
      <c r="W171">
        <f t="shared" si="34"/>
        <v>1.1149524812761734E-2</v>
      </c>
    </row>
    <row r="172" spans="2:35">
      <c r="B172" s="15">
        <v>42503</v>
      </c>
      <c r="C172" s="12">
        <f>VLOOKUP(B172,'Hash distribution and Revenue '!$B$130:$Q$748,16,0)</f>
        <v>792873.84450269188</v>
      </c>
      <c r="D172">
        <f>VLOOKUP(B172,'Hash distribution and Revenue '!A174:Q792,3,0)</f>
        <v>1.404003342</v>
      </c>
      <c r="E172" s="12">
        <f t="shared" si="39"/>
        <v>1404003.3419999999</v>
      </c>
      <c r="F172" s="12">
        <f t="shared" si="40"/>
        <v>401143.81199999998</v>
      </c>
      <c r="G172">
        <f t="shared" si="35"/>
        <v>11552941.785599999</v>
      </c>
      <c r="H172">
        <f t="shared" si="36"/>
        <v>1467223.6067712</v>
      </c>
      <c r="I172" s="21">
        <f t="shared" si="41"/>
        <v>1266284.9407145143</v>
      </c>
      <c r="J172">
        <f t="shared" si="37"/>
        <v>693176.50713599997</v>
      </c>
      <c r="K172">
        <f t="shared" si="26"/>
        <v>693176.50713599997</v>
      </c>
      <c r="L172">
        <f t="shared" si="27"/>
        <v>495126.07652571425</v>
      </c>
      <c r="M172">
        <f t="shared" si="28"/>
        <v>346588.25356799999</v>
      </c>
      <c r="N172">
        <f t="shared" si="38"/>
        <v>230271.72508806264</v>
      </c>
      <c r="O172">
        <f t="shared" si="31"/>
        <v>346588.25356799999</v>
      </c>
      <c r="P172" s="12">
        <f t="shared" si="29"/>
        <v>576859.97865606262</v>
      </c>
      <c r="Q172" s="152">
        <f t="shared" si="42"/>
        <v>216013.86584662925</v>
      </c>
      <c r="R172" s="152">
        <f t="shared" si="32"/>
        <v>446285.59093469189</v>
      </c>
      <c r="S172" s="150">
        <f t="shared" si="43"/>
        <v>0.27244418181320884</v>
      </c>
      <c r="T172">
        <f t="shared" si="45"/>
        <v>8214141.6095615989</v>
      </c>
      <c r="U172">
        <f t="shared" si="33"/>
        <v>676557.31602275453</v>
      </c>
      <c r="V172">
        <f t="shared" si="30"/>
        <v>12.141087554635702</v>
      </c>
      <c r="W172">
        <f t="shared" si="34"/>
        <v>1.2141087554635702E-2</v>
      </c>
    </row>
    <row r="173" spans="2:35">
      <c r="B173" s="15">
        <v>42506</v>
      </c>
      <c r="C173" s="12">
        <f>VLOOKUP(B173,'Hash distribution and Revenue '!$B$130:$Q$748,16,0)</f>
        <v>793797.07773067872</v>
      </c>
      <c r="D173">
        <f>VLOOKUP(B173,'Hash distribution and Revenue '!A175:Q793,3,0)</f>
        <v>1.4103116760000001</v>
      </c>
      <c r="E173" s="12">
        <f t="shared" si="39"/>
        <v>1410311.676</v>
      </c>
      <c r="F173" s="12">
        <f t="shared" si="40"/>
        <v>402946.19314285711</v>
      </c>
      <c r="G173">
        <f t="shared" si="35"/>
        <v>11604850.362514284</v>
      </c>
      <c r="H173">
        <f t="shared" si="36"/>
        <v>1473815.996039314</v>
      </c>
      <c r="I173" s="21">
        <f t="shared" si="41"/>
        <v>1271974.4915198693</v>
      </c>
      <c r="J173">
        <f t="shared" si="37"/>
        <v>696291.02175085701</v>
      </c>
      <c r="K173">
        <f t="shared" si="26"/>
        <v>696291.02175085701</v>
      </c>
      <c r="L173">
        <f t="shared" si="27"/>
        <v>497350.72982204071</v>
      </c>
      <c r="M173">
        <f t="shared" si="28"/>
        <v>348145.5108754285</v>
      </c>
      <c r="N173">
        <f t="shared" si="38"/>
        <v>231306.36005591275</v>
      </c>
      <c r="O173">
        <f t="shared" si="31"/>
        <v>348145.51087542856</v>
      </c>
      <c r="P173" s="12">
        <f t="shared" si="29"/>
        <v>579451.87093134131</v>
      </c>
      <c r="Q173" s="152">
        <f t="shared" si="42"/>
        <v>214345.20679933741</v>
      </c>
      <c r="R173" s="152">
        <f t="shared" si="32"/>
        <v>445651.56685525016</v>
      </c>
      <c r="S173" s="150">
        <f t="shared" si="43"/>
        <v>0.27002519008020454</v>
      </c>
      <c r="T173">
        <f t="shared" si="45"/>
        <v>8251048.6077476554</v>
      </c>
      <c r="U173">
        <f t="shared" si="33"/>
        <v>676957.92691116291</v>
      </c>
      <c r="V173">
        <f t="shared" si="30"/>
        <v>12.188421583887353</v>
      </c>
      <c r="W173">
        <f t="shared" si="34"/>
        <v>1.2188421583887353E-2</v>
      </c>
    </row>
    <row r="174" spans="2:35">
      <c r="B174" s="15">
        <v>42509</v>
      </c>
      <c r="C174" s="12">
        <f>VLOOKUP(B174,'Hash distribution and Revenue '!$B$130:$Q$748,16,0)</f>
        <v>741787.00628410827</v>
      </c>
      <c r="D174">
        <f>VLOOKUP(B174,'Hash distribution and Revenue '!A176:Q794,3,0)</f>
        <v>1.364319777</v>
      </c>
      <c r="E174" s="12">
        <f t="shared" si="39"/>
        <v>1364319.777</v>
      </c>
      <c r="F174" s="12">
        <f t="shared" si="40"/>
        <v>389805.65057142859</v>
      </c>
      <c r="G174">
        <f t="shared" si="35"/>
        <v>11226402.736457143</v>
      </c>
      <c r="H174">
        <f t="shared" si="36"/>
        <v>1425753.1475300572</v>
      </c>
      <c r="I174" s="21">
        <f t="shared" si="41"/>
        <v>1230493.9285066775</v>
      </c>
      <c r="J174">
        <f t="shared" si="37"/>
        <v>673584.16418742854</v>
      </c>
      <c r="K174">
        <f t="shared" si="26"/>
        <v>673584.16418742854</v>
      </c>
      <c r="L174">
        <f t="shared" si="27"/>
        <v>481131.54584816325</v>
      </c>
      <c r="M174">
        <f t="shared" si="28"/>
        <v>336792.08209371427</v>
      </c>
      <c r="N174">
        <f t="shared" si="38"/>
        <v>223763.19145652783</v>
      </c>
      <c r="O174">
        <f t="shared" si="31"/>
        <v>336792.08209371427</v>
      </c>
      <c r="P174" s="12">
        <f t="shared" si="29"/>
        <v>560555.27355024207</v>
      </c>
      <c r="Q174" s="152">
        <f t="shared" si="42"/>
        <v>181231.7327338662</v>
      </c>
      <c r="R174" s="152">
        <f t="shared" si="32"/>
        <v>404994.924190394</v>
      </c>
      <c r="S174" s="150">
        <f t="shared" si="43"/>
        <v>0.24431775051132873</v>
      </c>
      <c r="T174">
        <f t="shared" si="45"/>
        <v>7981972.345621028</v>
      </c>
      <c r="U174">
        <f t="shared" si="33"/>
        <v>628758.1156469218</v>
      </c>
      <c r="V174">
        <f t="shared" si="30"/>
        <v>12.694821978414499</v>
      </c>
      <c r="W174">
        <f t="shared" si="34"/>
        <v>1.2694821978414499E-2</v>
      </c>
    </row>
    <row r="175" spans="2:35">
      <c r="B175" s="15">
        <v>42512</v>
      </c>
      <c r="C175" s="12">
        <f>VLOOKUP(B175,'Hash distribution and Revenue '!$B$130:$Q$748,16,0)</f>
        <v>742818.41672342527</v>
      </c>
      <c r="D175">
        <f>VLOOKUP(B175,'Hash distribution and Revenue '!A177:Q795,3,0)</f>
        <v>1.364319777</v>
      </c>
      <c r="E175" s="12">
        <f t="shared" si="39"/>
        <v>1364319.777</v>
      </c>
      <c r="F175" s="12">
        <f t="shared" si="40"/>
        <v>389805.65057142859</v>
      </c>
      <c r="G175">
        <f t="shared" si="35"/>
        <v>11226402.736457143</v>
      </c>
      <c r="H175">
        <f t="shared" si="36"/>
        <v>1425753.1475300572</v>
      </c>
      <c r="I175" s="21">
        <f t="shared" si="41"/>
        <v>1230493.9285066775</v>
      </c>
      <c r="J175">
        <f t="shared" si="37"/>
        <v>673584.16418742854</v>
      </c>
      <c r="K175">
        <f t="shared" si="26"/>
        <v>673584.16418742854</v>
      </c>
      <c r="L175">
        <f t="shared" si="27"/>
        <v>481131.54584816325</v>
      </c>
      <c r="M175">
        <f t="shared" si="28"/>
        <v>336792.08209371427</v>
      </c>
      <c r="N175">
        <f t="shared" si="38"/>
        <v>223763.19145652783</v>
      </c>
      <c r="O175">
        <f t="shared" si="31"/>
        <v>336792.08209371427</v>
      </c>
      <c r="P175" s="12">
        <f t="shared" si="29"/>
        <v>560555.27355024207</v>
      </c>
      <c r="Q175" s="152">
        <f t="shared" si="42"/>
        <v>182263.1431731832</v>
      </c>
      <c r="R175" s="152">
        <f t="shared" si="32"/>
        <v>406026.334629711</v>
      </c>
      <c r="S175" s="150">
        <f t="shared" si="43"/>
        <v>0.24536702250483583</v>
      </c>
      <c r="T175">
        <f t="shared" si="45"/>
        <v>7981972.345621028</v>
      </c>
      <c r="U175">
        <f t="shared" si="33"/>
        <v>629789.52608623879</v>
      </c>
      <c r="V175">
        <f t="shared" si="30"/>
        <v>12.67403158516173</v>
      </c>
      <c r="W175">
        <f t="shared" si="34"/>
        <v>1.267403158516173E-2</v>
      </c>
    </row>
    <row r="176" spans="2:35">
      <c r="B176" s="15">
        <v>42515</v>
      </c>
      <c r="C176" s="12">
        <f>VLOOKUP(B176,'Hash distribution and Revenue '!$B$130:$Q$748,16,0)</f>
        <v>802341.72792900738</v>
      </c>
      <c r="D176">
        <f>VLOOKUP(B176,'Hash distribution and Revenue '!A178:Q796,3,0)</f>
        <v>1.4774383019999999</v>
      </c>
      <c r="E176" s="12">
        <f t="shared" si="39"/>
        <v>1477438.3019999999</v>
      </c>
      <c r="F176" s="12">
        <f t="shared" si="40"/>
        <v>422125.22914285713</v>
      </c>
      <c r="G176">
        <f t="shared" si="35"/>
        <v>12157206.599314285</v>
      </c>
      <c r="H176">
        <f t="shared" si="36"/>
        <v>1543965.2381129144</v>
      </c>
      <c r="I176" s="21">
        <f t="shared" si="41"/>
        <v>1332516.6804748408</v>
      </c>
      <c r="J176">
        <f t="shared" si="37"/>
        <v>729432.39595885715</v>
      </c>
      <c r="K176">
        <f t="shared" si="26"/>
        <v>729432.39595885715</v>
      </c>
      <c r="L176">
        <f t="shared" si="27"/>
        <v>521023.13997061225</v>
      </c>
      <c r="M176">
        <f t="shared" si="28"/>
        <v>364716.19797942857</v>
      </c>
      <c r="N176">
        <f t="shared" si="38"/>
        <v>242315.85234554094</v>
      </c>
      <c r="O176">
        <f t="shared" si="31"/>
        <v>364716.19797942851</v>
      </c>
      <c r="P176" s="12">
        <f t="shared" si="29"/>
        <v>607032.05032496946</v>
      </c>
      <c r="Q176" s="152">
        <f t="shared" si="42"/>
        <v>195309.67760403792</v>
      </c>
      <c r="R176" s="152">
        <f t="shared" si="32"/>
        <v>437625.52994957886</v>
      </c>
      <c r="S176" s="150">
        <f t="shared" si="43"/>
        <v>0.24342455440796826</v>
      </c>
      <c r="T176">
        <f t="shared" si="45"/>
        <v>8643773.8921124563</v>
      </c>
      <c r="U176">
        <f t="shared" si="33"/>
        <v>679941.38229511981</v>
      </c>
      <c r="V176">
        <f t="shared" si="30"/>
        <v>12.71252804607315</v>
      </c>
      <c r="W176">
        <f t="shared" si="34"/>
        <v>1.2712528046073149E-2</v>
      </c>
      <c r="AI176" s="34" t="s">
        <v>279</v>
      </c>
    </row>
    <row r="177" spans="2:23">
      <c r="B177" s="15">
        <v>42518</v>
      </c>
      <c r="C177" s="12">
        <f>VLOOKUP(B177,'Hash distribution and Revenue '!$B$130:$Q$748,16,0)</f>
        <v>961800.68965017633</v>
      </c>
      <c r="D177">
        <f>VLOOKUP(B177,'Hash distribution and Revenue '!A179:Q797,3,0)</f>
        <v>1.5022863310000001</v>
      </c>
      <c r="E177" s="12">
        <f t="shared" si="39"/>
        <v>1502286.331</v>
      </c>
      <c r="F177" s="12">
        <f t="shared" si="40"/>
        <v>429224.66600000003</v>
      </c>
      <c r="G177">
        <f t="shared" si="35"/>
        <v>12361670.380799999</v>
      </c>
      <c r="H177">
        <f t="shared" si="36"/>
        <v>1569932.1383616</v>
      </c>
      <c r="I177" s="21">
        <f t="shared" si="41"/>
        <v>1354927.3713812572</v>
      </c>
      <c r="J177">
        <f t="shared" si="37"/>
        <v>741700.22284799989</v>
      </c>
      <c r="K177">
        <f t="shared" si="26"/>
        <v>741700.22284799989</v>
      </c>
      <c r="L177">
        <f t="shared" si="27"/>
        <v>529785.8734628571</v>
      </c>
      <c r="M177">
        <f t="shared" si="28"/>
        <v>370850.11142399994</v>
      </c>
      <c r="N177">
        <f t="shared" si="38"/>
        <v>246391.19770384868</v>
      </c>
      <c r="O177">
        <f t="shared" si="31"/>
        <v>370850.11142399989</v>
      </c>
      <c r="P177" s="12">
        <f t="shared" si="29"/>
        <v>617241.3091278486</v>
      </c>
      <c r="Q177" s="152">
        <f t="shared" si="42"/>
        <v>344559.38052232773</v>
      </c>
      <c r="R177" s="152">
        <f t="shared" si="32"/>
        <v>590950.57822617644</v>
      </c>
      <c r="S177" s="150">
        <f t="shared" si="43"/>
        <v>0.35824405641427642</v>
      </c>
      <c r="T177">
        <f t="shared" si="45"/>
        <v>8789147.6407487988</v>
      </c>
      <c r="U177">
        <f t="shared" si="33"/>
        <v>837341.77593002515</v>
      </c>
      <c r="V177">
        <f t="shared" si="30"/>
        <v>10.496487686866933</v>
      </c>
      <c r="W177">
        <f t="shared" si="34"/>
        <v>1.0496487686866934E-2</v>
      </c>
    </row>
    <row r="178" spans="2:23">
      <c r="B178" s="15">
        <v>42521</v>
      </c>
      <c r="C178" s="12">
        <f>VLOOKUP(B178,'Hash distribution and Revenue '!$B$130:$Q$748,16,0)</f>
        <v>925209.99846765085</v>
      </c>
      <c r="D178">
        <f>VLOOKUP(B178,'Hash distribution and Revenue '!A180:Q798,3,0)</f>
        <v>1.4414620629999999</v>
      </c>
      <c r="E178" s="12">
        <f t="shared" si="39"/>
        <v>1441462.0629999998</v>
      </c>
      <c r="F178" s="12">
        <f t="shared" si="40"/>
        <v>411846.30371428566</v>
      </c>
      <c r="G178">
        <f t="shared" si="35"/>
        <v>11861173.546971427</v>
      </c>
      <c r="H178">
        <f t="shared" si="36"/>
        <v>1506369.0404653712</v>
      </c>
      <c r="I178" s="21">
        <f t="shared" si="41"/>
        <v>1300069.343416261</v>
      </c>
      <c r="J178">
        <f t="shared" si="37"/>
        <v>711670.41281828564</v>
      </c>
      <c r="K178">
        <f t="shared" si="26"/>
        <v>711670.41281828564</v>
      </c>
      <c r="L178">
        <f t="shared" si="27"/>
        <v>508336.00915591832</v>
      </c>
      <c r="M178">
        <f t="shared" si="28"/>
        <v>355835.20640914282</v>
      </c>
      <c r="N178">
        <f t="shared" si="38"/>
        <v>236415.36025347121</v>
      </c>
      <c r="O178">
        <f t="shared" si="31"/>
        <v>355835.20640914282</v>
      </c>
      <c r="P178" s="12">
        <f t="shared" si="29"/>
        <v>592250.566662614</v>
      </c>
      <c r="Q178" s="152">
        <f t="shared" si="42"/>
        <v>332959.43180503685</v>
      </c>
      <c r="R178" s="152">
        <f t="shared" si="32"/>
        <v>569374.79205850803</v>
      </c>
      <c r="S178" s="150">
        <f t="shared" si="43"/>
        <v>0.35987444186345818</v>
      </c>
      <c r="T178">
        <f t="shared" si="45"/>
        <v>8433294.3918966837</v>
      </c>
      <c r="U178">
        <f t="shared" si="33"/>
        <v>805790.15231197921</v>
      </c>
      <c r="V178">
        <f t="shared" si="30"/>
        <v>10.465869268443914</v>
      </c>
      <c r="W178">
        <f t="shared" si="34"/>
        <v>1.0465869268443914E-2</v>
      </c>
    </row>
    <row r="179" spans="2:23">
      <c r="B179" s="15">
        <v>42524</v>
      </c>
      <c r="C179" s="12">
        <f>VLOOKUP(B179,'Hash distribution and Revenue '!$B$130:$Q$748,16,0)</f>
        <v>949223.52687124943</v>
      </c>
      <c r="D179">
        <f>VLOOKUP(B179,'Hash distribution and Revenue '!A181:Q799,3,0)</f>
        <v>1.375776662</v>
      </c>
      <c r="E179" s="12">
        <f t="shared" si="39"/>
        <v>1375776.662</v>
      </c>
      <c r="F179" s="12">
        <f t="shared" si="40"/>
        <v>393079.04628571431</v>
      </c>
      <c r="G179">
        <f t="shared" si="35"/>
        <v>11320676.533028571</v>
      </c>
      <c r="H179">
        <f t="shared" si="36"/>
        <v>1437725.9196946286</v>
      </c>
      <c r="I179" s="21">
        <f t="shared" si="41"/>
        <v>1240827.0099951674</v>
      </c>
      <c r="J179">
        <f t="shared" si="37"/>
        <v>679240.59198171424</v>
      </c>
      <c r="K179">
        <f t="shared" si="26"/>
        <v>679240.59198171424</v>
      </c>
      <c r="L179">
        <f t="shared" si="27"/>
        <v>485171.85141551017</v>
      </c>
      <c r="M179">
        <f t="shared" si="28"/>
        <v>339620.29599085712</v>
      </c>
      <c r="N179">
        <f t="shared" si="38"/>
        <v>225642.24444320193</v>
      </c>
      <c r="O179">
        <f t="shared" si="31"/>
        <v>339620.29599085706</v>
      </c>
      <c r="P179" s="12">
        <f t="shared" si="29"/>
        <v>565262.54043405899</v>
      </c>
      <c r="Q179" s="152">
        <f t="shared" si="42"/>
        <v>383960.98643719044</v>
      </c>
      <c r="R179" s="152">
        <f t="shared" si="32"/>
        <v>609603.23088039237</v>
      </c>
      <c r="S179" s="150">
        <f t="shared" si="43"/>
        <v>0.40450007355250694</v>
      </c>
      <c r="T179">
        <f t="shared" si="45"/>
        <v>8049001.0149833132</v>
      </c>
      <c r="U179">
        <f t="shared" si="33"/>
        <v>835245.47532359429</v>
      </c>
      <c r="V179">
        <f t="shared" si="30"/>
        <v>9.6366891564003208</v>
      </c>
      <c r="W179">
        <f t="shared" si="34"/>
        <v>9.6366891564003201E-3</v>
      </c>
    </row>
    <row r="180" spans="2:23">
      <c r="B180" s="15">
        <v>42527</v>
      </c>
      <c r="C180" s="12">
        <f>VLOOKUP(B180,'Hash distribution and Revenue '!$B$130:$Q$748,16,0)</f>
        <v>966443.80793568655</v>
      </c>
      <c r="D180">
        <f>VLOOKUP(B180,'Hash distribution and Revenue '!A182:Q800,3,0)</f>
        <v>1.361622581</v>
      </c>
      <c r="E180" s="12">
        <f t="shared" si="39"/>
        <v>1361622.581</v>
      </c>
      <c r="F180" s="12">
        <f t="shared" si="40"/>
        <v>389035.02314285713</v>
      </c>
      <c r="G180">
        <f t="shared" si="35"/>
        <v>11204208.666514285</v>
      </c>
      <c r="H180">
        <f t="shared" si="36"/>
        <v>1422934.5006473141</v>
      </c>
      <c r="I180" s="21">
        <f t="shared" si="41"/>
        <v>1228061.2999118695</v>
      </c>
      <c r="J180">
        <f t="shared" si="37"/>
        <v>672252.51999085711</v>
      </c>
      <c r="K180">
        <f t="shared" si="26"/>
        <v>672252.51999085711</v>
      </c>
      <c r="L180">
        <f t="shared" si="27"/>
        <v>480180.3714220408</v>
      </c>
      <c r="M180">
        <f t="shared" si="28"/>
        <v>336126.25999542855</v>
      </c>
      <c r="N180">
        <f t="shared" si="38"/>
        <v>223320.8221563694</v>
      </c>
      <c r="O180">
        <f t="shared" si="31"/>
        <v>336126.25999542855</v>
      </c>
      <c r="P180" s="12">
        <f t="shared" si="29"/>
        <v>559447.08215179795</v>
      </c>
      <c r="Q180" s="152">
        <f t="shared" si="42"/>
        <v>406996.7257838886</v>
      </c>
      <c r="R180" s="152">
        <f t="shared" si="32"/>
        <v>630317.54794025794</v>
      </c>
      <c r="S180" s="150">
        <f t="shared" si="43"/>
        <v>0.42112818401023144</v>
      </c>
      <c r="T180">
        <f t="shared" si="45"/>
        <v>7966192.3618916562</v>
      </c>
      <c r="U180">
        <f t="shared" si="33"/>
        <v>853638.37009662739</v>
      </c>
      <c r="V180">
        <f t="shared" si="30"/>
        <v>9.3320457947431823</v>
      </c>
      <c r="W180">
        <f t="shared" si="34"/>
        <v>9.3320457947431816E-3</v>
      </c>
    </row>
    <row r="181" spans="2:23">
      <c r="B181" s="15">
        <v>42530</v>
      </c>
      <c r="C181" s="12">
        <f>VLOOKUP(B181,'Hash distribution and Revenue '!$B$130:$Q$748,16,0)</f>
        <v>1028305.2793168533</v>
      </c>
      <c r="D181">
        <f>VLOOKUP(B181,'Hash distribution and Revenue '!A183:Q801,3,0)</f>
        <v>1.452208698</v>
      </c>
      <c r="E181" s="12">
        <f t="shared" si="39"/>
        <v>1452208.6979999999</v>
      </c>
      <c r="F181" s="12">
        <f t="shared" si="40"/>
        <v>414916.77085714281</v>
      </c>
      <c r="G181">
        <f t="shared" si="35"/>
        <v>11949603.000685712</v>
      </c>
      <c r="H181">
        <f t="shared" si="36"/>
        <v>1517599.5810870854</v>
      </c>
      <c r="I181" s="21">
        <f t="shared" si="41"/>
        <v>1309761.8431823018</v>
      </c>
      <c r="J181">
        <f t="shared" si="37"/>
        <v>716976.18004114274</v>
      </c>
      <c r="K181">
        <f t="shared" si="26"/>
        <v>716976.18004114274</v>
      </c>
      <c r="L181">
        <f t="shared" si="27"/>
        <v>512125.84288653056</v>
      </c>
      <c r="M181">
        <f t="shared" si="28"/>
        <v>358488.09002057137</v>
      </c>
      <c r="N181">
        <f t="shared" si="38"/>
        <v>238177.92456248251</v>
      </c>
      <c r="O181">
        <f t="shared" si="31"/>
        <v>358488.09002057137</v>
      </c>
      <c r="P181" s="12">
        <f t="shared" si="29"/>
        <v>596666.01458305388</v>
      </c>
      <c r="Q181" s="152">
        <f t="shared" si="42"/>
        <v>431639.26473379938</v>
      </c>
      <c r="R181" s="152">
        <f t="shared" si="32"/>
        <v>669817.1892962819</v>
      </c>
      <c r="S181" s="150">
        <f t="shared" si="43"/>
        <v>0.41975790012529707</v>
      </c>
      <c r="T181">
        <f t="shared" si="45"/>
        <v>8496167.7334875409</v>
      </c>
      <c r="U181">
        <f t="shared" si="33"/>
        <v>907995.11385876441</v>
      </c>
      <c r="V181">
        <f t="shared" si="30"/>
        <v>9.3570632746919067</v>
      </c>
      <c r="W181">
        <f t="shared" si="34"/>
        <v>9.3570632746919069E-3</v>
      </c>
    </row>
    <row r="182" spans="2:23">
      <c r="B182" s="15">
        <v>42533</v>
      </c>
      <c r="C182" s="12">
        <f>VLOOKUP(B182,'Hash distribution and Revenue '!$B$130:$Q$748,16,0)</f>
        <v>1229305.7028295631</v>
      </c>
      <c r="D182">
        <f>VLOOKUP(B182,'Hash distribution and Revenue '!A184:Q802,3,0)</f>
        <v>1.4827983280000001</v>
      </c>
      <c r="E182" s="12">
        <f t="shared" si="39"/>
        <v>1482798.3280000002</v>
      </c>
      <c r="F182" s="12">
        <f t="shared" si="40"/>
        <v>423656.66514285718</v>
      </c>
      <c r="G182">
        <f t="shared" si="35"/>
        <v>12201311.956114285</v>
      </c>
      <c r="H182">
        <f t="shared" si="36"/>
        <v>1549566.6184265141</v>
      </c>
      <c r="I182" s="21">
        <f t="shared" si="41"/>
        <v>1337350.9426183836</v>
      </c>
      <c r="J182">
        <f t="shared" si="37"/>
        <v>732078.7173668571</v>
      </c>
      <c r="K182">
        <f t="shared" si="26"/>
        <v>732078.7173668571</v>
      </c>
      <c r="L182">
        <f t="shared" si="27"/>
        <v>522913.36954775505</v>
      </c>
      <c r="M182">
        <f t="shared" si="28"/>
        <v>366039.35868342855</v>
      </c>
      <c r="N182">
        <f t="shared" si="38"/>
        <v>243194.9545503681</v>
      </c>
      <c r="O182">
        <f t="shared" si="31"/>
        <v>366039.35868342849</v>
      </c>
      <c r="P182" s="12">
        <f t="shared" si="29"/>
        <v>609234.31323379662</v>
      </c>
      <c r="Q182" s="152">
        <f t="shared" si="42"/>
        <v>620071.38959576644</v>
      </c>
      <c r="R182" s="152">
        <f t="shared" si="32"/>
        <v>863266.34414613456</v>
      </c>
      <c r="S182" s="150">
        <f t="shared" si="43"/>
        <v>0.5044078036638997</v>
      </c>
      <c r="T182">
        <f t="shared" si="45"/>
        <v>8675132.8007972557</v>
      </c>
      <c r="U182">
        <f t="shared" si="33"/>
        <v>1106461.2986965026</v>
      </c>
      <c r="V182">
        <f t="shared" si="30"/>
        <v>7.8404303982590591</v>
      </c>
      <c r="W182">
        <f t="shared" si="34"/>
        <v>7.8404303982590583E-3</v>
      </c>
    </row>
    <row r="183" spans="2:23">
      <c r="B183" s="15">
        <v>42536</v>
      </c>
      <c r="C183" s="12">
        <f>VLOOKUP(B183,'Hash distribution and Revenue '!$B$130:$Q$748,16,0)</f>
        <v>1263425.0027002355</v>
      </c>
      <c r="D183">
        <f>VLOOKUP(B183,'Hash distribution and Revenue '!A185:Q803,3,0)</f>
        <v>1.4763565030000001</v>
      </c>
      <c r="E183" s="12">
        <f t="shared" si="39"/>
        <v>1476356.503</v>
      </c>
      <c r="F183" s="12">
        <f t="shared" si="40"/>
        <v>421816.14371428575</v>
      </c>
      <c r="G183">
        <f t="shared" si="35"/>
        <v>12148304.938971428</v>
      </c>
      <c r="H183">
        <f t="shared" si="36"/>
        <v>1542834.7272493714</v>
      </c>
      <c r="I183" s="21">
        <f t="shared" si="41"/>
        <v>1331540.9949179755</v>
      </c>
      <c r="J183">
        <f t="shared" si="37"/>
        <v>728898.29633828567</v>
      </c>
      <c r="K183">
        <f t="shared" si="26"/>
        <v>728898.29633828567</v>
      </c>
      <c r="L183">
        <f t="shared" si="27"/>
        <v>520641.64024163265</v>
      </c>
      <c r="M183">
        <f t="shared" si="28"/>
        <v>364449.14816914283</v>
      </c>
      <c r="N183">
        <f t="shared" si="38"/>
        <v>242138.42561550648</v>
      </c>
      <c r="O183">
        <f t="shared" si="31"/>
        <v>364449.14816914289</v>
      </c>
      <c r="P183" s="12">
        <f t="shared" si="29"/>
        <v>606587.57378464937</v>
      </c>
      <c r="Q183" s="152">
        <f t="shared" si="42"/>
        <v>656837.42891558609</v>
      </c>
      <c r="R183" s="152">
        <f t="shared" si="32"/>
        <v>898975.85453109257</v>
      </c>
      <c r="S183" s="150">
        <f t="shared" si="43"/>
        <v>0.51988636247641962</v>
      </c>
      <c r="T183">
        <f t="shared" si="45"/>
        <v>8637444.8116086852</v>
      </c>
      <c r="U183">
        <f t="shared" si="33"/>
        <v>1141114.280146599</v>
      </c>
      <c r="V183">
        <f t="shared" si="30"/>
        <v>7.5693074408805332</v>
      </c>
      <c r="W183">
        <f t="shared" si="34"/>
        <v>7.5693074408805334E-3</v>
      </c>
    </row>
    <row r="184" spans="2:23">
      <c r="B184" s="15">
        <v>42539</v>
      </c>
      <c r="C184" s="12">
        <f>VLOOKUP(B184,'Hash distribution and Revenue '!$B$130:$Q$748,16,0)</f>
        <v>1353266.0227479495</v>
      </c>
      <c r="D184">
        <f>VLOOKUP(B184,'Hash distribution and Revenue '!A186:Q804,3,0)</f>
        <v>1.4521936710000001</v>
      </c>
      <c r="E184" s="12">
        <f t="shared" si="39"/>
        <v>1452193.6710000001</v>
      </c>
      <c r="F184" s="12">
        <f t="shared" si="40"/>
        <v>414912.47742857144</v>
      </c>
      <c r="G184">
        <f t="shared" si="35"/>
        <v>11949479.349942857</v>
      </c>
      <c r="H184">
        <f t="shared" si="36"/>
        <v>1517583.8774427429</v>
      </c>
      <c r="I184" s="21">
        <f t="shared" si="41"/>
        <v>1309748.2901776654</v>
      </c>
      <c r="J184">
        <f t="shared" si="37"/>
        <v>716968.76099657139</v>
      </c>
      <c r="K184">
        <f t="shared" si="26"/>
        <v>716968.76099657139</v>
      </c>
      <c r="L184">
        <f t="shared" si="27"/>
        <v>512120.5435689796</v>
      </c>
      <c r="M184">
        <f t="shared" si="28"/>
        <v>358484.3804982857</v>
      </c>
      <c r="N184">
        <f t="shared" si="38"/>
        <v>238175.45997204361</v>
      </c>
      <c r="O184">
        <f t="shared" si="31"/>
        <v>358484.38049828564</v>
      </c>
      <c r="P184" s="12">
        <f t="shared" si="29"/>
        <v>596659.84047032928</v>
      </c>
      <c r="Q184" s="152">
        <f t="shared" si="42"/>
        <v>756606.18227762019</v>
      </c>
      <c r="R184" s="152">
        <f t="shared" si="32"/>
        <v>994781.64224966383</v>
      </c>
      <c r="S184" s="150">
        <f t="shared" si="43"/>
        <v>0.55909641530883303</v>
      </c>
      <c r="T184">
        <f t="shared" si="45"/>
        <v>8496079.8178093713</v>
      </c>
      <c r="U184">
        <f t="shared" si="33"/>
        <v>1232957.1022217073</v>
      </c>
      <c r="V184">
        <f t="shared" si="30"/>
        <v>6.8908154245593751</v>
      </c>
      <c r="W184">
        <f t="shared" si="34"/>
        <v>6.8908154245593753E-3</v>
      </c>
    </row>
    <row r="185" spans="2:23">
      <c r="B185" s="15">
        <v>42542</v>
      </c>
      <c r="C185" s="12">
        <f>VLOOKUP(B185,'Hash distribution and Revenue '!$B$130:$Q$748,16,0)</f>
        <v>1158444.8148927274</v>
      </c>
      <c r="D185">
        <f>VLOOKUP(B185,'Hash distribution and Revenue '!A187:Q805,3,0)</f>
        <v>1.5064942969999999</v>
      </c>
      <c r="E185" s="12">
        <f t="shared" si="39"/>
        <v>1506494.297</v>
      </c>
      <c r="F185" s="12">
        <f t="shared" si="40"/>
        <v>430426.94199999998</v>
      </c>
      <c r="G185">
        <f t="shared" si="35"/>
        <v>12396295.9296</v>
      </c>
      <c r="H185">
        <f t="shared" si="36"/>
        <v>1574329.5830592001</v>
      </c>
      <c r="I185" s="21">
        <f t="shared" si="41"/>
        <v>1358722.5788550859</v>
      </c>
      <c r="J185">
        <f t="shared" si="37"/>
        <v>743777.75577599998</v>
      </c>
      <c r="K185">
        <f t="shared" si="26"/>
        <v>743777.75577599998</v>
      </c>
      <c r="L185">
        <f t="shared" si="27"/>
        <v>531269.82555428578</v>
      </c>
      <c r="M185">
        <f t="shared" si="28"/>
        <v>371888.87788799999</v>
      </c>
      <c r="N185">
        <f t="shared" si="38"/>
        <v>247081.34961513375</v>
      </c>
      <c r="O185">
        <f t="shared" si="31"/>
        <v>371888.87788799999</v>
      </c>
      <c r="P185" s="12">
        <f t="shared" si="29"/>
        <v>618970.2275031337</v>
      </c>
      <c r="Q185" s="152">
        <f t="shared" si="42"/>
        <v>539474.58738959371</v>
      </c>
      <c r="R185" s="152">
        <f t="shared" si="32"/>
        <v>786555.93700472743</v>
      </c>
      <c r="S185" s="150">
        <f t="shared" si="43"/>
        <v>0.46568863743375583</v>
      </c>
      <c r="T185">
        <f t="shared" si="45"/>
        <v>8813766.4059455991</v>
      </c>
      <c r="U185">
        <f t="shared" si="33"/>
        <v>1033637.2866198611</v>
      </c>
      <c r="V185">
        <f t="shared" si="30"/>
        <v>8.5269431743971342</v>
      </c>
      <c r="W185">
        <f t="shared" si="34"/>
        <v>8.5269431743971343E-3</v>
      </c>
    </row>
    <row r="186" spans="2:23">
      <c r="B186" s="15">
        <v>42545</v>
      </c>
      <c r="C186" s="12">
        <f>VLOOKUP(B186,'Hash distribution and Revenue '!$B$130:$Q$748,16,0)</f>
        <v>1169976.8452659769</v>
      </c>
      <c r="D186">
        <f>VLOOKUP(B186,'Hash distribution and Revenue '!A188:Q806,3,0)</f>
        <v>1.524578422</v>
      </c>
      <c r="E186" s="12">
        <f t="shared" si="39"/>
        <v>1524578.422</v>
      </c>
      <c r="F186" s="12">
        <f t="shared" si="40"/>
        <v>435593.83485714288</v>
      </c>
      <c r="G186">
        <f t="shared" si="35"/>
        <v>12545102.443885714</v>
      </c>
      <c r="H186">
        <f t="shared" si="36"/>
        <v>1593228.0103734857</v>
      </c>
      <c r="I186" s="21">
        <f t="shared" si="41"/>
        <v>1375032.8357244735</v>
      </c>
      <c r="J186">
        <f t="shared" si="37"/>
        <v>752706.14663314284</v>
      </c>
      <c r="K186">
        <f t="shared" si="26"/>
        <v>752706.14663314284</v>
      </c>
      <c r="L186">
        <f t="shared" si="27"/>
        <v>537647.24759510206</v>
      </c>
      <c r="M186">
        <f t="shared" si="28"/>
        <v>376353.07331657142</v>
      </c>
      <c r="N186">
        <f t="shared" si="38"/>
        <v>250047.34160096917</v>
      </c>
      <c r="O186">
        <f t="shared" si="31"/>
        <v>376353.07331657142</v>
      </c>
      <c r="P186" s="12">
        <f t="shared" si="29"/>
        <v>626400.41491754062</v>
      </c>
      <c r="Q186" s="152">
        <f t="shared" si="42"/>
        <v>543576.43034843623</v>
      </c>
      <c r="R186" s="152">
        <f t="shared" si="32"/>
        <v>793623.77194940543</v>
      </c>
      <c r="S186" s="150">
        <f t="shared" si="43"/>
        <v>0.46460443430815268</v>
      </c>
      <c r="T186">
        <f t="shared" si="45"/>
        <v>8919567.837602742</v>
      </c>
      <c r="U186">
        <f t="shared" si="33"/>
        <v>1043671.1135503746</v>
      </c>
      <c r="V186">
        <f t="shared" si="30"/>
        <v>8.5463396675414671</v>
      </c>
      <c r="W186">
        <f t="shared" si="34"/>
        <v>8.5463396675414666E-3</v>
      </c>
    </row>
    <row r="187" spans="2:23">
      <c r="B187" s="15">
        <v>42548</v>
      </c>
      <c r="C187" s="12">
        <f>VLOOKUP(B187,'Hash distribution and Revenue '!$B$130:$Q$748,16,0)</f>
        <v>1161596.4308061511</v>
      </c>
      <c r="D187">
        <f>VLOOKUP(B187,'Hash distribution and Revenue '!A189:Q807,3,0)</f>
        <v>1.5368036430000001</v>
      </c>
      <c r="E187" s="12">
        <f t="shared" si="39"/>
        <v>1536803.6430000002</v>
      </c>
      <c r="F187" s="12">
        <f t="shared" si="40"/>
        <v>439086.7551428572</v>
      </c>
      <c r="G187">
        <f t="shared" si="35"/>
        <v>12645698.548114285</v>
      </c>
      <c r="H187">
        <f t="shared" si="36"/>
        <v>1606003.7156105142</v>
      </c>
      <c r="I187" s="21">
        <f t="shared" si="41"/>
        <v>1386058.8872915264</v>
      </c>
      <c r="J187">
        <f t="shared" si="37"/>
        <v>758741.91288685706</v>
      </c>
      <c r="K187">
        <f t="shared" si="26"/>
        <v>758741.91288685706</v>
      </c>
      <c r="L187">
        <f t="shared" si="27"/>
        <v>541958.50920489791</v>
      </c>
      <c r="M187">
        <f t="shared" si="28"/>
        <v>379370.95644342853</v>
      </c>
      <c r="N187">
        <f t="shared" si="38"/>
        <v>252052.40999720441</v>
      </c>
      <c r="O187">
        <f t="shared" si="31"/>
        <v>379370.95644342853</v>
      </c>
      <c r="P187" s="12">
        <f t="shared" si="29"/>
        <v>631423.36644063296</v>
      </c>
      <c r="Q187" s="152">
        <f t="shared" si="42"/>
        <v>530173.06436551816</v>
      </c>
      <c r="R187" s="152">
        <f t="shared" si="32"/>
        <v>782225.4743627226</v>
      </c>
      <c r="S187" s="150">
        <f t="shared" si="43"/>
        <v>0.45641760796180875</v>
      </c>
      <c r="T187">
        <f t="shared" si="45"/>
        <v>8991091.6677092556</v>
      </c>
      <c r="U187">
        <f t="shared" si="33"/>
        <v>1034277.884359927</v>
      </c>
      <c r="V187">
        <f t="shared" si="30"/>
        <v>8.6931102401686573</v>
      </c>
      <c r="W187">
        <f t="shared" si="34"/>
        <v>8.693110240168658E-3</v>
      </c>
    </row>
    <row r="188" spans="2:23">
      <c r="B188" s="15">
        <v>42551</v>
      </c>
      <c r="C188" s="12">
        <f>VLOOKUP(B188,'Hash distribution and Revenue '!$B$130:$Q$748,16,0)</f>
        <v>1164501.1293289023</v>
      </c>
      <c r="D188">
        <f>VLOOKUP(B188,'Hash distribution and Revenue '!A190:Q808,3,0)</f>
        <v>1.4993241100000001</v>
      </c>
      <c r="E188" s="12">
        <f t="shared" si="39"/>
        <v>1499324.11</v>
      </c>
      <c r="F188" s="12">
        <f t="shared" si="40"/>
        <v>428378.31714285718</v>
      </c>
      <c r="G188">
        <f t="shared" si="35"/>
        <v>12337295.533714287</v>
      </c>
      <c r="H188">
        <f t="shared" si="36"/>
        <v>1566836.5327817146</v>
      </c>
      <c r="I188" s="21">
        <f t="shared" si="41"/>
        <v>1352255.7140346125</v>
      </c>
      <c r="J188">
        <f t="shared" si="37"/>
        <v>740237.73202285718</v>
      </c>
      <c r="K188">
        <f t="shared" si="26"/>
        <v>740237.73202285718</v>
      </c>
      <c r="L188">
        <f t="shared" si="27"/>
        <v>528741.23715918371</v>
      </c>
      <c r="M188">
        <f t="shared" si="28"/>
        <v>370118.86601142859</v>
      </c>
      <c r="N188">
        <f t="shared" si="38"/>
        <v>245905.36143882215</v>
      </c>
      <c r="O188">
        <f t="shared" si="31"/>
        <v>370118.86601142865</v>
      </c>
      <c r="P188" s="12">
        <f t="shared" si="29"/>
        <v>616024.22745025076</v>
      </c>
      <c r="Q188" s="152">
        <f t="shared" si="42"/>
        <v>548476.90187865158</v>
      </c>
      <c r="R188" s="152">
        <f t="shared" si="32"/>
        <v>794382.2633174737</v>
      </c>
      <c r="S188" s="150">
        <f t="shared" si="43"/>
        <v>0.47099731212346418</v>
      </c>
      <c r="T188">
        <f t="shared" si="45"/>
        <v>8771817.1244708579</v>
      </c>
      <c r="U188">
        <f t="shared" si="33"/>
        <v>1040287.6247562958</v>
      </c>
      <c r="V188">
        <f t="shared" si="30"/>
        <v>8.4321075399948135</v>
      </c>
      <c r="W188">
        <f t="shared" si="34"/>
        <v>8.4321075399948139E-3</v>
      </c>
    </row>
    <row r="189" spans="2:23">
      <c r="B189" s="15">
        <v>42554</v>
      </c>
      <c r="C189" s="12">
        <f>VLOOKUP(B189,'Hash distribution and Revenue '!$B$130:$Q$748,16,0)</f>
        <v>1364768.4551308404</v>
      </c>
      <c r="D189">
        <f>VLOOKUP(B189,'Hash distribution and Revenue '!A191:Q809,3,0)</f>
        <v>1.5796450449999999</v>
      </c>
      <c r="E189" s="12">
        <f t="shared" si="39"/>
        <v>1579645.0449999999</v>
      </c>
      <c r="F189" s="12">
        <f t="shared" si="40"/>
        <v>451327.15571428568</v>
      </c>
      <c r="G189">
        <f t="shared" si="35"/>
        <v>12998222.084571425</v>
      </c>
      <c r="H189">
        <f t="shared" si="36"/>
        <v>1650774.2047405711</v>
      </c>
      <c r="I189" s="21">
        <f t="shared" si="41"/>
        <v>1424697.9849124895</v>
      </c>
      <c r="J189">
        <f t="shared" si="37"/>
        <v>779893.3250742855</v>
      </c>
      <c r="K189">
        <f t="shared" si="26"/>
        <v>779893.3250742855</v>
      </c>
      <c r="L189">
        <f t="shared" si="27"/>
        <v>557066.66076734674</v>
      </c>
      <c r="M189">
        <f t="shared" si="28"/>
        <v>389946.66253714275</v>
      </c>
      <c r="N189">
        <f t="shared" si="38"/>
        <v>259078.8630323362</v>
      </c>
      <c r="O189">
        <f t="shared" si="31"/>
        <v>389946.66253714275</v>
      </c>
      <c r="P189" s="12">
        <f t="shared" si="29"/>
        <v>649025.52556947898</v>
      </c>
      <c r="Q189" s="152">
        <f t="shared" si="42"/>
        <v>715742.92956136144</v>
      </c>
      <c r="R189" s="152">
        <f t="shared" si="32"/>
        <v>974821.79259369767</v>
      </c>
      <c r="S189" s="150">
        <f t="shared" si="43"/>
        <v>0.52444275574404531</v>
      </c>
      <c r="T189">
        <f t="shared" si="45"/>
        <v>9241735.9021302834</v>
      </c>
      <c r="U189">
        <f t="shared" si="33"/>
        <v>1233900.6556260339</v>
      </c>
      <c r="V189">
        <f t="shared" si="30"/>
        <v>7.4898541142612336</v>
      </c>
      <c r="W189">
        <f t="shared" si="34"/>
        <v>7.4898541142612339E-3</v>
      </c>
    </row>
    <row r="190" spans="2:23">
      <c r="B190" s="15">
        <v>42557</v>
      </c>
      <c r="C190" s="12">
        <f>VLOOKUP(B190,'Hash distribution and Revenue '!$B$130:$Q$748,16,0)</f>
        <v>1373410.5952312297</v>
      </c>
      <c r="D190">
        <f>VLOOKUP(B190,'Hash distribution and Revenue '!A192:Q810,3,0)</f>
        <v>1.5749516269999999</v>
      </c>
      <c r="E190" s="12">
        <f t="shared" si="39"/>
        <v>1574951.6269999999</v>
      </c>
      <c r="F190" s="12">
        <f t="shared" si="40"/>
        <v>449986.17914285709</v>
      </c>
      <c r="G190">
        <f t="shared" si="35"/>
        <v>12959601.959314283</v>
      </c>
      <c r="H190">
        <f t="shared" si="36"/>
        <v>1645869.448832914</v>
      </c>
      <c r="I190" s="21">
        <f t="shared" si="41"/>
        <v>1420464.943326269</v>
      </c>
      <c r="J190">
        <f t="shared" si="37"/>
        <v>777576.11755885696</v>
      </c>
      <c r="K190">
        <f t="shared" si="26"/>
        <v>777576.11755885696</v>
      </c>
      <c r="L190">
        <f t="shared" si="27"/>
        <v>555411.51254204067</v>
      </c>
      <c r="M190">
        <f t="shared" si="28"/>
        <v>388788.05877942848</v>
      </c>
      <c r="N190">
        <f t="shared" si="38"/>
        <v>258309.09174541043</v>
      </c>
      <c r="O190">
        <f t="shared" si="31"/>
        <v>388788.05877942848</v>
      </c>
      <c r="P190" s="12">
        <f t="shared" si="29"/>
        <v>647097.15052483894</v>
      </c>
      <c r="Q190" s="152">
        <f t="shared" si="42"/>
        <v>726313.44470639073</v>
      </c>
      <c r="R190" s="152">
        <f t="shared" si="32"/>
        <v>984622.53645180119</v>
      </c>
      <c r="S190" s="150">
        <f t="shared" si="43"/>
        <v>0.52883926134566295</v>
      </c>
      <c r="T190">
        <f t="shared" si="45"/>
        <v>9214276.9930724539</v>
      </c>
      <c r="U190">
        <f t="shared" si="33"/>
        <v>1242931.6281972115</v>
      </c>
      <c r="V190">
        <f t="shared" si="30"/>
        <v>7.4133417993692392</v>
      </c>
      <c r="W190">
        <f t="shared" si="34"/>
        <v>7.4133417993692396E-3</v>
      </c>
    </row>
    <row r="191" spans="2:23">
      <c r="B191" s="15">
        <v>42560</v>
      </c>
      <c r="C191" s="12">
        <f>VLOOKUP(B191,'Hash distribution and Revenue '!$B$130:$Q$748,16,0)</f>
        <v>1302449.3131723611</v>
      </c>
      <c r="D191">
        <f>VLOOKUP(B191,'Hash distribution and Revenue '!A193:Q811,3,0)</f>
        <v>1.554081053</v>
      </c>
      <c r="E191" s="12">
        <f t="shared" si="39"/>
        <v>1554081.0530000001</v>
      </c>
      <c r="F191" s="12">
        <f t="shared" si="40"/>
        <v>444023.158</v>
      </c>
      <c r="G191">
        <f t="shared" si="35"/>
        <v>12787866.9504</v>
      </c>
      <c r="H191">
        <f t="shared" si="36"/>
        <v>1624059.1027008002</v>
      </c>
      <c r="I191" s="21">
        <f t="shared" si="41"/>
        <v>1401641.5596706287</v>
      </c>
      <c r="J191">
        <f t="shared" si="37"/>
        <v>767272.01702399994</v>
      </c>
      <c r="K191">
        <f t="shared" si="26"/>
        <v>767272.01702399994</v>
      </c>
      <c r="L191">
        <f t="shared" si="27"/>
        <v>548051.44073142856</v>
      </c>
      <c r="M191">
        <f t="shared" si="28"/>
        <v>383636.00851199997</v>
      </c>
      <c r="N191">
        <f t="shared" si="38"/>
        <v>254886.09200260928</v>
      </c>
      <c r="O191">
        <f t="shared" si="31"/>
        <v>383636.00851199997</v>
      </c>
      <c r="P191" s="12">
        <f t="shared" si="29"/>
        <v>638522.10051460925</v>
      </c>
      <c r="Q191" s="152">
        <f t="shared" si="42"/>
        <v>663927.21265775186</v>
      </c>
      <c r="R191" s="152">
        <f t="shared" si="32"/>
        <v>918813.30466036114</v>
      </c>
      <c r="S191" s="150">
        <f t="shared" si="43"/>
        <v>0.50975282181279813</v>
      </c>
      <c r="T191">
        <f t="shared" si="45"/>
        <v>9092173.4017344005</v>
      </c>
      <c r="U191">
        <f t="shared" si="33"/>
        <v>1173699.3966629705</v>
      </c>
      <c r="V191">
        <f t="shared" si="30"/>
        <v>7.7465945944805075</v>
      </c>
      <c r="W191">
        <f t="shared" si="34"/>
        <v>7.7465945944805072E-3</v>
      </c>
    </row>
    <row r="192" spans="2:23">
      <c r="B192" s="15">
        <v>42563</v>
      </c>
      <c r="C192" s="12">
        <f>VLOOKUP(B192,'Hash distribution and Revenue '!$B$130:$Q$748,16,0)</f>
        <v>663851.27316227497</v>
      </c>
      <c r="D192">
        <f>VLOOKUP(B192,'Hash distribution and Revenue '!A194:Q812,3,0)</f>
        <v>1.551816136</v>
      </c>
      <c r="E192" s="12">
        <f t="shared" si="39"/>
        <v>1551816.1359999999</v>
      </c>
      <c r="F192" s="12">
        <f t="shared" si="40"/>
        <v>443376.03885714285</v>
      </c>
      <c r="G192">
        <f t="shared" si="35"/>
        <v>12769229.919085715</v>
      </c>
      <c r="H192">
        <f t="shared" si="36"/>
        <v>1621692.1997238859</v>
      </c>
      <c r="I192" s="21">
        <f t="shared" si="41"/>
        <v>1399598.8079169306</v>
      </c>
      <c r="J192">
        <f t="shared" si="37"/>
        <v>766153.79514514282</v>
      </c>
      <c r="K192">
        <f t="shared" si="26"/>
        <v>766153.79514514282</v>
      </c>
      <c r="L192">
        <f t="shared" si="27"/>
        <v>547252.71081795928</v>
      </c>
      <c r="M192">
        <f t="shared" si="28"/>
        <v>383076.89757257141</v>
      </c>
      <c r="N192">
        <f t="shared" si="38"/>
        <v>254514.62113130186</v>
      </c>
      <c r="O192">
        <f t="shared" si="31"/>
        <v>383076.89757257141</v>
      </c>
      <c r="P192" s="12">
        <f t="shared" si="29"/>
        <v>637591.51870387327</v>
      </c>
      <c r="Q192" s="152">
        <f t="shared" si="42"/>
        <v>26259.754458401701</v>
      </c>
      <c r="R192" s="152">
        <f t="shared" si="32"/>
        <v>280774.37558970356</v>
      </c>
      <c r="S192" s="150">
        <f t="shared" si="43"/>
        <v>3.9556683130714795E-2</v>
      </c>
      <c r="T192">
        <f t="shared" si="45"/>
        <v>9078922.4724699426</v>
      </c>
      <c r="U192">
        <f t="shared" si="33"/>
        <v>535288.99672100542</v>
      </c>
      <c r="V192">
        <f t="shared" si="30"/>
        <v>16.96078665559029</v>
      </c>
      <c r="W192">
        <f t="shared" si="34"/>
        <v>1.6960786655590289E-2</v>
      </c>
    </row>
    <row r="193" spans="2:23">
      <c r="B193" s="15">
        <v>42566</v>
      </c>
      <c r="C193" s="12">
        <f>VLOOKUP(B193,'Hash distribution and Revenue '!$B$130:$Q$748,16,0)</f>
        <v>649621.95310754562</v>
      </c>
      <c r="D193">
        <f>VLOOKUP(B193,'Hash distribution and Revenue '!A195:Q813,3,0)</f>
        <v>1.5215072270000001</v>
      </c>
      <c r="E193" s="12">
        <f t="shared" si="39"/>
        <v>1521507.2270000002</v>
      </c>
      <c r="F193" s="12">
        <f t="shared" si="40"/>
        <v>434716.3505714286</v>
      </c>
      <c r="G193">
        <f t="shared" si="35"/>
        <v>12519830.896457143</v>
      </c>
      <c r="H193">
        <f t="shared" si="36"/>
        <v>1590018.5238500573</v>
      </c>
      <c r="I193" s="21">
        <f t="shared" si="41"/>
        <v>1372262.8936152491</v>
      </c>
      <c r="J193">
        <f t="shared" si="37"/>
        <v>751189.85378742858</v>
      </c>
      <c r="K193">
        <f t="shared" ref="K193:K256" si="46">G193*$K$2</f>
        <v>751189.85378742858</v>
      </c>
      <c r="L193">
        <f t="shared" ref="L193:L256" si="47">G193*$L$2</f>
        <v>536564.18127673469</v>
      </c>
      <c r="M193">
        <f t="shared" ref="M193:M256" si="48">G193*$M$2</f>
        <v>375594.92689371429</v>
      </c>
      <c r="N193">
        <f t="shared" si="38"/>
        <v>249543.63242195506</v>
      </c>
      <c r="O193">
        <f t="shared" si="31"/>
        <v>375594.92689371429</v>
      </c>
      <c r="P193" s="12">
        <f t="shared" ref="P193:P256" si="49">M193+N193</f>
        <v>625138.55931566935</v>
      </c>
      <c r="Q193" s="152">
        <f t="shared" si="42"/>
        <v>24483.393791876268</v>
      </c>
      <c r="R193" s="152">
        <f t="shared" si="32"/>
        <v>274027.02621383133</v>
      </c>
      <c r="S193" s="150">
        <f t="shared" si="43"/>
        <v>3.7688679815632731E-2</v>
      </c>
      <c r="T193">
        <f t="shared" si="45"/>
        <v>8901599.7673810292</v>
      </c>
      <c r="U193">
        <f t="shared" si="33"/>
        <v>523570.65863578639</v>
      </c>
      <c r="V193">
        <f t="shared" ref="V193:V256" si="50">T193/U193</f>
        <v>17.001716235541164</v>
      </c>
      <c r="W193">
        <f t="shared" si="34"/>
        <v>1.7001716235541163E-2</v>
      </c>
    </row>
    <row r="194" spans="2:23">
      <c r="B194" s="15">
        <v>42569</v>
      </c>
      <c r="C194" s="12">
        <f>VLOOKUP(B194,'Hash distribution and Revenue '!$B$130:$Q$748,16,0)</f>
        <v>660582.70173680643</v>
      </c>
      <c r="D194">
        <f>VLOOKUP(B194,'Hash distribution and Revenue '!A196:Q814,3,0)</f>
        <v>1.5245381179999999</v>
      </c>
      <c r="E194" s="12">
        <f t="shared" si="39"/>
        <v>1524538.118</v>
      </c>
      <c r="F194" s="12">
        <f t="shared" si="40"/>
        <v>435582.31942857144</v>
      </c>
      <c r="G194">
        <f t="shared" si="35"/>
        <v>12544770.799542855</v>
      </c>
      <c r="H194">
        <f t="shared" si="36"/>
        <v>1593185.8915419427</v>
      </c>
      <c r="I194" s="21">
        <f t="shared" si="41"/>
        <v>1374996.4851356081</v>
      </c>
      <c r="J194">
        <f t="shared" si="37"/>
        <v>752686.24797257129</v>
      </c>
      <c r="K194">
        <f t="shared" si="46"/>
        <v>752686.24797257129</v>
      </c>
      <c r="L194">
        <f t="shared" si="47"/>
        <v>537633.03426612238</v>
      </c>
      <c r="M194">
        <f t="shared" si="48"/>
        <v>376343.12398628565</v>
      </c>
      <c r="N194">
        <f t="shared" si="38"/>
        <v>250040.73130929083</v>
      </c>
      <c r="O194">
        <f t="shared" ref="O194:O257" si="51">P194-N194</f>
        <v>376343.12398628565</v>
      </c>
      <c r="P194" s="12">
        <f t="shared" si="49"/>
        <v>626383.8552955765</v>
      </c>
      <c r="Q194" s="152">
        <f t="shared" si="42"/>
        <v>34198.846441229922</v>
      </c>
      <c r="R194" s="152">
        <f t="shared" ref="R194:R257" si="52">C194-O194</f>
        <v>284239.57775052078</v>
      </c>
      <c r="S194" s="150">
        <f t="shared" si="43"/>
        <v>5.1770726589288808E-2</v>
      </c>
      <c r="T194">
        <f t="shared" si="45"/>
        <v>8919332.0384749696</v>
      </c>
      <c r="U194">
        <f t="shared" ref="U194:U257" si="53">N194+R194</f>
        <v>534280.30905981164</v>
      </c>
      <c r="V194">
        <f t="shared" si="50"/>
        <v>16.694105860218905</v>
      </c>
      <c r="W194">
        <f t="shared" ref="W194:W257" si="54">V194/1000</f>
        <v>1.6694105860218904E-2</v>
      </c>
    </row>
    <row r="195" spans="2:23">
      <c r="B195" s="15">
        <v>42572</v>
      </c>
      <c r="C195" s="12">
        <f>VLOOKUP(B195,'Hash distribution and Revenue '!$B$130:$Q$748,16,0)</f>
        <v>642050.85411577707</v>
      </c>
      <c r="D195">
        <f>VLOOKUP(B195,'Hash distribution and Revenue '!A197:Q815,3,0)</f>
        <v>1.500475064</v>
      </c>
      <c r="E195" s="12">
        <f t="shared" si="39"/>
        <v>1500475.064</v>
      </c>
      <c r="F195" s="12">
        <f t="shared" si="40"/>
        <v>428707.16114285716</v>
      </c>
      <c r="G195">
        <f t="shared" si="35"/>
        <v>12346766.240914285</v>
      </c>
      <c r="H195">
        <f t="shared" si="36"/>
        <v>1568039.3125961144</v>
      </c>
      <c r="I195" s="21">
        <f t="shared" si="41"/>
        <v>1353293.7711916408</v>
      </c>
      <c r="J195">
        <f t="shared" si="37"/>
        <v>740805.97445485706</v>
      </c>
      <c r="K195">
        <f t="shared" si="46"/>
        <v>740805.97445485706</v>
      </c>
      <c r="L195">
        <f t="shared" si="47"/>
        <v>529147.12461061217</v>
      </c>
      <c r="M195">
        <f t="shared" si="48"/>
        <v>370402.98722742853</v>
      </c>
      <c r="N195">
        <f t="shared" si="38"/>
        <v>246094.13033640859</v>
      </c>
      <c r="O195">
        <f t="shared" si="51"/>
        <v>370402.98722742847</v>
      </c>
      <c r="P195" s="12">
        <f t="shared" si="49"/>
        <v>616497.11756383709</v>
      </c>
      <c r="Q195" s="152">
        <f t="shared" si="42"/>
        <v>25553.736551939975</v>
      </c>
      <c r="R195" s="152">
        <f t="shared" si="52"/>
        <v>271647.8668883486</v>
      </c>
      <c r="S195" s="150">
        <f t="shared" si="43"/>
        <v>3.9800175310306538E-2</v>
      </c>
      <c r="T195">
        <f t="shared" si="45"/>
        <v>8778550.7972900569</v>
      </c>
      <c r="U195">
        <f t="shared" si="53"/>
        <v>517741.99722475722</v>
      </c>
      <c r="V195">
        <f t="shared" si="50"/>
        <v>16.955454346654431</v>
      </c>
      <c r="W195">
        <f t="shared" si="54"/>
        <v>1.6955454346654433E-2</v>
      </c>
    </row>
    <row r="196" spans="2:23">
      <c r="B196" s="15">
        <v>42575</v>
      </c>
      <c r="C196" s="12">
        <f>VLOOKUP(B196,'Hash distribution and Revenue '!$B$130:$Q$748,16,0)</f>
        <v>641790.22302348982</v>
      </c>
      <c r="D196">
        <f>VLOOKUP(B196,'Hash distribution and Revenue '!A198:Q816,3,0)</f>
        <v>1.5083260759999999</v>
      </c>
      <c r="E196" s="12">
        <f t="shared" si="39"/>
        <v>1508326.0759999999</v>
      </c>
      <c r="F196" s="12">
        <f t="shared" si="40"/>
        <v>430950.3074285714</v>
      </c>
      <c r="G196">
        <f t="shared" si="35"/>
        <v>12411368.853942856</v>
      </c>
      <c r="H196">
        <f t="shared" si="36"/>
        <v>1576243.8444507427</v>
      </c>
      <c r="I196" s="21">
        <f t="shared" si="41"/>
        <v>1360374.6790268081</v>
      </c>
      <c r="J196">
        <f t="shared" si="37"/>
        <v>744682.13123657135</v>
      </c>
      <c r="K196">
        <f t="shared" si="46"/>
        <v>744682.13123657135</v>
      </c>
      <c r="L196">
        <f t="shared" si="47"/>
        <v>531915.80802612239</v>
      </c>
      <c r="M196">
        <f t="shared" si="48"/>
        <v>372341.06561828568</v>
      </c>
      <c r="N196">
        <f t="shared" si="38"/>
        <v>247381.78117230456</v>
      </c>
      <c r="O196">
        <f t="shared" si="51"/>
        <v>372341.06561828568</v>
      </c>
      <c r="P196" s="12">
        <f t="shared" si="49"/>
        <v>619722.84679059021</v>
      </c>
      <c r="Q196" s="152">
        <f t="shared" si="42"/>
        <v>22067.376232899609</v>
      </c>
      <c r="R196" s="152">
        <f t="shared" si="52"/>
        <v>269449.15740520414</v>
      </c>
      <c r="S196" s="150">
        <f t="shared" si="43"/>
        <v>3.4384095365210844E-2</v>
      </c>
      <c r="T196">
        <f t="shared" si="45"/>
        <v>8824483.255153371</v>
      </c>
      <c r="U196">
        <f t="shared" si="53"/>
        <v>516830.93857750867</v>
      </c>
      <c r="V196">
        <f t="shared" si="50"/>
        <v>17.074216337437722</v>
      </c>
      <c r="W196">
        <f t="shared" si="54"/>
        <v>1.7074216337437723E-2</v>
      </c>
    </row>
    <row r="197" spans="2:23">
      <c r="B197" s="15">
        <v>42578</v>
      </c>
      <c r="C197" s="12">
        <f>VLOOKUP(B197,'Hash distribution and Revenue '!$B$130:$Q$748,16,0)</f>
        <v>593019.52736975241</v>
      </c>
      <c r="D197">
        <f>VLOOKUP(B197,'Hash distribution and Revenue '!A199:Q817,3,0)</f>
        <v>1.4084661629999999</v>
      </c>
      <c r="E197" s="12">
        <f t="shared" si="39"/>
        <v>1408466.1629999999</v>
      </c>
      <c r="F197" s="12">
        <f t="shared" si="40"/>
        <v>402418.9037142857</v>
      </c>
      <c r="G197">
        <f t="shared" si="35"/>
        <v>11589664.426971428</v>
      </c>
      <c r="H197">
        <f t="shared" si="36"/>
        <v>1471887.3822253714</v>
      </c>
      <c r="I197" s="21">
        <f t="shared" si="41"/>
        <v>1270310.0045134041</v>
      </c>
      <c r="J197">
        <f t="shared" si="37"/>
        <v>695379.86561828561</v>
      </c>
      <c r="K197">
        <f t="shared" si="46"/>
        <v>695379.86561828561</v>
      </c>
      <c r="L197">
        <f t="shared" si="47"/>
        <v>496699.9040130612</v>
      </c>
      <c r="M197">
        <f t="shared" si="48"/>
        <v>347689.9328091428</v>
      </c>
      <c r="N197">
        <f t="shared" si="38"/>
        <v>231003.67597428014</v>
      </c>
      <c r="O197">
        <f t="shared" si="51"/>
        <v>347689.93280914286</v>
      </c>
      <c r="P197" s="12">
        <f t="shared" si="49"/>
        <v>578693.60878342297</v>
      </c>
      <c r="Q197" s="152">
        <f t="shared" si="42"/>
        <v>14325.918586329441</v>
      </c>
      <c r="R197" s="152">
        <f t="shared" si="52"/>
        <v>245329.59456060955</v>
      </c>
      <c r="S197" s="150">
        <f t="shared" si="43"/>
        <v>2.4157583224737753E-2</v>
      </c>
      <c r="T197">
        <f t="shared" si="45"/>
        <v>8240251.4075766848</v>
      </c>
      <c r="U197">
        <f t="shared" si="53"/>
        <v>476333.27053488966</v>
      </c>
      <c r="V197">
        <f t="shared" si="50"/>
        <v>17.299340435160968</v>
      </c>
      <c r="W197">
        <f t="shared" si="54"/>
        <v>1.7299340435160966E-2</v>
      </c>
    </row>
    <row r="198" spans="2:23">
      <c r="B198" s="15">
        <v>42581</v>
      </c>
      <c r="C198" s="12">
        <f>VLOOKUP(B198,'Hash distribution and Revenue '!$B$130:$Q$748,16,0)</f>
        <v>582790.49865004688</v>
      </c>
      <c r="D198">
        <f>VLOOKUP(B198,'Hash distribution and Revenue '!A200:Q818,3,0)</f>
        <v>1.3826922930000001</v>
      </c>
      <c r="E198" s="12">
        <f t="shared" si="39"/>
        <v>1382692.2930000001</v>
      </c>
      <c r="F198" s="12">
        <f t="shared" si="40"/>
        <v>395054.94085714285</v>
      </c>
      <c r="G198">
        <f t="shared" ref="G198:G261" si="55">F198*1.2*24</f>
        <v>11377582.296685714</v>
      </c>
      <c r="H198">
        <f t="shared" ref="H198:H261" si="56">G198*0.127</f>
        <v>1444952.9516790858</v>
      </c>
      <c r="I198" s="21">
        <f t="shared" si="41"/>
        <v>1247064.2881617306</v>
      </c>
      <c r="J198">
        <f t="shared" ref="J198:J261" si="57">G198*0.06</f>
        <v>682654.93780114281</v>
      </c>
      <c r="K198">
        <f t="shared" si="46"/>
        <v>682654.93780114281</v>
      </c>
      <c r="L198">
        <f t="shared" si="47"/>
        <v>487610.6698579592</v>
      </c>
      <c r="M198">
        <f t="shared" si="48"/>
        <v>341327.4689005714</v>
      </c>
      <c r="N198">
        <f t="shared" ref="N198:N218" si="58">F198*2200/7/547.5</f>
        <v>226776.48268381326</v>
      </c>
      <c r="O198">
        <f t="shared" si="51"/>
        <v>341327.4689005714</v>
      </c>
      <c r="P198" s="12">
        <f t="shared" si="49"/>
        <v>568103.95158438466</v>
      </c>
      <c r="Q198" s="152">
        <f t="shared" si="42"/>
        <v>14686.54706566222</v>
      </c>
      <c r="R198" s="152">
        <f t="shared" si="52"/>
        <v>241463.02974947548</v>
      </c>
      <c r="S198" s="150">
        <f t="shared" si="43"/>
        <v>2.5200388646832033E-2</v>
      </c>
      <c r="T198">
        <f t="shared" si="45"/>
        <v>8089461.0129435426</v>
      </c>
      <c r="U198">
        <f t="shared" si="53"/>
        <v>468239.51243328874</v>
      </c>
      <c r="V198">
        <f t="shared" si="50"/>
        <v>17.276331446069641</v>
      </c>
      <c r="W198">
        <f t="shared" si="54"/>
        <v>1.7276331446069642E-2</v>
      </c>
    </row>
    <row r="199" spans="2:23">
      <c r="B199" s="15">
        <v>42584</v>
      </c>
      <c r="C199" s="12">
        <f>VLOOKUP(B199,'Hash distribution and Revenue '!$B$130:$Q$748,16,0)</f>
        <v>506253.72099651978</v>
      </c>
      <c r="D199">
        <f>VLOOKUP(B199,'Hash distribution and Revenue '!A201:Q819,3,0)</f>
        <v>1.4342400319999999</v>
      </c>
      <c r="E199" s="12">
        <f t="shared" ref="E199:E262" si="59">D199*1000000</f>
        <v>1434240.0319999999</v>
      </c>
      <c r="F199" s="12">
        <f t="shared" ref="F199:F218" si="60">E199/3.5</f>
        <v>409782.86628571426</v>
      </c>
      <c r="G199">
        <f t="shared" si="55"/>
        <v>11801746.549028572</v>
      </c>
      <c r="H199">
        <f t="shared" si="56"/>
        <v>1498821.8117266286</v>
      </c>
      <c r="I199" s="21">
        <f t="shared" ref="I199:I262" si="61">G199*$I$5</f>
        <v>1293555.7199631673</v>
      </c>
      <c r="J199">
        <f t="shared" si="57"/>
        <v>708104.79294171429</v>
      </c>
      <c r="K199">
        <f t="shared" si="46"/>
        <v>708104.79294171429</v>
      </c>
      <c r="L199">
        <f t="shared" si="47"/>
        <v>505789.13781551021</v>
      </c>
      <c r="M199">
        <f t="shared" si="48"/>
        <v>354052.39647085714</v>
      </c>
      <c r="N199">
        <f t="shared" si="58"/>
        <v>235230.86910073616</v>
      </c>
      <c r="O199">
        <f t="shared" si="51"/>
        <v>354052.39647085714</v>
      </c>
      <c r="P199" s="12">
        <f t="shared" si="49"/>
        <v>589283.26557159331</v>
      </c>
      <c r="Q199" s="152">
        <f t="shared" ref="Q199:Q262" si="62">C199-P199</f>
        <v>-83029.544575073523</v>
      </c>
      <c r="R199" s="152">
        <f t="shared" si="52"/>
        <v>152201.32452566264</v>
      </c>
      <c r="S199" s="150">
        <f t="shared" ref="S199:S262" si="63">(C199-P199)/C199</f>
        <v>-0.16400777146217618</v>
      </c>
      <c r="T199">
        <f t="shared" si="45"/>
        <v>8391041.7963593137</v>
      </c>
      <c r="U199">
        <f t="shared" si="53"/>
        <v>387432.1936263988</v>
      </c>
      <c r="V199">
        <f t="shared" si="50"/>
        <v>21.65809123350963</v>
      </c>
      <c r="W199">
        <f t="shared" si="54"/>
        <v>2.1658091233509629E-2</v>
      </c>
    </row>
    <row r="200" spans="2:23">
      <c r="B200" s="15">
        <v>42587</v>
      </c>
      <c r="C200" s="12">
        <f>VLOOKUP(B200,'Hash distribution and Revenue '!$B$130:$Q$748,16,0)</f>
        <v>603579.83450021665</v>
      </c>
      <c r="D200">
        <f>VLOOKUP(B200,'Hash distribution and Revenue '!A202:Q820,3,0)</f>
        <v>1.5395354510000001</v>
      </c>
      <c r="E200" s="12">
        <f t="shared" si="59"/>
        <v>1539535.4510000001</v>
      </c>
      <c r="F200" s="12">
        <f t="shared" si="60"/>
        <v>439867.27171428577</v>
      </c>
      <c r="G200">
        <f t="shared" si="55"/>
        <v>12668177.425371431</v>
      </c>
      <c r="H200">
        <f t="shared" si="56"/>
        <v>1608858.5330221718</v>
      </c>
      <c r="I200" s="21">
        <f t="shared" si="61"/>
        <v>1388522.7328023186</v>
      </c>
      <c r="J200">
        <f t="shared" si="57"/>
        <v>760090.64552228583</v>
      </c>
      <c r="K200">
        <f t="shared" si="46"/>
        <v>760090.64552228583</v>
      </c>
      <c r="L200">
        <f t="shared" si="47"/>
        <v>542921.88965877565</v>
      </c>
      <c r="M200">
        <f t="shared" si="48"/>
        <v>380045.32276114292</v>
      </c>
      <c r="N200">
        <f t="shared" si="58"/>
        <v>252500.45603951172</v>
      </c>
      <c r="O200">
        <f t="shared" si="51"/>
        <v>380045.32276114298</v>
      </c>
      <c r="P200" s="12">
        <f t="shared" si="49"/>
        <v>632545.77880065469</v>
      </c>
      <c r="Q200" s="152">
        <f t="shared" si="62"/>
        <v>-28965.944300438045</v>
      </c>
      <c r="R200" s="152">
        <f t="shared" si="52"/>
        <v>223534.51173907367</v>
      </c>
      <c r="S200" s="150">
        <f t="shared" si="63"/>
        <v>-4.7990245274550584E-2</v>
      </c>
      <c r="T200">
        <f t="shared" si="45"/>
        <v>9007074.1494390871</v>
      </c>
      <c r="U200">
        <f t="shared" si="53"/>
        <v>476034.96777858539</v>
      </c>
      <c r="V200">
        <f t="shared" si="50"/>
        <v>18.921034711946792</v>
      </c>
      <c r="W200">
        <f t="shared" si="54"/>
        <v>1.8921034711946793E-2</v>
      </c>
    </row>
    <row r="201" spans="2:23">
      <c r="B201" s="15">
        <v>42590</v>
      </c>
      <c r="C201" s="12">
        <f>VLOOKUP(B201,'Hash distribution and Revenue '!$B$130:$Q$748,16,0)</f>
        <v>656694.13780610985</v>
      </c>
      <c r="D201">
        <f>VLOOKUP(B201,'Hash distribution and Revenue '!A203:Q821,3,0)</f>
        <v>1.6296410109999999</v>
      </c>
      <c r="E201" s="12">
        <f t="shared" si="59"/>
        <v>1629641.0109999999</v>
      </c>
      <c r="F201" s="12">
        <f t="shared" si="60"/>
        <v>465611.71742857143</v>
      </c>
      <c r="G201">
        <f t="shared" si="55"/>
        <v>13409617.461942857</v>
      </c>
      <c r="H201">
        <f t="shared" si="56"/>
        <v>1703021.4176667428</v>
      </c>
      <c r="I201" s="21">
        <f t="shared" si="61"/>
        <v>1469789.8568108082</v>
      </c>
      <c r="J201">
        <f t="shared" si="57"/>
        <v>804577.04771657137</v>
      </c>
      <c r="K201">
        <f t="shared" si="46"/>
        <v>804577.04771657137</v>
      </c>
      <c r="L201">
        <f t="shared" si="47"/>
        <v>574697.89122612251</v>
      </c>
      <c r="M201">
        <f t="shared" si="48"/>
        <v>402288.52385828568</v>
      </c>
      <c r="N201">
        <f t="shared" si="58"/>
        <v>267278.74190289818</v>
      </c>
      <c r="O201">
        <f t="shared" si="51"/>
        <v>402288.52385828563</v>
      </c>
      <c r="P201" s="12">
        <f t="shared" si="49"/>
        <v>669567.26576118381</v>
      </c>
      <c r="Q201" s="152">
        <f t="shared" si="62"/>
        <v>-12873.127955073956</v>
      </c>
      <c r="R201" s="152">
        <f t="shared" si="52"/>
        <v>254405.61394782423</v>
      </c>
      <c r="S201" s="150">
        <f t="shared" si="63"/>
        <v>-1.9602928081679894E-2</v>
      </c>
      <c r="T201">
        <f t="shared" si="45"/>
        <v>9534238.0154413711</v>
      </c>
      <c r="U201">
        <f t="shared" si="53"/>
        <v>521684.35585072241</v>
      </c>
      <c r="V201">
        <f t="shared" si="50"/>
        <v>18.275874882032209</v>
      </c>
      <c r="W201">
        <f t="shared" si="54"/>
        <v>1.8275874882032209E-2</v>
      </c>
    </row>
    <row r="202" spans="2:23">
      <c r="B202" s="15">
        <v>42593</v>
      </c>
      <c r="C202" s="12">
        <f>VLOOKUP(B202,'Hash distribution and Revenue '!$B$130:$Q$748,16,0)</f>
        <v>621358.11921274103</v>
      </c>
      <c r="D202">
        <f>VLOOKUP(B202,'Hash distribution and Revenue '!A204:Q822,3,0)</f>
        <v>1.547003294</v>
      </c>
      <c r="E202" s="12">
        <f t="shared" si="59"/>
        <v>1547003.294</v>
      </c>
      <c r="F202" s="12">
        <f t="shared" si="60"/>
        <v>442000.94114285713</v>
      </c>
      <c r="G202">
        <f t="shared" si="55"/>
        <v>12729627.104914285</v>
      </c>
      <c r="H202">
        <f t="shared" si="56"/>
        <v>1616662.6423241142</v>
      </c>
      <c r="I202" s="21">
        <f t="shared" si="61"/>
        <v>1395258.0566064978</v>
      </c>
      <c r="J202">
        <f t="shared" si="57"/>
        <v>763777.62629485712</v>
      </c>
      <c r="K202">
        <f t="shared" si="46"/>
        <v>763777.62629485712</v>
      </c>
      <c r="L202">
        <f t="shared" si="47"/>
        <v>545555.44735346932</v>
      </c>
      <c r="M202">
        <f t="shared" si="48"/>
        <v>381888.81314742856</v>
      </c>
      <c r="N202">
        <f t="shared" si="58"/>
        <v>253725.26301742613</v>
      </c>
      <c r="O202">
        <f t="shared" si="51"/>
        <v>381888.81314742856</v>
      </c>
      <c r="P202" s="12">
        <f t="shared" si="49"/>
        <v>635614.07616485469</v>
      </c>
      <c r="Q202" s="152">
        <f t="shared" si="62"/>
        <v>-14255.956952113658</v>
      </c>
      <c r="R202" s="152">
        <f t="shared" si="52"/>
        <v>239469.30606531247</v>
      </c>
      <c r="S202" s="150">
        <f t="shared" si="63"/>
        <v>-2.2943221487434516E-2</v>
      </c>
      <c r="T202">
        <f t="shared" si="45"/>
        <v>9050764.8715940565</v>
      </c>
      <c r="U202">
        <f t="shared" si="53"/>
        <v>493194.5690827386</v>
      </c>
      <c r="V202">
        <f t="shared" si="50"/>
        <v>18.35130684514025</v>
      </c>
      <c r="W202">
        <f t="shared" si="54"/>
        <v>1.8351306845140251E-2</v>
      </c>
    </row>
    <row r="203" spans="2:23">
      <c r="B203" s="15">
        <v>42596</v>
      </c>
      <c r="C203" s="12">
        <f>VLOOKUP(B203,'Hash distribution and Revenue '!$B$130:$Q$748,16,0)</f>
        <v>579939.80189942778</v>
      </c>
      <c r="D203">
        <f>VLOOKUP(B203,'Hash distribution and Revenue '!A205:Q823,3,0)</f>
        <v>1.491087512</v>
      </c>
      <c r="E203" s="12">
        <f t="shared" si="59"/>
        <v>1491087.5120000001</v>
      </c>
      <c r="F203" s="12">
        <f t="shared" si="60"/>
        <v>426025.00342857145</v>
      </c>
      <c r="G203">
        <f t="shared" si="55"/>
        <v>12269520.098742858</v>
      </c>
      <c r="H203">
        <f t="shared" si="56"/>
        <v>1558229.052540343</v>
      </c>
      <c r="I203" s="21">
        <f t="shared" si="61"/>
        <v>1344827.042251494</v>
      </c>
      <c r="J203">
        <f t="shared" si="57"/>
        <v>736171.20592457138</v>
      </c>
      <c r="K203">
        <f t="shared" si="46"/>
        <v>736171.20592457138</v>
      </c>
      <c r="L203">
        <f t="shared" si="47"/>
        <v>525836.57566040824</v>
      </c>
      <c r="M203">
        <f t="shared" si="48"/>
        <v>368085.60296228569</v>
      </c>
      <c r="N203">
        <f t="shared" si="58"/>
        <v>244554.47033081728</v>
      </c>
      <c r="O203">
        <f t="shared" si="51"/>
        <v>368085.60296228563</v>
      </c>
      <c r="P203" s="12">
        <f t="shared" si="49"/>
        <v>612640.07329310291</v>
      </c>
      <c r="Q203" s="152">
        <f t="shared" si="62"/>
        <v>-32700.271393675124</v>
      </c>
      <c r="R203" s="152">
        <f t="shared" si="52"/>
        <v>211854.19893714215</v>
      </c>
      <c r="S203" s="150">
        <f t="shared" si="63"/>
        <v>-5.638563051988274E-2</v>
      </c>
      <c r="T203">
        <f t="shared" si="45"/>
        <v>8723628.7902061716</v>
      </c>
      <c r="U203">
        <f t="shared" si="53"/>
        <v>456408.66926795943</v>
      </c>
      <c r="V203">
        <f t="shared" si="50"/>
        <v>19.113635164288461</v>
      </c>
      <c r="W203">
        <f t="shared" si="54"/>
        <v>1.9113635164288462E-2</v>
      </c>
    </row>
    <row r="204" spans="2:23">
      <c r="B204" s="15">
        <v>42599</v>
      </c>
      <c r="C204" s="12">
        <f>VLOOKUP(B204,'Hash distribution and Revenue '!$B$130:$Q$748,16,0)</f>
        <v>552261.65691137547</v>
      </c>
      <c r="D204">
        <f>VLOOKUP(B204,'Hash distribution and Revenue '!A206:Q824,3,0)</f>
        <v>1.5214771309999999</v>
      </c>
      <c r="E204" s="12">
        <f t="shared" si="59"/>
        <v>1521477.1309999998</v>
      </c>
      <c r="F204" s="12">
        <f t="shared" si="60"/>
        <v>434707.75171428564</v>
      </c>
      <c r="G204">
        <f t="shared" si="55"/>
        <v>12519583.249371424</v>
      </c>
      <c r="H204">
        <f t="shared" si="56"/>
        <v>1589987.0726701708</v>
      </c>
      <c r="I204" s="21">
        <f t="shared" si="61"/>
        <v>1372235.7497257465</v>
      </c>
      <c r="J204">
        <f t="shared" si="57"/>
        <v>751174.99496228539</v>
      </c>
      <c r="K204">
        <f t="shared" si="46"/>
        <v>751174.99496228539</v>
      </c>
      <c r="L204">
        <f t="shared" si="47"/>
        <v>536553.56783020392</v>
      </c>
      <c r="M204">
        <f t="shared" si="48"/>
        <v>375587.49748114269</v>
      </c>
      <c r="N204">
        <f t="shared" si="58"/>
        <v>249538.6963526232</v>
      </c>
      <c r="O204">
        <f t="shared" si="51"/>
        <v>375587.49748114275</v>
      </c>
      <c r="P204" s="12">
        <f t="shared" si="49"/>
        <v>625126.19383376592</v>
      </c>
      <c r="Q204" s="152">
        <f t="shared" si="62"/>
        <v>-72864.536922390456</v>
      </c>
      <c r="R204" s="152">
        <f t="shared" si="52"/>
        <v>176674.15943023271</v>
      </c>
      <c r="S204" s="150">
        <f t="shared" si="63"/>
        <v>-0.13193843173885858</v>
      </c>
      <c r="T204">
        <f t="shared" si="45"/>
        <v>8901423.6903030816</v>
      </c>
      <c r="U204">
        <f t="shared" si="53"/>
        <v>426212.85578285588</v>
      </c>
      <c r="V204">
        <f t="shared" si="50"/>
        <v>20.884925383006561</v>
      </c>
      <c r="W204">
        <f t="shared" si="54"/>
        <v>2.0884925383006559E-2</v>
      </c>
    </row>
    <row r="205" spans="2:23">
      <c r="B205" s="15">
        <v>42602</v>
      </c>
      <c r="C205" s="12">
        <f>VLOOKUP(B205,'Hash distribution and Revenue '!$B$130:$Q$748,16,0)</f>
        <v>569763.94289038354</v>
      </c>
      <c r="D205">
        <f>VLOOKUP(B205,'Hash distribution and Revenue '!A207:Q825,3,0)</f>
        <v>1.5468128459999999</v>
      </c>
      <c r="E205" s="12">
        <f t="shared" si="59"/>
        <v>1546812.8459999999</v>
      </c>
      <c r="F205" s="12">
        <f t="shared" si="60"/>
        <v>441946.52742857143</v>
      </c>
      <c r="G205">
        <f t="shared" si="55"/>
        <v>12728059.989942856</v>
      </c>
      <c r="H205">
        <f t="shared" si="56"/>
        <v>1616463.6187227427</v>
      </c>
      <c r="I205" s="21">
        <f t="shared" si="61"/>
        <v>1395086.289611951</v>
      </c>
      <c r="J205">
        <f t="shared" si="57"/>
        <v>763683.59939657128</v>
      </c>
      <c r="K205">
        <f t="shared" si="46"/>
        <v>763683.59939657128</v>
      </c>
      <c r="L205">
        <f t="shared" si="47"/>
        <v>545488.28528326529</v>
      </c>
      <c r="M205">
        <f t="shared" si="48"/>
        <v>381841.79969828564</v>
      </c>
      <c r="N205">
        <f t="shared" si="58"/>
        <v>253694.0274867207</v>
      </c>
      <c r="O205">
        <f t="shared" si="51"/>
        <v>381841.79969828564</v>
      </c>
      <c r="P205" s="12">
        <f t="shared" si="49"/>
        <v>635535.82718500635</v>
      </c>
      <c r="Q205" s="152">
        <f t="shared" si="62"/>
        <v>-65771.884294622811</v>
      </c>
      <c r="R205" s="152">
        <f t="shared" si="52"/>
        <v>187922.14319209789</v>
      </c>
      <c r="S205" s="150">
        <f t="shared" si="63"/>
        <v>-0.11543707725863694</v>
      </c>
      <c r="T205">
        <f t="shared" si="45"/>
        <v>9049650.6528493706</v>
      </c>
      <c r="U205">
        <f t="shared" si="53"/>
        <v>441616.1706788186</v>
      </c>
      <c r="V205">
        <f t="shared" si="50"/>
        <v>20.49211793793452</v>
      </c>
      <c r="W205">
        <f t="shared" si="54"/>
        <v>2.0492117937934519E-2</v>
      </c>
    </row>
    <row r="206" spans="2:23">
      <c r="B206" s="15">
        <v>42605</v>
      </c>
      <c r="C206" s="12">
        <f>VLOOKUP(B206,'Hash distribution and Revenue '!$B$130:$Q$748,16,0)</f>
        <v>588532.33989497204</v>
      </c>
      <c r="D206">
        <f>VLOOKUP(B206,'Hash distribution and Revenue '!A208:Q826,3,0)</f>
        <v>1.5930827519999999</v>
      </c>
      <c r="E206" s="12">
        <f t="shared" si="59"/>
        <v>1593082.7519999999</v>
      </c>
      <c r="F206" s="12">
        <f t="shared" si="60"/>
        <v>455166.50057142851</v>
      </c>
      <c r="G206">
        <f t="shared" si="55"/>
        <v>13108795.216457142</v>
      </c>
      <c r="H206">
        <f t="shared" si="56"/>
        <v>1664816.9924900569</v>
      </c>
      <c r="I206" s="21">
        <f t="shared" si="61"/>
        <v>1436817.5899752488</v>
      </c>
      <c r="J206">
        <f t="shared" si="57"/>
        <v>786527.71298742841</v>
      </c>
      <c r="K206">
        <f t="shared" si="46"/>
        <v>786527.71298742841</v>
      </c>
      <c r="L206">
        <f t="shared" si="47"/>
        <v>561805.50927673467</v>
      </c>
      <c r="M206">
        <f t="shared" si="48"/>
        <v>393263.85649371421</v>
      </c>
      <c r="N206">
        <f t="shared" si="58"/>
        <v>261282.79223930661</v>
      </c>
      <c r="O206">
        <f t="shared" si="51"/>
        <v>393263.85649371415</v>
      </c>
      <c r="P206" s="12">
        <f t="shared" si="49"/>
        <v>654546.64873302076</v>
      </c>
      <c r="Q206" s="152">
        <f t="shared" si="62"/>
        <v>-66014.308838048717</v>
      </c>
      <c r="R206" s="152">
        <f t="shared" si="52"/>
        <v>195268.48340125789</v>
      </c>
      <c r="S206" s="150">
        <f t="shared" si="63"/>
        <v>-0.11216768283256866</v>
      </c>
      <c r="T206">
        <f t="shared" si="45"/>
        <v>9320353.3989010267</v>
      </c>
      <c r="U206">
        <f t="shared" si="53"/>
        <v>456551.27564056451</v>
      </c>
      <c r="V206">
        <f t="shared" si="50"/>
        <v>20.414691396544889</v>
      </c>
      <c r="W206">
        <f t="shared" si="54"/>
        <v>2.0414691396544889E-2</v>
      </c>
    </row>
    <row r="207" spans="2:23">
      <c r="B207" s="15">
        <v>42608</v>
      </c>
      <c r="C207" s="12">
        <f>VLOOKUP(B207,'Hash distribution and Revenue '!$B$130:$Q$748,16,0)</f>
        <v>615336.15227247286</v>
      </c>
      <c r="D207">
        <f>VLOOKUP(B207,'Hash distribution and Revenue '!A209:Q827,3,0)</f>
        <v>1.6764417330000001</v>
      </c>
      <c r="E207" s="12">
        <f t="shared" si="59"/>
        <v>1676441.733</v>
      </c>
      <c r="F207" s="12">
        <f t="shared" si="60"/>
        <v>478983.3522857143</v>
      </c>
      <c r="G207">
        <f t="shared" si="55"/>
        <v>13794720.54582857</v>
      </c>
      <c r="H207">
        <f t="shared" si="56"/>
        <v>1751929.5093202284</v>
      </c>
      <c r="I207" s="21">
        <f t="shared" si="61"/>
        <v>1511999.9055409958</v>
      </c>
      <c r="J207">
        <f t="shared" si="57"/>
        <v>827683.23274971417</v>
      </c>
      <c r="K207">
        <f t="shared" si="46"/>
        <v>827683.23274971417</v>
      </c>
      <c r="L207">
        <f t="shared" si="47"/>
        <v>591202.30910693866</v>
      </c>
      <c r="M207">
        <f t="shared" si="48"/>
        <v>413841.61637485708</v>
      </c>
      <c r="N207">
        <f t="shared" si="58"/>
        <v>274954.56621750072</v>
      </c>
      <c r="O207">
        <f t="shared" si="51"/>
        <v>413841.61637485703</v>
      </c>
      <c r="P207" s="12">
        <f t="shared" si="49"/>
        <v>688796.18259235774</v>
      </c>
      <c r="Q207" s="152">
        <f t="shared" si="62"/>
        <v>-73460.030319884885</v>
      </c>
      <c r="R207" s="152">
        <f t="shared" si="52"/>
        <v>201494.53589761583</v>
      </c>
      <c r="S207" s="150">
        <f t="shared" si="63"/>
        <v>-0.11938195090373391</v>
      </c>
      <c r="T207">
        <f t="shared" si="45"/>
        <v>9808046.3080841117</v>
      </c>
      <c r="U207">
        <f t="shared" si="53"/>
        <v>476449.10211511655</v>
      </c>
      <c r="V207">
        <f t="shared" si="50"/>
        <v>20.585716846863434</v>
      </c>
      <c r="W207">
        <f t="shared" si="54"/>
        <v>2.0585716846863434E-2</v>
      </c>
    </row>
    <row r="208" spans="2:23">
      <c r="B208" s="15">
        <v>42611</v>
      </c>
      <c r="C208" s="12">
        <f>VLOOKUP(B208,'Hash distribution and Revenue '!$B$130:$Q$748,16,0)</f>
        <v>568071.78049328434</v>
      </c>
      <c r="D208">
        <f>VLOOKUP(B208,'Hash distribution and Revenue '!A210:Q828,3,0)</f>
        <v>1.5869080120000001</v>
      </c>
      <c r="E208" s="12">
        <f t="shared" si="59"/>
        <v>1586908.0120000001</v>
      </c>
      <c r="F208" s="12">
        <f t="shared" si="60"/>
        <v>453402.28914285719</v>
      </c>
      <c r="G208">
        <f t="shared" si="55"/>
        <v>13057985.927314287</v>
      </c>
      <c r="H208">
        <f t="shared" si="56"/>
        <v>1658364.2127689144</v>
      </c>
      <c r="I208" s="21">
        <f t="shared" si="61"/>
        <v>1431248.5289616981</v>
      </c>
      <c r="J208">
        <f t="shared" si="57"/>
        <v>783479.15563885716</v>
      </c>
      <c r="K208">
        <f t="shared" si="46"/>
        <v>783479.15563885716</v>
      </c>
      <c r="L208">
        <f t="shared" si="47"/>
        <v>559627.96831346944</v>
      </c>
      <c r="M208">
        <f t="shared" si="48"/>
        <v>391739.57781942858</v>
      </c>
      <c r="N208">
        <f t="shared" si="58"/>
        <v>260270.06813158144</v>
      </c>
      <c r="O208">
        <f t="shared" si="51"/>
        <v>391739.57781942864</v>
      </c>
      <c r="P208" s="12">
        <f t="shared" si="49"/>
        <v>652009.64595101005</v>
      </c>
      <c r="Q208" s="152">
        <f t="shared" si="62"/>
        <v>-83937.865457725711</v>
      </c>
      <c r="R208" s="152">
        <f t="shared" si="52"/>
        <v>176332.2026738557</v>
      </c>
      <c r="S208" s="150">
        <f t="shared" si="63"/>
        <v>-0.14775925919931876</v>
      </c>
      <c r="T208">
        <f t="shared" si="45"/>
        <v>9284227.9943204578</v>
      </c>
      <c r="U208">
        <f t="shared" si="53"/>
        <v>436602.27080543712</v>
      </c>
      <c r="V208">
        <f t="shared" si="50"/>
        <v>21.264726766521523</v>
      </c>
      <c r="W208">
        <f t="shared" si="54"/>
        <v>2.1264726766521524E-2</v>
      </c>
    </row>
    <row r="209" spans="2:23">
      <c r="B209" s="15">
        <v>42614</v>
      </c>
      <c r="C209" s="12">
        <f>VLOOKUP(B209,'Hash distribution and Revenue '!$B$130:$Q$748,16,0)</f>
        <v>565763.52386688034</v>
      </c>
      <c r="D209">
        <f>VLOOKUP(B209,'Hash distribution and Revenue '!A211:Q829,3,0)</f>
        <v>1.589814836</v>
      </c>
      <c r="E209" s="12">
        <f t="shared" si="59"/>
        <v>1589814.8359999999</v>
      </c>
      <c r="F209" s="12">
        <f t="shared" si="60"/>
        <v>454232.81028571428</v>
      </c>
      <c r="G209">
        <f t="shared" si="55"/>
        <v>13081904.93622857</v>
      </c>
      <c r="H209">
        <f t="shared" si="56"/>
        <v>1661401.9269010283</v>
      </c>
      <c r="I209" s="21">
        <f t="shared" si="61"/>
        <v>1433870.2231887672</v>
      </c>
      <c r="J209">
        <f t="shared" si="57"/>
        <v>784914.2961737141</v>
      </c>
      <c r="K209">
        <f t="shared" si="46"/>
        <v>784914.2961737141</v>
      </c>
      <c r="L209">
        <f t="shared" si="47"/>
        <v>560653.06869551016</v>
      </c>
      <c r="M209">
        <f t="shared" si="48"/>
        <v>392457.14808685705</v>
      </c>
      <c r="N209">
        <f t="shared" si="58"/>
        <v>260746.81868977725</v>
      </c>
      <c r="O209">
        <f t="shared" si="51"/>
        <v>392457.14808685705</v>
      </c>
      <c r="P209" s="12">
        <f t="shared" si="49"/>
        <v>653203.96677663433</v>
      </c>
      <c r="Q209" s="152">
        <f t="shared" si="62"/>
        <v>-87440.442909753998</v>
      </c>
      <c r="R209" s="152">
        <f t="shared" si="52"/>
        <v>173306.37578002329</v>
      </c>
      <c r="S209" s="150">
        <f t="shared" si="63"/>
        <v>-0.15455298763715994</v>
      </c>
      <c r="T209">
        <f t="shared" si="45"/>
        <v>9301234.4096585121</v>
      </c>
      <c r="U209">
        <f t="shared" si="53"/>
        <v>434053.19446980057</v>
      </c>
      <c r="V209">
        <f t="shared" si="50"/>
        <v>21.428789208705268</v>
      </c>
      <c r="W209">
        <f t="shared" si="54"/>
        <v>2.1428789208705269E-2</v>
      </c>
    </row>
    <row r="210" spans="2:23">
      <c r="B210" s="15">
        <v>42617</v>
      </c>
      <c r="C210" s="12">
        <f>VLOOKUP(B210,'Hash distribution and Revenue '!$B$130:$Q$748,16,0)</f>
        <v>613755.24536742328</v>
      </c>
      <c r="D210">
        <f>VLOOKUP(B210,'Hash distribution and Revenue '!A212:Q830,3,0)</f>
        <v>1.6217249890000001</v>
      </c>
      <c r="E210" s="12">
        <f t="shared" si="59"/>
        <v>1621724.9890000001</v>
      </c>
      <c r="F210" s="12">
        <f t="shared" si="60"/>
        <v>463349.99685714289</v>
      </c>
      <c r="G210">
        <f t="shared" si="55"/>
        <v>13344479.909485713</v>
      </c>
      <c r="H210">
        <f t="shared" si="56"/>
        <v>1694748.9485046854</v>
      </c>
      <c r="I210" s="21">
        <f t="shared" si="61"/>
        <v>1462650.3157932733</v>
      </c>
      <c r="J210">
        <f t="shared" si="57"/>
        <v>800668.79456914274</v>
      </c>
      <c r="K210">
        <f t="shared" si="46"/>
        <v>800668.79456914274</v>
      </c>
      <c r="L210">
        <f t="shared" si="47"/>
        <v>571906.28183510201</v>
      </c>
      <c r="M210">
        <f t="shared" si="48"/>
        <v>400334.39728457137</v>
      </c>
      <c r="N210">
        <f t="shared" si="58"/>
        <v>265980.42872425681</v>
      </c>
      <c r="O210">
        <f t="shared" si="51"/>
        <v>400334.39728457131</v>
      </c>
      <c r="P210" s="12">
        <f t="shared" si="49"/>
        <v>666314.82600882812</v>
      </c>
      <c r="Q210" s="152">
        <f t="shared" si="62"/>
        <v>-52559.580641404842</v>
      </c>
      <c r="R210" s="152">
        <f t="shared" si="52"/>
        <v>213420.84808285197</v>
      </c>
      <c r="S210" s="150">
        <f t="shared" si="63"/>
        <v>-8.5636059387060981E-2</v>
      </c>
      <c r="T210">
        <f t="shared" si="45"/>
        <v>9487925.215644341</v>
      </c>
      <c r="U210">
        <f t="shared" si="53"/>
        <v>479401.27680710878</v>
      </c>
      <c r="V210">
        <f t="shared" si="50"/>
        <v>19.791197217569966</v>
      </c>
      <c r="W210">
        <f t="shared" si="54"/>
        <v>1.9791197217569965E-2</v>
      </c>
    </row>
    <row r="211" spans="2:23">
      <c r="B211" s="15">
        <v>42620</v>
      </c>
      <c r="C211" s="12">
        <f>VLOOKUP(B211,'Hash distribution and Revenue '!$B$130:$Q$748,16,0)</f>
        <v>622430.36445259675</v>
      </c>
      <c r="D211">
        <f>VLOOKUP(B211,'Hash distribution and Revenue '!A213:Q831,3,0)</f>
        <v>1.62883076</v>
      </c>
      <c r="E211" s="12">
        <f t="shared" si="59"/>
        <v>1628830.76</v>
      </c>
      <c r="F211" s="12">
        <f t="shared" si="60"/>
        <v>465380.21714285715</v>
      </c>
      <c r="G211">
        <f t="shared" si="55"/>
        <v>13402950.253714286</v>
      </c>
      <c r="H211">
        <f t="shared" si="56"/>
        <v>1702174.6822217144</v>
      </c>
      <c r="I211" s="21">
        <f t="shared" si="61"/>
        <v>1469059.0831660409</v>
      </c>
      <c r="J211">
        <f t="shared" si="57"/>
        <v>804177.01522285712</v>
      </c>
      <c r="K211">
        <f t="shared" si="46"/>
        <v>804177.01522285712</v>
      </c>
      <c r="L211">
        <f t="shared" si="47"/>
        <v>574412.15373061225</v>
      </c>
      <c r="M211">
        <f t="shared" si="48"/>
        <v>402088.50761142856</v>
      </c>
      <c r="N211">
        <f t="shared" si="58"/>
        <v>267145.85198024416</v>
      </c>
      <c r="O211">
        <f t="shared" si="51"/>
        <v>402088.5076114285</v>
      </c>
      <c r="P211" s="12">
        <f t="shared" si="49"/>
        <v>669234.35959167266</v>
      </c>
      <c r="Q211" s="152">
        <f t="shared" si="62"/>
        <v>-46803.995139075909</v>
      </c>
      <c r="R211" s="152">
        <f t="shared" si="52"/>
        <v>220341.85684116825</v>
      </c>
      <c r="S211" s="150">
        <f t="shared" si="63"/>
        <v>-7.5195552486000905E-2</v>
      </c>
      <c r="T211">
        <f t="shared" si="45"/>
        <v>9529497.6303908564</v>
      </c>
      <c r="U211">
        <f t="shared" si="53"/>
        <v>487487.70882141241</v>
      </c>
      <c r="V211">
        <f t="shared" si="50"/>
        <v>19.548180308853528</v>
      </c>
      <c r="W211">
        <f t="shared" si="54"/>
        <v>1.9548180308853528E-2</v>
      </c>
    </row>
    <row r="212" spans="2:23">
      <c r="B212" s="15">
        <v>42623</v>
      </c>
      <c r="C212" s="12">
        <f>VLOOKUP(B212,'Hash distribution and Revenue '!$B$130:$Q$748,16,0)</f>
        <v>626045.23602026154</v>
      </c>
      <c r="D212">
        <f>VLOOKUP(B212,'Hash distribution and Revenue '!A214:Q832,3,0)</f>
        <v>1.6147215420000001</v>
      </c>
      <c r="E212" s="12">
        <f t="shared" si="59"/>
        <v>1614721.5420000001</v>
      </c>
      <c r="F212" s="12">
        <f t="shared" si="60"/>
        <v>461349.01200000005</v>
      </c>
      <c r="G212">
        <f t="shared" si="55"/>
        <v>13286851.545600001</v>
      </c>
      <c r="H212">
        <f t="shared" si="56"/>
        <v>1687430.1462912001</v>
      </c>
      <c r="I212" s="21">
        <f t="shared" si="61"/>
        <v>1456333.8354802288</v>
      </c>
      <c r="J212">
        <f t="shared" si="57"/>
        <v>797211.09273599996</v>
      </c>
      <c r="K212">
        <f t="shared" si="46"/>
        <v>797211.09273599996</v>
      </c>
      <c r="L212">
        <f t="shared" si="47"/>
        <v>569436.49481142859</v>
      </c>
      <c r="M212">
        <f t="shared" si="48"/>
        <v>398605.54636799998</v>
      </c>
      <c r="N212">
        <f t="shared" si="58"/>
        <v>264831.78771037183</v>
      </c>
      <c r="O212">
        <f t="shared" si="51"/>
        <v>398605.54636799992</v>
      </c>
      <c r="P212" s="12">
        <f t="shared" si="49"/>
        <v>663437.33407837176</v>
      </c>
      <c r="Q212" s="152">
        <f t="shared" si="62"/>
        <v>-37392.098058110219</v>
      </c>
      <c r="R212" s="152">
        <f t="shared" si="52"/>
        <v>227439.68965226162</v>
      </c>
      <c r="S212" s="150">
        <f t="shared" si="63"/>
        <v>-5.9727470008093871E-2</v>
      </c>
      <c r="T212">
        <f t="shared" si="45"/>
        <v>9446951.4489216004</v>
      </c>
      <c r="U212">
        <f t="shared" si="53"/>
        <v>492271.47736263345</v>
      </c>
      <c r="V212">
        <f t="shared" si="50"/>
        <v>19.190531816984535</v>
      </c>
      <c r="W212">
        <f t="shared" si="54"/>
        <v>1.9190531816984536E-2</v>
      </c>
    </row>
    <row r="213" spans="2:23">
      <c r="B213" s="15">
        <v>42626</v>
      </c>
      <c r="C213" s="12">
        <f>VLOOKUP(B213,'Hash distribution and Revenue '!$B$130:$Q$748,16,0)</f>
        <v>600287.35280819947</v>
      </c>
      <c r="D213">
        <f>VLOOKUP(B213,'Hash distribution and Revenue '!A215:Q833,3,0)</f>
        <v>1.620992306</v>
      </c>
      <c r="E213" s="12">
        <f t="shared" si="59"/>
        <v>1620992.3060000001</v>
      </c>
      <c r="F213" s="12">
        <f t="shared" si="60"/>
        <v>463140.6588571429</v>
      </c>
      <c r="G213">
        <f t="shared" si="55"/>
        <v>13338450.975085713</v>
      </c>
      <c r="H213">
        <f t="shared" si="56"/>
        <v>1693983.2738358856</v>
      </c>
      <c r="I213" s="21">
        <f t="shared" si="61"/>
        <v>1461989.5015192162</v>
      </c>
      <c r="J213">
        <f t="shared" si="57"/>
        <v>800307.05850514281</v>
      </c>
      <c r="K213">
        <f t="shared" si="46"/>
        <v>800307.05850514281</v>
      </c>
      <c r="L213">
        <f t="shared" si="47"/>
        <v>571647.89893224486</v>
      </c>
      <c r="M213">
        <f t="shared" si="48"/>
        <v>400153.5292525714</v>
      </c>
      <c r="N213">
        <f t="shared" si="58"/>
        <v>265860.26079209772</v>
      </c>
      <c r="O213">
        <f t="shared" si="51"/>
        <v>400153.52925257134</v>
      </c>
      <c r="P213" s="12">
        <f t="shared" si="49"/>
        <v>666013.79004466906</v>
      </c>
      <c r="Q213" s="152">
        <f t="shared" si="62"/>
        <v>-65726.437236469588</v>
      </c>
      <c r="R213" s="152">
        <f t="shared" si="52"/>
        <v>200133.82355562813</v>
      </c>
      <c r="S213" s="150">
        <f t="shared" si="63"/>
        <v>-0.10949162418464302</v>
      </c>
      <c r="T213">
        <f t="shared" si="45"/>
        <v>9483638.6432859413</v>
      </c>
      <c r="U213">
        <f t="shared" si="53"/>
        <v>465994.08434772585</v>
      </c>
      <c r="V213">
        <f t="shared" si="50"/>
        <v>20.351414238574815</v>
      </c>
      <c r="W213">
        <f t="shared" si="54"/>
        <v>2.0351414238574814E-2</v>
      </c>
    </row>
    <row r="214" spans="2:23">
      <c r="B214" s="15">
        <v>42629</v>
      </c>
      <c r="C214" s="12">
        <f>VLOOKUP(B214,'Hash distribution and Revenue '!$B$130:$Q$748,16,0)</f>
        <v>637470.04416086955</v>
      </c>
      <c r="D214">
        <f>VLOOKUP(B214,'Hash distribution and Revenue '!A216:Q834,3,0)</f>
        <v>1.7278368200000001</v>
      </c>
      <c r="E214" s="12">
        <f t="shared" si="59"/>
        <v>1727836.82</v>
      </c>
      <c r="F214" s="12">
        <f t="shared" si="60"/>
        <v>493667.66285714286</v>
      </c>
      <c r="G214">
        <f t="shared" si="55"/>
        <v>14217628.690285714</v>
      </c>
      <c r="H214">
        <f t="shared" si="56"/>
        <v>1805638.8436662857</v>
      </c>
      <c r="I214" s="21">
        <f t="shared" si="61"/>
        <v>1558353.6589459593</v>
      </c>
      <c r="J214">
        <f t="shared" si="57"/>
        <v>853057.72141714278</v>
      </c>
      <c r="K214">
        <f t="shared" si="46"/>
        <v>853057.72141714278</v>
      </c>
      <c r="L214">
        <f t="shared" si="47"/>
        <v>609326.94386938773</v>
      </c>
      <c r="M214">
        <f t="shared" si="48"/>
        <v>426528.86070857139</v>
      </c>
      <c r="N214">
        <f t="shared" si="58"/>
        <v>283383.91605628555</v>
      </c>
      <c r="O214">
        <f t="shared" si="51"/>
        <v>426528.86070857133</v>
      </c>
      <c r="P214" s="12">
        <f t="shared" si="49"/>
        <v>709912.77676485688</v>
      </c>
      <c r="Q214" s="152">
        <f t="shared" si="62"/>
        <v>-72442.73260398733</v>
      </c>
      <c r="R214" s="152">
        <f t="shared" si="52"/>
        <v>210941.18345229822</v>
      </c>
      <c r="S214" s="150">
        <f t="shared" si="63"/>
        <v>-0.11364099892622712</v>
      </c>
      <c r="T214">
        <f t="shared" si="45"/>
        <v>10108733.998793142</v>
      </c>
      <c r="U214">
        <f t="shared" si="53"/>
        <v>494325.09950858378</v>
      </c>
      <c r="V214">
        <f t="shared" si="50"/>
        <v>20.449566507633115</v>
      </c>
      <c r="W214">
        <f t="shared" si="54"/>
        <v>2.0449566507633115E-2</v>
      </c>
    </row>
    <row r="215" spans="2:23">
      <c r="B215" s="15">
        <v>42632</v>
      </c>
      <c r="C215" s="12">
        <f>VLOOKUP(B215,'Hash distribution and Revenue '!$B$130:$Q$748,16,0)</f>
        <v>654653.23600597261</v>
      </c>
      <c r="D215">
        <f>VLOOKUP(B215,'Hash distribution and Revenue '!A217:Q835,3,0)</f>
        <v>1.767828811</v>
      </c>
      <c r="E215" s="12">
        <f t="shared" si="59"/>
        <v>1767828.811</v>
      </c>
      <c r="F215" s="12">
        <f t="shared" si="60"/>
        <v>505093.946</v>
      </c>
      <c r="G215">
        <f t="shared" si="55"/>
        <v>14546705.6448</v>
      </c>
      <c r="H215">
        <f t="shared" si="56"/>
        <v>1847431.6168895999</v>
      </c>
      <c r="I215" s="21">
        <f t="shared" si="61"/>
        <v>1594422.8437104002</v>
      </c>
      <c r="J215">
        <f t="shared" si="57"/>
        <v>872802.33868799999</v>
      </c>
      <c r="K215">
        <f t="shared" si="46"/>
        <v>872802.33868799999</v>
      </c>
      <c r="L215">
        <f t="shared" si="47"/>
        <v>623430.24192000006</v>
      </c>
      <c r="M215">
        <f t="shared" si="48"/>
        <v>436401.16934399999</v>
      </c>
      <c r="N215">
        <f t="shared" si="58"/>
        <v>289943.03488584474</v>
      </c>
      <c r="O215">
        <f t="shared" si="51"/>
        <v>436401.16934399999</v>
      </c>
      <c r="P215" s="12">
        <f t="shared" si="49"/>
        <v>726344.20422984473</v>
      </c>
      <c r="Q215" s="152">
        <f t="shared" si="62"/>
        <v>-71690.968223872129</v>
      </c>
      <c r="R215" s="152">
        <f t="shared" si="52"/>
        <v>218252.06666197261</v>
      </c>
      <c r="S215" s="150">
        <f t="shared" si="63"/>
        <v>-0.10950983556005529</v>
      </c>
      <c r="T215">
        <f t="shared" si="45"/>
        <v>10342707.713452799</v>
      </c>
      <c r="U215">
        <f t="shared" si="53"/>
        <v>508195.10154781735</v>
      </c>
      <c r="V215">
        <f t="shared" si="50"/>
        <v>20.351844561177117</v>
      </c>
      <c r="W215">
        <f t="shared" si="54"/>
        <v>2.0351844561177116E-2</v>
      </c>
    </row>
    <row r="216" spans="2:23">
      <c r="B216" s="15">
        <v>42635</v>
      </c>
      <c r="C216" s="12">
        <f>VLOOKUP(B216,'Hash distribution and Revenue '!$B$130:$Q$748,16,0)</f>
        <v>606862.60270443058</v>
      </c>
      <c r="D216">
        <f>VLOOKUP(B216,'Hash distribution and Revenue '!A218:Q836,3,0)</f>
        <v>1.674309477</v>
      </c>
      <c r="E216" s="12">
        <f t="shared" si="59"/>
        <v>1674309.477</v>
      </c>
      <c r="F216" s="12">
        <f t="shared" si="60"/>
        <v>478374.13628571428</v>
      </c>
      <c r="G216">
        <f t="shared" si="55"/>
        <v>13777175.125028569</v>
      </c>
      <c r="H216">
        <f t="shared" si="56"/>
        <v>1749701.2408786283</v>
      </c>
      <c r="I216" s="21">
        <f t="shared" si="61"/>
        <v>1510076.8020968814</v>
      </c>
      <c r="J216">
        <f t="shared" si="57"/>
        <v>826630.50750171416</v>
      </c>
      <c r="K216">
        <f t="shared" si="46"/>
        <v>826630.50750171416</v>
      </c>
      <c r="L216">
        <f t="shared" si="47"/>
        <v>590450.36250122439</v>
      </c>
      <c r="M216">
        <f t="shared" si="48"/>
        <v>413315.25375085708</v>
      </c>
      <c r="N216">
        <f t="shared" si="58"/>
        <v>274604.8531842326</v>
      </c>
      <c r="O216">
        <f t="shared" si="51"/>
        <v>413315.25375085708</v>
      </c>
      <c r="P216" s="12">
        <f t="shared" si="49"/>
        <v>687920.10693508969</v>
      </c>
      <c r="Q216" s="152">
        <f t="shared" si="62"/>
        <v>-81057.504230659106</v>
      </c>
      <c r="R216" s="152">
        <f t="shared" si="52"/>
        <v>193547.3489535735</v>
      </c>
      <c r="S216" s="150">
        <f t="shared" si="63"/>
        <v>-0.133568132011156</v>
      </c>
      <c r="T216">
        <f t="shared" si="45"/>
        <v>9795571.5138953123</v>
      </c>
      <c r="U216">
        <f t="shared" si="53"/>
        <v>468152.2021378061</v>
      </c>
      <c r="V216">
        <f t="shared" si="50"/>
        <v>20.923903527878462</v>
      </c>
      <c r="W216">
        <f t="shared" si="54"/>
        <v>2.092390352787846E-2</v>
      </c>
    </row>
    <row r="217" spans="2:23">
      <c r="B217" s="15">
        <v>42638</v>
      </c>
      <c r="C217" s="12">
        <f>VLOOKUP(B217,'Hash distribution and Revenue '!$B$130:$Q$748,16,0)</f>
        <v>568612.3847764883</v>
      </c>
      <c r="D217">
        <f>VLOOKUP(B217,'Hash distribution and Revenue '!A219:Q837,3,0)</f>
        <v>1.663083264</v>
      </c>
      <c r="E217" s="12">
        <f t="shared" si="59"/>
        <v>1663083.264</v>
      </c>
      <c r="F217" s="12">
        <f t="shared" si="60"/>
        <v>475166.64685714286</v>
      </c>
      <c r="G217">
        <f t="shared" si="55"/>
        <v>13684799.429485712</v>
      </c>
      <c r="H217">
        <f t="shared" si="56"/>
        <v>1737969.5275446854</v>
      </c>
      <c r="I217" s="21">
        <f t="shared" si="61"/>
        <v>1499951.7660389876</v>
      </c>
      <c r="J217">
        <f t="shared" si="57"/>
        <v>821087.96576914273</v>
      </c>
      <c r="K217">
        <f t="shared" si="46"/>
        <v>821087.96576914273</v>
      </c>
      <c r="L217">
        <f t="shared" si="47"/>
        <v>586491.40412081627</v>
      </c>
      <c r="M217">
        <f t="shared" si="48"/>
        <v>410543.98288457136</v>
      </c>
      <c r="N217">
        <f t="shared" si="58"/>
        <v>272763.63289907743</v>
      </c>
      <c r="O217">
        <f t="shared" si="51"/>
        <v>410543.98288457136</v>
      </c>
      <c r="P217" s="12">
        <f t="shared" si="49"/>
        <v>683307.6157836488</v>
      </c>
      <c r="Q217" s="152">
        <f t="shared" si="62"/>
        <v>-114695.2310071605</v>
      </c>
      <c r="R217" s="152">
        <f t="shared" si="52"/>
        <v>158068.40189191693</v>
      </c>
      <c r="S217" s="150">
        <f t="shared" si="63"/>
        <v>-0.20171075072915484</v>
      </c>
      <c r="T217">
        <f t="shared" si="45"/>
        <v>9729892.3943643402</v>
      </c>
      <c r="U217">
        <f t="shared" si="53"/>
        <v>430832.03479099437</v>
      </c>
      <c r="V217">
        <f t="shared" si="50"/>
        <v>22.583957571967726</v>
      </c>
      <c r="W217">
        <f t="shared" si="54"/>
        <v>2.2583957571967725E-2</v>
      </c>
    </row>
    <row r="218" spans="2:23">
      <c r="B218" s="15">
        <v>42641</v>
      </c>
      <c r="C218" s="12">
        <f>VLOOKUP(B218,'Hash distribution and Revenue '!$B$130:$Q$748,16,0)</f>
        <v>620928.93735538237</v>
      </c>
      <c r="D218">
        <f>VLOOKUP(B218,'Hash distribution and Revenue '!A220:Q838,3,0)</f>
        <v>1.8043869340000001</v>
      </c>
      <c r="E218" s="12">
        <f t="shared" si="59"/>
        <v>1804386.9340000001</v>
      </c>
      <c r="F218" s="12">
        <f t="shared" si="60"/>
        <v>515539.12400000001</v>
      </c>
      <c r="G218">
        <f t="shared" si="55"/>
        <v>14847526.771200001</v>
      </c>
      <c r="H218">
        <f t="shared" si="56"/>
        <v>1885635.8999424002</v>
      </c>
      <c r="I218" s="21">
        <f t="shared" si="61"/>
        <v>1627394.9878861716</v>
      </c>
      <c r="J218">
        <f t="shared" si="57"/>
        <v>890851.606272</v>
      </c>
      <c r="K218">
        <f t="shared" si="46"/>
        <v>890851.606272</v>
      </c>
      <c r="L218">
        <f t="shared" si="47"/>
        <v>636322.57590857148</v>
      </c>
      <c r="M218">
        <f t="shared" si="48"/>
        <v>445425.803136</v>
      </c>
      <c r="N218">
        <f t="shared" si="58"/>
        <v>295938.96224396606</v>
      </c>
      <c r="O218">
        <f t="shared" si="51"/>
        <v>445425.80313599994</v>
      </c>
      <c r="P218" s="12">
        <f t="shared" si="49"/>
        <v>741364.765379966</v>
      </c>
      <c r="Q218" s="152">
        <f t="shared" si="62"/>
        <v>-120435.82802458364</v>
      </c>
      <c r="R218" s="152">
        <f t="shared" si="52"/>
        <v>175503.13421938242</v>
      </c>
      <c r="S218" s="150">
        <f t="shared" si="63"/>
        <v>-0.19396072687083257</v>
      </c>
      <c r="T218">
        <f t="shared" si="45"/>
        <v>10556591.534323201</v>
      </c>
      <c r="U218">
        <f t="shared" si="53"/>
        <v>471442.09646334848</v>
      </c>
      <c r="V218">
        <f t="shared" si="50"/>
        <v>22.392127503072704</v>
      </c>
      <c r="W218">
        <f t="shared" si="54"/>
        <v>2.2392127503072703E-2</v>
      </c>
    </row>
    <row r="219" spans="2:23">
      <c r="B219" s="14">
        <v>42644</v>
      </c>
      <c r="C219" s="12">
        <f>VLOOKUP(B219,'Hash distribution and Revenue '!$B$130:$Q$748,16,0)</f>
        <v>676960.11007458006</v>
      </c>
      <c r="D219">
        <f>VLOOKUP(B219,'Hash distribution and Revenue '!A221:Q839,3,0)</f>
        <v>1.8546751990000001</v>
      </c>
      <c r="E219" s="12">
        <f t="shared" si="59"/>
        <v>1854675.199</v>
      </c>
      <c r="F219" s="12">
        <f>E219/7.3</f>
        <v>254065.09575342466</v>
      </c>
      <c r="G219">
        <f t="shared" si="55"/>
        <v>7317074.7576986291</v>
      </c>
      <c r="H219">
        <f t="shared" si="56"/>
        <v>929268.4942277259</v>
      </c>
      <c r="I219" s="21">
        <f t="shared" si="61"/>
        <v>802003.6582634676</v>
      </c>
      <c r="J219">
        <f t="shared" si="57"/>
        <v>439024.48546191771</v>
      </c>
      <c r="K219">
        <f t="shared" si="46"/>
        <v>439024.48546191771</v>
      </c>
      <c r="L219">
        <f t="shared" si="47"/>
        <v>313588.91818708408</v>
      </c>
      <c r="M219">
        <f t="shared" si="48"/>
        <v>219512.24273095885</v>
      </c>
      <c r="N219">
        <f t="shared" ref="N219:N282" si="64">F219*5000/7/547.5</f>
        <v>331461.31213754031</v>
      </c>
      <c r="O219">
        <f t="shared" si="51"/>
        <v>219512.24273095885</v>
      </c>
      <c r="P219" s="12">
        <f t="shared" si="49"/>
        <v>550973.55486849917</v>
      </c>
      <c r="Q219" s="152">
        <f t="shared" si="62"/>
        <v>125986.5552060809</v>
      </c>
      <c r="R219" s="152">
        <f t="shared" si="52"/>
        <v>457447.86734362121</v>
      </c>
      <c r="S219" s="150">
        <f t="shared" si="63"/>
        <v>0.18610632049235676</v>
      </c>
      <c r="T219">
        <f t="shared" si="45"/>
        <v>5202440.152723725</v>
      </c>
      <c r="U219">
        <f t="shared" si="53"/>
        <v>788909.17948116153</v>
      </c>
      <c r="V219">
        <f t="shared" si="50"/>
        <v>6.5944728341799639</v>
      </c>
      <c r="W219">
        <f t="shared" si="54"/>
        <v>6.5944728341799635E-3</v>
      </c>
    </row>
    <row r="220" spans="2:23">
      <c r="B220" s="15">
        <v>42647</v>
      </c>
      <c r="C220" s="12">
        <f>VLOOKUP(B220,'Hash distribution and Revenue '!$B$130:$Q$748,16,0)</f>
        <v>654358.75750835473</v>
      </c>
      <c r="D220">
        <f>VLOOKUP(B220,'Hash distribution and Revenue '!A222:Q840,3,0)</f>
        <v>1.803859576</v>
      </c>
      <c r="E220" s="12">
        <f t="shared" si="59"/>
        <v>1803859.5760000001</v>
      </c>
      <c r="F220" s="12">
        <f t="shared" ref="F220:F234" si="65">E220/7.3</f>
        <v>247104.05150684933</v>
      </c>
      <c r="G220">
        <f t="shared" si="55"/>
        <v>7116596.6833972596</v>
      </c>
      <c r="H220">
        <f t="shared" si="56"/>
        <v>903807.77879145194</v>
      </c>
      <c r="I220" s="21">
        <f t="shared" si="61"/>
        <v>780029.82933379256</v>
      </c>
      <c r="J220">
        <f t="shared" si="57"/>
        <v>426995.80100383557</v>
      </c>
      <c r="K220">
        <f t="shared" si="46"/>
        <v>426995.80100383557</v>
      </c>
      <c r="L220">
        <f t="shared" si="47"/>
        <v>304997.00071702542</v>
      </c>
      <c r="M220">
        <f t="shared" si="48"/>
        <v>213497.90050191779</v>
      </c>
      <c r="N220">
        <f t="shared" si="64"/>
        <v>322379.71494696586</v>
      </c>
      <c r="O220">
        <f t="shared" si="51"/>
        <v>213497.90050191776</v>
      </c>
      <c r="P220" s="12">
        <f t="shared" si="49"/>
        <v>535877.61544888362</v>
      </c>
      <c r="Q220" s="152">
        <f t="shared" si="62"/>
        <v>118481.14205947111</v>
      </c>
      <c r="R220" s="152">
        <f t="shared" si="52"/>
        <v>440860.85700643697</v>
      </c>
      <c r="S220" s="150">
        <f t="shared" si="63"/>
        <v>0.18106450123876941</v>
      </c>
      <c r="T220">
        <f t="shared" si="45"/>
        <v>5059900.2418954512</v>
      </c>
      <c r="U220">
        <f t="shared" si="53"/>
        <v>763240.57195340283</v>
      </c>
      <c r="V220">
        <f t="shared" si="50"/>
        <v>6.6294958992357742</v>
      </c>
      <c r="W220">
        <f t="shared" si="54"/>
        <v>6.6294958992357744E-3</v>
      </c>
    </row>
    <row r="221" spans="2:23">
      <c r="B221" s="15">
        <v>42650</v>
      </c>
      <c r="C221" s="12">
        <f>VLOOKUP(B221,'Hash distribution and Revenue '!$B$130:$Q$748,16,0)</f>
        <v>666178.835983895</v>
      </c>
      <c r="D221">
        <f>VLOOKUP(B221,'Hash distribution and Revenue '!A223:Q841,3,0)</f>
        <v>1.8158510450000001</v>
      </c>
      <c r="E221" s="12">
        <f t="shared" si="59"/>
        <v>1815851.0450000002</v>
      </c>
      <c r="F221" s="12">
        <f t="shared" si="65"/>
        <v>248746.71849315072</v>
      </c>
      <c r="G221">
        <f t="shared" si="55"/>
        <v>7163905.4926027395</v>
      </c>
      <c r="H221">
        <f t="shared" si="56"/>
        <v>909815.9975605479</v>
      </c>
      <c r="I221" s="21">
        <f t="shared" si="61"/>
        <v>785215.21274277882</v>
      </c>
      <c r="J221">
        <f t="shared" si="57"/>
        <v>429834.32955616433</v>
      </c>
      <c r="K221">
        <f t="shared" si="46"/>
        <v>429834.32955616433</v>
      </c>
      <c r="L221">
        <f t="shared" si="47"/>
        <v>307024.52111154597</v>
      </c>
      <c r="M221">
        <f t="shared" si="48"/>
        <v>214917.16477808217</v>
      </c>
      <c r="N221">
        <f t="shared" si="64"/>
        <v>324522.78994540212</v>
      </c>
      <c r="O221">
        <f t="shared" si="51"/>
        <v>214917.16477808222</v>
      </c>
      <c r="P221" s="12">
        <f t="shared" si="49"/>
        <v>539439.95472348435</v>
      </c>
      <c r="Q221" s="152">
        <f t="shared" si="62"/>
        <v>126738.88126041065</v>
      </c>
      <c r="R221" s="152">
        <f t="shared" si="52"/>
        <v>451261.67120581277</v>
      </c>
      <c r="S221" s="150">
        <f t="shared" si="63"/>
        <v>0.19024753476778808</v>
      </c>
      <c r="T221">
        <f t="shared" si="45"/>
        <v>5093536.8052405473</v>
      </c>
      <c r="U221">
        <f t="shared" si="53"/>
        <v>775784.4611512149</v>
      </c>
      <c r="V221">
        <f t="shared" si="50"/>
        <v>6.5656597422460123</v>
      </c>
      <c r="W221">
        <f t="shared" si="54"/>
        <v>6.5656597422460126E-3</v>
      </c>
    </row>
    <row r="222" spans="2:23">
      <c r="B222" s="15">
        <v>42653</v>
      </c>
      <c r="C222" s="12">
        <f>VLOOKUP(B222,'Hash distribution and Revenue '!$B$130:$Q$748,16,0)</f>
        <v>649443.81069834996</v>
      </c>
      <c r="D222">
        <f>VLOOKUP(B222,'Hash distribution and Revenue '!A224:Q842,3,0)</f>
        <v>1.8914264059999999</v>
      </c>
      <c r="E222" s="12">
        <f t="shared" si="59"/>
        <v>1891426.406</v>
      </c>
      <c r="F222" s="12">
        <f t="shared" si="65"/>
        <v>259099.50767123289</v>
      </c>
      <c r="G222">
        <f t="shared" si="55"/>
        <v>7462065.8209315063</v>
      </c>
      <c r="H222">
        <f t="shared" si="56"/>
        <v>947682.35925830132</v>
      </c>
      <c r="I222" s="21">
        <f t="shared" si="61"/>
        <v>817895.71444424265</v>
      </c>
      <c r="J222">
        <f t="shared" si="57"/>
        <v>447723.94925589039</v>
      </c>
      <c r="K222">
        <f t="shared" si="46"/>
        <v>447723.94925589039</v>
      </c>
      <c r="L222">
        <f t="shared" si="47"/>
        <v>319802.82089706458</v>
      </c>
      <c r="M222">
        <f t="shared" si="48"/>
        <v>223861.97462794519</v>
      </c>
      <c r="N222">
        <f t="shared" si="64"/>
        <v>338029.36421556806</v>
      </c>
      <c r="O222">
        <f t="shared" si="51"/>
        <v>223861.97462794522</v>
      </c>
      <c r="P222" s="12">
        <f t="shared" si="49"/>
        <v>561891.33884351328</v>
      </c>
      <c r="Q222" s="152">
        <f t="shared" si="62"/>
        <v>87552.47185483668</v>
      </c>
      <c r="R222" s="152">
        <f t="shared" si="52"/>
        <v>425581.83607040474</v>
      </c>
      <c r="S222" s="150">
        <f t="shared" si="63"/>
        <v>0.1348114654610244</v>
      </c>
      <c r="T222">
        <f t="shared" si="45"/>
        <v>5305528.7986823004</v>
      </c>
      <c r="U222">
        <f t="shared" si="53"/>
        <v>763611.20028597279</v>
      </c>
      <c r="V222">
        <f t="shared" si="50"/>
        <v>6.9479452327249485</v>
      </c>
      <c r="W222">
        <f t="shared" si="54"/>
        <v>6.9479452327249483E-3</v>
      </c>
    </row>
    <row r="223" spans="2:23">
      <c r="B223" s="15">
        <v>42656</v>
      </c>
      <c r="C223" s="12">
        <f>VLOOKUP(B223,'Hash distribution and Revenue '!$B$130:$Q$748,16,0)</f>
        <v>670176.96677111799</v>
      </c>
      <c r="D223">
        <f>VLOOKUP(B223,'Hash distribution and Revenue '!A225:Q843,3,0)</f>
        <v>1.8972508729999999</v>
      </c>
      <c r="E223" s="12">
        <f t="shared" si="59"/>
        <v>1897250.8729999999</v>
      </c>
      <c r="F223" s="12">
        <f t="shared" si="65"/>
        <v>259897.37986301369</v>
      </c>
      <c r="G223">
        <f t="shared" si="55"/>
        <v>7485044.5400547944</v>
      </c>
      <c r="H223">
        <f t="shared" si="56"/>
        <v>950600.65658695891</v>
      </c>
      <c r="I223" s="21">
        <f t="shared" si="61"/>
        <v>820414.34619386308</v>
      </c>
      <c r="J223">
        <f t="shared" si="57"/>
        <v>449102.67240328767</v>
      </c>
      <c r="K223">
        <f t="shared" si="46"/>
        <v>449102.67240328767</v>
      </c>
      <c r="L223">
        <f t="shared" si="47"/>
        <v>320787.62314520549</v>
      </c>
      <c r="M223">
        <f t="shared" si="48"/>
        <v>224551.33620164383</v>
      </c>
      <c r="N223">
        <f t="shared" si="64"/>
        <v>339070.29336335772</v>
      </c>
      <c r="O223">
        <f t="shared" si="51"/>
        <v>224551.33620164386</v>
      </c>
      <c r="P223" s="12">
        <f t="shared" si="49"/>
        <v>563621.62956500158</v>
      </c>
      <c r="Q223" s="152">
        <f t="shared" si="62"/>
        <v>106555.33720611641</v>
      </c>
      <c r="R223" s="152">
        <f t="shared" si="52"/>
        <v>445625.63056947413</v>
      </c>
      <c r="S223" s="150">
        <f t="shared" si="63"/>
        <v>0.15899582123732953</v>
      </c>
      <c r="T223">
        <f t="shared" si="45"/>
        <v>5321866.6679789582</v>
      </c>
      <c r="U223">
        <f t="shared" si="53"/>
        <v>784695.92393283185</v>
      </c>
      <c r="V223">
        <f t="shared" si="50"/>
        <v>6.782075076044995</v>
      </c>
      <c r="W223">
        <f t="shared" si="54"/>
        <v>6.7820750760449952E-3</v>
      </c>
    </row>
    <row r="224" spans="2:23">
      <c r="B224" s="15">
        <v>42659</v>
      </c>
      <c r="C224" s="12">
        <f>VLOOKUP(B224,'Hash distribution and Revenue '!$B$130:$Q$748,16,0)</f>
        <v>654738.27161357633</v>
      </c>
      <c r="D224">
        <f>VLOOKUP(B224,'Hash distribution and Revenue '!A226:Q844,3,0)</f>
        <v>1.8395625710000001</v>
      </c>
      <c r="E224" s="12">
        <f t="shared" si="59"/>
        <v>1839562.571</v>
      </c>
      <c r="F224" s="12">
        <f t="shared" si="65"/>
        <v>251994.87273972604</v>
      </c>
      <c r="G224">
        <f t="shared" si="55"/>
        <v>7257452.3349041101</v>
      </c>
      <c r="H224">
        <f t="shared" si="56"/>
        <v>921696.44653282198</v>
      </c>
      <c r="I224" s="21">
        <f t="shared" si="61"/>
        <v>795468.61485073983</v>
      </c>
      <c r="J224">
        <f t="shared" si="57"/>
        <v>435447.1400942466</v>
      </c>
      <c r="K224">
        <f t="shared" si="46"/>
        <v>435447.1400942466</v>
      </c>
      <c r="L224">
        <f t="shared" si="47"/>
        <v>311033.67149589042</v>
      </c>
      <c r="M224">
        <f t="shared" si="48"/>
        <v>217723.5700471233</v>
      </c>
      <c r="N224">
        <f t="shared" si="64"/>
        <v>328760.43410270847</v>
      </c>
      <c r="O224">
        <f t="shared" si="51"/>
        <v>217723.57004712336</v>
      </c>
      <c r="P224" s="12">
        <f t="shared" si="49"/>
        <v>546484.00414983183</v>
      </c>
      <c r="Q224" s="152">
        <f t="shared" si="62"/>
        <v>108254.2674637445</v>
      </c>
      <c r="R224" s="152">
        <f t="shared" si="52"/>
        <v>437014.70156645298</v>
      </c>
      <c r="S224" s="150">
        <f t="shared" si="63"/>
        <v>0.16533975812496218</v>
      </c>
      <c r="T224">
        <f t="shared" si="45"/>
        <v>5160048.6101168217</v>
      </c>
      <c r="U224">
        <f t="shared" si="53"/>
        <v>765775.13566916145</v>
      </c>
      <c r="V224">
        <f t="shared" si="50"/>
        <v>6.7383339700730662</v>
      </c>
      <c r="W224">
        <f t="shared" si="54"/>
        <v>6.7383339700730661E-3</v>
      </c>
    </row>
    <row r="225" spans="2:23">
      <c r="B225" s="15">
        <v>42662</v>
      </c>
      <c r="C225" s="12">
        <f>VLOOKUP(B225,'Hash distribution and Revenue '!$B$130:$Q$748,16,0)</f>
        <v>606800.625625827</v>
      </c>
      <c r="D225">
        <f>VLOOKUP(B225,'Hash distribution and Revenue '!A227:Q845,3,0)</f>
        <v>1.734916796</v>
      </c>
      <c r="E225" s="12">
        <f t="shared" si="59"/>
        <v>1734916.7960000001</v>
      </c>
      <c r="F225" s="12">
        <f t="shared" si="65"/>
        <v>237659.83506849318</v>
      </c>
      <c r="G225">
        <f t="shared" si="55"/>
        <v>6844603.2499726033</v>
      </c>
      <c r="H225">
        <f t="shared" si="56"/>
        <v>869264.61274652067</v>
      </c>
      <c r="I225" s="21">
        <f t="shared" si="61"/>
        <v>750217.40622021141</v>
      </c>
      <c r="J225">
        <f t="shared" si="57"/>
        <v>410676.19499835616</v>
      </c>
      <c r="K225">
        <f t="shared" si="46"/>
        <v>410676.19499835616</v>
      </c>
      <c r="L225">
        <f t="shared" si="47"/>
        <v>293340.13928454014</v>
      </c>
      <c r="M225">
        <f t="shared" si="48"/>
        <v>205338.09749917808</v>
      </c>
      <c r="N225">
        <f t="shared" si="64"/>
        <v>310058.49324004329</v>
      </c>
      <c r="O225">
        <f t="shared" si="51"/>
        <v>205338.09749917808</v>
      </c>
      <c r="P225" s="12">
        <f t="shared" si="49"/>
        <v>515396.59073922137</v>
      </c>
      <c r="Q225" s="152">
        <f t="shared" si="62"/>
        <v>91404.03488660563</v>
      </c>
      <c r="R225" s="152">
        <f t="shared" si="52"/>
        <v>401462.52812664892</v>
      </c>
      <c r="S225" s="150">
        <f t="shared" si="63"/>
        <v>0.15063273013658415</v>
      </c>
      <c r="T225">
        <f t="shared" ref="T225:T288" si="66">$T$5*G225</f>
        <v>4866512.9107305203</v>
      </c>
      <c r="U225">
        <f t="shared" si="53"/>
        <v>711521.02136669215</v>
      </c>
      <c r="V225">
        <f t="shared" si="50"/>
        <v>6.8395911920956385</v>
      </c>
      <c r="W225">
        <f t="shared" si="54"/>
        <v>6.8395911920956388E-3</v>
      </c>
    </row>
    <row r="226" spans="2:23">
      <c r="B226" s="15">
        <v>42665</v>
      </c>
      <c r="C226" s="12">
        <f>VLOOKUP(B226,'Hash distribution and Revenue '!$B$130:$Q$748,16,0)</f>
        <v>634571.71023619769</v>
      </c>
      <c r="D226">
        <f>VLOOKUP(B226,'Hash distribution and Revenue '!A228:Q846,3,0)</f>
        <v>1.7404244689999999</v>
      </c>
      <c r="E226" s="12">
        <f t="shared" si="59"/>
        <v>1740424.4689999998</v>
      </c>
      <c r="F226" s="12">
        <f t="shared" si="65"/>
        <v>238414.31082191778</v>
      </c>
      <c r="G226">
        <f t="shared" si="55"/>
        <v>6866332.1516712308</v>
      </c>
      <c r="H226">
        <f t="shared" si="56"/>
        <v>872024.18326224631</v>
      </c>
      <c r="I226" s="21">
        <f t="shared" si="61"/>
        <v>752599.04905282171</v>
      </c>
      <c r="J226">
        <f t="shared" si="57"/>
        <v>411979.92910027382</v>
      </c>
      <c r="K226">
        <f t="shared" si="46"/>
        <v>411979.92910027382</v>
      </c>
      <c r="L226">
        <f t="shared" si="47"/>
        <v>294271.37792876706</v>
      </c>
      <c r="M226">
        <f t="shared" si="48"/>
        <v>205989.96455013691</v>
      </c>
      <c r="N226">
        <f t="shared" si="64"/>
        <v>311042.80602989928</v>
      </c>
      <c r="O226">
        <f t="shared" si="51"/>
        <v>205989.96455013694</v>
      </c>
      <c r="P226" s="12">
        <f t="shared" si="49"/>
        <v>517032.77058003622</v>
      </c>
      <c r="Q226" s="152">
        <f t="shared" si="62"/>
        <v>117538.93965616147</v>
      </c>
      <c r="R226" s="152">
        <f t="shared" si="52"/>
        <v>428581.74568606075</v>
      </c>
      <c r="S226" s="150">
        <f t="shared" si="63"/>
        <v>0.18522562188032557</v>
      </c>
      <c r="T226">
        <f t="shared" si="66"/>
        <v>4881962.1598382453</v>
      </c>
      <c r="U226">
        <f t="shared" si="53"/>
        <v>739624.55171596003</v>
      </c>
      <c r="V226">
        <f t="shared" si="50"/>
        <v>6.6005950566566352</v>
      </c>
      <c r="W226">
        <f t="shared" si="54"/>
        <v>6.600595056656635E-3</v>
      </c>
    </row>
    <row r="227" spans="2:23">
      <c r="B227" s="15">
        <v>42668</v>
      </c>
      <c r="C227" s="12">
        <f>VLOOKUP(B227,'Hash distribution and Revenue '!$B$130:$Q$748,16,0)</f>
        <v>676793.02256352303</v>
      </c>
      <c r="D227">
        <f>VLOOKUP(B227,'Hash distribution and Revenue '!A229:Q847,3,0)</f>
        <v>1.820178174</v>
      </c>
      <c r="E227" s="12">
        <f t="shared" si="59"/>
        <v>1820178.1740000001</v>
      </c>
      <c r="F227" s="12">
        <f t="shared" si="65"/>
        <v>249339.47589041098</v>
      </c>
      <c r="G227">
        <f t="shared" si="55"/>
        <v>7180976.9056438357</v>
      </c>
      <c r="H227">
        <f t="shared" si="56"/>
        <v>911984.06701676711</v>
      </c>
      <c r="I227" s="21">
        <f t="shared" si="61"/>
        <v>787086.36155074753</v>
      </c>
      <c r="J227">
        <f t="shared" si="57"/>
        <v>430858.61433863011</v>
      </c>
      <c r="K227">
        <f t="shared" si="46"/>
        <v>430858.61433863011</v>
      </c>
      <c r="L227">
        <f t="shared" si="47"/>
        <v>307756.15309902153</v>
      </c>
      <c r="M227">
        <f t="shared" si="48"/>
        <v>215429.30716931506</v>
      </c>
      <c r="N227">
        <f t="shared" si="64"/>
        <v>325296.11988311936</v>
      </c>
      <c r="O227">
        <f t="shared" si="51"/>
        <v>215429.30716931506</v>
      </c>
      <c r="P227" s="12">
        <f t="shared" si="49"/>
        <v>540725.42705243442</v>
      </c>
      <c r="Q227" s="152">
        <f t="shared" si="62"/>
        <v>136067.59551108861</v>
      </c>
      <c r="R227" s="152">
        <f t="shared" si="52"/>
        <v>461363.71539420797</v>
      </c>
      <c r="S227" s="150">
        <f t="shared" si="63"/>
        <v>0.20104757433180756</v>
      </c>
      <c r="T227">
        <f t="shared" si="66"/>
        <v>5105674.5799127668</v>
      </c>
      <c r="U227">
        <f t="shared" si="53"/>
        <v>786659.83527732734</v>
      </c>
      <c r="V227">
        <f t="shared" si="50"/>
        <v>6.4903206582459161</v>
      </c>
      <c r="W227">
        <f t="shared" si="54"/>
        <v>6.4903206582459161E-3</v>
      </c>
    </row>
    <row r="228" spans="2:23">
      <c r="B228" s="15">
        <v>42671</v>
      </c>
      <c r="C228" s="12">
        <f>VLOOKUP(B228,'Hash distribution and Revenue '!$B$130:$Q$748,16,0)</f>
        <v>714810.03685728018</v>
      </c>
      <c r="D228">
        <f>VLOOKUP(B228,'Hash distribution and Revenue '!A230:Q848,3,0)</f>
        <v>1.833053461</v>
      </c>
      <c r="E228" s="12">
        <f t="shared" si="59"/>
        <v>1833053.4609999999</v>
      </c>
      <c r="F228" s="12">
        <f t="shared" si="65"/>
        <v>251103.21383561642</v>
      </c>
      <c r="G228">
        <f t="shared" si="55"/>
        <v>7231772.5584657528</v>
      </c>
      <c r="H228">
        <f t="shared" si="56"/>
        <v>918435.11492515064</v>
      </c>
      <c r="I228" s="21">
        <f t="shared" si="61"/>
        <v>792653.92792612128</v>
      </c>
      <c r="J228">
        <f t="shared" si="57"/>
        <v>433906.35350794514</v>
      </c>
      <c r="K228">
        <f t="shared" si="46"/>
        <v>433906.35350794514</v>
      </c>
      <c r="L228">
        <f t="shared" si="47"/>
        <v>309933.10964853229</v>
      </c>
      <c r="M228">
        <f t="shared" si="48"/>
        <v>216953.17675397257</v>
      </c>
      <c r="N228">
        <f t="shared" si="64"/>
        <v>327597.14786120859</v>
      </c>
      <c r="O228">
        <f t="shared" si="51"/>
        <v>216953.1767539726</v>
      </c>
      <c r="P228" s="12">
        <f t="shared" si="49"/>
        <v>544550.32461518119</v>
      </c>
      <c r="Q228" s="152">
        <f t="shared" si="62"/>
        <v>170259.71224209899</v>
      </c>
      <c r="R228" s="152">
        <f t="shared" si="52"/>
        <v>497856.86010330758</v>
      </c>
      <c r="S228" s="150">
        <f t="shared" si="63"/>
        <v>0.2381887543026949</v>
      </c>
      <c r="T228">
        <f t="shared" si="66"/>
        <v>5141790.2890691496</v>
      </c>
      <c r="U228">
        <f t="shared" si="53"/>
        <v>825454.00796451617</v>
      </c>
      <c r="V228">
        <f t="shared" si="50"/>
        <v>6.2290451550998833</v>
      </c>
      <c r="W228">
        <f t="shared" si="54"/>
        <v>6.2290451550998834E-3</v>
      </c>
    </row>
    <row r="229" spans="2:23">
      <c r="B229" s="15">
        <v>42674</v>
      </c>
      <c r="C229" s="12">
        <f>VLOOKUP(B229,'Hash distribution and Revenue '!$B$130:$Q$748,16,0)</f>
        <v>733851.00076997629</v>
      </c>
      <c r="D229">
        <f>VLOOKUP(B229,'Hash distribution and Revenue '!A231:Q849,3,0)</f>
        <v>1.8514913580000001</v>
      </c>
      <c r="E229" s="12">
        <f t="shared" si="59"/>
        <v>1851491.358</v>
      </c>
      <c r="F229" s="12">
        <f t="shared" si="65"/>
        <v>253628.95315068495</v>
      </c>
      <c r="G229">
        <f t="shared" si="55"/>
        <v>7304513.8507397259</v>
      </c>
      <c r="H229">
        <f t="shared" si="56"/>
        <v>927673.25904394523</v>
      </c>
      <c r="I229" s="21">
        <f t="shared" si="61"/>
        <v>800626.89314000786</v>
      </c>
      <c r="J229">
        <f t="shared" si="57"/>
        <v>438270.83104438352</v>
      </c>
      <c r="K229">
        <f t="shared" si="46"/>
        <v>438270.83104438352</v>
      </c>
      <c r="L229">
        <f t="shared" si="47"/>
        <v>313050.59360313113</v>
      </c>
      <c r="M229">
        <f t="shared" si="48"/>
        <v>219135.41552219176</v>
      </c>
      <c r="N229">
        <f t="shared" si="64"/>
        <v>330892.30678497703</v>
      </c>
      <c r="O229">
        <f t="shared" si="51"/>
        <v>219135.41552219173</v>
      </c>
      <c r="P229" s="12">
        <f t="shared" si="49"/>
        <v>550027.72230716876</v>
      </c>
      <c r="Q229" s="152">
        <f t="shared" si="62"/>
        <v>183823.27846280753</v>
      </c>
      <c r="R229" s="152">
        <f t="shared" si="52"/>
        <v>514715.58524778456</v>
      </c>
      <c r="S229" s="150">
        <f t="shared" si="63"/>
        <v>0.25049128265810794</v>
      </c>
      <c r="T229">
        <f t="shared" si="66"/>
        <v>5193509.3478759453</v>
      </c>
      <c r="U229">
        <f t="shared" si="53"/>
        <v>845607.89203276159</v>
      </c>
      <c r="V229">
        <f t="shared" si="50"/>
        <v>6.1417465432958993</v>
      </c>
      <c r="W229">
        <f t="shared" si="54"/>
        <v>6.1417465432958996E-3</v>
      </c>
    </row>
    <row r="230" spans="2:23">
      <c r="B230" s="15">
        <v>42677</v>
      </c>
      <c r="C230" s="12">
        <f>VLOOKUP(B230,'Hash distribution and Revenue '!$B$130:$Q$748,16,0)</f>
        <v>712200.16570871545</v>
      </c>
      <c r="D230">
        <f>VLOOKUP(B230,'Hash distribution and Revenue '!A232:Q850,3,0)</f>
        <v>1.912727453</v>
      </c>
      <c r="E230" s="12">
        <f t="shared" si="59"/>
        <v>1912727.453</v>
      </c>
      <c r="F230" s="12">
        <f t="shared" si="65"/>
        <v>262017.4593150685</v>
      </c>
      <c r="G230">
        <f t="shared" si="55"/>
        <v>7546102.8282739725</v>
      </c>
      <c r="H230">
        <f t="shared" si="56"/>
        <v>958355.05919079448</v>
      </c>
      <c r="I230" s="21">
        <f t="shared" si="61"/>
        <v>827106.77071331511</v>
      </c>
      <c r="J230">
        <f t="shared" si="57"/>
        <v>452766.16969643836</v>
      </c>
      <c r="K230">
        <f t="shared" si="46"/>
        <v>452766.16969643836</v>
      </c>
      <c r="L230">
        <f t="shared" si="47"/>
        <v>323404.40692602738</v>
      </c>
      <c r="M230">
        <f t="shared" si="48"/>
        <v>226383.08484821918</v>
      </c>
      <c r="N230">
        <f t="shared" si="64"/>
        <v>341836.21567523608</v>
      </c>
      <c r="O230">
        <f t="shared" si="51"/>
        <v>226383.08484821918</v>
      </c>
      <c r="P230" s="12">
        <f t="shared" si="49"/>
        <v>568219.30052345525</v>
      </c>
      <c r="Q230" s="152">
        <f t="shared" si="62"/>
        <v>143980.86518526019</v>
      </c>
      <c r="R230" s="152">
        <f t="shared" si="52"/>
        <v>485817.08086049627</v>
      </c>
      <c r="S230" s="150">
        <f t="shared" si="63"/>
        <v>0.20216348172565196</v>
      </c>
      <c r="T230">
        <f t="shared" si="66"/>
        <v>5365279.1109027946</v>
      </c>
      <c r="U230">
        <f t="shared" si="53"/>
        <v>827653.29653573234</v>
      </c>
      <c r="V230">
        <f t="shared" si="50"/>
        <v>6.4825200761719666</v>
      </c>
      <c r="W230">
        <f t="shared" si="54"/>
        <v>6.4825200761719666E-3</v>
      </c>
    </row>
    <row r="231" spans="2:23">
      <c r="B231" s="15">
        <v>42680</v>
      </c>
      <c r="C231" s="12">
        <f>VLOOKUP(B231,'Hash distribution and Revenue '!$B$130:$Q$748,16,0)</f>
        <v>699777.86393992126</v>
      </c>
      <c r="D231">
        <f>VLOOKUP(B231,'Hash distribution and Revenue '!A233:Q851,3,0)</f>
        <v>1.8262764950000001</v>
      </c>
      <c r="E231" s="12">
        <f t="shared" si="59"/>
        <v>1826276.4950000001</v>
      </c>
      <c r="F231" s="12">
        <f t="shared" si="65"/>
        <v>250174.86232876714</v>
      </c>
      <c r="G231">
        <f t="shared" si="55"/>
        <v>7205036.0350684933</v>
      </c>
      <c r="H231">
        <f t="shared" si="56"/>
        <v>915039.57645369868</v>
      </c>
      <c r="I231" s="21">
        <f t="shared" si="61"/>
        <v>789723.41398661456</v>
      </c>
      <c r="J231">
        <f t="shared" si="57"/>
        <v>432302.16210410959</v>
      </c>
      <c r="K231">
        <f t="shared" si="46"/>
        <v>432302.16210410959</v>
      </c>
      <c r="L231">
        <f t="shared" si="47"/>
        <v>308787.25864579255</v>
      </c>
      <c r="M231">
        <f t="shared" si="48"/>
        <v>216151.0810520548</v>
      </c>
      <c r="N231">
        <f t="shared" si="64"/>
        <v>326385.99129649991</v>
      </c>
      <c r="O231">
        <f t="shared" si="51"/>
        <v>216151.08105205483</v>
      </c>
      <c r="P231" s="12">
        <f t="shared" si="49"/>
        <v>542537.07234855474</v>
      </c>
      <c r="Q231" s="152">
        <f t="shared" si="62"/>
        <v>157240.79159136652</v>
      </c>
      <c r="R231" s="152">
        <f t="shared" si="52"/>
        <v>483626.78288786643</v>
      </c>
      <c r="S231" s="150">
        <f t="shared" si="63"/>
        <v>0.22470100826862718</v>
      </c>
      <c r="T231">
        <f t="shared" si="66"/>
        <v>5122780.6209336985</v>
      </c>
      <c r="U231">
        <f t="shared" si="53"/>
        <v>810012.77418436634</v>
      </c>
      <c r="V231">
        <f t="shared" si="50"/>
        <v>6.3243207813506732</v>
      </c>
      <c r="W231">
        <f t="shared" si="54"/>
        <v>6.324320781350673E-3</v>
      </c>
    </row>
    <row r="232" spans="2:23">
      <c r="B232" s="15">
        <v>42683</v>
      </c>
      <c r="C232" s="12">
        <f>VLOOKUP(B232,'Hash distribution and Revenue '!$B$130:$Q$748,16,0)</f>
        <v>701354.10288571566</v>
      </c>
      <c r="D232">
        <f>VLOOKUP(B232,'Hash distribution and Revenue '!A234:Q852,3,0)</f>
        <v>1.800654255</v>
      </c>
      <c r="E232" s="12">
        <f t="shared" si="59"/>
        <v>1800654.2549999999</v>
      </c>
      <c r="F232" s="12">
        <f t="shared" si="65"/>
        <v>246664.96643835615</v>
      </c>
      <c r="G232">
        <f t="shared" si="55"/>
        <v>7103951.0334246568</v>
      </c>
      <c r="H232">
        <f t="shared" si="56"/>
        <v>902201.78124493139</v>
      </c>
      <c r="I232" s="21">
        <f t="shared" si="61"/>
        <v>778643.77577072405</v>
      </c>
      <c r="J232">
        <f t="shared" si="57"/>
        <v>426237.06200547941</v>
      </c>
      <c r="K232">
        <f t="shared" si="46"/>
        <v>426237.06200547941</v>
      </c>
      <c r="L232">
        <f t="shared" si="47"/>
        <v>304455.04428962816</v>
      </c>
      <c r="M232">
        <f t="shared" si="48"/>
        <v>213118.53100273971</v>
      </c>
      <c r="N232">
        <f t="shared" si="64"/>
        <v>321806.87076106481</v>
      </c>
      <c r="O232">
        <f t="shared" si="51"/>
        <v>213118.53100273968</v>
      </c>
      <c r="P232" s="12">
        <f t="shared" si="49"/>
        <v>534925.40176380449</v>
      </c>
      <c r="Q232" s="152">
        <f t="shared" si="62"/>
        <v>166428.70112191117</v>
      </c>
      <c r="R232" s="152">
        <f t="shared" si="52"/>
        <v>488235.57188297599</v>
      </c>
      <c r="S232" s="150">
        <f t="shared" si="63"/>
        <v>0.23729625368575111</v>
      </c>
      <c r="T232">
        <f t="shared" si="66"/>
        <v>5050909.184764931</v>
      </c>
      <c r="U232">
        <f t="shared" si="53"/>
        <v>810042.4426440408</v>
      </c>
      <c r="V232">
        <f t="shared" si="50"/>
        <v>6.2353636289456329</v>
      </c>
      <c r="W232">
        <f t="shared" si="54"/>
        <v>6.2353636289456333E-3</v>
      </c>
    </row>
    <row r="233" spans="2:23">
      <c r="B233" s="15">
        <v>42686</v>
      </c>
      <c r="C233" s="12">
        <f>VLOOKUP(B233,'Hash distribution and Revenue '!$B$130:$Q$748,16,0)</f>
        <v>719869.63462324394</v>
      </c>
      <c r="D233">
        <f>VLOOKUP(B233,'Hash distribution and Revenue '!A235:Q853,3,0)</f>
        <v>1.895952179</v>
      </c>
      <c r="E233" s="12">
        <f t="shared" si="59"/>
        <v>1895952.179</v>
      </c>
      <c r="F233" s="12">
        <f t="shared" si="65"/>
        <v>259719.47657534247</v>
      </c>
      <c r="G233">
        <f t="shared" si="55"/>
        <v>7479920.9253698625</v>
      </c>
      <c r="H233">
        <f t="shared" si="56"/>
        <v>949949.9575219726</v>
      </c>
      <c r="I233" s="21">
        <f t="shared" si="61"/>
        <v>819852.76142714673</v>
      </c>
      <c r="J233">
        <f t="shared" si="57"/>
        <v>448795.25552219176</v>
      </c>
      <c r="K233">
        <f t="shared" si="46"/>
        <v>448795.25552219176</v>
      </c>
      <c r="L233">
        <f t="shared" si="47"/>
        <v>320568.03965870838</v>
      </c>
      <c r="M233">
        <f t="shared" si="48"/>
        <v>224397.62776109588</v>
      </c>
      <c r="N233">
        <f t="shared" si="64"/>
        <v>338838.19514069468</v>
      </c>
      <c r="O233">
        <f t="shared" si="51"/>
        <v>224397.62776109582</v>
      </c>
      <c r="P233" s="12">
        <f t="shared" si="49"/>
        <v>563235.8229017905</v>
      </c>
      <c r="Q233" s="152">
        <f t="shared" si="62"/>
        <v>156633.81172145344</v>
      </c>
      <c r="R233" s="152">
        <f t="shared" si="52"/>
        <v>495472.00686214812</v>
      </c>
      <c r="S233" s="150">
        <f t="shared" si="63"/>
        <v>0.21758635756796496</v>
      </c>
      <c r="T233">
        <f t="shared" si="66"/>
        <v>5318223.777937972</v>
      </c>
      <c r="U233">
        <f t="shared" si="53"/>
        <v>834310.20200284279</v>
      </c>
      <c r="V233">
        <f t="shared" si="50"/>
        <v>6.374396196008461</v>
      </c>
      <c r="W233">
        <f t="shared" si="54"/>
        <v>6.3743961960084613E-3</v>
      </c>
    </row>
    <row r="234" spans="2:23">
      <c r="B234" s="15">
        <v>42689</v>
      </c>
      <c r="C234" s="12">
        <f>VLOOKUP(B234,'Hash distribution and Revenue '!$B$130:$Q$748,16,0)</f>
        <v>765005.73234045622</v>
      </c>
      <c r="D234">
        <f>VLOOKUP(B234,'Hash distribution and Revenue '!A236:Q854,3,0)</f>
        <v>1.9962272759999999</v>
      </c>
      <c r="E234" s="12">
        <f t="shared" si="59"/>
        <v>1996227.2759999998</v>
      </c>
      <c r="F234" s="12">
        <f t="shared" si="65"/>
        <v>273455.79123287671</v>
      </c>
      <c r="G234">
        <f t="shared" si="55"/>
        <v>7875526.7875068486</v>
      </c>
      <c r="H234">
        <f t="shared" si="56"/>
        <v>1000191.9020133698</v>
      </c>
      <c r="I234" s="21">
        <f t="shared" si="61"/>
        <v>863213.98967351858</v>
      </c>
      <c r="J234">
        <f t="shared" si="57"/>
        <v>472531.60725041089</v>
      </c>
      <c r="K234">
        <f t="shared" si="46"/>
        <v>472531.60725041089</v>
      </c>
      <c r="L234">
        <f t="shared" si="47"/>
        <v>337522.57660743635</v>
      </c>
      <c r="M234">
        <f t="shared" si="48"/>
        <v>236265.80362520544</v>
      </c>
      <c r="N234">
        <f t="shared" si="64"/>
        <v>356759.02313486853</v>
      </c>
      <c r="O234">
        <f t="shared" si="51"/>
        <v>236265.80362520547</v>
      </c>
      <c r="P234" s="12">
        <f t="shared" si="49"/>
        <v>593024.82676007401</v>
      </c>
      <c r="Q234" s="152">
        <f t="shared" si="62"/>
        <v>171980.90558038221</v>
      </c>
      <c r="R234" s="152">
        <f t="shared" si="52"/>
        <v>528739.92871525069</v>
      </c>
      <c r="S234" s="150">
        <f t="shared" si="63"/>
        <v>0.22480995672310108</v>
      </c>
      <c r="T234">
        <f t="shared" si="66"/>
        <v>5599499.5459173694</v>
      </c>
      <c r="U234">
        <f t="shared" si="53"/>
        <v>885498.95185011928</v>
      </c>
      <c r="V234">
        <f t="shared" si="50"/>
        <v>6.3235529914722566</v>
      </c>
      <c r="W234">
        <f t="shared" si="54"/>
        <v>6.3235529914722564E-3</v>
      </c>
    </row>
    <row r="235" spans="2:23">
      <c r="B235" s="15">
        <v>42692</v>
      </c>
      <c r="C235" s="12">
        <f>VLOOKUP(B235,'Hash distribution and Revenue '!$B$130:$Q$748,16,0)</f>
        <v>755170.46947970125</v>
      </c>
      <c r="D235">
        <f>VLOOKUP(B235,'Hash distribution and Revenue '!A237:Q855,3,0)</f>
        <v>2.064937998</v>
      </c>
      <c r="E235" s="12">
        <f t="shared" si="59"/>
        <v>2064937.9979999999</v>
      </c>
      <c r="F235" s="12">
        <f t="shared" ref="F235:F266" si="67">E235/7.3</f>
        <v>282868.21890410956</v>
      </c>
      <c r="G235">
        <f t="shared" si="55"/>
        <v>8146604.7044383548</v>
      </c>
      <c r="H235">
        <f t="shared" si="56"/>
        <v>1034618.7974636711</v>
      </c>
      <c r="I235" s="21">
        <f t="shared" si="61"/>
        <v>892926.06564004684</v>
      </c>
      <c r="J235">
        <f t="shared" si="57"/>
        <v>488796.28226630128</v>
      </c>
      <c r="K235">
        <f t="shared" si="46"/>
        <v>488796.28226630128</v>
      </c>
      <c r="L235">
        <f t="shared" si="47"/>
        <v>349140.20161878661</v>
      </c>
      <c r="M235">
        <f t="shared" si="48"/>
        <v>244398.14113315064</v>
      </c>
      <c r="N235">
        <f t="shared" si="64"/>
        <v>369038.77221671178</v>
      </c>
      <c r="O235">
        <f t="shared" si="51"/>
        <v>244398.14113315067</v>
      </c>
      <c r="P235" s="12">
        <f t="shared" si="49"/>
        <v>613436.91334986244</v>
      </c>
      <c r="Q235" s="152">
        <f t="shared" si="62"/>
        <v>141733.55612983881</v>
      </c>
      <c r="R235" s="152">
        <f t="shared" si="52"/>
        <v>510772.32834655058</v>
      </c>
      <c r="S235" s="150">
        <f t="shared" si="63"/>
        <v>0.18768418768743786</v>
      </c>
      <c r="T235">
        <f t="shared" si="66"/>
        <v>5792235.9448556704</v>
      </c>
      <c r="U235">
        <f t="shared" si="53"/>
        <v>879811.10056326236</v>
      </c>
      <c r="V235">
        <f t="shared" si="50"/>
        <v>6.5834995047771425</v>
      </c>
      <c r="W235">
        <f t="shared" si="54"/>
        <v>6.5834995047771424E-3</v>
      </c>
    </row>
    <row r="236" spans="2:23">
      <c r="B236" s="15">
        <v>42695</v>
      </c>
      <c r="C236" s="12">
        <f>VLOOKUP(B236,'Hash distribution and Revenue '!$B$130:$Q$748,16,0)</f>
        <v>730386.21170797583</v>
      </c>
      <c r="D236">
        <f>VLOOKUP(B236,'Hash distribution and Revenue '!A238:Q856,3,0)</f>
        <v>2.0305058410000001</v>
      </c>
      <c r="E236" s="12">
        <f t="shared" si="59"/>
        <v>2030505.841</v>
      </c>
      <c r="F236" s="12">
        <f t="shared" si="67"/>
        <v>278151.48506849317</v>
      </c>
      <c r="G236">
        <f t="shared" si="55"/>
        <v>8010762.7699726028</v>
      </c>
      <c r="H236">
        <f t="shared" si="56"/>
        <v>1017366.8717865206</v>
      </c>
      <c r="I236" s="21">
        <f t="shared" si="61"/>
        <v>878036.81932306848</v>
      </c>
      <c r="J236">
        <f t="shared" si="57"/>
        <v>480645.76619835617</v>
      </c>
      <c r="K236">
        <f t="shared" si="46"/>
        <v>480645.76619835617</v>
      </c>
      <c r="L236">
        <f t="shared" si="47"/>
        <v>343318.40442739724</v>
      </c>
      <c r="M236">
        <f t="shared" si="48"/>
        <v>240322.88309917809</v>
      </c>
      <c r="N236">
        <f t="shared" si="64"/>
        <v>362885.17295302433</v>
      </c>
      <c r="O236">
        <f t="shared" si="51"/>
        <v>240322.88309917803</v>
      </c>
      <c r="P236" s="12">
        <f t="shared" si="49"/>
        <v>603208.05605220236</v>
      </c>
      <c r="Q236" s="152">
        <f t="shared" si="62"/>
        <v>127178.15565577347</v>
      </c>
      <c r="R236" s="152">
        <f t="shared" si="52"/>
        <v>490063.3286087978</v>
      </c>
      <c r="S236" s="150">
        <f t="shared" si="63"/>
        <v>0.17412452975854101</v>
      </c>
      <c r="T236">
        <f t="shared" si="66"/>
        <v>5695652.3294505207</v>
      </c>
      <c r="U236">
        <f t="shared" si="53"/>
        <v>852948.50156182214</v>
      </c>
      <c r="V236">
        <f t="shared" si="50"/>
        <v>6.6776040042526494</v>
      </c>
      <c r="W236">
        <f t="shared" si="54"/>
        <v>6.6776040042526496E-3</v>
      </c>
    </row>
    <row r="237" spans="2:23">
      <c r="B237" s="15">
        <v>42698</v>
      </c>
      <c r="C237" s="12">
        <f>VLOOKUP(B237,'Hash distribution and Revenue '!$B$130:$Q$748,16,0)</f>
        <v>715143.75526617817</v>
      </c>
      <c r="D237">
        <f>VLOOKUP(B237,'Hash distribution and Revenue '!A239:Q857,3,0)</f>
        <v>1.9853381050000001</v>
      </c>
      <c r="E237" s="12">
        <f t="shared" si="59"/>
        <v>1985338.105</v>
      </c>
      <c r="F237" s="12">
        <f t="shared" si="67"/>
        <v>271964.12397260277</v>
      </c>
      <c r="G237">
        <f t="shared" si="55"/>
        <v>7832566.7704109605</v>
      </c>
      <c r="H237">
        <f t="shared" si="56"/>
        <v>994735.97984219203</v>
      </c>
      <c r="I237" s="21">
        <f t="shared" si="61"/>
        <v>858505.26494254428</v>
      </c>
      <c r="J237">
        <f t="shared" si="57"/>
        <v>469954.00622465764</v>
      </c>
      <c r="K237">
        <f t="shared" si="46"/>
        <v>469954.00622465764</v>
      </c>
      <c r="L237">
        <f t="shared" si="47"/>
        <v>335681.43301761261</v>
      </c>
      <c r="M237">
        <f t="shared" si="48"/>
        <v>234977.00311232882</v>
      </c>
      <c r="N237">
        <f t="shared" si="64"/>
        <v>354812.94712668331</v>
      </c>
      <c r="O237">
        <f t="shared" si="51"/>
        <v>234977.00311232882</v>
      </c>
      <c r="P237" s="12">
        <f t="shared" si="49"/>
        <v>589789.95023901213</v>
      </c>
      <c r="Q237" s="152">
        <f t="shared" si="62"/>
        <v>125353.80502716603</v>
      </c>
      <c r="R237" s="152">
        <f t="shared" si="52"/>
        <v>480166.75215384935</v>
      </c>
      <c r="S237" s="150">
        <f t="shared" si="63"/>
        <v>0.17528476492185693</v>
      </c>
      <c r="T237">
        <f t="shared" si="66"/>
        <v>5568954.9737621928</v>
      </c>
      <c r="U237">
        <f t="shared" si="53"/>
        <v>834979.69928053266</v>
      </c>
      <c r="V237">
        <f t="shared" si="50"/>
        <v>6.6695693063684427</v>
      </c>
      <c r="W237">
        <f t="shared" si="54"/>
        <v>6.669569306368443E-3</v>
      </c>
    </row>
    <row r="238" spans="2:23">
      <c r="B238" s="15">
        <v>42701</v>
      </c>
      <c r="C238" s="12">
        <f>VLOOKUP(B238,'Hash distribution and Revenue '!$B$130:$Q$748,16,0)</f>
        <v>718516.72624349117</v>
      </c>
      <c r="D238">
        <f>VLOOKUP(B238,'Hash distribution and Revenue '!A240:Q858,3,0)</f>
        <v>2.017209539</v>
      </c>
      <c r="E238" s="12">
        <f t="shared" si="59"/>
        <v>2017209.5390000001</v>
      </c>
      <c r="F238" s="12">
        <f t="shared" si="67"/>
        <v>276330.07383561647</v>
      </c>
      <c r="G238">
        <f t="shared" si="55"/>
        <v>7958306.1264657537</v>
      </c>
      <c r="H238">
        <f t="shared" si="56"/>
        <v>1010704.8780611508</v>
      </c>
      <c r="I238" s="21">
        <f t="shared" si="61"/>
        <v>872287.1965044071</v>
      </c>
      <c r="J238">
        <f t="shared" si="57"/>
        <v>477498.36758794519</v>
      </c>
      <c r="K238">
        <f t="shared" si="46"/>
        <v>477498.36758794519</v>
      </c>
      <c r="L238">
        <f t="shared" si="47"/>
        <v>341070.26256281801</v>
      </c>
      <c r="M238">
        <f t="shared" si="48"/>
        <v>238749.1837939726</v>
      </c>
      <c r="N238">
        <f t="shared" si="64"/>
        <v>360508.90259049769</v>
      </c>
      <c r="O238">
        <f t="shared" si="51"/>
        <v>238749.18379397265</v>
      </c>
      <c r="P238" s="12">
        <f t="shared" si="49"/>
        <v>599258.08638447034</v>
      </c>
      <c r="Q238" s="152">
        <f t="shared" si="62"/>
        <v>119258.63985902083</v>
      </c>
      <c r="R238" s="152">
        <f t="shared" si="52"/>
        <v>479767.54244951851</v>
      </c>
      <c r="S238" s="150">
        <f t="shared" si="63"/>
        <v>0.16597893340983466</v>
      </c>
      <c r="T238">
        <f t="shared" si="66"/>
        <v>5658355.6559171509</v>
      </c>
      <c r="U238">
        <f t="shared" si="53"/>
        <v>840276.4450400162</v>
      </c>
      <c r="V238">
        <f t="shared" si="50"/>
        <v>6.7339215436982585</v>
      </c>
      <c r="W238">
        <f t="shared" si="54"/>
        <v>6.7339215436982586E-3</v>
      </c>
    </row>
    <row r="239" spans="2:23">
      <c r="B239" s="15">
        <v>42704</v>
      </c>
      <c r="C239" s="12">
        <f>VLOOKUP(B239,'Hash distribution and Revenue '!$B$130:$Q$748,16,0)</f>
        <v>768956.46019036171</v>
      </c>
      <c r="D239">
        <f>VLOOKUP(B239,'Hash distribution and Revenue '!A241:Q859,3,0)</f>
        <v>2.1192707359999998</v>
      </c>
      <c r="E239" s="12">
        <f t="shared" si="59"/>
        <v>2119270.736</v>
      </c>
      <c r="F239" s="12">
        <f t="shared" si="67"/>
        <v>290311.05972602742</v>
      </c>
      <c r="G239">
        <f t="shared" si="55"/>
        <v>8360958.5201095892</v>
      </c>
      <c r="H239">
        <f t="shared" si="56"/>
        <v>1061841.7320539178</v>
      </c>
      <c r="I239" s="21">
        <f t="shared" si="61"/>
        <v>916420.77493629756</v>
      </c>
      <c r="J239">
        <f t="shared" si="57"/>
        <v>501657.51120657532</v>
      </c>
      <c r="K239">
        <f t="shared" si="46"/>
        <v>501657.51120657532</v>
      </c>
      <c r="L239">
        <f t="shared" si="47"/>
        <v>358326.79371898237</v>
      </c>
      <c r="M239">
        <f t="shared" si="48"/>
        <v>250828.75560328766</v>
      </c>
      <c r="N239">
        <f t="shared" si="64"/>
        <v>378748.9363679419</v>
      </c>
      <c r="O239">
        <f t="shared" si="51"/>
        <v>250828.75560328772</v>
      </c>
      <c r="P239" s="12">
        <f t="shared" si="49"/>
        <v>629577.69197122962</v>
      </c>
      <c r="Q239" s="152">
        <f t="shared" si="62"/>
        <v>139378.76821913209</v>
      </c>
      <c r="R239" s="152">
        <f t="shared" si="52"/>
        <v>518127.704587074</v>
      </c>
      <c r="S239" s="150">
        <f t="shared" si="63"/>
        <v>0.18125703526130424</v>
      </c>
      <c r="T239">
        <f t="shared" si="66"/>
        <v>5944641.5077979174</v>
      </c>
      <c r="U239">
        <f t="shared" si="53"/>
        <v>896876.6409550159</v>
      </c>
      <c r="V239">
        <f t="shared" si="50"/>
        <v>6.6281595888905294</v>
      </c>
      <c r="W239">
        <f t="shared" si="54"/>
        <v>6.628159588890529E-3</v>
      </c>
    </row>
    <row r="240" spans="2:23">
      <c r="B240" s="15">
        <v>42707</v>
      </c>
      <c r="C240" s="12">
        <f>VLOOKUP(B240,'Hash distribution and Revenue '!$B$130:$Q$748,16,0)</f>
        <v>772893.43174798333</v>
      </c>
      <c r="D240">
        <f>VLOOKUP(B240,'Hash distribution and Revenue '!A242:Q860,3,0)</f>
        <v>2.107263536</v>
      </c>
      <c r="E240" s="12">
        <f t="shared" si="59"/>
        <v>2107263.5359999998</v>
      </c>
      <c r="F240" s="12">
        <f t="shared" si="67"/>
        <v>288666.23780821916</v>
      </c>
      <c r="G240">
        <f t="shared" si="55"/>
        <v>8313587.6488767117</v>
      </c>
      <c r="H240">
        <f t="shared" si="56"/>
        <v>1055825.6314073424</v>
      </c>
      <c r="I240" s="21">
        <f t="shared" si="61"/>
        <v>911228.58908580814</v>
      </c>
      <c r="J240">
        <f t="shared" si="57"/>
        <v>498815.25893260271</v>
      </c>
      <c r="K240">
        <f t="shared" si="46"/>
        <v>498815.25893260271</v>
      </c>
      <c r="L240">
        <f t="shared" si="47"/>
        <v>356296.61352328764</v>
      </c>
      <c r="M240">
        <f t="shared" si="48"/>
        <v>249407.62946630135</v>
      </c>
      <c r="N240">
        <f t="shared" si="64"/>
        <v>376603.04997810721</v>
      </c>
      <c r="O240">
        <f t="shared" si="51"/>
        <v>249407.6294663013</v>
      </c>
      <c r="P240" s="12">
        <f t="shared" si="49"/>
        <v>626010.67944440851</v>
      </c>
      <c r="Q240" s="152">
        <f t="shared" si="62"/>
        <v>146882.75230357482</v>
      </c>
      <c r="R240" s="152">
        <f t="shared" si="52"/>
        <v>523485.80228168203</v>
      </c>
      <c r="S240" s="150">
        <f t="shared" si="63"/>
        <v>0.19004269705253329</v>
      </c>
      <c r="T240">
        <f t="shared" si="66"/>
        <v>5910960.8183513414</v>
      </c>
      <c r="U240">
        <f t="shared" si="53"/>
        <v>900088.85225978924</v>
      </c>
      <c r="V240">
        <f t="shared" si="50"/>
        <v>6.5670859088090152</v>
      </c>
      <c r="W240">
        <f t="shared" si="54"/>
        <v>6.5670859088090153E-3</v>
      </c>
    </row>
    <row r="241" spans="2:23">
      <c r="B241" s="15">
        <v>42710</v>
      </c>
      <c r="C241" s="12">
        <f>VLOOKUP(B241,'Hash distribution and Revenue '!$B$130:$Q$748,16,0)</f>
        <v>782067.54116478923</v>
      </c>
      <c r="D241">
        <f>VLOOKUP(B241,'Hash distribution and Revenue '!A243:Q861,3,0)</f>
        <v>2.1516399160000002</v>
      </c>
      <c r="E241" s="12">
        <f t="shared" si="59"/>
        <v>2151639.9160000002</v>
      </c>
      <c r="F241" s="12">
        <f t="shared" si="67"/>
        <v>294745.19397260278</v>
      </c>
      <c r="G241">
        <f t="shared" si="55"/>
        <v>8488661.5864109602</v>
      </c>
      <c r="H241">
        <f t="shared" si="56"/>
        <v>1078060.0214741919</v>
      </c>
      <c r="I241" s="21">
        <f t="shared" si="61"/>
        <v>930417.94316768704</v>
      </c>
      <c r="J241">
        <f t="shared" si="57"/>
        <v>509319.69518465758</v>
      </c>
      <c r="K241">
        <f t="shared" si="46"/>
        <v>509319.69518465758</v>
      </c>
      <c r="L241">
        <f t="shared" si="47"/>
        <v>363799.78227475542</v>
      </c>
      <c r="M241">
        <f t="shared" si="48"/>
        <v>254659.84759232879</v>
      </c>
      <c r="N241">
        <f t="shared" si="64"/>
        <v>384533.84732237807</v>
      </c>
      <c r="O241">
        <f t="shared" si="51"/>
        <v>254659.84759232879</v>
      </c>
      <c r="P241" s="12">
        <f t="shared" si="49"/>
        <v>639193.69491470687</v>
      </c>
      <c r="Q241" s="152">
        <f t="shared" si="62"/>
        <v>142873.84625008237</v>
      </c>
      <c r="R241" s="152">
        <f t="shared" si="52"/>
        <v>527407.69357246044</v>
      </c>
      <c r="S241" s="150">
        <f t="shared" si="63"/>
        <v>0.18268734953158919</v>
      </c>
      <c r="T241">
        <f t="shared" si="66"/>
        <v>6035438.3879381921</v>
      </c>
      <c r="U241">
        <f t="shared" si="53"/>
        <v>911941.54089483852</v>
      </c>
      <c r="V241">
        <f t="shared" si="50"/>
        <v>6.6182294777535251</v>
      </c>
      <c r="W241">
        <f t="shared" si="54"/>
        <v>6.6182294777535249E-3</v>
      </c>
    </row>
    <row r="242" spans="2:23">
      <c r="B242" s="15">
        <v>42713</v>
      </c>
      <c r="C242" s="12">
        <f>VLOOKUP(B242,'Hash distribution and Revenue '!$B$130:$Q$748,16,0)</f>
        <v>811729.99963849538</v>
      </c>
      <c r="D242">
        <f>VLOOKUP(B242,'Hash distribution and Revenue '!A244:Q862,3,0)</f>
        <v>2.2084818450000001</v>
      </c>
      <c r="E242" s="12">
        <f t="shared" si="59"/>
        <v>2208481.8450000002</v>
      </c>
      <c r="F242" s="12">
        <f t="shared" si="67"/>
        <v>302531.75958904112</v>
      </c>
      <c r="G242">
        <f t="shared" si="55"/>
        <v>8712914.6761643849</v>
      </c>
      <c r="H242">
        <f t="shared" si="56"/>
        <v>1106540.1638728769</v>
      </c>
      <c r="I242" s="21">
        <f t="shared" si="61"/>
        <v>954997.68361244642</v>
      </c>
      <c r="J242">
        <f t="shared" si="57"/>
        <v>522774.88056986307</v>
      </c>
      <c r="K242">
        <f t="shared" si="46"/>
        <v>522774.88056986307</v>
      </c>
      <c r="L242">
        <f t="shared" si="47"/>
        <v>373410.62897847366</v>
      </c>
      <c r="M242">
        <f t="shared" si="48"/>
        <v>261387.44028493154</v>
      </c>
      <c r="N242">
        <f t="shared" si="64"/>
        <v>394692.44564780319</v>
      </c>
      <c r="O242">
        <f t="shared" si="51"/>
        <v>261387.44028493151</v>
      </c>
      <c r="P242" s="12">
        <f t="shared" si="49"/>
        <v>656079.8859327347</v>
      </c>
      <c r="Q242" s="152">
        <f t="shared" si="62"/>
        <v>155650.11370576068</v>
      </c>
      <c r="R242" s="152">
        <f t="shared" si="52"/>
        <v>550342.55935356393</v>
      </c>
      <c r="S242" s="150">
        <f t="shared" si="63"/>
        <v>0.19175109183482142</v>
      </c>
      <c r="T242">
        <f t="shared" si="66"/>
        <v>6194882.3347528772</v>
      </c>
      <c r="U242">
        <f t="shared" si="53"/>
        <v>945035.00500136707</v>
      </c>
      <c r="V242">
        <f t="shared" si="50"/>
        <v>6.5551882226245324</v>
      </c>
      <c r="W242">
        <f t="shared" si="54"/>
        <v>6.5551882226245325E-3</v>
      </c>
    </row>
    <row r="243" spans="2:23">
      <c r="B243" s="15">
        <v>42716</v>
      </c>
      <c r="C243" s="12">
        <f>VLOOKUP(B243,'Hash distribution and Revenue '!$B$130:$Q$748,16,0)</f>
        <v>792595.95721822523</v>
      </c>
      <c r="D243">
        <f>VLOOKUP(B243,'Hash distribution and Revenue '!A245:Q863,3,0)</f>
        <v>2.1362440810000001</v>
      </c>
      <c r="E243" s="12">
        <f t="shared" si="59"/>
        <v>2136244.0810000002</v>
      </c>
      <c r="F243" s="12">
        <f t="shared" si="67"/>
        <v>292636.17547945207</v>
      </c>
      <c r="G243">
        <f t="shared" si="55"/>
        <v>8427921.8538082205</v>
      </c>
      <c r="H243">
        <f t="shared" si="56"/>
        <v>1070346.075433644</v>
      </c>
      <c r="I243" s="21">
        <f t="shared" si="61"/>
        <v>923760.4346191939</v>
      </c>
      <c r="J243">
        <f t="shared" si="57"/>
        <v>505675.31122849323</v>
      </c>
      <c r="K243">
        <f t="shared" si="46"/>
        <v>505675.31122849323</v>
      </c>
      <c r="L243">
        <f t="shared" si="47"/>
        <v>361196.65087749518</v>
      </c>
      <c r="M243">
        <f t="shared" si="48"/>
        <v>252837.65561424661</v>
      </c>
      <c r="N243">
        <f t="shared" si="64"/>
        <v>381782.35548526037</v>
      </c>
      <c r="O243">
        <f t="shared" si="51"/>
        <v>252837.65561424661</v>
      </c>
      <c r="P243" s="12">
        <f t="shared" si="49"/>
        <v>634620.01109950698</v>
      </c>
      <c r="Q243" s="152">
        <f t="shared" si="62"/>
        <v>157975.94611871825</v>
      </c>
      <c r="R243" s="152">
        <f t="shared" si="52"/>
        <v>539758.30160397862</v>
      </c>
      <c r="S243" s="150">
        <f t="shared" si="63"/>
        <v>0.19931459992953607</v>
      </c>
      <c r="T243">
        <f t="shared" si="66"/>
        <v>5992252.4380576443</v>
      </c>
      <c r="U243">
        <f t="shared" si="53"/>
        <v>921540.65708923899</v>
      </c>
      <c r="V243">
        <f t="shared" si="50"/>
        <v>6.5024287229872852</v>
      </c>
      <c r="W243">
        <f t="shared" si="54"/>
        <v>6.5024287229872848E-3</v>
      </c>
    </row>
    <row r="244" spans="2:23">
      <c r="B244" s="15">
        <v>42719</v>
      </c>
      <c r="C244" s="12">
        <f>VLOOKUP(B244,'Hash distribution and Revenue '!$B$130:$Q$748,16,0)</f>
        <v>781119.03493371233</v>
      </c>
      <c r="D244">
        <f>VLOOKUP(B244,'Hash distribution and Revenue '!A246:Q864,3,0)</f>
        <v>2.2828690319999998</v>
      </c>
      <c r="E244" s="12">
        <f t="shared" si="59"/>
        <v>2282869.0319999997</v>
      </c>
      <c r="F244" s="12">
        <f t="shared" si="67"/>
        <v>312721.78520547942</v>
      </c>
      <c r="G244">
        <f t="shared" si="55"/>
        <v>9006387.413917806</v>
      </c>
      <c r="H244">
        <f t="shared" si="56"/>
        <v>1143811.2015675614</v>
      </c>
      <c r="I244" s="21">
        <f t="shared" si="61"/>
        <v>987164.39190406236</v>
      </c>
      <c r="J244">
        <f t="shared" si="57"/>
        <v>540383.24483506836</v>
      </c>
      <c r="K244">
        <f t="shared" si="46"/>
        <v>540383.24483506836</v>
      </c>
      <c r="L244">
        <f t="shared" si="47"/>
        <v>385988.03202504886</v>
      </c>
      <c r="M244">
        <f t="shared" si="48"/>
        <v>270191.62241753418</v>
      </c>
      <c r="N244">
        <f t="shared" si="64"/>
        <v>407986.67345789878</v>
      </c>
      <c r="O244">
        <f t="shared" si="51"/>
        <v>270191.62241753412</v>
      </c>
      <c r="P244" s="12">
        <f t="shared" si="49"/>
        <v>678178.2958754329</v>
      </c>
      <c r="Q244" s="152">
        <f t="shared" si="62"/>
        <v>102940.73905827943</v>
      </c>
      <c r="R244" s="152">
        <f t="shared" si="52"/>
        <v>510927.41251617821</v>
      </c>
      <c r="S244" s="150">
        <f t="shared" si="63"/>
        <v>0.13178623801814693</v>
      </c>
      <c r="T244">
        <f t="shared" si="66"/>
        <v>6403541.4512955593</v>
      </c>
      <c r="U244">
        <f t="shared" si="53"/>
        <v>918914.085974077</v>
      </c>
      <c r="V244">
        <f t="shared" si="50"/>
        <v>6.9685964651500685</v>
      </c>
      <c r="W244">
        <f t="shared" si="54"/>
        <v>6.9685964651500683E-3</v>
      </c>
    </row>
    <row r="245" spans="2:23">
      <c r="B245" s="15">
        <v>42722</v>
      </c>
      <c r="C245" s="12">
        <f>VLOOKUP(B245,'Hash distribution and Revenue '!$B$130:$Q$748,16,0)</f>
        <v>760479.2163697707</v>
      </c>
      <c r="D245">
        <f>VLOOKUP(B245,'Hash distribution and Revenue '!A247:Q865,3,0)</f>
        <v>2.1875732449999998</v>
      </c>
      <c r="E245" s="12">
        <f t="shared" si="59"/>
        <v>2187573.2449999996</v>
      </c>
      <c r="F245" s="12">
        <f t="shared" si="67"/>
        <v>299667.56780821912</v>
      </c>
      <c r="G245">
        <f t="shared" si="55"/>
        <v>8630425.9528767113</v>
      </c>
      <c r="H245">
        <f t="shared" si="56"/>
        <v>1096064.0960153423</v>
      </c>
      <c r="I245" s="21">
        <f t="shared" si="61"/>
        <v>945956.33033495105</v>
      </c>
      <c r="J245">
        <f t="shared" si="57"/>
        <v>517825.55717260268</v>
      </c>
      <c r="K245">
        <f t="shared" si="46"/>
        <v>517825.55717260268</v>
      </c>
      <c r="L245">
        <f t="shared" si="47"/>
        <v>369875.39798043051</v>
      </c>
      <c r="M245">
        <f t="shared" si="48"/>
        <v>258912.77858630134</v>
      </c>
      <c r="N245">
        <f t="shared" si="64"/>
        <v>390955.73099571961</v>
      </c>
      <c r="O245">
        <f t="shared" si="51"/>
        <v>258912.77858630131</v>
      </c>
      <c r="P245" s="12">
        <f t="shared" si="49"/>
        <v>649868.50958202092</v>
      </c>
      <c r="Q245" s="152">
        <f t="shared" si="62"/>
        <v>110610.70678774978</v>
      </c>
      <c r="R245" s="152">
        <f t="shared" si="52"/>
        <v>501566.43778346939</v>
      </c>
      <c r="S245" s="150">
        <f t="shared" si="63"/>
        <v>0.14544869130778074</v>
      </c>
      <c r="T245">
        <f t="shared" si="66"/>
        <v>6136232.8524953416</v>
      </c>
      <c r="U245">
        <f t="shared" si="53"/>
        <v>892522.168779189</v>
      </c>
      <c r="V245">
        <f t="shared" si="50"/>
        <v>6.8751601552806392</v>
      </c>
      <c r="W245">
        <f t="shared" si="54"/>
        <v>6.875160155280639E-3</v>
      </c>
    </row>
    <row r="246" spans="2:23">
      <c r="B246" s="15">
        <v>42725</v>
      </c>
      <c r="C246" s="12">
        <f>VLOOKUP(B246,'Hash distribution and Revenue '!$B$130:$Q$748,16,0)</f>
        <v>800864.52984657255</v>
      </c>
      <c r="D246">
        <f>VLOOKUP(B246,'Hash distribution and Revenue '!A248:Q866,3,0)</f>
        <v>2.1829351610000001</v>
      </c>
      <c r="E246" s="12">
        <f t="shared" si="59"/>
        <v>2182935.1609999998</v>
      </c>
      <c r="F246" s="12">
        <f t="shared" si="67"/>
        <v>299032.21383561642</v>
      </c>
      <c r="G246">
        <f t="shared" si="55"/>
        <v>8612127.758465752</v>
      </c>
      <c r="H246">
        <f t="shared" si="56"/>
        <v>1093740.2253251504</v>
      </c>
      <c r="I246" s="21">
        <f t="shared" si="61"/>
        <v>943950.71752612118</v>
      </c>
      <c r="J246">
        <f t="shared" si="57"/>
        <v>516727.66550794512</v>
      </c>
      <c r="K246">
        <f t="shared" si="46"/>
        <v>516727.66550794512</v>
      </c>
      <c r="L246">
        <f t="shared" si="47"/>
        <v>369091.18964853225</v>
      </c>
      <c r="M246">
        <f t="shared" si="48"/>
        <v>258363.83275397256</v>
      </c>
      <c r="N246">
        <f t="shared" si="64"/>
        <v>390126.82822650543</v>
      </c>
      <c r="O246">
        <f t="shared" si="51"/>
        <v>258363.8327539725</v>
      </c>
      <c r="P246" s="12">
        <f t="shared" si="49"/>
        <v>648490.66098047793</v>
      </c>
      <c r="Q246" s="152">
        <f t="shared" si="62"/>
        <v>152373.86886609462</v>
      </c>
      <c r="R246" s="152">
        <f t="shared" si="52"/>
        <v>542500.69709260005</v>
      </c>
      <c r="S246" s="150">
        <f t="shared" si="63"/>
        <v>0.19026172740511557</v>
      </c>
      <c r="T246">
        <f t="shared" si="66"/>
        <v>6123222.8362691496</v>
      </c>
      <c r="U246">
        <f t="shared" si="53"/>
        <v>932627.52531910548</v>
      </c>
      <c r="V246">
        <f t="shared" si="50"/>
        <v>6.5655609233429422</v>
      </c>
      <c r="W246">
        <f t="shared" si="54"/>
        <v>6.5655609233429418E-3</v>
      </c>
    </row>
    <row r="247" spans="2:23">
      <c r="B247" s="15">
        <v>42728</v>
      </c>
      <c r="C247" s="12">
        <f>VLOOKUP(B247,'Hash distribution and Revenue '!$B$130:$Q$748,16,0)</f>
        <v>894076.79850828159</v>
      </c>
      <c r="D247">
        <f>VLOOKUP(B247,'Hash distribution and Revenue '!A249:Q867,3,0)</f>
        <v>2.2620161790000002</v>
      </c>
      <c r="E247" s="12">
        <f t="shared" si="59"/>
        <v>2262016.179</v>
      </c>
      <c r="F247" s="12">
        <f t="shared" si="67"/>
        <v>309865.23</v>
      </c>
      <c r="G247">
        <f t="shared" si="55"/>
        <v>8924118.623999998</v>
      </c>
      <c r="H247">
        <f t="shared" si="56"/>
        <v>1133363.0652479997</v>
      </c>
      <c r="I247" s="21">
        <f t="shared" si="61"/>
        <v>978147.14489485696</v>
      </c>
      <c r="J247">
        <f t="shared" si="57"/>
        <v>535447.11743999983</v>
      </c>
      <c r="K247">
        <f t="shared" si="46"/>
        <v>535447.11743999983</v>
      </c>
      <c r="L247">
        <f t="shared" si="47"/>
        <v>382462.22674285708</v>
      </c>
      <c r="M247">
        <f t="shared" si="48"/>
        <v>267723.55871999991</v>
      </c>
      <c r="N247">
        <f t="shared" si="64"/>
        <v>404259.9217221135</v>
      </c>
      <c r="O247">
        <f t="shared" si="51"/>
        <v>267723.55871999997</v>
      </c>
      <c r="P247" s="12">
        <f t="shared" si="49"/>
        <v>671983.48044211348</v>
      </c>
      <c r="Q247" s="152">
        <f t="shared" si="62"/>
        <v>222093.31806616811</v>
      </c>
      <c r="R247" s="152">
        <f t="shared" si="52"/>
        <v>626353.23978828161</v>
      </c>
      <c r="S247" s="150">
        <f t="shared" si="63"/>
        <v>0.24840519118348525</v>
      </c>
      <c r="T247">
        <f t="shared" si="66"/>
        <v>6345048.3416639986</v>
      </c>
      <c r="U247">
        <f t="shared" si="53"/>
        <v>1030613.1615103951</v>
      </c>
      <c r="V247">
        <f t="shared" si="50"/>
        <v>6.1565760836637642</v>
      </c>
      <c r="W247">
        <f t="shared" si="54"/>
        <v>6.1565760836637638E-3</v>
      </c>
    </row>
    <row r="248" spans="2:23">
      <c r="B248" s="15">
        <v>42731</v>
      </c>
      <c r="C248" s="12">
        <f>VLOOKUP(B248,'Hash distribution and Revenue '!$B$130:$Q$748,16,0)</f>
        <v>961718.59214891016</v>
      </c>
      <c r="D248">
        <f>VLOOKUP(B248,'Hash distribution and Revenue '!A250:Q868,3,0)</f>
        <v>2.3435104330000001</v>
      </c>
      <c r="E248" s="12">
        <f t="shared" si="59"/>
        <v>2343510.4330000002</v>
      </c>
      <c r="F248" s="12">
        <f t="shared" si="67"/>
        <v>321028.82643835619</v>
      </c>
      <c r="G248">
        <f t="shared" si="55"/>
        <v>9245630.2014246583</v>
      </c>
      <c r="H248">
        <f t="shared" si="56"/>
        <v>1174195.0355809317</v>
      </c>
      <c r="I248" s="21">
        <f t="shared" si="61"/>
        <v>1013387.1102918671</v>
      </c>
      <c r="J248">
        <f t="shared" si="57"/>
        <v>554737.8120854795</v>
      </c>
      <c r="K248">
        <f t="shared" si="46"/>
        <v>554737.8120854795</v>
      </c>
      <c r="L248">
        <f t="shared" si="47"/>
        <v>396241.29434677109</v>
      </c>
      <c r="M248">
        <f t="shared" si="48"/>
        <v>277368.90604273975</v>
      </c>
      <c r="N248">
        <f t="shared" si="64"/>
        <v>418824.30063712486</v>
      </c>
      <c r="O248">
        <f t="shared" si="51"/>
        <v>277368.90604273969</v>
      </c>
      <c r="P248" s="12">
        <f t="shared" si="49"/>
        <v>696193.20667986455</v>
      </c>
      <c r="Q248" s="152">
        <f t="shared" si="62"/>
        <v>265525.38546904561</v>
      </c>
      <c r="R248" s="152">
        <f t="shared" si="52"/>
        <v>684349.68610617053</v>
      </c>
      <c r="S248" s="150">
        <f t="shared" si="63"/>
        <v>0.27609467846071578</v>
      </c>
      <c r="T248">
        <f t="shared" si="66"/>
        <v>6573643.0732129319</v>
      </c>
      <c r="U248">
        <f t="shared" si="53"/>
        <v>1103173.9867432953</v>
      </c>
      <c r="V248">
        <f t="shared" si="50"/>
        <v>5.9588452521611126</v>
      </c>
      <c r="W248">
        <f t="shared" si="54"/>
        <v>5.9588452521611122E-3</v>
      </c>
    </row>
    <row r="249" spans="2:23" s="181" customFormat="1">
      <c r="B249" s="179">
        <v>42734</v>
      </c>
      <c r="C249" s="180">
        <f>VLOOKUP(B249,'Hash distribution and Revenue '!$B$130:$Q$748,16,0)</f>
        <v>982558.90726429934</v>
      </c>
      <c r="D249" s="181">
        <f>VLOOKUP(B249,'Hash distribution and Revenue '!A251:Q869,3,0)</f>
        <v>2.3809185849999999</v>
      </c>
      <c r="E249" s="180">
        <f t="shared" si="59"/>
        <v>2380918.585</v>
      </c>
      <c r="F249" s="180">
        <f t="shared" si="67"/>
        <v>326153.23082191782</v>
      </c>
      <c r="G249" s="181">
        <f t="shared" si="55"/>
        <v>9393213.0476712324</v>
      </c>
      <c r="H249" s="181">
        <f t="shared" si="56"/>
        <v>1192938.0570542465</v>
      </c>
      <c r="I249" s="182">
        <f t="shared" si="61"/>
        <v>1029563.244403679</v>
      </c>
      <c r="J249" s="181">
        <f t="shared" si="57"/>
        <v>563592.78286027396</v>
      </c>
      <c r="K249" s="181">
        <f t="shared" si="46"/>
        <v>563592.78286027396</v>
      </c>
      <c r="L249" s="181">
        <f t="shared" si="47"/>
        <v>402566.27347162424</v>
      </c>
      <c r="M249" s="181">
        <f t="shared" si="48"/>
        <v>281796.39143013698</v>
      </c>
      <c r="N249" s="181">
        <f t="shared" si="64"/>
        <v>425509.75971548312</v>
      </c>
      <c r="O249" s="181">
        <f t="shared" si="51"/>
        <v>281796.39143013692</v>
      </c>
      <c r="P249" s="180">
        <f t="shared" si="49"/>
        <v>707306.15114562004</v>
      </c>
      <c r="Q249" s="183">
        <f t="shared" si="62"/>
        <v>275252.7561186793</v>
      </c>
      <c r="R249" s="183">
        <f t="shared" si="52"/>
        <v>700762.51583416248</v>
      </c>
      <c r="S249" s="184">
        <f t="shared" si="63"/>
        <v>0.28013868082989024</v>
      </c>
      <c r="T249" s="181">
        <f t="shared" si="66"/>
        <v>6678574.4768942455</v>
      </c>
      <c r="U249" s="181">
        <f t="shared" si="53"/>
        <v>1126272.2755496455</v>
      </c>
      <c r="V249" s="181">
        <f t="shared" si="50"/>
        <v>5.9298045613659047</v>
      </c>
      <c r="W249" s="181">
        <f t="shared" si="54"/>
        <v>5.9298045613659046E-3</v>
      </c>
    </row>
    <row r="250" spans="2:23" s="181" customFormat="1">
      <c r="B250" s="179">
        <v>42737</v>
      </c>
      <c r="C250" s="180">
        <f>VLOOKUP(B250,'Hash distribution and Revenue '!$B$130:$Q$748,16,0)</f>
        <v>785426.97141052899</v>
      </c>
      <c r="D250" s="181">
        <f>VLOOKUP(B250,'Hash distribution and Revenue '!A252:Q870,3,0)</f>
        <v>2.420681793</v>
      </c>
      <c r="E250" s="180">
        <f t="shared" si="59"/>
        <v>2420681.7930000001</v>
      </c>
      <c r="F250" s="180">
        <f t="shared" si="67"/>
        <v>331600.24561643839</v>
      </c>
      <c r="G250" s="181">
        <f t="shared" si="55"/>
        <v>9550087.0737534259</v>
      </c>
      <c r="H250" s="181">
        <f t="shared" si="56"/>
        <v>1212861.0583666852</v>
      </c>
      <c r="I250" s="182">
        <f t="shared" si="61"/>
        <v>1046757.7581910451</v>
      </c>
      <c r="J250" s="181">
        <f t="shared" si="57"/>
        <v>573005.2244252055</v>
      </c>
      <c r="K250" s="181">
        <f t="shared" si="46"/>
        <v>573005.2244252055</v>
      </c>
      <c r="L250" s="181">
        <f t="shared" si="47"/>
        <v>409289.44601800398</v>
      </c>
      <c r="M250" s="181">
        <f t="shared" si="48"/>
        <v>286502.61221260275</v>
      </c>
      <c r="N250" s="181">
        <f t="shared" si="64"/>
        <v>432616.10647937167</v>
      </c>
      <c r="O250" s="181">
        <f t="shared" si="51"/>
        <v>286502.61221260275</v>
      </c>
      <c r="P250" s="180">
        <f t="shared" si="49"/>
        <v>719118.71869197441</v>
      </c>
      <c r="Q250" s="183">
        <f t="shared" si="62"/>
        <v>66308.252718554577</v>
      </c>
      <c r="R250" s="183">
        <f t="shared" si="52"/>
        <v>498924.35919792624</v>
      </c>
      <c r="S250" s="184">
        <f t="shared" si="63"/>
        <v>8.4423192902929239E-2</v>
      </c>
      <c r="T250" s="181">
        <f t="shared" si="66"/>
        <v>6790111.9094386855</v>
      </c>
      <c r="U250" s="181">
        <f t="shared" si="53"/>
        <v>931540.46567729791</v>
      </c>
      <c r="V250" s="181">
        <f t="shared" si="50"/>
        <v>7.2891217930095804</v>
      </c>
      <c r="W250" s="181">
        <f t="shared" si="54"/>
        <v>7.2891217930095807E-3</v>
      </c>
    </row>
    <row r="251" spans="2:23">
      <c r="B251" s="15">
        <v>42740</v>
      </c>
      <c r="C251" s="12">
        <f>VLOOKUP(B251,'Hash distribution and Revenue '!$B$130:$Q$748,16,0)</f>
        <v>797889.80981984397</v>
      </c>
      <c r="D251">
        <f>VLOOKUP(B251,'Hash distribution and Revenue '!A253:Q871,3,0)</f>
        <v>2.4794030380000001</v>
      </c>
      <c r="E251" s="12">
        <f t="shared" si="59"/>
        <v>2479403.0380000002</v>
      </c>
      <c r="F251" s="12">
        <f t="shared" si="67"/>
        <v>339644.25178082194</v>
      </c>
      <c r="G251">
        <f t="shared" si="55"/>
        <v>9781754.4512876719</v>
      </c>
      <c r="H251">
        <f t="shared" si="56"/>
        <v>1242282.8153135343</v>
      </c>
      <c r="I251" s="21">
        <f t="shared" si="61"/>
        <v>1072150.1575357809</v>
      </c>
      <c r="J251">
        <f t="shared" si="57"/>
        <v>586905.2670772603</v>
      </c>
      <c r="K251">
        <f t="shared" si="46"/>
        <v>586905.2670772603</v>
      </c>
      <c r="L251">
        <f t="shared" si="47"/>
        <v>419218.0479123288</v>
      </c>
      <c r="M251">
        <f t="shared" si="48"/>
        <v>293452.63353863015</v>
      </c>
      <c r="N251">
        <f t="shared" si="64"/>
        <v>443110.56983799342</v>
      </c>
      <c r="O251">
        <f t="shared" si="51"/>
        <v>293452.63353863015</v>
      </c>
      <c r="P251" s="12">
        <f t="shared" si="49"/>
        <v>736563.20337662357</v>
      </c>
      <c r="Q251" s="152">
        <f t="shared" si="62"/>
        <v>61326.6064432204</v>
      </c>
      <c r="R251" s="152">
        <f t="shared" si="52"/>
        <v>504437.17628121382</v>
      </c>
      <c r="S251" s="150">
        <f t="shared" si="63"/>
        <v>7.6860997205951756E-2</v>
      </c>
      <c r="T251">
        <f t="shared" si="66"/>
        <v>6954827.4148655348</v>
      </c>
      <c r="U251">
        <f t="shared" si="53"/>
        <v>947547.74611920724</v>
      </c>
      <c r="V251">
        <f t="shared" si="50"/>
        <v>7.3398173794933763</v>
      </c>
      <c r="W251">
        <f t="shared" si="54"/>
        <v>7.3398173794933762E-3</v>
      </c>
    </row>
    <row r="252" spans="2:23">
      <c r="B252" s="15">
        <v>42743</v>
      </c>
      <c r="C252" s="12">
        <f>VLOOKUP(B252,'Hash distribution and Revenue '!$B$130:$Q$748,16,0)</f>
        <v>706992.9206496909</v>
      </c>
      <c r="D252">
        <f>VLOOKUP(B252,'Hash distribution and Revenue '!A254:Q872,3,0)</f>
        <v>2.4433061789999999</v>
      </c>
      <c r="E252" s="12">
        <f t="shared" si="59"/>
        <v>2443306.179</v>
      </c>
      <c r="F252" s="12">
        <f t="shared" si="67"/>
        <v>334699.47657534247</v>
      </c>
      <c r="G252">
        <f t="shared" si="55"/>
        <v>9639344.9253698625</v>
      </c>
      <c r="H252">
        <f t="shared" si="56"/>
        <v>1224196.8055219725</v>
      </c>
      <c r="I252" s="21">
        <f t="shared" si="61"/>
        <v>1056541.0562842896</v>
      </c>
      <c r="J252">
        <f t="shared" si="57"/>
        <v>578360.6955221917</v>
      </c>
      <c r="K252">
        <f t="shared" si="46"/>
        <v>578360.6955221917</v>
      </c>
      <c r="L252">
        <f t="shared" si="47"/>
        <v>413114.78251585126</v>
      </c>
      <c r="M252">
        <f t="shared" si="48"/>
        <v>289180.34776109585</v>
      </c>
      <c r="N252">
        <f t="shared" si="64"/>
        <v>436659.46063319303</v>
      </c>
      <c r="O252">
        <f t="shared" si="51"/>
        <v>289180.34776109585</v>
      </c>
      <c r="P252" s="12">
        <f t="shared" si="49"/>
        <v>725839.80839428888</v>
      </c>
      <c r="Q252" s="152">
        <f t="shared" si="62"/>
        <v>-18846.887744597974</v>
      </c>
      <c r="R252" s="152">
        <f t="shared" si="52"/>
        <v>417812.57288859505</v>
      </c>
      <c r="S252" s="150">
        <f t="shared" si="63"/>
        <v>-2.6657816781642783E-2</v>
      </c>
      <c r="T252">
        <f t="shared" si="66"/>
        <v>6853574.2419379717</v>
      </c>
      <c r="U252">
        <f t="shared" si="53"/>
        <v>854472.03352178808</v>
      </c>
      <c r="V252">
        <f t="shared" si="50"/>
        <v>8.0208292057146817</v>
      </c>
      <c r="W252">
        <f t="shared" si="54"/>
        <v>8.0208292057146816E-3</v>
      </c>
    </row>
    <row r="253" spans="2:23">
      <c r="B253" s="15">
        <v>42746</v>
      </c>
      <c r="C253" s="12">
        <f>VLOOKUP(B253,'Hash distribution and Revenue '!$B$130:$Q$748,16,0)</f>
        <v>557486.45311380317</v>
      </c>
      <c r="D253">
        <f>VLOOKUP(B253,'Hash distribution and Revenue '!A255:Q873,3,0)</f>
        <v>2.3936729969999999</v>
      </c>
      <c r="E253" s="12">
        <f t="shared" si="59"/>
        <v>2393672.997</v>
      </c>
      <c r="F253" s="12">
        <f t="shared" si="67"/>
        <v>327900.41054794518</v>
      </c>
      <c r="G253">
        <f t="shared" si="55"/>
        <v>9443531.8237808198</v>
      </c>
      <c r="H253">
        <f t="shared" si="56"/>
        <v>1199328.5416201642</v>
      </c>
      <c r="I253" s="21">
        <f t="shared" si="61"/>
        <v>1035078.5416851192</v>
      </c>
      <c r="J253">
        <f t="shared" si="57"/>
        <v>566611.90942684922</v>
      </c>
      <c r="K253">
        <f t="shared" si="46"/>
        <v>566611.90942684922</v>
      </c>
      <c r="L253">
        <f t="shared" si="47"/>
        <v>404722.79244774941</v>
      </c>
      <c r="M253">
        <f t="shared" si="48"/>
        <v>283305.95471342461</v>
      </c>
      <c r="N253">
        <f t="shared" si="64"/>
        <v>427789.18532021547</v>
      </c>
      <c r="O253">
        <f t="shared" si="51"/>
        <v>283305.95471342461</v>
      </c>
      <c r="P253" s="12">
        <f t="shared" si="49"/>
        <v>711095.14003364008</v>
      </c>
      <c r="Q253" s="152">
        <f t="shared" si="62"/>
        <v>-153608.68691983691</v>
      </c>
      <c r="R253" s="152">
        <f t="shared" si="52"/>
        <v>274180.49840037856</v>
      </c>
      <c r="S253" s="150">
        <f t="shared" si="63"/>
        <v>-0.27553797237917782</v>
      </c>
      <c r="T253">
        <f t="shared" si="66"/>
        <v>6714351.1267081629</v>
      </c>
      <c r="U253">
        <f t="shared" si="53"/>
        <v>701969.68372059404</v>
      </c>
      <c r="V253">
        <f t="shared" si="50"/>
        <v>9.5650158153848217</v>
      </c>
      <c r="W253">
        <f t="shared" si="54"/>
        <v>9.5650158153848218E-3</v>
      </c>
    </row>
    <row r="254" spans="2:23">
      <c r="B254" s="15">
        <v>42749</v>
      </c>
      <c r="C254" s="12">
        <f>VLOOKUP(B254,'Hash distribution and Revenue '!$B$130:$Q$748,16,0)</f>
        <v>618354.4112685374</v>
      </c>
      <c r="D254">
        <f>VLOOKUP(B254,'Hash distribution and Revenue '!A256:Q874,3,0)</f>
        <v>2.5231475130000001</v>
      </c>
      <c r="E254" s="12">
        <f t="shared" si="59"/>
        <v>2523147.5130000003</v>
      </c>
      <c r="F254" s="12">
        <f t="shared" si="67"/>
        <v>345636.64561643841</v>
      </c>
      <c r="G254">
        <f t="shared" si="55"/>
        <v>9954335.3937534261</v>
      </c>
      <c r="H254">
        <f t="shared" si="56"/>
        <v>1264200.5950066852</v>
      </c>
      <c r="I254" s="21">
        <f t="shared" si="61"/>
        <v>1091066.2615510451</v>
      </c>
      <c r="J254">
        <f t="shared" si="57"/>
        <v>597260.1236252056</v>
      </c>
      <c r="K254">
        <f t="shared" si="46"/>
        <v>597260.1236252056</v>
      </c>
      <c r="L254">
        <f t="shared" si="47"/>
        <v>426614.37401800399</v>
      </c>
      <c r="M254">
        <f t="shared" si="48"/>
        <v>298630.0618126028</v>
      </c>
      <c r="N254">
        <f t="shared" si="64"/>
        <v>450928.43524649501</v>
      </c>
      <c r="O254">
        <f t="shared" si="51"/>
        <v>298630.06181260274</v>
      </c>
      <c r="P254" s="12">
        <f t="shared" si="49"/>
        <v>749558.49705909775</v>
      </c>
      <c r="Q254" s="152">
        <f t="shared" si="62"/>
        <v>-131204.08579056035</v>
      </c>
      <c r="R254" s="152">
        <f t="shared" si="52"/>
        <v>319724.34945593466</v>
      </c>
      <c r="S254" s="150">
        <f t="shared" si="63"/>
        <v>-0.21218266320991985</v>
      </c>
      <c r="T254">
        <f t="shared" si="66"/>
        <v>7077532.4649586855</v>
      </c>
      <c r="U254">
        <f t="shared" si="53"/>
        <v>770652.78470242966</v>
      </c>
      <c r="V254">
        <f t="shared" si="50"/>
        <v>9.1838148196551526</v>
      </c>
      <c r="W254">
        <f t="shared" si="54"/>
        <v>9.183814819655153E-3</v>
      </c>
    </row>
    <row r="255" spans="2:23">
      <c r="B255" s="15">
        <v>42752</v>
      </c>
      <c r="C255" s="12">
        <f>VLOOKUP(B255,'Hash distribution and Revenue '!$B$130:$Q$748,16,0)</f>
        <v>718282.62425131956</v>
      </c>
      <c r="D255">
        <f>VLOOKUP(B255,'Hash distribution and Revenue '!A257:Q875,3,0)</f>
        <v>2.6418874799999998</v>
      </c>
      <c r="E255" s="12">
        <f t="shared" si="59"/>
        <v>2641887.48</v>
      </c>
      <c r="F255" s="12">
        <f t="shared" si="67"/>
        <v>361902.39452054794</v>
      </c>
      <c r="G255">
        <f t="shared" si="55"/>
        <v>10422788.962191779</v>
      </c>
      <c r="H255">
        <f t="shared" si="56"/>
        <v>1323694.198198356</v>
      </c>
      <c r="I255" s="21">
        <f t="shared" si="61"/>
        <v>1142412.1187488062</v>
      </c>
      <c r="J255">
        <f t="shared" si="57"/>
        <v>625367.33773150668</v>
      </c>
      <c r="K255">
        <f t="shared" si="46"/>
        <v>625367.33773150668</v>
      </c>
      <c r="L255">
        <f t="shared" si="47"/>
        <v>446690.95552250481</v>
      </c>
      <c r="M255">
        <f t="shared" si="48"/>
        <v>312683.66886575334</v>
      </c>
      <c r="N255">
        <f t="shared" si="64"/>
        <v>472149.24268825568</v>
      </c>
      <c r="O255">
        <f t="shared" si="51"/>
        <v>312683.66886575328</v>
      </c>
      <c r="P255" s="12">
        <f t="shared" si="49"/>
        <v>784832.91155400896</v>
      </c>
      <c r="Q255" s="152">
        <f t="shared" si="62"/>
        <v>-66550.287302689394</v>
      </c>
      <c r="R255" s="152">
        <f t="shared" si="52"/>
        <v>405598.95538556628</v>
      </c>
      <c r="S255" s="150">
        <f t="shared" si="63"/>
        <v>-9.2651952108762342E-2</v>
      </c>
      <c r="T255">
        <f t="shared" si="66"/>
        <v>7410602.9521183548</v>
      </c>
      <c r="U255">
        <f t="shared" si="53"/>
        <v>877748.19807382196</v>
      </c>
      <c r="V255">
        <f t="shared" si="50"/>
        <v>8.4427435662990611</v>
      </c>
      <c r="W255">
        <f t="shared" si="54"/>
        <v>8.4427435662990605E-3</v>
      </c>
    </row>
    <row r="256" spans="2:23">
      <c r="B256" s="15">
        <v>42755</v>
      </c>
      <c r="C256" s="12">
        <f>VLOOKUP(B256,'Hash distribution and Revenue '!$B$130:$Q$748,16,0)</f>
        <v>731637.79832767462</v>
      </c>
      <c r="D256">
        <f>VLOOKUP(B256,'Hash distribution and Revenue '!A258:Q876,3,0)</f>
        <v>2.7298239990000002</v>
      </c>
      <c r="E256" s="12">
        <f t="shared" si="59"/>
        <v>2729823.9990000003</v>
      </c>
      <c r="F256" s="12">
        <f t="shared" si="67"/>
        <v>373948.49301369867</v>
      </c>
      <c r="G256">
        <f t="shared" si="55"/>
        <v>10769716.598794522</v>
      </c>
      <c r="H256">
        <f t="shared" si="56"/>
        <v>1367754.0080469043</v>
      </c>
      <c r="I256" s="21">
        <f t="shared" si="61"/>
        <v>1180437.8657750138</v>
      </c>
      <c r="J256">
        <f t="shared" si="57"/>
        <v>646182.99592767132</v>
      </c>
      <c r="K256">
        <f t="shared" si="46"/>
        <v>646182.99592767132</v>
      </c>
      <c r="L256">
        <f t="shared" si="47"/>
        <v>461559.28280547948</v>
      </c>
      <c r="M256">
        <f t="shared" si="48"/>
        <v>323091.49796383566</v>
      </c>
      <c r="N256">
        <f t="shared" si="64"/>
        <v>487864.96153124416</v>
      </c>
      <c r="O256">
        <f t="shared" si="51"/>
        <v>323091.49796383566</v>
      </c>
      <c r="P256" s="12">
        <f t="shared" si="49"/>
        <v>810956.45949507982</v>
      </c>
      <c r="Q256" s="152">
        <f t="shared" si="62"/>
        <v>-79318.661167405196</v>
      </c>
      <c r="R256" s="152">
        <f t="shared" si="52"/>
        <v>408546.30036383896</v>
      </c>
      <c r="S256" s="150">
        <f t="shared" si="63"/>
        <v>-0.10841247041733781</v>
      </c>
      <c r="T256">
        <f t="shared" si="66"/>
        <v>7657268.501742905</v>
      </c>
      <c r="U256">
        <f t="shared" si="53"/>
        <v>896411.26189508312</v>
      </c>
      <c r="V256">
        <f t="shared" si="50"/>
        <v>8.5421377745242104</v>
      </c>
      <c r="W256">
        <f t="shared" si="54"/>
        <v>8.5421377745242104E-3</v>
      </c>
    </row>
    <row r="257" spans="2:23">
      <c r="B257" s="15">
        <v>42758</v>
      </c>
      <c r="C257" s="12">
        <f>VLOOKUP(B257,'Hash distribution and Revenue '!$B$130:$Q$748,16,0)</f>
        <v>672617.35886704409</v>
      </c>
      <c r="D257">
        <f>VLOOKUP(B257,'Hash distribution and Revenue '!A259:Q877,3,0)</f>
        <v>2.8446632209999998</v>
      </c>
      <c r="E257" s="12">
        <f t="shared" si="59"/>
        <v>2844663.2209999999</v>
      </c>
      <c r="F257" s="12">
        <f t="shared" si="67"/>
        <v>389679.89328767121</v>
      </c>
      <c r="G257">
        <f t="shared" si="55"/>
        <v>11222780.926684931</v>
      </c>
      <c r="H257">
        <f t="shared" si="56"/>
        <v>1425293.1776889863</v>
      </c>
      <c r="I257" s="21">
        <f t="shared" si="61"/>
        <v>1230096.9522855734</v>
      </c>
      <c r="J257">
        <f t="shared" si="57"/>
        <v>673366.85560109583</v>
      </c>
      <c r="K257">
        <f t="shared" ref="K257:K320" si="68">G257*$K$2</f>
        <v>673366.85560109583</v>
      </c>
      <c r="L257">
        <f t="shared" ref="L257:L320" si="69">G257*$L$2</f>
        <v>480976.32542935421</v>
      </c>
      <c r="M257">
        <f t="shared" ref="M257:M320" si="70">G257*$M$2</f>
        <v>336683.42780054791</v>
      </c>
      <c r="N257">
        <f t="shared" si="64"/>
        <v>508388.64094934269</v>
      </c>
      <c r="O257">
        <f t="shared" si="51"/>
        <v>336683.42780054797</v>
      </c>
      <c r="P257" s="12">
        <f t="shared" ref="P257:P320" si="71">M257+N257</f>
        <v>845072.06874989066</v>
      </c>
      <c r="Q257" s="152">
        <f t="shared" si="62"/>
        <v>-172454.70988284657</v>
      </c>
      <c r="R257" s="152">
        <f t="shared" si="52"/>
        <v>335933.93106649612</v>
      </c>
      <c r="S257" s="150">
        <f t="shared" si="63"/>
        <v>-0.25639348674159862</v>
      </c>
      <c r="T257">
        <f t="shared" si="66"/>
        <v>7979397.2388729854</v>
      </c>
      <c r="U257">
        <f t="shared" si="53"/>
        <v>844322.57201583881</v>
      </c>
      <c r="V257">
        <f t="shared" ref="V257:V320" si="72">T257/U257</f>
        <v>9.4506501464505419</v>
      </c>
      <c r="W257">
        <f t="shared" si="54"/>
        <v>9.4506501464505423E-3</v>
      </c>
    </row>
    <row r="258" spans="2:23">
      <c r="B258" s="15">
        <v>42761</v>
      </c>
      <c r="C258" s="12">
        <f>VLOOKUP(B258,'Hash distribution and Revenue '!$B$130:$Q$748,16,0)</f>
        <v>695414.71602980071</v>
      </c>
      <c r="D258">
        <f>VLOOKUP(B258,'Hash distribution and Revenue '!A260:Q878,3,0)</f>
        <v>2.9520406729999999</v>
      </c>
      <c r="E258" s="12">
        <f t="shared" si="59"/>
        <v>2952040.673</v>
      </c>
      <c r="F258" s="12">
        <f t="shared" si="67"/>
        <v>404389.13328767125</v>
      </c>
      <c r="G258">
        <f t="shared" si="55"/>
        <v>11646407.038684931</v>
      </c>
      <c r="H258">
        <f t="shared" si="56"/>
        <v>1479093.6939129862</v>
      </c>
      <c r="I258" s="21">
        <f t="shared" si="61"/>
        <v>1276529.4000615734</v>
      </c>
      <c r="J258">
        <f t="shared" si="57"/>
        <v>698784.42232109583</v>
      </c>
      <c r="K258">
        <f t="shared" si="68"/>
        <v>698784.42232109583</v>
      </c>
      <c r="L258">
        <f t="shared" si="69"/>
        <v>499131.73022935417</v>
      </c>
      <c r="M258">
        <f t="shared" si="70"/>
        <v>349392.21116054791</v>
      </c>
      <c r="N258">
        <f t="shared" si="64"/>
        <v>527578.77793564415</v>
      </c>
      <c r="O258">
        <f t="shared" ref="O258:O321" si="73">P258-N258</f>
        <v>349392.21116054791</v>
      </c>
      <c r="P258" s="12">
        <f t="shared" si="71"/>
        <v>876970.98909619206</v>
      </c>
      <c r="Q258" s="152">
        <f t="shared" si="62"/>
        <v>-181556.27306639135</v>
      </c>
      <c r="R258" s="152">
        <f t="shared" ref="R258:R321" si="74">C258-O258</f>
        <v>346022.50486925279</v>
      </c>
      <c r="S258" s="150">
        <f t="shared" si="63"/>
        <v>-0.26107625979345983</v>
      </c>
      <c r="T258">
        <f t="shared" si="66"/>
        <v>8280595.4045049855</v>
      </c>
      <c r="U258">
        <f t="shared" ref="U258:U321" si="75">N258+R258</f>
        <v>873601.28280489694</v>
      </c>
      <c r="V258">
        <f t="shared" si="72"/>
        <v>9.4786896121743762</v>
      </c>
      <c r="W258">
        <f t="shared" ref="W258:W321" si="76">V258/1000</f>
        <v>9.4786896121743756E-3</v>
      </c>
    </row>
    <row r="259" spans="2:23">
      <c r="B259" s="15">
        <v>42764</v>
      </c>
      <c r="C259" s="12">
        <f>VLOOKUP(B259,'Hash distribution and Revenue '!$B$130:$Q$748,16,0)</f>
        <v>720795.7883470325</v>
      </c>
      <c r="D259">
        <f>VLOOKUP(B259,'Hash distribution and Revenue '!A261:Q879,3,0)</f>
        <v>3.0534276839999999</v>
      </c>
      <c r="E259" s="12">
        <f t="shared" si="59"/>
        <v>3053427.6839999999</v>
      </c>
      <c r="F259" s="12">
        <f t="shared" si="67"/>
        <v>418277.76493150683</v>
      </c>
      <c r="G259">
        <f t="shared" si="55"/>
        <v>12046399.630027397</v>
      </c>
      <c r="H259">
        <f t="shared" si="56"/>
        <v>1529892.7530134793</v>
      </c>
      <c r="I259" s="21">
        <f t="shared" si="61"/>
        <v>1320371.4451626458</v>
      </c>
      <c r="J259">
        <f t="shared" si="57"/>
        <v>722783.97780164378</v>
      </c>
      <c r="K259">
        <f t="shared" si="68"/>
        <v>722783.97780164378</v>
      </c>
      <c r="L259">
        <f t="shared" si="69"/>
        <v>516274.26985831698</v>
      </c>
      <c r="M259">
        <f t="shared" si="70"/>
        <v>361391.98890082189</v>
      </c>
      <c r="N259">
        <f t="shared" si="64"/>
        <v>545698.32345923921</v>
      </c>
      <c r="O259">
        <f t="shared" si="73"/>
        <v>361391.98890082189</v>
      </c>
      <c r="P259" s="12">
        <f t="shared" si="71"/>
        <v>907090.3123600611</v>
      </c>
      <c r="Q259" s="152">
        <f t="shared" si="62"/>
        <v>-186294.5240130286</v>
      </c>
      <c r="R259" s="152">
        <f t="shared" si="74"/>
        <v>359403.79944621061</v>
      </c>
      <c r="S259" s="150">
        <f t="shared" si="63"/>
        <v>-0.25845673216300163</v>
      </c>
      <c r="T259">
        <f t="shared" si="66"/>
        <v>8564990.1369494777</v>
      </c>
      <c r="U259">
        <f t="shared" si="75"/>
        <v>905102.12290544983</v>
      </c>
      <c r="V259">
        <f t="shared" si="72"/>
        <v>9.46300966509191</v>
      </c>
      <c r="W259">
        <f t="shared" si="76"/>
        <v>9.46300966509191E-3</v>
      </c>
    </row>
    <row r="260" spans="2:23">
      <c r="B260" s="15">
        <v>42767</v>
      </c>
      <c r="C260" s="12">
        <f>VLOOKUP(B260,'Hash distribution and Revenue '!$B$130:$Q$748,16,0)</f>
        <v>784024.2352251889</v>
      </c>
      <c r="D260">
        <f>VLOOKUP(B260,'Hash distribution and Revenue '!A262:Q880,3,0)</f>
        <v>3.0445617020000002</v>
      </c>
      <c r="E260" s="12">
        <f t="shared" si="59"/>
        <v>3044561.702</v>
      </c>
      <c r="F260" s="12">
        <f t="shared" si="67"/>
        <v>417063.24684931507</v>
      </c>
      <c r="G260">
        <f t="shared" si="55"/>
        <v>12011421.509260273</v>
      </c>
      <c r="H260">
        <f t="shared" si="56"/>
        <v>1525450.5316760547</v>
      </c>
      <c r="I260" s="21">
        <f t="shared" si="61"/>
        <v>1316537.5932828493</v>
      </c>
      <c r="J260">
        <f t="shared" si="57"/>
        <v>720685.29055561638</v>
      </c>
      <c r="K260">
        <f t="shared" si="68"/>
        <v>720685.29055561638</v>
      </c>
      <c r="L260">
        <f t="shared" si="69"/>
        <v>514775.20753972599</v>
      </c>
      <c r="M260">
        <f t="shared" si="70"/>
        <v>360342.64527780819</v>
      </c>
      <c r="N260">
        <f t="shared" si="64"/>
        <v>544113.82498279843</v>
      </c>
      <c r="O260">
        <f t="shared" si="73"/>
        <v>360342.64527780819</v>
      </c>
      <c r="P260" s="12">
        <f t="shared" si="71"/>
        <v>904456.47026060661</v>
      </c>
      <c r="Q260" s="152">
        <f t="shared" si="62"/>
        <v>-120432.23503541772</v>
      </c>
      <c r="R260" s="152">
        <f t="shared" si="74"/>
        <v>423681.58994738071</v>
      </c>
      <c r="S260" s="150">
        <f t="shared" si="63"/>
        <v>-0.15360779632127947</v>
      </c>
      <c r="T260">
        <f t="shared" si="66"/>
        <v>8540120.6930840537</v>
      </c>
      <c r="U260">
        <f t="shared" si="75"/>
        <v>967795.41493017913</v>
      </c>
      <c r="V260">
        <f t="shared" si="72"/>
        <v>8.8243037333465502</v>
      </c>
      <c r="W260">
        <f t="shared" si="76"/>
        <v>8.8243037333465505E-3</v>
      </c>
    </row>
    <row r="261" spans="2:23">
      <c r="B261" s="15">
        <v>42770</v>
      </c>
      <c r="C261" s="12">
        <f>VLOOKUP(B261,'Hash distribution and Revenue '!$B$130:$Q$748,16,0)</f>
        <v>855532.02725433884</v>
      </c>
      <c r="D261">
        <f>VLOOKUP(B261,'Hash distribution and Revenue '!A263:Q881,3,0)</f>
        <v>3.1506050970000001</v>
      </c>
      <c r="E261" s="12">
        <f t="shared" si="59"/>
        <v>3150605.0970000001</v>
      </c>
      <c r="F261" s="12">
        <f t="shared" si="67"/>
        <v>431589.73931506852</v>
      </c>
      <c r="G261">
        <f t="shared" si="55"/>
        <v>12429784.492273971</v>
      </c>
      <c r="H261">
        <f t="shared" si="56"/>
        <v>1578582.6305187943</v>
      </c>
      <c r="I261" s="21">
        <f t="shared" si="61"/>
        <v>1362393.1645281722</v>
      </c>
      <c r="J261">
        <f t="shared" si="57"/>
        <v>745787.06953643821</v>
      </c>
      <c r="K261">
        <f t="shared" si="68"/>
        <v>745787.06953643821</v>
      </c>
      <c r="L261">
        <f t="shared" si="69"/>
        <v>532705.04966888449</v>
      </c>
      <c r="M261">
        <f t="shared" si="70"/>
        <v>372893.53476821911</v>
      </c>
      <c r="N261">
        <f t="shared" si="64"/>
        <v>563065.5437900438</v>
      </c>
      <c r="O261">
        <f t="shared" si="73"/>
        <v>372893.53476821911</v>
      </c>
      <c r="P261" s="12">
        <f t="shared" si="71"/>
        <v>935959.0785582629</v>
      </c>
      <c r="Q261" s="152">
        <f t="shared" si="62"/>
        <v>-80427.051303924061</v>
      </c>
      <c r="R261" s="152">
        <f t="shared" si="74"/>
        <v>482638.49248611974</v>
      </c>
      <c r="S261" s="150">
        <f t="shared" si="63"/>
        <v>-9.4008229665041063E-2</v>
      </c>
      <c r="T261">
        <f t="shared" si="66"/>
        <v>8837576.7740067933</v>
      </c>
      <c r="U261">
        <f t="shared" si="75"/>
        <v>1045704.0362761635</v>
      </c>
      <c r="V261">
        <f t="shared" si="72"/>
        <v>8.4513174544856096</v>
      </c>
      <c r="W261">
        <f t="shared" si="76"/>
        <v>8.4513174544856087E-3</v>
      </c>
    </row>
    <row r="262" spans="2:23">
      <c r="B262" s="15">
        <v>42773</v>
      </c>
      <c r="C262" s="12">
        <f>VLOOKUP(B262,'Hash distribution and Revenue '!$B$130:$Q$748,16,0)</f>
        <v>800808.84378802171</v>
      </c>
      <c r="D262">
        <f>VLOOKUP(B262,'Hash distribution and Revenue '!A264:Q882,3,0)</f>
        <v>3.113197005</v>
      </c>
      <c r="E262" s="12">
        <f t="shared" si="59"/>
        <v>3113197.0049999999</v>
      </c>
      <c r="F262" s="12">
        <f t="shared" si="67"/>
        <v>426465.3431506849</v>
      </c>
      <c r="G262">
        <f t="shared" ref="G262:G325" si="77">F262*1.2*24</f>
        <v>12282201.882739725</v>
      </c>
      <c r="H262">
        <f t="shared" ref="H262:H325" si="78">G262*0.127</f>
        <v>1559839.6391079451</v>
      </c>
      <c r="I262" s="21">
        <f t="shared" si="61"/>
        <v>1346217.0563617221</v>
      </c>
      <c r="J262">
        <f t="shared" ref="J262:J325" si="79">G262*0.06</f>
        <v>736932.11296438344</v>
      </c>
      <c r="K262">
        <f t="shared" si="68"/>
        <v>736932.11296438344</v>
      </c>
      <c r="L262">
        <f t="shared" si="69"/>
        <v>526380.08068884537</v>
      </c>
      <c r="M262">
        <f t="shared" si="70"/>
        <v>368466.05648219172</v>
      </c>
      <c r="N262">
        <f t="shared" si="64"/>
        <v>556380.09543468338</v>
      </c>
      <c r="O262">
        <f t="shared" si="73"/>
        <v>368466.05648219166</v>
      </c>
      <c r="P262" s="12">
        <f t="shared" si="71"/>
        <v>924846.15191687504</v>
      </c>
      <c r="Q262" s="152">
        <f t="shared" si="62"/>
        <v>-124037.30812885333</v>
      </c>
      <c r="R262" s="152">
        <f t="shared" si="74"/>
        <v>432342.78730583005</v>
      </c>
      <c r="S262" s="150">
        <f t="shared" si="63"/>
        <v>-0.15489003285993511</v>
      </c>
      <c r="T262">
        <f t="shared" si="66"/>
        <v>8732645.538627943</v>
      </c>
      <c r="U262">
        <f t="shared" si="75"/>
        <v>988722.88274051342</v>
      </c>
      <c r="V262">
        <f t="shared" si="72"/>
        <v>8.8322478331067344</v>
      </c>
      <c r="W262">
        <f t="shared" si="76"/>
        <v>8.8322478331067343E-3</v>
      </c>
    </row>
    <row r="263" spans="2:23">
      <c r="B263" s="15">
        <v>42776</v>
      </c>
      <c r="C263" s="12">
        <f>VLOOKUP(B263,'Hash distribution and Revenue '!$B$130:$Q$748,16,0)</f>
        <v>726154.53842808236</v>
      </c>
      <c r="D263">
        <f>VLOOKUP(B263,'Hash distribution and Revenue '!A265:Q883,3,0)</f>
        <v>3.0304984579999998</v>
      </c>
      <c r="E263" s="12">
        <f t="shared" ref="E263:E326" si="80">D263*1000000</f>
        <v>3030498.4579999996</v>
      </c>
      <c r="F263" s="12">
        <f t="shared" si="67"/>
        <v>415136.77506849309</v>
      </c>
      <c r="G263">
        <f t="shared" si="77"/>
        <v>11955939.1219726</v>
      </c>
      <c r="H263">
        <f t="shared" si="78"/>
        <v>1518404.2684905203</v>
      </c>
      <c r="I263" s="21">
        <f t="shared" ref="I263:I326" si="81">G263*$I$5</f>
        <v>1310456.3273333539</v>
      </c>
      <c r="J263">
        <f t="shared" si="79"/>
        <v>717356.34731835593</v>
      </c>
      <c r="K263">
        <f t="shared" si="68"/>
        <v>717356.34731835593</v>
      </c>
      <c r="L263">
        <f t="shared" si="69"/>
        <v>512397.39094168285</v>
      </c>
      <c r="M263">
        <f t="shared" si="70"/>
        <v>358678.17365917796</v>
      </c>
      <c r="N263">
        <f t="shared" si="64"/>
        <v>541600.48932614876</v>
      </c>
      <c r="O263">
        <f t="shared" si="73"/>
        <v>358678.17365917796</v>
      </c>
      <c r="P263" s="12">
        <f t="shared" si="71"/>
        <v>900278.66298532672</v>
      </c>
      <c r="Q263" s="152">
        <f t="shared" ref="Q263:Q326" si="82">C263-P263</f>
        <v>-174124.12455724436</v>
      </c>
      <c r="R263" s="152">
        <f t="shared" si="74"/>
        <v>367476.3647689044</v>
      </c>
      <c r="S263" s="150">
        <f t="shared" ref="S263:S326" si="83">(C263-P263)/C263</f>
        <v>-0.23978934970808483</v>
      </c>
      <c r="T263">
        <f t="shared" si="66"/>
        <v>8500672.715722518</v>
      </c>
      <c r="U263">
        <f t="shared" si="75"/>
        <v>909076.85409505316</v>
      </c>
      <c r="V263">
        <f t="shared" si="72"/>
        <v>9.350884556602832</v>
      </c>
      <c r="W263">
        <f t="shared" si="76"/>
        <v>9.3508845566028318E-3</v>
      </c>
    </row>
    <row r="264" spans="2:23">
      <c r="B264" s="15">
        <v>42779</v>
      </c>
      <c r="C264" s="12">
        <f>VLOOKUP(B264,'Hash distribution and Revenue '!$B$130:$Q$748,16,0)</f>
        <v>746438.9256074928</v>
      </c>
      <c r="D264">
        <f>VLOOKUP(B264,'Hash distribution and Revenue '!A266:Q884,3,0)</f>
        <v>3.1089575109999998</v>
      </c>
      <c r="E264" s="12">
        <f t="shared" si="80"/>
        <v>3108957.5109999999</v>
      </c>
      <c r="F264" s="12">
        <f t="shared" si="67"/>
        <v>425884.59054794523</v>
      </c>
      <c r="G264">
        <f t="shared" si="77"/>
        <v>12265476.207780823</v>
      </c>
      <c r="H264">
        <f t="shared" si="78"/>
        <v>1557715.4783881647</v>
      </c>
      <c r="I264" s="21">
        <f t="shared" si="81"/>
        <v>1344383.8029171196</v>
      </c>
      <c r="J264">
        <f t="shared" si="79"/>
        <v>735928.57246684935</v>
      </c>
      <c r="K264">
        <f t="shared" si="68"/>
        <v>735928.57246684935</v>
      </c>
      <c r="L264">
        <f t="shared" si="69"/>
        <v>525663.26604774955</v>
      </c>
      <c r="M264">
        <f t="shared" si="70"/>
        <v>367964.28623342467</v>
      </c>
      <c r="N264">
        <f t="shared" si="64"/>
        <v>555622.42732934805</v>
      </c>
      <c r="O264">
        <f t="shared" si="73"/>
        <v>367964.28623342467</v>
      </c>
      <c r="P264" s="12">
        <f t="shared" si="71"/>
        <v>923586.71356277273</v>
      </c>
      <c r="Q264" s="152">
        <f t="shared" si="82"/>
        <v>-177147.78795527993</v>
      </c>
      <c r="R264" s="152">
        <f t="shared" si="74"/>
        <v>378474.63937406812</v>
      </c>
      <c r="S264" s="150">
        <f t="shared" si="83"/>
        <v>-0.23732388796726722</v>
      </c>
      <c r="T264">
        <f t="shared" si="66"/>
        <v>8720753.5837321654</v>
      </c>
      <c r="U264">
        <f t="shared" si="75"/>
        <v>934097.06670341617</v>
      </c>
      <c r="V264">
        <f t="shared" si="72"/>
        <v>9.3360250177309236</v>
      </c>
      <c r="W264">
        <f t="shared" si="76"/>
        <v>9.3360250177309239E-3</v>
      </c>
    </row>
    <row r="265" spans="2:23">
      <c r="B265" s="15">
        <v>42782</v>
      </c>
      <c r="C265" s="12">
        <f>VLOOKUP(B265,'Hash distribution and Revenue '!$B$130:$Q$748,16,0)</f>
        <v>802536.13604808913</v>
      </c>
      <c r="D265">
        <f>VLOOKUP(B265,'Hash distribution and Revenue '!A267:Q885,3,0)</f>
        <v>3.2228826659999998</v>
      </c>
      <c r="E265" s="12">
        <f t="shared" si="80"/>
        <v>3222882.6659999997</v>
      </c>
      <c r="F265" s="12">
        <f t="shared" si="67"/>
        <v>441490.77616438351</v>
      </c>
      <c r="G265">
        <f t="shared" si="77"/>
        <v>12714934.353534244</v>
      </c>
      <c r="H265">
        <f t="shared" si="78"/>
        <v>1614796.662898849</v>
      </c>
      <c r="I265" s="21">
        <f t="shared" si="81"/>
        <v>1393647.6261070212</v>
      </c>
      <c r="J265">
        <f t="shared" si="79"/>
        <v>762896.06121205457</v>
      </c>
      <c r="K265">
        <f t="shared" si="68"/>
        <v>762896.06121205457</v>
      </c>
      <c r="L265">
        <f t="shared" si="69"/>
        <v>544925.75800861046</v>
      </c>
      <c r="M265">
        <f t="shared" si="70"/>
        <v>381448.03060602729</v>
      </c>
      <c r="N265">
        <f t="shared" si="64"/>
        <v>575982.74776827591</v>
      </c>
      <c r="O265">
        <f t="shared" si="73"/>
        <v>381448.03060602723</v>
      </c>
      <c r="P265" s="12">
        <f t="shared" si="71"/>
        <v>957430.77837430313</v>
      </c>
      <c r="Q265" s="152">
        <f t="shared" si="82"/>
        <v>-154894.642326214</v>
      </c>
      <c r="R265" s="152">
        <f t="shared" si="74"/>
        <v>421088.1054420619</v>
      </c>
      <c r="S265" s="150">
        <f t="shared" si="83"/>
        <v>-0.19300643967131281</v>
      </c>
      <c r="T265">
        <f t="shared" si="66"/>
        <v>9040318.3253628463</v>
      </c>
      <c r="U265">
        <f t="shared" si="75"/>
        <v>997070.85321033781</v>
      </c>
      <c r="V265">
        <f t="shared" si="72"/>
        <v>9.0668765376654115</v>
      </c>
      <c r="W265">
        <f t="shared" si="76"/>
        <v>9.0668765376654119E-3</v>
      </c>
    </row>
    <row r="266" spans="2:23">
      <c r="B266" s="15">
        <v>42785</v>
      </c>
      <c r="C266" s="12">
        <f>VLOOKUP(B266,'Hash distribution and Revenue '!$B$130:$Q$748,16,0)</f>
        <v>768623.83533944609</v>
      </c>
      <c r="D266">
        <f>VLOOKUP(B266,'Hash distribution and Revenue '!A268:Q886,3,0)</f>
        <v>3.1599240279999998</v>
      </c>
      <c r="E266" s="12">
        <f t="shared" si="80"/>
        <v>3159924.0279999999</v>
      </c>
      <c r="F266" s="12">
        <f t="shared" si="67"/>
        <v>432866.30520547944</v>
      </c>
      <c r="G266">
        <f t="shared" si="77"/>
        <v>12466549.589917809</v>
      </c>
      <c r="H266">
        <f t="shared" si="78"/>
        <v>1583251.7979195616</v>
      </c>
      <c r="I266" s="21">
        <f t="shared" si="81"/>
        <v>1366422.8818377771</v>
      </c>
      <c r="J266">
        <f t="shared" si="79"/>
        <v>747992.97539506853</v>
      </c>
      <c r="K266">
        <f t="shared" si="68"/>
        <v>747992.97539506853</v>
      </c>
      <c r="L266">
        <f t="shared" si="69"/>
        <v>534280.69671076327</v>
      </c>
      <c r="M266">
        <f t="shared" si="70"/>
        <v>373996.48769753426</v>
      </c>
      <c r="N266">
        <f t="shared" si="64"/>
        <v>564730.99178797053</v>
      </c>
      <c r="O266">
        <f t="shared" si="73"/>
        <v>373996.48769753426</v>
      </c>
      <c r="P266" s="12">
        <f t="shared" si="71"/>
        <v>938727.47948550479</v>
      </c>
      <c r="Q266" s="152">
        <f t="shared" si="82"/>
        <v>-170103.64414605871</v>
      </c>
      <c r="R266" s="152">
        <f t="shared" si="74"/>
        <v>394627.34764191182</v>
      </c>
      <c r="S266" s="150">
        <f t="shared" si="83"/>
        <v>-0.22130935358117812</v>
      </c>
      <c r="T266">
        <f t="shared" si="66"/>
        <v>8863716.7584315613</v>
      </c>
      <c r="U266">
        <f t="shared" si="75"/>
        <v>959358.33942988236</v>
      </c>
      <c r="V266">
        <f t="shared" si="72"/>
        <v>9.2392137474918918</v>
      </c>
      <c r="W266">
        <f t="shared" si="76"/>
        <v>9.2392137474918926E-3</v>
      </c>
    </row>
    <row r="267" spans="2:23">
      <c r="B267" s="15">
        <v>42788</v>
      </c>
      <c r="C267" s="12">
        <f>VLOOKUP(B267,'Hash distribution and Revenue '!$B$130:$Q$748,16,0)</f>
        <v>827532.47941622371</v>
      </c>
      <c r="D267">
        <f>VLOOKUP(B267,'Hash distribution and Revenue '!A269:Q887,3,0)</f>
        <v>3.1902964090000001</v>
      </c>
      <c r="E267" s="12">
        <f t="shared" si="80"/>
        <v>3190296.409</v>
      </c>
      <c r="F267" s="12">
        <f t="shared" ref="F267:F298" si="84">E267/7.3</f>
        <v>437026.90534246579</v>
      </c>
      <c r="G267">
        <f t="shared" si="77"/>
        <v>12586374.873863015</v>
      </c>
      <c r="H267">
        <f t="shared" si="78"/>
        <v>1598469.6089806031</v>
      </c>
      <c r="I267" s="21">
        <f t="shared" si="81"/>
        <v>1379556.588853057</v>
      </c>
      <c r="J267">
        <f t="shared" si="79"/>
        <v>755182.49243178091</v>
      </c>
      <c r="K267">
        <f t="shared" si="68"/>
        <v>755182.49243178091</v>
      </c>
      <c r="L267">
        <f t="shared" si="69"/>
        <v>539416.06602270063</v>
      </c>
      <c r="M267">
        <f t="shared" si="70"/>
        <v>377591.24621589045</v>
      </c>
      <c r="N267">
        <f t="shared" si="64"/>
        <v>570159.04154268198</v>
      </c>
      <c r="O267">
        <f t="shared" si="73"/>
        <v>377591.24621589051</v>
      </c>
      <c r="P267" s="12">
        <f t="shared" si="71"/>
        <v>947750.28775857249</v>
      </c>
      <c r="Q267" s="152">
        <f t="shared" si="82"/>
        <v>-120217.80834234878</v>
      </c>
      <c r="R267" s="152">
        <f t="shared" si="74"/>
        <v>449941.2332003332</v>
      </c>
      <c r="S267" s="150">
        <f t="shared" si="83"/>
        <v>-0.14527261628106186</v>
      </c>
      <c r="T267">
        <f t="shared" si="66"/>
        <v>8948912.5353166033</v>
      </c>
      <c r="U267">
        <f t="shared" si="75"/>
        <v>1020100.2747430152</v>
      </c>
      <c r="V267">
        <f t="shared" si="72"/>
        <v>8.772581242144085</v>
      </c>
      <c r="W267">
        <f t="shared" si="76"/>
        <v>8.7725812421440858E-3</v>
      </c>
    </row>
    <row r="268" spans="2:23">
      <c r="B268" s="15">
        <v>42791</v>
      </c>
      <c r="C268" s="12">
        <f>VLOOKUP(B268,'Hash distribution and Revenue '!$B$130:$Q$748,16,0)</f>
        <v>835797.30619094113</v>
      </c>
      <c r="D268">
        <f>VLOOKUP(B268,'Hash distribution and Revenue '!A270:Q888,3,0)</f>
        <v>3.147790987</v>
      </c>
      <c r="E268" s="12">
        <f t="shared" si="80"/>
        <v>3147790.9870000002</v>
      </c>
      <c r="F268" s="12">
        <f t="shared" si="84"/>
        <v>431204.24479452061</v>
      </c>
      <c r="G268">
        <f t="shared" si="77"/>
        <v>12418682.250082193</v>
      </c>
      <c r="H268">
        <f t="shared" si="78"/>
        <v>1577172.6457604386</v>
      </c>
      <c r="I268" s="21">
        <f t="shared" si="81"/>
        <v>1361176.2794822233</v>
      </c>
      <c r="J268">
        <f t="shared" si="79"/>
        <v>745120.93500493153</v>
      </c>
      <c r="K268">
        <f t="shared" si="68"/>
        <v>745120.93500493153</v>
      </c>
      <c r="L268">
        <f t="shared" si="69"/>
        <v>532229.23928923684</v>
      </c>
      <c r="M268">
        <f t="shared" si="70"/>
        <v>372560.46750246576</v>
      </c>
      <c r="N268">
        <f t="shared" si="64"/>
        <v>562562.61551796552</v>
      </c>
      <c r="O268">
        <f t="shared" si="73"/>
        <v>372560.4675024657</v>
      </c>
      <c r="P268" s="12">
        <f t="shared" si="71"/>
        <v>935123.08302043122</v>
      </c>
      <c r="Q268" s="152">
        <f t="shared" si="82"/>
        <v>-99325.776829490089</v>
      </c>
      <c r="R268" s="152">
        <f t="shared" si="74"/>
        <v>463236.83868847543</v>
      </c>
      <c r="S268" s="150">
        <f t="shared" si="83"/>
        <v>-0.11883955128086848</v>
      </c>
      <c r="T268">
        <f t="shared" si="66"/>
        <v>8829683.0798084382</v>
      </c>
      <c r="U268">
        <f t="shared" si="75"/>
        <v>1025799.4542064409</v>
      </c>
      <c r="V268">
        <f t="shared" si="72"/>
        <v>8.6076114035750653</v>
      </c>
      <c r="W268">
        <f t="shared" si="76"/>
        <v>8.6076114035750651E-3</v>
      </c>
    </row>
    <row r="269" spans="2:23">
      <c r="B269" s="15">
        <v>42794</v>
      </c>
      <c r="C269" s="12">
        <f>VLOOKUP(B269,'Hash distribution and Revenue '!$B$130:$Q$748,16,0)</f>
        <v>931108.84845456481</v>
      </c>
      <c r="D269">
        <f>VLOOKUP(B269,'Hash distribution and Revenue '!A271:Q889,3,0)</f>
        <v>3.3993797909999999</v>
      </c>
      <c r="E269" s="12">
        <f t="shared" si="80"/>
        <v>3399379.7909999997</v>
      </c>
      <c r="F269" s="12">
        <f t="shared" si="84"/>
        <v>465668.46452054795</v>
      </c>
      <c r="G269">
        <f t="shared" si="77"/>
        <v>13411251.778191779</v>
      </c>
      <c r="H269">
        <f t="shared" si="78"/>
        <v>1703228.9758303559</v>
      </c>
      <c r="I269" s="21">
        <f t="shared" si="81"/>
        <v>1469968.9895453774</v>
      </c>
      <c r="J269">
        <f t="shared" si="79"/>
        <v>804675.10669150669</v>
      </c>
      <c r="K269">
        <f t="shared" si="68"/>
        <v>804675.10669150669</v>
      </c>
      <c r="L269">
        <f t="shared" si="69"/>
        <v>574767.93335107621</v>
      </c>
      <c r="M269">
        <f t="shared" si="70"/>
        <v>402337.55334575335</v>
      </c>
      <c r="N269">
        <f t="shared" si="64"/>
        <v>607525.7201833633</v>
      </c>
      <c r="O269">
        <f t="shared" si="73"/>
        <v>402337.55334575335</v>
      </c>
      <c r="P269" s="12">
        <f t="shared" si="71"/>
        <v>1009863.2735291166</v>
      </c>
      <c r="Q269" s="152">
        <f t="shared" si="82"/>
        <v>-78754.425074551837</v>
      </c>
      <c r="R269" s="152">
        <f t="shared" si="74"/>
        <v>528771.29510881146</v>
      </c>
      <c r="S269" s="150">
        <f t="shared" si="83"/>
        <v>-8.4581330319507542E-2</v>
      </c>
      <c r="T269">
        <f t="shared" si="66"/>
        <v>9535400.0142943542</v>
      </c>
      <c r="U269">
        <f t="shared" si="75"/>
        <v>1136297.0152921746</v>
      </c>
      <c r="V269">
        <f t="shared" si="72"/>
        <v>8.391643985655044</v>
      </c>
      <c r="W269">
        <f t="shared" si="76"/>
        <v>8.3916439856550444E-3</v>
      </c>
    </row>
    <row r="270" spans="2:23">
      <c r="B270" s="15">
        <v>42797</v>
      </c>
      <c r="C270" s="12">
        <f>VLOOKUP(B270,'Hash distribution and Revenue '!$B$130:$Q$748,16,0)</f>
        <v>1042990.5428522434</v>
      </c>
      <c r="D270">
        <f>VLOOKUP(B270,'Hash distribution and Revenue '!A272:Q890,3,0)</f>
        <v>3.449462735</v>
      </c>
      <c r="E270" s="12">
        <f t="shared" si="80"/>
        <v>3449462.7349999999</v>
      </c>
      <c r="F270" s="12">
        <f t="shared" si="84"/>
        <v>472529.1417808219</v>
      </c>
      <c r="G270">
        <f t="shared" si="77"/>
        <v>13608839.28328767</v>
      </c>
      <c r="H270">
        <f t="shared" si="78"/>
        <v>1728322.5889775341</v>
      </c>
      <c r="I270" s="21">
        <f t="shared" si="81"/>
        <v>1491625.9914432094</v>
      </c>
      <c r="J270">
        <f t="shared" si="79"/>
        <v>816530.35699726024</v>
      </c>
      <c r="K270">
        <f t="shared" si="68"/>
        <v>816530.35699726024</v>
      </c>
      <c r="L270">
        <f t="shared" si="69"/>
        <v>583235.96928375727</v>
      </c>
      <c r="M270">
        <f t="shared" si="70"/>
        <v>408265.17849863012</v>
      </c>
      <c r="N270">
        <f t="shared" si="64"/>
        <v>616476.37544790853</v>
      </c>
      <c r="O270">
        <f t="shared" si="73"/>
        <v>408265.17849863006</v>
      </c>
      <c r="P270" s="12">
        <f t="shared" si="71"/>
        <v>1024741.5539465386</v>
      </c>
      <c r="Q270" s="152">
        <f t="shared" si="82"/>
        <v>18248.988905704813</v>
      </c>
      <c r="R270" s="152">
        <f t="shared" si="74"/>
        <v>634725.36435361335</v>
      </c>
      <c r="S270" s="150">
        <f t="shared" si="83"/>
        <v>1.7496792306284679E-2</v>
      </c>
      <c r="T270">
        <f t="shared" si="66"/>
        <v>9675884.7304175328</v>
      </c>
      <c r="U270">
        <f t="shared" si="75"/>
        <v>1251201.7398015219</v>
      </c>
      <c r="V270">
        <f t="shared" si="72"/>
        <v>7.7332730786902664</v>
      </c>
      <c r="W270">
        <f t="shared" si="76"/>
        <v>7.7332730786902667E-3</v>
      </c>
    </row>
    <row r="271" spans="2:23">
      <c r="B271" s="15">
        <v>42800</v>
      </c>
      <c r="C271" s="12">
        <f>VLOOKUP(B271,'Hash distribution and Revenue '!$B$130:$Q$748,16,0)</f>
        <v>970676.39550699783</v>
      </c>
      <c r="D271">
        <f>VLOOKUP(B271,'Hash distribution and Revenue '!A273:Q891,3,0)</f>
        <v>3.3615822139999998</v>
      </c>
      <c r="E271" s="12">
        <f t="shared" si="80"/>
        <v>3361582.2139999997</v>
      </c>
      <c r="F271" s="12">
        <f t="shared" si="84"/>
        <v>460490.71424657531</v>
      </c>
      <c r="G271">
        <f t="shared" si="77"/>
        <v>13262132.570301369</v>
      </c>
      <c r="H271">
        <f t="shared" si="78"/>
        <v>1684290.8364282739</v>
      </c>
      <c r="I271" s="21">
        <f t="shared" si="81"/>
        <v>1453624.4592233894</v>
      </c>
      <c r="J271">
        <f t="shared" si="79"/>
        <v>795727.95421808213</v>
      </c>
      <c r="K271">
        <f t="shared" si="68"/>
        <v>795727.95421808213</v>
      </c>
      <c r="L271">
        <f t="shared" si="69"/>
        <v>568377.110155773</v>
      </c>
      <c r="M271">
        <f t="shared" si="70"/>
        <v>397863.97710904106</v>
      </c>
      <c r="N271">
        <f t="shared" si="64"/>
        <v>600770.6643790938</v>
      </c>
      <c r="O271">
        <f t="shared" si="73"/>
        <v>397863.97710904106</v>
      </c>
      <c r="P271" s="12">
        <f t="shared" si="71"/>
        <v>998634.64148813486</v>
      </c>
      <c r="Q271" s="152">
        <f t="shared" si="82"/>
        <v>-27958.245981137035</v>
      </c>
      <c r="R271" s="152">
        <f t="shared" si="74"/>
        <v>572812.41839795676</v>
      </c>
      <c r="S271" s="150">
        <f t="shared" si="83"/>
        <v>-2.8802849343559089E-2</v>
      </c>
      <c r="T271">
        <f t="shared" si="66"/>
        <v>9429376.2574842721</v>
      </c>
      <c r="U271">
        <f t="shared" si="75"/>
        <v>1173583.0827770506</v>
      </c>
      <c r="V271">
        <f t="shared" si="72"/>
        <v>8.0346899984034632</v>
      </c>
      <c r="W271">
        <f t="shared" si="76"/>
        <v>8.0346899984034634E-3</v>
      </c>
    </row>
    <row r="272" spans="2:23">
      <c r="B272" s="15">
        <v>42803</v>
      </c>
      <c r="C272" s="12">
        <f>VLOOKUP(B272,'Hash distribution and Revenue '!$B$130:$Q$748,16,0)</f>
        <v>895423.8571205613</v>
      </c>
      <c r="D272">
        <f>VLOOKUP(B272,'Hash distribution and Revenue '!A274:Q892,3,0)</f>
        <v>3.3210300149999998</v>
      </c>
      <c r="E272" s="12">
        <f t="shared" si="80"/>
        <v>3321030.0149999997</v>
      </c>
      <c r="F272" s="12">
        <f t="shared" si="84"/>
        <v>454935.61849315063</v>
      </c>
      <c r="G272">
        <f t="shared" si="77"/>
        <v>13102145.812602736</v>
      </c>
      <c r="H272">
        <f t="shared" si="78"/>
        <v>1663972.5182005474</v>
      </c>
      <c r="I272" s="21">
        <f t="shared" si="81"/>
        <v>1436088.7678170642</v>
      </c>
      <c r="J272">
        <f t="shared" si="79"/>
        <v>786128.7487561641</v>
      </c>
      <c r="K272">
        <f t="shared" si="68"/>
        <v>786128.7487561641</v>
      </c>
      <c r="L272">
        <f t="shared" si="69"/>
        <v>561520.53482583154</v>
      </c>
      <c r="M272">
        <f t="shared" si="70"/>
        <v>393064.37437808205</v>
      </c>
      <c r="N272">
        <f t="shared" si="64"/>
        <v>593523.31179797871</v>
      </c>
      <c r="O272">
        <f t="shared" si="73"/>
        <v>393064.37437808199</v>
      </c>
      <c r="P272" s="12">
        <f t="shared" si="71"/>
        <v>986587.6861760607</v>
      </c>
      <c r="Q272" s="152">
        <f t="shared" si="82"/>
        <v>-91163.829055499402</v>
      </c>
      <c r="R272" s="152">
        <f t="shared" si="74"/>
        <v>502359.4827424793</v>
      </c>
      <c r="S272" s="150">
        <f t="shared" si="83"/>
        <v>-0.10181081097018946</v>
      </c>
      <c r="T272">
        <f t="shared" si="66"/>
        <v>9315625.6727605443</v>
      </c>
      <c r="U272">
        <f t="shared" si="75"/>
        <v>1095882.7945404579</v>
      </c>
      <c r="V272">
        <f t="shared" si="72"/>
        <v>8.5005675051837208</v>
      </c>
      <c r="W272">
        <f t="shared" si="76"/>
        <v>8.50056750518372E-3</v>
      </c>
    </row>
    <row r="273" spans="2:23">
      <c r="B273" s="15">
        <v>42806</v>
      </c>
      <c r="C273" s="12">
        <f>VLOOKUP(B273,'Hash distribution and Revenue '!$B$130:$Q$748,16,0)</f>
        <v>926602.99043673021</v>
      </c>
      <c r="D273">
        <f>VLOOKUP(B273,'Hash distribution and Revenue '!A275:Q893,3,0)</f>
        <v>3.344125478</v>
      </c>
      <c r="E273" s="12">
        <f t="shared" si="80"/>
        <v>3344125.4780000001</v>
      </c>
      <c r="F273" s="12">
        <f t="shared" si="84"/>
        <v>458099.38054794521</v>
      </c>
      <c r="G273">
        <f t="shared" si="77"/>
        <v>13193262.159780823</v>
      </c>
      <c r="H273">
        <f t="shared" si="78"/>
        <v>1675544.2942921645</v>
      </c>
      <c r="I273" s="21">
        <f t="shared" si="81"/>
        <v>1446075.7702988337</v>
      </c>
      <c r="J273">
        <f t="shared" si="79"/>
        <v>791595.72958684934</v>
      </c>
      <c r="K273">
        <f t="shared" si="68"/>
        <v>791595.72958684934</v>
      </c>
      <c r="L273">
        <f t="shared" si="69"/>
        <v>565425.52113346383</v>
      </c>
      <c r="M273">
        <f t="shared" si="70"/>
        <v>395797.86479342467</v>
      </c>
      <c r="N273">
        <f t="shared" si="64"/>
        <v>597650.85524846078</v>
      </c>
      <c r="O273">
        <f t="shared" si="73"/>
        <v>395797.86479342473</v>
      </c>
      <c r="P273" s="12">
        <f t="shared" si="71"/>
        <v>993448.72004188551</v>
      </c>
      <c r="Q273" s="152">
        <f t="shared" si="82"/>
        <v>-66845.729605155298</v>
      </c>
      <c r="R273" s="152">
        <f t="shared" si="74"/>
        <v>530805.12564330548</v>
      </c>
      <c r="S273" s="150">
        <f t="shared" si="83"/>
        <v>-7.2140636599553068E-2</v>
      </c>
      <c r="T273">
        <f t="shared" si="66"/>
        <v>9380409.3956041653</v>
      </c>
      <c r="U273">
        <f t="shared" si="75"/>
        <v>1128455.9808917663</v>
      </c>
      <c r="V273">
        <f t="shared" si="72"/>
        <v>8.3126055020695304</v>
      </c>
      <c r="W273">
        <f t="shared" si="76"/>
        <v>8.3126055020695307E-3</v>
      </c>
    </row>
    <row r="274" spans="2:23">
      <c r="B274" s="15">
        <v>42809</v>
      </c>
      <c r="C274" s="12">
        <f>VLOOKUP(B274,'Hash distribution and Revenue '!$B$130:$Q$748,16,0)</f>
        <v>972137.6697310172</v>
      </c>
      <c r="D274">
        <f>VLOOKUP(B274,'Hash distribution and Revenue '!A276:Q894,3,0)</f>
        <v>3.4292010770000001</v>
      </c>
      <c r="E274" s="12">
        <f t="shared" si="80"/>
        <v>3429201.077</v>
      </c>
      <c r="F274" s="12">
        <f t="shared" si="84"/>
        <v>469753.57219178084</v>
      </c>
      <c r="G274">
        <f t="shared" si="77"/>
        <v>13528902.879123289</v>
      </c>
      <c r="H274">
        <f t="shared" si="78"/>
        <v>1718170.6656486578</v>
      </c>
      <c r="I274" s="21">
        <f t="shared" si="81"/>
        <v>1482864.3905724776</v>
      </c>
      <c r="J274">
        <f t="shared" si="79"/>
        <v>811734.17274739733</v>
      </c>
      <c r="K274">
        <f t="shared" si="68"/>
        <v>811734.17274739733</v>
      </c>
      <c r="L274">
        <f t="shared" si="69"/>
        <v>579810.12339099811</v>
      </c>
      <c r="M274">
        <f t="shared" si="70"/>
        <v>405867.08637369866</v>
      </c>
      <c r="N274">
        <f t="shared" si="64"/>
        <v>612855.28009364754</v>
      </c>
      <c r="O274">
        <f t="shared" si="73"/>
        <v>405867.08637369866</v>
      </c>
      <c r="P274" s="12">
        <f t="shared" si="71"/>
        <v>1018722.3664673462</v>
      </c>
      <c r="Q274" s="152">
        <f t="shared" si="82"/>
        <v>-46584.696736329002</v>
      </c>
      <c r="R274" s="152">
        <f t="shared" si="74"/>
        <v>566270.58335731854</v>
      </c>
      <c r="S274" s="150">
        <f t="shared" si="83"/>
        <v>-4.791985557891057E-2</v>
      </c>
      <c r="T274">
        <f t="shared" si="66"/>
        <v>9619049.9470566586</v>
      </c>
      <c r="U274">
        <f t="shared" si="75"/>
        <v>1179125.8634509661</v>
      </c>
      <c r="V274">
        <f t="shared" si="72"/>
        <v>8.1577804755333201</v>
      </c>
      <c r="W274">
        <f t="shared" si="76"/>
        <v>8.1577804755333209E-3</v>
      </c>
    </row>
    <row r="275" spans="2:23">
      <c r="B275" s="15">
        <v>42812</v>
      </c>
      <c r="C275" s="12">
        <f>VLOOKUP(B275,'Hash distribution and Revenue '!$B$130:$Q$748,16,0)</f>
        <v>739401.44013928331</v>
      </c>
      <c r="D275">
        <f>VLOOKUP(B275,'Hash distribution and Revenue '!A277:Q895,3,0)</f>
        <v>3.4553781849999998</v>
      </c>
      <c r="E275" s="12">
        <f t="shared" si="80"/>
        <v>3455378.1850000001</v>
      </c>
      <c r="F275" s="12">
        <f t="shared" si="84"/>
        <v>473339.47739726031</v>
      </c>
      <c r="G275">
        <f t="shared" si="77"/>
        <v>13632176.949041096</v>
      </c>
      <c r="H275">
        <f t="shared" si="78"/>
        <v>1731286.4725282192</v>
      </c>
      <c r="I275" s="21">
        <f t="shared" si="81"/>
        <v>1494183.9663073975</v>
      </c>
      <c r="J275">
        <f t="shared" si="79"/>
        <v>817930.61694246577</v>
      </c>
      <c r="K275">
        <f t="shared" si="68"/>
        <v>817930.61694246577</v>
      </c>
      <c r="L275">
        <f t="shared" si="69"/>
        <v>584236.15495890414</v>
      </c>
      <c r="M275">
        <f t="shared" si="70"/>
        <v>408965.30847123289</v>
      </c>
      <c r="N275">
        <f t="shared" si="64"/>
        <v>617533.56477137678</v>
      </c>
      <c r="O275">
        <f t="shared" si="73"/>
        <v>408965.30847123289</v>
      </c>
      <c r="P275" s="12">
        <f t="shared" si="71"/>
        <v>1026498.8732426097</v>
      </c>
      <c r="Q275" s="152">
        <f t="shared" si="82"/>
        <v>-287097.43310332636</v>
      </c>
      <c r="R275" s="152">
        <f t="shared" si="74"/>
        <v>330436.13166805042</v>
      </c>
      <c r="S275" s="150">
        <f t="shared" si="83"/>
        <v>-0.38828357306045408</v>
      </c>
      <c r="T275">
        <f t="shared" si="66"/>
        <v>9692477.8107682187</v>
      </c>
      <c r="U275">
        <f t="shared" si="75"/>
        <v>947969.69643942721</v>
      </c>
      <c r="V275">
        <f t="shared" si="72"/>
        <v>10.224459544617462</v>
      </c>
      <c r="W275">
        <f t="shared" si="76"/>
        <v>1.0224459544617462E-2</v>
      </c>
    </row>
    <row r="276" spans="2:23">
      <c r="B276" s="15">
        <v>42815</v>
      </c>
      <c r="C276" s="12">
        <f>VLOOKUP(B276,'Hash distribution and Revenue '!$B$130:$Q$748,16,0)</f>
        <v>876957.01305048296</v>
      </c>
      <c r="D276">
        <f>VLOOKUP(B276,'Hash distribution and Revenue '!A278:Q896,3,0)</f>
        <v>3.5615982229999998</v>
      </c>
      <c r="E276" s="12">
        <f t="shared" si="80"/>
        <v>3561598.2229999998</v>
      </c>
      <c r="F276" s="12">
        <f t="shared" si="84"/>
        <v>487890.16753424658</v>
      </c>
      <c r="G276">
        <f t="shared" si="77"/>
        <v>14051236.824986301</v>
      </c>
      <c r="H276">
        <f t="shared" si="78"/>
        <v>1784507.0767732603</v>
      </c>
      <c r="I276" s="21">
        <f t="shared" si="81"/>
        <v>1540115.92199582</v>
      </c>
      <c r="J276">
        <f t="shared" si="79"/>
        <v>843074.20949917811</v>
      </c>
      <c r="K276">
        <f t="shared" si="68"/>
        <v>843074.20949917811</v>
      </c>
      <c r="L276">
        <f t="shared" si="69"/>
        <v>602195.86392798438</v>
      </c>
      <c r="M276">
        <f t="shared" si="70"/>
        <v>421537.10474958905</v>
      </c>
      <c r="N276">
        <f t="shared" si="64"/>
        <v>636516.85262132611</v>
      </c>
      <c r="O276">
        <f t="shared" si="73"/>
        <v>421537.10474958911</v>
      </c>
      <c r="P276" s="12">
        <f t="shared" si="71"/>
        <v>1058053.9573709152</v>
      </c>
      <c r="Q276" s="152">
        <f t="shared" si="82"/>
        <v>-181096.94432043226</v>
      </c>
      <c r="R276" s="152">
        <f t="shared" si="74"/>
        <v>455419.90830089385</v>
      </c>
      <c r="S276" s="150">
        <f t="shared" si="83"/>
        <v>-0.20650606771532509</v>
      </c>
      <c r="T276">
        <f t="shared" si="66"/>
        <v>9990429.3825652599</v>
      </c>
      <c r="U276">
        <f t="shared" si="75"/>
        <v>1091936.7609222201</v>
      </c>
      <c r="V276">
        <f t="shared" si="72"/>
        <v>9.1492747017030691</v>
      </c>
      <c r="W276">
        <f t="shared" si="76"/>
        <v>9.1492747017030696E-3</v>
      </c>
    </row>
    <row r="277" spans="2:23">
      <c r="B277" s="15">
        <v>42818</v>
      </c>
      <c r="C277" s="12">
        <f>VLOOKUP(B277,'Hash distribution and Revenue '!$B$130:$Q$748,16,0)</f>
        <v>740617.97700751119</v>
      </c>
      <c r="D277">
        <f>VLOOKUP(B277,'Hash distribution and Revenue '!A279:Q897,3,0)</f>
        <v>3.5950728299999999</v>
      </c>
      <c r="E277" s="12">
        <f t="shared" si="80"/>
        <v>3595072.83</v>
      </c>
      <c r="F277" s="12">
        <f t="shared" si="84"/>
        <v>492475.7301369863</v>
      </c>
      <c r="G277">
        <f t="shared" si="77"/>
        <v>14183301.027945204</v>
      </c>
      <c r="H277">
        <f t="shared" si="78"/>
        <v>1801279.2305490409</v>
      </c>
      <c r="I277" s="21">
        <f t="shared" si="81"/>
        <v>1554591.1019558511</v>
      </c>
      <c r="J277">
        <f t="shared" si="79"/>
        <v>850998.06167671224</v>
      </c>
      <c r="K277">
        <f t="shared" si="68"/>
        <v>850998.06167671224</v>
      </c>
      <c r="L277">
        <f t="shared" si="69"/>
        <v>607855.75834050879</v>
      </c>
      <c r="M277">
        <f t="shared" si="70"/>
        <v>425499.03083835612</v>
      </c>
      <c r="N277">
        <f t="shared" si="64"/>
        <v>642499.32177036686</v>
      </c>
      <c r="O277">
        <f t="shared" si="73"/>
        <v>425499.03083835624</v>
      </c>
      <c r="P277" s="12">
        <f t="shared" si="71"/>
        <v>1067998.3526087231</v>
      </c>
      <c r="Q277" s="152">
        <f t="shared" si="82"/>
        <v>-327380.37560121191</v>
      </c>
      <c r="R277" s="152">
        <f t="shared" si="74"/>
        <v>315118.94616915495</v>
      </c>
      <c r="S277" s="150">
        <f t="shared" si="83"/>
        <v>-0.44203676627456706</v>
      </c>
      <c r="T277">
        <f t="shared" si="66"/>
        <v>10084327.030869039</v>
      </c>
      <c r="U277">
        <f t="shared" si="75"/>
        <v>957618.26793952181</v>
      </c>
      <c r="V277">
        <f t="shared" si="72"/>
        <v>10.530633519102741</v>
      </c>
      <c r="W277">
        <f t="shared" si="76"/>
        <v>1.0530633519102741E-2</v>
      </c>
    </row>
    <row r="278" spans="2:23">
      <c r="B278" s="15">
        <v>42821</v>
      </c>
      <c r="C278" s="12">
        <f>VLOOKUP(B278,'Hash distribution and Revenue '!$B$130:$Q$748,16,0)</f>
        <v>824427.9240314723</v>
      </c>
      <c r="D278">
        <f>VLOOKUP(B278,'Hash distribution and Revenue '!A280:Q898,3,0)</f>
        <v>3.587653559</v>
      </c>
      <c r="E278" s="12">
        <f t="shared" si="80"/>
        <v>3587653.5589999999</v>
      </c>
      <c r="F278" s="12">
        <f t="shared" si="84"/>
        <v>491459.39164383564</v>
      </c>
      <c r="G278">
        <f t="shared" si="77"/>
        <v>14154030.479342464</v>
      </c>
      <c r="H278">
        <f t="shared" si="78"/>
        <v>1797561.8708764929</v>
      </c>
      <c r="I278" s="21">
        <f t="shared" si="81"/>
        <v>1551382.8407536438</v>
      </c>
      <c r="J278">
        <f t="shared" si="79"/>
        <v>849241.8287605478</v>
      </c>
      <c r="K278">
        <f t="shared" si="68"/>
        <v>849241.8287605478</v>
      </c>
      <c r="L278">
        <f t="shared" si="69"/>
        <v>606601.30625753419</v>
      </c>
      <c r="M278">
        <f t="shared" si="70"/>
        <v>424620.9143802739</v>
      </c>
      <c r="N278">
        <f t="shared" si="64"/>
        <v>641173.37461687624</v>
      </c>
      <c r="O278">
        <f t="shared" si="73"/>
        <v>424620.91438027378</v>
      </c>
      <c r="P278" s="12">
        <f t="shared" si="71"/>
        <v>1065794.28899715</v>
      </c>
      <c r="Q278" s="152">
        <f t="shared" si="82"/>
        <v>-241366.36496567773</v>
      </c>
      <c r="R278" s="152">
        <f t="shared" si="74"/>
        <v>399807.00965119852</v>
      </c>
      <c r="S278" s="150">
        <f t="shared" si="83"/>
        <v>-0.29276830385049357</v>
      </c>
      <c r="T278">
        <f t="shared" si="66"/>
        <v>10063515.670812491</v>
      </c>
      <c r="U278">
        <f t="shared" si="75"/>
        <v>1040980.3842680748</v>
      </c>
      <c r="V278">
        <f t="shared" si="72"/>
        <v>9.6673441910130364</v>
      </c>
      <c r="W278">
        <f t="shared" si="76"/>
        <v>9.6673441910130366E-3</v>
      </c>
    </row>
    <row r="279" spans="2:23">
      <c r="B279" s="15">
        <v>42824</v>
      </c>
      <c r="C279" s="12">
        <f>VLOOKUP(B279,'Hash distribution and Revenue '!$B$130:$Q$748,16,0)</f>
        <v>816038.79374385986</v>
      </c>
      <c r="D279">
        <f>VLOOKUP(B279,'Hash distribution and Revenue '!A281:Q899,3,0)</f>
        <v>3.6180574029999999</v>
      </c>
      <c r="E279" s="12">
        <f t="shared" si="80"/>
        <v>3618057.4029999999</v>
      </c>
      <c r="F279" s="12">
        <f t="shared" si="84"/>
        <v>495624.30178082193</v>
      </c>
      <c r="G279">
        <f t="shared" si="77"/>
        <v>14273979.89128767</v>
      </c>
      <c r="H279">
        <f t="shared" si="78"/>
        <v>1812795.4461935339</v>
      </c>
      <c r="I279" s="21">
        <f t="shared" si="81"/>
        <v>1564530.1530843521</v>
      </c>
      <c r="J279">
        <f t="shared" si="79"/>
        <v>856438.79347726016</v>
      </c>
      <c r="K279">
        <f t="shared" si="68"/>
        <v>856438.79347726016</v>
      </c>
      <c r="L279">
        <f t="shared" si="69"/>
        <v>611741.99534090015</v>
      </c>
      <c r="M279">
        <f t="shared" si="70"/>
        <v>428219.39673863008</v>
      </c>
      <c r="N279">
        <f t="shared" si="64"/>
        <v>646607.04733310093</v>
      </c>
      <c r="O279">
        <f t="shared" si="73"/>
        <v>428219.39673863014</v>
      </c>
      <c r="P279" s="12">
        <f t="shared" si="71"/>
        <v>1074826.4440717311</v>
      </c>
      <c r="Q279" s="152">
        <f t="shared" si="82"/>
        <v>-258787.6503278712</v>
      </c>
      <c r="R279" s="152">
        <f t="shared" si="74"/>
        <v>387819.39700522972</v>
      </c>
      <c r="S279" s="150">
        <f t="shared" si="83"/>
        <v>-0.31712665171295773</v>
      </c>
      <c r="T279">
        <f t="shared" si="66"/>
        <v>10148799.702705532</v>
      </c>
      <c r="U279">
        <f t="shared" si="75"/>
        <v>1034426.4443383306</v>
      </c>
      <c r="V279">
        <f t="shared" si="72"/>
        <v>9.8110404642615237</v>
      </c>
      <c r="W279">
        <f t="shared" si="76"/>
        <v>9.8110404642615234E-3</v>
      </c>
    </row>
    <row r="280" spans="2:23">
      <c r="B280" s="15">
        <v>42827</v>
      </c>
      <c r="C280" s="12">
        <f>VLOOKUP(B280,'Hash distribution and Revenue '!$B$130:$Q$748,16,0)</f>
        <v>858212.8077713541</v>
      </c>
      <c r="D280">
        <f>VLOOKUP(B280,'Hash distribution and Revenue '!A282:Q900,3,0)</f>
        <v>3.5067166030000001</v>
      </c>
      <c r="E280" s="12">
        <f t="shared" si="80"/>
        <v>3506716.6030000001</v>
      </c>
      <c r="F280" s="12">
        <f t="shared" si="84"/>
        <v>480372.13739726029</v>
      </c>
      <c r="G280">
        <f t="shared" si="77"/>
        <v>13834717.557041094</v>
      </c>
      <c r="H280">
        <f t="shared" si="78"/>
        <v>1757009.1297442189</v>
      </c>
      <c r="I280" s="21">
        <f t="shared" si="81"/>
        <v>1516383.8636628257</v>
      </c>
      <c r="J280">
        <f t="shared" si="79"/>
        <v>830083.05342246557</v>
      </c>
      <c r="K280">
        <f t="shared" si="68"/>
        <v>830083.05342246557</v>
      </c>
      <c r="L280">
        <f t="shared" si="69"/>
        <v>592916.46673033258</v>
      </c>
      <c r="M280">
        <f t="shared" si="70"/>
        <v>415041.52671123279</v>
      </c>
      <c r="N280">
        <f t="shared" si="64"/>
        <v>626708.59412558412</v>
      </c>
      <c r="O280">
        <f t="shared" si="73"/>
        <v>415041.52671123284</v>
      </c>
      <c r="P280" s="12">
        <f t="shared" si="71"/>
        <v>1041750.120836817</v>
      </c>
      <c r="Q280" s="152">
        <f t="shared" si="82"/>
        <v>-183537.31306546286</v>
      </c>
      <c r="R280" s="152">
        <f t="shared" si="74"/>
        <v>443171.28106012125</v>
      </c>
      <c r="S280" s="150">
        <f t="shared" si="83"/>
        <v>-0.21385990910818597</v>
      </c>
      <c r="T280">
        <f t="shared" si="66"/>
        <v>9836484.1830562167</v>
      </c>
      <c r="U280">
        <f t="shared" si="75"/>
        <v>1069879.8751857053</v>
      </c>
      <c r="V280">
        <f t="shared" si="72"/>
        <v>9.1940080481921775</v>
      </c>
      <c r="W280">
        <f t="shared" si="76"/>
        <v>9.1940080481921777E-3</v>
      </c>
    </row>
    <row r="281" spans="2:23">
      <c r="B281" s="15">
        <v>42830</v>
      </c>
      <c r="C281" s="12">
        <f>VLOOKUP(B281,'Hash distribution and Revenue '!$B$130:$Q$748,16,0)</f>
        <v>925127.4636713526</v>
      </c>
      <c r="D281">
        <f>VLOOKUP(B281,'Hash distribution and Revenue '!A283:Q901,3,0)</f>
        <v>3.7041473300000001</v>
      </c>
      <c r="E281" s="12">
        <f t="shared" si="80"/>
        <v>3704147.33</v>
      </c>
      <c r="F281" s="12">
        <f t="shared" si="84"/>
        <v>507417.44246575347</v>
      </c>
      <c r="G281">
        <f t="shared" si="77"/>
        <v>14613622.343013698</v>
      </c>
      <c r="H281">
        <f t="shared" si="78"/>
        <v>1855930.0375627398</v>
      </c>
      <c r="I281" s="21">
        <f t="shared" si="81"/>
        <v>1601757.3918110372</v>
      </c>
      <c r="J281">
        <f t="shared" si="79"/>
        <v>876817.34058082185</v>
      </c>
      <c r="K281">
        <f t="shared" si="68"/>
        <v>876817.34058082185</v>
      </c>
      <c r="L281">
        <f t="shared" si="69"/>
        <v>626298.10041487275</v>
      </c>
      <c r="M281">
        <f t="shared" si="70"/>
        <v>438408.67029041093</v>
      </c>
      <c r="N281">
        <f t="shared" si="64"/>
        <v>661992.74946608418</v>
      </c>
      <c r="O281">
        <f t="shared" si="73"/>
        <v>438408.67029041098</v>
      </c>
      <c r="P281" s="12">
        <f t="shared" si="71"/>
        <v>1100401.4197564952</v>
      </c>
      <c r="Q281" s="152">
        <f t="shared" si="82"/>
        <v>-175273.95608514256</v>
      </c>
      <c r="R281" s="152">
        <f t="shared" si="74"/>
        <v>486718.79338094161</v>
      </c>
      <c r="S281" s="150">
        <f t="shared" si="83"/>
        <v>-0.18945925071726966</v>
      </c>
      <c r="T281">
        <f t="shared" si="66"/>
        <v>10390285.485882739</v>
      </c>
      <c r="U281">
        <f t="shared" si="75"/>
        <v>1148711.5428470257</v>
      </c>
      <c r="V281">
        <f t="shared" si="72"/>
        <v>9.0451650378048107</v>
      </c>
      <c r="W281">
        <f t="shared" si="76"/>
        <v>9.0451650378048105E-3</v>
      </c>
    </row>
    <row r="282" spans="2:23">
      <c r="B282" s="15">
        <v>42833</v>
      </c>
      <c r="C282" s="12">
        <f>VLOOKUP(B282,'Hash distribution and Revenue '!$B$130:$Q$748,16,0)</f>
        <v>958907.42826687987</v>
      </c>
      <c r="D282">
        <f>VLOOKUP(B282,'Hash distribution and Revenue '!A284:Q902,3,0)</f>
        <v>3.6723332960000001</v>
      </c>
      <c r="E282" s="12">
        <f t="shared" si="80"/>
        <v>3672333.2960000001</v>
      </c>
      <c r="F282" s="12">
        <f t="shared" si="84"/>
        <v>503059.35561643838</v>
      </c>
      <c r="G282">
        <f t="shared" si="77"/>
        <v>14488109.441753425</v>
      </c>
      <c r="H282">
        <f t="shared" si="78"/>
        <v>1839989.899102685</v>
      </c>
      <c r="I282" s="21">
        <f t="shared" si="81"/>
        <v>1588000.2813121879</v>
      </c>
      <c r="J282">
        <f t="shared" si="79"/>
        <v>869286.56650520547</v>
      </c>
      <c r="K282">
        <f t="shared" si="68"/>
        <v>869286.56650520547</v>
      </c>
      <c r="L282">
        <f t="shared" si="69"/>
        <v>620918.97607514681</v>
      </c>
      <c r="M282">
        <f t="shared" si="70"/>
        <v>434643.28325260273</v>
      </c>
      <c r="N282">
        <f t="shared" si="64"/>
        <v>656307.05233716685</v>
      </c>
      <c r="O282">
        <f t="shared" si="73"/>
        <v>434643.28325260268</v>
      </c>
      <c r="P282" s="12">
        <f t="shared" si="71"/>
        <v>1090950.3355897695</v>
      </c>
      <c r="Q282" s="152">
        <f t="shared" si="82"/>
        <v>-132042.90732288966</v>
      </c>
      <c r="R282" s="152">
        <f t="shared" si="74"/>
        <v>524264.14501427719</v>
      </c>
      <c r="S282" s="150">
        <f t="shared" si="83"/>
        <v>-0.1377014124935321</v>
      </c>
      <c r="T282">
        <f t="shared" si="66"/>
        <v>10301045.813086685</v>
      </c>
      <c r="U282">
        <f t="shared" si="75"/>
        <v>1180571.197351444</v>
      </c>
      <c r="V282">
        <f t="shared" si="72"/>
        <v>8.7254761391744911</v>
      </c>
      <c r="W282">
        <f t="shared" si="76"/>
        <v>8.7254761391744907E-3</v>
      </c>
    </row>
    <row r="283" spans="2:23">
      <c r="B283" s="15">
        <v>42836</v>
      </c>
      <c r="C283" s="12">
        <f>VLOOKUP(B283,'Hash distribution and Revenue '!$B$130:$Q$748,16,0)</f>
        <v>1013933.2856903081</v>
      </c>
      <c r="D283">
        <f>VLOOKUP(B283,'Hash distribution and Revenue '!A285:Q903,3,0)</f>
        <v>3.7894221840000002</v>
      </c>
      <c r="E283" s="12">
        <f t="shared" si="80"/>
        <v>3789422.1840000004</v>
      </c>
      <c r="F283" s="12">
        <f t="shared" si="84"/>
        <v>519098.92931506853</v>
      </c>
      <c r="G283">
        <f t="shared" si="77"/>
        <v>14950049.164273974</v>
      </c>
      <c r="H283">
        <f t="shared" si="78"/>
        <v>1898656.2438627947</v>
      </c>
      <c r="I283" s="21">
        <f t="shared" si="81"/>
        <v>1638632.1744698866</v>
      </c>
      <c r="J283">
        <f t="shared" si="79"/>
        <v>897002.94985643832</v>
      </c>
      <c r="K283">
        <f t="shared" si="68"/>
        <v>897002.94985643832</v>
      </c>
      <c r="L283">
        <f t="shared" si="69"/>
        <v>640716.39275459887</v>
      </c>
      <c r="M283">
        <f t="shared" si="70"/>
        <v>448501.47492821916</v>
      </c>
      <c r="N283">
        <f t="shared" ref="N283:N346" si="85">F283*5000/7/547.5</f>
        <v>677232.78449454473</v>
      </c>
      <c r="O283">
        <f t="shared" si="73"/>
        <v>448501.47492821922</v>
      </c>
      <c r="P283" s="12">
        <f t="shared" si="71"/>
        <v>1125734.2594227639</v>
      </c>
      <c r="Q283" s="152">
        <f t="shared" si="82"/>
        <v>-111800.97373245587</v>
      </c>
      <c r="R283" s="152">
        <f t="shared" si="74"/>
        <v>565431.81076208886</v>
      </c>
      <c r="S283" s="150">
        <f t="shared" si="83"/>
        <v>-0.11026462520789945</v>
      </c>
      <c r="T283">
        <f t="shared" si="66"/>
        <v>10629484.955798795</v>
      </c>
      <c r="U283">
        <f t="shared" si="75"/>
        <v>1242664.5952566336</v>
      </c>
      <c r="V283">
        <f t="shared" si="72"/>
        <v>8.5537843408209486</v>
      </c>
      <c r="W283">
        <f t="shared" si="76"/>
        <v>8.5537843408209479E-3</v>
      </c>
    </row>
    <row r="284" spans="2:23">
      <c r="B284" s="15">
        <v>42839</v>
      </c>
      <c r="C284" s="12">
        <f>VLOOKUP(B284,'Hash distribution and Revenue '!$B$130:$Q$748,16,0)</f>
        <v>937171.67100337648</v>
      </c>
      <c r="D284">
        <f>VLOOKUP(B284,'Hash distribution and Revenue '!A286:Q904,3,0)</f>
        <v>3.7681332959999998</v>
      </c>
      <c r="E284" s="12">
        <f t="shared" si="80"/>
        <v>3768133.2959999996</v>
      </c>
      <c r="F284" s="12">
        <f t="shared" si="84"/>
        <v>516182.64328767121</v>
      </c>
      <c r="G284">
        <f t="shared" si="77"/>
        <v>14866060.12668493</v>
      </c>
      <c r="H284">
        <f t="shared" si="78"/>
        <v>1887989.6360889862</v>
      </c>
      <c r="I284" s="21">
        <f t="shared" si="81"/>
        <v>1629426.3760284304</v>
      </c>
      <c r="J284">
        <f t="shared" si="79"/>
        <v>891963.60760109581</v>
      </c>
      <c r="K284">
        <f t="shared" si="68"/>
        <v>891963.60760109581</v>
      </c>
      <c r="L284">
        <f t="shared" si="69"/>
        <v>637116.86257221131</v>
      </c>
      <c r="M284">
        <f t="shared" si="70"/>
        <v>445981.8038005479</v>
      </c>
      <c r="N284">
        <f t="shared" si="85"/>
        <v>673428.10605045164</v>
      </c>
      <c r="O284">
        <f t="shared" si="73"/>
        <v>445981.80380054784</v>
      </c>
      <c r="P284" s="12">
        <f t="shared" si="71"/>
        <v>1119409.9098509995</v>
      </c>
      <c r="Q284" s="152">
        <f t="shared" si="82"/>
        <v>-182238.238847623</v>
      </c>
      <c r="R284" s="152">
        <f t="shared" si="74"/>
        <v>491189.86720282864</v>
      </c>
      <c r="S284" s="150">
        <f t="shared" si="83"/>
        <v>-0.19445555652841157</v>
      </c>
      <c r="T284">
        <f t="shared" si="66"/>
        <v>10569768.750072984</v>
      </c>
      <c r="U284">
        <f t="shared" si="75"/>
        <v>1164617.9732532804</v>
      </c>
      <c r="V284">
        <f t="shared" si="72"/>
        <v>9.0757389915141538</v>
      </c>
      <c r="W284">
        <f t="shared" si="76"/>
        <v>9.0757389915141536E-3</v>
      </c>
    </row>
    <row r="285" spans="2:23">
      <c r="B285" s="15">
        <v>42842</v>
      </c>
      <c r="C285" s="12">
        <f>VLOOKUP(B285,'Hash distribution and Revenue '!$B$130:$Q$748,16,0)</f>
        <v>948115.40130854491</v>
      </c>
      <c r="D285">
        <f>VLOOKUP(B285,'Hash distribution and Revenue '!A287:Q905,3,0)</f>
        <v>3.72793632</v>
      </c>
      <c r="E285" s="12">
        <f t="shared" si="80"/>
        <v>3727936.32</v>
      </c>
      <c r="F285" s="12">
        <f t="shared" si="84"/>
        <v>510676.20821917808</v>
      </c>
      <c r="G285">
        <f t="shared" si="77"/>
        <v>14707474.796712328</v>
      </c>
      <c r="H285">
        <f t="shared" si="78"/>
        <v>1867849.2991824658</v>
      </c>
      <c r="I285" s="21">
        <f t="shared" si="81"/>
        <v>1612044.2911110763</v>
      </c>
      <c r="J285">
        <f t="shared" si="79"/>
        <v>882448.4878027396</v>
      </c>
      <c r="K285">
        <f t="shared" si="68"/>
        <v>882448.4878027396</v>
      </c>
      <c r="L285">
        <f t="shared" si="69"/>
        <v>630320.34843052831</v>
      </c>
      <c r="M285">
        <f t="shared" si="70"/>
        <v>441224.2439013698</v>
      </c>
      <c r="N285">
        <f t="shared" si="85"/>
        <v>666244.23772886896</v>
      </c>
      <c r="O285">
        <f t="shared" si="73"/>
        <v>441224.24390136974</v>
      </c>
      <c r="P285" s="12">
        <f t="shared" si="71"/>
        <v>1107468.4816302387</v>
      </c>
      <c r="Q285" s="152">
        <f t="shared" si="82"/>
        <v>-159353.08032169379</v>
      </c>
      <c r="R285" s="152">
        <f t="shared" si="74"/>
        <v>506891.15740717517</v>
      </c>
      <c r="S285" s="150">
        <f t="shared" si="83"/>
        <v>-0.16807350677118213</v>
      </c>
      <c r="T285">
        <f t="shared" si="66"/>
        <v>10457014.580462465</v>
      </c>
      <c r="U285">
        <f t="shared" si="75"/>
        <v>1173135.3951360441</v>
      </c>
      <c r="V285">
        <f t="shared" si="72"/>
        <v>8.913732058395361</v>
      </c>
      <c r="W285">
        <f t="shared" si="76"/>
        <v>8.9137320583953603E-3</v>
      </c>
    </row>
    <row r="286" spans="2:23">
      <c r="B286" s="15">
        <v>42845</v>
      </c>
      <c r="C286" s="12">
        <f>VLOOKUP(B286,'Hash distribution and Revenue '!$B$130:$Q$748,16,0)</f>
        <v>952097.66390767798</v>
      </c>
      <c r="D286">
        <f>VLOOKUP(B286,'Hash distribution and Revenue '!A288:Q906,3,0)</f>
        <v>3.6364717780000002</v>
      </c>
      <c r="E286" s="12">
        <f t="shared" si="80"/>
        <v>3636471.7780000004</v>
      </c>
      <c r="F286" s="12">
        <f t="shared" si="84"/>
        <v>498146.81890410965</v>
      </c>
      <c r="G286">
        <f t="shared" si="77"/>
        <v>14346628.384438358</v>
      </c>
      <c r="H286">
        <f t="shared" si="78"/>
        <v>1822021.8048236715</v>
      </c>
      <c r="I286" s="21">
        <f t="shared" si="81"/>
        <v>1572492.9468514759</v>
      </c>
      <c r="J286">
        <f t="shared" si="79"/>
        <v>860797.70306630142</v>
      </c>
      <c r="K286">
        <f t="shared" si="68"/>
        <v>860797.70306630142</v>
      </c>
      <c r="L286">
        <f t="shared" si="69"/>
        <v>614855.5021902154</v>
      </c>
      <c r="M286">
        <f t="shared" si="70"/>
        <v>430398.85153315071</v>
      </c>
      <c r="N286">
        <f t="shared" si="85"/>
        <v>649898.00248416129</v>
      </c>
      <c r="O286">
        <f t="shared" si="73"/>
        <v>430398.85153315065</v>
      </c>
      <c r="P286" s="12">
        <f t="shared" si="71"/>
        <v>1080296.8540173119</v>
      </c>
      <c r="Q286" s="152">
        <f t="shared" si="82"/>
        <v>-128199.19010963396</v>
      </c>
      <c r="R286" s="152">
        <f t="shared" si="74"/>
        <v>521698.81237452733</v>
      </c>
      <c r="S286" s="150">
        <f t="shared" si="83"/>
        <v>-0.1346492014101455</v>
      </c>
      <c r="T286">
        <f t="shared" si="66"/>
        <v>10200452.781335672</v>
      </c>
      <c r="U286">
        <f t="shared" si="75"/>
        <v>1171596.8148586885</v>
      </c>
      <c r="V286">
        <f t="shared" si="72"/>
        <v>8.7064531517747383</v>
      </c>
      <c r="W286">
        <f t="shared" si="76"/>
        <v>8.706453151774738E-3</v>
      </c>
    </row>
    <row r="287" spans="2:23">
      <c r="B287" s="15">
        <v>42848</v>
      </c>
      <c r="C287" s="12">
        <f>VLOOKUP(B287,'Hash distribution and Revenue '!$B$130:$Q$748,16,0)</f>
        <v>979642.29207087914</v>
      </c>
      <c r="D287">
        <f>VLOOKUP(B287,'Hash distribution and Revenue '!A289:Q907,3,0)</f>
        <v>3.8094613800000001</v>
      </c>
      <c r="E287" s="12">
        <f t="shared" si="80"/>
        <v>3809461.38</v>
      </c>
      <c r="F287" s="12">
        <f t="shared" si="84"/>
        <v>521844.02465753426</v>
      </c>
      <c r="G287">
        <f t="shared" si="77"/>
        <v>15029107.910136987</v>
      </c>
      <c r="H287">
        <f t="shared" si="78"/>
        <v>1908696.7045873974</v>
      </c>
      <c r="I287" s="21">
        <f t="shared" si="81"/>
        <v>1647297.5777218004</v>
      </c>
      <c r="J287">
        <f t="shared" si="79"/>
        <v>901746.47460821911</v>
      </c>
      <c r="K287">
        <f t="shared" si="68"/>
        <v>901746.47460821911</v>
      </c>
      <c r="L287">
        <f t="shared" si="69"/>
        <v>644104.62472015654</v>
      </c>
      <c r="M287">
        <f t="shared" si="70"/>
        <v>450873.23730410956</v>
      </c>
      <c r="N287">
        <f t="shared" si="85"/>
        <v>680814.12218856392</v>
      </c>
      <c r="O287">
        <f t="shared" si="73"/>
        <v>450873.23730410961</v>
      </c>
      <c r="P287" s="12">
        <f t="shared" si="71"/>
        <v>1131687.3594926735</v>
      </c>
      <c r="Q287" s="152">
        <f t="shared" si="82"/>
        <v>-152045.0674217944</v>
      </c>
      <c r="R287" s="152">
        <f t="shared" si="74"/>
        <v>528769.05476676952</v>
      </c>
      <c r="S287" s="150">
        <f t="shared" si="83"/>
        <v>-0.15520467894498946</v>
      </c>
      <c r="T287">
        <f t="shared" si="66"/>
        <v>10685695.724107398</v>
      </c>
      <c r="U287">
        <f t="shared" si="75"/>
        <v>1209583.1769553334</v>
      </c>
      <c r="V287">
        <f t="shared" si="72"/>
        <v>8.8341967114693016</v>
      </c>
      <c r="W287">
        <f t="shared" si="76"/>
        <v>8.8341967114693009E-3</v>
      </c>
    </row>
    <row r="288" spans="2:23">
      <c r="B288" s="15">
        <v>42851</v>
      </c>
      <c r="C288" s="12">
        <f>VLOOKUP(B288,'Hash distribution and Revenue '!$B$130:$Q$748,16,0)</f>
        <v>1026466.2649267419</v>
      </c>
      <c r="D288">
        <f>VLOOKUP(B288,'Hash distribution and Revenue '!A290:Q908,3,0)</f>
        <v>3.7613807989999999</v>
      </c>
      <c r="E288" s="12">
        <f t="shared" si="80"/>
        <v>3761380.7990000001</v>
      </c>
      <c r="F288" s="12">
        <f t="shared" si="84"/>
        <v>515257.64369863016</v>
      </c>
      <c r="G288">
        <f t="shared" si="77"/>
        <v>14839420.13852055</v>
      </c>
      <c r="H288">
        <f t="shared" si="78"/>
        <v>1884606.3575921098</v>
      </c>
      <c r="I288" s="21">
        <f t="shared" si="81"/>
        <v>1626506.4430399847</v>
      </c>
      <c r="J288">
        <f t="shared" si="79"/>
        <v>890365.20831123297</v>
      </c>
      <c r="K288">
        <f t="shared" si="68"/>
        <v>890365.20831123297</v>
      </c>
      <c r="L288">
        <f t="shared" si="69"/>
        <v>635975.14879373787</v>
      </c>
      <c r="M288">
        <f t="shared" si="70"/>
        <v>445182.60415561649</v>
      </c>
      <c r="N288">
        <f t="shared" si="85"/>
        <v>672221.32250310527</v>
      </c>
      <c r="O288">
        <f t="shared" si="73"/>
        <v>445182.60415561637</v>
      </c>
      <c r="P288" s="12">
        <f t="shared" si="71"/>
        <v>1117403.9266587216</v>
      </c>
      <c r="Q288" s="152">
        <f t="shared" si="82"/>
        <v>-90937.661731979693</v>
      </c>
      <c r="R288" s="152">
        <f t="shared" si="74"/>
        <v>581283.66077112558</v>
      </c>
      <c r="S288" s="150">
        <f t="shared" si="83"/>
        <v>-8.8592937575469016E-2</v>
      </c>
      <c r="T288">
        <f t="shared" si="66"/>
        <v>10550827.71848811</v>
      </c>
      <c r="U288">
        <f t="shared" si="75"/>
        <v>1253504.9832742307</v>
      </c>
      <c r="V288">
        <f t="shared" si="72"/>
        <v>8.4170608487959182</v>
      </c>
      <c r="W288">
        <f t="shared" si="76"/>
        <v>8.4170608487959177E-3</v>
      </c>
    </row>
    <row r="289" spans="2:23">
      <c r="B289" s="15">
        <v>42854</v>
      </c>
      <c r="C289" s="12">
        <f>VLOOKUP(B289,'Hash distribution and Revenue '!$B$130:$Q$748,16,0)</f>
        <v>1077842.8477898282</v>
      </c>
      <c r="D289">
        <f>VLOOKUP(B289,'Hash distribution and Revenue '!A291:Q909,3,0)</f>
        <v>3.8365678889999999</v>
      </c>
      <c r="E289" s="12">
        <f t="shared" si="80"/>
        <v>3836567.889</v>
      </c>
      <c r="F289" s="12">
        <f t="shared" si="84"/>
        <v>525557.24506849318</v>
      </c>
      <c r="G289">
        <f t="shared" si="77"/>
        <v>15136048.657972604</v>
      </c>
      <c r="H289">
        <f t="shared" si="78"/>
        <v>1922278.1795625207</v>
      </c>
      <c r="I289" s="21">
        <f t="shared" si="81"/>
        <v>1659019.0475470687</v>
      </c>
      <c r="J289">
        <f t="shared" si="79"/>
        <v>908162.91947835626</v>
      </c>
      <c r="K289">
        <f t="shared" si="68"/>
        <v>908162.91947835626</v>
      </c>
      <c r="L289">
        <f t="shared" si="69"/>
        <v>648687.79962739733</v>
      </c>
      <c r="M289">
        <f t="shared" si="70"/>
        <v>454081.45973917813</v>
      </c>
      <c r="N289">
        <f t="shared" si="85"/>
        <v>685658.50628635776</v>
      </c>
      <c r="O289">
        <f t="shared" si="73"/>
        <v>454081.45973917819</v>
      </c>
      <c r="P289" s="12">
        <f t="shared" si="71"/>
        <v>1139739.9660255359</v>
      </c>
      <c r="Q289" s="152">
        <f t="shared" si="82"/>
        <v>-61897.118235707749</v>
      </c>
      <c r="R289" s="152">
        <f t="shared" si="74"/>
        <v>623761.38805065001</v>
      </c>
      <c r="S289" s="150">
        <f t="shared" si="83"/>
        <v>-5.7426848786565642E-2</v>
      </c>
      <c r="T289">
        <f t="shared" ref="T289:T352" si="86">$T$5*G289</f>
        <v>10761730.595818521</v>
      </c>
      <c r="U289">
        <f t="shared" si="75"/>
        <v>1309419.8943370078</v>
      </c>
      <c r="V289">
        <f t="shared" si="72"/>
        <v>8.2187010006194043</v>
      </c>
      <c r="W289">
        <f t="shared" si="76"/>
        <v>8.218701000619404E-3</v>
      </c>
    </row>
    <row r="290" spans="2:23">
      <c r="B290" s="15">
        <v>42857</v>
      </c>
      <c r="C290" s="12">
        <f>VLOOKUP(B290,'Hash distribution and Revenue '!$B$130:$Q$748,16,0)</f>
        <v>1298117.9118096812</v>
      </c>
      <c r="D290">
        <f>VLOOKUP(B290,'Hash distribution and Revenue '!A292:Q910,3,0)</f>
        <v>3.8218835499999999</v>
      </c>
      <c r="E290" s="12">
        <f t="shared" si="80"/>
        <v>3821883.55</v>
      </c>
      <c r="F290" s="12">
        <f t="shared" si="84"/>
        <v>523545.69178082189</v>
      </c>
      <c r="G290">
        <f t="shared" si="77"/>
        <v>15078115.923287669</v>
      </c>
      <c r="H290">
        <f t="shared" si="78"/>
        <v>1914920.722257534</v>
      </c>
      <c r="I290" s="21">
        <f t="shared" si="81"/>
        <v>1652669.2060203522</v>
      </c>
      <c r="J290">
        <f t="shared" si="79"/>
        <v>904686.95539726014</v>
      </c>
      <c r="K290">
        <f t="shared" si="68"/>
        <v>904686.95539726014</v>
      </c>
      <c r="L290">
        <f t="shared" si="69"/>
        <v>646204.96814090014</v>
      </c>
      <c r="M290">
        <f t="shared" si="70"/>
        <v>452343.47769863007</v>
      </c>
      <c r="N290">
        <f t="shared" si="85"/>
        <v>683034.17062077217</v>
      </c>
      <c r="O290">
        <f t="shared" si="73"/>
        <v>452343.47769863007</v>
      </c>
      <c r="P290" s="12">
        <f t="shared" si="71"/>
        <v>1135377.6483194022</v>
      </c>
      <c r="Q290" s="152">
        <f t="shared" si="82"/>
        <v>162740.26349027897</v>
      </c>
      <c r="R290" s="152">
        <f t="shared" si="74"/>
        <v>845774.43411105115</v>
      </c>
      <c r="S290" s="150">
        <f t="shared" si="83"/>
        <v>0.12536631842896759</v>
      </c>
      <c r="T290">
        <f t="shared" si="86"/>
        <v>10720540.421457533</v>
      </c>
      <c r="U290">
        <f t="shared" si="75"/>
        <v>1528808.6047318233</v>
      </c>
      <c r="V290">
        <f t="shared" si="72"/>
        <v>7.0123496088891271</v>
      </c>
      <c r="W290">
        <f t="shared" si="76"/>
        <v>7.0123496088891268E-3</v>
      </c>
    </row>
    <row r="291" spans="2:23">
      <c r="B291" s="15">
        <v>42860</v>
      </c>
      <c r="C291" s="12">
        <f>VLOOKUP(B291,'Hash distribution and Revenue '!$B$130:$Q$748,16,0)</f>
        <v>1411318.3919887559</v>
      </c>
      <c r="D291">
        <f>VLOOKUP(B291,'Hash distribution and Revenue '!A293:Q911,3,0)</f>
        <v>3.8810037610000001</v>
      </c>
      <c r="E291" s="12">
        <f t="shared" si="80"/>
        <v>3881003.7609999999</v>
      </c>
      <c r="F291" s="12">
        <f t="shared" si="84"/>
        <v>531644.35082191776</v>
      </c>
      <c r="G291">
        <f t="shared" si="77"/>
        <v>15311357.303671231</v>
      </c>
      <c r="H291">
        <f t="shared" si="78"/>
        <v>1944542.3775662463</v>
      </c>
      <c r="I291" s="21">
        <f t="shared" si="81"/>
        <v>1678234.1273202505</v>
      </c>
      <c r="J291">
        <f t="shared" si="79"/>
        <v>918681.43822027382</v>
      </c>
      <c r="K291">
        <f t="shared" si="68"/>
        <v>918681.43822027382</v>
      </c>
      <c r="L291">
        <f t="shared" si="69"/>
        <v>656201.02730019565</v>
      </c>
      <c r="M291">
        <f t="shared" si="70"/>
        <v>459340.71911013691</v>
      </c>
      <c r="N291">
        <f t="shared" si="85"/>
        <v>693599.93584072764</v>
      </c>
      <c r="O291">
        <f t="shared" si="73"/>
        <v>459340.71911013697</v>
      </c>
      <c r="P291" s="12">
        <f t="shared" si="71"/>
        <v>1152940.6549508646</v>
      </c>
      <c r="Q291" s="152">
        <f t="shared" si="82"/>
        <v>258377.73703789129</v>
      </c>
      <c r="R291" s="152">
        <f t="shared" si="74"/>
        <v>951977.67287861893</v>
      </c>
      <c r="S291" s="150">
        <f t="shared" si="83"/>
        <v>0.18307544102348083</v>
      </c>
      <c r="T291">
        <f t="shared" si="86"/>
        <v>10886375.042910244</v>
      </c>
      <c r="U291">
        <f t="shared" si="75"/>
        <v>1645577.6087193466</v>
      </c>
      <c r="V291">
        <f t="shared" si="72"/>
        <v>6.6155342569242004</v>
      </c>
      <c r="W291">
        <f t="shared" si="76"/>
        <v>6.6155342569242E-3</v>
      </c>
    </row>
    <row r="292" spans="2:23">
      <c r="B292" s="15">
        <v>42863</v>
      </c>
      <c r="C292" s="12">
        <f>VLOOKUP(B292,'Hash distribution and Revenue '!$B$130:$Q$748,16,0)</f>
        <v>1577101.5950418164</v>
      </c>
      <c r="D292">
        <f>VLOOKUP(B292,'Hash distribution and Revenue '!A294:Q912,3,0)</f>
        <v>3.9143648249999998</v>
      </c>
      <c r="E292" s="12">
        <f t="shared" si="80"/>
        <v>3914364.8249999997</v>
      </c>
      <c r="F292" s="12">
        <f t="shared" si="84"/>
        <v>536214.35958904109</v>
      </c>
      <c r="G292">
        <f t="shared" si="77"/>
        <v>15442973.556164384</v>
      </c>
      <c r="H292">
        <f t="shared" si="78"/>
        <v>1961257.6416328768</v>
      </c>
      <c r="I292" s="21">
        <f t="shared" si="81"/>
        <v>1692660.2087095892</v>
      </c>
      <c r="J292">
        <f t="shared" si="79"/>
        <v>926578.41336986294</v>
      </c>
      <c r="K292">
        <f t="shared" si="68"/>
        <v>926578.41336986294</v>
      </c>
      <c r="L292">
        <f t="shared" si="69"/>
        <v>661841.72383561649</v>
      </c>
      <c r="M292">
        <f t="shared" si="70"/>
        <v>463289.20668493147</v>
      </c>
      <c r="N292">
        <f t="shared" si="85"/>
        <v>699562.11296678556</v>
      </c>
      <c r="O292">
        <f t="shared" si="73"/>
        <v>463289.20668493153</v>
      </c>
      <c r="P292" s="12">
        <f t="shared" si="71"/>
        <v>1162851.3196517171</v>
      </c>
      <c r="Q292" s="152">
        <f t="shared" si="82"/>
        <v>414250.27539009927</v>
      </c>
      <c r="R292" s="152">
        <f t="shared" si="74"/>
        <v>1113812.3883568849</v>
      </c>
      <c r="S292" s="150">
        <f t="shared" si="83"/>
        <v>0.26266556111061162</v>
      </c>
      <c r="T292">
        <f t="shared" si="86"/>
        <v>10979954.198432876</v>
      </c>
      <c r="U292">
        <f t="shared" si="75"/>
        <v>1813374.5013236706</v>
      </c>
      <c r="V292">
        <f t="shared" si="72"/>
        <v>6.0549843346854555</v>
      </c>
      <c r="W292">
        <f t="shared" si="76"/>
        <v>6.0549843346854558E-3</v>
      </c>
    </row>
    <row r="293" spans="2:23">
      <c r="B293" s="15">
        <v>42866</v>
      </c>
      <c r="C293" s="12">
        <f>VLOOKUP(B293,'Hash distribution and Revenue '!$B$130:$Q$748,16,0)</f>
        <v>1641117.6170663829</v>
      </c>
      <c r="D293">
        <f>VLOOKUP(B293,'Hash distribution and Revenue '!A295:Q913,3,0)</f>
        <v>4.073756575</v>
      </c>
      <c r="E293" s="12">
        <f t="shared" si="80"/>
        <v>4073756.5750000002</v>
      </c>
      <c r="F293" s="12">
        <f t="shared" si="84"/>
        <v>558048.84589041094</v>
      </c>
      <c r="G293">
        <f t="shared" si="77"/>
        <v>16071806.761643834</v>
      </c>
      <c r="H293">
        <f t="shared" si="78"/>
        <v>2041119.458728767</v>
      </c>
      <c r="I293" s="21">
        <f t="shared" si="81"/>
        <v>1761584.8196958904</v>
      </c>
      <c r="J293">
        <f t="shared" si="79"/>
        <v>964308.40569863003</v>
      </c>
      <c r="K293">
        <f t="shared" si="68"/>
        <v>964308.40569863003</v>
      </c>
      <c r="L293">
        <f t="shared" si="69"/>
        <v>688791.71835616429</v>
      </c>
      <c r="M293">
        <f t="shared" si="70"/>
        <v>482154.20284931501</v>
      </c>
      <c r="N293">
        <f t="shared" si="85"/>
        <v>728048.07030712452</v>
      </c>
      <c r="O293">
        <f t="shared" si="73"/>
        <v>482154.2028493149</v>
      </c>
      <c r="P293" s="12">
        <f t="shared" si="71"/>
        <v>1210202.2731564394</v>
      </c>
      <c r="Q293" s="152">
        <f t="shared" si="82"/>
        <v>430915.34390994348</v>
      </c>
      <c r="R293" s="152">
        <f t="shared" si="74"/>
        <v>1158963.4142170679</v>
      </c>
      <c r="S293" s="150">
        <f t="shared" si="83"/>
        <v>0.26257432095588373</v>
      </c>
      <c r="T293">
        <f t="shared" si="86"/>
        <v>11427054.607528767</v>
      </c>
      <c r="U293">
        <f t="shared" si="75"/>
        <v>1887011.4845241923</v>
      </c>
      <c r="V293">
        <f t="shared" si="72"/>
        <v>6.0556359626025724</v>
      </c>
      <c r="W293">
        <f t="shared" si="76"/>
        <v>6.0556359626025725E-3</v>
      </c>
    </row>
    <row r="294" spans="2:23">
      <c r="B294" s="15">
        <v>42869</v>
      </c>
      <c r="C294" s="12">
        <f>VLOOKUP(B294,'Hash distribution and Revenue '!$B$130:$Q$748,16,0)</f>
        <v>1664081.6916088134</v>
      </c>
      <c r="D294">
        <f>VLOOKUP(B294,'Hash distribution and Revenue '!A296:Q914,3,0)</f>
        <v>4.2213265609999997</v>
      </c>
      <c r="E294" s="12">
        <f t="shared" si="80"/>
        <v>4221326.5609999998</v>
      </c>
      <c r="F294" s="12">
        <f t="shared" si="84"/>
        <v>578263.91246575338</v>
      </c>
      <c r="G294">
        <f t="shared" si="77"/>
        <v>16654000.679013697</v>
      </c>
      <c r="H294">
        <f t="shared" si="78"/>
        <v>2115058.0862347395</v>
      </c>
      <c r="I294" s="21">
        <f t="shared" si="81"/>
        <v>1825397.4315676086</v>
      </c>
      <c r="J294">
        <f t="shared" si="79"/>
        <v>999240.04074082186</v>
      </c>
      <c r="K294">
        <f t="shared" si="68"/>
        <v>999240.04074082186</v>
      </c>
      <c r="L294">
        <f t="shared" si="69"/>
        <v>713742.88624344417</v>
      </c>
      <c r="M294">
        <f t="shared" si="70"/>
        <v>499620.02037041093</v>
      </c>
      <c r="N294">
        <f t="shared" si="85"/>
        <v>754421.28175571212</v>
      </c>
      <c r="O294">
        <f t="shared" si="73"/>
        <v>499620.02037041099</v>
      </c>
      <c r="P294" s="12">
        <f t="shared" si="71"/>
        <v>1254041.3021261231</v>
      </c>
      <c r="Q294" s="152">
        <f t="shared" si="82"/>
        <v>410040.38948269025</v>
      </c>
      <c r="R294" s="152">
        <f t="shared" si="74"/>
        <v>1164461.6712384024</v>
      </c>
      <c r="S294" s="150">
        <f t="shared" si="83"/>
        <v>0.24640640633830202</v>
      </c>
      <c r="T294">
        <f t="shared" si="86"/>
        <v>11840994.482778739</v>
      </c>
      <c r="U294">
        <f t="shared" si="75"/>
        <v>1918882.9529941145</v>
      </c>
      <c r="V294">
        <f t="shared" si="72"/>
        <v>6.1707747542927169</v>
      </c>
      <c r="W294">
        <f t="shared" si="76"/>
        <v>6.1707747542927172E-3</v>
      </c>
    </row>
    <row r="295" spans="2:23">
      <c r="B295" s="15">
        <v>42872</v>
      </c>
      <c r="C295" s="12">
        <f>VLOOKUP(B295,'Hash distribution and Revenue '!$B$130:$Q$748,16,0)</f>
        <v>1710882.785835641</v>
      </c>
      <c r="D295">
        <f>VLOOKUP(B295,'Hash distribution and Revenue '!A297:Q915,3,0)</f>
        <v>4.2688268669999996</v>
      </c>
      <c r="E295" s="12">
        <f t="shared" si="80"/>
        <v>4268826.8669999996</v>
      </c>
      <c r="F295" s="12">
        <f t="shared" si="84"/>
        <v>584770.80369863007</v>
      </c>
      <c r="G295">
        <f t="shared" si="77"/>
        <v>16841399.146520548</v>
      </c>
      <c r="H295">
        <f t="shared" si="78"/>
        <v>2138857.6916081095</v>
      </c>
      <c r="I295" s="21">
        <f t="shared" si="81"/>
        <v>1845937.6421668415</v>
      </c>
      <c r="J295">
        <f t="shared" si="79"/>
        <v>1010483.9487912328</v>
      </c>
      <c r="K295">
        <f t="shared" si="68"/>
        <v>1010483.9487912328</v>
      </c>
      <c r="L295">
        <f t="shared" si="69"/>
        <v>721774.24913659494</v>
      </c>
      <c r="M295">
        <f t="shared" si="70"/>
        <v>505241.97439561639</v>
      </c>
      <c r="N295">
        <f t="shared" si="85"/>
        <v>762910.37664530997</v>
      </c>
      <c r="O295">
        <f t="shared" si="73"/>
        <v>505241.97439561633</v>
      </c>
      <c r="P295" s="12">
        <f t="shared" si="71"/>
        <v>1268152.3510409263</v>
      </c>
      <c r="Q295" s="152">
        <f t="shared" si="82"/>
        <v>442730.43479471467</v>
      </c>
      <c r="R295" s="152">
        <f t="shared" si="74"/>
        <v>1205640.8114400245</v>
      </c>
      <c r="S295" s="150">
        <f t="shared" si="83"/>
        <v>0.25877309565568707</v>
      </c>
      <c r="T295">
        <f t="shared" si="86"/>
        <v>11974234.793176109</v>
      </c>
      <c r="U295">
        <f t="shared" si="75"/>
        <v>1968551.1880853344</v>
      </c>
      <c r="V295">
        <f t="shared" si="72"/>
        <v>6.0827652669893588</v>
      </c>
      <c r="W295">
        <f t="shared" si="76"/>
        <v>6.082765266989359E-3</v>
      </c>
    </row>
    <row r="296" spans="2:23">
      <c r="B296" s="15">
        <v>42875</v>
      </c>
      <c r="C296" s="12">
        <f>VLOOKUP(B296,'Hash distribution and Revenue '!$B$130:$Q$748,16,0)</f>
        <v>1942140.0519957121</v>
      </c>
      <c r="D296">
        <f>VLOOKUP(B296,'Hash distribution and Revenue '!A298:Q916,3,0)</f>
        <v>4.2748609819999999</v>
      </c>
      <c r="E296" s="12">
        <f t="shared" si="80"/>
        <v>4274860.9819999998</v>
      </c>
      <c r="F296" s="12">
        <f t="shared" si="84"/>
        <v>585597.39479452057</v>
      </c>
      <c r="G296">
        <f t="shared" si="77"/>
        <v>16865204.97008219</v>
      </c>
      <c r="H296">
        <f t="shared" si="78"/>
        <v>2141881.0312004383</v>
      </c>
      <c r="I296" s="21">
        <f t="shared" si="81"/>
        <v>1848546.9304707944</v>
      </c>
      <c r="J296">
        <f t="shared" si="79"/>
        <v>1011912.2982049313</v>
      </c>
      <c r="K296">
        <f t="shared" si="68"/>
        <v>1011912.2982049313</v>
      </c>
      <c r="L296">
        <f t="shared" si="69"/>
        <v>722794.49871780816</v>
      </c>
      <c r="M296">
        <f t="shared" si="70"/>
        <v>505956.14910246566</v>
      </c>
      <c r="N296">
        <f t="shared" si="85"/>
        <v>763988.77337836986</v>
      </c>
      <c r="O296">
        <f t="shared" si="73"/>
        <v>505956.14910246572</v>
      </c>
      <c r="P296" s="12">
        <f t="shared" si="71"/>
        <v>1269944.9224808356</v>
      </c>
      <c r="Q296" s="152">
        <f t="shared" si="82"/>
        <v>672195.12951487652</v>
      </c>
      <c r="R296" s="152">
        <f t="shared" si="74"/>
        <v>1436183.9028932464</v>
      </c>
      <c r="S296" s="150">
        <f t="shared" si="83"/>
        <v>0.34611053349326665</v>
      </c>
      <c r="T296">
        <f t="shared" si="86"/>
        <v>11991160.733728437</v>
      </c>
      <c r="U296">
        <f t="shared" si="75"/>
        <v>2200172.6762716165</v>
      </c>
      <c r="V296">
        <f t="shared" si="72"/>
        <v>5.450099832186126</v>
      </c>
      <c r="W296">
        <f t="shared" si="76"/>
        <v>5.4500998321861263E-3</v>
      </c>
    </row>
    <row r="297" spans="2:23">
      <c r="B297" s="15">
        <v>42878</v>
      </c>
      <c r="C297" s="12">
        <f>VLOOKUP(B297,'Hash distribution and Revenue '!$B$130:$Q$748,16,0)</f>
        <v>2031296.9821474338</v>
      </c>
      <c r="D297">
        <f>VLOOKUP(B297,'Hash distribution and Revenue '!A299:Q917,3,0)</f>
        <v>4.2748609819999999</v>
      </c>
      <c r="E297" s="12">
        <f t="shared" si="80"/>
        <v>4274860.9819999998</v>
      </c>
      <c r="F297" s="12">
        <f t="shared" si="84"/>
        <v>585597.39479452057</v>
      </c>
      <c r="G297">
        <f t="shared" si="77"/>
        <v>16865204.97008219</v>
      </c>
      <c r="H297">
        <f t="shared" si="78"/>
        <v>2141881.0312004383</v>
      </c>
      <c r="I297" s="21">
        <f t="shared" si="81"/>
        <v>1848546.9304707944</v>
      </c>
      <c r="J297">
        <f t="shared" si="79"/>
        <v>1011912.2982049313</v>
      </c>
      <c r="K297">
        <f t="shared" si="68"/>
        <v>1011912.2982049313</v>
      </c>
      <c r="L297">
        <f t="shared" si="69"/>
        <v>722794.49871780816</v>
      </c>
      <c r="M297">
        <f t="shared" si="70"/>
        <v>505956.14910246566</v>
      </c>
      <c r="N297">
        <f t="shared" si="85"/>
        <v>763988.77337836986</v>
      </c>
      <c r="O297">
        <f t="shared" si="73"/>
        <v>505956.14910246572</v>
      </c>
      <c r="P297" s="12">
        <f t="shared" si="71"/>
        <v>1269944.9224808356</v>
      </c>
      <c r="Q297" s="152">
        <f t="shared" si="82"/>
        <v>761352.05966659822</v>
      </c>
      <c r="R297" s="152">
        <f t="shared" si="74"/>
        <v>1525340.8330449681</v>
      </c>
      <c r="S297" s="150">
        <f t="shared" si="83"/>
        <v>0.37481080627694174</v>
      </c>
      <c r="T297">
        <f t="shared" si="86"/>
        <v>11991160.733728437</v>
      </c>
      <c r="U297">
        <f t="shared" si="75"/>
        <v>2289329.6064233379</v>
      </c>
      <c r="V297">
        <f t="shared" si="72"/>
        <v>5.2378481019438912</v>
      </c>
      <c r="W297">
        <f t="shared" si="76"/>
        <v>5.2378481019438915E-3</v>
      </c>
    </row>
    <row r="298" spans="2:23">
      <c r="B298" s="15">
        <v>42881</v>
      </c>
      <c r="C298" s="12">
        <f>VLOOKUP(B298,'Hash distribution and Revenue '!$B$130:$Q$748,16,0)</f>
        <v>1984804.7091374774</v>
      </c>
      <c r="D298">
        <f>VLOOKUP(B298,'Hash distribution and Revenue '!A300:Q918,3,0)</f>
        <v>4.4008119609999996</v>
      </c>
      <c r="E298" s="12">
        <f t="shared" si="80"/>
        <v>4400811.9609999992</v>
      </c>
      <c r="F298" s="12">
        <f t="shared" si="84"/>
        <v>602850.95356164372</v>
      </c>
      <c r="G298">
        <f t="shared" si="77"/>
        <v>17362107.462575339</v>
      </c>
      <c r="H298">
        <f t="shared" si="78"/>
        <v>2204987.6477470682</v>
      </c>
      <c r="I298" s="21">
        <f t="shared" si="81"/>
        <v>1903010.9929515612</v>
      </c>
      <c r="J298">
        <f t="shared" si="79"/>
        <v>1041726.4477545203</v>
      </c>
      <c r="K298">
        <f t="shared" si="68"/>
        <v>1041726.4477545203</v>
      </c>
      <c r="L298">
        <f t="shared" si="69"/>
        <v>744090.3198246574</v>
      </c>
      <c r="M298">
        <f t="shared" si="70"/>
        <v>520863.22387726017</v>
      </c>
      <c r="N298">
        <f t="shared" si="85"/>
        <v>786498.30862575828</v>
      </c>
      <c r="O298">
        <f t="shared" si="73"/>
        <v>520863.22387726011</v>
      </c>
      <c r="P298" s="12">
        <f t="shared" si="71"/>
        <v>1307361.5325030184</v>
      </c>
      <c r="Q298" s="152">
        <f t="shared" si="82"/>
        <v>677443.17663445906</v>
      </c>
      <c r="R298" s="152">
        <f t="shared" si="74"/>
        <v>1463941.4852602175</v>
      </c>
      <c r="S298" s="150">
        <f t="shared" si="83"/>
        <v>0.34131477697312135</v>
      </c>
      <c r="T298">
        <f t="shared" si="86"/>
        <v>12344458.405891065</v>
      </c>
      <c r="U298">
        <f t="shared" si="75"/>
        <v>2250439.7938859756</v>
      </c>
      <c r="V298">
        <f t="shared" si="72"/>
        <v>5.4853537692626357</v>
      </c>
      <c r="W298">
        <f t="shared" si="76"/>
        <v>5.4853537692626355E-3</v>
      </c>
    </row>
    <row r="299" spans="2:23">
      <c r="B299" s="15">
        <v>42884</v>
      </c>
      <c r="C299" s="12">
        <f>VLOOKUP(B299,'Hash distribution and Revenue '!$B$130:$Q$748,16,0)</f>
        <v>2113693.5754309478</v>
      </c>
      <c r="D299">
        <f>VLOOKUP(B299,'Hash distribution and Revenue '!A301:Q919,3,0)</f>
        <v>4.5760755809999996</v>
      </c>
      <c r="E299" s="12">
        <f t="shared" si="80"/>
        <v>4576075.5809999993</v>
      </c>
      <c r="F299" s="12">
        <f t="shared" ref="F299:F330" si="87">E299/7.3</f>
        <v>626859.66863013688</v>
      </c>
      <c r="G299">
        <f t="shared" si="77"/>
        <v>18053558.456547942</v>
      </c>
      <c r="H299">
        <f t="shared" si="78"/>
        <v>2292801.9239815888</v>
      </c>
      <c r="I299" s="21">
        <f t="shared" si="81"/>
        <v>1978798.9608266298</v>
      </c>
      <c r="J299">
        <f t="shared" si="79"/>
        <v>1083213.5073928765</v>
      </c>
      <c r="K299">
        <f t="shared" si="68"/>
        <v>1083213.5073928765</v>
      </c>
      <c r="L299">
        <f t="shared" si="69"/>
        <v>773723.93385205464</v>
      </c>
      <c r="M299">
        <f t="shared" si="70"/>
        <v>541606.75369643827</v>
      </c>
      <c r="N299">
        <f t="shared" si="85"/>
        <v>817820.83317695616</v>
      </c>
      <c r="O299">
        <f t="shared" si="73"/>
        <v>541606.75369643827</v>
      </c>
      <c r="P299" s="12">
        <f t="shared" si="71"/>
        <v>1359427.5868733944</v>
      </c>
      <c r="Q299" s="152">
        <f t="shared" si="82"/>
        <v>754265.98855755338</v>
      </c>
      <c r="R299" s="152">
        <f t="shared" si="74"/>
        <v>1572086.8217345094</v>
      </c>
      <c r="S299" s="150">
        <f t="shared" si="83"/>
        <v>0.35684736771921671</v>
      </c>
      <c r="T299">
        <f t="shared" si="86"/>
        <v>12836080.062605586</v>
      </c>
      <c r="U299">
        <f t="shared" si="75"/>
        <v>2389907.6549114655</v>
      </c>
      <c r="V299">
        <f t="shared" si="72"/>
        <v>5.3709523195284721</v>
      </c>
      <c r="W299">
        <f t="shared" si="76"/>
        <v>5.3709523195284723E-3</v>
      </c>
    </row>
    <row r="300" spans="2:23">
      <c r="B300" s="15">
        <v>42887</v>
      </c>
      <c r="C300" s="12">
        <f>VLOOKUP(B300,'Hash distribution and Revenue '!$B$130:$Q$748,16,0)</f>
        <v>2558594.3690971709</v>
      </c>
      <c r="D300">
        <f>VLOOKUP(B300,'Hash distribution and Revenue '!A302:Q920,3,0)</f>
        <v>4.7947652270000001</v>
      </c>
      <c r="E300" s="12">
        <f t="shared" si="80"/>
        <v>4794765.227</v>
      </c>
      <c r="F300" s="12">
        <f t="shared" si="87"/>
        <v>656817.15438356169</v>
      </c>
      <c r="G300">
        <f t="shared" si="77"/>
        <v>18916334.046246577</v>
      </c>
      <c r="H300">
        <f t="shared" si="78"/>
        <v>2402374.4238733151</v>
      </c>
      <c r="I300" s="21">
        <f t="shared" si="81"/>
        <v>2073365.3281403838</v>
      </c>
      <c r="J300">
        <f t="shared" si="79"/>
        <v>1134980.0427747946</v>
      </c>
      <c r="K300">
        <f t="shared" si="68"/>
        <v>1134980.0427747946</v>
      </c>
      <c r="L300">
        <f t="shared" si="69"/>
        <v>810700.03055342473</v>
      </c>
      <c r="M300">
        <f t="shared" si="70"/>
        <v>567490.02138739731</v>
      </c>
      <c r="N300">
        <f t="shared" si="85"/>
        <v>856904.31100268976</v>
      </c>
      <c r="O300">
        <f t="shared" si="73"/>
        <v>567490.02138739743</v>
      </c>
      <c r="P300" s="12">
        <f t="shared" si="71"/>
        <v>1424394.3323900872</v>
      </c>
      <c r="Q300" s="152">
        <f t="shared" si="82"/>
        <v>1134200.0367070837</v>
      </c>
      <c r="R300" s="152">
        <f t="shared" si="74"/>
        <v>1991104.3477097736</v>
      </c>
      <c r="S300" s="150">
        <f t="shared" si="83"/>
        <v>0.44329028876402127</v>
      </c>
      <c r="T300">
        <f t="shared" si="86"/>
        <v>13449513.506881315</v>
      </c>
      <c r="U300">
        <f t="shared" si="75"/>
        <v>2848008.6587124635</v>
      </c>
      <c r="V300">
        <f t="shared" si="72"/>
        <v>4.7224271828448767</v>
      </c>
      <c r="W300">
        <f t="shared" si="76"/>
        <v>4.7224271828448768E-3</v>
      </c>
    </row>
    <row r="301" spans="2:23">
      <c r="B301" s="15">
        <v>42890</v>
      </c>
      <c r="C301" s="12">
        <f>VLOOKUP(B301,'Hash distribution and Revenue '!$B$130:$Q$748,16,0)</f>
        <v>2363974.3116431888</v>
      </c>
      <c r="D301">
        <f>VLOOKUP(B301,'Hash distribution and Revenue '!A303:Q921,3,0)</f>
        <v>4.8370844259999997</v>
      </c>
      <c r="E301" s="12">
        <f t="shared" si="80"/>
        <v>4837084.426</v>
      </c>
      <c r="F301" s="12">
        <f t="shared" si="87"/>
        <v>662614.30493150686</v>
      </c>
      <c r="G301">
        <f t="shared" si="77"/>
        <v>19083291.982027397</v>
      </c>
      <c r="H301">
        <f t="shared" si="78"/>
        <v>2423578.0817174795</v>
      </c>
      <c r="I301" s="21">
        <f t="shared" si="81"/>
        <v>2091665.1104586457</v>
      </c>
      <c r="J301">
        <f t="shared" si="79"/>
        <v>1144997.5189216437</v>
      </c>
      <c r="K301">
        <f t="shared" si="68"/>
        <v>1144997.5189216437</v>
      </c>
      <c r="L301">
        <f t="shared" si="69"/>
        <v>817855.370658317</v>
      </c>
      <c r="M301">
        <f t="shared" si="70"/>
        <v>572498.75946082186</v>
      </c>
      <c r="N301">
        <f t="shared" si="85"/>
        <v>864467.45587933052</v>
      </c>
      <c r="O301">
        <f t="shared" si="73"/>
        <v>572498.75946082186</v>
      </c>
      <c r="P301" s="12">
        <f t="shared" si="71"/>
        <v>1436966.2153401524</v>
      </c>
      <c r="Q301" s="152">
        <f t="shared" si="82"/>
        <v>927008.09630303644</v>
      </c>
      <c r="R301" s="152">
        <f t="shared" si="74"/>
        <v>1791475.5521823671</v>
      </c>
      <c r="S301" s="150">
        <f t="shared" si="83"/>
        <v>0.39213966570502912</v>
      </c>
      <c r="T301">
        <f t="shared" si="86"/>
        <v>13568220.599221479</v>
      </c>
      <c r="U301">
        <f t="shared" si="75"/>
        <v>2655943.0080616977</v>
      </c>
      <c r="V301">
        <f t="shared" si="72"/>
        <v>5.1086264118007341</v>
      </c>
      <c r="W301">
        <f t="shared" si="76"/>
        <v>5.1086264118007339E-3</v>
      </c>
    </row>
    <row r="302" spans="2:23">
      <c r="B302" s="15">
        <v>42893</v>
      </c>
      <c r="C302" s="12">
        <f>VLOOKUP(B302,'Hash distribution and Revenue '!$B$130:$Q$748,16,0)</f>
        <v>2747228.2883976824</v>
      </c>
      <c r="D302">
        <f>VLOOKUP(B302,'Hash distribution and Revenue '!A304:Q922,3,0)</f>
        <v>5.1679264099999997</v>
      </c>
      <c r="E302" s="12">
        <f t="shared" si="80"/>
        <v>5167926.41</v>
      </c>
      <c r="F302" s="12">
        <f t="shared" si="87"/>
        <v>707935.1246575343</v>
      </c>
      <c r="G302">
        <f t="shared" si="77"/>
        <v>20388531.590136986</v>
      </c>
      <c r="H302">
        <f t="shared" si="78"/>
        <v>2589343.5119473971</v>
      </c>
      <c r="I302" s="21">
        <f t="shared" si="81"/>
        <v>2234728.6946475147</v>
      </c>
      <c r="J302">
        <f t="shared" si="79"/>
        <v>1223311.8954082192</v>
      </c>
      <c r="K302">
        <f t="shared" si="68"/>
        <v>1223311.8954082192</v>
      </c>
      <c r="L302">
        <f t="shared" si="69"/>
        <v>873794.21100587083</v>
      </c>
      <c r="M302">
        <f t="shared" si="70"/>
        <v>611655.9477041096</v>
      </c>
      <c r="N302">
        <f t="shared" si="85"/>
        <v>923594.42225379567</v>
      </c>
      <c r="O302">
        <f t="shared" si="73"/>
        <v>611655.9477041096</v>
      </c>
      <c r="P302" s="12">
        <f t="shared" si="71"/>
        <v>1535250.3699579053</v>
      </c>
      <c r="Q302" s="152">
        <f t="shared" si="82"/>
        <v>1211977.9184397771</v>
      </c>
      <c r="R302" s="152">
        <f t="shared" si="74"/>
        <v>2135572.3406935725</v>
      </c>
      <c r="S302" s="150">
        <f t="shared" si="83"/>
        <v>0.44116389000444584</v>
      </c>
      <c r="T302">
        <f t="shared" si="86"/>
        <v>14496245.960587397</v>
      </c>
      <c r="U302">
        <f t="shared" si="75"/>
        <v>3059166.7629473684</v>
      </c>
      <c r="V302">
        <f t="shared" si="72"/>
        <v>4.7386256075235735</v>
      </c>
      <c r="W302">
        <f t="shared" si="76"/>
        <v>4.7386256075235738E-3</v>
      </c>
    </row>
    <row r="303" spans="2:23">
      <c r="B303" s="15">
        <v>42896</v>
      </c>
      <c r="C303" s="12">
        <f>VLOOKUP(B303,'Hash distribution and Revenue '!$B$130:$Q$748,16,0)</f>
        <v>3048584.5745884408</v>
      </c>
      <c r="D303">
        <f>VLOOKUP(B303,'Hash distribution and Revenue '!A305:Q923,3,0)</f>
        <v>5.3154641429999998</v>
      </c>
      <c r="E303" s="12">
        <f t="shared" si="80"/>
        <v>5315464.1430000002</v>
      </c>
      <c r="F303" s="12">
        <f t="shared" si="87"/>
        <v>728145.77301369864</v>
      </c>
      <c r="G303">
        <f t="shared" si="77"/>
        <v>20970598.262794521</v>
      </c>
      <c r="H303">
        <f t="shared" si="78"/>
        <v>2663265.9793749042</v>
      </c>
      <c r="I303" s="21">
        <f t="shared" si="81"/>
        <v>2298527.359589871</v>
      </c>
      <c r="J303">
        <f t="shared" si="79"/>
        <v>1258235.8957676713</v>
      </c>
      <c r="K303">
        <f t="shared" si="68"/>
        <v>1258235.8957676713</v>
      </c>
      <c r="L303">
        <f t="shared" si="69"/>
        <v>898739.92554833659</v>
      </c>
      <c r="M303">
        <f t="shared" si="70"/>
        <v>629117.94788383564</v>
      </c>
      <c r="N303">
        <f t="shared" si="85"/>
        <v>949961.86955472757</v>
      </c>
      <c r="O303">
        <f t="shared" si="73"/>
        <v>629117.94788383576</v>
      </c>
      <c r="P303" s="12">
        <f t="shared" si="71"/>
        <v>1579079.8174385633</v>
      </c>
      <c r="Q303" s="152">
        <f t="shared" si="82"/>
        <v>1469504.7571498775</v>
      </c>
      <c r="R303" s="152">
        <f t="shared" si="74"/>
        <v>2419466.6267046053</v>
      </c>
      <c r="S303" s="150">
        <f t="shared" si="83"/>
        <v>0.48202853527468914</v>
      </c>
      <c r="T303">
        <f t="shared" si="86"/>
        <v>14910095.364846904</v>
      </c>
      <c r="U303">
        <f t="shared" si="75"/>
        <v>3369428.4962593326</v>
      </c>
      <c r="V303">
        <f t="shared" si="72"/>
        <v>4.4251110778577951</v>
      </c>
      <c r="W303">
        <f t="shared" si="76"/>
        <v>4.4251110778577955E-3</v>
      </c>
    </row>
    <row r="304" spans="2:23">
      <c r="B304" s="15">
        <v>42899</v>
      </c>
      <c r="C304" s="12">
        <f>VLOOKUP(B304,'Hash distribution and Revenue '!$B$130:$Q$748,16,0)</f>
        <v>2759675.2731844038</v>
      </c>
      <c r="D304">
        <f>VLOOKUP(B304,'Hash distribution and Revenue '!A306:Q924,3,0)</f>
        <v>5.2202685679999998</v>
      </c>
      <c r="E304" s="12">
        <f t="shared" si="80"/>
        <v>5220268.568</v>
      </c>
      <c r="F304" s="12">
        <f t="shared" si="87"/>
        <v>715105.28328767128</v>
      </c>
      <c r="G304">
        <f t="shared" si="77"/>
        <v>20595032.158684932</v>
      </c>
      <c r="H304">
        <f t="shared" si="78"/>
        <v>2615569.0841529863</v>
      </c>
      <c r="I304" s="21">
        <f t="shared" si="81"/>
        <v>2257362.6319644307</v>
      </c>
      <c r="J304">
        <f t="shared" si="79"/>
        <v>1235701.9295210959</v>
      </c>
      <c r="K304">
        <f t="shared" si="68"/>
        <v>1235701.9295210959</v>
      </c>
      <c r="L304">
        <f t="shared" si="69"/>
        <v>882644.23537221132</v>
      </c>
      <c r="M304">
        <f t="shared" si="70"/>
        <v>617850.96476054797</v>
      </c>
      <c r="N304">
        <f t="shared" si="85"/>
        <v>932948.83664405916</v>
      </c>
      <c r="O304">
        <f t="shared" si="73"/>
        <v>617850.96476054785</v>
      </c>
      <c r="P304" s="12">
        <f t="shared" si="71"/>
        <v>1550799.801404607</v>
      </c>
      <c r="Q304" s="152">
        <f t="shared" si="82"/>
        <v>1208875.4717797968</v>
      </c>
      <c r="R304" s="152">
        <f t="shared" si="74"/>
        <v>2141824.3084238558</v>
      </c>
      <c r="S304" s="150">
        <f t="shared" si="83"/>
        <v>0.43804989794501037</v>
      </c>
      <c r="T304">
        <f t="shared" si="86"/>
        <v>14643067.864824986</v>
      </c>
      <c r="U304">
        <f t="shared" si="75"/>
        <v>3074773.1450679149</v>
      </c>
      <c r="V304">
        <f t="shared" si="72"/>
        <v>4.7623246249282412</v>
      </c>
      <c r="W304">
        <f t="shared" si="76"/>
        <v>4.7623246249282412E-3</v>
      </c>
    </row>
    <row r="305" spans="2:23">
      <c r="B305" s="15">
        <v>42902</v>
      </c>
      <c r="C305" s="12">
        <f>VLOOKUP(B305,'Hash distribution and Revenue '!$B$130:$Q$748,16,0)</f>
        <v>2435273.0198638532</v>
      </c>
      <c r="D305">
        <f>VLOOKUP(B305,'Hash distribution and Revenue '!A307:Q925,3,0)</f>
        <v>4.9696185540000002</v>
      </c>
      <c r="E305" s="12">
        <f t="shared" si="80"/>
        <v>4969618.5540000005</v>
      </c>
      <c r="F305" s="12">
        <f t="shared" si="87"/>
        <v>680769.66493150697</v>
      </c>
      <c r="G305">
        <f t="shared" si="77"/>
        <v>19606166.350027401</v>
      </c>
      <c r="H305">
        <f t="shared" si="78"/>
        <v>2489983.1264534798</v>
      </c>
      <c r="I305" s="21">
        <f t="shared" si="81"/>
        <v>2148975.8760083606</v>
      </c>
      <c r="J305">
        <f t="shared" si="79"/>
        <v>1176369.9810016439</v>
      </c>
      <c r="K305">
        <f t="shared" si="68"/>
        <v>1176369.9810016439</v>
      </c>
      <c r="L305">
        <f t="shared" si="69"/>
        <v>840264.27214403148</v>
      </c>
      <c r="M305">
        <f t="shared" si="70"/>
        <v>588184.99050082196</v>
      </c>
      <c r="N305">
        <f t="shared" si="85"/>
        <v>888153.50936921965</v>
      </c>
      <c r="O305">
        <f t="shared" si="73"/>
        <v>588184.99050082196</v>
      </c>
      <c r="P305" s="12">
        <f t="shared" si="71"/>
        <v>1476338.4998700416</v>
      </c>
      <c r="Q305" s="152">
        <f t="shared" si="82"/>
        <v>958934.51999381161</v>
      </c>
      <c r="R305" s="152">
        <f t="shared" si="74"/>
        <v>1847088.0293630313</v>
      </c>
      <c r="S305" s="150">
        <f t="shared" si="83"/>
        <v>0.39376879395946413</v>
      </c>
      <c r="T305">
        <f t="shared" si="86"/>
        <v>13939984.274869481</v>
      </c>
      <c r="U305">
        <f t="shared" si="75"/>
        <v>2735241.5387322512</v>
      </c>
      <c r="V305">
        <f t="shared" si="72"/>
        <v>5.0964363027809538</v>
      </c>
      <c r="W305">
        <f t="shared" si="76"/>
        <v>5.0964363027809542E-3</v>
      </c>
    </row>
    <row r="306" spans="2:23">
      <c r="B306" s="15">
        <v>42905</v>
      </c>
      <c r="C306" s="12">
        <f>VLOOKUP(B306,'Hash distribution and Revenue '!$B$130:$Q$748,16,0)</f>
        <v>2378899.9369312394</v>
      </c>
      <c r="D306">
        <f>VLOOKUP(B306,'Hash distribution and Revenue '!A308:Q926,3,0)</f>
        <v>4.950512174</v>
      </c>
      <c r="E306" s="12">
        <f t="shared" si="80"/>
        <v>4950512.1739999996</v>
      </c>
      <c r="F306" s="12">
        <f t="shared" si="87"/>
        <v>678152.3526027397</v>
      </c>
      <c r="G306">
        <f t="shared" si="77"/>
        <v>19530787.754958905</v>
      </c>
      <c r="H306">
        <f t="shared" si="78"/>
        <v>2480410.0448797811</v>
      </c>
      <c r="I306" s="21">
        <f t="shared" si="81"/>
        <v>2140713.8435703171</v>
      </c>
      <c r="J306">
        <f t="shared" si="79"/>
        <v>1171847.2652975342</v>
      </c>
      <c r="K306">
        <f t="shared" si="68"/>
        <v>1171847.2652975342</v>
      </c>
      <c r="L306">
        <f t="shared" si="69"/>
        <v>837033.76092681021</v>
      </c>
      <c r="M306">
        <f t="shared" si="70"/>
        <v>585923.63264876709</v>
      </c>
      <c r="N306">
        <f t="shared" si="85"/>
        <v>884738.8814125763</v>
      </c>
      <c r="O306">
        <f t="shared" si="73"/>
        <v>585923.63264876709</v>
      </c>
      <c r="P306" s="12">
        <f t="shared" si="71"/>
        <v>1470662.5140613434</v>
      </c>
      <c r="Q306" s="152">
        <f t="shared" si="82"/>
        <v>908237.42286989605</v>
      </c>
      <c r="R306" s="152">
        <f t="shared" si="74"/>
        <v>1792976.3042824725</v>
      </c>
      <c r="S306" s="150">
        <f t="shared" si="83"/>
        <v>0.38178882968970712</v>
      </c>
      <c r="T306">
        <f t="shared" si="86"/>
        <v>13886390.093775781</v>
      </c>
      <c r="U306">
        <f t="shared" si="75"/>
        <v>2677715.1856950489</v>
      </c>
      <c r="V306">
        <f t="shared" si="72"/>
        <v>5.1859100504639066</v>
      </c>
      <c r="W306">
        <f t="shared" si="76"/>
        <v>5.1859100504639067E-3</v>
      </c>
    </row>
    <row r="307" spans="2:23">
      <c r="B307" s="15">
        <v>42908</v>
      </c>
      <c r="C307" s="12">
        <f>VLOOKUP(B307,'Hash distribution and Revenue '!$B$130:$Q$748,16,0)</f>
        <v>2536249.5301037366</v>
      </c>
      <c r="D307">
        <f>VLOOKUP(B307,'Hash distribution and Revenue '!A309:Q927,3,0)</f>
        <v>5.052025489</v>
      </c>
      <c r="E307" s="12">
        <f t="shared" si="80"/>
        <v>5052025.4890000001</v>
      </c>
      <c r="F307" s="12">
        <f t="shared" si="87"/>
        <v>692058.28616438364</v>
      </c>
      <c r="G307">
        <f t="shared" si="77"/>
        <v>19931278.64153425</v>
      </c>
      <c r="H307">
        <f t="shared" si="78"/>
        <v>2531272.3874748498</v>
      </c>
      <c r="I307" s="21">
        <f t="shared" si="81"/>
        <v>2184610.5053881649</v>
      </c>
      <c r="J307">
        <f t="shared" si="79"/>
        <v>1195876.7184920551</v>
      </c>
      <c r="K307">
        <f t="shared" si="68"/>
        <v>1195876.7184920551</v>
      </c>
      <c r="L307">
        <f t="shared" si="69"/>
        <v>854197.65606575354</v>
      </c>
      <c r="M307">
        <f t="shared" si="70"/>
        <v>597938.35924602754</v>
      </c>
      <c r="N307">
        <f t="shared" si="85"/>
        <v>902880.99956214428</v>
      </c>
      <c r="O307">
        <f t="shared" si="73"/>
        <v>597938.35924602766</v>
      </c>
      <c r="P307" s="12">
        <f t="shared" si="71"/>
        <v>1500819.3588081719</v>
      </c>
      <c r="Q307" s="152">
        <f t="shared" si="82"/>
        <v>1035430.1712955646</v>
      </c>
      <c r="R307" s="152">
        <f t="shared" si="74"/>
        <v>1938311.1708577089</v>
      </c>
      <c r="S307" s="150">
        <f t="shared" si="83"/>
        <v>0.40825248423139732</v>
      </c>
      <c r="T307">
        <f t="shared" si="86"/>
        <v>14171139.114130851</v>
      </c>
      <c r="U307">
        <f t="shared" si="75"/>
        <v>2841192.1704198532</v>
      </c>
      <c r="V307">
        <f t="shared" si="72"/>
        <v>4.9877439694748738</v>
      </c>
      <c r="W307">
        <f t="shared" si="76"/>
        <v>4.9877439694748739E-3</v>
      </c>
    </row>
    <row r="308" spans="2:23">
      <c r="B308" s="15">
        <v>42911</v>
      </c>
      <c r="C308" s="12">
        <f>VLOOKUP(B308,'Hash distribution and Revenue '!$B$130:$Q$748,16,0)</f>
        <v>2472209.6042485717</v>
      </c>
      <c r="D308">
        <f>VLOOKUP(B308,'Hash distribution and Revenue '!A310:Q928,3,0)</f>
        <v>5.1450679270000004</v>
      </c>
      <c r="E308" s="12">
        <f t="shared" si="80"/>
        <v>5145067.9270000001</v>
      </c>
      <c r="F308" s="12">
        <f t="shared" si="87"/>
        <v>704803.82561643841</v>
      </c>
      <c r="G308">
        <f t="shared" si="77"/>
        <v>20298350.177753426</v>
      </c>
      <c r="H308">
        <f t="shared" si="78"/>
        <v>2577890.4725746852</v>
      </c>
      <c r="I308" s="21">
        <f t="shared" si="81"/>
        <v>2224844.1676973309</v>
      </c>
      <c r="J308">
        <f t="shared" si="79"/>
        <v>1217901.0106652055</v>
      </c>
      <c r="K308">
        <f t="shared" si="68"/>
        <v>1217901.0106652055</v>
      </c>
      <c r="L308">
        <f t="shared" si="69"/>
        <v>869929.29333228967</v>
      </c>
      <c r="M308">
        <f t="shared" si="70"/>
        <v>608950.50533260277</v>
      </c>
      <c r="N308">
        <f t="shared" si="85"/>
        <v>919509.23107167438</v>
      </c>
      <c r="O308">
        <f t="shared" si="73"/>
        <v>608950.50533260277</v>
      </c>
      <c r="P308" s="12">
        <f t="shared" si="71"/>
        <v>1528459.7364042772</v>
      </c>
      <c r="Q308" s="152">
        <f t="shared" si="82"/>
        <v>943749.86784429452</v>
      </c>
      <c r="R308" s="152">
        <f t="shared" si="74"/>
        <v>1863259.098915969</v>
      </c>
      <c r="S308" s="150">
        <f t="shared" si="83"/>
        <v>0.38174346795774516</v>
      </c>
      <c r="T308">
        <f t="shared" si="86"/>
        <v>14432126.976382686</v>
      </c>
      <c r="U308">
        <f t="shared" si="75"/>
        <v>2782768.3299876433</v>
      </c>
      <c r="V308">
        <f t="shared" si="72"/>
        <v>5.1862481043999704</v>
      </c>
      <c r="W308">
        <f t="shared" si="76"/>
        <v>5.1862481043999705E-3</v>
      </c>
    </row>
    <row r="309" spans="2:23">
      <c r="B309" s="15">
        <v>42914</v>
      </c>
      <c r="C309" s="12">
        <f>VLOOKUP(B309,'Hash distribution and Revenue '!$B$130:$Q$748,16,0)</f>
        <v>2383392.9854301321</v>
      </c>
      <c r="D309">
        <f>VLOOKUP(B309,'Hash distribution and Revenue '!A311:Q929,3,0)</f>
        <v>4.9883910059999996</v>
      </c>
      <c r="E309" s="12">
        <f t="shared" si="80"/>
        <v>4988391.0060000001</v>
      </c>
      <c r="F309" s="12">
        <f t="shared" si="87"/>
        <v>683341.23369863012</v>
      </c>
      <c r="G309">
        <f t="shared" si="77"/>
        <v>19680227.530520547</v>
      </c>
      <c r="H309">
        <f t="shared" si="78"/>
        <v>2499388.8963761097</v>
      </c>
      <c r="I309" s="21">
        <f t="shared" si="81"/>
        <v>2157093.5103988415</v>
      </c>
      <c r="J309">
        <f t="shared" si="79"/>
        <v>1180813.6518312327</v>
      </c>
      <c r="K309">
        <f t="shared" si="68"/>
        <v>1180813.6518312327</v>
      </c>
      <c r="L309">
        <f t="shared" si="69"/>
        <v>843438.32273659494</v>
      </c>
      <c r="M309">
        <f t="shared" si="70"/>
        <v>590406.82591561635</v>
      </c>
      <c r="N309">
        <f t="shared" si="85"/>
        <v>891508.45883709088</v>
      </c>
      <c r="O309">
        <f t="shared" si="73"/>
        <v>590406.82591561635</v>
      </c>
      <c r="P309" s="12">
        <f t="shared" si="71"/>
        <v>1481915.2847527072</v>
      </c>
      <c r="Q309" s="152">
        <f t="shared" si="82"/>
        <v>901477.7006774249</v>
      </c>
      <c r="R309" s="152">
        <f t="shared" si="74"/>
        <v>1792986.1595145157</v>
      </c>
      <c r="S309" s="150">
        <f t="shared" si="83"/>
        <v>0.3782329251567948</v>
      </c>
      <c r="T309">
        <f t="shared" si="86"/>
        <v>13992641.774200108</v>
      </c>
      <c r="U309">
        <f t="shared" si="75"/>
        <v>2684494.6183516067</v>
      </c>
      <c r="V309">
        <f t="shared" si="72"/>
        <v>5.2123933043278674</v>
      </c>
      <c r="W309">
        <f t="shared" si="76"/>
        <v>5.2123933043278677E-3</v>
      </c>
    </row>
    <row r="310" spans="2:23">
      <c r="B310" s="15">
        <v>42917</v>
      </c>
      <c r="C310" s="12">
        <f>VLOOKUP(B310,'Hash distribution and Revenue '!$B$130:$Q$748,16,0)</f>
        <v>2349526.8192951325</v>
      </c>
      <c r="D310">
        <f>VLOOKUP(B310,'Hash distribution and Revenue '!A312:Q930,3,0)</f>
        <v>4.9429041580000002</v>
      </c>
      <c r="E310" s="12">
        <f t="shared" si="80"/>
        <v>4942904.1579999998</v>
      </c>
      <c r="F310" s="12">
        <f t="shared" si="87"/>
        <v>677110.15863013698</v>
      </c>
      <c r="G310">
        <f t="shared" si="77"/>
        <v>19500772.568547945</v>
      </c>
      <c r="H310">
        <f t="shared" si="78"/>
        <v>2476598.1162055889</v>
      </c>
      <c r="I310" s="21">
        <f t="shared" si="81"/>
        <v>2137423.9647454876</v>
      </c>
      <c r="J310">
        <f t="shared" si="79"/>
        <v>1170046.3541128766</v>
      </c>
      <c r="K310">
        <f t="shared" si="68"/>
        <v>1170046.3541128766</v>
      </c>
      <c r="L310">
        <f t="shared" si="69"/>
        <v>835747.39579491201</v>
      </c>
      <c r="M310">
        <f t="shared" si="70"/>
        <v>585023.17705643829</v>
      </c>
      <c r="N310">
        <f t="shared" si="85"/>
        <v>883379.20238765422</v>
      </c>
      <c r="O310">
        <f t="shared" si="73"/>
        <v>585023.17705643829</v>
      </c>
      <c r="P310" s="12">
        <f t="shared" si="71"/>
        <v>1468402.3794440925</v>
      </c>
      <c r="Q310" s="152">
        <f t="shared" si="82"/>
        <v>881124.43985104002</v>
      </c>
      <c r="R310" s="152">
        <f t="shared" si="74"/>
        <v>1764503.6422386942</v>
      </c>
      <c r="S310" s="150">
        <f t="shared" si="83"/>
        <v>0.37502208215498511</v>
      </c>
      <c r="T310">
        <f t="shared" si="86"/>
        <v>13865049.296237588</v>
      </c>
      <c r="U310">
        <f t="shared" si="75"/>
        <v>2647882.8446263485</v>
      </c>
      <c r="V310">
        <f t="shared" si="72"/>
        <v>5.2362774751819243</v>
      </c>
      <c r="W310">
        <f t="shared" si="76"/>
        <v>5.2362774751819243E-3</v>
      </c>
    </row>
    <row r="311" spans="2:23">
      <c r="B311" s="15">
        <v>42920</v>
      </c>
      <c r="C311" s="12">
        <f>VLOOKUP(B311,'Hash distribution and Revenue '!$B$130:$Q$748,16,0)</f>
        <v>2720579.9729829407</v>
      </c>
      <c r="D311">
        <f>VLOOKUP(B311,'Hash distribution and Revenue '!A313:Q931,3,0)</f>
        <v>5.3330679050000001</v>
      </c>
      <c r="E311" s="12">
        <f t="shared" si="80"/>
        <v>5333067.9050000003</v>
      </c>
      <c r="F311" s="12">
        <f t="shared" si="87"/>
        <v>730557.24726027402</v>
      </c>
      <c r="G311">
        <f t="shared" si="77"/>
        <v>21040048.72109589</v>
      </c>
      <c r="H311">
        <f t="shared" si="78"/>
        <v>2672086.1875791783</v>
      </c>
      <c r="I311" s="21">
        <f t="shared" si="81"/>
        <v>2306139.6258944031</v>
      </c>
      <c r="J311">
        <f t="shared" si="79"/>
        <v>1262402.9232657533</v>
      </c>
      <c r="K311">
        <f t="shared" si="68"/>
        <v>1262402.9232657533</v>
      </c>
      <c r="L311">
        <f t="shared" si="69"/>
        <v>901716.37376125238</v>
      </c>
      <c r="M311">
        <f t="shared" si="70"/>
        <v>631201.46163287666</v>
      </c>
      <c r="N311">
        <f t="shared" si="85"/>
        <v>953107.9546774613</v>
      </c>
      <c r="O311">
        <f t="shared" si="73"/>
        <v>631201.46163287654</v>
      </c>
      <c r="P311" s="12">
        <f t="shared" si="71"/>
        <v>1584309.4163103378</v>
      </c>
      <c r="Q311" s="152">
        <f t="shared" si="82"/>
        <v>1136270.5566726029</v>
      </c>
      <c r="R311" s="152">
        <f t="shared" si="74"/>
        <v>2089378.5113500641</v>
      </c>
      <c r="S311" s="150">
        <f t="shared" si="83"/>
        <v>0.41765747302284056</v>
      </c>
      <c r="T311">
        <f t="shared" si="86"/>
        <v>14959474.640699176</v>
      </c>
      <c r="U311">
        <f t="shared" si="75"/>
        <v>3042486.4660275253</v>
      </c>
      <c r="V311">
        <f t="shared" si="72"/>
        <v>4.9168582367537272</v>
      </c>
      <c r="W311">
        <f t="shared" si="76"/>
        <v>4.9168582367537274E-3</v>
      </c>
    </row>
    <row r="312" spans="2:23">
      <c r="B312" s="15">
        <v>42923</v>
      </c>
      <c r="C312" s="12">
        <f>VLOOKUP(B312,'Hash distribution and Revenue '!$B$130:$Q$748,16,0)</f>
        <v>2733611.083673968</v>
      </c>
      <c r="D312">
        <f>VLOOKUP(B312,'Hash distribution and Revenue '!A314:Q932,3,0)</f>
        <v>5.5351577120000002</v>
      </c>
      <c r="E312" s="12">
        <f t="shared" si="80"/>
        <v>5535157.7120000003</v>
      </c>
      <c r="F312" s="12">
        <f t="shared" si="87"/>
        <v>758240.78246575349</v>
      </c>
      <c r="G312">
        <f t="shared" si="77"/>
        <v>21837334.535013698</v>
      </c>
      <c r="H312">
        <f t="shared" si="78"/>
        <v>2773341.4859467396</v>
      </c>
      <c r="I312" s="21">
        <f t="shared" si="81"/>
        <v>2393527.8459984655</v>
      </c>
      <c r="J312">
        <f t="shared" si="79"/>
        <v>1310240.0721008219</v>
      </c>
      <c r="K312">
        <f t="shared" si="68"/>
        <v>1310240.0721008219</v>
      </c>
      <c r="L312">
        <f t="shared" si="69"/>
        <v>935885.76578630134</v>
      </c>
      <c r="M312">
        <f t="shared" si="70"/>
        <v>655120.03605041094</v>
      </c>
      <c r="N312">
        <f t="shared" si="85"/>
        <v>989224.76512166136</v>
      </c>
      <c r="O312">
        <f t="shared" si="73"/>
        <v>655120.03605041094</v>
      </c>
      <c r="P312" s="12">
        <f t="shared" si="71"/>
        <v>1644344.8011720723</v>
      </c>
      <c r="Q312" s="152">
        <f t="shared" si="82"/>
        <v>1089266.2825018957</v>
      </c>
      <c r="R312" s="152">
        <f t="shared" si="74"/>
        <v>2078491.047623557</v>
      </c>
      <c r="S312" s="150">
        <f t="shared" si="83"/>
        <v>0.39847156349612245</v>
      </c>
      <c r="T312">
        <f t="shared" si="86"/>
        <v>15526344.854394738</v>
      </c>
      <c r="U312">
        <f t="shared" si="75"/>
        <v>3067715.8127452182</v>
      </c>
      <c r="V312">
        <f t="shared" si="72"/>
        <v>5.0612070355045766</v>
      </c>
      <c r="W312">
        <f t="shared" si="76"/>
        <v>5.0612070355045766E-3</v>
      </c>
    </row>
    <row r="313" spans="2:23">
      <c r="B313" s="15">
        <v>42926</v>
      </c>
      <c r="C313" s="12">
        <f>VLOOKUP(B313,'Hash distribution and Revenue '!$B$130:$Q$748,16,0)</f>
        <v>2610447.2702824124</v>
      </c>
      <c r="D313">
        <f>VLOOKUP(B313,'Hash distribution and Revenue '!A315:Q933,3,0)</f>
        <v>5.611261893</v>
      </c>
      <c r="E313" s="12">
        <f t="shared" si="80"/>
        <v>5611261.8930000002</v>
      </c>
      <c r="F313" s="12">
        <f t="shared" si="87"/>
        <v>768666.01273972611</v>
      </c>
      <c r="G313">
        <f t="shared" si="77"/>
        <v>22137581.16690411</v>
      </c>
      <c r="H313">
        <f t="shared" si="78"/>
        <v>2811472.8081968222</v>
      </c>
      <c r="I313" s="21">
        <f t="shared" si="81"/>
        <v>2426437.0214724541</v>
      </c>
      <c r="J313">
        <f t="shared" si="79"/>
        <v>1328254.8700142466</v>
      </c>
      <c r="K313">
        <f t="shared" si="68"/>
        <v>1328254.8700142466</v>
      </c>
      <c r="L313">
        <f t="shared" si="69"/>
        <v>948753.47858160478</v>
      </c>
      <c r="M313">
        <f t="shared" si="70"/>
        <v>664127.43500712328</v>
      </c>
      <c r="N313">
        <f t="shared" si="85"/>
        <v>1002825.8483231913</v>
      </c>
      <c r="O313">
        <f t="shared" si="73"/>
        <v>664127.43500712328</v>
      </c>
      <c r="P313" s="12">
        <f t="shared" si="71"/>
        <v>1666953.2833303146</v>
      </c>
      <c r="Q313" s="152">
        <f t="shared" si="82"/>
        <v>943493.98695209785</v>
      </c>
      <c r="R313" s="152">
        <f t="shared" si="74"/>
        <v>1946319.8352752891</v>
      </c>
      <c r="S313" s="150">
        <f t="shared" si="83"/>
        <v>0.36143001151294107</v>
      </c>
      <c r="T313">
        <f t="shared" si="86"/>
        <v>15739820.209668823</v>
      </c>
      <c r="U313">
        <f t="shared" si="75"/>
        <v>2949145.6835984802</v>
      </c>
      <c r="V313">
        <f t="shared" si="72"/>
        <v>5.3370778857094141</v>
      </c>
      <c r="W313">
        <f t="shared" si="76"/>
        <v>5.3370778857094138E-3</v>
      </c>
    </row>
    <row r="314" spans="2:23">
      <c r="B314" s="15">
        <v>42929</v>
      </c>
      <c r="C314" s="12">
        <f>VLOOKUP(B314,'Hash distribution and Revenue '!$B$130:$Q$748,16,0)</f>
        <v>2587337.1438613376</v>
      </c>
      <c r="D314">
        <f>VLOOKUP(B314,'Hash distribution and Revenue '!A316:Q934,3,0)</f>
        <v>5.5961643280000004</v>
      </c>
      <c r="E314" s="12">
        <f t="shared" si="80"/>
        <v>5596164.3280000007</v>
      </c>
      <c r="F314" s="12">
        <f t="shared" si="87"/>
        <v>766597.85315068508</v>
      </c>
      <c r="G314">
        <f t="shared" si="77"/>
        <v>22078018.170739729</v>
      </c>
      <c r="H314">
        <f t="shared" si="78"/>
        <v>2803908.3076839456</v>
      </c>
      <c r="I314" s="21">
        <f t="shared" si="81"/>
        <v>2419908.4916428654</v>
      </c>
      <c r="J314">
        <f t="shared" si="79"/>
        <v>1324681.0902443838</v>
      </c>
      <c r="K314">
        <f t="shared" si="68"/>
        <v>1324681.0902443838</v>
      </c>
      <c r="L314">
        <f t="shared" si="69"/>
        <v>946200.77874598838</v>
      </c>
      <c r="M314">
        <f t="shared" si="70"/>
        <v>662340.54512219189</v>
      </c>
      <c r="N314">
        <f t="shared" si="85"/>
        <v>1000127.6622970452</v>
      </c>
      <c r="O314">
        <f t="shared" si="73"/>
        <v>662340.54512219189</v>
      </c>
      <c r="P314" s="12">
        <f t="shared" si="71"/>
        <v>1662468.2074192371</v>
      </c>
      <c r="Q314" s="152">
        <f t="shared" si="82"/>
        <v>924868.93644210044</v>
      </c>
      <c r="R314" s="152">
        <f t="shared" si="74"/>
        <v>1924996.5987391458</v>
      </c>
      <c r="S314" s="150">
        <f t="shared" si="83"/>
        <v>0.35745976848684963</v>
      </c>
      <c r="T314">
        <f t="shared" si="86"/>
        <v>15697470.919395946</v>
      </c>
      <c r="U314">
        <f t="shared" si="75"/>
        <v>2925124.2610361911</v>
      </c>
      <c r="V314">
        <f t="shared" si="72"/>
        <v>5.3664287457775552</v>
      </c>
      <c r="W314">
        <f t="shared" si="76"/>
        <v>5.3664287457775555E-3</v>
      </c>
    </row>
    <row r="315" spans="2:23">
      <c r="B315" s="15">
        <v>42932</v>
      </c>
      <c r="C315" s="12">
        <f>VLOOKUP(B315,'Hash distribution and Revenue '!$B$130:$Q$748,16,0)</f>
        <v>1953845.8541317293</v>
      </c>
      <c r="D315">
        <f>VLOOKUP(B315,'Hash distribution and Revenue '!A317:Q935,3,0)</f>
        <v>5.8618995079999996</v>
      </c>
      <c r="E315" s="12">
        <f t="shared" si="80"/>
        <v>5861899.5079999994</v>
      </c>
      <c r="F315" s="12">
        <f t="shared" si="87"/>
        <v>802999.93260273966</v>
      </c>
      <c r="G315">
        <f t="shared" si="77"/>
        <v>23126398.058958903</v>
      </c>
      <c r="H315">
        <f t="shared" si="78"/>
        <v>2937052.5534877805</v>
      </c>
      <c r="I315" s="21">
        <f t="shared" si="81"/>
        <v>2534818.4158194601</v>
      </c>
      <c r="J315">
        <f t="shared" si="79"/>
        <v>1387583.8835375342</v>
      </c>
      <c r="K315">
        <f t="shared" si="68"/>
        <v>1387583.8835375342</v>
      </c>
      <c r="L315">
        <f t="shared" si="69"/>
        <v>991131.34538395295</v>
      </c>
      <c r="M315">
        <f t="shared" si="70"/>
        <v>693791.94176876708</v>
      </c>
      <c r="N315">
        <f t="shared" si="85"/>
        <v>1047618.9596904626</v>
      </c>
      <c r="O315">
        <f t="shared" si="73"/>
        <v>693791.94176876708</v>
      </c>
      <c r="P315" s="12">
        <f t="shared" si="71"/>
        <v>1741410.9014592296</v>
      </c>
      <c r="Q315" s="152">
        <f t="shared" si="82"/>
        <v>212434.9526724997</v>
      </c>
      <c r="R315" s="152">
        <f t="shared" si="74"/>
        <v>1260053.9123629623</v>
      </c>
      <c r="S315" s="150">
        <f t="shared" si="83"/>
        <v>0.10872656725875839</v>
      </c>
      <c r="T315">
        <f t="shared" si="86"/>
        <v>16442869.019919779</v>
      </c>
      <c r="U315">
        <f t="shared" si="75"/>
        <v>2307672.8720534248</v>
      </c>
      <c r="V315">
        <f t="shared" si="72"/>
        <v>7.1253032520543105</v>
      </c>
      <c r="W315">
        <f t="shared" si="76"/>
        <v>7.1253032520543101E-3</v>
      </c>
    </row>
    <row r="316" spans="2:23">
      <c r="B316" s="15">
        <v>42935</v>
      </c>
      <c r="C316" s="12">
        <f>VLOOKUP(B316,'Hash distribution and Revenue '!$B$130:$Q$748,16,0)</f>
        <v>2296302.6444148379</v>
      </c>
      <c r="D316">
        <f>VLOOKUP(B316,'Hash distribution and Revenue '!A318:Q936,3,0)</f>
        <v>5.8480679960000002</v>
      </c>
      <c r="E316" s="12">
        <f t="shared" si="80"/>
        <v>5848067.9960000003</v>
      </c>
      <c r="F316" s="12">
        <f t="shared" si="87"/>
        <v>801105.20493150689</v>
      </c>
      <c r="G316">
        <f t="shared" si="77"/>
        <v>23071829.902027398</v>
      </c>
      <c r="H316">
        <f t="shared" si="78"/>
        <v>2930122.3975574798</v>
      </c>
      <c r="I316" s="21">
        <f t="shared" si="81"/>
        <v>2528837.3560472173</v>
      </c>
      <c r="J316">
        <f t="shared" si="79"/>
        <v>1384309.7941216438</v>
      </c>
      <c r="K316">
        <f t="shared" si="68"/>
        <v>1384309.7941216438</v>
      </c>
      <c r="L316">
        <f t="shared" si="69"/>
        <v>988792.71008688852</v>
      </c>
      <c r="M316">
        <f t="shared" si="70"/>
        <v>692154.89706082188</v>
      </c>
      <c r="N316">
        <f t="shared" si="85"/>
        <v>1045147.0383972693</v>
      </c>
      <c r="O316">
        <f t="shared" si="73"/>
        <v>692154.89706082176</v>
      </c>
      <c r="P316" s="12">
        <f t="shared" si="71"/>
        <v>1737301.9354580911</v>
      </c>
      <c r="Q316" s="152">
        <f t="shared" si="82"/>
        <v>559000.70895674685</v>
      </c>
      <c r="R316" s="152">
        <f t="shared" si="74"/>
        <v>1604147.7473540162</v>
      </c>
      <c r="S316" s="150">
        <f t="shared" si="83"/>
        <v>0.24343511963302025</v>
      </c>
      <c r="T316">
        <f t="shared" si="86"/>
        <v>16404071.060341479</v>
      </c>
      <c r="U316">
        <f t="shared" si="75"/>
        <v>2649294.7857512855</v>
      </c>
      <c r="V316">
        <f t="shared" si="72"/>
        <v>6.1918632643553186</v>
      </c>
      <c r="W316">
        <f t="shared" si="76"/>
        <v>6.1918632643553186E-3</v>
      </c>
    </row>
    <row r="317" spans="2:23">
      <c r="B317" s="15">
        <v>42938</v>
      </c>
      <c r="C317" s="12">
        <f>VLOOKUP(B317,'Hash distribution and Revenue '!$B$130:$Q$748,16,0)</f>
        <v>2919954.5435970398</v>
      </c>
      <c r="D317">
        <f>VLOOKUP(B317,'Hash distribution and Revenue '!A319:Q937,3,0)</f>
        <v>6.0161145789999999</v>
      </c>
      <c r="E317" s="12">
        <f t="shared" si="80"/>
        <v>6016114.5789999999</v>
      </c>
      <c r="F317" s="12">
        <f t="shared" si="87"/>
        <v>824125.28479452059</v>
      </c>
      <c r="G317">
        <f t="shared" si="77"/>
        <v>23734808.202082191</v>
      </c>
      <c r="H317">
        <f t="shared" si="78"/>
        <v>3014320.6416644384</v>
      </c>
      <c r="I317" s="21">
        <f t="shared" si="81"/>
        <v>2601504.5132925087</v>
      </c>
      <c r="J317">
        <f t="shared" si="79"/>
        <v>1424088.4921249314</v>
      </c>
      <c r="K317">
        <f t="shared" si="68"/>
        <v>1424088.4921249314</v>
      </c>
      <c r="L317">
        <f t="shared" si="69"/>
        <v>1017206.0658035225</v>
      </c>
      <c r="M317">
        <f t="shared" si="70"/>
        <v>712044.24606246571</v>
      </c>
      <c r="N317">
        <f t="shared" si="85"/>
        <v>1075179.7583751085</v>
      </c>
      <c r="O317">
        <f t="shared" si="73"/>
        <v>712044.24606246571</v>
      </c>
      <c r="P317" s="12">
        <f t="shared" si="71"/>
        <v>1787224.0044375742</v>
      </c>
      <c r="Q317" s="152">
        <f t="shared" si="82"/>
        <v>1132730.5391594656</v>
      </c>
      <c r="R317" s="152">
        <f t="shared" si="74"/>
        <v>2207910.2975345738</v>
      </c>
      <c r="S317" s="150">
        <f t="shared" si="83"/>
        <v>0.38792745648844079</v>
      </c>
      <c r="T317">
        <f t="shared" si="86"/>
        <v>16875448.631680436</v>
      </c>
      <c r="U317">
        <f t="shared" si="75"/>
        <v>3283090.0559096821</v>
      </c>
      <c r="V317">
        <f t="shared" si="72"/>
        <v>5.1401114024587944</v>
      </c>
      <c r="W317">
        <f t="shared" si="76"/>
        <v>5.1401114024587947E-3</v>
      </c>
    </row>
    <row r="318" spans="2:23">
      <c r="B318" s="15">
        <v>42941</v>
      </c>
      <c r="C318" s="12">
        <f>VLOOKUP(B318,'Hash distribution and Revenue '!$B$130:$Q$748,16,0)</f>
        <v>2822101.359247765</v>
      </c>
      <c r="D318">
        <f>VLOOKUP(B318,'Hash distribution and Revenue '!A320:Q938,3,0)</f>
        <v>6.3417732029999998</v>
      </c>
      <c r="E318" s="12">
        <f t="shared" si="80"/>
        <v>6341773.2029999997</v>
      </c>
      <c r="F318" s="12">
        <f t="shared" si="87"/>
        <v>868736.05520547938</v>
      </c>
      <c r="G318">
        <f t="shared" si="77"/>
        <v>25019598.389917806</v>
      </c>
      <c r="H318">
        <f t="shared" si="78"/>
        <v>3177488.9955195612</v>
      </c>
      <c r="I318" s="21">
        <f t="shared" si="81"/>
        <v>2742326.6949520623</v>
      </c>
      <c r="J318">
        <f t="shared" si="79"/>
        <v>1501175.9033950684</v>
      </c>
      <c r="K318">
        <f t="shared" si="68"/>
        <v>1501175.9033950684</v>
      </c>
      <c r="L318">
        <f t="shared" si="69"/>
        <v>1072268.5024250487</v>
      </c>
      <c r="M318">
        <f t="shared" si="70"/>
        <v>750587.95169753418</v>
      </c>
      <c r="N318">
        <f t="shared" si="85"/>
        <v>1133380.3720880358</v>
      </c>
      <c r="O318">
        <f t="shared" si="73"/>
        <v>750587.95169753418</v>
      </c>
      <c r="P318" s="12">
        <f t="shared" si="71"/>
        <v>1883968.32378557</v>
      </c>
      <c r="Q318" s="152">
        <f t="shared" si="82"/>
        <v>938133.03546219505</v>
      </c>
      <c r="R318" s="152">
        <f t="shared" si="74"/>
        <v>2071513.4075502309</v>
      </c>
      <c r="S318" s="150">
        <f t="shared" si="83"/>
        <v>0.33242357946783868</v>
      </c>
      <c r="T318">
        <f t="shared" si="86"/>
        <v>17788934.455231559</v>
      </c>
      <c r="U318">
        <f t="shared" si="75"/>
        <v>3204893.7796382667</v>
      </c>
      <c r="V318">
        <f t="shared" si="72"/>
        <v>5.5505535216956172</v>
      </c>
      <c r="W318">
        <f t="shared" si="76"/>
        <v>5.550553521695617E-3</v>
      </c>
    </row>
    <row r="319" spans="2:23">
      <c r="B319" s="15">
        <v>42944</v>
      </c>
      <c r="C319" s="12">
        <f>VLOOKUP(B319,'Hash distribution and Revenue '!$B$130:$Q$748,16,0)</f>
        <v>2906102.0648563551</v>
      </c>
      <c r="D319">
        <f>VLOOKUP(B319,'Hash distribution and Revenue '!A321:Q939,3,0)</f>
        <v>6.4046196049999997</v>
      </c>
      <c r="E319" s="12">
        <f t="shared" si="80"/>
        <v>6404619.6049999995</v>
      </c>
      <c r="F319" s="12">
        <f t="shared" si="87"/>
        <v>877345.15136986296</v>
      </c>
      <c r="G319">
        <f t="shared" si="77"/>
        <v>25267540.359452054</v>
      </c>
      <c r="H319">
        <f t="shared" si="78"/>
        <v>3208977.625650411</v>
      </c>
      <c r="I319" s="21">
        <f t="shared" si="81"/>
        <v>2769502.9058270841</v>
      </c>
      <c r="J319">
        <f t="shared" si="79"/>
        <v>1516052.4215671232</v>
      </c>
      <c r="K319">
        <f t="shared" si="68"/>
        <v>1516052.4215671232</v>
      </c>
      <c r="L319">
        <f t="shared" si="69"/>
        <v>1082894.5868336596</v>
      </c>
      <c r="M319">
        <f t="shared" si="70"/>
        <v>758026.21078356158</v>
      </c>
      <c r="N319">
        <f t="shared" si="85"/>
        <v>1144612.0696280012</v>
      </c>
      <c r="O319">
        <f t="shared" si="73"/>
        <v>758026.21078356169</v>
      </c>
      <c r="P319" s="12">
        <f t="shared" si="71"/>
        <v>1902638.2804115629</v>
      </c>
      <c r="Q319" s="152">
        <f t="shared" si="82"/>
        <v>1003463.7844447922</v>
      </c>
      <c r="R319" s="152">
        <f t="shared" si="74"/>
        <v>2148075.8540727934</v>
      </c>
      <c r="S319" s="150">
        <f t="shared" si="83"/>
        <v>0.3452954376860099</v>
      </c>
      <c r="T319">
        <f t="shared" si="86"/>
        <v>17965221.195570409</v>
      </c>
      <c r="U319">
        <f t="shared" si="75"/>
        <v>3292687.9237007946</v>
      </c>
      <c r="V319">
        <f t="shared" si="72"/>
        <v>5.4560959349522928</v>
      </c>
      <c r="W319">
        <f t="shared" si="76"/>
        <v>5.4560959349522929E-3</v>
      </c>
    </row>
    <row r="320" spans="2:23">
      <c r="B320" s="15">
        <v>42947</v>
      </c>
      <c r="C320" s="12">
        <f>VLOOKUP(B320,'Hash distribution and Revenue '!$B$130:$Q$748,16,0)</f>
        <v>3019610.2988343984</v>
      </c>
      <c r="D320">
        <f>VLOOKUP(B320,'Hash distribution and Revenue '!A322:Q940,3,0)</f>
        <v>6.5012587990000004</v>
      </c>
      <c r="E320" s="12">
        <f t="shared" si="80"/>
        <v>6501258.7990000006</v>
      </c>
      <c r="F320" s="12">
        <f t="shared" si="87"/>
        <v>890583.39712328778</v>
      </c>
      <c r="G320">
        <f t="shared" si="77"/>
        <v>25648801.837150689</v>
      </c>
      <c r="H320">
        <f t="shared" si="78"/>
        <v>3257397.8333181376</v>
      </c>
      <c r="I320" s="21">
        <f t="shared" si="81"/>
        <v>2811291.8870791239</v>
      </c>
      <c r="J320">
        <f t="shared" si="79"/>
        <v>1538928.1102290412</v>
      </c>
      <c r="K320">
        <f t="shared" si="68"/>
        <v>1538928.1102290412</v>
      </c>
      <c r="L320">
        <f t="shared" si="69"/>
        <v>1099234.3644493152</v>
      </c>
      <c r="M320">
        <f t="shared" si="70"/>
        <v>769464.0551145206</v>
      </c>
      <c r="N320">
        <f t="shared" si="85"/>
        <v>1161883.1012697818</v>
      </c>
      <c r="O320">
        <f t="shared" si="73"/>
        <v>769464.05511452048</v>
      </c>
      <c r="P320" s="12">
        <f t="shared" si="71"/>
        <v>1931347.1563843023</v>
      </c>
      <c r="Q320" s="152">
        <f t="shared" si="82"/>
        <v>1088263.1424500961</v>
      </c>
      <c r="R320" s="152">
        <f t="shared" si="74"/>
        <v>2250146.2437198777</v>
      </c>
      <c r="S320" s="150">
        <f t="shared" si="83"/>
        <v>0.36039853979507791</v>
      </c>
      <c r="T320">
        <f t="shared" si="86"/>
        <v>18236298.10621414</v>
      </c>
      <c r="U320">
        <f t="shared" si="75"/>
        <v>3412029.3449896593</v>
      </c>
      <c r="V320">
        <f t="shared" si="72"/>
        <v>5.3447072877590998</v>
      </c>
      <c r="W320">
        <f t="shared" si="76"/>
        <v>5.3447072877591002E-3</v>
      </c>
    </row>
    <row r="321" spans="2:23">
      <c r="B321" s="15">
        <v>42950</v>
      </c>
      <c r="C321" s="12">
        <f>VLOOKUP(B321,'Hash distribution and Revenue '!$B$130:$Q$748,16,0)</f>
        <v>2923276.1733980128</v>
      </c>
      <c r="D321">
        <f>VLOOKUP(B321,'Hash distribution and Revenue '!A323:Q941,3,0)</f>
        <v>6.350028429</v>
      </c>
      <c r="E321" s="12">
        <f t="shared" si="80"/>
        <v>6350028.4289999995</v>
      </c>
      <c r="F321" s="12">
        <f t="shared" si="87"/>
        <v>869866.90808219172</v>
      </c>
      <c r="G321">
        <f t="shared" si="77"/>
        <v>25052166.952767119</v>
      </c>
      <c r="H321">
        <f t="shared" si="78"/>
        <v>3181625.2030014242</v>
      </c>
      <c r="I321" s="21">
        <f t="shared" si="81"/>
        <v>2745896.4420729391</v>
      </c>
      <c r="J321">
        <f t="shared" si="79"/>
        <v>1503130.0171660271</v>
      </c>
      <c r="K321">
        <f t="shared" ref="K321:K384" si="88">G321*$K$2</f>
        <v>1503130.0171660271</v>
      </c>
      <c r="L321">
        <f t="shared" ref="L321:L384" si="89">G321*$L$2</f>
        <v>1073664.2979757336</v>
      </c>
      <c r="M321">
        <f t="shared" ref="M321:M384" si="90">G321*$M$2</f>
        <v>751565.00858301355</v>
      </c>
      <c r="N321">
        <f t="shared" si="85"/>
        <v>1134855.7183068385</v>
      </c>
      <c r="O321">
        <f t="shared" si="73"/>
        <v>751565.00858301343</v>
      </c>
      <c r="P321" s="12">
        <f t="shared" ref="P321:P384" si="91">M321+N321</f>
        <v>1886420.726889852</v>
      </c>
      <c r="Q321" s="152">
        <f t="shared" si="82"/>
        <v>1036855.4465081608</v>
      </c>
      <c r="R321" s="152">
        <f t="shared" si="74"/>
        <v>2171711.1648149993</v>
      </c>
      <c r="S321" s="150">
        <f t="shared" si="83"/>
        <v>0.35468952812040377</v>
      </c>
      <c r="T321">
        <f t="shared" si="86"/>
        <v>17812090.70341742</v>
      </c>
      <c r="U321">
        <f t="shared" si="75"/>
        <v>3306566.8831218379</v>
      </c>
      <c r="V321">
        <f t="shared" ref="V321:V384" si="92">T321/U321</f>
        <v>5.3868835360137775</v>
      </c>
      <c r="W321">
        <f t="shared" si="76"/>
        <v>5.3868835360137771E-3</v>
      </c>
    </row>
    <row r="322" spans="2:23">
      <c r="B322" s="15">
        <v>42953</v>
      </c>
      <c r="C322" s="12">
        <f>VLOOKUP(B322,'Hash distribution and Revenue '!$B$130:$Q$748,16,0)</f>
        <v>3438459.5352718369</v>
      </c>
      <c r="D322">
        <f>VLOOKUP(B322,'Hash distribution and Revenue '!A324:Q942,3,0)</f>
        <v>6.518130266</v>
      </c>
      <c r="E322" s="12">
        <f t="shared" si="80"/>
        <v>6518130.2659999998</v>
      </c>
      <c r="F322" s="12">
        <f t="shared" si="87"/>
        <v>892894.55698630132</v>
      </c>
      <c r="G322">
        <f t="shared" si="77"/>
        <v>25715363.241205476</v>
      </c>
      <c r="H322">
        <f t="shared" si="78"/>
        <v>3265851.1316330954</v>
      </c>
      <c r="I322" s="21">
        <f t="shared" si="81"/>
        <v>2818587.4924021289</v>
      </c>
      <c r="J322">
        <f t="shared" si="79"/>
        <v>1542921.7944723286</v>
      </c>
      <c r="K322">
        <f t="shared" si="88"/>
        <v>1542921.7944723286</v>
      </c>
      <c r="L322">
        <f t="shared" si="89"/>
        <v>1102086.9960516633</v>
      </c>
      <c r="M322">
        <f t="shared" si="90"/>
        <v>771460.89723616431</v>
      </c>
      <c r="N322">
        <f t="shared" si="85"/>
        <v>1164898.3130936741</v>
      </c>
      <c r="O322">
        <f t="shared" ref="O322:O385" si="93">P322-N322</f>
        <v>771460.89723616443</v>
      </c>
      <c r="P322" s="12">
        <f t="shared" si="91"/>
        <v>1936359.2103298386</v>
      </c>
      <c r="Q322" s="152">
        <f t="shared" si="82"/>
        <v>1502100.3249419983</v>
      </c>
      <c r="R322" s="152">
        <f t="shared" ref="R322:R385" si="94">C322-O322</f>
        <v>2666998.6380356727</v>
      </c>
      <c r="S322" s="150">
        <f t="shared" si="83"/>
        <v>0.43685269799844995</v>
      </c>
      <c r="T322">
        <f t="shared" si="86"/>
        <v>18283623.264497094</v>
      </c>
      <c r="U322">
        <f t="shared" ref="U322:U385" si="95">N322+R322</f>
        <v>3831896.9511293471</v>
      </c>
      <c r="V322">
        <f t="shared" si="92"/>
        <v>4.7714287460440437</v>
      </c>
      <c r="W322">
        <f t="shared" ref="W322:W385" si="96">V322/1000</f>
        <v>4.7714287460440437E-3</v>
      </c>
    </row>
    <row r="323" spans="2:23">
      <c r="B323" s="15">
        <v>42956</v>
      </c>
      <c r="C323" s="12">
        <f>VLOOKUP(B323,'Hash distribution and Revenue '!$B$130:$Q$748,16,0)</f>
        <v>3397483.3159403545</v>
      </c>
      <c r="D323">
        <f>VLOOKUP(B323,'Hash distribution and Revenue '!A325:Q943,3,0)</f>
        <v>6.6464158659999999</v>
      </c>
      <c r="E323" s="12">
        <f t="shared" si="80"/>
        <v>6646415.8659999995</v>
      </c>
      <c r="F323" s="12">
        <f t="shared" si="87"/>
        <v>910467.92684931506</v>
      </c>
      <c r="G323">
        <f t="shared" si="77"/>
        <v>26221476.293260273</v>
      </c>
      <c r="H323">
        <f t="shared" si="78"/>
        <v>3330127.4892440545</v>
      </c>
      <c r="I323" s="21">
        <f t="shared" si="81"/>
        <v>2874061.0980005637</v>
      </c>
      <c r="J323">
        <f t="shared" si="79"/>
        <v>1573288.5775956162</v>
      </c>
      <c r="K323">
        <f t="shared" si="88"/>
        <v>1573288.5775956162</v>
      </c>
      <c r="L323">
        <f t="shared" si="89"/>
        <v>1123777.5554254402</v>
      </c>
      <c r="M323">
        <f t="shared" si="90"/>
        <v>786644.28879780811</v>
      </c>
      <c r="N323">
        <f t="shared" si="85"/>
        <v>1187825.0839521398</v>
      </c>
      <c r="O323">
        <f t="shared" si="93"/>
        <v>786644.28879780811</v>
      </c>
      <c r="P323" s="12">
        <f t="shared" si="91"/>
        <v>1974469.3727499479</v>
      </c>
      <c r="Q323" s="152">
        <f t="shared" si="82"/>
        <v>1423013.9431904065</v>
      </c>
      <c r="R323" s="152">
        <f t="shared" si="94"/>
        <v>2610839.0271425461</v>
      </c>
      <c r="S323" s="150">
        <f t="shared" si="83"/>
        <v>0.41884354119235612</v>
      </c>
      <c r="T323">
        <f t="shared" si="86"/>
        <v>18643469.644508053</v>
      </c>
      <c r="U323">
        <f t="shared" si="95"/>
        <v>3798664.1110946862</v>
      </c>
      <c r="V323">
        <f t="shared" si="92"/>
        <v>4.9079015936303563</v>
      </c>
      <c r="W323">
        <f t="shared" si="96"/>
        <v>4.9079015936303559E-3</v>
      </c>
    </row>
    <row r="324" spans="2:23">
      <c r="B324" s="15">
        <v>42959</v>
      </c>
      <c r="C324" s="12">
        <f>VLOOKUP(B324,'Hash distribution and Revenue '!$B$130:$Q$748,16,0)</f>
        <v>4010069.5774544626</v>
      </c>
      <c r="D324">
        <f>VLOOKUP(B324,'Hash distribution and Revenue '!A326:Q944,3,0)</f>
        <v>6.7498015020000004</v>
      </c>
      <c r="E324" s="12">
        <f t="shared" si="80"/>
        <v>6749801.5020000003</v>
      </c>
      <c r="F324" s="12">
        <f t="shared" si="87"/>
        <v>924630.34273972607</v>
      </c>
      <c r="G324">
        <f t="shared" si="77"/>
        <v>26629353.87090411</v>
      </c>
      <c r="H324">
        <f t="shared" si="78"/>
        <v>3381927.9416048219</v>
      </c>
      <c r="I324" s="21">
        <f t="shared" si="81"/>
        <v>2918767.3939215969</v>
      </c>
      <c r="J324">
        <f t="shared" si="79"/>
        <v>1597761.2322542465</v>
      </c>
      <c r="K324">
        <f t="shared" si="88"/>
        <v>1597761.2322542465</v>
      </c>
      <c r="L324">
        <f t="shared" si="89"/>
        <v>1141258.0230387475</v>
      </c>
      <c r="M324">
        <f t="shared" si="90"/>
        <v>798880.61612712324</v>
      </c>
      <c r="N324">
        <f t="shared" si="85"/>
        <v>1206301.8170120365</v>
      </c>
      <c r="O324">
        <f t="shared" si="93"/>
        <v>798880.61612712336</v>
      </c>
      <c r="P324" s="12">
        <f t="shared" si="91"/>
        <v>2005182.4331391598</v>
      </c>
      <c r="Q324" s="152">
        <f t="shared" si="82"/>
        <v>2004887.1443153028</v>
      </c>
      <c r="R324" s="152">
        <f t="shared" si="94"/>
        <v>3211188.9613273395</v>
      </c>
      <c r="S324" s="150">
        <f t="shared" si="83"/>
        <v>0.49996318158349207</v>
      </c>
      <c r="T324">
        <f t="shared" si="86"/>
        <v>18933470.60221282</v>
      </c>
      <c r="U324">
        <f t="shared" si="95"/>
        <v>4417490.7783393757</v>
      </c>
      <c r="V324">
        <f t="shared" si="92"/>
        <v>4.2860237977294195</v>
      </c>
      <c r="W324">
        <f t="shared" si="96"/>
        <v>4.2860237977294198E-3</v>
      </c>
    </row>
    <row r="325" spans="2:23">
      <c r="B325" s="15">
        <v>42962</v>
      </c>
      <c r="C325" s="12">
        <f>VLOOKUP(B325,'Hash distribution and Revenue '!$B$130:$Q$748,16,0)</f>
        <v>4169501.6386192255</v>
      </c>
      <c r="D325">
        <f>VLOOKUP(B325,'Hash distribution and Revenue '!A327:Q945,3,0)</f>
        <v>6.519361849</v>
      </c>
      <c r="E325" s="12">
        <f t="shared" si="80"/>
        <v>6519361.8490000004</v>
      </c>
      <c r="F325" s="12">
        <f t="shared" si="87"/>
        <v>893063.2669863014</v>
      </c>
      <c r="G325">
        <f t="shared" si="77"/>
        <v>25720222.089205481</v>
      </c>
      <c r="H325">
        <f t="shared" si="78"/>
        <v>3266468.2053290959</v>
      </c>
      <c r="I325" s="21">
        <f t="shared" si="81"/>
        <v>2819120.0568489865</v>
      </c>
      <c r="J325">
        <f t="shared" si="79"/>
        <v>1543213.3253523288</v>
      </c>
      <c r="K325">
        <f t="shared" si="88"/>
        <v>1543213.3253523288</v>
      </c>
      <c r="L325">
        <f t="shared" si="89"/>
        <v>1102295.2323945207</v>
      </c>
      <c r="M325">
        <f t="shared" si="90"/>
        <v>771606.66267616441</v>
      </c>
      <c r="N325">
        <f t="shared" si="85"/>
        <v>1165118.4174641897</v>
      </c>
      <c r="O325">
        <f t="shared" si="93"/>
        <v>771606.66267616441</v>
      </c>
      <c r="P325" s="12">
        <f t="shared" si="91"/>
        <v>1936725.0801403541</v>
      </c>
      <c r="Q325" s="152">
        <f t="shared" si="82"/>
        <v>2232776.5584788714</v>
      </c>
      <c r="R325" s="152">
        <f t="shared" si="94"/>
        <v>3397894.9759430611</v>
      </c>
      <c r="S325" s="150">
        <f t="shared" si="83"/>
        <v>0.53550202206378772</v>
      </c>
      <c r="T325">
        <f t="shared" si="86"/>
        <v>18287077.905425098</v>
      </c>
      <c r="U325">
        <f t="shared" si="95"/>
        <v>4563013.3934072508</v>
      </c>
      <c r="V325">
        <f t="shared" si="92"/>
        <v>4.0076757021679352</v>
      </c>
      <c r="W325">
        <f t="shared" si="96"/>
        <v>4.0076757021679354E-3</v>
      </c>
    </row>
    <row r="326" spans="2:23">
      <c r="B326" s="15">
        <v>42965</v>
      </c>
      <c r="C326" s="12">
        <f>VLOOKUP(B326,'Hash distribution and Revenue '!$B$130:$Q$748,16,0)</f>
        <v>4059126.8757909313</v>
      </c>
      <c r="D326">
        <f>VLOOKUP(B326,'Hash distribution and Revenue '!A328:Q946,3,0)</f>
        <v>6.3792889019999999</v>
      </c>
      <c r="E326" s="12">
        <f t="shared" si="80"/>
        <v>6379288.9019999998</v>
      </c>
      <c r="F326" s="12">
        <f t="shared" si="87"/>
        <v>873875.19205479452</v>
      </c>
      <c r="G326">
        <f t="shared" ref="G326:G360" si="97">F326*1.2*24</f>
        <v>25167605.531178083</v>
      </c>
      <c r="H326">
        <f t="shared" ref="H326:H389" si="98">G326*0.127</f>
        <v>3196285.9024596168</v>
      </c>
      <c r="I326" s="21">
        <f t="shared" si="81"/>
        <v>2758549.334828055</v>
      </c>
      <c r="J326">
        <f t="shared" ref="J326:J389" si="99">G326*0.06</f>
        <v>1510056.3318706849</v>
      </c>
      <c r="K326">
        <f t="shared" si="88"/>
        <v>1510056.3318706849</v>
      </c>
      <c r="L326">
        <f t="shared" si="89"/>
        <v>1078611.6656219179</v>
      </c>
      <c r="M326">
        <f t="shared" si="90"/>
        <v>755028.16593534243</v>
      </c>
      <c r="N326">
        <f t="shared" si="85"/>
        <v>1140085.0516044286</v>
      </c>
      <c r="O326">
        <f t="shared" si="93"/>
        <v>755028.16593534243</v>
      </c>
      <c r="P326" s="12">
        <f t="shared" si="91"/>
        <v>1895113.217539771</v>
      </c>
      <c r="Q326" s="152">
        <f t="shared" si="82"/>
        <v>2164013.6582511603</v>
      </c>
      <c r="R326" s="152">
        <f t="shared" si="94"/>
        <v>3304098.7098555891</v>
      </c>
      <c r="S326" s="150">
        <f t="shared" si="83"/>
        <v>0.53312294108311076</v>
      </c>
      <c r="T326">
        <f t="shared" si="86"/>
        <v>17894167.532667615</v>
      </c>
      <c r="U326">
        <f t="shared" si="95"/>
        <v>4444183.7614600174</v>
      </c>
      <c r="V326">
        <f t="shared" si="92"/>
        <v>4.0264238593925663</v>
      </c>
      <c r="W326">
        <f t="shared" si="96"/>
        <v>4.0264238593925661E-3</v>
      </c>
    </row>
    <row r="327" spans="2:23">
      <c r="B327" s="15">
        <v>42968</v>
      </c>
      <c r="C327" s="12">
        <f>VLOOKUP(B327,'Hash distribution and Revenue '!$B$130:$Q$748,16,0)</f>
        <v>4168944.8454862814</v>
      </c>
      <c r="D327">
        <f>VLOOKUP(B327,'Hash distribution and Revenue '!A329:Q947,3,0)</f>
        <v>6.8120053130000002</v>
      </c>
      <c r="E327" s="12">
        <f t="shared" ref="E327:E390" si="100">D327*1000000</f>
        <v>6812005.3130000001</v>
      </c>
      <c r="F327" s="12">
        <f t="shared" si="87"/>
        <v>933151.41273972602</v>
      </c>
      <c r="G327">
        <f t="shared" si="97"/>
        <v>26874760.68690411</v>
      </c>
      <c r="H327">
        <f t="shared" si="98"/>
        <v>3413094.6072368221</v>
      </c>
      <c r="I327" s="21">
        <f t="shared" ref="I327:I390" si="101">G327*$I$5</f>
        <v>2945665.7338610254</v>
      </c>
      <c r="J327">
        <f t="shared" si="99"/>
        <v>1612485.6412142466</v>
      </c>
      <c r="K327">
        <f t="shared" si="88"/>
        <v>1612485.6412142466</v>
      </c>
      <c r="L327">
        <f t="shared" si="89"/>
        <v>1151775.4580101762</v>
      </c>
      <c r="M327">
        <f t="shared" si="90"/>
        <v>806242.82060712331</v>
      </c>
      <c r="N327">
        <f t="shared" si="85"/>
        <v>1217418.6728502624</v>
      </c>
      <c r="O327">
        <f t="shared" si="93"/>
        <v>806242.82060712343</v>
      </c>
      <c r="P327" s="12">
        <f t="shared" si="91"/>
        <v>2023661.4934573858</v>
      </c>
      <c r="Q327" s="152">
        <f t="shared" ref="Q327:Q390" si="102">C327-P327</f>
        <v>2145283.3520288956</v>
      </c>
      <c r="R327" s="152">
        <f t="shared" si="94"/>
        <v>3362702.024879158</v>
      </c>
      <c r="S327" s="150">
        <f t="shared" ref="S327:S390" si="103">(C327-P327)/C327</f>
        <v>0.51458664759059958</v>
      </c>
      <c r="T327">
        <f t="shared" si="86"/>
        <v>19107954.848388821</v>
      </c>
      <c r="U327">
        <f t="shared" si="95"/>
        <v>4580120.6977294199</v>
      </c>
      <c r="V327">
        <f t="shared" si="92"/>
        <v>4.1719325994752774</v>
      </c>
      <c r="W327">
        <f t="shared" si="96"/>
        <v>4.1719325994752773E-3</v>
      </c>
    </row>
    <row r="328" spans="2:23">
      <c r="B328" s="15">
        <v>42971</v>
      </c>
      <c r="C328" s="12">
        <f>VLOOKUP(B328,'Hash distribution and Revenue '!$B$130:$Q$748,16,0)</f>
        <v>4260345.4234678093</v>
      </c>
      <c r="D328">
        <f>VLOOKUP(B328,'Hash distribution and Revenue '!A330:Q948,3,0)</f>
        <v>6.1825996249999999</v>
      </c>
      <c r="E328" s="12">
        <f t="shared" si="100"/>
        <v>6182599.625</v>
      </c>
      <c r="F328" s="12">
        <f t="shared" si="87"/>
        <v>846931.45547945204</v>
      </c>
      <c r="G328">
        <f t="shared" si="97"/>
        <v>24391625.917808216</v>
      </c>
      <c r="H328">
        <f t="shared" si="98"/>
        <v>3097736.4915616433</v>
      </c>
      <c r="I328" s="21">
        <f t="shared" si="101"/>
        <v>2673496.4264911935</v>
      </c>
      <c r="J328">
        <f t="shared" si="99"/>
        <v>1463497.5550684929</v>
      </c>
      <c r="K328">
        <f t="shared" si="88"/>
        <v>1463497.5550684929</v>
      </c>
      <c r="L328">
        <f t="shared" si="89"/>
        <v>1045355.396477495</v>
      </c>
      <c r="M328">
        <f t="shared" si="90"/>
        <v>731748.77753424644</v>
      </c>
      <c r="N328">
        <f t="shared" si="85"/>
        <v>1104933.4057135708</v>
      </c>
      <c r="O328">
        <f t="shared" si="93"/>
        <v>731748.77753424644</v>
      </c>
      <c r="P328" s="12">
        <f t="shared" si="91"/>
        <v>1836682.1832478172</v>
      </c>
      <c r="Q328" s="152">
        <f t="shared" si="102"/>
        <v>2423663.2402199921</v>
      </c>
      <c r="R328" s="152">
        <f t="shared" si="94"/>
        <v>3528596.6459335629</v>
      </c>
      <c r="S328" s="150">
        <f t="shared" si="103"/>
        <v>0.5688889043760198</v>
      </c>
      <c r="T328">
        <f t="shared" si="86"/>
        <v>17342446.027561642</v>
      </c>
      <c r="U328">
        <f t="shared" si="95"/>
        <v>4633530.0516471341</v>
      </c>
      <c r="V328">
        <f t="shared" si="92"/>
        <v>3.7428150533731239</v>
      </c>
      <c r="W328">
        <f t="shared" si="96"/>
        <v>3.7428150533731241E-3</v>
      </c>
    </row>
    <row r="329" spans="2:23">
      <c r="B329" s="15">
        <v>42974</v>
      </c>
      <c r="C329" s="12">
        <f>VLOOKUP(B329,'Hash distribution and Revenue '!$B$130:$Q$748,16,0)</f>
        <v>3829569.9872188694</v>
      </c>
      <c r="D329">
        <f>VLOOKUP(B329,'Hash distribution and Revenue '!A331:Q949,3,0)</f>
        <v>5.4963424459999999</v>
      </c>
      <c r="E329" s="12">
        <f t="shared" si="100"/>
        <v>5496342.4459999995</v>
      </c>
      <c r="F329" s="12">
        <f t="shared" si="87"/>
        <v>752923.62273972598</v>
      </c>
      <c r="G329">
        <f t="shared" si="97"/>
        <v>21684200.334904108</v>
      </c>
      <c r="H329">
        <f t="shared" si="98"/>
        <v>2753893.4425328216</v>
      </c>
      <c r="I329" s="21">
        <f t="shared" si="101"/>
        <v>2376743.2438507397</v>
      </c>
      <c r="J329">
        <f t="shared" si="99"/>
        <v>1301052.0200942464</v>
      </c>
      <c r="K329">
        <f t="shared" si="88"/>
        <v>1301052.0200942464</v>
      </c>
      <c r="L329">
        <f t="shared" si="89"/>
        <v>929322.87149589031</v>
      </c>
      <c r="M329">
        <f t="shared" si="90"/>
        <v>650526.01004712319</v>
      </c>
      <c r="N329">
        <f t="shared" si="85"/>
        <v>982287.83136298228</v>
      </c>
      <c r="O329">
        <f t="shared" si="93"/>
        <v>650526.0100471233</v>
      </c>
      <c r="P329" s="12">
        <f t="shared" si="91"/>
        <v>1632813.8414101056</v>
      </c>
      <c r="Q329" s="152">
        <f t="shared" si="102"/>
        <v>2196756.1458087638</v>
      </c>
      <c r="R329" s="152">
        <f t="shared" si="94"/>
        <v>3179043.9771717461</v>
      </c>
      <c r="S329" s="150">
        <f t="shared" si="103"/>
        <v>0.57362997755372103</v>
      </c>
      <c r="T329">
        <f t="shared" si="86"/>
        <v>15417466.438116821</v>
      </c>
      <c r="U329">
        <f t="shared" si="95"/>
        <v>4161331.8085347284</v>
      </c>
      <c r="V329">
        <f t="shared" si="92"/>
        <v>3.7049356185671618</v>
      </c>
      <c r="W329">
        <f t="shared" si="96"/>
        <v>3.7049356185671618E-3</v>
      </c>
    </row>
    <row r="330" spans="2:23">
      <c r="B330" s="15">
        <v>42977</v>
      </c>
      <c r="C330" s="12">
        <f>VLOOKUP(B330,'Hash distribution and Revenue '!$B$130:$Q$748,16,0)</f>
        <v>3885360.2876991462</v>
      </c>
      <c r="D330">
        <f>VLOOKUP(B330,'Hash distribution and Revenue '!A332:Q950,3,0)</f>
        <v>5.35359271</v>
      </c>
      <c r="E330" s="12">
        <f t="shared" si="100"/>
        <v>5353592.71</v>
      </c>
      <c r="F330" s="12">
        <f t="shared" si="87"/>
        <v>733368.86438356165</v>
      </c>
      <c r="G330">
        <f t="shared" si="97"/>
        <v>21121023.294246573</v>
      </c>
      <c r="H330">
        <f t="shared" si="98"/>
        <v>2682369.9583693147</v>
      </c>
      <c r="I330" s="21">
        <f t="shared" si="101"/>
        <v>2315015.017501526</v>
      </c>
      <c r="J330">
        <f t="shared" si="99"/>
        <v>1267261.3976547944</v>
      </c>
      <c r="K330">
        <f t="shared" si="88"/>
        <v>1267261.3976547944</v>
      </c>
      <c r="L330">
        <f t="shared" si="89"/>
        <v>905186.71261056745</v>
      </c>
      <c r="M330">
        <f t="shared" si="90"/>
        <v>633630.69882739719</v>
      </c>
      <c r="N330">
        <f t="shared" si="85"/>
        <v>956776.07877829298</v>
      </c>
      <c r="O330">
        <f t="shared" si="93"/>
        <v>633630.69882739708</v>
      </c>
      <c r="P330" s="12">
        <f t="shared" si="91"/>
        <v>1590406.7776056901</v>
      </c>
      <c r="Q330" s="152">
        <f t="shared" si="102"/>
        <v>2294953.5100934561</v>
      </c>
      <c r="R330" s="152">
        <f t="shared" si="94"/>
        <v>3251729.5888717491</v>
      </c>
      <c r="S330" s="150">
        <f t="shared" si="103"/>
        <v>0.59066684687110294</v>
      </c>
      <c r="T330">
        <f t="shared" si="86"/>
        <v>15017047.562209312</v>
      </c>
      <c r="U330">
        <f t="shared" si="95"/>
        <v>4208505.6676500421</v>
      </c>
      <c r="V330">
        <f t="shared" si="92"/>
        <v>3.5682612186179079</v>
      </c>
      <c r="W330">
        <f t="shared" si="96"/>
        <v>3.5682612186179077E-3</v>
      </c>
    </row>
    <row r="331" spans="2:23">
      <c r="B331" s="15">
        <v>42980</v>
      </c>
      <c r="C331" s="12">
        <f>VLOOKUP(B331,'Hash distribution and Revenue '!$B$130:$Q$748,16,0)</f>
        <v>4658718.5945950216</v>
      </c>
      <c r="D331">
        <f>VLOOKUP(B331,'Hash distribution and Revenue '!A333:Q951,3,0)</f>
        <v>6.1181035110000002</v>
      </c>
      <c r="E331" s="12">
        <f t="shared" si="100"/>
        <v>6118103.5109999999</v>
      </c>
      <c r="F331" s="12">
        <f t="shared" ref="F331:F360" si="104">E331/7.3</f>
        <v>838096.37136986305</v>
      </c>
      <c r="G331">
        <f t="shared" si="97"/>
        <v>24137175.495452054</v>
      </c>
      <c r="H331">
        <f t="shared" si="98"/>
        <v>3065421.2879224108</v>
      </c>
      <c r="I331" s="21">
        <f t="shared" si="101"/>
        <v>2645606.8426979412</v>
      </c>
      <c r="J331">
        <f t="shared" si="99"/>
        <v>1448230.5297271232</v>
      </c>
      <c r="K331">
        <f t="shared" si="88"/>
        <v>1448230.5297271232</v>
      </c>
      <c r="L331">
        <f t="shared" si="89"/>
        <v>1034450.3783765166</v>
      </c>
      <c r="M331">
        <f t="shared" si="90"/>
        <v>724115.26486356161</v>
      </c>
      <c r="N331">
        <f t="shared" si="85"/>
        <v>1093406.8771948637</v>
      </c>
      <c r="O331">
        <f t="shared" si="93"/>
        <v>724115.26486356161</v>
      </c>
      <c r="P331" s="12">
        <f t="shared" si="91"/>
        <v>1817522.1420584254</v>
      </c>
      <c r="Q331" s="152">
        <f t="shared" si="102"/>
        <v>2841196.452536596</v>
      </c>
      <c r="R331" s="152">
        <f t="shared" si="94"/>
        <v>3934603.3297314597</v>
      </c>
      <c r="S331" s="150">
        <f t="shared" si="103"/>
        <v>0.60986651046768769</v>
      </c>
      <c r="T331">
        <f t="shared" si="86"/>
        <v>17161531.777266409</v>
      </c>
      <c r="U331">
        <f t="shared" si="95"/>
        <v>5028010.2069263235</v>
      </c>
      <c r="V331">
        <f t="shared" si="92"/>
        <v>3.4131855487535767</v>
      </c>
      <c r="W331">
        <f t="shared" si="96"/>
        <v>3.4131855487535769E-3</v>
      </c>
    </row>
    <row r="332" spans="2:23">
      <c r="B332" s="15">
        <v>42983</v>
      </c>
      <c r="C332" s="12">
        <f>VLOOKUP(B332,'Hash distribution and Revenue '!$B$130:$Q$748,16,0)</f>
        <v>5054324.7638724912</v>
      </c>
      <c r="D332">
        <f>VLOOKUP(B332,'Hash distribution and Revenue '!A334:Q952,3,0)</f>
        <v>6.9443628510000002</v>
      </c>
      <c r="E332" s="12">
        <f t="shared" si="100"/>
        <v>6944362.8509999998</v>
      </c>
      <c r="F332" s="12">
        <f t="shared" si="104"/>
        <v>951282.58232876717</v>
      </c>
      <c r="G332">
        <f t="shared" si="97"/>
        <v>27396938.371068493</v>
      </c>
      <c r="H332">
        <f t="shared" si="98"/>
        <v>3479411.1731256987</v>
      </c>
      <c r="I332" s="21">
        <f t="shared" si="101"/>
        <v>3002900.1378860432</v>
      </c>
      <c r="J332">
        <f t="shared" si="99"/>
        <v>1643816.3022641095</v>
      </c>
      <c r="K332">
        <f t="shared" si="88"/>
        <v>1643816.3022641095</v>
      </c>
      <c r="L332">
        <f t="shared" si="89"/>
        <v>1174154.5016172212</v>
      </c>
      <c r="M332">
        <f t="shared" si="90"/>
        <v>821908.15113205474</v>
      </c>
      <c r="N332">
        <f t="shared" si="85"/>
        <v>1241073.1667694289</v>
      </c>
      <c r="O332">
        <f t="shared" si="93"/>
        <v>821908.15113205486</v>
      </c>
      <c r="P332" s="12">
        <f t="shared" si="91"/>
        <v>2062981.3179014837</v>
      </c>
      <c r="Q332" s="152">
        <f t="shared" si="102"/>
        <v>2991343.4459710075</v>
      </c>
      <c r="R332" s="152">
        <f t="shared" si="94"/>
        <v>4232416.6127404366</v>
      </c>
      <c r="S332" s="150">
        <f t="shared" si="103"/>
        <v>0.59183839300407726</v>
      </c>
      <c r="T332">
        <f t="shared" si="86"/>
        <v>19479223.181829698</v>
      </c>
      <c r="U332">
        <f t="shared" si="95"/>
        <v>5473489.7795098657</v>
      </c>
      <c r="V332">
        <f t="shared" si="92"/>
        <v>3.5588306485472243</v>
      </c>
      <c r="W332">
        <f t="shared" si="96"/>
        <v>3.5588306485472244E-3</v>
      </c>
    </row>
    <row r="333" spans="2:23">
      <c r="B333" s="15">
        <v>42986</v>
      </c>
      <c r="C333" s="12">
        <f>VLOOKUP(B333,'Hash distribution and Revenue '!$B$130:$Q$748,16,0)</f>
        <v>5103411.135343546</v>
      </c>
      <c r="D333">
        <f>VLOOKUP(B333,'Hash distribution and Revenue '!A335:Q953,3,0)</f>
        <v>7.5391581859999999</v>
      </c>
      <c r="E333" s="12">
        <f t="shared" si="100"/>
        <v>7539158.1859999998</v>
      </c>
      <c r="F333" s="12">
        <f t="shared" si="104"/>
        <v>1032761.3953424657</v>
      </c>
      <c r="G333">
        <f t="shared" si="97"/>
        <v>29743528.185863011</v>
      </c>
      <c r="H333">
        <f t="shared" si="98"/>
        <v>3777428.0796046024</v>
      </c>
      <c r="I333" s="21">
        <f t="shared" si="101"/>
        <v>3260103.1429433422</v>
      </c>
      <c r="J333">
        <f t="shared" si="99"/>
        <v>1784611.6911517805</v>
      </c>
      <c r="K333">
        <f t="shared" si="88"/>
        <v>1784611.6911517805</v>
      </c>
      <c r="L333">
        <f t="shared" si="89"/>
        <v>1274722.6365369861</v>
      </c>
      <c r="M333">
        <f t="shared" si="90"/>
        <v>892305.84557589027</v>
      </c>
      <c r="N333">
        <f t="shared" si="85"/>
        <v>1347372.9880527928</v>
      </c>
      <c r="O333">
        <f t="shared" si="93"/>
        <v>892305.8455758905</v>
      </c>
      <c r="P333" s="12">
        <f t="shared" si="91"/>
        <v>2239678.8336286834</v>
      </c>
      <c r="Q333" s="152">
        <f t="shared" si="102"/>
        <v>2863732.3017148627</v>
      </c>
      <c r="R333" s="152">
        <f t="shared" si="94"/>
        <v>4211105.2897676555</v>
      </c>
      <c r="S333" s="150">
        <f t="shared" si="103"/>
        <v>0.56114081851688502</v>
      </c>
      <c r="T333">
        <f t="shared" si="86"/>
        <v>21147648.540148601</v>
      </c>
      <c r="U333">
        <f t="shared" si="95"/>
        <v>5558478.2778204484</v>
      </c>
      <c r="V333">
        <f t="shared" si="92"/>
        <v>3.8045751882367469</v>
      </c>
      <c r="W333">
        <f t="shared" si="96"/>
        <v>3.8045751882367471E-3</v>
      </c>
    </row>
    <row r="334" spans="2:23">
      <c r="B334" s="15">
        <v>42989</v>
      </c>
      <c r="C334" s="12">
        <f>VLOOKUP(B334,'Hash distribution and Revenue '!$B$130:$Q$748,16,0)</f>
        <v>5186794.5860559717</v>
      </c>
      <c r="D334">
        <f>VLOOKUP(B334,'Hash distribution and Revenue '!A336:Q954,3,0)</f>
        <v>7.7865927849999999</v>
      </c>
      <c r="E334" s="12">
        <f t="shared" si="100"/>
        <v>7786592.7850000001</v>
      </c>
      <c r="F334" s="12">
        <f t="shared" si="104"/>
        <v>1066656.5458904109</v>
      </c>
      <c r="G334">
        <f t="shared" si="97"/>
        <v>30719708.521643832</v>
      </c>
      <c r="H334">
        <f t="shared" si="98"/>
        <v>3901402.9822487668</v>
      </c>
      <c r="I334" s="21">
        <f t="shared" si="101"/>
        <v>3367099.4804616044</v>
      </c>
      <c r="J334">
        <f t="shared" si="99"/>
        <v>1843182.5112986299</v>
      </c>
      <c r="K334">
        <f t="shared" si="88"/>
        <v>1843182.5112986299</v>
      </c>
      <c r="L334">
        <f t="shared" si="89"/>
        <v>1316558.9366418784</v>
      </c>
      <c r="M334">
        <f t="shared" si="90"/>
        <v>921591.25564931496</v>
      </c>
      <c r="N334">
        <f t="shared" si="85"/>
        <v>1391593.6671760089</v>
      </c>
      <c r="O334">
        <f t="shared" si="93"/>
        <v>921591.25564931496</v>
      </c>
      <c r="P334" s="12">
        <f t="shared" si="91"/>
        <v>2313184.9228253239</v>
      </c>
      <c r="Q334" s="152">
        <f t="shared" si="102"/>
        <v>2873609.6632306478</v>
      </c>
      <c r="R334" s="152">
        <f t="shared" si="94"/>
        <v>4265203.3304066565</v>
      </c>
      <c r="S334" s="150">
        <f t="shared" si="103"/>
        <v>0.55402418884217564</v>
      </c>
      <c r="T334">
        <f t="shared" si="86"/>
        <v>21841712.758888762</v>
      </c>
      <c r="U334">
        <f t="shared" si="95"/>
        <v>5656796.9975826656</v>
      </c>
      <c r="V334">
        <f t="shared" si="92"/>
        <v>3.8611448790229597</v>
      </c>
      <c r="W334">
        <f t="shared" si="96"/>
        <v>3.8611448790229598E-3</v>
      </c>
    </row>
    <row r="335" spans="2:23">
      <c r="B335" s="15">
        <v>42992</v>
      </c>
      <c r="C335" s="12">
        <f>VLOOKUP(B335,'Hash distribution and Revenue '!$B$130:$Q$748,16,0)</f>
        <v>3911612.9260639958</v>
      </c>
      <c r="D335">
        <f>VLOOKUP(B335,'Hash distribution and Revenue '!A337:Q955,3,0)</f>
        <v>7.7452903219999998</v>
      </c>
      <c r="E335" s="12">
        <f t="shared" si="100"/>
        <v>7745290.3219999997</v>
      </c>
      <c r="F335" s="12">
        <f t="shared" si="104"/>
        <v>1060998.6742465752</v>
      </c>
      <c r="G335">
        <f t="shared" si="97"/>
        <v>30556761.818301365</v>
      </c>
      <c r="H335">
        <f t="shared" si="98"/>
        <v>3880708.7509242734</v>
      </c>
      <c r="I335" s="21">
        <f t="shared" si="101"/>
        <v>3349239.3578702463</v>
      </c>
      <c r="J335">
        <f t="shared" si="99"/>
        <v>1833405.7090980818</v>
      </c>
      <c r="K335">
        <f t="shared" si="88"/>
        <v>1833405.7090980818</v>
      </c>
      <c r="L335">
        <f t="shared" si="89"/>
        <v>1309575.5064986299</v>
      </c>
      <c r="M335">
        <f t="shared" si="90"/>
        <v>916702.8545490409</v>
      </c>
      <c r="N335">
        <f t="shared" si="85"/>
        <v>1384212.2299368232</v>
      </c>
      <c r="O335">
        <f t="shared" si="93"/>
        <v>916702.85454904102</v>
      </c>
      <c r="P335" s="12">
        <f t="shared" si="91"/>
        <v>2300915.0844858643</v>
      </c>
      <c r="Q335" s="152">
        <f t="shared" si="102"/>
        <v>1610697.8415781315</v>
      </c>
      <c r="R335" s="152">
        <f t="shared" si="94"/>
        <v>2994910.0715149548</v>
      </c>
      <c r="S335" s="150">
        <f t="shared" si="103"/>
        <v>0.41177332011704776</v>
      </c>
      <c r="T335">
        <f t="shared" si="86"/>
        <v>21725857.652812269</v>
      </c>
      <c r="U335">
        <f t="shared" si="95"/>
        <v>4379122.301451778</v>
      </c>
      <c r="V335">
        <f t="shared" si="92"/>
        <v>4.9612356443229855</v>
      </c>
      <c r="W335">
        <f t="shared" si="96"/>
        <v>4.9612356443229852E-3</v>
      </c>
    </row>
    <row r="336" spans="2:23">
      <c r="B336" s="15">
        <v>42995</v>
      </c>
      <c r="C336" s="12">
        <f>VLOOKUP(B336,'Hash distribution and Revenue '!$B$130:$Q$748,16,0)</f>
        <v>4558678.6476227129</v>
      </c>
      <c r="D336">
        <f>VLOOKUP(B336,'Hash distribution and Revenue '!A338:Q956,3,0)</f>
        <v>7.9484239939999997</v>
      </c>
      <c r="E336" s="12">
        <f t="shared" si="100"/>
        <v>7948423.9939999999</v>
      </c>
      <c r="F336" s="12">
        <f t="shared" si="104"/>
        <v>1088825.2046575344</v>
      </c>
      <c r="G336">
        <f t="shared" si="97"/>
        <v>31358165.894136988</v>
      </c>
      <c r="H336">
        <f t="shared" si="98"/>
        <v>3982487.0685553974</v>
      </c>
      <c r="I336" s="21">
        <f t="shared" si="101"/>
        <v>3437078.9688966577</v>
      </c>
      <c r="J336">
        <f t="shared" si="99"/>
        <v>1881489.9536482191</v>
      </c>
      <c r="K336">
        <f t="shared" si="88"/>
        <v>1881489.9536482191</v>
      </c>
      <c r="L336">
        <f t="shared" si="89"/>
        <v>1343921.3954630138</v>
      </c>
      <c r="M336">
        <f t="shared" si="90"/>
        <v>940744.97682410956</v>
      </c>
      <c r="N336">
        <f t="shared" si="85"/>
        <v>1420515.596422093</v>
      </c>
      <c r="O336">
        <f t="shared" si="93"/>
        <v>940744.97682410944</v>
      </c>
      <c r="P336" s="12">
        <f t="shared" si="91"/>
        <v>2361260.5732462024</v>
      </c>
      <c r="Q336" s="152">
        <f t="shared" si="102"/>
        <v>2197418.0743765105</v>
      </c>
      <c r="R336" s="152">
        <f t="shared" si="94"/>
        <v>3617933.6707986034</v>
      </c>
      <c r="S336" s="150">
        <f t="shared" si="103"/>
        <v>0.4820296064348456</v>
      </c>
      <c r="T336">
        <f t="shared" si="86"/>
        <v>22295655.950731397</v>
      </c>
      <c r="U336">
        <f t="shared" si="95"/>
        <v>5038449.2672206964</v>
      </c>
      <c r="V336">
        <f t="shared" si="92"/>
        <v>4.4251027981532305</v>
      </c>
      <c r="W336">
        <f t="shared" si="96"/>
        <v>4.4251027981532303E-3</v>
      </c>
    </row>
    <row r="337" spans="2:23">
      <c r="B337" s="15">
        <v>42998</v>
      </c>
      <c r="C337" s="12">
        <f>VLOOKUP(B337,'Hash distribution and Revenue '!$B$130:$Q$748,16,0)</f>
        <v>4210333.1563480534</v>
      </c>
      <c r="D337">
        <f>VLOOKUP(B337,'Hash distribution and Revenue '!A339:Q957,3,0)</f>
        <v>8.0523991250000009</v>
      </c>
      <c r="E337" s="12">
        <f t="shared" si="100"/>
        <v>8052399.1250000009</v>
      </c>
      <c r="F337" s="12">
        <f t="shared" si="104"/>
        <v>1103068.3732876715</v>
      </c>
      <c r="G337">
        <f t="shared" si="97"/>
        <v>31768369.150684938</v>
      </c>
      <c r="H337">
        <f t="shared" si="98"/>
        <v>4034582.8821369871</v>
      </c>
      <c r="I337" s="21">
        <f t="shared" si="101"/>
        <v>3482040.1758375741</v>
      </c>
      <c r="J337">
        <f t="shared" si="99"/>
        <v>1906102.1490410962</v>
      </c>
      <c r="K337">
        <f t="shared" si="88"/>
        <v>1906102.1490410962</v>
      </c>
      <c r="L337">
        <f t="shared" si="89"/>
        <v>1361501.5350293545</v>
      </c>
      <c r="M337">
        <f t="shared" si="90"/>
        <v>953051.07452054811</v>
      </c>
      <c r="N337">
        <f t="shared" si="85"/>
        <v>1439097.6820452334</v>
      </c>
      <c r="O337">
        <f t="shared" si="93"/>
        <v>953051.07452054787</v>
      </c>
      <c r="P337" s="12">
        <f t="shared" si="91"/>
        <v>2392148.7565657813</v>
      </c>
      <c r="Q337" s="152">
        <f t="shared" si="102"/>
        <v>1818184.3997822721</v>
      </c>
      <c r="R337" s="152">
        <f t="shared" si="94"/>
        <v>3257282.0818275055</v>
      </c>
      <c r="S337" s="150">
        <f t="shared" si="103"/>
        <v>0.43183860570295668</v>
      </c>
      <c r="T337">
        <f t="shared" si="86"/>
        <v>22587310.466136988</v>
      </c>
      <c r="U337">
        <f t="shared" si="95"/>
        <v>4696379.7638727389</v>
      </c>
      <c r="V337">
        <f t="shared" si="92"/>
        <v>4.8095153292098747</v>
      </c>
      <c r="W337">
        <f t="shared" si="96"/>
        <v>4.809515329209875E-3</v>
      </c>
    </row>
    <row r="338" spans="2:23">
      <c r="B338" s="15">
        <v>43001</v>
      </c>
      <c r="C338" s="12">
        <f>VLOOKUP(B338,'Hash distribution and Revenue '!$B$130:$Q$748,16,0)</f>
        <v>4037761.1070439629</v>
      </c>
      <c r="D338">
        <f>VLOOKUP(B338,'Hash distribution and Revenue '!A340:Q958,3,0)</f>
        <v>7.9535678990000003</v>
      </c>
      <c r="E338" s="12">
        <f t="shared" si="100"/>
        <v>7953567.8990000002</v>
      </c>
      <c r="F338" s="12">
        <f t="shared" si="104"/>
        <v>1089529.8491780823</v>
      </c>
      <c r="G338">
        <f t="shared" si="97"/>
        <v>31378459.656328768</v>
      </c>
      <c r="H338">
        <f t="shared" si="98"/>
        <v>3985064.3763537537</v>
      </c>
      <c r="I338" s="21">
        <f t="shared" si="101"/>
        <v>3439303.3101883209</v>
      </c>
      <c r="J338">
        <f t="shared" si="99"/>
        <v>1882707.579379726</v>
      </c>
      <c r="K338">
        <f t="shared" si="88"/>
        <v>1882707.579379726</v>
      </c>
      <c r="L338">
        <f t="shared" si="89"/>
        <v>1344791.1281283759</v>
      </c>
      <c r="M338">
        <f t="shared" si="90"/>
        <v>941353.78968986298</v>
      </c>
      <c r="N338">
        <f t="shared" si="85"/>
        <v>1421434.8978187635</v>
      </c>
      <c r="O338">
        <f t="shared" si="93"/>
        <v>941353.78968986287</v>
      </c>
      <c r="P338" s="12">
        <f t="shared" si="91"/>
        <v>2362788.6875086264</v>
      </c>
      <c r="Q338" s="152">
        <f t="shared" si="102"/>
        <v>1674972.4195353366</v>
      </c>
      <c r="R338" s="152">
        <f t="shared" si="94"/>
        <v>3096407.3173540998</v>
      </c>
      <c r="S338" s="150">
        <f t="shared" si="103"/>
        <v>0.41482702297897478</v>
      </c>
      <c r="T338">
        <f t="shared" si="86"/>
        <v>22310084.815649752</v>
      </c>
      <c r="U338">
        <f t="shared" si="95"/>
        <v>4517842.2151728636</v>
      </c>
      <c r="V338">
        <f t="shared" si="92"/>
        <v>4.9382169082228815</v>
      </c>
      <c r="W338">
        <f t="shared" si="96"/>
        <v>4.9382169082228819E-3</v>
      </c>
    </row>
    <row r="339" spans="2:23">
      <c r="B339" s="15">
        <v>43004</v>
      </c>
      <c r="C339" s="12">
        <f>VLOOKUP(B339,'Hash distribution and Revenue '!$B$130:$Q$748,16,0)</f>
        <v>4188949.8501537428</v>
      </c>
      <c r="D339">
        <f>VLOOKUP(B339,'Hash distribution and Revenue '!A341:Q959,3,0)</f>
        <v>8.0394953129999998</v>
      </c>
      <c r="E339" s="12">
        <f t="shared" si="100"/>
        <v>8039495.3130000001</v>
      </c>
      <c r="F339" s="12">
        <f t="shared" si="104"/>
        <v>1101300.7278082191</v>
      </c>
      <c r="G339">
        <f t="shared" si="97"/>
        <v>31717460.960876711</v>
      </c>
      <c r="H339">
        <f t="shared" si="98"/>
        <v>4028117.5420313422</v>
      </c>
      <c r="I339" s="21">
        <f t="shared" si="101"/>
        <v>3476460.2746046651</v>
      </c>
      <c r="J339">
        <f t="shared" si="99"/>
        <v>1903047.6576526025</v>
      </c>
      <c r="K339">
        <f t="shared" si="88"/>
        <v>1903047.6576526025</v>
      </c>
      <c r="L339">
        <f t="shared" si="89"/>
        <v>1359319.7554661448</v>
      </c>
      <c r="M339">
        <f t="shared" si="90"/>
        <v>951523.82882630127</v>
      </c>
      <c r="N339">
        <f t="shared" si="85"/>
        <v>1436791.5561751064</v>
      </c>
      <c r="O339">
        <f t="shared" si="93"/>
        <v>951523.8288263015</v>
      </c>
      <c r="P339" s="12">
        <f t="shared" si="91"/>
        <v>2388315.3850014079</v>
      </c>
      <c r="Q339" s="152">
        <f t="shared" si="102"/>
        <v>1800634.4651523349</v>
      </c>
      <c r="R339" s="152">
        <f t="shared" si="94"/>
        <v>3237426.0213274416</v>
      </c>
      <c r="S339" s="150">
        <f t="shared" si="103"/>
        <v>0.42985343094671996</v>
      </c>
      <c r="T339">
        <f t="shared" si="86"/>
        <v>22551114.743183341</v>
      </c>
      <c r="U339">
        <f t="shared" si="95"/>
        <v>4674217.5775025478</v>
      </c>
      <c r="V339">
        <f t="shared" si="92"/>
        <v>4.8245753153905362</v>
      </c>
      <c r="W339">
        <f t="shared" si="96"/>
        <v>4.824575315390536E-3</v>
      </c>
    </row>
    <row r="340" spans="2:23">
      <c r="B340" s="15">
        <v>43007</v>
      </c>
      <c r="C340" s="12">
        <f>VLOOKUP(B340,'Hash distribution and Revenue '!$B$130:$Q$748,16,0)</f>
        <v>4523966.5381276039</v>
      </c>
      <c r="D340">
        <f>VLOOKUP(B340,'Hash distribution and Revenue '!A342:Q960,3,0)</f>
        <v>8.1178529669999993</v>
      </c>
      <c r="E340" s="12">
        <f t="shared" si="100"/>
        <v>8117852.9669999992</v>
      </c>
      <c r="F340" s="12">
        <f t="shared" si="104"/>
        <v>1112034.6530136985</v>
      </c>
      <c r="G340">
        <f t="shared" si="97"/>
        <v>32026598.006794512</v>
      </c>
      <c r="H340">
        <f t="shared" si="98"/>
        <v>4067377.946862903</v>
      </c>
      <c r="I340" s="21">
        <f t="shared" si="101"/>
        <v>3510343.9029590129</v>
      </c>
      <c r="J340">
        <f t="shared" si="99"/>
        <v>1921595.8804076707</v>
      </c>
      <c r="K340">
        <f t="shared" si="88"/>
        <v>1921595.8804076707</v>
      </c>
      <c r="L340">
        <f t="shared" si="89"/>
        <v>1372568.486005479</v>
      </c>
      <c r="M340">
        <f t="shared" si="90"/>
        <v>960797.94020383537</v>
      </c>
      <c r="N340">
        <f t="shared" si="85"/>
        <v>1450795.3724901483</v>
      </c>
      <c r="O340">
        <f t="shared" si="93"/>
        <v>960797.94020383549</v>
      </c>
      <c r="P340" s="12">
        <f t="shared" si="91"/>
        <v>2411593.3126939838</v>
      </c>
      <c r="Q340" s="152">
        <f t="shared" si="102"/>
        <v>2112373.2254336202</v>
      </c>
      <c r="R340" s="152">
        <f t="shared" si="94"/>
        <v>3563168.5979237687</v>
      </c>
      <c r="S340" s="150">
        <f t="shared" si="103"/>
        <v>0.46692945397157976</v>
      </c>
      <c r="T340">
        <f t="shared" si="86"/>
        <v>22770911.182830896</v>
      </c>
      <c r="U340">
        <f t="shared" si="95"/>
        <v>5013963.9704139167</v>
      </c>
      <c r="V340">
        <f t="shared" si="92"/>
        <v>4.5414987656864021</v>
      </c>
      <c r="W340">
        <f t="shared" si="96"/>
        <v>4.541498765686402E-3</v>
      </c>
    </row>
    <row r="341" spans="2:23">
      <c r="B341" s="15">
        <v>43010</v>
      </c>
      <c r="C341" s="12">
        <f>VLOOKUP(B341,'Hash distribution and Revenue '!$B$130:$Q$748,16,0)</f>
        <v>4917137.2100414159</v>
      </c>
      <c r="D341">
        <f>VLOOKUP(B341,'Hash distribution and Revenue '!A343:Q961,3,0)</f>
        <v>8.1413602639999993</v>
      </c>
      <c r="E341" s="12">
        <f t="shared" si="100"/>
        <v>8141360.2639999995</v>
      </c>
      <c r="F341" s="12">
        <f t="shared" si="104"/>
        <v>1115254.8306849315</v>
      </c>
      <c r="G341">
        <f t="shared" si="97"/>
        <v>32119339.123726025</v>
      </c>
      <c r="H341">
        <f t="shared" si="98"/>
        <v>4079156.0687132054</v>
      </c>
      <c r="I341" s="21">
        <f t="shared" si="101"/>
        <v>3520508.9918112564</v>
      </c>
      <c r="J341">
        <f t="shared" si="99"/>
        <v>1927160.3474235614</v>
      </c>
      <c r="K341">
        <f t="shared" si="88"/>
        <v>1927160.3474235614</v>
      </c>
      <c r="L341">
        <f t="shared" si="89"/>
        <v>1376543.1053025438</v>
      </c>
      <c r="M341">
        <f t="shared" si="90"/>
        <v>963580.17371178069</v>
      </c>
      <c r="N341">
        <f t="shared" si="85"/>
        <v>1454996.517527634</v>
      </c>
      <c r="O341">
        <f t="shared" si="93"/>
        <v>963580.17371178069</v>
      </c>
      <c r="P341" s="12">
        <f t="shared" si="91"/>
        <v>2418576.6912394147</v>
      </c>
      <c r="Q341" s="152">
        <f t="shared" si="102"/>
        <v>2498560.5188020011</v>
      </c>
      <c r="R341" s="152">
        <f t="shared" si="94"/>
        <v>3953557.0363296354</v>
      </c>
      <c r="S341" s="150">
        <f t="shared" si="103"/>
        <v>0.50813317019090387</v>
      </c>
      <c r="T341">
        <f t="shared" si="86"/>
        <v>22836850.116969202</v>
      </c>
      <c r="U341">
        <f t="shared" si="95"/>
        <v>5408553.5538572697</v>
      </c>
      <c r="V341">
        <f t="shared" si="92"/>
        <v>4.2223581387453262</v>
      </c>
      <c r="W341">
        <f t="shared" si="96"/>
        <v>4.2223581387453258E-3</v>
      </c>
    </row>
    <row r="342" spans="2:23">
      <c r="B342" s="15">
        <v>43013</v>
      </c>
      <c r="C342" s="12">
        <f>VLOOKUP(B342,'Hash distribution and Revenue '!$B$130:$Q$748,16,0)</f>
        <v>5111113.0915131504</v>
      </c>
      <c r="D342">
        <f>VLOOKUP(B342,'Hash distribution and Revenue '!A344:Q962,3,0)</f>
        <v>8.6207164970000001</v>
      </c>
      <c r="E342" s="12">
        <f t="shared" si="100"/>
        <v>8620716.4969999995</v>
      </c>
      <c r="F342" s="12">
        <f t="shared" si="104"/>
        <v>1180920.0680821917</v>
      </c>
      <c r="G342">
        <f t="shared" si="97"/>
        <v>34010497.96076712</v>
      </c>
      <c r="H342">
        <f t="shared" si="98"/>
        <v>4319333.2410174245</v>
      </c>
      <c r="I342" s="21">
        <f t="shared" si="101"/>
        <v>3727793.5086283679</v>
      </c>
      <c r="J342">
        <f t="shared" si="99"/>
        <v>2040629.8776460271</v>
      </c>
      <c r="K342">
        <f t="shared" si="88"/>
        <v>2040629.8776460271</v>
      </c>
      <c r="L342">
        <f t="shared" si="89"/>
        <v>1457592.7697471622</v>
      </c>
      <c r="M342">
        <f t="shared" si="90"/>
        <v>1020314.9388230136</v>
      </c>
      <c r="N342">
        <f t="shared" si="85"/>
        <v>1540665.4508573927</v>
      </c>
      <c r="O342">
        <f t="shared" si="93"/>
        <v>1020314.9388230133</v>
      </c>
      <c r="P342" s="12">
        <f t="shared" si="91"/>
        <v>2560980.3896804061</v>
      </c>
      <c r="Q342" s="152">
        <f t="shared" si="102"/>
        <v>2550132.7018327443</v>
      </c>
      <c r="R342" s="152">
        <f t="shared" si="94"/>
        <v>4090798.1526901368</v>
      </c>
      <c r="S342" s="150">
        <f t="shared" si="103"/>
        <v>0.49893881355651531</v>
      </c>
      <c r="T342">
        <f t="shared" si="86"/>
        <v>24181464.050105423</v>
      </c>
      <c r="U342">
        <f t="shared" si="95"/>
        <v>5631463.6035475293</v>
      </c>
      <c r="V342">
        <f t="shared" si="92"/>
        <v>4.2939927792256984</v>
      </c>
      <c r="W342">
        <f t="shared" si="96"/>
        <v>4.2939927792256987E-3</v>
      </c>
    </row>
    <row r="343" spans="2:23">
      <c r="B343" s="15">
        <v>43016</v>
      </c>
      <c r="C343" s="12">
        <f>VLOOKUP(B343,'Hash distribution and Revenue '!$B$130:$Q$748,16,0)</f>
        <v>5111413.2580148596</v>
      </c>
      <c r="D343">
        <f>VLOOKUP(B343,'Hash distribution and Revenue '!A345:Q963,3,0)</f>
        <v>8.0937748079999992</v>
      </c>
      <c r="E343" s="12">
        <f t="shared" si="100"/>
        <v>8093774.8079999993</v>
      </c>
      <c r="F343" s="12">
        <f t="shared" si="104"/>
        <v>1108736.2750684931</v>
      </c>
      <c r="G343">
        <f t="shared" si="97"/>
        <v>31931604.7219726</v>
      </c>
      <c r="H343">
        <f t="shared" si="98"/>
        <v>4055313.7996905204</v>
      </c>
      <c r="I343" s="21">
        <f t="shared" si="101"/>
        <v>3499931.9604190681</v>
      </c>
      <c r="J343">
        <f t="shared" si="99"/>
        <v>1915896.2833183559</v>
      </c>
      <c r="K343">
        <f t="shared" si="88"/>
        <v>1915896.2833183559</v>
      </c>
      <c r="L343">
        <f t="shared" si="89"/>
        <v>1368497.345227397</v>
      </c>
      <c r="M343">
        <f t="shared" si="90"/>
        <v>957948.14165917796</v>
      </c>
      <c r="N343">
        <f t="shared" si="85"/>
        <v>1446492.2049164947</v>
      </c>
      <c r="O343">
        <f t="shared" si="93"/>
        <v>957948.14165917807</v>
      </c>
      <c r="P343" s="12">
        <f t="shared" si="91"/>
        <v>2404440.3465756727</v>
      </c>
      <c r="Q343" s="152">
        <f t="shared" si="102"/>
        <v>2706972.9114391869</v>
      </c>
      <c r="R343" s="152">
        <f t="shared" si="94"/>
        <v>4153465.1163556818</v>
      </c>
      <c r="S343" s="150">
        <f t="shared" si="103"/>
        <v>0.52959382753772977</v>
      </c>
      <c r="T343">
        <f t="shared" si="86"/>
        <v>22703370.957322516</v>
      </c>
      <c r="U343">
        <f t="shared" si="95"/>
        <v>5599957.3212721767</v>
      </c>
      <c r="V343">
        <f t="shared" si="92"/>
        <v>4.0542042831435099</v>
      </c>
      <c r="W343">
        <f t="shared" si="96"/>
        <v>4.05420428314351E-3</v>
      </c>
    </row>
    <row r="344" spans="2:23">
      <c r="B344" s="15">
        <v>43019</v>
      </c>
      <c r="C344" s="12">
        <f>VLOOKUP(B344,'Hash distribution and Revenue '!$B$130:$Q$748,16,0)</f>
        <v>5814567.3283697907</v>
      </c>
      <c r="D344">
        <f>VLOOKUP(B344,'Hash distribution and Revenue '!A346:Q964,3,0)</f>
        <v>8.7951481030000007</v>
      </c>
      <c r="E344" s="12">
        <f t="shared" si="100"/>
        <v>8795148.1030000001</v>
      </c>
      <c r="F344" s="12">
        <f t="shared" si="104"/>
        <v>1204814.808630137</v>
      </c>
      <c r="G344">
        <f t="shared" si="97"/>
        <v>34698666.488547944</v>
      </c>
      <c r="H344">
        <f t="shared" si="98"/>
        <v>4406730.6440455886</v>
      </c>
      <c r="I344" s="21">
        <f t="shared" si="101"/>
        <v>3803221.6947626299</v>
      </c>
      <c r="J344">
        <f t="shared" si="99"/>
        <v>2081919.9893128765</v>
      </c>
      <c r="K344">
        <f t="shared" si="88"/>
        <v>2081919.9893128765</v>
      </c>
      <c r="L344">
        <f t="shared" si="89"/>
        <v>1487085.7066520548</v>
      </c>
      <c r="M344">
        <f t="shared" si="90"/>
        <v>1040959.9946564382</v>
      </c>
      <c r="N344">
        <f t="shared" si="85"/>
        <v>1571839.2806655408</v>
      </c>
      <c r="O344">
        <f t="shared" si="93"/>
        <v>1040959.9946564382</v>
      </c>
      <c r="P344" s="12">
        <f t="shared" si="91"/>
        <v>2612799.2753219791</v>
      </c>
      <c r="Q344" s="152">
        <f t="shared" si="102"/>
        <v>3201768.0530478116</v>
      </c>
      <c r="R344" s="152">
        <f t="shared" si="94"/>
        <v>4773607.3337133527</v>
      </c>
      <c r="S344" s="150">
        <f t="shared" si="103"/>
        <v>0.5506459676588662</v>
      </c>
      <c r="T344">
        <f t="shared" si="86"/>
        <v>24670751.873357587</v>
      </c>
      <c r="U344">
        <f t="shared" si="95"/>
        <v>6345446.6143788937</v>
      </c>
      <c r="V344">
        <f t="shared" si="92"/>
        <v>3.8879456991180459</v>
      </c>
      <c r="W344">
        <f t="shared" si="96"/>
        <v>3.8879456991180459E-3</v>
      </c>
    </row>
    <row r="345" spans="2:23">
      <c r="B345" s="15">
        <v>43022</v>
      </c>
      <c r="C345" s="12">
        <f>VLOOKUP(B345,'Hash distribution and Revenue '!$B$130:$Q$748,16,0)</f>
        <v>7089440.507000112</v>
      </c>
      <c r="D345">
        <f>VLOOKUP(B345,'Hash distribution and Revenue '!A347:Q965,3,0)</f>
        <v>8.8749588839999998</v>
      </c>
      <c r="E345" s="12">
        <f t="shared" si="100"/>
        <v>8874958.8839999996</v>
      </c>
      <c r="F345" s="12">
        <f t="shared" si="104"/>
        <v>1215747.792328767</v>
      </c>
      <c r="G345">
        <f t="shared" si="97"/>
        <v>35013536.419068493</v>
      </c>
      <c r="H345">
        <f t="shared" si="98"/>
        <v>4446719.1252216985</v>
      </c>
      <c r="I345" s="21">
        <f t="shared" si="101"/>
        <v>3837733.6882186146</v>
      </c>
      <c r="J345">
        <f t="shared" si="99"/>
        <v>2100812.1851441097</v>
      </c>
      <c r="K345">
        <f t="shared" si="88"/>
        <v>2100812.1851441097</v>
      </c>
      <c r="L345">
        <f t="shared" si="89"/>
        <v>1500580.1322457925</v>
      </c>
      <c r="M345">
        <f t="shared" si="90"/>
        <v>1050406.0925720548</v>
      </c>
      <c r="N345">
        <f t="shared" si="85"/>
        <v>1586102.7949494678</v>
      </c>
      <c r="O345">
        <f t="shared" si="93"/>
        <v>1050406.0925720548</v>
      </c>
      <c r="P345" s="12">
        <f t="shared" si="91"/>
        <v>2636508.8875215226</v>
      </c>
      <c r="Q345" s="152">
        <f t="shared" si="102"/>
        <v>4452931.6194785889</v>
      </c>
      <c r="R345" s="152">
        <f t="shared" si="94"/>
        <v>6039034.4144280571</v>
      </c>
      <c r="S345" s="150">
        <f t="shared" si="103"/>
        <v>0.62810762218566685</v>
      </c>
      <c r="T345">
        <f t="shared" si="86"/>
        <v>24894624.393957697</v>
      </c>
      <c r="U345">
        <f t="shared" si="95"/>
        <v>7625137.2093775254</v>
      </c>
      <c r="V345">
        <f t="shared" si="92"/>
        <v>3.2648100237910289</v>
      </c>
      <c r="W345">
        <f t="shared" si="96"/>
        <v>3.264810023791029E-3</v>
      </c>
    </row>
    <row r="346" spans="2:23">
      <c r="B346" s="15">
        <v>43025</v>
      </c>
      <c r="C346" s="12">
        <f>VLOOKUP(B346,'Hash distribution and Revenue '!$B$130:$Q$748,16,0)</f>
        <v>6316556.7518182853</v>
      </c>
      <c r="D346">
        <f>VLOOKUP(B346,'Hash distribution and Revenue '!A348:Q966,3,0)</f>
        <v>8.7604614049999991</v>
      </c>
      <c r="E346" s="12">
        <f t="shared" si="100"/>
        <v>8760461.4049999993</v>
      </c>
      <c r="F346" s="12">
        <f t="shared" si="104"/>
        <v>1200063.2061643836</v>
      </c>
      <c r="G346">
        <f t="shared" si="97"/>
        <v>34561820.337534241</v>
      </c>
      <c r="H346">
        <f t="shared" si="98"/>
        <v>4389351.182866849</v>
      </c>
      <c r="I346" s="21">
        <f t="shared" si="101"/>
        <v>3788222.379139021</v>
      </c>
      <c r="J346">
        <f t="shared" si="99"/>
        <v>2073709.2202520545</v>
      </c>
      <c r="K346">
        <f t="shared" si="88"/>
        <v>2073709.2202520545</v>
      </c>
      <c r="L346">
        <f t="shared" si="89"/>
        <v>1481220.8716086103</v>
      </c>
      <c r="M346">
        <f t="shared" si="90"/>
        <v>1036854.6101260273</v>
      </c>
      <c r="N346">
        <f t="shared" si="85"/>
        <v>1565640.1906906504</v>
      </c>
      <c r="O346">
        <f t="shared" si="93"/>
        <v>1036854.6101260271</v>
      </c>
      <c r="P346" s="12">
        <f t="shared" si="91"/>
        <v>2602494.8008166775</v>
      </c>
      <c r="Q346" s="152">
        <f t="shared" si="102"/>
        <v>3714061.9510016078</v>
      </c>
      <c r="R346" s="152">
        <f t="shared" si="94"/>
        <v>5279702.1416922584</v>
      </c>
      <c r="S346" s="150">
        <f t="shared" si="103"/>
        <v>0.58798837672636717</v>
      </c>
      <c r="T346">
        <f t="shared" si="86"/>
        <v>24573454.259986844</v>
      </c>
      <c r="U346">
        <f t="shared" si="95"/>
        <v>6845342.332382909</v>
      </c>
      <c r="V346">
        <f t="shared" si="92"/>
        <v>3.589806479617311</v>
      </c>
      <c r="W346">
        <f t="shared" si="96"/>
        <v>3.5898064796173112E-3</v>
      </c>
    </row>
    <row r="347" spans="2:23">
      <c r="B347" s="15">
        <v>43028</v>
      </c>
      <c r="C347" s="12">
        <f>VLOOKUP(B347,'Hash distribution and Revenue '!$B$130:$Q$748,16,0)</f>
        <v>7148787.1304909438</v>
      </c>
      <c r="D347">
        <f>VLOOKUP(B347,'Hash distribution and Revenue '!A349:Q967,3,0)</f>
        <v>9.245168606</v>
      </c>
      <c r="E347" s="12">
        <f t="shared" si="100"/>
        <v>9245168.6060000006</v>
      </c>
      <c r="F347" s="12">
        <f t="shared" si="104"/>
        <v>1266461.4528767124</v>
      </c>
      <c r="G347">
        <f t="shared" si="97"/>
        <v>36474089.842849314</v>
      </c>
      <c r="H347">
        <f t="shared" si="98"/>
        <v>4632209.4100418631</v>
      </c>
      <c r="I347" s="21">
        <f t="shared" si="101"/>
        <v>3997820.7759894482</v>
      </c>
      <c r="J347">
        <f t="shared" si="99"/>
        <v>2188445.3905709586</v>
      </c>
      <c r="K347">
        <f t="shared" si="88"/>
        <v>2188445.3905709586</v>
      </c>
      <c r="L347">
        <f t="shared" si="89"/>
        <v>1563175.2789792563</v>
      </c>
      <c r="M347">
        <f t="shared" si="90"/>
        <v>1094222.6952854793</v>
      </c>
      <c r="N347">
        <f t="shared" ref="N347:N360" si="105">F347*5000/7/547.5</f>
        <v>1652265.4310198466</v>
      </c>
      <c r="O347">
        <f t="shared" si="93"/>
        <v>1094222.6952854793</v>
      </c>
      <c r="P347" s="12">
        <f t="shared" si="91"/>
        <v>2746488.1263053259</v>
      </c>
      <c r="Q347" s="152">
        <f t="shared" si="102"/>
        <v>4402299.0041856179</v>
      </c>
      <c r="R347" s="152">
        <f t="shared" si="94"/>
        <v>6054564.4352054643</v>
      </c>
      <c r="S347" s="150">
        <f t="shared" si="103"/>
        <v>0.61581061567898299</v>
      </c>
      <c r="T347">
        <f t="shared" si="86"/>
        <v>25933077.878265861</v>
      </c>
      <c r="U347">
        <f t="shared" si="95"/>
        <v>7706829.8662253106</v>
      </c>
      <c r="V347">
        <f t="shared" si="92"/>
        <v>3.364947498311325</v>
      </c>
      <c r="W347">
        <f t="shared" si="96"/>
        <v>3.364947498311325E-3</v>
      </c>
    </row>
    <row r="348" spans="2:23">
      <c r="B348" s="15">
        <v>43031</v>
      </c>
      <c r="C348" s="12">
        <f>VLOOKUP(B348,'Hash distribution and Revenue '!$B$130:$Q$748,16,0)</f>
        <v>7740833.9857552126</v>
      </c>
      <c r="D348">
        <f>VLOOKUP(B348,'Hash distribution and Revenue '!A350:Q968,3,0)</f>
        <v>10.147786809999999</v>
      </c>
      <c r="E348" s="12">
        <f t="shared" si="100"/>
        <v>10147786.809999999</v>
      </c>
      <c r="F348" s="12">
        <f t="shared" si="104"/>
        <v>1390107.7821917806</v>
      </c>
      <c r="G348">
        <f t="shared" si="97"/>
        <v>40035104.127123281</v>
      </c>
      <c r="H348">
        <f t="shared" si="98"/>
        <v>5084458.2241446571</v>
      </c>
      <c r="I348" s="21">
        <f t="shared" si="101"/>
        <v>4388133.3773621917</v>
      </c>
      <c r="J348">
        <f t="shared" si="99"/>
        <v>2402106.2476273966</v>
      </c>
      <c r="K348">
        <f t="shared" si="88"/>
        <v>2402106.2476273966</v>
      </c>
      <c r="L348">
        <f t="shared" si="89"/>
        <v>1715790.1768767121</v>
      </c>
      <c r="M348">
        <f t="shared" si="90"/>
        <v>1201053.1238136983</v>
      </c>
      <c r="N348">
        <f t="shared" si="105"/>
        <v>1813578.3198849063</v>
      </c>
      <c r="O348">
        <f t="shared" si="93"/>
        <v>1201053.1238136983</v>
      </c>
      <c r="P348" s="12">
        <f t="shared" si="91"/>
        <v>3014631.4436986046</v>
      </c>
      <c r="Q348" s="152">
        <f t="shared" si="102"/>
        <v>4726202.542056608</v>
      </c>
      <c r="R348" s="152">
        <f t="shared" si="94"/>
        <v>6539780.8619415145</v>
      </c>
      <c r="S348" s="150">
        <f t="shared" si="103"/>
        <v>0.61055469614176328</v>
      </c>
      <c r="T348">
        <f t="shared" si="86"/>
        <v>28464959.034384653</v>
      </c>
      <c r="U348">
        <f t="shared" si="95"/>
        <v>8353359.1818264211</v>
      </c>
      <c r="V348">
        <f t="shared" si="92"/>
        <v>3.4076062593253567</v>
      </c>
      <c r="W348">
        <f t="shared" si="96"/>
        <v>3.4076062593253569E-3</v>
      </c>
    </row>
    <row r="349" spans="2:23">
      <c r="B349" s="15">
        <v>43034</v>
      </c>
      <c r="C349" s="12">
        <f>VLOOKUP(B349,'Hash distribution and Revenue '!$B$130:$Q$748,16,0)</f>
        <v>7623643.7655818341</v>
      </c>
      <c r="D349">
        <f>VLOOKUP(B349,'Hash distribution and Revenue '!A351:Q969,3,0)</f>
        <v>10.03730002</v>
      </c>
      <c r="E349" s="12">
        <f t="shared" si="100"/>
        <v>10037300.02</v>
      </c>
      <c r="F349" s="12">
        <f t="shared" si="104"/>
        <v>1374972.6054794521</v>
      </c>
      <c r="G349">
        <f t="shared" si="97"/>
        <v>39599211.037808217</v>
      </c>
      <c r="H349">
        <f t="shared" si="98"/>
        <v>5029099.8018016433</v>
      </c>
      <c r="I349" s="21">
        <f t="shared" si="101"/>
        <v>4340356.3812511936</v>
      </c>
      <c r="J349">
        <f t="shared" si="99"/>
        <v>2375952.6622684929</v>
      </c>
      <c r="K349">
        <f t="shared" si="88"/>
        <v>2375952.6622684929</v>
      </c>
      <c r="L349">
        <f t="shared" si="89"/>
        <v>1697109.0444774951</v>
      </c>
      <c r="M349">
        <f t="shared" si="90"/>
        <v>1187976.3311342464</v>
      </c>
      <c r="N349">
        <f t="shared" si="105"/>
        <v>1793832.492471562</v>
      </c>
      <c r="O349">
        <f t="shared" si="93"/>
        <v>1187976.3311342464</v>
      </c>
      <c r="P349" s="12">
        <f t="shared" si="91"/>
        <v>2981808.8236058084</v>
      </c>
      <c r="Q349" s="152">
        <f t="shared" si="102"/>
        <v>4641834.9419760257</v>
      </c>
      <c r="R349" s="152">
        <f t="shared" si="94"/>
        <v>6435667.4344475875</v>
      </c>
      <c r="S349" s="150">
        <f t="shared" si="103"/>
        <v>0.60887353668495581</v>
      </c>
      <c r="T349">
        <f t="shared" si="86"/>
        <v>28155039.04788164</v>
      </c>
      <c r="U349">
        <f t="shared" si="95"/>
        <v>8229499.9269191492</v>
      </c>
      <c r="V349">
        <f t="shared" si="92"/>
        <v>3.4212332824482994</v>
      </c>
      <c r="W349">
        <f t="shared" si="96"/>
        <v>3.4212332824482992E-3</v>
      </c>
    </row>
    <row r="350" spans="2:23">
      <c r="B350" s="15">
        <v>43037</v>
      </c>
      <c r="C350" s="12">
        <f>VLOOKUP(B350,'Hash distribution and Revenue '!$B$130:$Q$748,16,0)</f>
        <v>6665495.849952762</v>
      </c>
      <c r="D350">
        <f>VLOOKUP(B350,'Hash distribution and Revenue '!A352:Q970,3,0)</f>
        <v>10.22223967</v>
      </c>
      <c r="E350" s="12">
        <f t="shared" si="100"/>
        <v>10222239.67</v>
      </c>
      <c r="F350" s="12">
        <f t="shared" si="104"/>
        <v>1400306.804109589</v>
      </c>
      <c r="G350">
        <f t="shared" si="97"/>
        <v>40328835.958356157</v>
      </c>
      <c r="H350">
        <f t="shared" si="98"/>
        <v>5121762.1667112317</v>
      </c>
      <c r="I350" s="21">
        <f t="shared" si="101"/>
        <v>4420328.484149823</v>
      </c>
      <c r="J350">
        <f t="shared" si="99"/>
        <v>2419730.1575013692</v>
      </c>
      <c r="K350">
        <f t="shared" si="88"/>
        <v>2419730.1575013692</v>
      </c>
      <c r="L350">
        <f t="shared" si="89"/>
        <v>1728378.6839295495</v>
      </c>
      <c r="M350">
        <f t="shared" si="90"/>
        <v>1209865.0787506846</v>
      </c>
      <c r="N350">
        <f t="shared" si="105"/>
        <v>1826884.2845526275</v>
      </c>
      <c r="O350">
        <f t="shared" si="93"/>
        <v>1209865.0787506846</v>
      </c>
      <c r="P350" s="12">
        <f t="shared" si="91"/>
        <v>3036749.3633033121</v>
      </c>
      <c r="Q350" s="152">
        <f t="shared" si="102"/>
        <v>3628746.4866494499</v>
      </c>
      <c r="R350" s="152">
        <f t="shared" si="94"/>
        <v>5455630.7712020772</v>
      </c>
      <c r="S350" s="150">
        <f t="shared" si="103"/>
        <v>0.5444075832220594</v>
      </c>
      <c r="T350">
        <f t="shared" si="86"/>
        <v>28673802.366391227</v>
      </c>
      <c r="U350">
        <f t="shared" si="95"/>
        <v>7282515.0557547044</v>
      </c>
      <c r="V350">
        <f t="shared" si="92"/>
        <v>3.9373488618788297</v>
      </c>
      <c r="W350">
        <f t="shared" si="96"/>
        <v>3.9373488618788298E-3</v>
      </c>
    </row>
    <row r="351" spans="2:23">
      <c r="B351" s="15">
        <v>43040</v>
      </c>
      <c r="C351" s="12">
        <f>VLOOKUP(B351,'Hash distribution and Revenue '!$B$130:$Q$748,16,0)</f>
        <v>7365262.9113770155</v>
      </c>
      <c r="D351">
        <f>VLOOKUP(B351,'Hash distribution and Revenue '!A353:Q971,3,0)</f>
        <v>9.9042292419999995</v>
      </c>
      <c r="E351" s="12">
        <f t="shared" si="100"/>
        <v>9904229.2419999987</v>
      </c>
      <c r="F351" s="12">
        <f t="shared" si="104"/>
        <v>1356743.7317808217</v>
      </c>
      <c r="G351">
        <f t="shared" si="97"/>
        <v>39074219.475287661</v>
      </c>
      <c r="H351">
        <f t="shared" si="98"/>
        <v>4962425.8733615326</v>
      </c>
      <c r="I351" s="21">
        <f t="shared" si="101"/>
        <v>4282813.5560592087</v>
      </c>
      <c r="J351">
        <f t="shared" si="99"/>
        <v>2344453.1685172594</v>
      </c>
      <c r="K351">
        <f t="shared" si="88"/>
        <v>2344453.1685172594</v>
      </c>
      <c r="L351">
        <f t="shared" si="89"/>
        <v>1674609.4060837568</v>
      </c>
      <c r="M351">
        <f t="shared" si="90"/>
        <v>1172226.5842586297</v>
      </c>
      <c r="N351">
        <f t="shared" si="105"/>
        <v>1770050.5306990498</v>
      </c>
      <c r="O351">
        <f t="shared" si="93"/>
        <v>1172226.5842586297</v>
      </c>
      <c r="P351" s="12">
        <f t="shared" si="91"/>
        <v>2942277.1149576795</v>
      </c>
      <c r="Q351" s="152">
        <f t="shared" si="102"/>
        <v>4422985.7964193355</v>
      </c>
      <c r="R351" s="152">
        <f t="shared" si="94"/>
        <v>6193036.3271183856</v>
      </c>
      <c r="S351" s="150">
        <f t="shared" si="103"/>
        <v>0.6005197437809332</v>
      </c>
      <c r="T351">
        <f t="shared" si="86"/>
        <v>27781770.046929527</v>
      </c>
      <c r="U351">
        <f t="shared" si="95"/>
        <v>7963086.8578174356</v>
      </c>
      <c r="V351">
        <f t="shared" si="92"/>
        <v>3.4888191656048444</v>
      </c>
      <c r="W351">
        <f t="shared" si="96"/>
        <v>3.4888191656048443E-3</v>
      </c>
    </row>
    <row r="352" spans="2:23">
      <c r="B352" s="15">
        <v>43043</v>
      </c>
      <c r="C352" s="12">
        <f>VLOOKUP(B352,'Hash distribution and Revenue '!$B$130:$Q$748,16,0)</f>
        <v>7421545.2429551873</v>
      </c>
      <c r="D352">
        <f>VLOOKUP(B352,'Hash distribution and Revenue '!A354:Q972,3,0)</f>
        <v>9.1514396700000002</v>
      </c>
      <c r="E352" s="12">
        <f t="shared" si="100"/>
        <v>9151439.6699999999</v>
      </c>
      <c r="F352" s="12">
        <f t="shared" si="104"/>
        <v>1253621.8726027398</v>
      </c>
      <c r="G352">
        <f t="shared" si="97"/>
        <v>36104309.930958904</v>
      </c>
      <c r="H352">
        <f t="shared" si="98"/>
        <v>4585247.3612317806</v>
      </c>
      <c r="I352" s="21">
        <f t="shared" si="101"/>
        <v>3957290.2563611744</v>
      </c>
      <c r="J352">
        <f t="shared" si="99"/>
        <v>2166258.5958575341</v>
      </c>
      <c r="K352">
        <f t="shared" si="88"/>
        <v>2166258.5958575341</v>
      </c>
      <c r="L352">
        <f t="shared" si="89"/>
        <v>1547327.5684696673</v>
      </c>
      <c r="M352">
        <f t="shared" si="90"/>
        <v>1083129.297928767</v>
      </c>
      <c r="N352">
        <f t="shared" si="105"/>
        <v>1635514.5108972471</v>
      </c>
      <c r="O352">
        <f t="shared" si="93"/>
        <v>1083129.2979287673</v>
      </c>
      <c r="P352" s="12">
        <f t="shared" si="91"/>
        <v>2718643.8088260144</v>
      </c>
      <c r="Q352" s="152">
        <f t="shared" si="102"/>
        <v>4702901.4341291729</v>
      </c>
      <c r="R352" s="152">
        <f t="shared" si="94"/>
        <v>6338415.9450264201</v>
      </c>
      <c r="S352" s="150">
        <f t="shared" si="103"/>
        <v>0.63368224273689444</v>
      </c>
      <c r="T352">
        <f t="shared" si="86"/>
        <v>25670164.360911779</v>
      </c>
      <c r="U352">
        <f t="shared" si="95"/>
        <v>7973930.4559236672</v>
      </c>
      <c r="V352">
        <f t="shared" si="92"/>
        <v>3.2192611288504462</v>
      </c>
      <c r="W352">
        <f t="shared" si="96"/>
        <v>3.2192611288504461E-3</v>
      </c>
    </row>
    <row r="353" spans="2:23">
      <c r="B353" s="15">
        <v>43046</v>
      </c>
      <c r="C353" s="12">
        <f>VLOOKUP(B353,'Hash distribution and Revenue '!$B$130:$Q$748,16,0)</f>
        <v>7565344.7308805445</v>
      </c>
      <c r="D353">
        <f>VLOOKUP(B353,'Hash distribution and Revenue '!A355:Q973,3,0)</f>
        <v>9.6363524829999996</v>
      </c>
      <c r="E353" s="12">
        <f t="shared" si="100"/>
        <v>9636352.4829999991</v>
      </c>
      <c r="F353" s="12">
        <f t="shared" si="104"/>
        <v>1320048.2853424656</v>
      </c>
      <c r="G353">
        <f t="shared" si="97"/>
        <v>38017390.617863007</v>
      </c>
      <c r="H353">
        <f t="shared" si="98"/>
        <v>4828208.6084686015</v>
      </c>
      <c r="I353" s="21">
        <f t="shared" si="101"/>
        <v>4166977.5645079133</v>
      </c>
      <c r="J353">
        <f t="shared" si="99"/>
        <v>2281043.4370717802</v>
      </c>
      <c r="K353">
        <f t="shared" si="88"/>
        <v>2281043.4370717802</v>
      </c>
      <c r="L353">
        <f t="shared" si="89"/>
        <v>1629316.7407655574</v>
      </c>
      <c r="M353">
        <f t="shared" si="90"/>
        <v>1140521.7185358901</v>
      </c>
      <c r="N353">
        <f t="shared" si="105"/>
        <v>1722176.4975113706</v>
      </c>
      <c r="O353">
        <f t="shared" si="93"/>
        <v>1140521.7185358903</v>
      </c>
      <c r="P353" s="12">
        <f t="shared" si="91"/>
        <v>2862698.2160472609</v>
      </c>
      <c r="Q353" s="152">
        <f t="shared" si="102"/>
        <v>4702646.5148332836</v>
      </c>
      <c r="R353" s="152">
        <f t="shared" si="94"/>
        <v>6424823.0123446546</v>
      </c>
      <c r="S353" s="150">
        <f t="shared" si="103"/>
        <v>0.62160373150450399</v>
      </c>
      <c r="T353">
        <f t="shared" ref="T353:T416" si="106">$T$5*G353</f>
        <v>27030364.729300596</v>
      </c>
      <c r="U353">
        <f t="shared" si="95"/>
        <v>8146999.5098560248</v>
      </c>
      <c r="V353">
        <f t="shared" si="92"/>
        <v>3.3178306561329696</v>
      </c>
      <c r="W353">
        <f t="shared" si="96"/>
        <v>3.3178306561329695E-3</v>
      </c>
    </row>
    <row r="354" spans="2:23">
      <c r="B354" s="15">
        <v>43049</v>
      </c>
      <c r="C354" s="12">
        <f>VLOOKUP(B354,'Hash distribution and Revenue '!$B$130:$Q$748,16,0)</f>
        <v>7773830.6130490685</v>
      </c>
      <c r="D354">
        <f>VLOOKUP(B354,'Hash distribution and Revenue '!A356:Q974,3,0)</f>
        <v>10.03872694</v>
      </c>
      <c r="E354" s="12">
        <f t="shared" si="100"/>
        <v>10038726.939999999</v>
      </c>
      <c r="F354" s="12">
        <f t="shared" si="104"/>
        <v>1375168.0739726026</v>
      </c>
      <c r="G354">
        <f t="shared" si="97"/>
        <v>39604840.530410953</v>
      </c>
      <c r="H354">
        <f t="shared" si="98"/>
        <v>5029814.7473621909</v>
      </c>
      <c r="I354" s="21">
        <f t="shared" si="101"/>
        <v>4340973.4138511149</v>
      </c>
      <c r="J354">
        <f t="shared" si="99"/>
        <v>2376290.4318246571</v>
      </c>
      <c r="K354">
        <f t="shared" si="88"/>
        <v>2376290.4318246571</v>
      </c>
      <c r="L354">
        <f t="shared" si="89"/>
        <v>1697350.3084461838</v>
      </c>
      <c r="M354">
        <f t="shared" si="90"/>
        <v>1188145.2159123286</v>
      </c>
      <c r="N354">
        <f t="shared" si="105"/>
        <v>1794087.5068135716</v>
      </c>
      <c r="O354">
        <f t="shared" si="93"/>
        <v>1188145.2159123283</v>
      </c>
      <c r="P354" s="12">
        <f t="shared" si="91"/>
        <v>2982232.7227258999</v>
      </c>
      <c r="Q354" s="152">
        <f t="shared" si="102"/>
        <v>4791597.8903231686</v>
      </c>
      <c r="R354" s="152">
        <f t="shared" si="94"/>
        <v>6585685.3971367404</v>
      </c>
      <c r="S354" s="150">
        <f t="shared" si="103"/>
        <v>0.61637539185379775</v>
      </c>
      <c r="T354">
        <f t="shared" si="106"/>
        <v>28159041.617122184</v>
      </c>
      <c r="U354">
        <f t="shared" si="95"/>
        <v>8379772.9039503122</v>
      </c>
      <c r="V354">
        <f t="shared" si="92"/>
        <v>3.3603585610115663</v>
      </c>
      <c r="W354">
        <f t="shared" si="96"/>
        <v>3.3603585610115661E-3</v>
      </c>
    </row>
    <row r="355" spans="2:23">
      <c r="B355" s="15">
        <v>43052</v>
      </c>
      <c r="C355" s="12">
        <f>VLOOKUP(B355,'Hash distribution and Revenue '!$B$130:$Q$748,16,0)</f>
        <v>7244291.9675136926</v>
      </c>
      <c r="D355">
        <f>VLOOKUP(B355,'Hash distribution and Revenue '!A357:Q975,3,0)</f>
        <v>9.4385523510000002</v>
      </c>
      <c r="E355" s="12">
        <f t="shared" si="100"/>
        <v>9438552.3509999998</v>
      </c>
      <c r="F355" s="12">
        <f t="shared" si="104"/>
        <v>1292952.3768493151</v>
      </c>
      <c r="G355">
        <f t="shared" si="97"/>
        <v>37237028.453260273</v>
      </c>
      <c r="H355">
        <f t="shared" si="98"/>
        <v>4729102.6135640545</v>
      </c>
      <c r="I355" s="21">
        <f t="shared" si="101"/>
        <v>4081444.2972519924</v>
      </c>
      <c r="J355">
        <f t="shared" si="99"/>
        <v>2234221.7071956163</v>
      </c>
      <c r="K355">
        <f t="shared" si="88"/>
        <v>2234221.7071956163</v>
      </c>
      <c r="L355">
        <f t="shared" si="89"/>
        <v>1595872.6479968689</v>
      </c>
      <c r="M355">
        <f t="shared" si="90"/>
        <v>1117110.8535978082</v>
      </c>
      <c r="N355">
        <f t="shared" si="105"/>
        <v>1686826.3233520093</v>
      </c>
      <c r="O355">
        <f t="shared" si="93"/>
        <v>1117110.8535978084</v>
      </c>
      <c r="P355" s="12">
        <f t="shared" si="91"/>
        <v>2803937.1769498177</v>
      </c>
      <c r="Q355" s="152">
        <f t="shared" si="102"/>
        <v>4440354.7905638749</v>
      </c>
      <c r="R355" s="152">
        <f t="shared" si="94"/>
        <v>6127181.1139158839</v>
      </c>
      <c r="S355" s="150">
        <f t="shared" si="103"/>
        <v>0.61294531066337532</v>
      </c>
      <c r="T355">
        <f t="shared" si="106"/>
        <v>26475527.230268054</v>
      </c>
      <c r="U355">
        <f t="shared" si="95"/>
        <v>7814007.437267893</v>
      </c>
      <c r="V355">
        <f t="shared" si="92"/>
        <v>3.388213722960701</v>
      </c>
      <c r="W355">
        <f t="shared" si="96"/>
        <v>3.388213722960701E-3</v>
      </c>
    </row>
    <row r="356" spans="2:23">
      <c r="B356" s="15">
        <v>43055</v>
      </c>
      <c r="C356" s="12">
        <f>VLOOKUP(B356,'Hash distribution and Revenue '!$B$130:$Q$748,16,0)</f>
        <v>7712990.6342663402</v>
      </c>
      <c r="D356">
        <f>VLOOKUP(B356,'Hash distribution and Revenue '!A358:Q976,3,0)</f>
        <v>8.3740266630000004</v>
      </c>
      <c r="E356" s="12">
        <f t="shared" si="100"/>
        <v>8374026.6630000006</v>
      </c>
      <c r="F356" s="12">
        <f t="shared" si="104"/>
        <v>1147126.9401369863</v>
      </c>
      <c r="G356">
        <f t="shared" si="97"/>
        <v>33037255.875945203</v>
      </c>
      <c r="H356">
        <f t="shared" si="98"/>
        <v>4195731.4962450406</v>
      </c>
      <c r="I356" s="21">
        <f t="shared" si="101"/>
        <v>3621119.2244027085</v>
      </c>
      <c r="J356">
        <f t="shared" si="99"/>
        <v>1982235.352556712</v>
      </c>
      <c r="K356">
        <f t="shared" si="88"/>
        <v>1982235.352556712</v>
      </c>
      <c r="L356">
        <f t="shared" si="89"/>
        <v>1415882.3946833659</v>
      </c>
      <c r="M356">
        <f t="shared" si="90"/>
        <v>991117.676278356</v>
      </c>
      <c r="N356">
        <f t="shared" si="105"/>
        <v>1496577.8736294669</v>
      </c>
      <c r="O356">
        <f t="shared" si="93"/>
        <v>991117.67627835623</v>
      </c>
      <c r="P356" s="12">
        <f t="shared" si="91"/>
        <v>2487695.5499078231</v>
      </c>
      <c r="Q356" s="152">
        <f t="shared" si="102"/>
        <v>5225295.0843585171</v>
      </c>
      <c r="R356" s="152">
        <f t="shared" si="94"/>
        <v>6721872.9579879837</v>
      </c>
      <c r="S356" s="150">
        <f t="shared" si="103"/>
        <v>0.67746680012085181</v>
      </c>
      <c r="T356">
        <f t="shared" si="106"/>
        <v>23489488.927797038</v>
      </c>
      <c r="U356">
        <f t="shared" si="95"/>
        <v>8218450.8316174503</v>
      </c>
      <c r="V356">
        <f t="shared" si="92"/>
        <v>2.8581407139931914</v>
      </c>
      <c r="W356">
        <f t="shared" si="96"/>
        <v>2.8581407139931913E-3</v>
      </c>
    </row>
    <row r="357" spans="2:23">
      <c r="B357" s="15">
        <v>43058</v>
      </c>
      <c r="C357" s="12">
        <f>VLOOKUP(B357,'Hash distribution and Revenue '!$B$130:$Q$748,16,0)</f>
        <v>8191122.1133913603</v>
      </c>
      <c r="D357">
        <f>VLOOKUP(B357,'Hash distribution and Revenue '!A359:Q977,3,0)</f>
        <v>8.7107692570000008</v>
      </c>
      <c r="E357" s="12">
        <f t="shared" si="100"/>
        <v>8710769.2570000011</v>
      </c>
      <c r="F357" s="12">
        <f t="shared" si="104"/>
        <v>1193256.06260274</v>
      </c>
      <c r="G357">
        <f t="shared" si="97"/>
        <v>34365774.60295891</v>
      </c>
      <c r="H357">
        <f t="shared" si="98"/>
        <v>4364453.3745757816</v>
      </c>
      <c r="I357" s="21">
        <f t="shared" si="101"/>
        <v>3766734.3663028893</v>
      </c>
      <c r="J357">
        <f t="shared" si="99"/>
        <v>2061946.4761775346</v>
      </c>
      <c r="K357">
        <f t="shared" si="88"/>
        <v>2061946.4761775346</v>
      </c>
      <c r="L357">
        <f t="shared" si="89"/>
        <v>1472818.911555382</v>
      </c>
      <c r="M357">
        <f t="shared" si="90"/>
        <v>1030973.2380887673</v>
      </c>
      <c r="N357">
        <f t="shared" si="105"/>
        <v>1556759.3771725246</v>
      </c>
      <c r="O357">
        <f t="shared" si="93"/>
        <v>1030973.2380887675</v>
      </c>
      <c r="P357" s="12">
        <f t="shared" si="91"/>
        <v>2587732.6152612921</v>
      </c>
      <c r="Q357" s="152">
        <f t="shared" si="102"/>
        <v>5603389.4981300682</v>
      </c>
      <c r="R357" s="152">
        <f t="shared" si="94"/>
        <v>7160148.8753025923</v>
      </c>
      <c r="S357" s="150">
        <f t="shared" si="103"/>
        <v>0.68408081585907454</v>
      </c>
      <c r="T357">
        <f t="shared" si="106"/>
        <v>24434065.742703784</v>
      </c>
      <c r="U357">
        <f t="shared" si="95"/>
        <v>8716908.2524751164</v>
      </c>
      <c r="V357">
        <f t="shared" si="92"/>
        <v>2.8030656093880384</v>
      </c>
      <c r="W357">
        <f t="shared" si="96"/>
        <v>2.8030656093880383E-3</v>
      </c>
    </row>
    <row r="358" spans="2:23">
      <c r="B358" s="15">
        <v>43061</v>
      </c>
      <c r="C358" s="12">
        <f>VLOOKUP(B358,'Hash distribution and Revenue '!$B$130:$Q$748,16,0)</f>
        <v>10012484.673100436</v>
      </c>
      <c r="D358">
        <f>VLOOKUP(B358,'Hash distribution and Revenue '!A360:Q978,3,0)</f>
        <v>10.3676564</v>
      </c>
      <c r="E358" s="12">
        <f t="shared" si="100"/>
        <v>10367656.4</v>
      </c>
      <c r="F358" s="12">
        <f t="shared" si="104"/>
        <v>1420226.9041095891</v>
      </c>
      <c r="G358">
        <f t="shared" si="97"/>
        <v>40902534.83835616</v>
      </c>
      <c r="H358">
        <f t="shared" si="98"/>
        <v>5194621.9244712321</v>
      </c>
      <c r="I358" s="21">
        <f t="shared" si="101"/>
        <v>4483209.9792469665</v>
      </c>
      <c r="J358">
        <f t="shared" si="99"/>
        <v>2454152.0903013693</v>
      </c>
      <c r="K358">
        <f t="shared" si="88"/>
        <v>2454152.0903013693</v>
      </c>
      <c r="L358">
        <f t="shared" si="89"/>
        <v>1752965.7787866925</v>
      </c>
      <c r="M358">
        <f t="shared" si="90"/>
        <v>1227076.0451506847</v>
      </c>
      <c r="N358">
        <f t="shared" si="105"/>
        <v>1852872.6733327971</v>
      </c>
      <c r="O358">
        <f t="shared" si="93"/>
        <v>1227076.0451506844</v>
      </c>
      <c r="P358" s="12">
        <f t="shared" si="91"/>
        <v>3079948.7184834816</v>
      </c>
      <c r="Q358" s="152">
        <f t="shared" si="102"/>
        <v>6932535.9546169546</v>
      </c>
      <c r="R358" s="152">
        <f t="shared" si="94"/>
        <v>8785408.6279497519</v>
      </c>
      <c r="S358" s="150">
        <f t="shared" si="103"/>
        <v>0.69238917021685153</v>
      </c>
      <c r="T358">
        <f t="shared" si="106"/>
        <v>29081702.270071227</v>
      </c>
      <c r="U358">
        <f t="shared" si="95"/>
        <v>10638281.301282549</v>
      </c>
      <c r="V358">
        <f t="shared" si="92"/>
        <v>2.7336842715904814</v>
      </c>
      <c r="W358">
        <f t="shared" si="96"/>
        <v>2.7336842715904816E-3</v>
      </c>
    </row>
    <row r="359" spans="2:23">
      <c r="B359" s="15">
        <v>43064</v>
      </c>
      <c r="C359" s="12">
        <f>VLOOKUP(B359,'Hash distribution and Revenue '!$B$130:$Q$748,16,0)</f>
        <v>11014304.043550018</v>
      </c>
      <c r="D359">
        <f>VLOOKUP(B359,'Hash distribution and Revenue '!A361:Q979,3,0)</f>
        <v>10.571133769999999</v>
      </c>
      <c r="E359" s="12">
        <f t="shared" si="100"/>
        <v>10571133.77</v>
      </c>
      <c r="F359" s="12">
        <f t="shared" si="104"/>
        <v>1448100.5164383561</v>
      </c>
      <c r="G359">
        <f t="shared" si="97"/>
        <v>41705294.873424657</v>
      </c>
      <c r="H359">
        <f t="shared" si="98"/>
        <v>5296572.4489249317</v>
      </c>
      <c r="I359" s="21">
        <f t="shared" si="101"/>
        <v>4571198.2130907243</v>
      </c>
      <c r="J359">
        <f t="shared" si="99"/>
        <v>2502317.6924054795</v>
      </c>
      <c r="K359">
        <f t="shared" si="88"/>
        <v>2502317.6924054795</v>
      </c>
      <c r="L359">
        <f t="shared" si="89"/>
        <v>1787369.7802896281</v>
      </c>
      <c r="M359">
        <f t="shared" si="90"/>
        <v>1251158.8462027397</v>
      </c>
      <c r="N359">
        <f t="shared" si="105"/>
        <v>1889237.4643683708</v>
      </c>
      <c r="O359">
        <f t="shared" si="93"/>
        <v>1251158.84620274</v>
      </c>
      <c r="P359" s="12">
        <f t="shared" si="91"/>
        <v>3140396.3105711108</v>
      </c>
      <c r="Q359" s="152">
        <f t="shared" si="102"/>
        <v>7873907.7329789074</v>
      </c>
      <c r="R359" s="152">
        <f t="shared" si="94"/>
        <v>9763145.1973472778</v>
      </c>
      <c r="S359" s="150">
        <f t="shared" si="103"/>
        <v>0.71488018687752419</v>
      </c>
      <c r="T359">
        <f t="shared" si="106"/>
        <v>29652464.65500493</v>
      </c>
      <c r="U359">
        <f t="shared" si="95"/>
        <v>11652382.661715649</v>
      </c>
      <c r="V359">
        <f t="shared" si="92"/>
        <v>2.5447554818491538</v>
      </c>
      <c r="W359">
        <f t="shared" si="96"/>
        <v>2.544755481849154E-3</v>
      </c>
    </row>
    <row r="360" spans="2:23">
      <c r="B360" s="15">
        <v>43067</v>
      </c>
      <c r="C360" s="12">
        <f>VLOOKUP(B360,'Hash distribution and Revenue '!$B$130:$Q$748,16,0)</f>
        <v>12477545.771409085</v>
      </c>
      <c r="D360">
        <f>VLOOKUP(B360,'Hash distribution and Revenue '!A362:Q980,3,0)</f>
        <v>10.466026599999999</v>
      </c>
      <c r="E360" s="12">
        <f t="shared" si="100"/>
        <v>10466026.6</v>
      </c>
      <c r="F360" s="12">
        <f t="shared" si="104"/>
        <v>1433702.2739726028</v>
      </c>
      <c r="G360">
        <f t="shared" si="97"/>
        <v>41290625.490410961</v>
      </c>
      <c r="H360">
        <f t="shared" si="98"/>
        <v>5243909.4372821925</v>
      </c>
      <c r="I360" s="21">
        <f t="shared" si="101"/>
        <v>4525747.4867882589</v>
      </c>
      <c r="J360">
        <f t="shared" si="99"/>
        <v>2477437.5294246576</v>
      </c>
      <c r="K360">
        <f t="shared" si="88"/>
        <v>2477437.5294246576</v>
      </c>
      <c r="L360">
        <f t="shared" si="89"/>
        <v>1769598.235303327</v>
      </c>
      <c r="M360">
        <f t="shared" si="90"/>
        <v>1238718.7647123288</v>
      </c>
      <c r="N360">
        <f t="shared" si="105"/>
        <v>1870453.0645435131</v>
      </c>
      <c r="O360">
        <f t="shared" si="93"/>
        <v>1238718.7647123286</v>
      </c>
      <c r="P360" s="12">
        <f t="shared" si="91"/>
        <v>3109171.8292558417</v>
      </c>
      <c r="Q360" s="152">
        <f t="shared" si="102"/>
        <v>9368373.9421532433</v>
      </c>
      <c r="R360" s="152">
        <f t="shared" si="94"/>
        <v>11238827.006696757</v>
      </c>
      <c r="S360" s="150">
        <f t="shared" si="103"/>
        <v>0.7508186396414458</v>
      </c>
      <c r="T360">
        <f t="shared" si="106"/>
        <v>29357634.723682191</v>
      </c>
      <c r="U360">
        <f t="shared" si="95"/>
        <v>13109280.071240271</v>
      </c>
      <c r="V360">
        <f t="shared" si="92"/>
        <v>2.2394543837756808</v>
      </c>
      <c r="W360">
        <f t="shared" si="96"/>
        <v>2.239454383775681E-3</v>
      </c>
    </row>
    <row r="361" spans="2:23">
      <c r="B361" s="14">
        <v>43070</v>
      </c>
      <c r="C361" s="12">
        <f>VLOOKUP(B361,'Hash distribution and Revenue '!$B$130:$Q$748,16,0)</f>
        <v>14270206.150980571</v>
      </c>
      <c r="D361">
        <f>VLOOKUP(B361,'Hash distribution and Revenue '!A363:Q981,3,0)</f>
        <v>10.675597379999999</v>
      </c>
      <c r="E361" s="12">
        <f t="shared" si="100"/>
        <v>10675597.379999999</v>
      </c>
      <c r="F361" s="12">
        <f>E361/13</f>
        <v>821199.79846153839</v>
      </c>
      <c r="G361">
        <f t="shared" ref="G361:G424" si="107">F361*1.3*24</f>
        <v>25621433.711999997</v>
      </c>
      <c r="H361">
        <f t="shared" si="98"/>
        <v>3253922.0814239997</v>
      </c>
      <c r="I361" s="21">
        <f t="shared" si="101"/>
        <v>2808292.1450759997</v>
      </c>
      <c r="J361">
        <f t="shared" si="99"/>
        <v>1537286.0227199998</v>
      </c>
      <c r="K361">
        <f t="shared" si="88"/>
        <v>1537286.0227199998</v>
      </c>
      <c r="L361">
        <f t="shared" si="89"/>
        <v>1098061.4447999999</v>
      </c>
      <c r="M361">
        <f t="shared" si="90"/>
        <v>768643.01135999989</v>
      </c>
      <c r="N361">
        <f t="shared" ref="N361:N424" si="108">F361*5768/7/547.5</f>
        <v>1235924.4455384614</v>
      </c>
      <c r="O361">
        <f t="shared" si="93"/>
        <v>768643.01135999989</v>
      </c>
      <c r="P361" s="12">
        <f t="shared" si="91"/>
        <v>2004567.4568984613</v>
      </c>
      <c r="Q361" s="152">
        <f t="shared" si="102"/>
        <v>12265638.694082109</v>
      </c>
      <c r="R361" s="152">
        <f t="shared" si="94"/>
        <v>13501563.139620572</v>
      </c>
      <c r="S361" s="150">
        <f t="shared" si="103"/>
        <v>0.85952778567528132</v>
      </c>
      <c r="T361">
        <f t="shared" si="106"/>
        <v>18216839.369231999</v>
      </c>
      <c r="U361">
        <f t="shared" si="95"/>
        <v>14737487.585159034</v>
      </c>
      <c r="V361">
        <f t="shared" si="92"/>
        <v>1.2360885302849549</v>
      </c>
      <c r="W361">
        <f t="shared" si="96"/>
        <v>1.2360885302849548E-3</v>
      </c>
    </row>
    <row r="362" spans="2:23">
      <c r="B362" s="15">
        <v>43073</v>
      </c>
      <c r="C362" s="12">
        <f>VLOOKUP(B362,'Hash distribution and Revenue '!$B$130:$Q$748,16,0)</f>
        <v>15794281.992747761</v>
      </c>
      <c r="D362">
        <f>VLOOKUP(B362,'Hash distribution and Revenue '!A364:Q982,3,0)</f>
        <v>11.124893200000001</v>
      </c>
      <c r="E362" s="12">
        <f t="shared" si="100"/>
        <v>11124893.200000001</v>
      </c>
      <c r="F362" s="12">
        <f t="shared" ref="F362:F393" si="109">E362/13</f>
        <v>855761.01538461552</v>
      </c>
      <c r="G362">
        <f t="shared" si="107"/>
        <v>26699743.680000007</v>
      </c>
      <c r="H362">
        <f t="shared" si="98"/>
        <v>3390867.447360001</v>
      </c>
      <c r="I362" s="21">
        <f t="shared" si="101"/>
        <v>2926482.6197828581</v>
      </c>
      <c r="J362">
        <f t="shared" si="99"/>
        <v>1601984.6208000004</v>
      </c>
      <c r="K362">
        <f t="shared" si="88"/>
        <v>1601984.6208000004</v>
      </c>
      <c r="L362">
        <f t="shared" si="89"/>
        <v>1144274.7291428575</v>
      </c>
      <c r="M362">
        <f t="shared" si="90"/>
        <v>800992.31040000019</v>
      </c>
      <c r="N362">
        <f t="shared" si="108"/>
        <v>1287939.8660765719</v>
      </c>
      <c r="O362">
        <f t="shared" si="93"/>
        <v>800992.31040000031</v>
      </c>
      <c r="P362" s="12">
        <f t="shared" si="91"/>
        <v>2088932.1764765722</v>
      </c>
      <c r="Q362" s="152">
        <f t="shared" si="102"/>
        <v>13705349.81627119</v>
      </c>
      <c r="R362" s="152">
        <f t="shared" si="94"/>
        <v>14993289.682347761</v>
      </c>
      <c r="S362" s="150">
        <f t="shared" si="103"/>
        <v>0.86774123841553896</v>
      </c>
      <c r="T362">
        <f t="shared" si="106"/>
        <v>18983517.756480005</v>
      </c>
      <c r="U362">
        <f t="shared" si="95"/>
        <v>16281229.548424333</v>
      </c>
      <c r="V362">
        <f t="shared" si="92"/>
        <v>1.1659756838399955</v>
      </c>
      <c r="W362">
        <f t="shared" si="96"/>
        <v>1.1659756838399956E-3</v>
      </c>
    </row>
    <row r="363" spans="2:23">
      <c r="B363" s="15">
        <v>43076</v>
      </c>
      <c r="C363" s="12">
        <f>VLOOKUP(B363,'Hash distribution and Revenue '!$B$130:$Q$748,16,0)</f>
        <v>21522930.204209197</v>
      </c>
      <c r="D363">
        <f>VLOOKUP(B363,'Hash distribution and Revenue '!A365:Q983,3,0)</f>
        <v>11.660571640000001</v>
      </c>
      <c r="E363" s="12">
        <f t="shared" si="100"/>
        <v>11660571.640000001</v>
      </c>
      <c r="F363" s="12">
        <f t="shared" si="109"/>
        <v>896967.04923076928</v>
      </c>
      <c r="G363">
        <f t="shared" si="107"/>
        <v>27985371.936000004</v>
      </c>
      <c r="H363">
        <f t="shared" si="98"/>
        <v>3554142.2358720005</v>
      </c>
      <c r="I363" s="21">
        <f t="shared" si="101"/>
        <v>3067396.6596994293</v>
      </c>
      <c r="J363">
        <f t="shared" si="99"/>
        <v>1679122.3161600002</v>
      </c>
      <c r="K363">
        <f t="shared" si="88"/>
        <v>1679122.3161600002</v>
      </c>
      <c r="L363">
        <f t="shared" si="89"/>
        <v>1199373.0829714288</v>
      </c>
      <c r="M363">
        <f t="shared" si="90"/>
        <v>839561.15808000008</v>
      </c>
      <c r="N363">
        <f t="shared" si="108"/>
        <v>1349955.8877920618</v>
      </c>
      <c r="O363">
        <f t="shared" si="93"/>
        <v>839561.1580800002</v>
      </c>
      <c r="P363" s="12">
        <f t="shared" si="91"/>
        <v>2189517.045872062</v>
      </c>
      <c r="Q363" s="152">
        <f t="shared" si="102"/>
        <v>19333413.158337135</v>
      </c>
      <c r="R363" s="152">
        <f t="shared" si="94"/>
        <v>20683369.046129197</v>
      </c>
      <c r="S363" s="150">
        <f t="shared" si="103"/>
        <v>0.89827049453313457</v>
      </c>
      <c r="T363">
        <f t="shared" si="106"/>
        <v>19897599.446496002</v>
      </c>
      <c r="U363">
        <f t="shared" si="95"/>
        <v>22033324.933921259</v>
      </c>
      <c r="V363">
        <f t="shared" si="92"/>
        <v>0.90306839780966441</v>
      </c>
      <c r="W363">
        <f t="shared" si="96"/>
        <v>9.0306839780966437E-4</v>
      </c>
    </row>
    <row r="364" spans="2:23">
      <c r="B364" s="15">
        <v>43079</v>
      </c>
      <c r="C364" s="12">
        <f>VLOOKUP(B364,'Hash distribution and Revenue '!$B$130:$Q$748,16,0)</f>
        <v>19523379.09147254</v>
      </c>
      <c r="D364">
        <f>VLOOKUP(B364,'Hash distribution and Revenue '!A366:Q984,3,0)</f>
        <v>12.250080260000001</v>
      </c>
      <c r="E364" s="12">
        <f t="shared" si="100"/>
        <v>12250080.260000002</v>
      </c>
      <c r="F364" s="12">
        <f t="shared" si="109"/>
        <v>942313.86615384626</v>
      </c>
      <c r="G364">
        <f t="shared" si="107"/>
        <v>29400192.624000002</v>
      </c>
      <c r="H364">
        <f t="shared" si="98"/>
        <v>3733824.4632480005</v>
      </c>
      <c r="I364" s="21">
        <f t="shared" si="101"/>
        <v>3222471.112966286</v>
      </c>
      <c r="J364">
        <f t="shared" si="99"/>
        <v>1764011.5574400001</v>
      </c>
      <c r="K364">
        <f t="shared" si="88"/>
        <v>1764011.5574400001</v>
      </c>
      <c r="L364">
        <f t="shared" si="89"/>
        <v>1260008.2553142859</v>
      </c>
      <c r="M364">
        <f t="shared" si="90"/>
        <v>882005.77872000006</v>
      </c>
      <c r="N364">
        <f t="shared" si="108"/>
        <v>1418203.8825767478</v>
      </c>
      <c r="O364">
        <f t="shared" si="93"/>
        <v>882005.77871999983</v>
      </c>
      <c r="P364" s="12">
        <f t="shared" si="91"/>
        <v>2300209.6612967476</v>
      </c>
      <c r="Q364" s="152">
        <f t="shared" si="102"/>
        <v>17223169.430175792</v>
      </c>
      <c r="R364" s="152">
        <f t="shared" si="94"/>
        <v>18641373.312752541</v>
      </c>
      <c r="S364" s="150">
        <f t="shared" si="103"/>
        <v>0.88218178571856765</v>
      </c>
      <c r="T364">
        <f t="shared" si="106"/>
        <v>20903536.955664001</v>
      </c>
      <c r="U364">
        <f t="shared" si="95"/>
        <v>20059577.19532929</v>
      </c>
      <c r="V364">
        <f t="shared" si="92"/>
        <v>1.0420726594641896</v>
      </c>
      <c r="W364">
        <f t="shared" si="96"/>
        <v>1.0420726594641896E-3</v>
      </c>
    </row>
    <row r="365" spans="2:23">
      <c r="B365" s="15">
        <v>43082</v>
      </c>
      <c r="C365" s="12">
        <f>VLOOKUP(B365,'Hash distribution and Revenue '!$B$130:$Q$748,16,0)</f>
        <v>22072946.387239285</v>
      </c>
      <c r="D365">
        <f>VLOOKUP(B365,'Hash distribution and Revenue '!A367:Q985,3,0)</f>
        <v>13.045585150000001</v>
      </c>
      <c r="E365" s="12">
        <f t="shared" si="100"/>
        <v>13045585.15</v>
      </c>
      <c r="F365" s="12">
        <f t="shared" si="109"/>
        <v>1003506.55</v>
      </c>
      <c r="G365">
        <f t="shared" si="107"/>
        <v>31309404.360000003</v>
      </c>
      <c r="H365">
        <f t="shared" si="98"/>
        <v>3976294.3537200005</v>
      </c>
      <c r="I365" s="21">
        <f t="shared" si="101"/>
        <v>3431734.3564585717</v>
      </c>
      <c r="J365">
        <f t="shared" si="99"/>
        <v>1878564.2616000001</v>
      </c>
      <c r="K365">
        <f t="shared" si="88"/>
        <v>1878564.2616000001</v>
      </c>
      <c r="L365">
        <f t="shared" si="89"/>
        <v>1341831.6154285716</v>
      </c>
      <c r="M365">
        <f t="shared" si="90"/>
        <v>939282.13080000004</v>
      </c>
      <c r="N365">
        <f t="shared" si="108"/>
        <v>1510300.2688584477</v>
      </c>
      <c r="O365">
        <f t="shared" si="93"/>
        <v>939282.13079999993</v>
      </c>
      <c r="P365" s="12">
        <f t="shared" si="91"/>
        <v>2449582.3996584476</v>
      </c>
      <c r="Q365" s="152">
        <f t="shared" si="102"/>
        <v>19623363.987580836</v>
      </c>
      <c r="R365" s="152">
        <f t="shared" si="94"/>
        <v>21133664.256439283</v>
      </c>
      <c r="S365" s="150">
        <f t="shared" si="103"/>
        <v>0.88902331584175864</v>
      </c>
      <c r="T365">
        <f t="shared" si="106"/>
        <v>22260986.499960002</v>
      </c>
      <c r="U365">
        <f t="shared" si="95"/>
        <v>22643964.525297731</v>
      </c>
      <c r="V365">
        <f t="shared" si="92"/>
        <v>0.9830869711481014</v>
      </c>
      <c r="W365">
        <f t="shared" si="96"/>
        <v>9.8308697114810138E-4</v>
      </c>
    </row>
    <row r="366" spans="2:23">
      <c r="B366" s="15">
        <v>43085</v>
      </c>
      <c r="C366" s="12">
        <f>VLOOKUP(B366,'Hash distribution and Revenue '!$B$130:$Q$748,16,0)</f>
        <v>27075649.432954222</v>
      </c>
      <c r="D366">
        <f>VLOOKUP(B366,'Hash distribution and Revenue '!A368:Q986,3,0)</f>
        <v>13.466860990000001</v>
      </c>
      <c r="E366" s="12">
        <f t="shared" si="100"/>
        <v>13466860.99</v>
      </c>
      <c r="F366" s="12">
        <f t="shared" si="109"/>
        <v>1035912.3838461539</v>
      </c>
      <c r="G366">
        <f t="shared" si="107"/>
        <v>32320466.376000002</v>
      </c>
      <c r="H366">
        <f t="shared" si="98"/>
        <v>4104699.2297520004</v>
      </c>
      <c r="I366" s="21">
        <f t="shared" si="101"/>
        <v>3542553.9752837145</v>
      </c>
      <c r="J366">
        <f t="shared" si="99"/>
        <v>1939227.9825600001</v>
      </c>
      <c r="K366">
        <f t="shared" si="88"/>
        <v>1939227.9825600001</v>
      </c>
      <c r="L366">
        <f t="shared" si="89"/>
        <v>1385162.8446857145</v>
      </c>
      <c r="M366">
        <f t="shared" si="90"/>
        <v>969613.99128000007</v>
      </c>
      <c r="N366">
        <f t="shared" si="108"/>
        <v>1559071.788656129</v>
      </c>
      <c r="O366">
        <f t="shared" si="93"/>
        <v>969613.99128000019</v>
      </c>
      <c r="P366" s="12">
        <f t="shared" si="91"/>
        <v>2528685.7799361292</v>
      </c>
      <c r="Q366" s="152">
        <f t="shared" si="102"/>
        <v>24546963.653018095</v>
      </c>
      <c r="R366" s="152">
        <f t="shared" si="94"/>
        <v>26106035.441674221</v>
      </c>
      <c r="S366" s="150">
        <f t="shared" si="103"/>
        <v>0.90660664350091558</v>
      </c>
      <c r="T366">
        <f t="shared" si="106"/>
        <v>22979851.593336001</v>
      </c>
      <c r="U366">
        <f t="shared" si="95"/>
        <v>27665107.230330352</v>
      </c>
      <c r="V366">
        <f t="shared" si="92"/>
        <v>0.83064386492390963</v>
      </c>
      <c r="W366">
        <f t="shared" si="96"/>
        <v>8.3064386492390967E-4</v>
      </c>
    </row>
    <row r="367" spans="2:23">
      <c r="B367" s="15">
        <v>43088</v>
      </c>
      <c r="C367" s="12">
        <f>VLOOKUP(B367,'Hash distribution and Revenue '!$B$130:$Q$748,16,0)</f>
        <v>21512126.125773031</v>
      </c>
      <c r="D367">
        <f>VLOOKUP(B367,'Hash distribution and Revenue '!A369:Q987,3,0)</f>
        <v>13.81708976</v>
      </c>
      <c r="E367" s="12">
        <f t="shared" si="100"/>
        <v>13817089.76</v>
      </c>
      <c r="F367" s="12">
        <f t="shared" si="109"/>
        <v>1062853.0584615385</v>
      </c>
      <c r="G367">
        <f t="shared" si="107"/>
        <v>33161015.424000002</v>
      </c>
      <c r="H367">
        <f t="shared" si="98"/>
        <v>4211448.9588480005</v>
      </c>
      <c r="I367" s="21">
        <f t="shared" si="101"/>
        <v>3634684.1548662861</v>
      </c>
      <c r="J367">
        <f t="shared" si="99"/>
        <v>1989660.9254400001</v>
      </c>
      <c r="K367">
        <f t="shared" si="88"/>
        <v>1989660.9254400001</v>
      </c>
      <c r="L367">
        <f t="shared" si="89"/>
        <v>1421186.3753142857</v>
      </c>
      <c r="M367">
        <f t="shared" si="90"/>
        <v>994830.46272000007</v>
      </c>
      <c r="N367">
        <f t="shared" si="108"/>
        <v>1599618.1190361786</v>
      </c>
      <c r="O367">
        <f t="shared" si="93"/>
        <v>994830.46272000019</v>
      </c>
      <c r="P367" s="12">
        <f t="shared" si="91"/>
        <v>2594448.5817561788</v>
      </c>
      <c r="Q367" s="152">
        <f t="shared" si="102"/>
        <v>18917677.544016853</v>
      </c>
      <c r="R367" s="152">
        <f t="shared" si="94"/>
        <v>20517295.663053032</v>
      </c>
      <c r="S367" s="150">
        <f t="shared" si="103"/>
        <v>0.87939599430630677</v>
      </c>
      <c r="T367">
        <f t="shared" si="106"/>
        <v>23577481.966464002</v>
      </c>
      <c r="U367">
        <f t="shared" si="95"/>
        <v>22116913.782089211</v>
      </c>
      <c r="V367">
        <f t="shared" si="92"/>
        <v>1.0660385168909774</v>
      </c>
      <c r="W367">
        <f t="shared" si="96"/>
        <v>1.0660385168909773E-3</v>
      </c>
    </row>
    <row r="368" spans="2:23">
      <c r="B368" s="15">
        <v>43091</v>
      </c>
      <c r="C368" s="12">
        <f>VLOOKUP(B368,'Hash distribution and Revenue '!$B$130:$Q$748,16,0)</f>
        <v>17097470.289328814</v>
      </c>
      <c r="D368">
        <f>VLOOKUP(B368,'Hash distribution and Revenue '!A370:Q988,3,0)</f>
        <v>14.11359152</v>
      </c>
      <c r="E368" s="12">
        <f t="shared" si="100"/>
        <v>14113591.52</v>
      </c>
      <c r="F368" s="12">
        <f t="shared" si="109"/>
        <v>1085660.886153846</v>
      </c>
      <c r="G368">
        <f t="shared" si="107"/>
        <v>33872619.648000002</v>
      </c>
      <c r="H368">
        <f t="shared" si="98"/>
        <v>4301822.6952960007</v>
      </c>
      <c r="I368" s="21">
        <f t="shared" si="101"/>
        <v>3712681.0607040003</v>
      </c>
      <c r="J368">
        <f t="shared" si="99"/>
        <v>2032357.17888</v>
      </c>
      <c r="K368">
        <f t="shared" si="88"/>
        <v>2032357.17888</v>
      </c>
      <c r="L368">
        <f t="shared" si="89"/>
        <v>1451683.6992000001</v>
      </c>
      <c r="M368">
        <f t="shared" si="90"/>
        <v>1016178.58944</v>
      </c>
      <c r="N368">
        <f t="shared" si="108"/>
        <v>1633944.4204397611</v>
      </c>
      <c r="O368">
        <f t="shared" si="93"/>
        <v>1016178.5894400002</v>
      </c>
      <c r="P368" s="12">
        <f t="shared" si="91"/>
        <v>2650123.0098797614</v>
      </c>
      <c r="Q368" s="152">
        <f t="shared" si="102"/>
        <v>14447347.279449053</v>
      </c>
      <c r="R368" s="152">
        <f t="shared" si="94"/>
        <v>16081291.699888814</v>
      </c>
      <c r="S368" s="150">
        <f t="shared" si="103"/>
        <v>0.84499911594911181</v>
      </c>
      <c r="T368">
        <f t="shared" si="106"/>
        <v>24083432.569728002</v>
      </c>
      <c r="U368">
        <f t="shared" si="95"/>
        <v>17715236.120328575</v>
      </c>
      <c r="V368">
        <f t="shared" si="92"/>
        <v>1.3594756742808412</v>
      </c>
      <c r="W368">
        <f t="shared" si="96"/>
        <v>1.3594756742808412E-3</v>
      </c>
    </row>
    <row r="369" spans="2:23">
      <c r="B369" s="15">
        <v>43094</v>
      </c>
      <c r="C369" s="12">
        <f>VLOOKUP(B369,'Hash distribution and Revenue '!$B$130:$Q$748,16,0)</f>
        <v>17013049.106487121</v>
      </c>
      <c r="D369">
        <f>VLOOKUP(B369,'Hash distribution and Revenue '!A371:Q989,3,0)</f>
        <v>13.84886335</v>
      </c>
      <c r="E369" s="12">
        <f t="shared" si="100"/>
        <v>13848863.35</v>
      </c>
      <c r="F369" s="12">
        <f t="shared" si="109"/>
        <v>1065297.1807692307</v>
      </c>
      <c r="G369">
        <f t="shared" si="107"/>
        <v>33237272.039999999</v>
      </c>
      <c r="H369">
        <f t="shared" si="98"/>
        <v>4221133.5490800003</v>
      </c>
      <c r="I369" s="21">
        <f t="shared" si="101"/>
        <v>3643042.4246700001</v>
      </c>
      <c r="J369">
        <f t="shared" si="99"/>
        <v>1994236.3223999999</v>
      </c>
      <c r="K369">
        <f t="shared" si="88"/>
        <v>1994236.3223999999</v>
      </c>
      <c r="L369">
        <f t="shared" si="89"/>
        <v>1424454.5160000001</v>
      </c>
      <c r="M369">
        <f t="shared" si="90"/>
        <v>997118.16119999997</v>
      </c>
      <c r="N369">
        <f t="shared" si="108"/>
        <v>1603296.5789111345</v>
      </c>
      <c r="O369">
        <f t="shared" si="93"/>
        <v>997118.16119999997</v>
      </c>
      <c r="P369" s="12">
        <f t="shared" si="91"/>
        <v>2600414.7401111345</v>
      </c>
      <c r="Q369" s="152">
        <f t="shared" si="102"/>
        <v>14412634.366375986</v>
      </c>
      <c r="R369" s="152">
        <f t="shared" si="94"/>
        <v>16015930.945287121</v>
      </c>
      <c r="S369" s="150">
        <f t="shared" si="103"/>
        <v>0.84715175252626584</v>
      </c>
      <c r="T369">
        <f t="shared" si="106"/>
        <v>23631700.42044</v>
      </c>
      <c r="U369">
        <f t="shared" si="95"/>
        <v>17619227.524198256</v>
      </c>
      <c r="V369">
        <f t="shared" si="92"/>
        <v>1.3412449772831534</v>
      </c>
      <c r="W369">
        <f t="shared" si="96"/>
        <v>1.3412449772831534E-3</v>
      </c>
    </row>
    <row r="370" spans="2:23">
      <c r="B370" s="15">
        <v>43097</v>
      </c>
      <c r="C370" s="12">
        <f>VLOOKUP(B370,'Hash distribution and Revenue '!$B$130:$Q$748,16,0)</f>
        <v>16863423.352249771</v>
      </c>
      <c r="D370">
        <f>VLOOKUP(B370,'Hash distribution and Revenue '!A372:Q990,3,0)</f>
        <v>13.18208072</v>
      </c>
      <c r="E370" s="12">
        <f t="shared" si="100"/>
        <v>13182080.720000001</v>
      </c>
      <c r="F370" s="12">
        <f t="shared" si="109"/>
        <v>1014006.2092307693</v>
      </c>
      <c r="G370">
        <f t="shared" si="107"/>
        <v>31636993.728000004</v>
      </c>
      <c r="H370">
        <f t="shared" si="98"/>
        <v>4017898.2034560004</v>
      </c>
      <c r="I370" s="21">
        <f t="shared" si="101"/>
        <v>3467640.491115429</v>
      </c>
      <c r="J370">
        <f t="shared" si="99"/>
        <v>1898219.6236800002</v>
      </c>
      <c r="K370">
        <f t="shared" si="88"/>
        <v>1898219.6236800002</v>
      </c>
      <c r="L370">
        <f t="shared" si="89"/>
        <v>1355871.1597714287</v>
      </c>
      <c r="M370">
        <f t="shared" si="90"/>
        <v>949109.8118400001</v>
      </c>
      <c r="N370">
        <f t="shared" si="108"/>
        <v>1526102.4957190026</v>
      </c>
      <c r="O370">
        <f t="shared" si="93"/>
        <v>949109.8118400001</v>
      </c>
      <c r="P370" s="12">
        <f t="shared" si="91"/>
        <v>2475212.3075590027</v>
      </c>
      <c r="Q370" s="152">
        <f t="shared" si="102"/>
        <v>14388211.044690769</v>
      </c>
      <c r="R370" s="152">
        <f t="shared" si="94"/>
        <v>15914313.540409772</v>
      </c>
      <c r="S370" s="150">
        <f t="shared" si="103"/>
        <v>0.85322005764453623</v>
      </c>
      <c r="T370">
        <f t="shared" si="106"/>
        <v>22493902.540608</v>
      </c>
      <c r="U370">
        <f t="shared" si="95"/>
        <v>17440416.036128774</v>
      </c>
      <c r="V370">
        <f t="shared" si="92"/>
        <v>1.2897572221907236</v>
      </c>
      <c r="W370">
        <f t="shared" si="96"/>
        <v>1.2897572221907236E-3</v>
      </c>
    </row>
    <row r="371" spans="2:23" s="181" customFormat="1">
      <c r="B371" s="179">
        <v>43100</v>
      </c>
      <c r="C371" s="180">
        <f>VLOOKUP(B371,'Hash distribution and Revenue '!$B$130:$Q$748,16,0)</f>
        <v>17118909.827954993</v>
      </c>
      <c r="D371" s="181">
        <f>VLOOKUP(B371,'Hash distribution and Revenue '!A373:Q991,3,0)</f>
        <v>13.807265170000001</v>
      </c>
      <c r="E371" s="180">
        <f t="shared" si="100"/>
        <v>13807265.170000002</v>
      </c>
      <c r="F371" s="180">
        <f t="shared" si="109"/>
        <v>1062097.3207692308</v>
      </c>
      <c r="G371" s="181">
        <f t="shared" si="107"/>
        <v>33137436.408000007</v>
      </c>
      <c r="H371" s="181">
        <f t="shared" si="98"/>
        <v>4208454.423816001</v>
      </c>
      <c r="I371" s="182">
        <f t="shared" si="101"/>
        <v>3632099.7262911438</v>
      </c>
      <c r="J371" s="181">
        <f t="shared" si="99"/>
        <v>1988246.1844800003</v>
      </c>
      <c r="K371" s="181">
        <f t="shared" si="88"/>
        <v>1988246.1844800003</v>
      </c>
      <c r="L371" s="181">
        <f t="shared" si="89"/>
        <v>1420175.8460571433</v>
      </c>
      <c r="M371" s="181">
        <f t="shared" si="90"/>
        <v>994123.09224000014</v>
      </c>
      <c r="N371" s="181">
        <f t="shared" si="108"/>
        <v>1598480.7165549702</v>
      </c>
      <c r="O371" s="181">
        <f t="shared" si="93"/>
        <v>994123.09224000038</v>
      </c>
      <c r="P371" s="180">
        <f t="shared" si="91"/>
        <v>2592603.8087949706</v>
      </c>
      <c r="Q371" s="183">
        <f t="shared" si="102"/>
        <v>14526306.019160021</v>
      </c>
      <c r="R371" s="183">
        <f t="shared" si="94"/>
        <v>16124786.735714993</v>
      </c>
      <c r="S371" s="184">
        <f t="shared" si="103"/>
        <v>0.84855321776616421</v>
      </c>
      <c r="T371" s="181">
        <f t="shared" si="106"/>
        <v>23560717.286088005</v>
      </c>
      <c r="U371" s="181">
        <f t="shared" si="95"/>
        <v>17723267.452269964</v>
      </c>
      <c r="V371" s="181">
        <f t="shared" si="92"/>
        <v>1.3293664585008782</v>
      </c>
      <c r="W371" s="181">
        <f t="shared" si="96"/>
        <v>1.3293664585008781E-3</v>
      </c>
    </row>
    <row r="372" spans="2:23" s="181" customFormat="1">
      <c r="B372" s="179">
        <v>43103</v>
      </c>
      <c r="C372" s="180">
        <f>VLOOKUP(B372,'Hash distribution and Revenue '!$B$130:$Q$748,16,0)</f>
        <v>19572011.029677283</v>
      </c>
      <c r="D372" s="181">
        <f>VLOOKUP(B372,'Hash distribution and Revenue '!A374:Q992,3,0)</f>
        <v>14.403625440000001</v>
      </c>
      <c r="E372" s="180">
        <f t="shared" si="100"/>
        <v>14403625.440000001</v>
      </c>
      <c r="F372" s="180">
        <f t="shared" si="109"/>
        <v>1107971.1876923079</v>
      </c>
      <c r="G372" s="181">
        <f t="shared" si="107"/>
        <v>34568701.056000009</v>
      </c>
      <c r="H372" s="181">
        <f t="shared" si="98"/>
        <v>4390225.0341120008</v>
      </c>
      <c r="I372" s="182">
        <f t="shared" si="101"/>
        <v>3788976.5550308581</v>
      </c>
      <c r="J372" s="181">
        <f t="shared" si="99"/>
        <v>2074122.0633600005</v>
      </c>
      <c r="K372" s="181">
        <f t="shared" si="88"/>
        <v>2074122.0633600005</v>
      </c>
      <c r="L372" s="181">
        <f t="shared" si="89"/>
        <v>1481515.7595428575</v>
      </c>
      <c r="M372" s="181">
        <f t="shared" si="90"/>
        <v>1037061.0316800002</v>
      </c>
      <c r="N372" s="181">
        <f t="shared" si="108"/>
        <v>1667521.9336227612</v>
      </c>
      <c r="O372" s="181">
        <f t="shared" si="93"/>
        <v>1037061.0316800005</v>
      </c>
      <c r="P372" s="180">
        <f t="shared" si="91"/>
        <v>2704582.9653027616</v>
      </c>
      <c r="Q372" s="183">
        <f t="shared" si="102"/>
        <v>16867428.064374521</v>
      </c>
      <c r="R372" s="183">
        <f t="shared" si="94"/>
        <v>18534949.997997284</v>
      </c>
      <c r="S372" s="184">
        <f t="shared" si="103"/>
        <v>0.86181374202161598</v>
      </c>
      <c r="T372" s="181">
        <f t="shared" si="106"/>
        <v>24578346.450816005</v>
      </c>
      <c r="U372" s="181">
        <f t="shared" si="95"/>
        <v>20202471.931620046</v>
      </c>
      <c r="V372" s="181">
        <f t="shared" si="92"/>
        <v>1.2166009453698103</v>
      </c>
      <c r="W372" s="181">
        <f t="shared" si="96"/>
        <v>1.2166009453698104E-3</v>
      </c>
    </row>
    <row r="373" spans="2:23">
      <c r="B373" s="15">
        <v>43106</v>
      </c>
      <c r="C373" s="12">
        <f>VLOOKUP(B373,'Hash distribution and Revenue '!$B$130:$Q$748,16,0)</f>
        <v>23908283.837442238</v>
      </c>
      <c r="D373">
        <f>VLOOKUP(B373,'Hash distribution and Revenue '!A375:Q993,3,0)</f>
        <v>15.259817610000001</v>
      </c>
      <c r="E373" s="12">
        <f t="shared" si="100"/>
        <v>15259817.610000001</v>
      </c>
      <c r="F373" s="12">
        <f t="shared" si="109"/>
        <v>1173832.123846154</v>
      </c>
      <c r="G373">
        <f t="shared" si="107"/>
        <v>36623562.264000006</v>
      </c>
      <c r="H373">
        <f t="shared" si="98"/>
        <v>4651192.4075280009</v>
      </c>
      <c r="I373" s="21">
        <f t="shared" si="101"/>
        <v>4014204.0210077153</v>
      </c>
      <c r="J373">
        <f t="shared" si="99"/>
        <v>2197413.7358400002</v>
      </c>
      <c r="K373">
        <f t="shared" si="88"/>
        <v>2197413.7358400002</v>
      </c>
      <c r="L373">
        <f t="shared" si="89"/>
        <v>1569581.2398857146</v>
      </c>
      <c r="M373">
        <f t="shared" si="90"/>
        <v>1098706.8679200001</v>
      </c>
      <c r="N373">
        <f t="shared" si="108"/>
        <v>1766644.1462086407</v>
      </c>
      <c r="O373">
        <f t="shared" si="93"/>
        <v>1098706.8679200001</v>
      </c>
      <c r="P373" s="12">
        <f t="shared" si="91"/>
        <v>2865351.0141286408</v>
      </c>
      <c r="Q373" s="152">
        <f t="shared" si="102"/>
        <v>21042932.823313598</v>
      </c>
      <c r="R373" s="152">
        <f t="shared" si="94"/>
        <v>22809576.969522238</v>
      </c>
      <c r="S373" s="150">
        <f t="shared" si="103"/>
        <v>0.88015237590406736</v>
      </c>
      <c r="T373">
        <f t="shared" si="106"/>
        <v>26039352.769704003</v>
      </c>
      <c r="U373">
        <f t="shared" si="95"/>
        <v>24576221.115730878</v>
      </c>
      <c r="V373">
        <f t="shared" si="92"/>
        <v>1.0595344437650993</v>
      </c>
      <c r="W373">
        <f t="shared" si="96"/>
        <v>1.0595344437650993E-3</v>
      </c>
    </row>
    <row r="374" spans="2:23">
      <c r="B374" s="15">
        <v>43109</v>
      </c>
      <c r="C374" s="12">
        <f>VLOOKUP(B374,'Hash distribution and Revenue '!$B$130:$Q$748,16,0)</f>
        <v>20128946.176572781</v>
      </c>
      <c r="D374">
        <f>VLOOKUP(B374,'Hash distribution and Revenue '!A376:Q994,3,0)</f>
        <v>15.428139720000001</v>
      </c>
      <c r="E374" s="12">
        <f t="shared" si="100"/>
        <v>15428139.720000001</v>
      </c>
      <c r="F374" s="12">
        <f t="shared" si="109"/>
        <v>1186779.9784615384</v>
      </c>
      <c r="G374">
        <f t="shared" si="107"/>
        <v>37027535.328000002</v>
      </c>
      <c r="H374">
        <f t="shared" si="98"/>
        <v>4702496.9866559999</v>
      </c>
      <c r="I374" s="21">
        <f t="shared" si="101"/>
        <v>4058482.3543440001</v>
      </c>
      <c r="J374">
        <f t="shared" si="99"/>
        <v>2221652.11968</v>
      </c>
      <c r="K374">
        <f t="shared" si="88"/>
        <v>2221652.11968</v>
      </c>
      <c r="L374">
        <f t="shared" si="89"/>
        <v>1586894.3712000002</v>
      </c>
      <c r="M374">
        <f t="shared" si="90"/>
        <v>1110826.05984</v>
      </c>
      <c r="N374">
        <f t="shared" si="108"/>
        <v>1786130.9630179135</v>
      </c>
      <c r="O374">
        <f t="shared" si="93"/>
        <v>1110826.0598400002</v>
      </c>
      <c r="P374" s="12">
        <f t="shared" si="91"/>
        <v>2896957.0228579137</v>
      </c>
      <c r="Q374" s="152">
        <f t="shared" si="102"/>
        <v>17231989.153714865</v>
      </c>
      <c r="R374" s="152">
        <f t="shared" si="94"/>
        <v>19018120.11673278</v>
      </c>
      <c r="S374" s="150">
        <f t="shared" si="103"/>
        <v>0.85608004525196857</v>
      </c>
      <c r="T374">
        <f t="shared" si="106"/>
        <v>26326577.618207999</v>
      </c>
      <c r="U374">
        <f t="shared" si="95"/>
        <v>20804251.079750694</v>
      </c>
      <c r="V374">
        <f t="shared" si="92"/>
        <v>1.2654422174241267</v>
      </c>
      <c r="W374">
        <f t="shared" si="96"/>
        <v>1.2654422174241267E-3</v>
      </c>
    </row>
    <row r="375" spans="2:23">
      <c r="B375" s="15">
        <v>43112</v>
      </c>
      <c r="C375" s="12">
        <f>VLOOKUP(B375,'Hash distribution and Revenue '!$B$130:$Q$748,16,0)</f>
        <v>19486722.002177361</v>
      </c>
      <c r="D375">
        <f>VLOOKUP(B375,'Hash distribution and Revenue '!A377:Q995,3,0)</f>
        <v>15.592706550000001</v>
      </c>
      <c r="E375" s="12">
        <f t="shared" si="100"/>
        <v>15592706.550000001</v>
      </c>
      <c r="F375" s="12">
        <f t="shared" si="109"/>
        <v>1199438.9653846154</v>
      </c>
      <c r="G375">
        <f t="shared" si="107"/>
        <v>37422495.719999999</v>
      </c>
      <c r="H375">
        <f t="shared" si="98"/>
        <v>4752656.9564399999</v>
      </c>
      <c r="I375" s="21">
        <f t="shared" si="101"/>
        <v>4101772.8344528573</v>
      </c>
      <c r="J375">
        <f t="shared" si="99"/>
        <v>2245349.7431999999</v>
      </c>
      <c r="K375">
        <f t="shared" si="88"/>
        <v>2245349.7431999999</v>
      </c>
      <c r="L375">
        <f t="shared" si="89"/>
        <v>1603821.2451428571</v>
      </c>
      <c r="M375">
        <f t="shared" si="90"/>
        <v>1122674.8716</v>
      </c>
      <c r="N375">
        <f t="shared" si="108"/>
        <v>1805183.0273551105</v>
      </c>
      <c r="O375">
        <f t="shared" si="93"/>
        <v>1122674.8716</v>
      </c>
      <c r="P375" s="12">
        <f t="shared" si="91"/>
        <v>2927857.8989551105</v>
      </c>
      <c r="Q375" s="152">
        <f t="shared" si="102"/>
        <v>16558864.103222251</v>
      </c>
      <c r="R375" s="152">
        <f t="shared" si="94"/>
        <v>18364047.130577363</v>
      </c>
      <c r="S375" s="150">
        <f t="shared" si="103"/>
        <v>0.84975113317529938</v>
      </c>
      <c r="T375">
        <f t="shared" si="106"/>
        <v>26607394.456919998</v>
      </c>
      <c r="U375">
        <f t="shared" si="95"/>
        <v>20169230.157932475</v>
      </c>
      <c r="V375">
        <f t="shared" si="92"/>
        <v>1.3192072403643735</v>
      </c>
      <c r="W375">
        <f t="shared" si="96"/>
        <v>1.3192072403643736E-3</v>
      </c>
    </row>
    <row r="376" spans="2:23">
      <c r="B376" s="15">
        <v>43115</v>
      </c>
      <c r="C376" s="12">
        <f>VLOOKUP(B376,'Hash distribution and Revenue '!$B$130:$Q$748,16,0)</f>
        <v>17635433.832072146</v>
      </c>
      <c r="D376">
        <f>VLOOKUP(B376,'Hash distribution and Revenue '!A378:Q996,3,0)</f>
        <v>16.468932150000001</v>
      </c>
      <c r="E376" s="12">
        <f t="shared" si="100"/>
        <v>16468932.15</v>
      </c>
      <c r="F376" s="12">
        <f t="shared" si="109"/>
        <v>1266840.9346153846</v>
      </c>
      <c r="G376">
        <f t="shared" si="107"/>
        <v>39525437.160000004</v>
      </c>
      <c r="H376">
        <f t="shared" si="98"/>
        <v>5019730.5193200009</v>
      </c>
      <c r="I376" s="21">
        <f t="shared" si="101"/>
        <v>4332270.2372871432</v>
      </c>
      <c r="J376">
        <f t="shared" si="99"/>
        <v>2371526.2296000002</v>
      </c>
      <c r="K376">
        <f t="shared" si="88"/>
        <v>2371526.2296000002</v>
      </c>
      <c r="L376">
        <f t="shared" si="89"/>
        <v>1693947.3068571431</v>
      </c>
      <c r="M376">
        <f t="shared" si="90"/>
        <v>1185763.1148000001</v>
      </c>
      <c r="N376">
        <f t="shared" si="108"/>
        <v>1906624.529905163</v>
      </c>
      <c r="O376">
        <f t="shared" si="93"/>
        <v>1185763.1148000003</v>
      </c>
      <c r="P376" s="12">
        <f t="shared" si="91"/>
        <v>3092387.6447051633</v>
      </c>
      <c r="Q376" s="152">
        <f t="shared" si="102"/>
        <v>14543046.187366983</v>
      </c>
      <c r="R376" s="152">
        <f t="shared" si="94"/>
        <v>16449670.717272146</v>
      </c>
      <c r="S376" s="150">
        <f t="shared" si="103"/>
        <v>0.82464918787076924</v>
      </c>
      <c r="T376">
        <f t="shared" si="106"/>
        <v>28102585.82076</v>
      </c>
      <c r="U376">
        <f t="shared" si="95"/>
        <v>18356295.24717731</v>
      </c>
      <c r="V376">
        <f t="shared" si="92"/>
        <v>1.5309508505035296</v>
      </c>
      <c r="W376">
        <f t="shared" si="96"/>
        <v>1.5309508505035297E-3</v>
      </c>
    </row>
    <row r="377" spans="2:23">
      <c r="B377" s="15">
        <v>43118</v>
      </c>
      <c r="C377" s="12">
        <f>VLOOKUP(B377,'Hash distribution and Revenue '!$B$130:$Q$748,16,0)</f>
        <v>15170987.040444268</v>
      </c>
      <c r="D377">
        <f>VLOOKUP(B377,'Hash distribution and Revenue '!A379:Q997,3,0)</f>
        <v>17.062630200000001</v>
      </c>
      <c r="E377" s="12">
        <f t="shared" si="100"/>
        <v>17062630.199999999</v>
      </c>
      <c r="F377" s="12">
        <f t="shared" si="109"/>
        <v>1312510.0153846154</v>
      </c>
      <c r="G377">
        <f t="shared" si="107"/>
        <v>40950312.480000004</v>
      </c>
      <c r="H377">
        <f t="shared" si="98"/>
        <v>5200689.6849600002</v>
      </c>
      <c r="I377" s="21">
        <f t="shared" si="101"/>
        <v>4488446.7500400003</v>
      </c>
      <c r="J377">
        <f t="shared" si="99"/>
        <v>2457018.7488000002</v>
      </c>
      <c r="K377">
        <f t="shared" si="88"/>
        <v>2457018.7488000002</v>
      </c>
      <c r="L377">
        <f t="shared" si="89"/>
        <v>1755013.3920000002</v>
      </c>
      <c r="M377">
        <f t="shared" si="90"/>
        <v>1228509.3744000001</v>
      </c>
      <c r="N377">
        <f t="shared" si="108"/>
        <v>1975357.5391359325</v>
      </c>
      <c r="O377">
        <f t="shared" si="93"/>
        <v>1228509.3744000001</v>
      </c>
      <c r="P377" s="12">
        <f t="shared" si="91"/>
        <v>3203866.9135359325</v>
      </c>
      <c r="Q377" s="152">
        <f t="shared" si="102"/>
        <v>11967120.126908336</v>
      </c>
      <c r="R377" s="152">
        <f t="shared" si="94"/>
        <v>13942477.666044269</v>
      </c>
      <c r="S377" s="150">
        <f t="shared" si="103"/>
        <v>0.78881618546013144</v>
      </c>
      <c r="T377">
        <f t="shared" si="106"/>
        <v>29115672.173280001</v>
      </c>
      <c r="U377">
        <f t="shared" si="95"/>
        <v>15917835.205180202</v>
      </c>
      <c r="V377">
        <f t="shared" si="92"/>
        <v>1.8291226035437769</v>
      </c>
      <c r="W377">
        <f t="shared" si="96"/>
        <v>1.8291226035437769E-3</v>
      </c>
    </row>
    <row r="378" spans="2:23">
      <c r="B378" s="15">
        <v>43121</v>
      </c>
      <c r="C378" s="12">
        <f>VLOOKUP(B378,'Hash distribution and Revenue '!$B$130:$Q$748,16,0)</f>
        <v>15898496.34483006</v>
      </c>
      <c r="D378">
        <f>VLOOKUP(B378,'Hash distribution and Revenue '!A380:Q998,3,0)</f>
        <v>17.687863119999999</v>
      </c>
      <c r="E378" s="12">
        <f t="shared" si="100"/>
        <v>17687863.120000001</v>
      </c>
      <c r="F378" s="12">
        <f t="shared" si="109"/>
        <v>1360604.8553846155</v>
      </c>
      <c r="G378">
        <f t="shared" si="107"/>
        <v>42450871.488000005</v>
      </c>
      <c r="H378">
        <f t="shared" si="98"/>
        <v>5391260.6789760012</v>
      </c>
      <c r="I378" s="21">
        <f t="shared" si="101"/>
        <v>4652918.7355954293</v>
      </c>
      <c r="J378">
        <f t="shared" si="99"/>
        <v>2547052.2892800001</v>
      </c>
      <c r="K378">
        <f t="shared" si="88"/>
        <v>2547052.2892800001</v>
      </c>
      <c r="L378">
        <f t="shared" si="89"/>
        <v>1819323.0637714288</v>
      </c>
      <c r="M378">
        <f t="shared" si="90"/>
        <v>1273526.1446400001</v>
      </c>
      <c r="N378">
        <f t="shared" si="108"/>
        <v>2047741.3713916405</v>
      </c>
      <c r="O378">
        <f t="shared" si="93"/>
        <v>1273526.1446400001</v>
      </c>
      <c r="P378" s="12">
        <f t="shared" si="91"/>
        <v>3321267.5160316406</v>
      </c>
      <c r="Q378" s="152">
        <f t="shared" si="102"/>
        <v>12577228.828798421</v>
      </c>
      <c r="R378" s="152">
        <f t="shared" si="94"/>
        <v>14624970.20019006</v>
      </c>
      <c r="S378" s="150">
        <f t="shared" si="103"/>
        <v>0.79109549456784556</v>
      </c>
      <c r="T378">
        <f t="shared" si="106"/>
        <v>30182569.627968002</v>
      </c>
      <c r="U378">
        <f t="shared" si="95"/>
        <v>16672711.571581701</v>
      </c>
      <c r="V378">
        <f t="shared" si="92"/>
        <v>1.8102975930689991</v>
      </c>
      <c r="W378">
        <f t="shared" si="96"/>
        <v>1.8102975930689991E-3</v>
      </c>
    </row>
    <row r="379" spans="2:23">
      <c r="B379" s="15">
        <v>43124</v>
      </c>
      <c r="C379" s="12">
        <f>VLOOKUP(B379,'Hash distribution and Revenue '!$B$130:$Q$748,16,0)</f>
        <v>16654787.159289612</v>
      </c>
      <c r="D379">
        <f>VLOOKUP(B379,'Hash distribution and Revenue '!A381:Q999,3,0)</f>
        <v>18.92190008</v>
      </c>
      <c r="E379" s="12">
        <f t="shared" si="100"/>
        <v>18921900.080000002</v>
      </c>
      <c r="F379" s="12">
        <f t="shared" si="109"/>
        <v>1455530.7753846156</v>
      </c>
      <c r="G379">
        <f t="shared" si="107"/>
        <v>45412560.192000009</v>
      </c>
      <c r="H379">
        <f t="shared" si="98"/>
        <v>5767395.1443840014</v>
      </c>
      <c r="I379" s="21">
        <f t="shared" si="101"/>
        <v>4977540.9724731436</v>
      </c>
      <c r="J379">
        <f t="shared" si="99"/>
        <v>2724753.6115200003</v>
      </c>
      <c r="K379">
        <f t="shared" si="88"/>
        <v>2724753.6115200003</v>
      </c>
      <c r="L379">
        <f t="shared" si="89"/>
        <v>1946252.5796571432</v>
      </c>
      <c r="M379">
        <f t="shared" si="90"/>
        <v>1362376.8057600001</v>
      </c>
      <c r="N379">
        <f t="shared" si="108"/>
        <v>2190607.048250088</v>
      </c>
      <c r="O379">
        <f t="shared" si="93"/>
        <v>1362376.8057600004</v>
      </c>
      <c r="P379" s="12">
        <f t="shared" si="91"/>
        <v>3552983.8540100884</v>
      </c>
      <c r="Q379" s="152">
        <f t="shared" si="102"/>
        <v>13101803.305279523</v>
      </c>
      <c r="R379" s="152">
        <f t="shared" si="94"/>
        <v>15292410.353529612</v>
      </c>
      <c r="S379" s="150">
        <f t="shared" si="103"/>
        <v>0.78666891266585026</v>
      </c>
      <c r="T379">
        <f t="shared" si="106"/>
        <v>32288330.296512004</v>
      </c>
      <c r="U379">
        <f t="shared" si="95"/>
        <v>17483017.4017797</v>
      </c>
      <c r="V379">
        <f t="shared" si="92"/>
        <v>1.8468396818746622</v>
      </c>
      <c r="W379">
        <f t="shared" si="96"/>
        <v>1.8468396818746623E-3</v>
      </c>
    </row>
    <row r="380" spans="2:23">
      <c r="B380" s="15">
        <v>43127</v>
      </c>
      <c r="C380" s="12">
        <f>VLOOKUP(B380,'Hash distribution and Revenue '!$B$130:$Q$748,16,0)</f>
        <v>14819509.814262571</v>
      </c>
      <c r="D380">
        <f>VLOOKUP(B380,'Hash distribution and Revenue '!A382:Q1000,3,0)</f>
        <v>19.532771530000002</v>
      </c>
      <c r="E380" s="12">
        <f t="shared" si="100"/>
        <v>19532771.530000001</v>
      </c>
      <c r="F380" s="12">
        <f t="shared" si="109"/>
        <v>1502520.8869230771</v>
      </c>
      <c r="G380">
        <f t="shared" si="107"/>
        <v>46878651.672000006</v>
      </c>
      <c r="H380">
        <f t="shared" si="98"/>
        <v>5953588.7623440009</v>
      </c>
      <c r="I380" s="21">
        <f t="shared" si="101"/>
        <v>5138235.0707631437</v>
      </c>
      <c r="J380">
        <f t="shared" si="99"/>
        <v>2812719.1003200002</v>
      </c>
      <c r="K380">
        <f t="shared" si="88"/>
        <v>2812719.1003200002</v>
      </c>
      <c r="L380">
        <f t="shared" si="89"/>
        <v>2009085.0716571431</v>
      </c>
      <c r="M380">
        <f t="shared" si="90"/>
        <v>1406359.5501600001</v>
      </c>
      <c r="N380">
        <f t="shared" si="108"/>
        <v>2261328.2389490693</v>
      </c>
      <c r="O380">
        <f t="shared" si="93"/>
        <v>1406359.5501600001</v>
      </c>
      <c r="P380" s="12">
        <f t="shared" si="91"/>
        <v>3667687.7891090694</v>
      </c>
      <c r="Q380" s="152">
        <f t="shared" si="102"/>
        <v>11151822.025153501</v>
      </c>
      <c r="R380" s="152">
        <f t="shared" si="94"/>
        <v>13413150.264102571</v>
      </c>
      <c r="S380" s="150">
        <f t="shared" si="103"/>
        <v>0.75250950705675712</v>
      </c>
      <c r="T380">
        <f t="shared" si="106"/>
        <v>33330721.338792004</v>
      </c>
      <c r="U380">
        <f t="shared" si="95"/>
        <v>15674478.50305164</v>
      </c>
      <c r="V380">
        <f t="shared" si="92"/>
        <v>2.1264325529109565</v>
      </c>
      <c r="W380">
        <f t="shared" si="96"/>
        <v>2.1264325529109563E-3</v>
      </c>
    </row>
    <row r="381" spans="2:23">
      <c r="B381" s="15">
        <v>43130</v>
      </c>
      <c r="C381" s="12">
        <f>VLOOKUP(B381,'Hash distribution and Revenue '!$B$130:$Q$748,16,0)</f>
        <v>13294185.649305012</v>
      </c>
      <c r="D381">
        <f>VLOOKUP(B381,'Hash distribution and Revenue '!A383:Q1001,3,0)</f>
        <v>19.835912440000001</v>
      </c>
      <c r="E381" s="12">
        <f t="shared" si="100"/>
        <v>19835912.440000001</v>
      </c>
      <c r="F381" s="12">
        <f t="shared" si="109"/>
        <v>1525839.4184615386</v>
      </c>
      <c r="G381">
        <f t="shared" si="107"/>
        <v>47606189.856000006</v>
      </c>
      <c r="H381">
        <f t="shared" si="98"/>
        <v>6045986.1117120013</v>
      </c>
      <c r="I381" s="21">
        <f t="shared" si="101"/>
        <v>5217978.4524308583</v>
      </c>
      <c r="J381">
        <f t="shared" si="99"/>
        <v>2856371.3913600002</v>
      </c>
      <c r="K381">
        <f t="shared" si="88"/>
        <v>2856371.3913600002</v>
      </c>
      <c r="L381">
        <f t="shared" si="89"/>
        <v>2040265.2795428573</v>
      </c>
      <c r="M381">
        <f t="shared" si="90"/>
        <v>1428185.6956800001</v>
      </c>
      <c r="N381">
        <f t="shared" si="108"/>
        <v>2296423.1613010187</v>
      </c>
      <c r="O381">
        <f t="shared" si="93"/>
        <v>1428185.6956799999</v>
      </c>
      <c r="P381" s="12">
        <f t="shared" si="91"/>
        <v>3724608.8569810186</v>
      </c>
      <c r="Q381" s="152">
        <f t="shared" si="102"/>
        <v>9569576.7923239935</v>
      </c>
      <c r="R381" s="152">
        <f t="shared" si="94"/>
        <v>11865999.953625012</v>
      </c>
      <c r="S381" s="150">
        <f t="shared" si="103"/>
        <v>0.71983174033862452</v>
      </c>
      <c r="T381">
        <f t="shared" si="106"/>
        <v>33848000.987616003</v>
      </c>
      <c r="U381">
        <f t="shared" si="95"/>
        <v>14162423.114926031</v>
      </c>
      <c r="V381">
        <f t="shared" si="92"/>
        <v>2.3899865660660136</v>
      </c>
      <c r="W381">
        <f t="shared" si="96"/>
        <v>2.3899865660660137E-3</v>
      </c>
    </row>
    <row r="382" spans="2:23">
      <c r="B382" s="15">
        <v>43133</v>
      </c>
      <c r="C382" s="12">
        <f>VLOOKUP(B382,'Hash distribution and Revenue '!$B$130:$Q$748,16,0)</f>
        <v>11378137.531269219</v>
      </c>
      <c r="D382">
        <f>VLOOKUP(B382,'Hash distribution and Revenue '!A384:Q1002,3,0)</f>
        <v>19.594807849999999</v>
      </c>
      <c r="E382" s="12">
        <f t="shared" si="100"/>
        <v>19594807.849999998</v>
      </c>
      <c r="F382" s="12">
        <f t="shared" si="109"/>
        <v>1507292.9115384615</v>
      </c>
      <c r="G382">
        <f t="shared" si="107"/>
        <v>47027538.839999996</v>
      </c>
      <c r="H382">
        <f t="shared" si="98"/>
        <v>5972497.4326799996</v>
      </c>
      <c r="I382" s="21">
        <f t="shared" si="101"/>
        <v>5154554.1678557144</v>
      </c>
      <c r="J382">
        <f t="shared" si="99"/>
        <v>2821652.3303999999</v>
      </c>
      <c r="K382">
        <f t="shared" si="88"/>
        <v>2821652.3303999999</v>
      </c>
      <c r="L382">
        <f t="shared" si="89"/>
        <v>2015465.9502857141</v>
      </c>
      <c r="M382">
        <f t="shared" si="90"/>
        <v>1410826.1651999999</v>
      </c>
      <c r="N382">
        <f t="shared" si="108"/>
        <v>2268510.2449455564</v>
      </c>
      <c r="O382">
        <f t="shared" si="93"/>
        <v>1410826.1652000002</v>
      </c>
      <c r="P382" s="12">
        <f t="shared" si="91"/>
        <v>3679336.4101455566</v>
      </c>
      <c r="Q382" s="152">
        <f t="shared" si="102"/>
        <v>7698801.1211236622</v>
      </c>
      <c r="R382" s="152">
        <f t="shared" si="94"/>
        <v>9967311.3660692181</v>
      </c>
      <c r="S382" s="150">
        <f t="shared" si="103"/>
        <v>0.67663104791675599</v>
      </c>
      <c r="T382">
        <f t="shared" si="106"/>
        <v>33436580.115239996</v>
      </c>
      <c r="U382">
        <f t="shared" si="95"/>
        <v>12235821.611014774</v>
      </c>
      <c r="V382">
        <f t="shared" si="92"/>
        <v>2.7326796007830114</v>
      </c>
      <c r="W382">
        <f t="shared" si="96"/>
        <v>2.7326796007830115E-3</v>
      </c>
    </row>
    <row r="383" spans="2:23">
      <c r="B383" s="15">
        <v>43136</v>
      </c>
      <c r="C383" s="12">
        <f>VLOOKUP(B383,'Hash distribution and Revenue '!$B$130:$Q$748,16,0)</f>
        <v>9096911.8975220583</v>
      </c>
      <c r="D383">
        <f>VLOOKUP(B383,'Hash distribution and Revenue '!A385:Q1003,3,0)</f>
        <v>19.890578529999999</v>
      </c>
      <c r="E383" s="12">
        <f t="shared" si="100"/>
        <v>19890578.529999997</v>
      </c>
      <c r="F383" s="12">
        <f t="shared" si="109"/>
        <v>1530044.5023076921</v>
      </c>
      <c r="G383">
        <f t="shared" si="107"/>
        <v>47737388.471999988</v>
      </c>
      <c r="H383">
        <f t="shared" si="98"/>
        <v>6062648.3359439988</v>
      </c>
      <c r="I383" s="21">
        <f t="shared" si="101"/>
        <v>5232358.7578774272</v>
      </c>
      <c r="J383">
        <f t="shared" si="99"/>
        <v>2864243.3083199994</v>
      </c>
      <c r="K383">
        <f t="shared" si="88"/>
        <v>2864243.3083199994</v>
      </c>
      <c r="L383">
        <f t="shared" si="89"/>
        <v>2045888.077371428</v>
      </c>
      <c r="M383">
        <f t="shared" si="90"/>
        <v>1432121.6541599997</v>
      </c>
      <c r="N383">
        <f t="shared" si="108"/>
        <v>2302751.9084959603</v>
      </c>
      <c r="O383">
        <f t="shared" si="93"/>
        <v>1432121.6541599999</v>
      </c>
      <c r="P383" s="12">
        <f t="shared" si="91"/>
        <v>3734873.5626559602</v>
      </c>
      <c r="Q383" s="152">
        <f t="shared" si="102"/>
        <v>5362038.3348660981</v>
      </c>
      <c r="R383" s="152">
        <f t="shared" si="94"/>
        <v>7664790.243362058</v>
      </c>
      <c r="S383" s="150">
        <f t="shared" si="103"/>
        <v>0.58943500775539925</v>
      </c>
      <c r="T383">
        <f t="shared" si="106"/>
        <v>33941283.203591987</v>
      </c>
      <c r="U383">
        <f t="shared" si="95"/>
        <v>9967542.1518580187</v>
      </c>
      <c r="V383">
        <f t="shared" si="92"/>
        <v>3.4051808045040568</v>
      </c>
      <c r="W383">
        <f t="shared" si="96"/>
        <v>3.405180804504057E-3</v>
      </c>
    </row>
    <row r="384" spans="2:23">
      <c r="B384" s="15">
        <v>43139</v>
      </c>
      <c r="C384" s="12">
        <f>VLOOKUP(B384,'Hash distribution and Revenue '!$B$130:$Q$748,16,0)</f>
        <v>10496558.549834939</v>
      </c>
      <c r="D384">
        <f>VLOOKUP(B384,'Hash distribution and Revenue '!A386:Q1004,3,0)</f>
        <v>21.327603839999998</v>
      </c>
      <c r="E384" s="12">
        <f t="shared" si="100"/>
        <v>21327603.84</v>
      </c>
      <c r="F384" s="12">
        <f t="shared" si="109"/>
        <v>1640584.9107692307</v>
      </c>
      <c r="G384">
        <f t="shared" si="107"/>
        <v>51186249.216000006</v>
      </c>
      <c r="H384">
        <f t="shared" si="98"/>
        <v>6500653.6504320009</v>
      </c>
      <c r="I384" s="21">
        <f t="shared" si="101"/>
        <v>5610378.5301394295</v>
      </c>
      <c r="J384">
        <f t="shared" si="99"/>
        <v>3071174.9529600004</v>
      </c>
      <c r="K384">
        <f t="shared" si="88"/>
        <v>3071174.9529600004</v>
      </c>
      <c r="L384">
        <f t="shared" si="89"/>
        <v>2193696.3949714289</v>
      </c>
      <c r="M384">
        <f t="shared" si="90"/>
        <v>1535587.4764800002</v>
      </c>
      <c r="N384">
        <f t="shared" si="108"/>
        <v>2469117.746984194</v>
      </c>
      <c r="O384">
        <f t="shared" si="93"/>
        <v>1535587.4764800002</v>
      </c>
      <c r="P384" s="12">
        <f t="shared" si="91"/>
        <v>4004705.2234641942</v>
      </c>
      <c r="Q384" s="152">
        <f t="shared" si="102"/>
        <v>6491853.326370744</v>
      </c>
      <c r="R384" s="152">
        <f t="shared" si="94"/>
        <v>8960971.073354939</v>
      </c>
      <c r="S384" s="150">
        <f t="shared" si="103"/>
        <v>0.61847445479859975</v>
      </c>
      <c r="T384">
        <f t="shared" si="106"/>
        <v>36393423.192575999</v>
      </c>
      <c r="U384">
        <f t="shared" si="95"/>
        <v>11430088.820339132</v>
      </c>
      <c r="V384">
        <f t="shared" si="92"/>
        <v>3.1840017837670835</v>
      </c>
      <c r="W384">
        <f t="shared" si="96"/>
        <v>3.1840017837670835E-3</v>
      </c>
    </row>
    <row r="385" spans="2:23">
      <c r="B385" s="15">
        <v>43142</v>
      </c>
      <c r="C385" s="12">
        <f>VLOOKUP(B385,'Hash distribution and Revenue '!$B$130:$Q$748,16,0)</f>
        <v>10364289.743605815</v>
      </c>
      <c r="D385">
        <f>VLOOKUP(B385,'Hash distribution and Revenue '!A387:Q1005,3,0)</f>
        <v>21.410144290000002</v>
      </c>
      <c r="E385" s="12">
        <f t="shared" si="100"/>
        <v>21410144.290000003</v>
      </c>
      <c r="F385" s="12">
        <f t="shared" si="109"/>
        <v>1646934.1761538463</v>
      </c>
      <c r="G385">
        <f t="shared" si="107"/>
        <v>51384346.296000011</v>
      </c>
      <c r="H385">
        <f t="shared" si="98"/>
        <v>6525811.9795920011</v>
      </c>
      <c r="I385" s="21">
        <f t="shared" si="101"/>
        <v>5632091.3850865727</v>
      </c>
      <c r="J385">
        <f t="shared" si="99"/>
        <v>3083060.7777600004</v>
      </c>
      <c r="K385">
        <f t="shared" ref="K385:K448" si="110">G385*$K$2</f>
        <v>3083060.7777600004</v>
      </c>
      <c r="L385">
        <f t="shared" ref="L385:L448" si="111">G385*$L$2</f>
        <v>2202186.2698285719</v>
      </c>
      <c r="M385">
        <f t="shared" ref="M385:M448" si="112">G385*$M$2</f>
        <v>1541530.3888800002</v>
      </c>
      <c r="N385">
        <f t="shared" si="108"/>
        <v>2478673.5363484374</v>
      </c>
      <c r="O385">
        <f t="shared" si="93"/>
        <v>1541530.38888</v>
      </c>
      <c r="P385" s="12">
        <f t="shared" ref="P385:P448" si="113">M385+N385</f>
        <v>4020203.9252284374</v>
      </c>
      <c r="Q385" s="152">
        <f t="shared" si="102"/>
        <v>6344085.8183773775</v>
      </c>
      <c r="R385" s="152">
        <f t="shared" si="94"/>
        <v>8822759.3547258154</v>
      </c>
      <c r="S385" s="150">
        <f t="shared" si="103"/>
        <v>0.61211004085362652</v>
      </c>
      <c r="T385">
        <f t="shared" si="106"/>
        <v>36534270.216456003</v>
      </c>
      <c r="U385">
        <f t="shared" si="95"/>
        <v>11301432.891074253</v>
      </c>
      <c r="V385">
        <f t="shared" ref="V385:V448" si="114">T385/U385</f>
        <v>3.2327113356847312</v>
      </c>
      <c r="W385">
        <f t="shared" si="96"/>
        <v>3.2327113356847314E-3</v>
      </c>
    </row>
    <row r="386" spans="2:23">
      <c r="B386" s="15">
        <v>43145</v>
      </c>
      <c r="C386" s="12">
        <f>VLOOKUP(B386,'Hash distribution and Revenue '!$B$130:$Q$748,16,0)</f>
        <v>11968081.150305187</v>
      </c>
      <c r="D386">
        <f>VLOOKUP(B386,'Hash distribution and Revenue '!A388:Q1006,3,0)</f>
        <v>21.169737439999999</v>
      </c>
      <c r="E386" s="12">
        <f t="shared" si="100"/>
        <v>21169737.439999998</v>
      </c>
      <c r="F386" s="12">
        <f t="shared" si="109"/>
        <v>1628441.3415384614</v>
      </c>
      <c r="G386">
        <f t="shared" si="107"/>
        <v>50807369.855999999</v>
      </c>
      <c r="H386">
        <f t="shared" si="98"/>
        <v>6452535.9717119997</v>
      </c>
      <c r="I386" s="21">
        <f t="shared" si="101"/>
        <v>5568850.6460022861</v>
      </c>
      <c r="J386">
        <f t="shared" si="99"/>
        <v>3048442.1913599996</v>
      </c>
      <c r="K386">
        <f t="shared" si="110"/>
        <v>3048442.1913599996</v>
      </c>
      <c r="L386">
        <f t="shared" si="111"/>
        <v>2177458.7081142855</v>
      </c>
      <c r="M386">
        <f t="shared" si="112"/>
        <v>1524221.0956799998</v>
      </c>
      <c r="N386">
        <f t="shared" si="108"/>
        <v>2450841.3980414467</v>
      </c>
      <c r="O386">
        <f t="shared" ref="O386:O449" si="115">P386-N386</f>
        <v>1524221.0956799998</v>
      </c>
      <c r="P386" s="12">
        <f t="shared" si="113"/>
        <v>3975062.4937214465</v>
      </c>
      <c r="Q386" s="152">
        <f t="shared" si="102"/>
        <v>7993018.6565837413</v>
      </c>
      <c r="R386" s="152">
        <f t="shared" ref="R386:R449" si="116">C386-O386</f>
        <v>10443860.054625187</v>
      </c>
      <c r="S386" s="150">
        <f t="shared" si="103"/>
        <v>0.66786133517986035</v>
      </c>
      <c r="T386">
        <f t="shared" si="106"/>
        <v>36124039.967615999</v>
      </c>
      <c r="U386">
        <f t="shared" ref="U386:U449" si="117">N386+R386</f>
        <v>12894701.452666633</v>
      </c>
      <c r="V386">
        <f t="shared" si="114"/>
        <v>2.8014638493352262</v>
      </c>
      <c r="W386">
        <f t="shared" ref="W386:W449" si="118">V386/1000</f>
        <v>2.801463849335226E-3</v>
      </c>
    </row>
    <row r="387" spans="2:23">
      <c r="B387" s="15">
        <v>43148</v>
      </c>
      <c r="C387" s="12">
        <f>VLOOKUP(B387,'Hash distribution and Revenue '!$B$130:$Q$748,16,0)</f>
        <v>14439927.710687555</v>
      </c>
      <c r="D387">
        <f>VLOOKUP(B387,'Hash distribution and Revenue '!A389:Q1007,3,0)</f>
        <v>21.822998380000001</v>
      </c>
      <c r="E387" s="12">
        <f t="shared" si="100"/>
        <v>21822998.380000003</v>
      </c>
      <c r="F387" s="12">
        <f t="shared" si="109"/>
        <v>1678692.1830769232</v>
      </c>
      <c r="G387">
        <f t="shared" si="107"/>
        <v>52375196.112000011</v>
      </c>
      <c r="H387">
        <f t="shared" si="98"/>
        <v>6651649.9062240012</v>
      </c>
      <c r="I387" s="21">
        <f t="shared" si="101"/>
        <v>5740695.6024188586</v>
      </c>
      <c r="J387">
        <f t="shared" si="99"/>
        <v>3142511.7667200007</v>
      </c>
      <c r="K387">
        <f t="shared" si="110"/>
        <v>3142511.7667200007</v>
      </c>
      <c r="L387">
        <f t="shared" si="111"/>
        <v>2244651.2619428574</v>
      </c>
      <c r="M387">
        <f t="shared" si="112"/>
        <v>1571255.8833600003</v>
      </c>
      <c r="N387">
        <f t="shared" si="108"/>
        <v>2526470.0618363195</v>
      </c>
      <c r="O387">
        <f t="shared" si="115"/>
        <v>1571255.8833600003</v>
      </c>
      <c r="P387" s="12">
        <f t="shared" si="113"/>
        <v>4097725.9451963198</v>
      </c>
      <c r="Q387" s="152">
        <f t="shared" si="102"/>
        <v>10342201.765491236</v>
      </c>
      <c r="R387" s="152">
        <f t="shared" si="116"/>
        <v>12868671.827327555</v>
      </c>
      <c r="S387" s="150">
        <f t="shared" si="103"/>
        <v>0.71622254437164312</v>
      </c>
      <c r="T387">
        <f t="shared" si="106"/>
        <v>37238764.435632005</v>
      </c>
      <c r="U387">
        <f t="shared" si="117"/>
        <v>15395141.889163874</v>
      </c>
      <c r="V387">
        <f t="shared" si="114"/>
        <v>2.4188646459857006</v>
      </c>
      <c r="W387">
        <f t="shared" si="118"/>
        <v>2.4188646459857004E-3</v>
      </c>
    </row>
    <row r="388" spans="2:23">
      <c r="B388" s="15">
        <v>43151</v>
      </c>
      <c r="C388" s="12">
        <f>VLOOKUP(B388,'Hash distribution and Revenue '!$B$130:$Q$748,16,0)</f>
        <v>14680912.103766592</v>
      </c>
      <c r="D388">
        <f>VLOOKUP(B388,'Hash distribution and Revenue '!A390:Q1008,3,0)</f>
        <v>22.619160149999999</v>
      </c>
      <c r="E388" s="12">
        <f t="shared" si="100"/>
        <v>22619160.149999999</v>
      </c>
      <c r="F388" s="12">
        <f t="shared" si="109"/>
        <v>1739935.3961538461</v>
      </c>
      <c r="G388">
        <f t="shared" si="107"/>
        <v>54285984.359999999</v>
      </c>
      <c r="H388">
        <f t="shared" si="98"/>
        <v>6894320.0137200002</v>
      </c>
      <c r="I388" s="21">
        <f t="shared" si="101"/>
        <v>5950131.6428871434</v>
      </c>
      <c r="J388">
        <f t="shared" si="99"/>
        <v>3257159.0615999997</v>
      </c>
      <c r="K388">
        <f t="shared" si="110"/>
        <v>3257159.0615999997</v>
      </c>
      <c r="L388">
        <f t="shared" si="111"/>
        <v>2326542.186857143</v>
      </c>
      <c r="M388">
        <f t="shared" si="112"/>
        <v>1628579.5307999998</v>
      </c>
      <c r="N388">
        <f t="shared" si="108"/>
        <v>2618642.4957639622</v>
      </c>
      <c r="O388">
        <f t="shared" si="115"/>
        <v>1628579.5307999998</v>
      </c>
      <c r="P388" s="12">
        <f t="shared" si="113"/>
        <v>4247222.026563962</v>
      </c>
      <c r="Q388" s="152">
        <f t="shared" si="102"/>
        <v>10433690.077202629</v>
      </c>
      <c r="R388" s="152">
        <f t="shared" si="116"/>
        <v>13052332.572966592</v>
      </c>
      <c r="S388" s="150">
        <f t="shared" si="103"/>
        <v>0.71069767351346791</v>
      </c>
      <c r="T388">
        <f t="shared" si="106"/>
        <v>38597334.879960001</v>
      </c>
      <c r="U388">
        <f t="shared" si="117"/>
        <v>15670975.068730555</v>
      </c>
      <c r="V388">
        <f t="shared" si="114"/>
        <v>2.4629823422395769</v>
      </c>
      <c r="W388">
        <f t="shared" si="118"/>
        <v>2.4629823422395768E-3</v>
      </c>
    </row>
    <row r="389" spans="2:23">
      <c r="B389" s="15">
        <v>43154</v>
      </c>
      <c r="C389" s="12">
        <f>VLOOKUP(B389,'Hash distribution and Revenue '!$B$130:$Q$748,16,0)</f>
        <v>12989887.060365969</v>
      </c>
      <c r="D389">
        <f>VLOOKUP(B389,'Hash distribution and Revenue '!A391:Q1009,3,0)</f>
        <v>22.155981440000001</v>
      </c>
      <c r="E389" s="12">
        <f t="shared" si="100"/>
        <v>22155981.440000001</v>
      </c>
      <c r="F389" s="12">
        <f t="shared" si="109"/>
        <v>1704306.2646153846</v>
      </c>
      <c r="G389">
        <f t="shared" si="107"/>
        <v>53174355.456000008</v>
      </c>
      <c r="H389">
        <f t="shared" si="98"/>
        <v>6753143.1429120013</v>
      </c>
      <c r="I389" s="21">
        <f t="shared" si="101"/>
        <v>5828289.1748022866</v>
      </c>
      <c r="J389">
        <f t="shared" si="99"/>
        <v>3190461.3273600005</v>
      </c>
      <c r="K389">
        <f t="shared" si="110"/>
        <v>3190461.3273600005</v>
      </c>
      <c r="L389">
        <f t="shared" si="111"/>
        <v>2278900.9481142862</v>
      </c>
      <c r="M389">
        <f t="shared" si="112"/>
        <v>1595230.6636800002</v>
      </c>
      <c r="N389">
        <f t="shared" si="108"/>
        <v>2565019.8393480857</v>
      </c>
      <c r="O389">
        <f t="shared" si="115"/>
        <v>1595230.6636800002</v>
      </c>
      <c r="P389" s="12">
        <f t="shared" si="113"/>
        <v>4160250.5030280859</v>
      </c>
      <c r="Q389" s="152">
        <f t="shared" si="102"/>
        <v>8829636.5573378839</v>
      </c>
      <c r="R389" s="152">
        <f t="shared" si="116"/>
        <v>11394656.396685969</v>
      </c>
      <c r="S389" s="150">
        <f t="shared" si="103"/>
        <v>0.67973158783484622</v>
      </c>
      <c r="T389">
        <f t="shared" si="106"/>
        <v>37806966.729216002</v>
      </c>
      <c r="U389">
        <f t="shared" si="117"/>
        <v>13959676.236034054</v>
      </c>
      <c r="V389">
        <f t="shared" si="114"/>
        <v>2.7082982506159445</v>
      </c>
      <c r="W389">
        <f t="shared" si="118"/>
        <v>2.7082982506159447E-3</v>
      </c>
    </row>
    <row r="390" spans="2:23">
      <c r="B390" s="15">
        <v>43157</v>
      </c>
      <c r="C390" s="12">
        <f>VLOOKUP(B390,'Hash distribution and Revenue '!$B$130:$Q$748,16,0)</f>
        <v>13378613.726606661</v>
      </c>
      <c r="D390">
        <f>VLOOKUP(B390,'Hash distribution and Revenue '!A392:Q1010,3,0)</f>
        <v>22.674608889999998</v>
      </c>
      <c r="E390" s="12">
        <f t="shared" si="100"/>
        <v>22674608.889999997</v>
      </c>
      <c r="F390" s="12">
        <f t="shared" si="109"/>
        <v>1744200.6838461536</v>
      </c>
      <c r="G390">
        <f t="shared" si="107"/>
        <v>54419061.335999988</v>
      </c>
      <c r="H390">
        <f t="shared" ref="H390:H453" si="119">G390*0.127</f>
        <v>6911220.7896719985</v>
      </c>
      <c r="I390" s="21">
        <f t="shared" si="101"/>
        <v>5964717.8300065706</v>
      </c>
      <c r="J390">
        <f t="shared" ref="J390:J453" si="120">G390*0.06</f>
        <v>3265143.6801599991</v>
      </c>
      <c r="K390">
        <f t="shared" si="110"/>
        <v>3265143.6801599991</v>
      </c>
      <c r="L390">
        <f t="shared" si="111"/>
        <v>2332245.485828571</v>
      </c>
      <c r="M390">
        <f t="shared" si="112"/>
        <v>1632571.8400799995</v>
      </c>
      <c r="N390">
        <f t="shared" si="108"/>
        <v>2625061.8511218824</v>
      </c>
      <c r="O390">
        <f t="shared" si="115"/>
        <v>1632571.84008</v>
      </c>
      <c r="P390" s="12">
        <f t="shared" si="113"/>
        <v>4257633.6912018824</v>
      </c>
      <c r="Q390" s="152">
        <f t="shared" si="102"/>
        <v>9120980.035404779</v>
      </c>
      <c r="R390" s="152">
        <f t="shared" si="116"/>
        <v>11746041.886526661</v>
      </c>
      <c r="S390" s="150">
        <f t="shared" si="103"/>
        <v>0.68175823159207205</v>
      </c>
      <c r="T390">
        <f t="shared" si="106"/>
        <v>38691952.609895989</v>
      </c>
      <c r="U390">
        <f t="shared" si="117"/>
        <v>14371103.737648543</v>
      </c>
      <c r="V390">
        <f t="shared" si="114"/>
        <v>2.6923438391536458</v>
      </c>
      <c r="W390">
        <f t="shared" si="118"/>
        <v>2.6923438391536457E-3</v>
      </c>
    </row>
    <row r="391" spans="2:23">
      <c r="B391" s="15">
        <v>43160</v>
      </c>
      <c r="C391" s="12">
        <f>VLOOKUP(B391,'Hash distribution and Revenue '!$B$130:$Q$748,16,0)</f>
        <v>13581741.129421728</v>
      </c>
      <c r="D391">
        <f>VLOOKUP(B391,'Hash distribution and Revenue '!A393:Q1011,3,0)</f>
        <v>23.129455069999999</v>
      </c>
      <c r="E391" s="12">
        <f t="shared" ref="E391:E454" si="121">D391*1000000</f>
        <v>23129455.07</v>
      </c>
      <c r="F391" s="12">
        <f t="shared" si="109"/>
        <v>1779188.8515384616</v>
      </c>
      <c r="G391">
        <f t="shared" si="107"/>
        <v>55510692.168000005</v>
      </c>
      <c r="H391">
        <f t="shared" si="119"/>
        <v>7049857.905336001</v>
      </c>
      <c r="I391" s="21">
        <f t="shared" ref="I391:I454" si="122">G391*$I$5</f>
        <v>6084368.3665568577</v>
      </c>
      <c r="J391">
        <f t="shared" si="120"/>
        <v>3330641.5300800004</v>
      </c>
      <c r="K391">
        <f t="shared" si="110"/>
        <v>3330641.5300800004</v>
      </c>
      <c r="L391">
        <f t="shared" si="111"/>
        <v>2379029.6643428574</v>
      </c>
      <c r="M391">
        <f t="shared" si="112"/>
        <v>1665320.7650400002</v>
      </c>
      <c r="N391">
        <f t="shared" si="108"/>
        <v>2677719.84231542</v>
      </c>
      <c r="O391">
        <f t="shared" si="115"/>
        <v>1665320.7650400004</v>
      </c>
      <c r="P391" s="12">
        <f t="shared" si="113"/>
        <v>4343040.6073554205</v>
      </c>
      <c r="Q391" s="152">
        <f t="shared" ref="Q391:Q454" si="123">C391-P391</f>
        <v>9238700.5220663063</v>
      </c>
      <c r="R391" s="152">
        <f t="shared" si="116"/>
        <v>11916420.364381727</v>
      </c>
      <c r="S391" s="150">
        <f t="shared" ref="S391:S454" si="124">(C391-P391)/C391</f>
        <v>0.68022946646014182</v>
      </c>
      <c r="T391">
        <f t="shared" si="106"/>
        <v>39468102.131448001</v>
      </c>
      <c r="U391">
        <f t="shared" si="117"/>
        <v>14594140.206697147</v>
      </c>
      <c r="V391">
        <f t="shared" si="114"/>
        <v>2.7043800849149284</v>
      </c>
      <c r="W391">
        <f t="shared" si="118"/>
        <v>2.7043800849149285E-3</v>
      </c>
    </row>
    <row r="392" spans="2:23">
      <c r="B392" s="15">
        <v>43163</v>
      </c>
      <c r="C392" s="12">
        <f>VLOOKUP(B392,'Hash distribution and Revenue '!$B$130:$Q$748,16,0)</f>
        <v>14410093.225777263</v>
      </c>
      <c r="D392">
        <f>VLOOKUP(B392,'Hash distribution and Revenue '!A394:Q1012,3,0)</f>
        <v>23.34302345</v>
      </c>
      <c r="E392" s="12">
        <f t="shared" si="121"/>
        <v>23343023.449999999</v>
      </c>
      <c r="F392" s="12">
        <f t="shared" si="109"/>
        <v>1795617.1884615384</v>
      </c>
      <c r="G392">
        <f t="shared" si="107"/>
        <v>56023256.280000001</v>
      </c>
      <c r="H392">
        <f t="shared" si="119"/>
        <v>7114953.5475599999</v>
      </c>
      <c r="I392" s="21">
        <f t="shared" si="122"/>
        <v>6140549.0544042857</v>
      </c>
      <c r="J392">
        <f t="shared" si="120"/>
        <v>3361395.3767999997</v>
      </c>
      <c r="K392">
        <f t="shared" si="110"/>
        <v>3361395.3767999997</v>
      </c>
      <c r="L392">
        <f t="shared" si="111"/>
        <v>2400996.6977142859</v>
      </c>
      <c r="M392">
        <f t="shared" si="112"/>
        <v>1680697.6883999999</v>
      </c>
      <c r="N392">
        <f t="shared" si="108"/>
        <v>2702444.8644608357</v>
      </c>
      <c r="O392">
        <f t="shared" si="115"/>
        <v>1680697.6883999999</v>
      </c>
      <c r="P392" s="12">
        <f t="shared" si="113"/>
        <v>4383142.5528608356</v>
      </c>
      <c r="Q392" s="152">
        <f t="shared" si="123"/>
        <v>10026950.672916427</v>
      </c>
      <c r="R392" s="152">
        <f t="shared" si="116"/>
        <v>12729395.537377262</v>
      </c>
      <c r="S392" s="150">
        <f t="shared" si="124"/>
        <v>0.69582830005428964</v>
      </c>
      <c r="T392">
        <f t="shared" si="106"/>
        <v>39832535.21508</v>
      </c>
      <c r="U392">
        <f t="shared" si="117"/>
        <v>15431840.401838098</v>
      </c>
      <c r="V392">
        <f t="shared" si="114"/>
        <v>2.5811914961442652</v>
      </c>
      <c r="W392">
        <f t="shared" si="118"/>
        <v>2.581191496144265E-3</v>
      </c>
    </row>
    <row r="393" spans="2:23">
      <c r="B393" s="15">
        <v>43166</v>
      </c>
      <c r="C393" s="12">
        <f>VLOOKUP(B393,'Hash distribution and Revenue '!$B$130:$Q$748,16,0)</f>
        <v>11755054.532208731</v>
      </c>
      <c r="D393">
        <f>VLOOKUP(B393,'Hash distribution and Revenue '!A395:Q1013,3,0)</f>
        <v>24.069842789999999</v>
      </c>
      <c r="E393" s="12">
        <f t="shared" si="121"/>
        <v>24069842.789999999</v>
      </c>
      <c r="F393" s="12">
        <f t="shared" si="109"/>
        <v>1851526.3684615383</v>
      </c>
      <c r="G393">
        <f t="shared" si="107"/>
        <v>57767622.696000002</v>
      </c>
      <c r="H393">
        <f t="shared" si="119"/>
        <v>7336488.0823920006</v>
      </c>
      <c r="I393" s="21">
        <f t="shared" si="122"/>
        <v>6331744.0733580003</v>
      </c>
      <c r="J393">
        <f t="shared" si="120"/>
        <v>3466057.3617600002</v>
      </c>
      <c r="K393">
        <f t="shared" si="110"/>
        <v>3466057.3617600002</v>
      </c>
      <c r="L393">
        <f t="shared" si="111"/>
        <v>2475755.2584000002</v>
      </c>
      <c r="M393">
        <f t="shared" si="112"/>
        <v>1733028.6808800001</v>
      </c>
      <c r="N393">
        <f t="shared" si="108"/>
        <v>2786589.4568261327</v>
      </c>
      <c r="O393">
        <f t="shared" si="115"/>
        <v>1733028.6808799999</v>
      </c>
      <c r="P393" s="12">
        <f t="shared" si="113"/>
        <v>4519618.1377061326</v>
      </c>
      <c r="Q393" s="152">
        <f t="shared" si="123"/>
        <v>7235436.3945025988</v>
      </c>
      <c r="R393" s="152">
        <f t="shared" si="116"/>
        <v>10022025.851328731</v>
      </c>
      <c r="S393" s="150">
        <f t="shared" si="124"/>
        <v>0.61551704202456703</v>
      </c>
      <c r="T393">
        <f t="shared" si="106"/>
        <v>41072779.736855999</v>
      </c>
      <c r="U393">
        <f t="shared" si="117"/>
        <v>12808615.308154862</v>
      </c>
      <c r="V393">
        <f t="shared" si="114"/>
        <v>3.2066526122231331</v>
      </c>
      <c r="W393">
        <f t="shared" si="118"/>
        <v>3.2066526122231332E-3</v>
      </c>
    </row>
    <row r="394" spans="2:23">
      <c r="B394" s="15">
        <v>43169</v>
      </c>
      <c r="C394" s="12">
        <f>VLOOKUP(B394,'Hash distribution and Revenue '!$B$130:$Q$748,16,0)</f>
        <v>10826735.423419788</v>
      </c>
      <c r="D394">
        <f>VLOOKUP(B394,'Hash distribution and Revenue '!A396:Q1014,3,0)</f>
        <v>24.918422580000001</v>
      </c>
      <c r="E394" s="12">
        <f t="shared" si="121"/>
        <v>24918422.580000002</v>
      </c>
      <c r="F394" s="12">
        <f t="shared" ref="F394:F425" si="125">E394/13</f>
        <v>1916801.7369230771</v>
      </c>
      <c r="G394">
        <f t="shared" si="107"/>
        <v>59804214.192000009</v>
      </c>
      <c r="H394">
        <f t="shared" si="119"/>
        <v>7595135.2023840016</v>
      </c>
      <c r="I394" s="21">
        <f t="shared" si="122"/>
        <v>6554969.0484017152</v>
      </c>
      <c r="J394">
        <f t="shared" si="120"/>
        <v>3588252.8515200005</v>
      </c>
      <c r="K394">
        <f t="shared" si="110"/>
        <v>3588252.8515200005</v>
      </c>
      <c r="L394">
        <f t="shared" si="111"/>
        <v>2563037.7510857149</v>
      </c>
      <c r="M394">
        <f t="shared" si="112"/>
        <v>1794126.4257600002</v>
      </c>
      <c r="N394">
        <f t="shared" si="108"/>
        <v>2884830.3766659647</v>
      </c>
      <c r="O394">
        <f t="shared" si="115"/>
        <v>1794126.42576</v>
      </c>
      <c r="P394" s="12">
        <f t="shared" si="113"/>
        <v>4678956.8024259647</v>
      </c>
      <c r="Q394" s="152">
        <f t="shared" si="123"/>
        <v>6147778.6209938237</v>
      </c>
      <c r="R394" s="152">
        <f t="shared" si="116"/>
        <v>9032608.9976597875</v>
      </c>
      <c r="S394" s="150">
        <f t="shared" si="124"/>
        <v>0.56783308915957187</v>
      </c>
      <c r="T394">
        <f t="shared" si="106"/>
        <v>42520796.290512003</v>
      </c>
      <c r="U394">
        <f t="shared" si="117"/>
        <v>11917439.374325752</v>
      </c>
      <c r="V394">
        <f t="shared" si="114"/>
        <v>3.5679473547074525</v>
      </c>
      <c r="W394">
        <f t="shared" si="118"/>
        <v>3.5679473547074523E-3</v>
      </c>
    </row>
    <row r="395" spans="2:23">
      <c r="B395" s="15">
        <v>43172</v>
      </c>
      <c r="C395" s="12">
        <f>VLOOKUP(B395,'Hash distribution and Revenue '!$B$130:$Q$748,16,0)</f>
        <v>11193119.132672573</v>
      </c>
      <c r="D395">
        <f>VLOOKUP(B395,'Hash distribution and Revenue '!A397:Q1015,3,0)</f>
        <v>24.840322329999999</v>
      </c>
      <c r="E395" s="12">
        <f t="shared" si="121"/>
        <v>24840322.329999998</v>
      </c>
      <c r="F395" s="12">
        <f t="shared" si="125"/>
        <v>1910794.0253846152</v>
      </c>
      <c r="G395">
        <f t="shared" si="107"/>
        <v>59616773.592</v>
      </c>
      <c r="H395">
        <f t="shared" si="119"/>
        <v>7571330.2461839998</v>
      </c>
      <c r="I395" s="21">
        <f t="shared" si="122"/>
        <v>6534424.2197802858</v>
      </c>
      <c r="J395">
        <f t="shared" si="120"/>
        <v>3577006.4155199998</v>
      </c>
      <c r="K395">
        <f t="shared" si="110"/>
        <v>3577006.4155199998</v>
      </c>
      <c r="L395">
        <f t="shared" si="111"/>
        <v>2555004.5825142856</v>
      </c>
      <c r="M395">
        <f t="shared" si="112"/>
        <v>1788503.2077599999</v>
      </c>
      <c r="N395">
        <f t="shared" si="108"/>
        <v>2875788.6336382157</v>
      </c>
      <c r="O395">
        <f t="shared" si="115"/>
        <v>1788503.2077600001</v>
      </c>
      <c r="P395" s="12">
        <f t="shared" si="113"/>
        <v>4664291.8413982159</v>
      </c>
      <c r="Q395" s="152">
        <f t="shared" si="123"/>
        <v>6528827.2912743567</v>
      </c>
      <c r="R395" s="152">
        <f t="shared" si="116"/>
        <v>9404615.9249125719</v>
      </c>
      <c r="S395" s="150">
        <f t="shared" si="124"/>
        <v>0.58328935964031625</v>
      </c>
      <c r="T395">
        <f t="shared" si="106"/>
        <v>42387526.023911998</v>
      </c>
      <c r="U395">
        <f t="shared" si="117"/>
        <v>12280404.558550788</v>
      </c>
      <c r="V395">
        <f t="shared" si="114"/>
        <v>3.4516392209894877</v>
      </c>
      <c r="W395">
        <f t="shared" si="118"/>
        <v>3.4516392209894878E-3</v>
      </c>
    </row>
    <row r="396" spans="2:23">
      <c r="B396" s="15">
        <v>43175</v>
      </c>
      <c r="C396" s="12">
        <f>VLOOKUP(B396,'Hash distribution and Revenue '!$B$130:$Q$748,16,0)</f>
        <v>10160029.322957616</v>
      </c>
      <c r="D396">
        <f>VLOOKUP(B396,'Hash distribution and Revenue '!A398:Q1016,3,0)</f>
        <v>24.863690460000001</v>
      </c>
      <c r="E396" s="12">
        <f t="shared" si="121"/>
        <v>24863690.460000001</v>
      </c>
      <c r="F396" s="12">
        <f t="shared" si="125"/>
        <v>1912591.5738461539</v>
      </c>
      <c r="G396">
        <f t="shared" si="107"/>
        <v>59672857.104000002</v>
      </c>
      <c r="H396">
        <f t="shared" si="119"/>
        <v>7578452.8522080006</v>
      </c>
      <c r="I396" s="21">
        <f t="shared" si="122"/>
        <v>6540571.373292</v>
      </c>
      <c r="J396">
        <f t="shared" si="120"/>
        <v>3580371.4262399999</v>
      </c>
      <c r="K396">
        <f t="shared" si="110"/>
        <v>3580371.4262399999</v>
      </c>
      <c r="L396">
        <f t="shared" si="111"/>
        <v>2557408.1616000002</v>
      </c>
      <c r="M396">
        <f t="shared" si="112"/>
        <v>1790185.71312</v>
      </c>
      <c r="N396">
        <f t="shared" si="108"/>
        <v>2878493.9851127509</v>
      </c>
      <c r="O396">
        <f t="shared" si="115"/>
        <v>1790185.7131200004</v>
      </c>
      <c r="P396" s="12">
        <f t="shared" si="113"/>
        <v>4668679.6982327513</v>
      </c>
      <c r="Q396" s="152">
        <f t="shared" si="123"/>
        <v>5491349.624724865</v>
      </c>
      <c r="R396" s="152">
        <f t="shared" si="116"/>
        <v>8369843.6098376159</v>
      </c>
      <c r="S396" s="150">
        <f t="shared" si="124"/>
        <v>0.54048560788270594</v>
      </c>
      <c r="T396">
        <f t="shared" si="106"/>
        <v>42427401.400944002</v>
      </c>
      <c r="U396">
        <f t="shared" si="117"/>
        <v>11248337.594950367</v>
      </c>
      <c r="V396">
        <f t="shared" si="114"/>
        <v>3.7718819374687529</v>
      </c>
      <c r="W396">
        <f t="shared" si="118"/>
        <v>3.7718819374687527E-3</v>
      </c>
    </row>
    <row r="397" spans="2:23">
      <c r="B397" s="15">
        <v>43178</v>
      </c>
      <c r="C397" s="12">
        <f>VLOOKUP(B397,'Hash distribution and Revenue '!$B$130:$Q$748,16,0)</f>
        <v>10003387.912729153</v>
      </c>
      <c r="D397">
        <f>VLOOKUP(B397,'Hash distribution and Revenue '!A399:Q1017,3,0)</f>
        <v>24.887058589999999</v>
      </c>
      <c r="E397" s="12">
        <f t="shared" si="121"/>
        <v>24887058.59</v>
      </c>
      <c r="F397" s="12">
        <f t="shared" si="125"/>
        <v>1914389.1223076922</v>
      </c>
      <c r="G397">
        <f t="shared" si="107"/>
        <v>59728940.615999997</v>
      </c>
      <c r="H397">
        <f t="shared" si="119"/>
        <v>7585575.4582319995</v>
      </c>
      <c r="I397" s="21">
        <f t="shared" si="122"/>
        <v>6546718.5268037142</v>
      </c>
      <c r="J397">
        <f t="shared" si="120"/>
        <v>3583736.4369599996</v>
      </c>
      <c r="K397">
        <f t="shared" si="110"/>
        <v>3583736.4369599996</v>
      </c>
      <c r="L397">
        <f t="shared" si="111"/>
        <v>2559811.7406857139</v>
      </c>
      <c r="M397">
        <f t="shared" si="112"/>
        <v>1791868.2184799998</v>
      </c>
      <c r="N397">
        <f t="shared" si="108"/>
        <v>2881199.3365872847</v>
      </c>
      <c r="O397">
        <f t="shared" si="115"/>
        <v>1791868.2184799993</v>
      </c>
      <c r="P397" s="12">
        <f t="shared" si="113"/>
        <v>4673067.555067284</v>
      </c>
      <c r="Q397" s="152">
        <f t="shared" si="123"/>
        <v>5330320.3576618694</v>
      </c>
      <c r="R397" s="152">
        <f t="shared" si="116"/>
        <v>8211519.6942491541</v>
      </c>
      <c r="S397" s="150">
        <f t="shared" si="124"/>
        <v>0.53285151032472922</v>
      </c>
      <c r="T397">
        <f t="shared" si="106"/>
        <v>42467276.777975999</v>
      </c>
      <c r="U397">
        <f t="shared" si="117"/>
        <v>11092719.030836439</v>
      </c>
      <c r="V397">
        <f t="shared" si="114"/>
        <v>3.8283919983839869</v>
      </c>
      <c r="W397">
        <f t="shared" si="118"/>
        <v>3.828391998383987E-3</v>
      </c>
    </row>
    <row r="398" spans="2:23">
      <c r="B398" s="15">
        <v>43181</v>
      </c>
      <c r="C398" s="12">
        <f>VLOOKUP(B398,'Hash distribution and Revenue '!$B$130:$Q$748,16,0)</f>
        <v>9961211.0103254393</v>
      </c>
      <c r="D398">
        <f>VLOOKUP(B398,'Hash distribution and Revenue '!A400:Q1018,3,0)</f>
        <v>24.504394820000002</v>
      </c>
      <c r="E398" s="12">
        <f t="shared" si="121"/>
        <v>24504394.82</v>
      </c>
      <c r="F398" s="12">
        <f t="shared" si="125"/>
        <v>1884953.4476923076</v>
      </c>
      <c r="G398">
        <f t="shared" si="107"/>
        <v>58810547.567999996</v>
      </c>
      <c r="H398">
        <f t="shared" si="119"/>
        <v>7468939.5411359994</v>
      </c>
      <c r="I398" s="21">
        <f t="shared" si="122"/>
        <v>6446056.0887925709</v>
      </c>
      <c r="J398">
        <f t="shared" si="120"/>
        <v>3528632.8540799995</v>
      </c>
      <c r="K398">
        <f t="shared" si="110"/>
        <v>3528632.8540799995</v>
      </c>
      <c r="L398">
        <f t="shared" si="111"/>
        <v>2520452.0386285712</v>
      </c>
      <c r="M398">
        <f t="shared" si="112"/>
        <v>1764316.4270399997</v>
      </c>
      <c r="N398">
        <f t="shared" si="108"/>
        <v>2836897.9742437652</v>
      </c>
      <c r="O398">
        <f t="shared" si="115"/>
        <v>1764316.42704</v>
      </c>
      <c r="P398" s="12">
        <f t="shared" si="113"/>
        <v>4601214.4012837652</v>
      </c>
      <c r="Q398" s="152">
        <f t="shared" si="123"/>
        <v>5359996.6090416741</v>
      </c>
      <c r="R398" s="152">
        <f t="shared" si="116"/>
        <v>8196894.5832854398</v>
      </c>
      <c r="S398" s="150">
        <f t="shared" si="124"/>
        <v>0.53808684541324248</v>
      </c>
      <c r="T398">
        <f t="shared" si="106"/>
        <v>41814299.320847996</v>
      </c>
      <c r="U398">
        <f t="shared" si="117"/>
        <v>11033792.557529205</v>
      </c>
      <c r="V398">
        <f t="shared" si="114"/>
        <v>3.7896579170608824</v>
      </c>
      <c r="W398">
        <f t="shared" si="118"/>
        <v>3.7896579170608822E-3</v>
      </c>
    </row>
    <row r="399" spans="2:23">
      <c r="B399" s="15">
        <v>43184</v>
      </c>
      <c r="C399" s="12">
        <f>VLOOKUP(B399,'Hash distribution and Revenue '!$B$130:$Q$748,16,0)</f>
        <v>9754493.1377003267</v>
      </c>
      <c r="D399">
        <f>VLOOKUP(B399,'Hash distribution and Revenue '!A401:Q1019,3,0)</f>
        <v>24.653093040000002</v>
      </c>
      <c r="E399" s="12">
        <f t="shared" si="121"/>
        <v>24653093.040000003</v>
      </c>
      <c r="F399" s="12">
        <f t="shared" si="125"/>
        <v>1896391.7723076926</v>
      </c>
      <c r="G399">
        <f t="shared" si="107"/>
        <v>59167423.296000011</v>
      </c>
      <c r="H399">
        <f t="shared" si="119"/>
        <v>7514262.7585920012</v>
      </c>
      <c r="I399" s="21">
        <f t="shared" si="122"/>
        <v>6485172.2176937154</v>
      </c>
      <c r="J399">
        <f t="shared" si="120"/>
        <v>3550045.3977600005</v>
      </c>
      <c r="K399">
        <f t="shared" si="110"/>
        <v>3550045.3977600005</v>
      </c>
      <c r="L399">
        <f t="shared" si="111"/>
        <v>2535746.7126857149</v>
      </c>
      <c r="M399">
        <f t="shared" si="112"/>
        <v>1775022.6988800003</v>
      </c>
      <c r="N399">
        <f t="shared" si="108"/>
        <v>2854112.9139388832</v>
      </c>
      <c r="O399">
        <f t="shared" si="115"/>
        <v>1775022.6988800005</v>
      </c>
      <c r="P399" s="12">
        <f t="shared" si="113"/>
        <v>4629135.6128188837</v>
      </c>
      <c r="Q399" s="152">
        <f t="shared" si="123"/>
        <v>5125357.524881443</v>
      </c>
      <c r="R399" s="152">
        <f t="shared" si="116"/>
        <v>7979470.4388203267</v>
      </c>
      <c r="S399" s="150">
        <f t="shared" si="124"/>
        <v>0.52543555595650082</v>
      </c>
      <c r="T399">
        <f t="shared" si="106"/>
        <v>42068037.963456005</v>
      </c>
      <c r="U399">
        <f t="shared" si="117"/>
        <v>10833583.35275921</v>
      </c>
      <c r="V399">
        <f t="shared" si="114"/>
        <v>3.8831138870355093</v>
      </c>
      <c r="W399">
        <f t="shared" si="118"/>
        <v>3.8831138870355094E-3</v>
      </c>
    </row>
    <row r="400" spans="2:23">
      <c r="B400" s="15">
        <v>43187</v>
      </c>
      <c r="C400" s="12">
        <f>VLOOKUP(B400,'Hash distribution and Revenue '!$B$130:$Q$748,16,0)</f>
        <v>9072862.8444508761</v>
      </c>
      <c r="D400">
        <f>VLOOKUP(B400,'Hash distribution and Revenue '!A402:Q1020,3,0)</f>
        <v>24.49077432</v>
      </c>
      <c r="E400" s="12">
        <f t="shared" si="121"/>
        <v>24490774.32</v>
      </c>
      <c r="F400" s="12">
        <f t="shared" si="125"/>
        <v>1883905.7169230769</v>
      </c>
      <c r="G400">
        <f t="shared" si="107"/>
        <v>58777858.368000001</v>
      </c>
      <c r="H400">
        <f t="shared" si="119"/>
        <v>7464788.0127360001</v>
      </c>
      <c r="I400" s="21">
        <f t="shared" si="122"/>
        <v>6442473.1189782862</v>
      </c>
      <c r="J400">
        <f t="shared" si="120"/>
        <v>3526671.50208</v>
      </c>
      <c r="K400">
        <f t="shared" si="110"/>
        <v>3526671.50208</v>
      </c>
      <c r="L400">
        <f t="shared" si="111"/>
        <v>2519051.0729142856</v>
      </c>
      <c r="M400">
        <f t="shared" si="112"/>
        <v>1763335.75104</v>
      </c>
      <c r="N400">
        <f t="shared" si="108"/>
        <v>2835321.1155152791</v>
      </c>
      <c r="O400">
        <f t="shared" si="115"/>
        <v>1763335.75104</v>
      </c>
      <c r="P400" s="12">
        <f t="shared" si="113"/>
        <v>4598656.8665552791</v>
      </c>
      <c r="Q400" s="152">
        <f t="shared" si="123"/>
        <v>4474205.977895597</v>
      </c>
      <c r="R400" s="152">
        <f t="shared" si="116"/>
        <v>7309527.0934108756</v>
      </c>
      <c r="S400" s="150">
        <f t="shared" si="124"/>
        <v>0.49314158657563095</v>
      </c>
      <c r="T400">
        <f t="shared" si="106"/>
        <v>41791057.299648002</v>
      </c>
      <c r="U400">
        <f t="shared" si="117"/>
        <v>10144848.208926154</v>
      </c>
      <c r="V400">
        <f t="shared" si="114"/>
        <v>4.1194364310820619</v>
      </c>
      <c r="W400">
        <f t="shared" si="118"/>
        <v>4.1194364310820622E-3</v>
      </c>
    </row>
    <row r="401" spans="2:23">
      <c r="B401" s="15">
        <v>43190</v>
      </c>
      <c r="C401" s="12">
        <f>VLOOKUP(B401,'Hash distribution and Revenue '!$B$130:$Q$748,16,0)</f>
        <v>8089754.3059812933</v>
      </c>
      <c r="D401">
        <f>VLOOKUP(B401,'Hash distribution and Revenue '!A403:Q1021,3,0)</f>
        <v>24.908789540000001</v>
      </c>
      <c r="E401" s="12">
        <f t="shared" si="121"/>
        <v>24908789.539999999</v>
      </c>
      <c r="F401" s="12">
        <f t="shared" si="125"/>
        <v>1916060.7338461538</v>
      </c>
      <c r="G401">
        <f t="shared" si="107"/>
        <v>59781094.895999998</v>
      </c>
      <c r="H401">
        <f t="shared" si="119"/>
        <v>7592199.0517919995</v>
      </c>
      <c r="I401" s="21">
        <f t="shared" si="122"/>
        <v>6552435.0084222853</v>
      </c>
      <c r="J401">
        <f t="shared" si="120"/>
        <v>3586865.6937599997</v>
      </c>
      <c r="K401">
        <f t="shared" si="110"/>
        <v>3586865.6937599997</v>
      </c>
      <c r="L401">
        <f t="shared" si="111"/>
        <v>2562046.9241142855</v>
      </c>
      <c r="M401">
        <f t="shared" si="112"/>
        <v>1793432.8468799999</v>
      </c>
      <c r="N401">
        <f t="shared" si="108"/>
        <v>2883715.1501173163</v>
      </c>
      <c r="O401">
        <f t="shared" si="115"/>
        <v>1793432.8468800001</v>
      </c>
      <c r="P401" s="12">
        <f t="shared" si="113"/>
        <v>4677147.9969973164</v>
      </c>
      <c r="Q401" s="152">
        <f t="shared" si="123"/>
        <v>3412606.308983977</v>
      </c>
      <c r="R401" s="152">
        <f t="shared" si="116"/>
        <v>6296321.4591012932</v>
      </c>
      <c r="S401" s="150">
        <f t="shared" si="124"/>
        <v>0.42184301029523358</v>
      </c>
      <c r="T401">
        <f t="shared" si="106"/>
        <v>42504358.471055999</v>
      </c>
      <c r="U401">
        <f t="shared" si="117"/>
        <v>9180036.6092186086</v>
      </c>
      <c r="V401">
        <f t="shared" si="114"/>
        <v>4.6300859441424285</v>
      </c>
      <c r="W401">
        <f t="shared" si="118"/>
        <v>4.6300859441424282E-3</v>
      </c>
    </row>
    <row r="402" spans="2:23">
      <c r="B402" s="15">
        <v>43193</v>
      </c>
      <c r="C402" s="12">
        <f>VLOOKUP(B402,'Hash distribution and Revenue '!$B$130:$Q$748,16,0)</f>
        <v>8769875.8318537548</v>
      </c>
      <c r="D402">
        <f>VLOOKUP(B402,'Hash distribution and Revenue '!A404:Q1022,3,0)</f>
        <v>25.653102319999999</v>
      </c>
      <c r="E402" s="12">
        <f t="shared" si="121"/>
        <v>25653102.32</v>
      </c>
      <c r="F402" s="12">
        <f t="shared" si="125"/>
        <v>1973315.5630769231</v>
      </c>
      <c r="G402">
        <f t="shared" si="107"/>
        <v>61567445.568000004</v>
      </c>
      <c r="H402">
        <f t="shared" si="119"/>
        <v>7819065.5871360004</v>
      </c>
      <c r="I402" s="21">
        <f t="shared" si="122"/>
        <v>6748231.8017211435</v>
      </c>
      <c r="J402">
        <f t="shared" si="120"/>
        <v>3694046.7340800003</v>
      </c>
      <c r="K402">
        <f t="shared" si="110"/>
        <v>3694046.7340800003</v>
      </c>
      <c r="L402">
        <f t="shared" si="111"/>
        <v>2638604.8100571432</v>
      </c>
      <c r="M402">
        <f t="shared" si="112"/>
        <v>1847023.3670400002</v>
      </c>
      <c r="N402">
        <f t="shared" si="108"/>
        <v>2969884.975297506</v>
      </c>
      <c r="O402">
        <f t="shared" si="115"/>
        <v>1847023.3670399999</v>
      </c>
      <c r="P402" s="12">
        <f t="shared" si="113"/>
        <v>4816908.3423375059</v>
      </c>
      <c r="Q402" s="152">
        <f t="shared" si="123"/>
        <v>3952967.4895162489</v>
      </c>
      <c r="R402" s="152">
        <f t="shared" si="116"/>
        <v>6922852.4648137549</v>
      </c>
      <c r="S402" s="150">
        <f t="shared" si="124"/>
        <v>0.45074383780422128</v>
      </c>
      <c r="T402">
        <f t="shared" si="106"/>
        <v>43774453.798848003</v>
      </c>
      <c r="U402">
        <f t="shared" si="117"/>
        <v>9892737.4401112609</v>
      </c>
      <c r="V402">
        <f t="shared" si="114"/>
        <v>4.4249080766420992</v>
      </c>
      <c r="W402">
        <f t="shared" si="118"/>
        <v>4.4249080766420989E-3</v>
      </c>
    </row>
    <row r="403" spans="2:23">
      <c r="B403" s="15">
        <v>43196</v>
      </c>
      <c r="C403" s="12">
        <f>VLOOKUP(B403,'Hash distribution and Revenue '!$B$130:$Q$748,16,0)</f>
        <v>8071468.7007720973</v>
      </c>
      <c r="D403">
        <f>VLOOKUP(B403,'Hash distribution and Revenue '!A405:Q1023,3,0)</f>
        <v>26.526747480000001</v>
      </c>
      <c r="E403" s="12">
        <f t="shared" si="121"/>
        <v>26526747.48</v>
      </c>
      <c r="F403" s="12">
        <f t="shared" si="125"/>
        <v>2040519.036923077</v>
      </c>
      <c r="G403">
        <f t="shared" si="107"/>
        <v>63664193.952000007</v>
      </c>
      <c r="H403">
        <f t="shared" si="119"/>
        <v>8085352.6319040013</v>
      </c>
      <c r="I403" s="21">
        <f t="shared" si="122"/>
        <v>6978050.4013817152</v>
      </c>
      <c r="J403">
        <f t="shared" si="120"/>
        <v>3819851.6371200001</v>
      </c>
      <c r="K403">
        <f t="shared" si="110"/>
        <v>3819851.6371200001</v>
      </c>
      <c r="L403">
        <f t="shared" si="111"/>
        <v>2728465.4550857148</v>
      </c>
      <c r="M403">
        <f t="shared" si="112"/>
        <v>1909925.81856</v>
      </c>
      <c r="N403">
        <f t="shared" si="108"/>
        <v>3071027.7377618547</v>
      </c>
      <c r="O403">
        <f t="shared" si="115"/>
        <v>1909925.81856</v>
      </c>
      <c r="P403" s="12">
        <f t="shared" si="113"/>
        <v>4980953.5563218547</v>
      </c>
      <c r="Q403" s="152">
        <f t="shared" si="123"/>
        <v>3090515.1444502426</v>
      </c>
      <c r="R403" s="152">
        <f t="shared" si="116"/>
        <v>6161542.8822120968</v>
      </c>
      <c r="S403" s="150">
        <f t="shared" si="124"/>
        <v>0.38289377795079738</v>
      </c>
      <c r="T403">
        <f t="shared" si="106"/>
        <v>45265241.899872005</v>
      </c>
      <c r="U403">
        <f t="shared" si="117"/>
        <v>9232570.619973952</v>
      </c>
      <c r="V403">
        <f t="shared" si="114"/>
        <v>4.9027777596354536</v>
      </c>
      <c r="W403">
        <f t="shared" si="118"/>
        <v>4.902777759635454E-3</v>
      </c>
    </row>
    <row r="404" spans="2:23">
      <c r="B404" s="15">
        <v>43199</v>
      </c>
      <c r="C404" s="12">
        <f>VLOOKUP(B404,'Hash distribution and Revenue '!$B$130:$Q$748,16,0)</f>
        <v>8529915.5785860065</v>
      </c>
      <c r="D404">
        <f>VLOOKUP(B404,'Hash distribution and Revenue '!A406:Q1024,3,0)</f>
        <v>27.476916429999999</v>
      </c>
      <c r="E404" s="12">
        <f t="shared" si="121"/>
        <v>27476916.43</v>
      </c>
      <c r="F404" s="12">
        <f t="shared" si="125"/>
        <v>2113608.9561538463</v>
      </c>
      <c r="G404">
        <f t="shared" si="107"/>
        <v>65944599.432000004</v>
      </c>
      <c r="H404">
        <f t="shared" si="119"/>
        <v>8374964.1278640004</v>
      </c>
      <c r="I404" s="21">
        <f t="shared" si="122"/>
        <v>7227999.1306002866</v>
      </c>
      <c r="J404">
        <f t="shared" si="120"/>
        <v>3956675.9659199999</v>
      </c>
      <c r="K404">
        <f t="shared" si="110"/>
        <v>3956675.9659199999</v>
      </c>
      <c r="L404">
        <f t="shared" si="111"/>
        <v>2826197.1185142859</v>
      </c>
      <c r="M404">
        <f t="shared" si="112"/>
        <v>1978337.9829599999</v>
      </c>
      <c r="N404">
        <f t="shared" si="108"/>
        <v>3181029.73492378</v>
      </c>
      <c r="O404">
        <f t="shared" si="115"/>
        <v>1978337.9829599997</v>
      </c>
      <c r="P404" s="12">
        <f t="shared" si="113"/>
        <v>5159367.7178837797</v>
      </c>
      <c r="Q404" s="152">
        <f t="shared" si="123"/>
        <v>3370547.8607022269</v>
      </c>
      <c r="R404" s="152">
        <f t="shared" si="116"/>
        <v>6551577.5956260068</v>
      </c>
      <c r="S404" s="150">
        <f t="shared" si="124"/>
        <v>0.39514433989989833</v>
      </c>
      <c r="T404">
        <f t="shared" si="106"/>
        <v>46886610.196152002</v>
      </c>
      <c r="U404">
        <f t="shared" si="117"/>
        <v>9732607.3305497877</v>
      </c>
      <c r="V404">
        <f t="shared" si="114"/>
        <v>4.8174768182601087</v>
      </c>
      <c r="W404">
        <f t="shared" si="118"/>
        <v>4.8174768182601083E-3</v>
      </c>
    </row>
    <row r="405" spans="2:23">
      <c r="B405" s="15">
        <v>43202</v>
      </c>
      <c r="C405" s="12">
        <f>VLOOKUP(B405,'Hash distribution and Revenue '!$B$130:$Q$748,16,0)</f>
        <v>9857879.9118252657</v>
      </c>
      <c r="D405">
        <f>VLOOKUP(B405,'Hash distribution and Revenue '!A407:Q1025,3,0)</f>
        <v>27.2525133</v>
      </c>
      <c r="E405" s="12">
        <f t="shared" si="121"/>
        <v>27252513.300000001</v>
      </c>
      <c r="F405" s="12">
        <f t="shared" si="125"/>
        <v>2096347.1769230771</v>
      </c>
      <c r="G405">
        <f t="shared" si="107"/>
        <v>65406031.920000002</v>
      </c>
      <c r="H405">
        <f t="shared" si="119"/>
        <v>8306566.0538400002</v>
      </c>
      <c r="I405" s="21">
        <f t="shared" si="122"/>
        <v>7168968.2843742864</v>
      </c>
      <c r="J405">
        <f t="shared" si="120"/>
        <v>3924361.9152000002</v>
      </c>
      <c r="K405">
        <f t="shared" si="110"/>
        <v>3924361.9152000002</v>
      </c>
      <c r="L405">
        <f t="shared" si="111"/>
        <v>2803115.6537142857</v>
      </c>
      <c r="M405">
        <f t="shared" si="112"/>
        <v>1962180.9576000001</v>
      </c>
      <c r="N405">
        <f t="shared" si="108"/>
        <v>3155050.3630769239</v>
      </c>
      <c r="O405">
        <f t="shared" si="115"/>
        <v>1962180.9575999998</v>
      </c>
      <c r="P405" s="12">
        <f t="shared" si="113"/>
        <v>5117231.3206769237</v>
      </c>
      <c r="Q405" s="152">
        <f t="shared" si="123"/>
        <v>4740648.591148342</v>
      </c>
      <c r="R405" s="152">
        <f t="shared" si="116"/>
        <v>7895698.9542252664</v>
      </c>
      <c r="S405" s="150">
        <f t="shared" si="124"/>
        <v>0.48089940570908951</v>
      </c>
      <c r="T405">
        <f t="shared" si="106"/>
        <v>46503688.695119999</v>
      </c>
      <c r="U405">
        <f t="shared" si="117"/>
        <v>11050749.31730219</v>
      </c>
      <c r="V405">
        <f t="shared" si="114"/>
        <v>4.2081932509598277</v>
      </c>
      <c r="W405">
        <f t="shared" si="118"/>
        <v>4.2081932509598274E-3</v>
      </c>
    </row>
    <row r="406" spans="2:23">
      <c r="B406" s="15">
        <v>43205</v>
      </c>
      <c r="C406" s="12">
        <f>VLOOKUP(B406,'Hash distribution and Revenue '!$B$130:$Q$748,16,0)</f>
        <v>9857278.4861569945</v>
      </c>
      <c r="D406">
        <f>VLOOKUP(B406,'Hash distribution and Revenue '!A408:Q1026,3,0)</f>
        <v>28.224926849999999</v>
      </c>
      <c r="E406" s="12">
        <f t="shared" si="121"/>
        <v>28224926.849999998</v>
      </c>
      <c r="F406" s="12">
        <f t="shared" si="125"/>
        <v>2171148.2192307692</v>
      </c>
      <c r="G406">
        <f t="shared" si="107"/>
        <v>67739824.439999998</v>
      </c>
      <c r="H406">
        <f t="shared" si="119"/>
        <v>8602957.703879999</v>
      </c>
      <c r="I406" s="21">
        <f t="shared" si="122"/>
        <v>7424768.614512857</v>
      </c>
      <c r="J406">
        <f t="shared" si="120"/>
        <v>4064389.4663999998</v>
      </c>
      <c r="K406">
        <f t="shared" si="110"/>
        <v>4064389.4663999998</v>
      </c>
      <c r="L406">
        <f t="shared" si="111"/>
        <v>2903135.3331428571</v>
      </c>
      <c r="M406">
        <f t="shared" si="112"/>
        <v>2032194.7331999999</v>
      </c>
      <c r="N406">
        <f t="shared" si="108"/>
        <v>3267627.6395363542</v>
      </c>
      <c r="O406">
        <f t="shared" si="115"/>
        <v>2032194.7332000001</v>
      </c>
      <c r="P406" s="12">
        <f t="shared" si="113"/>
        <v>5299822.3727363544</v>
      </c>
      <c r="Q406" s="152">
        <f t="shared" si="123"/>
        <v>4557456.1134206401</v>
      </c>
      <c r="R406" s="152">
        <f t="shared" si="116"/>
        <v>7825083.7529569939</v>
      </c>
      <c r="S406" s="150">
        <f t="shared" si="124"/>
        <v>0.46234425859235634</v>
      </c>
      <c r="T406">
        <f t="shared" si="106"/>
        <v>48163015.176839992</v>
      </c>
      <c r="U406">
        <f t="shared" si="117"/>
        <v>11092711.392493349</v>
      </c>
      <c r="V406">
        <f t="shared" si="114"/>
        <v>4.3418613784031947</v>
      </c>
      <c r="W406">
        <f t="shared" si="118"/>
        <v>4.3418613784031949E-3</v>
      </c>
    </row>
    <row r="407" spans="2:23">
      <c r="B407" s="15">
        <v>43208</v>
      </c>
      <c r="C407" s="12">
        <f>VLOOKUP(B407,'Hash distribution and Revenue '!$B$130:$Q$748,16,0)</f>
        <v>9611944.1135469452</v>
      </c>
      <c r="D407">
        <f>VLOOKUP(B407,'Hash distribution and Revenue '!A409:Q1027,3,0)</f>
        <v>28.081059669999998</v>
      </c>
      <c r="E407" s="12">
        <f t="shared" si="121"/>
        <v>28081059.669999998</v>
      </c>
      <c r="F407" s="12">
        <f t="shared" si="125"/>
        <v>2160081.5130769229</v>
      </c>
      <c r="G407">
        <f t="shared" si="107"/>
        <v>67394543.207999989</v>
      </c>
      <c r="H407">
        <f t="shared" si="119"/>
        <v>8559106.9874159992</v>
      </c>
      <c r="I407" s="21">
        <f t="shared" si="122"/>
        <v>7386923.325191142</v>
      </c>
      <c r="J407">
        <f t="shared" si="120"/>
        <v>4043672.5924799992</v>
      </c>
      <c r="K407">
        <f t="shared" si="110"/>
        <v>4043672.5924799992</v>
      </c>
      <c r="L407">
        <f t="shared" si="111"/>
        <v>2888337.5660571423</v>
      </c>
      <c r="M407">
        <f t="shared" si="112"/>
        <v>2021836.2962399996</v>
      </c>
      <c r="N407">
        <f t="shared" si="108"/>
        <v>3250971.9941102914</v>
      </c>
      <c r="O407">
        <f t="shared" si="115"/>
        <v>2021836.2962399996</v>
      </c>
      <c r="P407" s="12">
        <f t="shared" si="113"/>
        <v>5272808.2903502909</v>
      </c>
      <c r="Q407" s="152">
        <f t="shared" si="123"/>
        <v>4339135.8231966542</v>
      </c>
      <c r="R407" s="152">
        <f t="shared" si="116"/>
        <v>7590107.8173069451</v>
      </c>
      <c r="S407" s="150">
        <f t="shared" si="124"/>
        <v>0.45143165336148122</v>
      </c>
      <c r="T407">
        <f t="shared" si="106"/>
        <v>47917520.220887989</v>
      </c>
      <c r="U407">
        <f t="shared" si="117"/>
        <v>10841079.811417237</v>
      </c>
      <c r="V407">
        <f t="shared" si="114"/>
        <v>4.4199951531049386</v>
      </c>
      <c r="W407">
        <f t="shared" si="118"/>
        <v>4.4199951531049388E-3</v>
      </c>
    </row>
    <row r="408" spans="2:23">
      <c r="B408" s="15">
        <v>43211</v>
      </c>
      <c r="C408" s="12">
        <f>VLOOKUP(B408,'Hash distribution and Revenue '!$B$130:$Q$748,16,0)</f>
        <v>11104062.182292877</v>
      </c>
      <c r="D408">
        <f>VLOOKUP(B408,'Hash distribution and Revenue '!A410:Q1028,3,0)</f>
        <v>29.77021779</v>
      </c>
      <c r="E408" s="12">
        <f t="shared" si="121"/>
        <v>29770217.789999999</v>
      </c>
      <c r="F408" s="12">
        <f t="shared" si="125"/>
        <v>2290016.7530769231</v>
      </c>
      <c r="G408">
        <f t="shared" si="107"/>
        <v>71448522.69600001</v>
      </c>
      <c r="H408">
        <f t="shared" si="119"/>
        <v>9073962.3823920023</v>
      </c>
      <c r="I408" s="21">
        <f t="shared" si="122"/>
        <v>7831268.4340722868</v>
      </c>
      <c r="J408">
        <f t="shared" si="120"/>
        <v>4286911.3617600007</v>
      </c>
      <c r="K408">
        <f t="shared" si="110"/>
        <v>4286911.3617600007</v>
      </c>
      <c r="L408">
        <f t="shared" si="111"/>
        <v>3062079.5441142861</v>
      </c>
      <c r="M408">
        <f t="shared" si="112"/>
        <v>2143455.6808800003</v>
      </c>
      <c r="N408">
        <f t="shared" si="108"/>
        <v>3446527.4968682826</v>
      </c>
      <c r="O408">
        <f t="shared" si="115"/>
        <v>2143455.6808800008</v>
      </c>
      <c r="P408" s="12">
        <f t="shared" si="113"/>
        <v>5589983.1777482834</v>
      </c>
      <c r="Q408" s="152">
        <f t="shared" si="123"/>
        <v>5514079.0045445934</v>
      </c>
      <c r="R408" s="152">
        <f t="shared" si="116"/>
        <v>8960606.501412876</v>
      </c>
      <c r="S408" s="150">
        <f t="shared" si="124"/>
        <v>0.49658214390564515</v>
      </c>
      <c r="T408">
        <f t="shared" si="106"/>
        <v>50799899.636856005</v>
      </c>
      <c r="U408">
        <f t="shared" si="117"/>
        <v>12407133.998281159</v>
      </c>
      <c r="V408">
        <f t="shared" si="114"/>
        <v>4.0944104935026608</v>
      </c>
      <c r="W408">
        <f t="shared" si="118"/>
        <v>4.0944104935026612E-3</v>
      </c>
    </row>
    <row r="409" spans="2:23">
      <c r="B409" s="15">
        <v>43214</v>
      </c>
      <c r="C409" s="12">
        <f>VLOOKUP(B409,'Hash distribution and Revenue '!$B$130:$Q$748,16,0)</f>
        <v>12161693.628025664</v>
      </c>
      <c r="D409">
        <f>VLOOKUP(B409,'Hash distribution and Revenue '!A411:Q1029,3,0)</f>
        <v>29.909466519999999</v>
      </c>
      <c r="E409" s="12">
        <f t="shared" si="121"/>
        <v>29909466.52</v>
      </c>
      <c r="F409" s="12">
        <f t="shared" si="125"/>
        <v>2300728.193846154</v>
      </c>
      <c r="G409">
        <f t="shared" si="107"/>
        <v>71782719.648000002</v>
      </c>
      <c r="H409">
        <f t="shared" si="119"/>
        <v>9116405.3952959999</v>
      </c>
      <c r="I409" s="21">
        <f t="shared" si="122"/>
        <v>7867898.8071325719</v>
      </c>
      <c r="J409">
        <f t="shared" si="120"/>
        <v>4306963.1788799996</v>
      </c>
      <c r="K409">
        <f t="shared" si="110"/>
        <v>4306963.1788799996</v>
      </c>
      <c r="L409">
        <f t="shared" si="111"/>
        <v>3076402.2706285715</v>
      </c>
      <c r="M409">
        <f t="shared" si="112"/>
        <v>2153481.5894399998</v>
      </c>
      <c r="N409">
        <f t="shared" si="108"/>
        <v>3462648.4597794171</v>
      </c>
      <c r="O409">
        <f t="shared" si="115"/>
        <v>2153481.5894399993</v>
      </c>
      <c r="P409" s="12">
        <f t="shared" si="113"/>
        <v>5616130.0492194165</v>
      </c>
      <c r="Q409" s="152">
        <f t="shared" si="123"/>
        <v>6545563.5788062476</v>
      </c>
      <c r="R409" s="152">
        <f t="shared" si="116"/>
        <v>10008212.038585665</v>
      </c>
      <c r="S409" s="150">
        <f t="shared" si="124"/>
        <v>0.53821151716258597</v>
      </c>
      <c r="T409">
        <f t="shared" si="106"/>
        <v>51037513.669727996</v>
      </c>
      <c r="U409">
        <f t="shared" si="117"/>
        <v>13470860.498365082</v>
      </c>
      <c r="V409">
        <f t="shared" si="114"/>
        <v>3.7887344818040591</v>
      </c>
      <c r="W409">
        <f t="shared" si="118"/>
        <v>3.7887344818040591E-3</v>
      </c>
    </row>
    <row r="410" spans="2:23">
      <c r="B410" s="15">
        <v>43217</v>
      </c>
      <c r="C410" s="12">
        <f>VLOOKUP(B410,'Hash distribution and Revenue '!$B$130:$Q$748,16,0)</f>
        <v>10484024.04336256</v>
      </c>
      <c r="D410">
        <f>VLOOKUP(B410,'Hash distribution and Revenue '!A412:Q1030,3,0)</f>
        <v>29.146052610000002</v>
      </c>
      <c r="E410" s="12">
        <f t="shared" si="121"/>
        <v>29146052.610000003</v>
      </c>
      <c r="F410" s="12">
        <f t="shared" si="125"/>
        <v>2242004.0469230772</v>
      </c>
      <c r="G410">
        <f t="shared" si="107"/>
        <v>69950526.264000013</v>
      </c>
      <c r="H410">
        <f t="shared" si="119"/>
        <v>8883716.8355280012</v>
      </c>
      <c r="I410" s="21">
        <f t="shared" si="122"/>
        <v>7667077.3251505736</v>
      </c>
      <c r="J410">
        <f t="shared" si="120"/>
        <v>4197031.575840001</v>
      </c>
      <c r="K410">
        <f t="shared" si="110"/>
        <v>4197031.575840001</v>
      </c>
      <c r="L410">
        <f t="shared" si="111"/>
        <v>2997879.6970285722</v>
      </c>
      <c r="M410">
        <f t="shared" si="112"/>
        <v>2098515.7879200005</v>
      </c>
      <c r="N410">
        <f t="shared" si="108"/>
        <v>3374267.2779262387</v>
      </c>
      <c r="O410">
        <f t="shared" si="115"/>
        <v>2098515.7879200005</v>
      </c>
      <c r="P410" s="12">
        <f t="shared" si="113"/>
        <v>5472783.0658462392</v>
      </c>
      <c r="Q410" s="152">
        <f t="shared" si="123"/>
        <v>5011240.9775163205</v>
      </c>
      <c r="R410" s="152">
        <f t="shared" si="116"/>
        <v>8385508.2554425597</v>
      </c>
      <c r="S410" s="150">
        <f t="shared" si="124"/>
        <v>0.47798831410434806</v>
      </c>
      <c r="T410">
        <f t="shared" si="106"/>
        <v>49734824.173704006</v>
      </c>
      <c r="U410">
        <f t="shared" si="117"/>
        <v>11759775.533368798</v>
      </c>
      <c r="V410">
        <f t="shared" si="114"/>
        <v>4.229232440073333</v>
      </c>
      <c r="W410">
        <f t="shared" si="118"/>
        <v>4.2292324400733331E-3</v>
      </c>
    </row>
    <row r="411" spans="2:23">
      <c r="B411" s="15">
        <v>43220</v>
      </c>
      <c r="C411" s="12">
        <f>VLOOKUP(B411,'Hash distribution and Revenue '!$B$130:$Q$748,16,0)</f>
        <v>10274052.79874422</v>
      </c>
      <c r="D411">
        <f>VLOOKUP(B411,'Hash distribution and Revenue '!A413:Q1031,3,0)</f>
        <v>27.77876067</v>
      </c>
      <c r="E411" s="12">
        <f t="shared" si="121"/>
        <v>27778760.670000002</v>
      </c>
      <c r="F411" s="12">
        <f t="shared" si="125"/>
        <v>2136827.7438461538</v>
      </c>
      <c r="G411">
        <f t="shared" si="107"/>
        <v>66669025.60800001</v>
      </c>
      <c r="H411">
        <f t="shared" si="119"/>
        <v>8466966.252216002</v>
      </c>
      <c r="I411" s="21">
        <f t="shared" si="122"/>
        <v>7307401.4139625728</v>
      </c>
      <c r="J411">
        <f t="shared" si="120"/>
        <v>4000141.5364800002</v>
      </c>
      <c r="K411">
        <f t="shared" si="110"/>
        <v>4000141.5364800002</v>
      </c>
      <c r="L411">
        <f t="shared" si="111"/>
        <v>2857243.9546285719</v>
      </c>
      <c r="M411">
        <f t="shared" si="112"/>
        <v>2000070.7682400001</v>
      </c>
      <c r="N411">
        <f t="shared" si="108"/>
        <v>3215974.5405100109</v>
      </c>
      <c r="O411">
        <f t="shared" si="115"/>
        <v>2000070.7682400001</v>
      </c>
      <c r="P411" s="12">
        <f t="shared" si="113"/>
        <v>5216045.308750011</v>
      </c>
      <c r="Q411" s="152">
        <f t="shared" si="123"/>
        <v>5058007.4899942093</v>
      </c>
      <c r="R411" s="152">
        <f t="shared" si="116"/>
        <v>8273982.0305042202</v>
      </c>
      <c r="S411" s="150">
        <f t="shared" si="124"/>
        <v>0.49230888618875318</v>
      </c>
      <c r="T411">
        <f t="shared" si="106"/>
        <v>47401677.207288004</v>
      </c>
      <c r="U411">
        <f t="shared" si="117"/>
        <v>11489956.571014231</v>
      </c>
      <c r="V411">
        <f t="shared" si="114"/>
        <v>4.1254879349908462</v>
      </c>
      <c r="W411">
        <f t="shared" si="118"/>
        <v>4.1254879349908466E-3</v>
      </c>
    </row>
    <row r="412" spans="2:23">
      <c r="B412" s="15">
        <v>43223</v>
      </c>
      <c r="C412" s="12">
        <f>VLOOKUP(B412,'Hash distribution and Revenue '!$B$130:$Q$748,16,0)</f>
        <v>10812598.36414922</v>
      </c>
      <c r="D412">
        <f>VLOOKUP(B412,'Hash distribution and Revenue '!A414:Q1032,3,0)</f>
        <v>28.362730679999999</v>
      </c>
      <c r="E412" s="12">
        <f t="shared" si="121"/>
        <v>28362730.68</v>
      </c>
      <c r="F412" s="12">
        <f t="shared" si="125"/>
        <v>2181748.5138461539</v>
      </c>
      <c r="G412">
        <f t="shared" si="107"/>
        <v>68070553.631999999</v>
      </c>
      <c r="H412">
        <f t="shared" si="119"/>
        <v>8644960.3112640008</v>
      </c>
      <c r="I412" s="21">
        <f t="shared" si="122"/>
        <v>7461018.8963074284</v>
      </c>
      <c r="J412">
        <f t="shared" si="120"/>
        <v>4084233.2179199997</v>
      </c>
      <c r="K412">
        <f t="shared" si="110"/>
        <v>4084233.2179199997</v>
      </c>
      <c r="L412">
        <f t="shared" si="111"/>
        <v>2917309.4413714288</v>
      </c>
      <c r="M412">
        <f t="shared" si="112"/>
        <v>2042116.6089599999</v>
      </c>
      <c r="N412">
        <f t="shared" si="108"/>
        <v>3283581.3249483672</v>
      </c>
      <c r="O412">
        <f t="shared" si="115"/>
        <v>2042116.6089600003</v>
      </c>
      <c r="P412" s="12">
        <f t="shared" si="113"/>
        <v>5325697.9339083675</v>
      </c>
      <c r="Q412" s="152">
        <f t="shared" si="123"/>
        <v>5486900.4302408528</v>
      </c>
      <c r="R412" s="152">
        <f t="shared" si="116"/>
        <v>8770481.7551892195</v>
      </c>
      <c r="S412" s="150">
        <f t="shared" si="124"/>
        <v>0.50745438288297917</v>
      </c>
      <c r="T412">
        <f t="shared" si="106"/>
        <v>48398163.632351995</v>
      </c>
      <c r="U412">
        <f t="shared" si="117"/>
        <v>12054063.080137586</v>
      </c>
      <c r="V412">
        <f t="shared" si="114"/>
        <v>4.0150912858670367</v>
      </c>
      <c r="W412">
        <f t="shared" si="118"/>
        <v>4.0150912858670368E-3</v>
      </c>
    </row>
    <row r="413" spans="2:23">
      <c r="B413" s="15">
        <v>43226</v>
      </c>
      <c r="C413" s="12">
        <f>VLOOKUP(B413,'Hash distribution and Revenue '!$B$130:$Q$748,16,0)</f>
        <v>11091337.690561464</v>
      </c>
      <c r="D413">
        <f>VLOOKUP(B413,'Hash distribution and Revenue '!A415:Q1033,3,0)</f>
        <v>29.3622716</v>
      </c>
      <c r="E413" s="12">
        <f t="shared" si="121"/>
        <v>29362271.600000001</v>
      </c>
      <c r="F413" s="12">
        <f t="shared" si="125"/>
        <v>2258636.2769230772</v>
      </c>
      <c r="G413">
        <f t="shared" si="107"/>
        <v>70469451.840000018</v>
      </c>
      <c r="H413">
        <f t="shared" si="119"/>
        <v>8949620.3836800028</v>
      </c>
      <c r="I413" s="21">
        <f t="shared" si="122"/>
        <v>7723955.2748914305</v>
      </c>
      <c r="J413">
        <f t="shared" si="120"/>
        <v>4228167.1104000006</v>
      </c>
      <c r="K413">
        <f t="shared" si="110"/>
        <v>4228167.1104000006</v>
      </c>
      <c r="L413">
        <f t="shared" si="111"/>
        <v>3020119.3645714293</v>
      </c>
      <c r="M413">
        <f t="shared" si="112"/>
        <v>2114083.5552000003</v>
      </c>
      <c r="N413">
        <f t="shared" si="108"/>
        <v>3399299.1638075169</v>
      </c>
      <c r="O413">
        <f t="shared" si="115"/>
        <v>2114083.5552000003</v>
      </c>
      <c r="P413" s="12">
        <f t="shared" si="113"/>
        <v>5513382.7190075172</v>
      </c>
      <c r="Q413" s="152">
        <f t="shared" si="123"/>
        <v>5577954.9715539468</v>
      </c>
      <c r="R413" s="152">
        <f t="shared" si="116"/>
        <v>8977254.1353614628</v>
      </c>
      <c r="S413" s="150">
        <f t="shared" si="124"/>
        <v>0.50291093168145895</v>
      </c>
      <c r="T413">
        <f t="shared" si="106"/>
        <v>50103780.258240014</v>
      </c>
      <c r="U413">
        <f t="shared" si="117"/>
        <v>12376553.29916898</v>
      </c>
      <c r="V413">
        <f t="shared" si="114"/>
        <v>4.0482821870612575</v>
      </c>
      <c r="W413">
        <f t="shared" si="118"/>
        <v>4.0482821870612574E-3</v>
      </c>
    </row>
    <row r="414" spans="2:23">
      <c r="B414" s="15">
        <v>43229</v>
      </c>
      <c r="C414" s="12">
        <f>VLOOKUP(B414,'Hash distribution and Revenue '!$B$130:$Q$748,16,0)</f>
        <v>10785619.752415838</v>
      </c>
      <c r="D414">
        <f>VLOOKUP(B414,'Hash distribution and Revenue '!A416:Q1034,3,0)</f>
        <v>29.562209249999999</v>
      </c>
      <c r="E414" s="12">
        <f t="shared" si="121"/>
        <v>29562209.25</v>
      </c>
      <c r="F414" s="12">
        <f t="shared" si="125"/>
        <v>2274016.096153846</v>
      </c>
      <c r="G414">
        <f t="shared" si="107"/>
        <v>70949302.199999988</v>
      </c>
      <c r="H414">
        <f t="shared" si="119"/>
        <v>9010561.3793999981</v>
      </c>
      <c r="I414" s="21">
        <f t="shared" si="122"/>
        <v>7776550.3018499985</v>
      </c>
      <c r="J414">
        <f t="shared" si="120"/>
        <v>4256958.1319999993</v>
      </c>
      <c r="K414">
        <f t="shared" si="110"/>
        <v>4256958.1319999993</v>
      </c>
      <c r="L414">
        <f t="shared" si="111"/>
        <v>3040684.3799999994</v>
      </c>
      <c r="M414">
        <f t="shared" si="112"/>
        <v>2128479.0659999996</v>
      </c>
      <c r="N414">
        <f t="shared" si="108"/>
        <v>3422446.1428872491</v>
      </c>
      <c r="O414">
        <f t="shared" si="115"/>
        <v>2128479.0660000001</v>
      </c>
      <c r="P414" s="12">
        <f t="shared" si="113"/>
        <v>5550925.2088872492</v>
      </c>
      <c r="Q414" s="152">
        <f t="shared" si="123"/>
        <v>5234694.5435285885</v>
      </c>
      <c r="R414" s="152">
        <f t="shared" si="116"/>
        <v>8657140.6864158381</v>
      </c>
      <c r="S414" s="150">
        <f t="shared" si="124"/>
        <v>0.4853401717927322</v>
      </c>
      <c r="T414">
        <f t="shared" si="106"/>
        <v>50444953.864199989</v>
      </c>
      <c r="U414">
        <f t="shared" si="117"/>
        <v>12079586.829303088</v>
      </c>
      <c r="V414">
        <f t="shared" si="114"/>
        <v>4.1760496097291044</v>
      </c>
      <c r="W414">
        <f t="shared" si="118"/>
        <v>4.1760496097291043E-3</v>
      </c>
    </row>
    <row r="415" spans="2:23">
      <c r="B415" s="15">
        <v>43232</v>
      </c>
      <c r="C415" s="12">
        <f>VLOOKUP(B415,'Hash distribution and Revenue '!$B$130:$Q$748,16,0)</f>
        <v>9584583.114760641</v>
      </c>
      <c r="D415">
        <f>VLOOKUP(B415,'Hash distribution and Revenue '!A417:Q1035,3,0)</f>
        <v>29.67645933</v>
      </c>
      <c r="E415" s="12">
        <f t="shared" si="121"/>
        <v>29676459.330000002</v>
      </c>
      <c r="F415" s="12">
        <f t="shared" si="125"/>
        <v>2282804.5638461541</v>
      </c>
      <c r="G415">
        <f t="shared" si="107"/>
        <v>71223502.39200002</v>
      </c>
      <c r="H415">
        <f t="shared" si="119"/>
        <v>9045384.8037840035</v>
      </c>
      <c r="I415" s="21">
        <f t="shared" si="122"/>
        <v>7806604.6014660029</v>
      </c>
      <c r="J415">
        <f t="shared" si="120"/>
        <v>4273410.1435200013</v>
      </c>
      <c r="K415">
        <f t="shared" si="110"/>
        <v>4273410.1435200013</v>
      </c>
      <c r="L415">
        <f t="shared" si="111"/>
        <v>3052435.8168000011</v>
      </c>
      <c r="M415">
        <f t="shared" si="112"/>
        <v>2136705.0717600007</v>
      </c>
      <c r="N415">
        <f t="shared" si="108"/>
        <v>3435672.9874141212</v>
      </c>
      <c r="O415">
        <f t="shared" si="115"/>
        <v>2136705.0717600011</v>
      </c>
      <c r="P415" s="12">
        <f t="shared" si="113"/>
        <v>5572378.0591741223</v>
      </c>
      <c r="Q415" s="152">
        <f t="shared" si="123"/>
        <v>4012205.0555865187</v>
      </c>
      <c r="R415" s="152">
        <f t="shared" si="116"/>
        <v>7447878.0430006403</v>
      </c>
      <c r="S415" s="150">
        <f t="shared" si="124"/>
        <v>0.4186102835717041</v>
      </c>
      <c r="T415">
        <f t="shared" si="106"/>
        <v>50639910.20071201</v>
      </c>
      <c r="U415">
        <f t="shared" si="117"/>
        <v>10883551.030414762</v>
      </c>
      <c r="V415">
        <f t="shared" si="114"/>
        <v>4.6528848956738127</v>
      </c>
      <c r="W415">
        <f t="shared" si="118"/>
        <v>4.6528848956738124E-3</v>
      </c>
    </row>
    <row r="416" spans="2:23">
      <c r="B416" s="15">
        <v>43235</v>
      </c>
      <c r="C416" s="12">
        <f>VLOOKUP(B416,'Hash distribution and Revenue '!$B$130:$Q$748,16,0)</f>
        <v>9750708.1786256637</v>
      </c>
      <c r="D416">
        <f>VLOOKUP(B416,'Hash distribution and Revenue '!A418:Q1036,3,0)</f>
        <v>30.171351479999998</v>
      </c>
      <c r="E416" s="12">
        <f t="shared" si="121"/>
        <v>30171351.479999997</v>
      </c>
      <c r="F416" s="12">
        <f t="shared" si="125"/>
        <v>2320873.1907692305</v>
      </c>
      <c r="G416">
        <f t="shared" si="107"/>
        <v>72411243.551999986</v>
      </c>
      <c r="H416">
        <f t="shared" si="119"/>
        <v>9196227.9311039988</v>
      </c>
      <c r="I416" s="21">
        <f t="shared" si="122"/>
        <v>7936789.5164674269</v>
      </c>
      <c r="J416">
        <f t="shared" si="120"/>
        <v>4344674.6131199989</v>
      </c>
      <c r="K416">
        <f t="shared" si="110"/>
        <v>4344674.6131199989</v>
      </c>
      <c r="L416">
        <f t="shared" si="111"/>
        <v>3103339.0093714278</v>
      </c>
      <c r="M416">
        <f t="shared" si="112"/>
        <v>2172337.3065599995</v>
      </c>
      <c r="N416">
        <f t="shared" si="108"/>
        <v>3492967.1400800841</v>
      </c>
      <c r="O416">
        <f t="shared" si="115"/>
        <v>2172337.3065599995</v>
      </c>
      <c r="P416" s="12">
        <f t="shared" si="113"/>
        <v>5665304.4466400836</v>
      </c>
      <c r="Q416" s="152">
        <f t="shared" si="123"/>
        <v>4085403.7319855802</v>
      </c>
      <c r="R416" s="152">
        <f t="shared" si="116"/>
        <v>7578370.8720656643</v>
      </c>
      <c r="S416" s="150">
        <f t="shared" si="124"/>
        <v>0.41898533492583784</v>
      </c>
      <c r="T416">
        <f t="shared" si="106"/>
        <v>51484394.165471986</v>
      </c>
      <c r="U416">
        <f t="shared" si="117"/>
        <v>11071338.012145748</v>
      </c>
      <c r="V416">
        <f t="shared" si="114"/>
        <v>4.6502413808512868</v>
      </c>
      <c r="W416">
        <f t="shared" si="118"/>
        <v>4.6502413808512865E-3</v>
      </c>
    </row>
    <row r="417" spans="2:23">
      <c r="B417" s="15">
        <v>43238</v>
      </c>
      <c r="C417" s="12">
        <f>VLOOKUP(B417,'Hash distribution and Revenue '!$B$130:$Q$748,16,0)</f>
        <v>9648959.5162951425</v>
      </c>
      <c r="D417">
        <f>VLOOKUP(B417,'Hash distribution and Revenue '!A419:Q1037,3,0)</f>
        <v>30.795200340000001</v>
      </c>
      <c r="E417" s="12">
        <f t="shared" si="121"/>
        <v>30795200.34</v>
      </c>
      <c r="F417" s="12">
        <f t="shared" si="125"/>
        <v>2368861.5646153847</v>
      </c>
      <c r="G417">
        <f t="shared" si="107"/>
        <v>73908480.816</v>
      </c>
      <c r="H417">
        <f t="shared" si="119"/>
        <v>9386377.0636320002</v>
      </c>
      <c r="I417" s="21">
        <f t="shared" si="122"/>
        <v>8100897.4151537148</v>
      </c>
      <c r="J417">
        <f t="shared" si="120"/>
        <v>4434508.8489600001</v>
      </c>
      <c r="K417">
        <f t="shared" si="110"/>
        <v>4434508.8489600001</v>
      </c>
      <c r="L417">
        <f t="shared" si="111"/>
        <v>3167506.3206857145</v>
      </c>
      <c r="M417">
        <f t="shared" si="112"/>
        <v>2217254.42448</v>
      </c>
      <c r="N417">
        <f t="shared" si="108"/>
        <v>3565190.7383435192</v>
      </c>
      <c r="O417">
        <f t="shared" si="115"/>
        <v>2217254.4244799996</v>
      </c>
      <c r="P417" s="12">
        <f t="shared" si="113"/>
        <v>5782445.1628235187</v>
      </c>
      <c r="Q417" s="152">
        <f t="shared" si="123"/>
        <v>3866514.3534716237</v>
      </c>
      <c r="R417" s="152">
        <f t="shared" si="116"/>
        <v>7431705.0918151429</v>
      </c>
      <c r="S417" s="150">
        <f t="shared" si="124"/>
        <v>0.40071826883943934</v>
      </c>
      <c r="T417">
        <f t="shared" ref="T417:T480" si="126">$T$5*G417</f>
        <v>52548929.860175997</v>
      </c>
      <c r="U417">
        <f t="shared" si="117"/>
        <v>10996895.830158662</v>
      </c>
      <c r="V417">
        <f t="shared" si="114"/>
        <v>4.7785239281854528</v>
      </c>
      <c r="W417">
        <f t="shared" si="118"/>
        <v>4.7785239281854528E-3</v>
      </c>
    </row>
    <row r="418" spans="2:23">
      <c r="B418" s="15">
        <v>43241</v>
      </c>
      <c r="C418" s="12">
        <f>VLOOKUP(B418,'Hash distribution and Revenue '!$B$130:$Q$748,16,0)</f>
        <v>9775141.9563167132</v>
      </c>
      <c r="D418">
        <f>VLOOKUP(B418,'Hash distribution and Revenue '!A420:Q1038,3,0)</f>
        <v>30.57529366</v>
      </c>
      <c r="E418" s="12">
        <f t="shared" si="121"/>
        <v>30575293.66</v>
      </c>
      <c r="F418" s="12">
        <f t="shared" si="125"/>
        <v>2351945.6661538463</v>
      </c>
      <c r="G418">
        <f t="shared" si="107"/>
        <v>73380704.784000009</v>
      </c>
      <c r="H418">
        <f t="shared" si="119"/>
        <v>9319349.5075680017</v>
      </c>
      <c r="I418" s="21">
        <f t="shared" si="122"/>
        <v>8043049.3922177153</v>
      </c>
      <c r="J418">
        <f t="shared" si="120"/>
        <v>4402842.2870400008</v>
      </c>
      <c r="K418">
        <f t="shared" si="110"/>
        <v>4402842.2870400008</v>
      </c>
      <c r="L418">
        <f t="shared" si="111"/>
        <v>3144887.3478857148</v>
      </c>
      <c r="M418">
        <f t="shared" si="112"/>
        <v>2201421.1435200004</v>
      </c>
      <c r="N418">
        <f t="shared" si="108"/>
        <v>3539731.9249511766</v>
      </c>
      <c r="O418">
        <f t="shared" si="115"/>
        <v>2201421.1435199999</v>
      </c>
      <c r="P418" s="12">
        <f t="shared" si="113"/>
        <v>5741153.0684711765</v>
      </c>
      <c r="Q418" s="152">
        <f t="shared" si="123"/>
        <v>4033988.8878455367</v>
      </c>
      <c r="R418" s="152">
        <f t="shared" si="116"/>
        <v>7573720.8127967138</v>
      </c>
      <c r="S418" s="150">
        <f t="shared" si="124"/>
        <v>0.41267829212840906</v>
      </c>
      <c r="T418">
        <f t="shared" si="126"/>
        <v>52173681.101424001</v>
      </c>
      <c r="U418">
        <f t="shared" si="117"/>
        <v>11113452.737747891</v>
      </c>
      <c r="V418">
        <f t="shared" si="114"/>
        <v>4.6946419202568048</v>
      </c>
      <c r="W418">
        <f t="shared" si="118"/>
        <v>4.6946419202568051E-3</v>
      </c>
    </row>
    <row r="419" spans="2:23">
      <c r="B419" s="15">
        <v>43244</v>
      </c>
      <c r="C419" s="12">
        <f>VLOOKUP(B419,'Hash distribution and Revenue '!$B$130:$Q$748,16,0)</f>
        <v>8688081.954998536</v>
      </c>
      <c r="D419">
        <f>VLOOKUP(B419,'Hash distribution and Revenue '!A421:Q1039,3,0)</f>
        <v>31.34041169</v>
      </c>
      <c r="E419" s="12">
        <f t="shared" si="121"/>
        <v>31340411.690000001</v>
      </c>
      <c r="F419" s="12">
        <f t="shared" si="125"/>
        <v>2410800.8992307694</v>
      </c>
      <c r="G419">
        <f t="shared" si="107"/>
        <v>75216988.056000009</v>
      </c>
      <c r="H419">
        <f t="shared" si="119"/>
        <v>9552557.4831120018</v>
      </c>
      <c r="I419" s="21">
        <f t="shared" si="122"/>
        <v>8244319.1551380018</v>
      </c>
      <c r="J419">
        <f t="shared" si="120"/>
        <v>4513019.2833600007</v>
      </c>
      <c r="K419">
        <f t="shared" si="110"/>
        <v>4513019.2833600007</v>
      </c>
      <c r="L419">
        <f t="shared" si="111"/>
        <v>3223585.2024000003</v>
      </c>
      <c r="M419">
        <f t="shared" si="112"/>
        <v>2256509.6416800003</v>
      </c>
      <c r="N419">
        <f t="shared" si="108"/>
        <v>3628310.3944587284</v>
      </c>
      <c r="O419">
        <f t="shared" si="115"/>
        <v>2256509.6416799999</v>
      </c>
      <c r="P419" s="12">
        <f t="shared" si="113"/>
        <v>5884820.0361387283</v>
      </c>
      <c r="Q419" s="152">
        <f t="shared" si="123"/>
        <v>2803261.9188598078</v>
      </c>
      <c r="R419" s="152">
        <f t="shared" si="116"/>
        <v>6431572.3133185357</v>
      </c>
      <c r="S419" s="150">
        <f t="shared" si="124"/>
        <v>0.32265601698738583</v>
      </c>
      <c r="T419">
        <f t="shared" si="126"/>
        <v>53479278.507816002</v>
      </c>
      <c r="U419">
        <f t="shared" si="117"/>
        <v>10059882.707777264</v>
      </c>
      <c r="V419">
        <f t="shared" si="114"/>
        <v>5.3160936425701406</v>
      </c>
      <c r="W419">
        <f t="shared" si="118"/>
        <v>5.3160936425701404E-3</v>
      </c>
    </row>
    <row r="420" spans="2:23">
      <c r="B420" s="15">
        <v>43247</v>
      </c>
      <c r="C420" s="12">
        <f>VLOOKUP(B420,'Hash distribution and Revenue '!$B$130:$Q$748,16,0)</f>
        <v>8710912.6289444119</v>
      </c>
      <c r="D420">
        <f>VLOOKUP(B420,'Hash distribution and Revenue '!A422:Q1040,3,0)</f>
        <v>32.35723531</v>
      </c>
      <c r="E420" s="12">
        <f t="shared" si="121"/>
        <v>32357235.309999999</v>
      </c>
      <c r="F420" s="12">
        <f t="shared" si="125"/>
        <v>2489018.1007692306</v>
      </c>
      <c r="G420">
        <f t="shared" si="107"/>
        <v>77657364.744000003</v>
      </c>
      <c r="H420">
        <f t="shared" si="119"/>
        <v>9862485.3224880006</v>
      </c>
      <c r="I420" s="21">
        <f t="shared" si="122"/>
        <v>8511801.8714048583</v>
      </c>
      <c r="J420">
        <f t="shared" si="120"/>
        <v>4659441.8846399998</v>
      </c>
      <c r="K420">
        <f t="shared" si="110"/>
        <v>4659441.8846399998</v>
      </c>
      <c r="L420">
        <f t="shared" si="111"/>
        <v>3328172.7747428571</v>
      </c>
      <c r="M420">
        <f t="shared" si="112"/>
        <v>2329720.9423199999</v>
      </c>
      <c r="N420">
        <f t="shared" si="108"/>
        <v>3746029.06855497</v>
      </c>
      <c r="O420">
        <f t="shared" si="115"/>
        <v>2329720.9423199999</v>
      </c>
      <c r="P420" s="12">
        <f t="shared" si="113"/>
        <v>6075750.0108749699</v>
      </c>
      <c r="Q420" s="152">
        <f t="shared" si="123"/>
        <v>2635162.618069442</v>
      </c>
      <c r="R420" s="152">
        <f t="shared" si="116"/>
        <v>6381191.6866244115</v>
      </c>
      <c r="S420" s="150">
        <f t="shared" si="124"/>
        <v>0.30251280552549531</v>
      </c>
      <c r="T420">
        <f t="shared" si="126"/>
        <v>55214386.332984</v>
      </c>
      <c r="U420">
        <f t="shared" si="117"/>
        <v>10127220.755179381</v>
      </c>
      <c r="V420">
        <f t="shared" si="114"/>
        <v>5.4520768992564532</v>
      </c>
      <c r="W420">
        <f t="shared" si="118"/>
        <v>5.4520768992564533E-3</v>
      </c>
    </row>
    <row r="421" spans="2:23">
      <c r="B421" s="15">
        <v>43250</v>
      </c>
      <c r="C421" s="12">
        <f>VLOOKUP(B421,'Hash distribution and Revenue '!$B$130:$Q$748,16,0)</f>
        <v>9122252.3031701744</v>
      </c>
      <c r="D421">
        <f>VLOOKUP(B421,'Hash distribution and Revenue '!A423:Q1041,3,0)</f>
        <v>33.709958190000002</v>
      </c>
      <c r="E421" s="12">
        <f t="shared" si="121"/>
        <v>33709958.190000005</v>
      </c>
      <c r="F421" s="12">
        <f t="shared" si="125"/>
        <v>2593073.7069230773</v>
      </c>
      <c r="G421">
        <f t="shared" si="107"/>
        <v>80903899.656000018</v>
      </c>
      <c r="H421">
        <f t="shared" si="119"/>
        <v>10274795.256312003</v>
      </c>
      <c r="I421" s="21">
        <f t="shared" si="122"/>
        <v>8867645.2872951459</v>
      </c>
      <c r="J421">
        <f t="shared" si="120"/>
        <v>4854233.9793600012</v>
      </c>
      <c r="K421">
        <f t="shared" si="110"/>
        <v>4854233.9793600012</v>
      </c>
      <c r="L421">
        <f t="shared" si="111"/>
        <v>3467309.9852571436</v>
      </c>
      <c r="M421">
        <f t="shared" si="112"/>
        <v>2427116.9896800006</v>
      </c>
      <c r="N421">
        <f t="shared" si="108"/>
        <v>3902635.1315152799</v>
      </c>
      <c r="O421">
        <f t="shared" si="115"/>
        <v>2427116.989680001</v>
      </c>
      <c r="P421" s="12">
        <f t="shared" si="113"/>
        <v>6329752.1211952809</v>
      </c>
      <c r="Q421" s="152">
        <f t="shared" si="123"/>
        <v>2792500.1819748934</v>
      </c>
      <c r="R421" s="152">
        <f t="shared" si="116"/>
        <v>6695135.3134901728</v>
      </c>
      <c r="S421" s="150">
        <f t="shared" si="124"/>
        <v>0.30611959515792397</v>
      </c>
      <c r="T421">
        <f t="shared" si="126"/>
        <v>57522672.655416012</v>
      </c>
      <c r="U421">
        <f t="shared" si="117"/>
        <v>10597770.445005452</v>
      </c>
      <c r="V421">
        <f t="shared" si="114"/>
        <v>5.42780889187173</v>
      </c>
      <c r="W421">
        <f t="shared" si="118"/>
        <v>5.4278088918717302E-3</v>
      </c>
    </row>
    <row r="422" spans="2:23">
      <c r="B422" s="15">
        <v>43253</v>
      </c>
      <c r="C422" s="12">
        <f>VLOOKUP(B422,'Hash distribution and Revenue '!$B$130:$Q$748,16,0)</f>
        <v>9960829.3881296348</v>
      </c>
      <c r="D422">
        <f>VLOOKUP(B422,'Hash distribution and Revenue '!A424:Q1042,3,0)</f>
        <v>34.898238810000002</v>
      </c>
      <c r="E422" s="12">
        <f t="shared" si="121"/>
        <v>34898238.810000002</v>
      </c>
      <c r="F422" s="12">
        <f t="shared" si="125"/>
        <v>2684479.9084615386</v>
      </c>
      <c r="G422">
        <f t="shared" si="107"/>
        <v>83755773.144000009</v>
      </c>
      <c r="H422">
        <f t="shared" si="119"/>
        <v>10636983.189288002</v>
      </c>
      <c r="I422" s="21">
        <f t="shared" si="122"/>
        <v>9180230.9921048582</v>
      </c>
      <c r="J422">
        <f t="shared" si="120"/>
        <v>5025346.3886400005</v>
      </c>
      <c r="K422">
        <f t="shared" si="110"/>
        <v>5025346.3886400005</v>
      </c>
      <c r="L422">
        <f t="shared" si="111"/>
        <v>3589533.1347428574</v>
      </c>
      <c r="M422">
        <f t="shared" si="112"/>
        <v>2512673.1943200002</v>
      </c>
      <c r="N422">
        <f t="shared" si="108"/>
        <v>4040203.551730243</v>
      </c>
      <c r="O422">
        <f t="shared" si="115"/>
        <v>2512673.1943200002</v>
      </c>
      <c r="P422" s="12">
        <f t="shared" si="113"/>
        <v>6552876.7460502433</v>
      </c>
      <c r="Q422" s="152">
        <f t="shared" si="123"/>
        <v>3407952.6420793915</v>
      </c>
      <c r="R422" s="152">
        <f t="shared" si="116"/>
        <v>7448156.1938096341</v>
      </c>
      <c r="S422" s="150">
        <f t="shared" si="124"/>
        <v>0.34213542962001375</v>
      </c>
      <c r="T422">
        <f t="shared" si="126"/>
        <v>59550354.705384001</v>
      </c>
      <c r="U422">
        <f t="shared" si="117"/>
        <v>11488359.745539878</v>
      </c>
      <c r="V422">
        <f t="shared" si="114"/>
        <v>5.1835384706248613</v>
      </c>
      <c r="W422">
        <f t="shared" si="118"/>
        <v>5.1835384706248617E-3</v>
      </c>
    </row>
    <row r="423" spans="2:23">
      <c r="B423" s="15">
        <v>43256</v>
      </c>
      <c r="C423" s="12">
        <f>VLOOKUP(B423,'Hash distribution and Revenue '!$B$130:$Q$748,16,0)</f>
        <v>9765105.7929662913</v>
      </c>
      <c r="D423">
        <f>VLOOKUP(B423,'Hash distribution and Revenue '!A425:Q1043,3,0)</f>
        <v>34.255939939999998</v>
      </c>
      <c r="E423" s="12">
        <f t="shared" si="121"/>
        <v>34255939.939999998</v>
      </c>
      <c r="F423" s="12">
        <f t="shared" si="125"/>
        <v>2635072.3030769229</v>
      </c>
      <c r="G423">
        <f t="shared" si="107"/>
        <v>82214255.856000006</v>
      </c>
      <c r="H423">
        <f t="shared" si="119"/>
        <v>10441210.493712001</v>
      </c>
      <c r="I423" s="21">
        <f t="shared" si="122"/>
        <v>9011269.6865022872</v>
      </c>
      <c r="J423">
        <f t="shared" si="120"/>
        <v>4932855.3513599997</v>
      </c>
      <c r="K423">
        <f t="shared" si="110"/>
        <v>4932855.3513599997</v>
      </c>
      <c r="L423">
        <f t="shared" si="111"/>
        <v>3523468.1081142859</v>
      </c>
      <c r="M423">
        <f t="shared" si="112"/>
        <v>2466427.6756799999</v>
      </c>
      <c r="N423">
        <f t="shared" si="108"/>
        <v>3965843.9775988758</v>
      </c>
      <c r="O423">
        <f t="shared" si="115"/>
        <v>2466427.6756800003</v>
      </c>
      <c r="P423" s="12">
        <f t="shared" si="113"/>
        <v>6432271.6532788761</v>
      </c>
      <c r="Q423" s="152">
        <f t="shared" si="123"/>
        <v>3332834.1396874152</v>
      </c>
      <c r="R423" s="152">
        <f t="shared" si="116"/>
        <v>7298678.117286291</v>
      </c>
      <c r="S423" s="150">
        <f t="shared" si="124"/>
        <v>0.34130036175215045</v>
      </c>
      <c r="T423">
        <f t="shared" si="126"/>
        <v>58454335.913616002</v>
      </c>
      <c r="U423">
        <f t="shared" si="117"/>
        <v>11264522.094885167</v>
      </c>
      <c r="V423">
        <f t="shared" si="114"/>
        <v>5.1892424215811257</v>
      </c>
      <c r="W423">
        <f t="shared" si="118"/>
        <v>5.1892424215811261E-3</v>
      </c>
    </row>
    <row r="424" spans="2:23">
      <c r="B424" s="15">
        <v>43259</v>
      </c>
      <c r="C424" s="12">
        <f>VLOOKUP(B424,'Hash distribution and Revenue '!$B$130:$Q$748,16,0)</f>
        <v>9135658.9838433992</v>
      </c>
      <c r="D424">
        <f>VLOOKUP(B424,'Hash distribution and Revenue '!A426:Q1044,3,0)</f>
        <v>36.806214500000003</v>
      </c>
      <c r="E424" s="12">
        <f t="shared" si="121"/>
        <v>36806214.5</v>
      </c>
      <c r="F424" s="12">
        <f t="shared" si="125"/>
        <v>2831247.269230769</v>
      </c>
      <c r="G424">
        <f t="shared" si="107"/>
        <v>88334914.799999997</v>
      </c>
      <c r="H424">
        <f t="shared" si="119"/>
        <v>11218534.1796</v>
      </c>
      <c r="I424" s="21">
        <f t="shared" si="122"/>
        <v>9682137.6257571429</v>
      </c>
      <c r="J424">
        <f t="shared" si="120"/>
        <v>5300094.8879999993</v>
      </c>
      <c r="K424">
        <f t="shared" si="110"/>
        <v>5300094.8879999993</v>
      </c>
      <c r="L424">
        <f t="shared" si="111"/>
        <v>3785782.0628571426</v>
      </c>
      <c r="M424">
        <f t="shared" si="112"/>
        <v>2650047.4439999997</v>
      </c>
      <c r="N424">
        <f t="shared" si="108"/>
        <v>4261091.7805409199</v>
      </c>
      <c r="O424">
        <f t="shared" si="115"/>
        <v>2650047.4439999992</v>
      </c>
      <c r="P424" s="12">
        <f t="shared" si="113"/>
        <v>6911139.2245409191</v>
      </c>
      <c r="Q424" s="152">
        <f t="shared" si="123"/>
        <v>2224519.7593024801</v>
      </c>
      <c r="R424" s="152">
        <f t="shared" si="116"/>
        <v>6485611.5398434</v>
      </c>
      <c r="S424" s="150">
        <f t="shared" si="124"/>
        <v>0.24349855475522775</v>
      </c>
      <c r="T424">
        <f t="shared" si="126"/>
        <v>62806124.422799997</v>
      </c>
      <c r="U424">
        <f t="shared" si="117"/>
        <v>10746703.32038432</v>
      </c>
      <c r="V424">
        <f t="shared" si="114"/>
        <v>5.8442224141118233</v>
      </c>
      <c r="W424">
        <f t="shared" si="118"/>
        <v>5.8442224141118234E-3</v>
      </c>
    </row>
    <row r="425" spans="2:23">
      <c r="B425" s="15">
        <v>43262</v>
      </c>
      <c r="C425" s="12">
        <f>VLOOKUP(B425,'Hash distribution and Revenue '!$B$130:$Q$748,16,0)</f>
        <v>8319552.22376623</v>
      </c>
      <c r="D425">
        <f>VLOOKUP(B425,'Hash distribution and Revenue '!A427:Q1045,3,0)</f>
        <v>37.002587210000002</v>
      </c>
      <c r="E425" s="12">
        <f t="shared" si="121"/>
        <v>37002587.210000001</v>
      </c>
      <c r="F425" s="12">
        <f t="shared" si="125"/>
        <v>2846352.8623076924</v>
      </c>
      <c r="G425">
        <f t="shared" ref="G425:G441" si="127">F425*1.3*24</f>
        <v>88806209.304000005</v>
      </c>
      <c r="H425">
        <f t="shared" si="119"/>
        <v>11278388.581608001</v>
      </c>
      <c r="I425" s="21">
        <f t="shared" si="122"/>
        <v>9733794.8697848581</v>
      </c>
      <c r="J425">
        <f t="shared" si="120"/>
        <v>5328372.5582400002</v>
      </c>
      <c r="K425">
        <f t="shared" si="110"/>
        <v>5328372.5582400002</v>
      </c>
      <c r="L425">
        <f t="shared" si="111"/>
        <v>3805980.3987428574</v>
      </c>
      <c r="M425">
        <f t="shared" si="112"/>
        <v>2664186.2791200001</v>
      </c>
      <c r="N425">
        <f t="shared" ref="N425:N441" si="128">F425*5768/7/547.5</f>
        <v>4283826.0429982441</v>
      </c>
      <c r="O425">
        <f t="shared" si="115"/>
        <v>2664186.2791200001</v>
      </c>
      <c r="P425" s="12">
        <f t="shared" si="113"/>
        <v>6948012.3221182441</v>
      </c>
      <c r="Q425" s="152">
        <f t="shared" si="123"/>
        <v>1371539.9016479859</v>
      </c>
      <c r="R425" s="152">
        <f t="shared" si="116"/>
        <v>5655365.94464623</v>
      </c>
      <c r="S425" s="150">
        <f t="shared" si="124"/>
        <v>0.16485741837522777</v>
      </c>
      <c r="T425">
        <f t="shared" si="126"/>
        <v>63141214.815144002</v>
      </c>
      <c r="U425">
        <f t="shared" si="117"/>
        <v>9939191.987644475</v>
      </c>
      <c r="V425">
        <f t="shared" si="114"/>
        <v>6.3527512994653472</v>
      </c>
      <c r="W425">
        <f t="shared" si="118"/>
        <v>6.3527512994653468E-3</v>
      </c>
    </row>
    <row r="426" spans="2:23">
      <c r="B426" s="15">
        <v>43265</v>
      </c>
      <c r="C426" s="12">
        <f>VLOOKUP(B426,'Hash distribution and Revenue '!$B$130:$Q$748,16,0)</f>
        <v>7547961.2872991338</v>
      </c>
      <c r="D426">
        <f>VLOOKUP(B426,'Hash distribution and Revenue '!A428:Q1046,3,0)</f>
        <v>34.735390610000003</v>
      </c>
      <c r="E426" s="12">
        <f t="shared" si="121"/>
        <v>34735390.610000007</v>
      </c>
      <c r="F426" s="12">
        <f t="shared" ref="F426:F441" si="129">E426/13</f>
        <v>2671953.1238461542</v>
      </c>
      <c r="G426">
        <f t="shared" si="127"/>
        <v>83364937.464000016</v>
      </c>
      <c r="H426">
        <f t="shared" si="119"/>
        <v>10587347.057928002</v>
      </c>
      <c r="I426" s="21">
        <f t="shared" si="122"/>
        <v>9137392.60989343</v>
      </c>
      <c r="J426">
        <f t="shared" si="120"/>
        <v>5001896.2478400012</v>
      </c>
      <c r="K426">
        <f t="shared" si="110"/>
        <v>5001896.2478400012</v>
      </c>
      <c r="L426">
        <f t="shared" si="111"/>
        <v>3572783.0341714295</v>
      </c>
      <c r="M426">
        <f t="shared" si="112"/>
        <v>2500948.1239200006</v>
      </c>
      <c r="N426">
        <f t="shared" si="128"/>
        <v>4021350.4548844402</v>
      </c>
      <c r="O426">
        <f t="shared" si="115"/>
        <v>2500948.1239200006</v>
      </c>
      <c r="P426" s="12">
        <f t="shared" si="113"/>
        <v>6522298.5788044408</v>
      </c>
      <c r="Q426" s="152">
        <f t="shared" si="123"/>
        <v>1025662.708494693</v>
      </c>
      <c r="R426" s="152">
        <f t="shared" si="116"/>
        <v>5047013.1633791327</v>
      </c>
      <c r="S426" s="150">
        <f t="shared" si="124"/>
        <v>0.13588605842753376</v>
      </c>
      <c r="T426">
        <f t="shared" si="126"/>
        <v>59272470.536904007</v>
      </c>
      <c r="U426">
        <f t="shared" si="117"/>
        <v>9068363.6182635725</v>
      </c>
      <c r="V426">
        <f t="shared" si="114"/>
        <v>6.5361815021984766</v>
      </c>
      <c r="W426">
        <f t="shared" si="118"/>
        <v>6.5361815021984767E-3</v>
      </c>
    </row>
    <row r="427" spans="2:23">
      <c r="B427" s="15">
        <v>43268</v>
      </c>
      <c r="C427" s="12">
        <f>VLOOKUP(B427,'Hash distribution and Revenue '!$B$130:$Q$748,16,0)</f>
        <v>7452787.1867414881</v>
      </c>
      <c r="D427">
        <f>VLOOKUP(B427,'Hash distribution and Revenue '!A429:Q1047,3,0)</f>
        <v>35.226598160000002</v>
      </c>
      <c r="E427" s="12">
        <f t="shared" si="121"/>
        <v>35226598.160000004</v>
      </c>
      <c r="F427" s="12">
        <f t="shared" si="129"/>
        <v>2709738.3200000003</v>
      </c>
      <c r="G427">
        <f t="shared" si="127"/>
        <v>84543835.584000021</v>
      </c>
      <c r="H427">
        <f t="shared" si="119"/>
        <v>10737067.119168002</v>
      </c>
      <c r="I427" s="21">
        <f t="shared" si="122"/>
        <v>9266608.2645462882</v>
      </c>
      <c r="J427">
        <f t="shared" si="120"/>
        <v>5072630.135040001</v>
      </c>
      <c r="K427">
        <f t="shared" si="110"/>
        <v>5072630.135040001</v>
      </c>
      <c r="L427">
        <f t="shared" si="111"/>
        <v>3623307.2393142865</v>
      </c>
      <c r="M427">
        <f t="shared" si="112"/>
        <v>2536315.0675200005</v>
      </c>
      <c r="N427">
        <f t="shared" si="128"/>
        <v>4078218.0377716902</v>
      </c>
      <c r="O427">
        <f t="shared" si="115"/>
        <v>2536315.0675200005</v>
      </c>
      <c r="P427" s="12">
        <f t="shared" si="113"/>
        <v>6614533.1052916907</v>
      </c>
      <c r="Q427" s="152">
        <f t="shared" si="123"/>
        <v>838254.08144979738</v>
      </c>
      <c r="R427" s="152">
        <f t="shared" si="116"/>
        <v>4916472.119221488</v>
      </c>
      <c r="S427" s="150">
        <f t="shared" si="124"/>
        <v>0.11247524723918748</v>
      </c>
      <c r="T427">
        <f t="shared" si="126"/>
        <v>60110667.100224011</v>
      </c>
      <c r="U427">
        <f t="shared" si="117"/>
        <v>8994690.1569931787</v>
      </c>
      <c r="V427">
        <f t="shared" si="114"/>
        <v>6.6829058089887905</v>
      </c>
      <c r="W427">
        <f t="shared" si="118"/>
        <v>6.6829058089887903E-3</v>
      </c>
    </row>
    <row r="428" spans="2:23">
      <c r="B428" s="15">
        <v>43271</v>
      </c>
      <c r="C428" s="12">
        <f>VLOOKUP(B428,'Hash distribution and Revenue '!$B$130:$Q$748,16,0)</f>
        <v>8141301.4030930884</v>
      </c>
      <c r="D428">
        <f>VLOOKUP(B428,'Hash distribution and Revenue '!A430:Q1048,3,0)</f>
        <v>37.928239650000002</v>
      </c>
      <c r="E428" s="12">
        <f t="shared" si="121"/>
        <v>37928239.649999999</v>
      </c>
      <c r="F428" s="12">
        <f t="shared" si="129"/>
        <v>2917556.8961538458</v>
      </c>
      <c r="G428">
        <f t="shared" si="127"/>
        <v>91027775.159999996</v>
      </c>
      <c r="H428">
        <f t="shared" si="119"/>
        <v>11560527.445319999</v>
      </c>
      <c r="I428" s="21">
        <f t="shared" si="122"/>
        <v>9977294.3559300005</v>
      </c>
      <c r="J428">
        <f t="shared" si="120"/>
        <v>5461666.5095999995</v>
      </c>
      <c r="K428">
        <f t="shared" si="110"/>
        <v>5461666.5095999995</v>
      </c>
      <c r="L428">
        <f t="shared" si="111"/>
        <v>3901190.3640000001</v>
      </c>
      <c r="M428">
        <f t="shared" si="112"/>
        <v>2730833.2547999998</v>
      </c>
      <c r="N428">
        <f t="shared" si="128"/>
        <v>4390989.7395995781</v>
      </c>
      <c r="O428">
        <f t="shared" si="115"/>
        <v>2730833.2547999993</v>
      </c>
      <c r="P428" s="12">
        <f t="shared" si="113"/>
        <v>7121822.9943995774</v>
      </c>
      <c r="Q428" s="152">
        <f t="shared" si="123"/>
        <v>1019478.408693511</v>
      </c>
      <c r="R428" s="152">
        <f t="shared" si="116"/>
        <v>5410468.1482930891</v>
      </c>
      <c r="S428" s="150">
        <f t="shared" si="124"/>
        <v>0.12522302740274241</v>
      </c>
      <c r="T428">
        <f t="shared" si="126"/>
        <v>64720748.138759993</v>
      </c>
      <c r="U428">
        <f t="shared" si="117"/>
        <v>9801457.8878926672</v>
      </c>
      <c r="V428">
        <f t="shared" si="114"/>
        <v>6.6031756580525469</v>
      </c>
      <c r="W428">
        <f t="shared" si="118"/>
        <v>6.6031756580525467E-3</v>
      </c>
    </row>
    <row r="429" spans="2:23">
      <c r="B429" s="15">
        <v>43274</v>
      </c>
      <c r="C429" s="12">
        <f>VLOOKUP(B429,'Hash distribution and Revenue '!$B$130:$Q$748,16,0)</f>
        <v>7761684.9672727296</v>
      </c>
      <c r="D429">
        <f>VLOOKUP(B429,'Hash distribution and Revenue '!A431:Q1049,3,0)</f>
        <v>39.762894320000001</v>
      </c>
      <c r="E429" s="12">
        <f t="shared" si="121"/>
        <v>39762894.32</v>
      </c>
      <c r="F429" s="12">
        <f t="shared" si="129"/>
        <v>3058684.1784615386</v>
      </c>
      <c r="G429">
        <f t="shared" si="127"/>
        <v>95430946.368000016</v>
      </c>
      <c r="H429">
        <f t="shared" si="119"/>
        <v>12119730.188736003</v>
      </c>
      <c r="I429" s="21">
        <f t="shared" si="122"/>
        <v>10459913.371549716</v>
      </c>
      <c r="J429">
        <f t="shared" si="120"/>
        <v>5725856.7820800003</v>
      </c>
      <c r="K429">
        <f t="shared" si="110"/>
        <v>5725856.7820800003</v>
      </c>
      <c r="L429">
        <f t="shared" si="111"/>
        <v>4089897.7014857149</v>
      </c>
      <c r="M429">
        <f t="shared" si="112"/>
        <v>2862928.3910400001</v>
      </c>
      <c r="N429">
        <f t="shared" si="128"/>
        <v>4603389.5215567267</v>
      </c>
      <c r="O429">
        <f t="shared" si="115"/>
        <v>2862928.3910400001</v>
      </c>
      <c r="P429" s="12">
        <f t="shared" si="113"/>
        <v>7466317.9125967268</v>
      </c>
      <c r="Q429" s="152">
        <f t="shared" si="123"/>
        <v>295367.05467600282</v>
      </c>
      <c r="R429" s="152">
        <f t="shared" si="116"/>
        <v>4898756.5762327295</v>
      </c>
      <c r="S429" s="150">
        <f t="shared" si="124"/>
        <v>3.8054501815188685E-2</v>
      </c>
      <c r="T429">
        <f t="shared" si="126"/>
        <v>67851402.867648005</v>
      </c>
      <c r="U429">
        <f t="shared" si="117"/>
        <v>9502146.0977894552</v>
      </c>
      <c r="V429">
        <f t="shared" si="114"/>
        <v>7.1406398269789504</v>
      </c>
      <c r="W429">
        <f t="shared" si="118"/>
        <v>7.1406398269789504E-3</v>
      </c>
    </row>
    <row r="430" spans="2:23">
      <c r="B430" s="15">
        <v>43277</v>
      </c>
      <c r="C430" s="12">
        <f>VLOOKUP(B430,'Hash distribution and Revenue '!$B$130:$Q$748,16,0)</f>
        <v>7806030.5972170169</v>
      </c>
      <c r="D430">
        <f>VLOOKUP(B430,'Hash distribution and Revenue '!A432:Q1050,3,0)</f>
        <v>40.4416455</v>
      </c>
      <c r="E430" s="12">
        <f t="shared" si="121"/>
        <v>40441645.5</v>
      </c>
      <c r="F430" s="12">
        <f t="shared" si="129"/>
        <v>3110895.8076923075</v>
      </c>
      <c r="G430">
        <f t="shared" si="127"/>
        <v>97059949.199999988</v>
      </c>
      <c r="H430">
        <f t="shared" si="119"/>
        <v>12326613.548399998</v>
      </c>
      <c r="I430" s="21">
        <f t="shared" si="122"/>
        <v>10638463.717671428</v>
      </c>
      <c r="J430">
        <f t="shared" si="120"/>
        <v>5823596.9519999987</v>
      </c>
      <c r="K430">
        <f t="shared" si="110"/>
        <v>5823596.9519999987</v>
      </c>
      <c r="L430">
        <f t="shared" si="111"/>
        <v>4159712.1085714279</v>
      </c>
      <c r="M430">
        <f t="shared" si="112"/>
        <v>2911798.4759999993</v>
      </c>
      <c r="N430">
        <f t="shared" si="128"/>
        <v>4681969.2155953627</v>
      </c>
      <c r="O430">
        <f t="shared" si="115"/>
        <v>2911798.4759999998</v>
      </c>
      <c r="P430" s="12">
        <f t="shared" si="113"/>
        <v>7593767.6915953625</v>
      </c>
      <c r="Q430" s="152">
        <f t="shared" si="123"/>
        <v>212262.90562165435</v>
      </c>
      <c r="R430" s="152">
        <f t="shared" si="116"/>
        <v>4894232.1212170171</v>
      </c>
      <c r="S430" s="150">
        <f t="shared" si="124"/>
        <v>2.7192169307833573E-2</v>
      </c>
      <c r="T430">
        <f t="shared" si="126"/>
        <v>69009623.881199986</v>
      </c>
      <c r="U430">
        <f t="shared" si="117"/>
        <v>9576201.3368123807</v>
      </c>
      <c r="V430">
        <f t="shared" si="114"/>
        <v>7.2063672696517411</v>
      </c>
      <c r="W430">
        <f t="shared" si="118"/>
        <v>7.206367269651741E-3</v>
      </c>
    </row>
    <row r="431" spans="2:23">
      <c r="B431" s="15">
        <v>43280</v>
      </c>
      <c r="C431" s="12">
        <f>VLOOKUP(B431,'Hash distribution and Revenue '!$B$130:$Q$748,16,0)</f>
        <v>7641953.1351656914</v>
      </c>
      <c r="D431">
        <f>VLOOKUP(B431,'Hash distribution and Revenue '!A433:Q1051,3,0)</f>
        <v>38.798076909999999</v>
      </c>
      <c r="E431" s="12">
        <f t="shared" si="121"/>
        <v>38798076.909999996</v>
      </c>
      <c r="F431" s="12">
        <f t="shared" si="129"/>
        <v>2984467.4546153843</v>
      </c>
      <c r="G431">
        <f t="shared" si="127"/>
        <v>93115384.583999991</v>
      </c>
      <c r="H431">
        <f t="shared" si="119"/>
        <v>11825653.842168</v>
      </c>
      <c r="I431" s="21">
        <f t="shared" si="122"/>
        <v>10206111.260296285</v>
      </c>
      <c r="J431">
        <f t="shared" si="120"/>
        <v>5586923.0750399996</v>
      </c>
      <c r="K431">
        <f t="shared" si="110"/>
        <v>5586923.0750399996</v>
      </c>
      <c r="L431">
        <f t="shared" si="111"/>
        <v>3990659.3393142852</v>
      </c>
      <c r="M431">
        <f t="shared" si="112"/>
        <v>2793461.5375199998</v>
      </c>
      <c r="N431">
        <f t="shared" si="128"/>
        <v>4491691.6577225151</v>
      </c>
      <c r="O431">
        <f t="shared" si="115"/>
        <v>2793461.5375199998</v>
      </c>
      <c r="P431" s="12">
        <f t="shared" si="113"/>
        <v>7285153.1952425148</v>
      </c>
      <c r="Q431" s="152">
        <f t="shared" si="123"/>
        <v>356799.93992317654</v>
      </c>
      <c r="R431" s="152">
        <f t="shared" si="116"/>
        <v>4848491.5976456916</v>
      </c>
      <c r="S431" s="150">
        <f t="shared" si="124"/>
        <v>4.6689626802512506E-2</v>
      </c>
      <c r="T431">
        <f t="shared" si="126"/>
        <v>66205038.43922399</v>
      </c>
      <c r="U431">
        <f t="shared" si="117"/>
        <v>9340183.2553682067</v>
      </c>
      <c r="V431">
        <f t="shared" si="114"/>
        <v>7.0881948061536262</v>
      </c>
      <c r="W431">
        <f t="shared" si="118"/>
        <v>7.0881948061536264E-3</v>
      </c>
    </row>
    <row r="432" spans="2:23">
      <c r="B432" s="15">
        <v>43283</v>
      </c>
      <c r="C432" s="12">
        <f>VLOOKUP(B432,'Hash distribution and Revenue '!$B$130:$Q$748,16,0)</f>
        <v>7446088.5735142445</v>
      </c>
      <c r="D432">
        <f>VLOOKUP(B432,'Hash distribution and Revenue '!A434:Q1052,3,0)</f>
        <v>37.644230759999999</v>
      </c>
      <c r="E432" s="12">
        <f t="shared" si="121"/>
        <v>37644230.759999998</v>
      </c>
      <c r="F432" s="12">
        <f t="shared" si="129"/>
        <v>2895710.0584615385</v>
      </c>
      <c r="G432">
        <f t="shared" si="127"/>
        <v>90346153.824000001</v>
      </c>
      <c r="H432">
        <f t="shared" si="119"/>
        <v>11473961.535647999</v>
      </c>
      <c r="I432" s="21">
        <f t="shared" si="122"/>
        <v>9902583.7887805719</v>
      </c>
      <c r="J432">
        <f t="shared" si="120"/>
        <v>5420769.2294399999</v>
      </c>
      <c r="K432">
        <f t="shared" si="110"/>
        <v>5420769.2294399999</v>
      </c>
      <c r="L432">
        <f t="shared" si="111"/>
        <v>3871978.0210285713</v>
      </c>
      <c r="M432">
        <f t="shared" si="112"/>
        <v>2710384.61472</v>
      </c>
      <c r="N432">
        <f t="shared" si="128"/>
        <v>4358109.7500864062</v>
      </c>
      <c r="O432">
        <f t="shared" si="115"/>
        <v>2710384.61472</v>
      </c>
      <c r="P432" s="12">
        <f t="shared" si="113"/>
        <v>7068494.3648064062</v>
      </c>
      <c r="Q432" s="152">
        <f t="shared" si="123"/>
        <v>377594.20870783832</v>
      </c>
      <c r="R432" s="152">
        <f t="shared" si="116"/>
        <v>4735703.9587942446</v>
      </c>
      <c r="S432" s="150">
        <f t="shared" si="124"/>
        <v>5.0710410570583578E-2</v>
      </c>
      <c r="T432">
        <f t="shared" si="126"/>
        <v>64236115.368864</v>
      </c>
      <c r="U432">
        <f t="shared" si="117"/>
        <v>9093813.7088806517</v>
      </c>
      <c r="V432">
        <f t="shared" si="114"/>
        <v>7.0637157770379222</v>
      </c>
      <c r="W432">
        <f t="shared" si="118"/>
        <v>7.0637157770379218E-3</v>
      </c>
    </row>
    <row r="433" spans="2:23">
      <c r="B433" s="15">
        <v>43286</v>
      </c>
      <c r="C433" s="12">
        <f>VLOOKUP(B433,'Hash distribution and Revenue '!$B$130:$Q$748,16,0)</f>
        <v>7076746.6233119229</v>
      </c>
      <c r="D433">
        <f>VLOOKUP(B433,'Hash distribution and Revenue '!A435:Q1053,3,0)</f>
        <v>35.642491800000002</v>
      </c>
      <c r="E433" s="12">
        <f t="shared" si="121"/>
        <v>35642491.800000004</v>
      </c>
      <c r="F433" s="12">
        <f t="shared" si="129"/>
        <v>2741730.1384615386</v>
      </c>
      <c r="G433">
        <f t="shared" si="127"/>
        <v>85541980.320000008</v>
      </c>
      <c r="H433">
        <f t="shared" si="119"/>
        <v>10863831.500640001</v>
      </c>
      <c r="I433" s="21">
        <f t="shared" si="122"/>
        <v>9376012.0572171435</v>
      </c>
      <c r="J433">
        <f t="shared" si="120"/>
        <v>5132518.8192000007</v>
      </c>
      <c r="K433">
        <f t="shared" si="110"/>
        <v>5132518.8192000007</v>
      </c>
      <c r="L433">
        <f t="shared" si="111"/>
        <v>3666084.8708571433</v>
      </c>
      <c r="M433">
        <f t="shared" si="112"/>
        <v>2566259.4096000004</v>
      </c>
      <c r="N433">
        <f t="shared" si="128"/>
        <v>4126366.4549631188</v>
      </c>
      <c r="O433">
        <f t="shared" si="115"/>
        <v>2566259.4095999999</v>
      </c>
      <c r="P433" s="12">
        <f t="shared" si="113"/>
        <v>6692625.8645631187</v>
      </c>
      <c r="Q433" s="152">
        <f t="shared" si="123"/>
        <v>384120.75874880422</v>
      </c>
      <c r="R433" s="152">
        <f t="shared" si="116"/>
        <v>4510487.213711923</v>
      </c>
      <c r="S433" s="150">
        <f t="shared" si="124"/>
        <v>5.4279286682873407E-2</v>
      </c>
      <c r="T433">
        <f t="shared" si="126"/>
        <v>60820348.007520005</v>
      </c>
      <c r="U433">
        <f t="shared" si="117"/>
        <v>8636853.6686750427</v>
      </c>
      <c r="V433">
        <f t="shared" si="114"/>
        <v>7.0419565203598378</v>
      </c>
      <c r="W433">
        <f t="shared" si="118"/>
        <v>7.0419565203598379E-3</v>
      </c>
    </row>
    <row r="434" spans="2:23">
      <c r="B434" s="15">
        <v>43289</v>
      </c>
      <c r="C434" s="12">
        <f>VLOOKUP(B434,'Hash distribution and Revenue '!$B$130:$Q$748,16,0)</f>
        <v>7412418.1419916572</v>
      </c>
      <c r="D434">
        <f>VLOOKUP(B434,'Hash distribution and Revenue '!A436:Q1054,3,0)</f>
        <v>36.590525800000002</v>
      </c>
      <c r="E434" s="12">
        <f t="shared" si="121"/>
        <v>36590525.800000004</v>
      </c>
      <c r="F434" s="12">
        <f t="shared" si="129"/>
        <v>2814655.8307692311</v>
      </c>
      <c r="G434">
        <f t="shared" si="127"/>
        <v>87817261.920000017</v>
      </c>
      <c r="H434">
        <f t="shared" si="119"/>
        <v>11152792.263840003</v>
      </c>
      <c r="I434" s="21">
        <f t="shared" si="122"/>
        <v>9625399.1725885738</v>
      </c>
      <c r="J434">
        <f t="shared" si="120"/>
        <v>5269035.7152000004</v>
      </c>
      <c r="K434">
        <f t="shared" si="110"/>
        <v>5269035.7152000004</v>
      </c>
      <c r="L434">
        <f t="shared" si="111"/>
        <v>3763596.9394285721</v>
      </c>
      <c r="M434">
        <f t="shared" si="112"/>
        <v>2634517.8576000002</v>
      </c>
      <c r="N434">
        <f t="shared" si="128"/>
        <v>4236121.2868563402</v>
      </c>
      <c r="O434">
        <f t="shared" si="115"/>
        <v>2634517.8575999998</v>
      </c>
      <c r="P434" s="12">
        <f t="shared" si="113"/>
        <v>6870639.14445634</v>
      </c>
      <c r="Q434" s="152">
        <f t="shared" si="123"/>
        <v>541778.9975353172</v>
      </c>
      <c r="R434" s="152">
        <f t="shared" si="116"/>
        <v>4777900.2843916574</v>
      </c>
      <c r="S434" s="150">
        <f t="shared" si="124"/>
        <v>7.3090722508774381E-2</v>
      </c>
      <c r="T434">
        <f t="shared" si="126"/>
        <v>62438073.225120008</v>
      </c>
      <c r="U434">
        <f t="shared" si="117"/>
        <v>9014021.5712479986</v>
      </c>
      <c r="V434">
        <f t="shared" si="114"/>
        <v>6.9267721107167715</v>
      </c>
      <c r="W434">
        <f t="shared" si="118"/>
        <v>6.9267721107167711E-3</v>
      </c>
    </row>
    <row r="435" spans="2:23">
      <c r="B435" s="15">
        <v>43292</v>
      </c>
      <c r="C435" s="12">
        <f>VLOOKUP(B435,'Hash distribution and Revenue '!$B$130:$Q$748,16,0)</f>
        <v>7262407.0585536519</v>
      </c>
      <c r="D435">
        <f>VLOOKUP(B435,'Hash distribution and Revenue '!A437:Q1055,3,0)</f>
        <v>37.975716120000001</v>
      </c>
      <c r="E435" s="12">
        <f t="shared" si="121"/>
        <v>37975716.120000005</v>
      </c>
      <c r="F435" s="12">
        <f t="shared" si="129"/>
        <v>2921208.9323076927</v>
      </c>
      <c r="G435">
        <f t="shared" si="127"/>
        <v>91141718.688000023</v>
      </c>
      <c r="H435">
        <f t="shared" si="119"/>
        <v>11574998.273376003</v>
      </c>
      <c r="I435" s="21">
        <f t="shared" si="122"/>
        <v>9989783.3804811463</v>
      </c>
      <c r="J435">
        <f t="shared" si="120"/>
        <v>5468503.1212800015</v>
      </c>
      <c r="K435">
        <f t="shared" si="110"/>
        <v>5468503.1212800015</v>
      </c>
      <c r="L435">
        <f t="shared" si="111"/>
        <v>3906073.6580571439</v>
      </c>
      <c r="M435">
        <f t="shared" si="112"/>
        <v>2734251.5606400007</v>
      </c>
      <c r="N435">
        <f t="shared" si="128"/>
        <v>4396486.1373909386</v>
      </c>
      <c r="O435">
        <f t="shared" si="115"/>
        <v>2734251.5606400007</v>
      </c>
      <c r="P435" s="12">
        <f t="shared" si="113"/>
        <v>7130737.6980309393</v>
      </c>
      <c r="Q435" s="152">
        <f t="shared" si="123"/>
        <v>131669.36052271258</v>
      </c>
      <c r="R435" s="152">
        <f t="shared" si="116"/>
        <v>4528155.4979136512</v>
      </c>
      <c r="S435" s="150">
        <f t="shared" si="124"/>
        <v>1.8130264451044865E-2</v>
      </c>
      <c r="T435">
        <f t="shared" si="126"/>
        <v>64801761.987168014</v>
      </c>
      <c r="U435">
        <f t="shared" si="117"/>
        <v>8924641.6353045888</v>
      </c>
      <c r="V435">
        <f t="shared" si="114"/>
        <v>7.2609931731960682</v>
      </c>
      <c r="W435">
        <f t="shared" si="118"/>
        <v>7.260993173196068E-3</v>
      </c>
    </row>
    <row r="436" spans="2:23">
      <c r="B436" s="15">
        <v>43295</v>
      </c>
      <c r="C436" s="12">
        <f>VLOOKUP(B436,'Hash distribution and Revenue '!$B$130:$Q$748,16,0)</f>
        <v>7399394.1810727892</v>
      </c>
      <c r="D436">
        <f>VLOOKUP(B436,'Hash distribution and Revenue '!A438:Q1056,3,0)</f>
        <v>39.423135590000001</v>
      </c>
      <c r="E436" s="12">
        <f t="shared" si="121"/>
        <v>39423135.590000004</v>
      </c>
      <c r="F436" s="12">
        <f t="shared" si="129"/>
        <v>3032548.8915384617</v>
      </c>
      <c r="G436">
        <f t="shared" si="127"/>
        <v>94615525.416000009</v>
      </c>
      <c r="H436">
        <f t="shared" si="119"/>
        <v>12016171.727832001</v>
      </c>
      <c r="I436" s="21">
        <f t="shared" si="122"/>
        <v>10370537.410775144</v>
      </c>
      <c r="J436">
        <f t="shared" si="120"/>
        <v>5676931.5249600001</v>
      </c>
      <c r="K436">
        <f t="shared" si="110"/>
        <v>5676931.5249600001</v>
      </c>
      <c r="L436">
        <f t="shared" si="111"/>
        <v>4054951.0892571434</v>
      </c>
      <c r="M436">
        <f t="shared" si="112"/>
        <v>2838465.76248</v>
      </c>
      <c r="N436">
        <f t="shared" si="128"/>
        <v>4564055.3180414476</v>
      </c>
      <c r="O436">
        <f t="shared" si="115"/>
        <v>2838465.76248</v>
      </c>
      <c r="P436" s="12">
        <f t="shared" si="113"/>
        <v>7402521.0805214476</v>
      </c>
      <c r="Q436" s="152">
        <f t="shared" si="123"/>
        <v>-3126.8994486583397</v>
      </c>
      <c r="R436" s="152">
        <f t="shared" si="116"/>
        <v>4560928.4185927892</v>
      </c>
      <c r="S436" s="150">
        <f t="shared" si="124"/>
        <v>-4.2258857578594242E-4</v>
      </c>
      <c r="T436">
        <f t="shared" si="126"/>
        <v>67271638.570776001</v>
      </c>
      <c r="U436">
        <f t="shared" si="117"/>
        <v>9124983.7366342358</v>
      </c>
      <c r="V436">
        <f t="shared" si="114"/>
        <v>7.3722475033790307</v>
      </c>
      <c r="W436">
        <f t="shared" si="118"/>
        <v>7.3722475033790305E-3</v>
      </c>
    </row>
    <row r="437" spans="2:23">
      <c r="B437" s="15">
        <v>43298</v>
      </c>
      <c r="C437" s="12">
        <f>VLOOKUP(B437,'Hash distribution and Revenue '!$B$130:$Q$748,16,0)</f>
        <v>8378253.5108431391</v>
      </c>
      <c r="D437">
        <f>VLOOKUP(B437,'Hash distribution and Revenue '!A439:Q1057,3,0)</f>
        <v>36.947286490000003</v>
      </c>
      <c r="E437" s="12">
        <f t="shared" si="121"/>
        <v>36947286.490000002</v>
      </c>
      <c r="F437" s="12">
        <f t="shared" si="129"/>
        <v>2842098.960769231</v>
      </c>
      <c r="G437">
        <f t="shared" si="127"/>
        <v>88673487.576000005</v>
      </c>
      <c r="H437">
        <f t="shared" si="119"/>
        <v>11261532.922152001</v>
      </c>
      <c r="I437" s="21">
        <f t="shared" si="122"/>
        <v>9719247.6203837153</v>
      </c>
      <c r="J437">
        <f t="shared" si="120"/>
        <v>5320409.2545600003</v>
      </c>
      <c r="K437">
        <f t="shared" si="110"/>
        <v>5320409.2545600003</v>
      </c>
      <c r="L437">
        <f t="shared" si="111"/>
        <v>3800292.3246857147</v>
      </c>
      <c r="M437">
        <f t="shared" si="112"/>
        <v>2660204.6272800001</v>
      </c>
      <c r="N437">
        <f t="shared" si="128"/>
        <v>4277423.8240618194</v>
      </c>
      <c r="O437">
        <f t="shared" si="115"/>
        <v>2660204.6272799997</v>
      </c>
      <c r="P437" s="12">
        <f t="shared" si="113"/>
        <v>6937628.451341819</v>
      </c>
      <c r="Q437" s="152">
        <f t="shared" si="123"/>
        <v>1440625.0595013201</v>
      </c>
      <c r="R437" s="152">
        <f t="shared" si="116"/>
        <v>5718048.8835631395</v>
      </c>
      <c r="S437" s="150">
        <f t="shared" si="124"/>
        <v>0.17194813425457497</v>
      </c>
      <c r="T437">
        <f t="shared" si="126"/>
        <v>63046849.666536003</v>
      </c>
      <c r="U437">
        <f t="shared" si="117"/>
        <v>9995472.7076249588</v>
      </c>
      <c r="V437">
        <f t="shared" si="114"/>
        <v>6.3075405746885052</v>
      </c>
      <c r="W437">
        <f t="shared" si="118"/>
        <v>6.3075405746885055E-3</v>
      </c>
    </row>
    <row r="438" spans="2:23">
      <c r="B438" s="15">
        <v>43301</v>
      </c>
      <c r="C438" s="12">
        <f>VLOOKUP(B438,'Hash distribution and Revenue '!$B$130:$Q$748,16,0)</f>
        <v>8602785.9305621982</v>
      </c>
      <c r="D438">
        <f>VLOOKUP(B438,'Hash distribution and Revenue '!A440:Q1058,3,0)</f>
        <v>37.766752670000002</v>
      </c>
      <c r="E438" s="12">
        <f t="shared" si="121"/>
        <v>37766752.670000002</v>
      </c>
      <c r="F438" s="12">
        <f t="shared" si="129"/>
        <v>2905134.8207692308</v>
      </c>
      <c r="G438">
        <f t="shared" si="127"/>
        <v>90640206.407999992</v>
      </c>
      <c r="H438">
        <f t="shared" si="119"/>
        <v>11511306.213815998</v>
      </c>
      <c r="I438" s="21">
        <f t="shared" si="122"/>
        <v>9934814.0523625705</v>
      </c>
      <c r="J438">
        <f t="shared" si="120"/>
        <v>5438412.3844799995</v>
      </c>
      <c r="K438">
        <f t="shared" si="110"/>
        <v>5438412.3844799995</v>
      </c>
      <c r="L438">
        <f t="shared" si="111"/>
        <v>3884580.2746285712</v>
      </c>
      <c r="M438">
        <f t="shared" si="112"/>
        <v>2719206.1922399998</v>
      </c>
      <c r="N438">
        <f t="shared" si="128"/>
        <v>4372294.2325367052</v>
      </c>
      <c r="O438">
        <f t="shared" si="115"/>
        <v>2719206.1922399998</v>
      </c>
      <c r="P438" s="12">
        <f t="shared" si="113"/>
        <v>7091500.424776705</v>
      </c>
      <c r="Q438" s="152">
        <f t="shared" si="123"/>
        <v>1511285.5057854932</v>
      </c>
      <c r="R438" s="152">
        <f t="shared" si="116"/>
        <v>5883579.7383221984</v>
      </c>
      <c r="S438" s="150">
        <f t="shared" si="124"/>
        <v>0.1756739639907243</v>
      </c>
      <c r="T438">
        <f t="shared" si="126"/>
        <v>64445186.756087989</v>
      </c>
      <c r="U438">
        <f t="shared" si="117"/>
        <v>10255873.970858904</v>
      </c>
      <c r="V438">
        <f t="shared" si="114"/>
        <v>6.2837342716186741</v>
      </c>
      <c r="W438">
        <f t="shared" si="118"/>
        <v>6.2837342716186738E-3</v>
      </c>
    </row>
    <row r="439" spans="2:23">
      <c r="B439" s="15">
        <v>43304</v>
      </c>
      <c r="C439" s="12">
        <f>VLOOKUP(B439,'Hash distribution and Revenue '!$B$130:$Q$748,16,0)</f>
        <v>9284793.2136032917</v>
      </c>
      <c r="D439">
        <f>VLOOKUP(B439,'Hash distribution and Revenue '!A441:Q1059,3,0)</f>
        <v>38.873815399999998</v>
      </c>
      <c r="E439" s="12">
        <f t="shared" si="121"/>
        <v>38873815.399999999</v>
      </c>
      <c r="F439" s="12">
        <f t="shared" si="129"/>
        <v>2990293.4923076923</v>
      </c>
      <c r="G439">
        <f t="shared" si="127"/>
        <v>93297156.960000008</v>
      </c>
      <c r="H439">
        <f t="shared" si="119"/>
        <v>11848738.933920002</v>
      </c>
      <c r="I439" s="21">
        <f t="shared" si="122"/>
        <v>10226034.811080001</v>
      </c>
      <c r="J439">
        <f t="shared" si="120"/>
        <v>5597829.4176000003</v>
      </c>
      <c r="K439">
        <f t="shared" si="110"/>
        <v>5597829.4176000003</v>
      </c>
      <c r="L439">
        <f t="shared" si="111"/>
        <v>3998449.5840000003</v>
      </c>
      <c r="M439">
        <f t="shared" si="112"/>
        <v>2798914.7088000001</v>
      </c>
      <c r="N439">
        <f t="shared" si="128"/>
        <v>4500459.977463997</v>
      </c>
      <c r="O439">
        <f t="shared" si="115"/>
        <v>2798914.7088000001</v>
      </c>
      <c r="P439" s="12">
        <f t="shared" si="113"/>
        <v>7299374.6862639971</v>
      </c>
      <c r="Q439" s="152">
        <f t="shared" si="123"/>
        <v>1985418.5273392946</v>
      </c>
      <c r="R439" s="152">
        <f t="shared" si="116"/>
        <v>6485878.5048032915</v>
      </c>
      <c r="S439" s="150">
        <f t="shared" si="124"/>
        <v>0.21383551379802704</v>
      </c>
      <c r="T439">
        <f t="shared" si="126"/>
        <v>66334278.598560005</v>
      </c>
      <c r="U439">
        <f t="shared" si="117"/>
        <v>10986338.482267288</v>
      </c>
      <c r="V439">
        <f t="shared" si="114"/>
        <v>6.0378877553816617</v>
      </c>
      <c r="W439">
        <f t="shared" si="118"/>
        <v>6.0378877553816613E-3</v>
      </c>
    </row>
    <row r="440" spans="2:23">
      <c r="B440" s="15">
        <v>43307</v>
      </c>
      <c r="C440" s="12">
        <f>VLOOKUP(B440,'Hash distribution and Revenue '!$B$130:$Q$748,16,0)</f>
        <v>10352952.90108441</v>
      </c>
      <c r="D440">
        <f>VLOOKUP(B440,'Hash distribution and Revenue '!A442:Q1060,3,0)</f>
        <v>42.035153360000002</v>
      </c>
      <c r="E440" s="12">
        <f t="shared" si="121"/>
        <v>42035153.359999999</v>
      </c>
      <c r="F440" s="12">
        <f t="shared" si="129"/>
        <v>3233473.3353846152</v>
      </c>
      <c r="G440">
        <f t="shared" si="127"/>
        <v>100884368.06400001</v>
      </c>
      <c r="H440">
        <f t="shared" si="119"/>
        <v>12812314.744128002</v>
      </c>
      <c r="I440" s="21">
        <f t="shared" si="122"/>
        <v>11057647.342443431</v>
      </c>
      <c r="J440">
        <f t="shared" si="120"/>
        <v>6053062.0838400004</v>
      </c>
      <c r="K440">
        <f t="shared" si="110"/>
        <v>6053062.0838400004</v>
      </c>
      <c r="L440">
        <f t="shared" si="111"/>
        <v>4323615.7741714288</v>
      </c>
      <c r="M440">
        <f t="shared" si="112"/>
        <v>3026531.0419200002</v>
      </c>
      <c r="N440">
        <f t="shared" si="128"/>
        <v>4866451.193345977</v>
      </c>
      <c r="O440">
        <f t="shared" si="115"/>
        <v>3026531.0419200007</v>
      </c>
      <c r="P440" s="12">
        <f t="shared" si="113"/>
        <v>7892982.2352659777</v>
      </c>
      <c r="Q440" s="152">
        <f t="shared" si="123"/>
        <v>2459970.6658184323</v>
      </c>
      <c r="R440" s="152">
        <f t="shared" si="116"/>
        <v>7326421.8591644093</v>
      </c>
      <c r="S440" s="150">
        <f t="shared" si="124"/>
        <v>0.23761053385655459</v>
      </c>
      <c r="T440">
        <f t="shared" si="126"/>
        <v>71728785.693504006</v>
      </c>
      <c r="U440">
        <f t="shared" si="117"/>
        <v>12192873.052510386</v>
      </c>
      <c r="V440">
        <f t="shared" si="114"/>
        <v>5.8828452805662392</v>
      </c>
      <c r="W440">
        <f t="shared" si="118"/>
        <v>5.8828452805662389E-3</v>
      </c>
    </row>
    <row r="441" spans="2:23">
      <c r="B441" s="15">
        <v>43310</v>
      </c>
      <c r="C441" s="12">
        <f>VLOOKUP(B441,'Hash distribution and Revenue '!$B$130:$Q$748,16,0)</f>
        <v>9395648.4357668646</v>
      </c>
      <c r="D441">
        <f>VLOOKUP(B441,'Hash distribution and Revenue '!A443:Q1061,3,0)</f>
        <v>42.402914979999998</v>
      </c>
      <c r="E441" s="12">
        <f t="shared" si="121"/>
        <v>42402914.979999997</v>
      </c>
      <c r="F441" s="12">
        <f t="shared" si="129"/>
        <v>3261762.6907692305</v>
      </c>
      <c r="G441">
        <f t="shared" si="127"/>
        <v>101766995.95199999</v>
      </c>
      <c r="H441">
        <f t="shared" si="119"/>
        <v>12924408.485903999</v>
      </c>
      <c r="I441" s="21">
        <f t="shared" si="122"/>
        <v>11154389.663453143</v>
      </c>
      <c r="J441">
        <f t="shared" si="120"/>
        <v>6106019.7571199993</v>
      </c>
      <c r="K441">
        <f t="shared" si="110"/>
        <v>6106019.7571199993</v>
      </c>
      <c r="L441">
        <f t="shared" si="111"/>
        <v>4361442.6836571423</v>
      </c>
      <c r="M441">
        <f t="shared" si="112"/>
        <v>3053009.8785599996</v>
      </c>
      <c r="N441">
        <f t="shared" si="128"/>
        <v>4909027.3190755183</v>
      </c>
      <c r="O441">
        <f t="shared" si="115"/>
        <v>3053009.8785600001</v>
      </c>
      <c r="P441" s="12">
        <f t="shared" si="113"/>
        <v>7962037.1976355184</v>
      </c>
      <c r="Q441" s="152">
        <f t="shared" si="123"/>
        <v>1433611.2381313462</v>
      </c>
      <c r="R441" s="152">
        <f t="shared" si="116"/>
        <v>6342638.5572068645</v>
      </c>
      <c r="S441" s="150">
        <f t="shared" si="124"/>
        <v>0.15258246920712248</v>
      </c>
      <c r="T441">
        <f t="shared" si="126"/>
        <v>72356334.121871993</v>
      </c>
      <c r="U441">
        <f t="shared" si="117"/>
        <v>11251665.876282383</v>
      </c>
      <c r="V441">
        <f t="shared" si="114"/>
        <v>6.4307218964254345</v>
      </c>
      <c r="W441">
        <f t="shared" si="118"/>
        <v>6.4307218964254342E-3</v>
      </c>
    </row>
    <row r="442" spans="2:23">
      <c r="B442" s="14">
        <v>43313</v>
      </c>
      <c r="C442" s="12">
        <f>VLOOKUP(B442,'Hash distribution and Revenue '!$B$130:$Q$748,16,0)</f>
        <v>8831060.8168103956</v>
      </c>
      <c r="D442">
        <f>VLOOKUP(B442,'Hash distribution and Revenue '!A444:Q1062,3,0)</f>
        <v>42.742938889999998</v>
      </c>
      <c r="E442" s="12">
        <f t="shared" si="121"/>
        <v>42742938.890000001</v>
      </c>
      <c r="F442" s="12">
        <f>E442/20</f>
        <v>2137146.9445000002</v>
      </c>
      <c r="G442">
        <f t="shared" ref="G442:G505" si="130">F442*1.45*24</f>
        <v>74372713.668600008</v>
      </c>
      <c r="H442">
        <f t="shared" si="119"/>
        <v>9445334.6359122004</v>
      </c>
      <c r="I442" s="21">
        <f t="shared" si="122"/>
        <v>8151780.6517476225</v>
      </c>
      <c r="J442">
        <f t="shared" si="120"/>
        <v>4462362.8201160002</v>
      </c>
      <c r="K442">
        <f t="shared" si="110"/>
        <v>4462362.8201160002</v>
      </c>
      <c r="L442">
        <f t="shared" si="111"/>
        <v>3187402.0143685718</v>
      </c>
      <c r="M442">
        <f t="shared" si="112"/>
        <v>2231181.4100580001</v>
      </c>
      <c r="N442">
        <f t="shared" ref="N442:N505" si="131">F442*1899/7/547.5</f>
        <v>1058954.2198579258</v>
      </c>
      <c r="O442">
        <f t="shared" si="115"/>
        <v>2231181.4100580001</v>
      </c>
      <c r="P442" s="12">
        <f t="shared" si="113"/>
        <v>3290135.6299159257</v>
      </c>
      <c r="Q442" s="152">
        <f t="shared" si="123"/>
        <v>5540925.1868944699</v>
      </c>
      <c r="R442" s="152">
        <f t="shared" si="116"/>
        <v>6599879.4067523954</v>
      </c>
      <c r="S442" s="150">
        <f t="shared" si="124"/>
        <v>0.62743596741481189</v>
      </c>
      <c r="T442">
        <f t="shared" si="126"/>
        <v>52878999.418374605</v>
      </c>
      <c r="U442">
        <f t="shared" si="117"/>
        <v>7658833.626610321</v>
      </c>
      <c r="V442">
        <f t="shared" si="114"/>
        <v>6.90431493832802</v>
      </c>
      <c r="W442">
        <f t="shared" si="118"/>
        <v>6.9043149383280203E-3</v>
      </c>
    </row>
    <row r="443" spans="2:23">
      <c r="B443" s="15">
        <v>43316</v>
      </c>
      <c r="C443" s="12">
        <f>VLOOKUP(B443,'Hash distribution and Revenue '!$B$130:$Q$748,16,0)</f>
        <v>8257307.2780686254</v>
      </c>
      <c r="D443">
        <f>VLOOKUP(B443,'Hash distribution and Revenue '!A445:Q1063,3,0)</f>
        <v>43.330461800000002</v>
      </c>
      <c r="E443" s="12">
        <f t="shared" si="121"/>
        <v>43330461.800000004</v>
      </c>
      <c r="F443" s="12">
        <f t="shared" ref="F443:F474" si="132">E443/20</f>
        <v>2166523.0900000003</v>
      </c>
      <c r="G443">
        <f t="shared" si="130"/>
        <v>75395003.532000005</v>
      </c>
      <c r="H443">
        <f t="shared" si="119"/>
        <v>9575165.4485640004</v>
      </c>
      <c r="I443" s="21">
        <f t="shared" si="122"/>
        <v>8263830.922846715</v>
      </c>
      <c r="J443">
        <f t="shared" si="120"/>
        <v>4523700.2119200006</v>
      </c>
      <c r="K443">
        <f t="shared" si="110"/>
        <v>4523700.2119200006</v>
      </c>
      <c r="L443">
        <f t="shared" si="111"/>
        <v>3231214.4370857147</v>
      </c>
      <c r="M443">
        <f t="shared" si="112"/>
        <v>2261850.1059600003</v>
      </c>
      <c r="N443">
        <f t="shared" si="131"/>
        <v>1073510.0712093934</v>
      </c>
      <c r="O443">
        <f t="shared" si="115"/>
        <v>2261850.1059600003</v>
      </c>
      <c r="P443" s="12">
        <f t="shared" si="113"/>
        <v>3335360.1771693937</v>
      </c>
      <c r="Q443" s="152">
        <f t="shared" si="123"/>
        <v>4921947.1008992316</v>
      </c>
      <c r="R443" s="152">
        <f t="shared" si="116"/>
        <v>5995457.1721086251</v>
      </c>
      <c r="S443" s="150">
        <f t="shared" si="124"/>
        <v>0.59607168961386514</v>
      </c>
      <c r="T443">
        <f t="shared" si="126"/>
        <v>53605847.511252001</v>
      </c>
      <c r="U443">
        <f t="shared" si="117"/>
        <v>7068967.2433180185</v>
      </c>
      <c r="V443">
        <f t="shared" si="114"/>
        <v>7.5832643816426275</v>
      </c>
      <c r="W443">
        <f t="shared" si="118"/>
        <v>7.5832643816426274E-3</v>
      </c>
    </row>
    <row r="444" spans="2:23">
      <c r="B444" s="15">
        <v>43319</v>
      </c>
      <c r="C444" s="12">
        <f>VLOOKUP(B444,'Hash distribution and Revenue '!$B$130:$Q$748,16,0)</f>
        <v>8395992.5041762423</v>
      </c>
      <c r="D444">
        <f>VLOOKUP(B444,'Hash distribution and Revenue '!A446:Q1064,3,0)</f>
        <v>45.883210800000001</v>
      </c>
      <c r="E444" s="12">
        <f t="shared" si="121"/>
        <v>45883210.799999997</v>
      </c>
      <c r="F444" s="12">
        <f t="shared" si="132"/>
        <v>2294160.54</v>
      </c>
      <c r="G444">
        <f t="shared" si="130"/>
        <v>79836786.791999996</v>
      </c>
      <c r="H444">
        <f t="shared" si="119"/>
        <v>10139271.922583999</v>
      </c>
      <c r="I444" s="21">
        <f t="shared" si="122"/>
        <v>8750682.0951659996</v>
      </c>
      <c r="J444">
        <f t="shared" si="120"/>
        <v>4790207.2075199997</v>
      </c>
      <c r="K444">
        <f t="shared" si="110"/>
        <v>4790207.2075199997</v>
      </c>
      <c r="L444">
        <f t="shared" si="111"/>
        <v>3421576.5767999999</v>
      </c>
      <c r="M444">
        <f t="shared" si="112"/>
        <v>2395103.6037599999</v>
      </c>
      <c r="N444">
        <f t="shared" si="131"/>
        <v>1136754.3027945205</v>
      </c>
      <c r="O444">
        <f t="shared" si="115"/>
        <v>2395103.6037599994</v>
      </c>
      <c r="P444" s="12">
        <f t="shared" si="113"/>
        <v>3531857.9065545201</v>
      </c>
      <c r="Q444" s="152">
        <f t="shared" si="123"/>
        <v>4864134.5976217221</v>
      </c>
      <c r="R444" s="152">
        <f t="shared" si="116"/>
        <v>6000888.9004162429</v>
      </c>
      <c r="S444" s="150">
        <f t="shared" si="124"/>
        <v>0.5793400357613776</v>
      </c>
      <c r="T444">
        <f t="shared" si="126"/>
        <v>56763955.409111992</v>
      </c>
      <c r="U444">
        <f t="shared" si="117"/>
        <v>7137643.2032107636</v>
      </c>
      <c r="V444">
        <f t="shared" si="114"/>
        <v>7.9527588859551797</v>
      </c>
      <c r="W444">
        <f t="shared" si="118"/>
        <v>7.9527588859551798E-3</v>
      </c>
    </row>
    <row r="445" spans="2:23">
      <c r="B445" s="15">
        <v>43322</v>
      </c>
      <c r="C445" s="12">
        <f>VLOOKUP(B445,'Hash distribution and Revenue '!$B$130:$Q$748,16,0)</f>
        <v>7745945.0607268829</v>
      </c>
      <c r="D445">
        <f>VLOOKUP(B445,'Hash distribution and Revenue '!A447:Q1065,3,0)</f>
        <v>46.221208670000003</v>
      </c>
      <c r="E445" s="12">
        <f t="shared" si="121"/>
        <v>46221208.670000002</v>
      </c>
      <c r="F445" s="12">
        <f t="shared" si="132"/>
        <v>2311060.4335000003</v>
      </c>
      <c r="G445">
        <f t="shared" si="130"/>
        <v>80424903.085800007</v>
      </c>
      <c r="H445">
        <f t="shared" si="119"/>
        <v>10213962.691896601</v>
      </c>
      <c r="I445" s="21">
        <f t="shared" si="122"/>
        <v>8815143.8417971507</v>
      </c>
      <c r="J445">
        <f t="shared" si="120"/>
        <v>4825494.1851479998</v>
      </c>
      <c r="K445">
        <f t="shared" si="110"/>
        <v>4825494.1851479998</v>
      </c>
      <c r="L445">
        <f t="shared" si="111"/>
        <v>3446781.5608200002</v>
      </c>
      <c r="M445">
        <f t="shared" si="112"/>
        <v>2412747.0925739999</v>
      </c>
      <c r="N445">
        <f t="shared" si="131"/>
        <v>1145128.1834876714</v>
      </c>
      <c r="O445">
        <f t="shared" si="115"/>
        <v>2412747.0925739999</v>
      </c>
      <c r="P445" s="12">
        <f t="shared" si="113"/>
        <v>3557875.2760616713</v>
      </c>
      <c r="Q445" s="152">
        <f t="shared" si="123"/>
        <v>4188069.7846652116</v>
      </c>
      <c r="R445" s="152">
        <f t="shared" si="116"/>
        <v>5333197.9681528825</v>
      </c>
      <c r="S445" s="150">
        <f t="shared" si="124"/>
        <v>0.54067899421328991</v>
      </c>
      <c r="T445">
        <f t="shared" si="126"/>
        <v>57182106.094003804</v>
      </c>
      <c r="U445">
        <f t="shared" si="117"/>
        <v>6478326.151640554</v>
      </c>
      <c r="V445">
        <f t="shared" si="114"/>
        <v>8.8266791074609845</v>
      </c>
      <c r="W445">
        <f t="shared" si="118"/>
        <v>8.826679107460985E-3</v>
      </c>
    </row>
    <row r="446" spans="2:23">
      <c r="B446" s="15">
        <v>43325</v>
      </c>
      <c r="C446" s="12">
        <f>VLOOKUP(B446,'Hash distribution and Revenue '!$B$130:$Q$748,16,0)</f>
        <v>7391935.2133770073</v>
      </c>
      <c r="D446">
        <f>VLOOKUP(B446,'Hash distribution and Revenue '!A448:Q1066,3,0)</f>
        <v>46.521092490000001</v>
      </c>
      <c r="E446" s="12">
        <f t="shared" si="121"/>
        <v>46521092.490000002</v>
      </c>
      <c r="F446" s="12">
        <f t="shared" si="132"/>
        <v>2326054.6244999999</v>
      </c>
      <c r="G446">
        <f t="shared" si="130"/>
        <v>80946700.932599992</v>
      </c>
      <c r="H446">
        <f t="shared" si="119"/>
        <v>10280231.018440198</v>
      </c>
      <c r="I446" s="21">
        <f t="shared" si="122"/>
        <v>8872336.6129339058</v>
      </c>
      <c r="J446">
        <f t="shared" si="120"/>
        <v>4856802.0559559995</v>
      </c>
      <c r="K446">
        <f t="shared" si="110"/>
        <v>4856802.0559559995</v>
      </c>
      <c r="L446">
        <f t="shared" si="111"/>
        <v>3469144.3256828566</v>
      </c>
      <c r="M446">
        <f t="shared" si="112"/>
        <v>2428401.0279779998</v>
      </c>
      <c r="N446">
        <f t="shared" si="131"/>
        <v>1152557.7904567514</v>
      </c>
      <c r="O446">
        <f t="shared" si="115"/>
        <v>2428401.0279779998</v>
      </c>
      <c r="P446" s="12">
        <f t="shared" si="113"/>
        <v>3580958.8184347511</v>
      </c>
      <c r="Q446" s="152">
        <f t="shared" si="123"/>
        <v>3810976.3949422562</v>
      </c>
      <c r="R446" s="152">
        <f t="shared" si="116"/>
        <v>4963534.1853990071</v>
      </c>
      <c r="S446" s="150">
        <f t="shared" si="124"/>
        <v>0.51555868455741116</v>
      </c>
      <c r="T446">
        <f t="shared" si="126"/>
        <v>57553104.363078594</v>
      </c>
      <c r="U446">
        <f t="shared" si="117"/>
        <v>6116091.9758557584</v>
      </c>
      <c r="V446">
        <f t="shared" si="114"/>
        <v>9.4101109973948383</v>
      </c>
      <c r="W446">
        <f t="shared" si="118"/>
        <v>9.4101109973948379E-3</v>
      </c>
    </row>
    <row r="447" spans="2:23">
      <c r="B447" s="15">
        <v>43328</v>
      </c>
      <c r="C447" s="12">
        <f>VLOOKUP(B447,'Hash distribution and Revenue '!$B$130:$Q$748,16,0)</f>
        <v>7648982.8544860603</v>
      </c>
      <c r="D447">
        <f>VLOOKUP(B447,'Hash distribution and Revenue '!A449:Q1067,3,0)</f>
        <v>47.856434100000001</v>
      </c>
      <c r="E447" s="12">
        <f t="shared" si="121"/>
        <v>47856434.100000001</v>
      </c>
      <c r="F447" s="12">
        <f t="shared" si="132"/>
        <v>2392821.7050000001</v>
      </c>
      <c r="G447">
        <f t="shared" si="130"/>
        <v>83270195.334000006</v>
      </c>
      <c r="H447">
        <f t="shared" si="119"/>
        <v>10575314.807418002</v>
      </c>
      <c r="I447" s="21">
        <f t="shared" si="122"/>
        <v>9127008.1957159303</v>
      </c>
      <c r="J447">
        <f t="shared" si="120"/>
        <v>4996211.72004</v>
      </c>
      <c r="K447">
        <f t="shared" si="110"/>
        <v>4996211.72004</v>
      </c>
      <c r="L447">
        <f t="shared" si="111"/>
        <v>3568722.6571714287</v>
      </c>
      <c r="M447">
        <f t="shared" si="112"/>
        <v>2498105.86002</v>
      </c>
      <c r="N447">
        <f t="shared" si="131"/>
        <v>1185640.8135146771</v>
      </c>
      <c r="O447">
        <f t="shared" si="115"/>
        <v>2498105.8600200005</v>
      </c>
      <c r="P447" s="12">
        <f t="shared" si="113"/>
        <v>3683746.6735346774</v>
      </c>
      <c r="Q447" s="152">
        <f t="shared" si="123"/>
        <v>3965236.180951383</v>
      </c>
      <c r="R447" s="152">
        <f t="shared" si="116"/>
        <v>5150876.9944660598</v>
      </c>
      <c r="S447" s="150">
        <f t="shared" si="124"/>
        <v>0.51840045354864495</v>
      </c>
      <c r="T447">
        <f t="shared" si="126"/>
        <v>59205108.882474005</v>
      </c>
      <c r="U447">
        <f t="shared" si="117"/>
        <v>6336517.8079807367</v>
      </c>
      <c r="V447">
        <f t="shared" si="114"/>
        <v>9.3434770763061969</v>
      </c>
      <c r="W447">
        <f t="shared" si="118"/>
        <v>9.3434770763061968E-3</v>
      </c>
    </row>
    <row r="448" spans="2:23">
      <c r="B448" s="15">
        <v>43331</v>
      </c>
      <c r="C448" s="12">
        <f>VLOOKUP(B448,'Hash distribution and Revenue '!$B$130:$Q$748,16,0)</f>
        <v>8021101.8654596917</v>
      </c>
      <c r="D448">
        <f>VLOOKUP(B448,'Hash distribution and Revenue '!A450:Q1068,3,0)</f>
        <v>48.862992060000003</v>
      </c>
      <c r="E448" s="12">
        <f t="shared" si="121"/>
        <v>48862992.060000002</v>
      </c>
      <c r="F448" s="12">
        <f t="shared" si="132"/>
        <v>2443149.6030000001</v>
      </c>
      <c r="G448">
        <f t="shared" si="130"/>
        <v>85021606.184399992</v>
      </c>
      <c r="H448">
        <f t="shared" si="119"/>
        <v>10797743.985418798</v>
      </c>
      <c r="I448" s="21">
        <f t="shared" si="122"/>
        <v>9318975.3349972703</v>
      </c>
      <c r="J448">
        <f t="shared" si="120"/>
        <v>5101296.3710639989</v>
      </c>
      <c r="K448">
        <f t="shared" si="110"/>
        <v>5101296.3710639989</v>
      </c>
      <c r="L448">
        <f t="shared" si="111"/>
        <v>3643783.1221885709</v>
      </c>
      <c r="M448">
        <f t="shared" si="112"/>
        <v>2550648.1855319995</v>
      </c>
      <c r="N448">
        <f t="shared" si="131"/>
        <v>1210578.2377291585</v>
      </c>
      <c r="O448">
        <f t="shared" si="115"/>
        <v>2550648.1855319999</v>
      </c>
      <c r="P448" s="12">
        <f t="shared" si="113"/>
        <v>3761226.4232611582</v>
      </c>
      <c r="Q448" s="152">
        <f t="shared" si="123"/>
        <v>4259875.4421985336</v>
      </c>
      <c r="R448" s="152">
        <f t="shared" si="116"/>
        <v>5470453.6799276918</v>
      </c>
      <c r="S448" s="150">
        <f t="shared" si="124"/>
        <v>0.53108357351030833</v>
      </c>
      <c r="T448">
        <f t="shared" si="126"/>
        <v>60450361.997108392</v>
      </c>
      <c r="U448">
        <f t="shared" si="117"/>
        <v>6681031.9176568501</v>
      </c>
      <c r="V448">
        <f t="shared" si="114"/>
        <v>9.0480576566844704</v>
      </c>
      <c r="W448">
        <f t="shared" si="118"/>
        <v>9.0480576566844707E-3</v>
      </c>
    </row>
    <row r="449" spans="2:23">
      <c r="B449" s="15">
        <v>43334</v>
      </c>
      <c r="C449" s="12">
        <f>VLOOKUP(B449,'Hash distribution and Revenue '!$B$130:$Q$748,16,0)</f>
        <v>10037169.280230781</v>
      </c>
      <c r="D449">
        <f>VLOOKUP(B449,'Hash distribution and Revenue '!A451:Q1069,3,0)</f>
        <v>48.186682040000001</v>
      </c>
      <c r="E449" s="12">
        <f t="shared" si="121"/>
        <v>48186682.039999999</v>
      </c>
      <c r="F449" s="12">
        <f t="shared" si="132"/>
        <v>2409334.102</v>
      </c>
      <c r="G449">
        <f t="shared" si="130"/>
        <v>83844826.749599993</v>
      </c>
      <c r="H449">
        <f t="shared" si="119"/>
        <v>10648292.9971992</v>
      </c>
      <c r="I449" s="21">
        <f t="shared" si="122"/>
        <v>9189991.9033757988</v>
      </c>
      <c r="J449">
        <f t="shared" si="120"/>
        <v>5030689.6049759993</v>
      </c>
      <c r="K449">
        <f t="shared" ref="K449:K512" si="133">G449*$K$2</f>
        <v>5030689.6049759993</v>
      </c>
      <c r="L449">
        <f t="shared" ref="L449:L512" si="134">G449*$L$2</f>
        <v>3593349.7178399996</v>
      </c>
      <c r="M449">
        <f t="shared" ref="M449:M512" si="135">G449*$M$2</f>
        <v>2515344.8024879997</v>
      </c>
      <c r="N449">
        <f t="shared" si="131"/>
        <v>1193822.6900712328</v>
      </c>
      <c r="O449">
        <f t="shared" si="115"/>
        <v>2515344.8024880001</v>
      </c>
      <c r="P449" s="12">
        <f t="shared" ref="P449:P512" si="136">M449+N449</f>
        <v>3709167.4925592327</v>
      </c>
      <c r="Q449" s="152">
        <f t="shared" si="123"/>
        <v>6328001.7876715483</v>
      </c>
      <c r="R449" s="152">
        <f t="shared" si="116"/>
        <v>7521824.4777427809</v>
      </c>
      <c r="S449" s="150">
        <f t="shared" si="124"/>
        <v>0.63045681615982974</v>
      </c>
      <c r="T449">
        <f t="shared" si="126"/>
        <v>59613671.818965591</v>
      </c>
      <c r="U449">
        <f t="shared" si="117"/>
        <v>8715647.1678140145</v>
      </c>
      <c r="V449">
        <f t="shared" ref="V449:V512" si="137">T449/U449</f>
        <v>6.8398445544138973</v>
      </c>
      <c r="W449">
        <f t="shared" si="118"/>
        <v>6.839844554413897E-3</v>
      </c>
    </row>
    <row r="450" spans="2:23">
      <c r="B450" s="15">
        <v>43337</v>
      </c>
      <c r="C450" s="12">
        <f>VLOOKUP(B450,'Hash distribution and Revenue '!$B$130:$Q$748,16,0)</f>
        <v>10129819.94030099</v>
      </c>
      <c r="D450">
        <f>VLOOKUP(B450,'Hash distribution and Revenue '!A452:Q1070,3,0)</f>
        <v>48.277429079999997</v>
      </c>
      <c r="E450" s="12">
        <f t="shared" si="121"/>
        <v>48277429.079999998</v>
      </c>
      <c r="F450" s="12">
        <f t="shared" si="132"/>
        <v>2413871.4539999999</v>
      </c>
      <c r="G450">
        <f t="shared" si="130"/>
        <v>84002726.599199995</v>
      </c>
      <c r="H450">
        <f t="shared" si="119"/>
        <v>10668346.278098399</v>
      </c>
      <c r="I450" s="21">
        <f t="shared" si="122"/>
        <v>9207298.8547480293</v>
      </c>
      <c r="J450">
        <f t="shared" si="120"/>
        <v>5040163.5959519995</v>
      </c>
      <c r="K450">
        <f t="shared" si="133"/>
        <v>5040163.5959519995</v>
      </c>
      <c r="L450">
        <f t="shared" si="134"/>
        <v>3600116.8542514285</v>
      </c>
      <c r="M450">
        <f t="shared" si="135"/>
        <v>2520081.7979759998</v>
      </c>
      <c r="N450">
        <f t="shared" si="131"/>
        <v>1196070.9435475538</v>
      </c>
      <c r="O450">
        <f t="shared" ref="O450:O513" si="138">P450-N450</f>
        <v>2520081.7979759998</v>
      </c>
      <c r="P450" s="12">
        <f t="shared" si="136"/>
        <v>3716152.7415235536</v>
      </c>
      <c r="Q450" s="152">
        <f t="shared" si="123"/>
        <v>6413667.1987774363</v>
      </c>
      <c r="R450" s="152">
        <f t="shared" ref="R450:R513" si="139">C450-O450</f>
        <v>7609738.1423249897</v>
      </c>
      <c r="S450" s="150">
        <f t="shared" si="124"/>
        <v>0.63314720662121315</v>
      </c>
      <c r="T450">
        <f t="shared" si="126"/>
        <v>59725938.612031192</v>
      </c>
      <c r="U450">
        <f t="shared" ref="U450:U513" si="140">N450+R450</f>
        <v>8805809.085872544</v>
      </c>
      <c r="V450">
        <f t="shared" si="137"/>
        <v>6.7825611513485482</v>
      </c>
      <c r="W450">
        <f t="shared" ref="W450:W513" si="141">V450/1000</f>
        <v>6.7825611513485486E-3</v>
      </c>
    </row>
    <row r="451" spans="2:23">
      <c r="B451" s="15">
        <v>43340</v>
      </c>
      <c r="C451" s="12">
        <f>VLOOKUP(B451,'Hash distribution and Revenue '!$B$130:$Q$748,16,0)</f>
        <v>10787882.613982739</v>
      </c>
      <c r="D451">
        <f>VLOOKUP(B451,'Hash distribution and Revenue '!A453:Q1071,3,0)</f>
        <v>49.000382029999997</v>
      </c>
      <c r="E451" s="12">
        <f t="shared" si="121"/>
        <v>49000382.029999994</v>
      </c>
      <c r="F451" s="12">
        <f t="shared" si="132"/>
        <v>2450019.1014999999</v>
      </c>
      <c r="G451">
        <f t="shared" si="130"/>
        <v>85260664.732199997</v>
      </c>
      <c r="H451">
        <f t="shared" si="119"/>
        <v>10828104.4209894</v>
      </c>
      <c r="I451" s="21">
        <f t="shared" si="122"/>
        <v>9345177.8593972065</v>
      </c>
      <c r="J451">
        <f t="shared" si="120"/>
        <v>5115639.883932</v>
      </c>
      <c r="K451">
        <f t="shared" si="133"/>
        <v>5115639.883932</v>
      </c>
      <c r="L451">
        <f t="shared" si="134"/>
        <v>3654028.488522857</v>
      </c>
      <c r="M451">
        <f t="shared" si="135"/>
        <v>2557819.941966</v>
      </c>
      <c r="N451">
        <f t="shared" si="131"/>
        <v>1213982.0675142857</v>
      </c>
      <c r="O451">
        <f t="shared" si="138"/>
        <v>2557819.941966</v>
      </c>
      <c r="P451" s="12">
        <f t="shared" si="136"/>
        <v>3771802.0094802855</v>
      </c>
      <c r="Q451" s="152">
        <f t="shared" si="123"/>
        <v>7016080.6045024535</v>
      </c>
      <c r="R451" s="152">
        <f t="shared" si="139"/>
        <v>8230062.6720167389</v>
      </c>
      <c r="S451" s="150">
        <f t="shared" si="124"/>
        <v>0.65036679166387523</v>
      </c>
      <c r="T451">
        <f t="shared" si="126"/>
        <v>60620332.624594197</v>
      </c>
      <c r="U451">
        <f t="shared" si="140"/>
        <v>9444044.7395310253</v>
      </c>
      <c r="V451">
        <f t="shared" si="137"/>
        <v>6.4188951129010103</v>
      </c>
      <c r="W451">
        <f t="shared" si="141"/>
        <v>6.4188951129010106E-3</v>
      </c>
    </row>
    <row r="452" spans="2:23">
      <c r="B452" s="15">
        <v>43343</v>
      </c>
      <c r="C452" s="12">
        <f>VLOOKUP(B452,'Hash distribution and Revenue '!$B$130:$Q$748,16,0)</f>
        <v>11136790.991839765</v>
      </c>
      <c r="D452">
        <f>VLOOKUP(B452,'Hash distribution and Revenue '!A454:Q1072,3,0)</f>
        <v>51.00711046</v>
      </c>
      <c r="E452" s="12">
        <f t="shared" si="121"/>
        <v>51007110.460000001</v>
      </c>
      <c r="F452" s="12">
        <f t="shared" si="132"/>
        <v>2550355.523</v>
      </c>
      <c r="G452">
        <f t="shared" si="130"/>
        <v>88752372.200399995</v>
      </c>
      <c r="H452">
        <f t="shared" si="119"/>
        <v>11271551.269450799</v>
      </c>
      <c r="I452" s="21">
        <f t="shared" si="122"/>
        <v>9727893.9386795573</v>
      </c>
      <c r="J452">
        <f t="shared" si="120"/>
        <v>5325142.3320239997</v>
      </c>
      <c r="K452">
        <f t="shared" si="133"/>
        <v>5325142.3320239997</v>
      </c>
      <c r="L452">
        <f t="shared" si="134"/>
        <v>3803673.0943028568</v>
      </c>
      <c r="M452">
        <f t="shared" si="135"/>
        <v>2662571.1660119998</v>
      </c>
      <c r="N452">
        <f t="shared" si="131"/>
        <v>1263698.6661909982</v>
      </c>
      <c r="O452">
        <f t="shared" si="138"/>
        <v>2662571.1660119998</v>
      </c>
      <c r="P452" s="12">
        <f t="shared" si="136"/>
        <v>3926269.832202998</v>
      </c>
      <c r="Q452" s="152">
        <f t="shared" si="123"/>
        <v>7210521.1596367666</v>
      </c>
      <c r="R452" s="152">
        <f t="shared" si="139"/>
        <v>8474219.8258277643</v>
      </c>
      <c r="S452" s="150">
        <f t="shared" si="124"/>
        <v>0.64745052366701639</v>
      </c>
      <c r="T452">
        <f t="shared" si="126"/>
        <v>63102936.634484395</v>
      </c>
      <c r="U452">
        <f t="shared" si="140"/>
        <v>9737918.492018763</v>
      </c>
      <c r="V452">
        <f t="shared" si="137"/>
        <v>6.4801257770029412</v>
      </c>
      <c r="W452">
        <f t="shared" si="141"/>
        <v>6.4801257770029409E-3</v>
      </c>
    </row>
    <row r="453" spans="2:23">
      <c r="B453" s="15">
        <v>43346</v>
      </c>
      <c r="C453" s="12">
        <f>VLOOKUP(B453,'Hash distribution and Revenue '!$B$130:$Q$748,16,0)</f>
        <v>11944095.139134357</v>
      </c>
      <c r="D453">
        <f>VLOOKUP(B453,'Hash distribution and Revenue '!A455:Q1073,3,0)</f>
        <v>53.028219010000001</v>
      </c>
      <c r="E453" s="12">
        <f t="shared" si="121"/>
        <v>53028219.009999998</v>
      </c>
      <c r="F453" s="12">
        <f t="shared" si="132"/>
        <v>2651410.9504999998</v>
      </c>
      <c r="G453">
        <f t="shared" si="130"/>
        <v>92269101.077399999</v>
      </c>
      <c r="H453">
        <f t="shared" si="119"/>
        <v>11718175.8368298</v>
      </c>
      <c r="I453" s="21">
        <f t="shared" si="122"/>
        <v>10113352.543090736</v>
      </c>
      <c r="J453">
        <f t="shared" si="120"/>
        <v>5536146.0646439996</v>
      </c>
      <c r="K453">
        <f t="shared" si="133"/>
        <v>5536146.0646439996</v>
      </c>
      <c r="L453">
        <f t="shared" si="134"/>
        <v>3954390.0461742859</v>
      </c>
      <c r="M453">
        <f t="shared" si="135"/>
        <v>2768073.0323219998</v>
      </c>
      <c r="N453">
        <f t="shared" si="131"/>
        <v>1313771.5316371818</v>
      </c>
      <c r="O453">
        <f t="shared" si="138"/>
        <v>2768073.0323219998</v>
      </c>
      <c r="P453" s="12">
        <f t="shared" si="136"/>
        <v>4081844.5639591813</v>
      </c>
      <c r="Q453" s="152">
        <f t="shared" si="123"/>
        <v>7862250.5751751754</v>
      </c>
      <c r="R453" s="152">
        <f t="shared" si="139"/>
        <v>9176022.1068123579</v>
      </c>
      <c r="S453" s="150">
        <f t="shared" si="124"/>
        <v>0.65825418196936669</v>
      </c>
      <c r="T453">
        <f t="shared" si="126"/>
        <v>65603330.866031393</v>
      </c>
      <c r="U453">
        <f t="shared" si="140"/>
        <v>10489793.63844954</v>
      </c>
      <c r="V453">
        <f t="shared" si="137"/>
        <v>6.2540153912625485</v>
      </c>
      <c r="W453">
        <f t="shared" si="141"/>
        <v>6.2540153912625483E-3</v>
      </c>
    </row>
    <row r="454" spans="2:23">
      <c r="B454" s="15">
        <v>43349</v>
      </c>
      <c r="C454" s="12">
        <f>VLOOKUP(B454,'Hash distribution and Revenue '!$B$130:$Q$748,16,0)</f>
        <v>9802965.7926791906</v>
      </c>
      <c r="D454">
        <f>VLOOKUP(B454,'Hash distribution and Revenue '!A456:Q1074,3,0)</f>
        <v>48.39422149</v>
      </c>
      <c r="E454" s="12">
        <f t="shared" si="121"/>
        <v>48394221.490000002</v>
      </c>
      <c r="F454" s="12">
        <f t="shared" si="132"/>
        <v>2419711.0745000001</v>
      </c>
      <c r="G454">
        <f t="shared" si="130"/>
        <v>84205945.3926</v>
      </c>
      <c r="H454">
        <f t="shared" ref="H454:H517" si="142">G454*0.127</f>
        <v>10694155.064860201</v>
      </c>
      <c r="I454" s="21">
        <f t="shared" si="122"/>
        <v>9229573.0860674791</v>
      </c>
      <c r="J454">
        <f t="shared" ref="J454:J517" si="143">G454*0.06</f>
        <v>5052356.7235559998</v>
      </c>
      <c r="K454">
        <f t="shared" si="133"/>
        <v>5052356.7235559998</v>
      </c>
      <c r="L454">
        <f t="shared" si="134"/>
        <v>3608826.2311114287</v>
      </c>
      <c r="M454">
        <f t="shared" si="135"/>
        <v>2526178.3617779999</v>
      </c>
      <c r="N454">
        <f t="shared" si="131"/>
        <v>1198964.4697913895</v>
      </c>
      <c r="O454">
        <f t="shared" si="138"/>
        <v>2526178.3617779999</v>
      </c>
      <c r="P454" s="12">
        <f t="shared" si="136"/>
        <v>3725142.8315693894</v>
      </c>
      <c r="Q454" s="152">
        <f t="shared" si="123"/>
        <v>6077822.9611098012</v>
      </c>
      <c r="R454" s="152">
        <f t="shared" si="139"/>
        <v>7276787.4309011903</v>
      </c>
      <c r="S454" s="150">
        <f t="shared" si="124"/>
        <v>0.619998385146737</v>
      </c>
      <c r="T454">
        <f t="shared" si="126"/>
        <v>59870427.174138598</v>
      </c>
      <c r="U454">
        <f t="shared" si="140"/>
        <v>8475751.9006925803</v>
      </c>
      <c r="V454">
        <f t="shared" si="137"/>
        <v>7.0637304956090556</v>
      </c>
      <c r="W454">
        <f t="shared" si="141"/>
        <v>7.0637304956090554E-3</v>
      </c>
    </row>
    <row r="455" spans="2:23">
      <c r="B455" s="15">
        <v>43352</v>
      </c>
      <c r="C455" s="12">
        <f>VLOOKUP(B455,'Hash distribution and Revenue '!$B$130:$Q$748,16,0)</f>
        <v>8990698.8689670451</v>
      </c>
      <c r="D455">
        <f>VLOOKUP(B455,'Hash distribution and Revenue '!A457:Q1075,3,0)</f>
        <v>47.988724249999997</v>
      </c>
      <c r="E455" s="12">
        <f t="shared" ref="E455:E518" si="144">D455*1000000</f>
        <v>47988724.25</v>
      </c>
      <c r="F455" s="12">
        <f t="shared" si="132"/>
        <v>2399436.2124999999</v>
      </c>
      <c r="G455">
        <f t="shared" si="130"/>
        <v>83500380.194999993</v>
      </c>
      <c r="H455">
        <f t="shared" si="142"/>
        <v>10604548.284765</v>
      </c>
      <c r="I455" s="21">
        <f t="shared" ref="I455:I518" si="145">G455*$I$5</f>
        <v>9152238.1006591059</v>
      </c>
      <c r="J455">
        <f t="shared" si="143"/>
        <v>5010022.8116999995</v>
      </c>
      <c r="K455">
        <f t="shared" si="133"/>
        <v>5010022.8116999995</v>
      </c>
      <c r="L455">
        <f t="shared" si="134"/>
        <v>3578587.7226428567</v>
      </c>
      <c r="M455">
        <f t="shared" si="135"/>
        <v>2505011.4058499997</v>
      </c>
      <c r="N455">
        <f t="shared" si="131"/>
        <v>1188918.2955088061</v>
      </c>
      <c r="O455">
        <f t="shared" si="138"/>
        <v>2505011.4058499997</v>
      </c>
      <c r="P455" s="12">
        <f t="shared" si="136"/>
        <v>3693929.7013588059</v>
      </c>
      <c r="Q455" s="152">
        <f t="shared" ref="Q455:Q518" si="146">C455-P455</f>
        <v>5296769.1676082388</v>
      </c>
      <c r="R455" s="152">
        <f t="shared" si="139"/>
        <v>6485687.4631170454</v>
      </c>
      <c r="S455" s="150">
        <f t="shared" ref="S455:S518" si="147">(C455-P455)/C455</f>
        <v>0.58913875826616269</v>
      </c>
      <c r="T455">
        <f t="shared" si="126"/>
        <v>59368770.318644993</v>
      </c>
      <c r="U455">
        <f t="shared" si="140"/>
        <v>7674605.7586258519</v>
      </c>
      <c r="V455">
        <f t="shared" si="137"/>
        <v>7.7357420284315745</v>
      </c>
      <c r="W455">
        <f t="shared" si="141"/>
        <v>7.7357420284315742E-3</v>
      </c>
    </row>
    <row r="456" spans="2:23">
      <c r="B456" s="15">
        <v>43355</v>
      </c>
      <c r="C456" s="12">
        <f>VLOOKUP(B456,'Hash distribution and Revenue '!$B$130:$Q$748,16,0)</f>
        <v>9320026.2241577506</v>
      </c>
      <c r="D456">
        <f>VLOOKUP(B456,'Hash distribution and Revenue '!A458:Q1076,3,0)</f>
        <v>49.347584830000002</v>
      </c>
      <c r="E456" s="12">
        <f t="shared" si="144"/>
        <v>49347584.830000006</v>
      </c>
      <c r="F456" s="12">
        <f t="shared" si="132"/>
        <v>2467379.2415000005</v>
      </c>
      <c r="G456">
        <f t="shared" si="130"/>
        <v>85864797.604200006</v>
      </c>
      <c r="H456">
        <f t="shared" si="142"/>
        <v>10904829.295733402</v>
      </c>
      <c r="I456" s="21">
        <f t="shared" si="145"/>
        <v>9411395.1374032088</v>
      </c>
      <c r="J456">
        <f t="shared" si="143"/>
        <v>5151887.8562519997</v>
      </c>
      <c r="K456">
        <f t="shared" si="133"/>
        <v>5151887.8562519997</v>
      </c>
      <c r="L456">
        <f t="shared" si="134"/>
        <v>3679919.8973228573</v>
      </c>
      <c r="M456">
        <f t="shared" si="135"/>
        <v>2575943.9281259999</v>
      </c>
      <c r="N456">
        <f t="shared" si="131"/>
        <v>1222583.9998978477</v>
      </c>
      <c r="O456">
        <f t="shared" si="138"/>
        <v>2575943.9281259999</v>
      </c>
      <c r="P456" s="12">
        <f t="shared" si="136"/>
        <v>3798527.9280238478</v>
      </c>
      <c r="Q456" s="152">
        <f t="shared" si="146"/>
        <v>5521498.2961339029</v>
      </c>
      <c r="R456" s="152">
        <f t="shared" si="139"/>
        <v>6744082.2960317507</v>
      </c>
      <c r="S456" s="150">
        <f t="shared" si="147"/>
        <v>0.59243377253832563</v>
      </c>
      <c r="T456">
        <f t="shared" si="126"/>
        <v>61049871.096586198</v>
      </c>
      <c r="U456">
        <f t="shared" si="140"/>
        <v>7966666.2959295986</v>
      </c>
      <c r="V456">
        <f t="shared" si="137"/>
        <v>7.6631640925864248</v>
      </c>
      <c r="W456">
        <f t="shared" si="141"/>
        <v>7.6631640925864247E-3</v>
      </c>
    </row>
    <row r="457" spans="2:23">
      <c r="B457" s="15">
        <v>43358</v>
      </c>
      <c r="C457" s="12">
        <f>VLOOKUP(B457,'Hash distribution and Revenue '!$B$130:$Q$748,16,0)</f>
        <v>10240655.685594711</v>
      </c>
      <c r="D457">
        <f>VLOOKUP(B457,'Hash distribution and Revenue '!A459:Q1077,3,0)</f>
        <v>52.636033189999999</v>
      </c>
      <c r="E457" s="12">
        <f t="shared" si="144"/>
        <v>52636033.189999998</v>
      </c>
      <c r="F457" s="12">
        <f t="shared" si="132"/>
        <v>2631801.6595000001</v>
      </c>
      <c r="G457">
        <f t="shared" si="130"/>
        <v>91586697.750599995</v>
      </c>
      <c r="H457">
        <f t="shared" si="142"/>
        <v>11631510.6143262</v>
      </c>
      <c r="I457" s="21">
        <f t="shared" si="145"/>
        <v>10038556.264163978</v>
      </c>
      <c r="J457">
        <f t="shared" si="143"/>
        <v>5495201.8650359996</v>
      </c>
      <c r="K457">
        <f t="shared" si="133"/>
        <v>5495201.8650359996</v>
      </c>
      <c r="L457">
        <f t="shared" si="134"/>
        <v>3925144.1893114285</v>
      </c>
      <c r="M457">
        <f t="shared" si="135"/>
        <v>2747600.9325179998</v>
      </c>
      <c r="N457">
        <f t="shared" si="131"/>
        <v>1304055.1471338554</v>
      </c>
      <c r="O457">
        <f t="shared" si="138"/>
        <v>2747600.9325179998</v>
      </c>
      <c r="P457" s="12">
        <f t="shared" si="136"/>
        <v>4051656.0796518549</v>
      </c>
      <c r="Q457" s="152">
        <f t="shared" si="146"/>
        <v>6188999.6059428565</v>
      </c>
      <c r="R457" s="152">
        <f t="shared" si="139"/>
        <v>7493054.7530767117</v>
      </c>
      <c r="S457" s="150">
        <f t="shared" si="147"/>
        <v>0.60435579478067758</v>
      </c>
      <c r="T457">
        <f t="shared" si="126"/>
        <v>65118142.100676596</v>
      </c>
      <c r="U457">
        <f t="shared" si="140"/>
        <v>8797109.9002105668</v>
      </c>
      <c r="V457">
        <f t="shared" si="137"/>
        <v>7.4022199153290034</v>
      </c>
      <c r="W457">
        <f t="shared" si="141"/>
        <v>7.4022199153290034E-3</v>
      </c>
    </row>
    <row r="458" spans="2:23">
      <c r="B458" s="15">
        <v>43361</v>
      </c>
      <c r="C458" s="12">
        <f>VLOOKUP(B458,'Hash distribution and Revenue '!$B$130:$Q$748,16,0)</f>
        <v>9471506.3151243273</v>
      </c>
      <c r="D458">
        <f>VLOOKUP(B458,'Hash distribution and Revenue '!A460:Q1078,3,0)</f>
        <v>49.996152170000002</v>
      </c>
      <c r="E458" s="12">
        <f t="shared" si="144"/>
        <v>49996152.170000002</v>
      </c>
      <c r="F458" s="12">
        <f t="shared" si="132"/>
        <v>2499807.6085000001</v>
      </c>
      <c r="G458">
        <f t="shared" si="130"/>
        <v>86993304.775800005</v>
      </c>
      <c r="H458">
        <f t="shared" si="142"/>
        <v>11048149.7065266</v>
      </c>
      <c r="I458" s="21">
        <f t="shared" si="145"/>
        <v>9535087.5841760803</v>
      </c>
      <c r="J458">
        <f t="shared" si="143"/>
        <v>5219598.2865479998</v>
      </c>
      <c r="K458">
        <f t="shared" si="133"/>
        <v>5219598.2865479998</v>
      </c>
      <c r="L458">
        <f t="shared" si="134"/>
        <v>3728284.4903914286</v>
      </c>
      <c r="M458">
        <f t="shared" si="135"/>
        <v>2609799.1432739999</v>
      </c>
      <c r="N458">
        <f t="shared" si="131"/>
        <v>1238652.2240160469</v>
      </c>
      <c r="O458">
        <f t="shared" si="138"/>
        <v>2609799.1432739999</v>
      </c>
      <c r="P458" s="12">
        <f t="shared" si="136"/>
        <v>3848451.367290047</v>
      </c>
      <c r="Q458" s="152">
        <f t="shared" si="146"/>
        <v>5623054.9478342803</v>
      </c>
      <c r="R458" s="152">
        <f t="shared" si="139"/>
        <v>6861707.1718503274</v>
      </c>
      <c r="S458" s="150">
        <f t="shared" si="147"/>
        <v>0.59368116968419815</v>
      </c>
      <c r="T458">
        <f t="shared" si="126"/>
        <v>61852239.695593797</v>
      </c>
      <c r="U458">
        <f t="shared" si="140"/>
        <v>8100359.3958663745</v>
      </c>
      <c r="V458">
        <f t="shared" si="137"/>
        <v>7.6357401780416172</v>
      </c>
      <c r="W458">
        <f t="shared" si="141"/>
        <v>7.6357401780416173E-3</v>
      </c>
    </row>
    <row r="459" spans="2:23">
      <c r="B459" s="15">
        <v>43364</v>
      </c>
      <c r="C459" s="12">
        <f>VLOOKUP(B459,'Hash distribution and Revenue '!$B$130:$Q$748,16,0)</f>
        <v>9717570.9340928476</v>
      </c>
      <c r="D459">
        <f>VLOOKUP(B459,'Hash distribution and Revenue '!A461:Q1079,3,0)</f>
        <v>49.447839440000003</v>
      </c>
      <c r="E459" s="12">
        <f t="shared" si="144"/>
        <v>49447839.440000005</v>
      </c>
      <c r="F459" s="12">
        <f t="shared" si="132"/>
        <v>2472391.9720000001</v>
      </c>
      <c r="G459">
        <f t="shared" si="130"/>
        <v>86039240.625599995</v>
      </c>
      <c r="H459">
        <f t="shared" si="142"/>
        <v>10926983.5594512</v>
      </c>
      <c r="I459" s="21">
        <f t="shared" si="145"/>
        <v>9430515.3385702278</v>
      </c>
      <c r="J459">
        <f t="shared" si="143"/>
        <v>5162354.4375359993</v>
      </c>
      <c r="K459">
        <f t="shared" si="133"/>
        <v>5162354.4375359993</v>
      </c>
      <c r="L459">
        <f t="shared" si="134"/>
        <v>3687396.0268114284</v>
      </c>
      <c r="M459">
        <f t="shared" si="135"/>
        <v>2581177.2187679997</v>
      </c>
      <c r="N459">
        <f t="shared" si="131"/>
        <v>1225067.8029557732</v>
      </c>
      <c r="O459">
        <f t="shared" si="138"/>
        <v>2581177.2187679997</v>
      </c>
      <c r="P459" s="12">
        <f t="shared" si="136"/>
        <v>3806245.0217237729</v>
      </c>
      <c r="Q459" s="152">
        <f t="shared" si="146"/>
        <v>5911325.9123690743</v>
      </c>
      <c r="R459" s="152">
        <f t="shared" si="139"/>
        <v>7136393.715324848</v>
      </c>
      <c r="S459" s="150">
        <f t="shared" si="147"/>
        <v>0.60831312191711895</v>
      </c>
      <c r="T459">
        <f t="shared" si="126"/>
        <v>61173900.084801592</v>
      </c>
      <c r="U459">
        <f t="shared" si="140"/>
        <v>8361461.5182806216</v>
      </c>
      <c r="V459">
        <f t="shared" si="137"/>
        <v>7.316173129668468</v>
      </c>
      <c r="W459">
        <f t="shared" si="141"/>
        <v>7.3161731296684683E-3</v>
      </c>
    </row>
    <row r="460" spans="2:23">
      <c r="B460" s="15">
        <v>43367</v>
      </c>
      <c r="C460" s="12">
        <f>VLOOKUP(B460,'Hash distribution and Revenue '!$B$130:$Q$748,16,0)</f>
        <v>9889882.0365998633</v>
      </c>
      <c r="D460">
        <f>VLOOKUP(B460,'Hash distribution and Revenue '!A462:Q1080,3,0)</f>
        <v>51.389369569999999</v>
      </c>
      <c r="E460" s="12">
        <f t="shared" si="144"/>
        <v>51389369.57</v>
      </c>
      <c r="F460" s="12">
        <f t="shared" si="132"/>
        <v>2569468.4785000002</v>
      </c>
      <c r="G460">
        <f t="shared" si="130"/>
        <v>89417503.051799998</v>
      </c>
      <c r="H460">
        <f t="shared" si="142"/>
        <v>11356022.887578599</v>
      </c>
      <c r="I460" s="21">
        <f t="shared" si="145"/>
        <v>9800797.0309276506</v>
      </c>
      <c r="J460">
        <f t="shared" si="143"/>
        <v>5365050.1831080001</v>
      </c>
      <c r="K460">
        <f t="shared" si="133"/>
        <v>5365050.1831080001</v>
      </c>
      <c r="L460">
        <f t="shared" si="134"/>
        <v>3832178.7022199999</v>
      </c>
      <c r="M460">
        <f t="shared" si="135"/>
        <v>2682525.091554</v>
      </c>
      <c r="N460">
        <f t="shared" si="131"/>
        <v>1273169.1169397261</v>
      </c>
      <c r="O460">
        <f t="shared" si="138"/>
        <v>2682525.091554</v>
      </c>
      <c r="P460" s="12">
        <f t="shared" si="136"/>
        <v>3955694.2084937263</v>
      </c>
      <c r="Q460" s="152">
        <f t="shared" si="146"/>
        <v>5934187.828106137</v>
      </c>
      <c r="R460" s="152">
        <f t="shared" si="139"/>
        <v>7207356.9450458633</v>
      </c>
      <c r="S460" s="150">
        <f t="shared" si="147"/>
        <v>0.60002614855720848</v>
      </c>
      <c r="T460">
        <f t="shared" si="126"/>
        <v>63575844.669829793</v>
      </c>
      <c r="U460">
        <f t="shared" si="140"/>
        <v>8480526.0619855896</v>
      </c>
      <c r="V460">
        <f t="shared" si="137"/>
        <v>7.4966864325565732</v>
      </c>
      <c r="W460">
        <f t="shared" si="141"/>
        <v>7.4966864325565728E-3</v>
      </c>
    </row>
    <row r="461" spans="2:23">
      <c r="B461" s="15">
        <v>43370</v>
      </c>
      <c r="C461" s="12">
        <f>VLOOKUP(B461,'Hash distribution and Revenue '!$B$130:$Q$748,16,0)</f>
        <v>10593340.845712023</v>
      </c>
      <c r="D461">
        <f>VLOOKUP(B461,'Hash distribution and Revenue '!A463:Q1081,3,0)</f>
        <v>54.374065729999998</v>
      </c>
      <c r="E461" s="12">
        <f t="shared" si="144"/>
        <v>54374065.729999997</v>
      </c>
      <c r="F461" s="12">
        <f t="shared" si="132"/>
        <v>2718703.2864999999</v>
      </c>
      <c r="G461">
        <f t="shared" si="130"/>
        <v>94610874.370199993</v>
      </c>
      <c r="H461">
        <f t="shared" si="142"/>
        <v>12015581.045015398</v>
      </c>
      <c r="I461" s="21">
        <f t="shared" si="145"/>
        <v>10370027.622933706</v>
      </c>
      <c r="J461">
        <f t="shared" si="143"/>
        <v>5676652.4622119991</v>
      </c>
      <c r="K461">
        <f t="shared" si="133"/>
        <v>5676652.4622119991</v>
      </c>
      <c r="L461">
        <f t="shared" si="134"/>
        <v>4054751.7587228571</v>
      </c>
      <c r="M461">
        <f t="shared" si="135"/>
        <v>2838326.2311059996</v>
      </c>
      <c r="N461">
        <f t="shared" si="131"/>
        <v>1347114.8182814089</v>
      </c>
      <c r="O461">
        <f t="shared" si="138"/>
        <v>2838326.2311059996</v>
      </c>
      <c r="P461" s="12">
        <f t="shared" si="136"/>
        <v>4185441.0493874084</v>
      </c>
      <c r="Q461" s="152">
        <f t="shared" si="146"/>
        <v>6407899.7963246144</v>
      </c>
      <c r="R461" s="152">
        <f t="shared" si="139"/>
        <v>7755014.6146060228</v>
      </c>
      <c r="S461" s="150">
        <f t="shared" si="147"/>
        <v>0.6048988595432957</v>
      </c>
      <c r="T461">
        <f t="shared" si="126"/>
        <v>67268331.677212194</v>
      </c>
      <c r="U461">
        <f t="shared" si="140"/>
        <v>9102129.4328874312</v>
      </c>
      <c r="V461">
        <f t="shared" si="137"/>
        <v>7.3903949809987415</v>
      </c>
      <c r="W461">
        <f t="shared" si="141"/>
        <v>7.3903949809987412E-3</v>
      </c>
    </row>
    <row r="462" spans="2:23">
      <c r="B462" s="15">
        <v>43373</v>
      </c>
      <c r="C462" s="12">
        <f>VLOOKUP(B462,'Hash distribution and Revenue '!$B$130:$Q$748,16,0)</f>
        <v>10389587.962277377</v>
      </c>
      <c r="D462">
        <f>VLOOKUP(B462,'Hash distribution and Revenue '!A464:Q1082,3,0)</f>
        <v>53.7402534</v>
      </c>
      <c r="E462" s="12">
        <f t="shared" si="144"/>
        <v>53740253.399999999</v>
      </c>
      <c r="F462" s="12">
        <f t="shared" si="132"/>
        <v>2687012.67</v>
      </c>
      <c r="G462">
        <f t="shared" si="130"/>
        <v>93508040.915999994</v>
      </c>
      <c r="H462">
        <f t="shared" si="142"/>
        <v>11875521.196332</v>
      </c>
      <c r="I462" s="21">
        <f t="shared" si="145"/>
        <v>10249149.198971571</v>
      </c>
      <c r="J462">
        <f t="shared" si="143"/>
        <v>5610482.4549599998</v>
      </c>
      <c r="K462">
        <f t="shared" si="133"/>
        <v>5610482.4549599998</v>
      </c>
      <c r="L462">
        <f t="shared" si="134"/>
        <v>4007487.4678285713</v>
      </c>
      <c r="M462">
        <f t="shared" si="135"/>
        <v>2805241.2274799999</v>
      </c>
      <c r="N462">
        <f t="shared" si="131"/>
        <v>1331412.1488140901</v>
      </c>
      <c r="O462">
        <f t="shared" si="138"/>
        <v>2805241.2274799999</v>
      </c>
      <c r="P462" s="12">
        <f t="shared" si="136"/>
        <v>4136653.3762940899</v>
      </c>
      <c r="Q462" s="152">
        <f t="shared" si="146"/>
        <v>6252934.5859832875</v>
      </c>
      <c r="R462" s="152">
        <f t="shared" si="139"/>
        <v>7584346.7347973771</v>
      </c>
      <c r="S462" s="150">
        <f t="shared" si="147"/>
        <v>0.60184625306475159</v>
      </c>
      <c r="T462">
        <f t="shared" si="126"/>
        <v>66484217.09127599</v>
      </c>
      <c r="U462">
        <f t="shared" si="140"/>
        <v>8915758.8836114667</v>
      </c>
      <c r="V462">
        <f t="shared" si="137"/>
        <v>7.4569330507001697</v>
      </c>
      <c r="W462">
        <f t="shared" si="141"/>
        <v>7.4569330507001695E-3</v>
      </c>
    </row>
    <row r="463" spans="2:23">
      <c r="B463" s="15">
        <v>43376</v>
      </c>
      <c r="C463" s="12">
        <f>VLOOKUP(B463,'Hash distribution and Revenue '!$B$130:$Q$748,16,0)</f>
        <v>10389513.171985811</v>
      </c>
      <c r="D463">
        <f>VLOOKUP(B463,'Hash distribution and Revenue '!A465:Q1083,3,0)</f>
        <v>54.756137199999998</v>
      </c>
      <c r="E463" s="12">
        <f t="shared" si="144"/>
        <v>54756137.199999996</v>
      </c>
      <c r="F463" s="12">
        <f t="shared" si="132"/>
        <v>2737806.86</v>
      </c>
      <c r="G463">
        <f t="shared" si="130"/>
        <v>95275678.727999985</v>
      </c>
      <c r="H463">
        <f t="shared" si="142"/>
        <v>12100011.198455999</v>
      </c>
      <c r="I463" s="21">
        <f t="shared" si="145"/>
        <v>10442894.929151142</v>
      </c>
      <c r="J463">
        <f t="shared" si="143"/>
        <v>5716540.7236799989</v>
      </c>
      <c r="K463">
        <f t="shared" si="133"/>
        <v>5716540.7236799989</v>
      </c>
      <c r="L463">
        <f t="shared" si="134"/>
        <v>4083243.3740571421</v>
      </c>
      <c r="M463">
        <f t="shared" si="135"/>
        <v>2858270.3618399994</v>
      </c>
      <c r="N463">
        <f t="shared" si="131"/>
        <v>1356580.6202583169</v>
      </c>
      <c r="O463">
        <f t="shared" si="138"/>
        <v>2858270.3618399999</v>
      </c>
      <c r="P463" s="12">
        <f t="shared" si="136"/>
        <v>4214850.9820983168</v>
      </c>
      <c r="Q463" s="152">
        <f t="shared" si="146"/>
        <v>6174662.1898874938</v>
      </c>
      <c r="R463" s="152">
        <f t="shared" si="139"/>
        <v>7531242.8101458102</v>
      </c>
      <c r="S463" s="150">
        <f t="shared" si="147"/>
        <v>0.59431679691564343</v>
      </c>
      <c r="T463">
        <f t="shared" si="126"/>
        <v>67741007.575607985</v>
      </c>
      <c r="U463">
        <f t="shared" si="140"/>
        <v>8887823.4304041266</v>
      </c>
      <c r="V463">
        <f t="shared" si="137"/>
        <v>7.6217769295319835</v>
      </c>
      <c r="W463">
        <f t="shared" si="141"/>
        <v>7.6217769295319837E-3</v>
      </c>
    </row>
    <row r="464" spans="2:23">
      <c r="B464" s="15">
        <v>43379</v>
      </c>
      <c r="C464" s="12">
        <f>VLOOKUP(B464,'Hash distribution and Revenue '!$B$130:$Q$748,16,0)</f>
        <v>9963146.4034026079</v>
      </c>
      <c r="D464">
        <f>VLOOKUP(B464,'Hash distribution and Revenue '!A466:Q1084,3,0)</f>
        <v>54.016485119999999</v>
      </c>
      <c r="E464" s="12">
        <f t="shared" si="144"/>
        <v>54016485.119999997</v>
      </c>
      <c r="F464" s="12">
        <f t="shared" si="132"/>
        <v>2700824.2560000001</v>
      </c>
      <c r="G464">
        <f t="shared" si="130"/>
        <v>93988684.108799994</v>
      </c>
      <c r="H464">
        <f t="shared" si="142"/>
        <v>11936562.8818176</v>
      </c>
      <c r="I464" s="21">
        <f t="shared" si="145"/>
        <v>10301831.126068113</v>
      </c>
      <c r="J464">
        <f t="shared" si="143"/>
        <v>5639321.0465279995</v>
      </c>
      <c r="K464">
        <f t="shared" si="133"/>
        <v>5639321.0465279995</v>
      </c>
      <c r="L464">
        <f t="shared" si="134"/>
        <v>4028086.4618057143</v>
      </c>
      <c r="M464">
        <f t="shared" si="135"/>
        <v>2819660.5232639997</v>
      </c>
      <c r="N464">
        <f t="shared" si="131"/>
        <v>1338255.7761628178</v>
      </c>
      <c r="O464">
        <f t="shared" si="138"/>
        <v>2819660.5232639993</v>
      </c>
      <c r="P464" s="12">
        <f t="shared" si="136"/>
        <v>4157916.2994268173</v>
      </c>
      <c r="Q464" s="152">
        <f t="shared" si="146"/>
        <v>5805230.1039757906</v>
      </c>
      <c r="R464" s="152">
        <f t="shared" si="139"/>
        <v>7143485.8801386086</v>
      </c>
      <c r="S464" s="150">
        <f t="shared" si="147"/>
        <v>0.58267036023812635</v>
      </c>
      <c r="T464">
        <f t="shared" si="126"/>
        <v>66825954.401356794</v>
      </c>
      <c r="U464">
        <f t="shared" si="140"/>
        <v>8481741.6563014258</v>
      </c>
      <c r="V464">
        <f t="shared" si="137"/>
        <v>7.8788009714619305</v>
      </c>
      <c r="W464">
        <f t="shared" si="141"/>
        <v>7.87880097146193E-3</v>
      </c>
    </row>
    <row r="465" spans="2:23">
      <c r="B465" s="15">
        <v>43382</v>
      </c>
      <c r="C465" s="12">
        <f>VLOOKUP(B465,'Hash distribution and Revenue '!$B$130:$Q$748,16,0)</f>
        <v>9523702.8600849099</v>
      </c>
      <c r="D465">
        <f>VLOOKUP(B465,'Hash distribution and Revenue '!A467:Q1085,3,0)</f>
        <v>51.211672010000001</v>
      </c>
      <c r="E465" s="12">
        <f t="shared" si="144"/>
        <v>51211672.009999998</v>
      </c>
      <c r="F465" s="12">
        <f t="shared" si="132"/>
        <v>2560583.6004999997</v>
      </c>
      <c r="G465">
        <f t="shared" si="130"/>
        <v>89108309.297399983</v>
      </c>
      <c r="H465">
        <f t="shared" si="142"/>
        <v>11316755.280769799</v>
      </c>
      <c r="I465" s="21">
        <f t="shared" si="145"/>
        <v>9766907.1869185921</v>
      </c>
      <c r="J465">
        <f t="shared" si="143"/>
        <v>5346498.557843999</v>
      </c>
      <c r="K465">
        <f t="shared" si="133"/>
        <v>5346498.557843999</v>
      </c>
      <c r="L465">
        <f t="shared" si="134"/>
        <v>3818927.5413171421</v>
      </c>
      <c r="M465">
        <f t="shared" si="135"/>
        <v>2673249.2789219995</v>
      </c>
      <c r="N465">
        <f t="shared" si="131"/>
        <v>1268766.6685843444</v>
      </c>
      <c r="O465">
        <f t="shared" si="138"/>
        <v>2673249.2789219995</v>
      </c>
      <c r="P465" s="12">
        <f t="shared" si="136"/>
        <v>3942015.9475063439</v>
      </c>
      <c r="Q465" s="152">
        <f t="shared" si="146"/>
        <v>5581686.912578566</v>
      </c>
      <c r="R465" s="152">
        <f t="shared" si="139"/>
        <v>6850453.5811629109</v>
      </c>
      <c r="S465" s="150">
        <f t="shared" si="147"/>
        <v>0.58608368977702452</v>
      </c>
      <c r="T465">
        <f t="shared" si="126"/>
        <v>63356007.910451382</v>
      </c>
      <c r="U465">
        <f t="shared" si="140"/>
        <v>8119220.2497472558</v>
      </c>
      <c r="V465">
        <f t="shared" si="137"/>
        <v>7.8032133581329557</v>
      </c>
      <c r="W465">
        <f t="shared" si="141"/>
        <v>7.8032133581329554E-3</v>
      </c>
    </row>
    <row r="466" spans="2:23">
      <c r="B466" s="15">
        <v>43385</v>
      </c>
      <c r="C466" s="12">
        <f>VLOOKUP(B466,'Hash distribution and Revenue '!$B$130:$Q$748,16,0)</f>
        <v>8873659.7838667892</v>
      </c>
      <c r="D466">
        <f>VLOOKUP(B466,'Hash distribution and Revenue '!A468:Q1086,3,0)</f>
        <v>50.515184990000002</v>
      </c>
      <c r="E466" s="12">
        <f t="shared" si="144"/>
        <v>50515184.990000002</v>
      </c>
      <c r="F466" s="12">
        <f t="shared" si="132"/>
        <v>2525759.2494999999</v>
      </c>
      <c r="G466">
        <f t="shared" si="130"/>
        <v>87896421.882599995</v>
      </c>
      <c r="H466">
        <f t="shared" si="142"/>
        <v>11162845.5790902</v>
      </c>
      <c r="I466" s="21">
        <f t="shared" si="145"/>
        <v>9634075.6699178349</v>
      </c>
      <c r="J466">
        <f t="shared" si="143"/>
        <v>5273785.3129559997</v>
      </c>
      <c r="K466">
        <f t="shared" si="133"/>
        <v>5273785.3129559997</v>
      </c>
      <c r="L466">
        <f t="shared" si="134"/>
        <v>3766989.5092542856</v>
      </c>
      <c r="M466">
        <f t="shared" si="135"/>
        <v>2636892.6564779999</v>
      </c>
      <c r="N466">
        <f t="shared" si="131"/>
        <v>1251511.2367385519</v>
      </c>
      <c r="O466">
        <f t="shared" si="138"/>
        <v>2636892.6564779999</v>
      </c>
      <c r="P466" s="12">
        <f t="shared" si="136"/>
        <v>3888403.8932165517</v>
      </c>
      <c r="Q466" s="152">
        <f t="shared" si="146"/>
        <v>4985255.890650237</v>
      </c>
      <c r="R466" s="152">
        <f t="shared" si="139"/>
        <v>6236767.1273887893</v>
      </c>
      <c r="S466" s="150">
        <f t="shared" si="147"/>
        <v>0.56180381173886518</v>
      </c>
      <c r="T466">
        <f t="shared" si="126"/>
        <v>62494355.958528593</v>
      </c>
      <c r="U466">
        <f t="shared" si="140"/>
        <v>7488278.3641273417</v>
      </c>
      <c r="V466">
        <f t="shared" si="137"/>
        <v>8.3456240432925561</v>
      </c>
      <c r="W466">
        <f t="shared" si="141"/>
        <v>8.3456240432925564E-3</v>
      </c>
    </row>
    <row r="467" spans="2:23">
      <c r="B467" s="15">
        <v>43388</v>
      </c>
      <c r="C467" s="12">
        <f>VLOOKUP(B467,'Hash distribution and Revenue '!$B$130:$Q$748,16,0)</f>
        <v>9610805.3947560918</v>
      </c>
      <c r="D467">
        <f>VLOOKUP(B467,'Hash distribution and Revenue '!A469:Q1087,3,0)</f>
        <v>52.04121387</v>
      </c>
      <c r="E467" s="12">
        <f t="shared" si="144"/>
        <v>52041213.869999997</v>
      </c>
      <c r="F467" s="12">
        <f t="shared" si="132"/>
        <v>2602060.6935000001</v>
      </c>
      <c r="G467">
        <f t="shared" si="130"/>
        <v>90551712.1338</v>
      </c>
      <c r="H467">
        <f t="shared" si="142"/>
        <v>11500067.440992599</v>
      </c>
      <c r="I467" s="21">
        <f t="shared" si="145"/>
        <v>9925114.4478082936</v>
      </c>
      <c r="J467">
        <f t="shared" si="143"/>
        <v>5433102.7280279994</v>
      </c>
      <c r="K467">
        <f t="shared" si="133"/>
        <v>5433102.7280279994</v>
      </c>
      <c r="L467">
        <f t="shared" si="134"/>
        <v>3880787.6628771429</v>
      </c>
      <c r="M467">
        <f t="shared" si="135"/>
        <v>2716551.3640139997</v>
      </c>
      <c r="N467">
        <f t="shared" si="131"/>
        <v>1289318.5275816047</v>
      </c>
      <c r="O467">
        <f t="shared" si="138"/>
        <v>2716551.3640139997</v>
      </c>
      <c r="P467" s="12">
        <f t="shared" si="136"/>
        <v>4005869.8915956044</v>
      </c>
      <c r="Q467" s="152">
        <f t="shared" si="146"/>
        <v>5604935.5031604879</v>
      </c>
      <c r="R467" s="152">
        <f t="shared" si="139"/>
        <v>6894254.0307420921</v>
      </c>
      <c r="S467" s="150">
        <f t="shared" si="147"/>
        <v>0.58319103061005562</v>
      </c>
      <c r="T467">
        <f t="shared" si="126"/>
        <v>64382267.3271318</v>
      </c>
      <c r="U467">
        <f t="shared" si="140"/>
        <v>8183572.5583236963</v>
      </c>
      <c r="V467">
        <f t="shared" si="137"/>
        <v>7.8672568573546942</v>
      </c>
      <c r="W467">
        <f t="shared" si="141"/>
        <v>7.8672568573546937E-3</v>
      </c>
    </row>
    <row r="468" spans="2:23">
      <c r="B468" s="15">
        <v>43391</v>
      </c>
      <c r="C468" s="12">
        <f>VLOOKUP(B468,'Hash distribution and Revenue '!$B$130:$Q$748,16,0)</f>
        <v>9474617.1406030357</v>
      </c>
      <c r="D468">
        <f>VLOOKUP(B468,'Hash distribution and Revenue '!A470:Q1088,3,0)</f>
        <v>52.252978720000002</v>
      </c>
      <c r="E468" s="12">
        <f t="shared" si="144"/>
        <v>52252978.719999999</v>
      </c>
      <c r="F468" s="12">
        <f t="shared" si="132"/>
        <v>2612648.9359999998</v>
      </c>
      <c r="G468">
        <f t="shared" si="130"/>
        <v>90920182.972799987</v>
      </c>
      <c r="H468">
        <f t="shared" si="142"/>
        <v>11546863.237545598</v>
      </c>
      <c r="I468" s="21">
        <f t="shared" si="145"/>
        <v>9965501.4836972561</v>
      </c>
      <c r="J468">
        <f t="shared" si="143"/>
        <v>5455210.9783679992</v>
      </c>
      <c r="K468">
        <f t="shared" si="133"/>
        <v>5455210.9783679992</v>
      </c>
      <c r="L468">
        <f t="shared" si="134"/>
        <v>3896579.2702628565</v>
      </c>
      <c r="M468">
        <f t="shared" si="135"/>
        <v>2727605.4891839996</v>
      </c>
      <c r="N468">
        <f t="shared" si="131"/>
        <v>1294564.9913800389</v>
      </c>
      <c r="O468">
        <f t="shared" si="138"/>
        <v>2727605.4891839996</v>
      </c>
      <c r="P468" s="12">
        <f t="shared" si="136"/>
        <v>4022170.4805640383</v>
      </c>
      <c r="Q468" s="152">
        <f t="shared" si="146"/>
        <v>5452446.6600389974</v>
      </c>
      <c r="R468" s="152">
        <f t="shared" si="139"/>
        <v>6747011.6514190361</v>
      </c>
      <c r="S468" s="150">
        <f t="shared" si="147"/>
        <v>0.57547936545876754</v>
      </c>
      <c r="T468">
        <f t="shared" si="126"/>
        <v>64644250.093660787</v>
      </c>
      <c r="U468">
        <f t="shared" si="140"/>
        <v>8041576.6427990748</v>
      </c>
      <c r="V468">
        <f t="shared" si="137"/>
        <v>8.038753215334614</v>
      </c>
      <c r="W468">
        <f t="shared" si="141"/>
        <v>8.0387532153346139E-3</v>
      </c>
    </row>
    <row r="469" spans="2:23">
      <c r="B469" s="15">
        <v>43394</v>
      </c>
      <c r="C469" s="12">
        <f>VLOOKUP(B469,'Hash distribution and Revenue '!$B$130:$Q$748,16,0)</f>
        <v>9615817.2471600659</v>
      </c>
      <c r="D469">
        <f>VLOOKUP(B469,'Hash distribution and Revenue '!A471:Q1089,3,0)</f>
        <v>51.051519749999997</v>
      </c>
      <c r="E469" s="12">
        <f t="shared" si="144"/>
        <v>51051519.75</v>
      </c>
      <c r="F469" s="12">
        <f t="shared" si="132"/>
        <v>2552575.9874999998</v>
      </c>
      <c r="G469">
        <f t="shared" si="130"/>
        <v>88829644.364999995</v>
      </c>
      <c r="H469">
        <f t="shared" si="142"/>
        <v>11281364.834355</v>
      </c>
      <c r="I469" s="21">
        <f t="shared" si="145"/>
        <v>9736363.5198637489</v>
      </c>
      <c r="J469">
        <f t="shared" si="143"/>
        <v>5329778.6618999997</v>
      </c>
      <c r="K469">
        <f t="shared" si="133"/>
        <v>5329778.6618999997</v>
      </c>
      <c r="L469">
        <f t="shared" si="134"/>
        <v>3806984.7585</v>
      </c>
      <c r="M469">
        <f t="shared" si="135"/>
        <v>2664889.3309499999</v>
      </c>
      <c r="N469">
        <f t="shared" si="131"/>
        <v>1264798.9041780822</v>
      </c>
      <c r="O469">
        <f t="shared" si="138"/>
        <v>2664889.3309500003</v>
      </c>
      <c r="P469" s="12">
        <f t="shared" si="136"/>
        <v>3929688.2351280823</v>
      </c>
      <c r="Q469" s="152">
        <f t="shared" si="146"/>
        <v>5686129.0120319836</v>
      </c>
      <c r="R469" s="152">
        <f t="shared" si="139"/>
        <v>6950927.9162100656</v>
      </c>
      <c r="S469" s="150">
        <f t="shared" si="147"/>
        <v>0.59133081108746366</v>
      </c>
      <c r="T469">
        <f t="shared" si="126"/>
        <v>63157877.143514991</v>
      </c>
      <c r="U469">
        <f t="shared" si="140"/>
        <v>8215726.8203881476</v>
      </c>
      <c r="V469">
        <f t="shared" si="137"/>
        <v>7.6874363673804735</v>
      </c>
      <c r="W469">
        <f t="shared" si="141"/>
        <v>7.6874363673804739E-3</v>
      </c>
    </row>
    <row r="470" spans="2:23">
      <c r="B470" s="15">
        <v>43397</v>
      </c>
      <c r="C470" s="12">
        <f>VLOOKUP(B470,'Hash distribution and Revenue '!$B$130:$Q$748,16,0)</f>
        <v>9666659.1345552858</v>
      </c>
      <c r="D470">
        <f>VLOOKUP(B470,'Hash distribution and Revenue '!A472:Q1090,3,0)</f>
        <v>51.214865439999997</v>
      </c>
      <c r="E470" s="12">
        <f t="shared" si="144"/>
        <v>51214865.439999998</v>
      </c>
      <c r="F470" s="12">
        <f t="shared" si="132"/>
        <v>2560743.2719999999</v>
      </c>
      <c r="G470">
        <f t="shared" si="130"/>
        <v>89113865.86559999</v>
      </c>
      <c r="H470">
        <f t="shared" si="142"/>
        <v>11317460.964931199</v>
      </c>
      <c r="I470" s="21">
        <f t="shared" si="145"/>
        <v>9767516.2264830843</v>
      </c>
      <c r="J470">
        <f t="shared" si="143"/>
        <v>5346831.9519359991</v>
      </c>
      <c r="K470">
        <f t="shared" si="133"/>
        <v>5346831.9519359991</v>
      </c>
      <c r="L470">
        <f t="shared" si="134"/>
        <v>3819165.6799542853</v>
      </c>
      <c r="M470">
        <f t="shared" si="135"/>
        <v>2673415.9759679995</v>
      </c>
      <c r="N470">
        <f t="shared" si="131"/>
        <v>1268845.78565636</v>
      </c>
      <c r="O470">
        <f t="shared" si="138"/>
        <v>2673415.9759679995</v>
      </c>
      <c r="P470" s="12">
        <f t="shared" si="136"/>
        <v>3942261.7616243595</v>
      </c>
      <c r="Q470" s="152">
        <f t="shared" si="146"/>
        <v>5724397.3729309263</v>
      </c>
      <c r="R470" s="152">
        <f t="shared" si="139"/>
        <v>6993243.1585872862</v>
      </c>
      <c r="S470" s="150">
        <f t="shared" si="147"/>
        <v>0.59217949999581498</v>
      </c>
      <c r="T470">
        <f t="shared" si="126"/>
        <v>63359958.630441591</v>
      </c>
      <c r="U470">
        <f t="shared" si="140"/>
        <v>8262088.9442436462</v>
      </c>
      <c r="V470">
        <f t="shared" si="137"/>
        <v>7.6687577509784219</v>
      </c>
      <c r="W470">
        <f t="shared" si="141"/>
        <v>7.6687577509784218E-3</v>
      </c>
    </row>
    <row r="471" spans="2:23">
      <c r="B471" s="15">
        <v>43400</v>
      </c>
      <c r="C471" s="12">
        <f>VLOOKUP(B471,'Hash distribution and Revenue '!$B$130:$Q$748,16,0)</f>
        <v>9431961.6475498006</v>
      </c>
      <c r="D471">
        <f>VLOOKUP(B471,'Hash distribution and Revenue '!A473:Q1091,3,0)</f>
        <v>50.090631109999997</v>
      </c>
      <c r="E471" s="12">
        <f t="shared" si="144"/>
        <v>50090631.109999999</v>
      </c>
      <c r="F471" s="12">
        <f t="shared" si="132"/>
        <v>2504531.5554999998</v>
      </c>
      <c r="G471">
        <f t="shared" si="130"/>
        <v>87157698.131399989</v>
      </c>
      <c r="H471">
        <f t="shared" si="142"/>
        <v>11069027.662687799</v>
      </c>
      <c r="I471" s="21">
        <f t="shared" si="145"/>
        <v>9553106.2701880913</v>
      </c>
      <c r="J471">
        <f t="shared" si="143"/>
        <v>5229461.8878839994</v>
      </c>
      <c r="K471">
        <f t="shared" si="133"/>
        <v>5229461.8878839994</v>
      </c>
      <c r="L471">
        <f t="shared" si="134"/>
        <v>3735329.9199171425</v>
      </c>
      <c r="M471">
        <f t="shared" si="135"/>
        <v>2614730.9439419997</v>
      </c>
      <c r="N471">
        <f t="shared" si="131"/>
        <v>1240992.9351322895</v>
      </c>
      <c r="O471">
        <f t="shared" si="138"/>
        <v>2614730.9439420002</v>
      </c>
      <c r="P471" s="12">
        <f t="shared" si="136"/>
        <v>3855723.8790742895</v>
      </c>
      <c r="Q471" s="152">
        <f t="shared" si="146"/>
        <v>5576237.7684755111</v>
      </c>
      <c r="R471" s="152">
        <f t="shared" si="139"/>
        <v>6817230.7036078004</v>
      </c>
      <c r="S471" s="150">
        <f t="shared" si="147"/>
        <v>0.59120657789401476</v>
      </c>
      <c r="T471">
        <f t="shared" si="126"/>
        <v>61969123.37142539</v>
      </c>
      <c r="U471">
        <f t="shared" si="140"/>
        <v>8058223.6387400897</v>
      </c>
      <c r="V471">
        <f t="shared" si="137"/>
        <v>7.6901716990711764</v>
      </c>
      <c r="W471">
        <f t="shared" si="141"/>
        <v>7.6901716990711768E-3</v>
      </c>
    </row>
    <row r="472" spans="2:23">
      <c r="B472" s="15">
        <v>43403</v>
      </c>
      <c r="C472" s="12">
        <f>VLOOKUP(B472,'Hash distribution and Revenue '!$B$130:$Q$748,16,0)</f>
        <v>9181750.5881270822</v>
      </c>
      <c r="D472">
        <f>VLOOKUP(B472,'Hash distribution and Revenue '!A474:Q1092,3,0)</f>
        <v>49.88659595</v>
      </c>
      <c r="E472" s="12">
        <f t="shared" si="144"/>
        <v>49886595.950000003</v>
      </c>
      <c r="F472" s="12">
        <f t="shared" si="132"/>
        <v>2494329.7975000003</v>
      </c>
      <c r="G472">
        <f t="shared" si="130"/>
        <v>86802676.953000009</v>
      </c>
      <c r="H472">
        <f t="shared" si="142"/>
        <v>11023939.973031001</v>
      </c>
      <c r="I472" s="21">
        <f t="shared" si="145"/>
        <v>9514193.4131698944</v>
      </c>
      <c r="J472">
        <f t="shared" si="143"/>
        <v>5208160.6171800001</v>
      </c>
      <c r="K472">
        <f t="shared" si="133"/>
        <v>5208160.6171800001</v>
      </c>
      <c r="L472">
        <f t="shared" si="134"/>
        <v>3720114.7265571435</v>
      </c>
      <c r="M472">
        <f t="shared" si="135"/>
        <v>2604080.30859</v>
      </c>
      <c r="N472">
        <f t="shared" si="131"/>
        <v>1235937.9740254404</v>
      </c>
      <c r="O472">
        <f t="shared" si="138"/>
        <v>2604080.30859</v>
      </c>
      <c r="P472" s="12">
        <f t="shared" si="136"/>
        <v>3840018.2826154404</v>
      </c>
      <c r="Q472" s="152">
        <f t="shared" si="146"/>
        <v>5341732.3055116422</v>
      </c>
      <c r="R472" s="152">
        <f t="shared" si="139"/>
        <v>6577670.2795370817</v>
      </c>
      <c r="S472" s="150">
        <f t="shared" si="147"/>
        <v>0.58177710821496653</v>
      </c>
      <c r="T472">
        <f t="shared" si="126"/>
        <v>61716703.313583001</v>
      </c>
      <c r="U472">
        <f t="shared" si="140"/>
        <v>7813608.2535625221</v>
      </c>
      <c r="V472">
        <f t="shared" si="137"/>
        <v>7.8986175542450576</v>
      </c>
      <c r="W472">
        <f t="shared" si="141"/>
        <v>7.898617554245058E-3</v>
      </c>
    </row>
    <row r="473" spans="2:23">
      <c r="B473" s="15">
        <v>43406</v>
      </c>
      <c r="C473" s="12">
        <f>VLOOKUP(B473,'Hash distribution and Revenue '!$B$130:$Q$748,16,0)</f>
        <v>9646398.6052779779</v>
      </c>
      <c r="D473">
        <f>VLOOKUP(B473,'Hash distribution and Revenue '!A475:Q1093,3,0)</f>
        <v>51.977956319999997</v>
      </c>
      <c r="E473" s="12">
        <f t="shared" si="144"/>
        <v>51977956.32</v>
      </c>
      <c r="F473" s="12">
        <f t="shared" si="132"/>
        <v>2598897.8160000001</v>
      </c>
      <c r="G473">
        <f t="shared" si="130"/>
        <v>90441643.996800005</v>
      </c>
      <c r="H473">
        <f t="shared" si="142"/>
        <v>11486088.787593601</v>
      </c>
      <c r="I473" s="21">
        <f t="shared" si="145"/>
        <v>9913050.1937921159</v>
      </c>
      <c r="J473">
        <f t="shared" si="143"/>
        <v>5426498.6398080001</v>
      </c>
      <c r="K473">
        <f t="shared" si="133"/>
        <v>5426498.6398080001</v>
      </c>
      <c r="L473">
        <f t="shared" si="134"/>
        <v>3876070.4570057145</v>
      </c>
      <c r="M473">
        <f t="shared" si="135"/>
        <v>2713249.319904</v>
      </c>
      <c r="N473">
        <f t="shared" si="131"/>
        <v>1287751.3248751468</v>
      </c>
      <c r="O473">
        <f t="shared" si="138"/>
        <v>2713249.3199039996</v>
      </c>
      <c r="P473" s="12">
        <f t="shared" si="136"/>
        <v>4001000.6447791466</v>
      </c>
      <c r="Q473" s="152">
        <f t="shared" si="146"/>
        <v>5645397.9604988312</v>
      </c>
      <c r="R473" s="152">
        <f t="shared" si="139"/>
        <v>6933149.2853739783</v>
      </c>
      <c r="S473" s="150">
        <f t="shared" si="147"/>
        <v>0.58523374281983132</v>
      </c>
      <c r="T473">
        <f t="shared" si="126"/>
        <v>64304008.881724797</v>
      </c>
      <c r="U473">
        <f t="shared" si="140"/>
        <v>8220900.6102491254</v>
      </c>
      <c r="V473">
        <f t="shared" si="137"/>
        <v>7.8220151210143554</v>
      </c>
      <c r="W473">
        <f t="shared" si="141"/>
        <v>7.8220151210143547E-3</v>
      </c>
    </row>
    <row r="474" spans="2:23">
      <c r="B474" s="15">
        <v>43409</v>
      </c>
      <c r="C474" s="12">
        <f>VLOOKUP(B474,'Hash distribution and Revenue '!$B$130:$Q$748,16,0)</f>
        <v>10093735.568701399</v>
      </c>
      <c r="D474">
        <f>VLOOKUP(B474,'Hash distribution and Revenue '!A476:Q1094,3,0)</f>
        <v>54.123853769999997</v>
      </c>
      <c r="E474" s="12">
        <f t="shared" si="144"/>
        <v>54123853.769999996</v>
      </c>
      <c r="F474" s="12">
        <f t="shared" si="132"/>
        <v>2706192.6884999997</v>
      </c>
      <c r="G474">
        <f t="shared" si="130"/>
        <v>94175505.559799984</v>
      </c>
      <c r="H474">
        <f t="shared" si="142"/>
        <v>11960289.206094598</v>
      </c>
      <c r="I474" s="21">
        <f t="shared" si="145"/>
        <v>10322308.091536649</v>
      </c>
      <c r="J474">
        <f t="shared" si="143"/>
        <v>5650530.3335879985</v>
      </c>
      <c r="K474">
        <f t="shared" si="133"/>
        <v>5650530.3335879985</v>
      </c>
      <c r="L474">
        <f t="shared" si="134"/>
        <v>4036093.0954199992</v>
      </c>
      <c r="M474">
        <f t="shared" si="135"/>
        <v>2825265.1667939993</v>
      </c>
      <c r="N474">
        <f t="shared" si="131"/>
        <v>1340915.8292136984</v>
      </c>
      <c r="O474">
        <f t="shared" si="138"/>
        <v>2825265.1667939993</v>
      </c>
      <c r="P474" s="12">
        <f t="shared" si="136"/>
        <v>4166180.9960076977</v>
      </c>
      <c r="Q474" s="152">
        <f t="shared" si="146"/>
        <v>5927554.5726937018</v>
      </c>
      <c r="R474" s="152">
        <f t="shared" si="139"/>
        <v>7268470.4019074002</v>
      </c>
      <c r="S474" s="150">
        <f t="shared" si="147"/>
        <v>0.58725082823388308</v>
      </c>
      <c r="T474">
        <f t="shared" si="126"/>
        <v>66958784.453017786</v>
      </c>
      <c r="U474">
        <f t="shared" si="140"/>
        <v>8609386.2311210986</v>
      </c>
      <c r="V474">
        <f t="shared" si="137"/>
        <v>7.7774167235030101</v>
      </c>
      <c r="W474">
        <f t="shared" si="141"/>
        <v>7.7774167235030098E-3</v>
      </c>
    </row>
    <row r="475" spans="2:23">
      <c r="B475" s="15">
        <v>43412</v>
      </c>
      <c r="C475" s="12">
        <f>VLOOKUP(B475,'Hash distribution and Revenue '!$B$130:$Q$748,16,0)</f>
        <v>9717758.1412117705</v>
      </c>
      <c r="D475">
        <f>VLOOKUP(B475,'Hash distribution and Revenue '!A477:Q1095,3,0)</f>
        <v>51.8328135</v>
      </c>
      <c r="E475" s="12">
        <f t="shared" si="144"/>
        <v>51832813.5</v>
      </c>
      <c r="F475" s="12">
        <f t="shared" ref="F475:F506" si="148">E475/20</f>
        <v>2591640.6749999998</v>
      </c>
      <c r="G475">
        <f t="shared" si="130"/>
        <v>90189095.489999995</v>
      </c>
      <c r="H475">
        <f t="shared" si="142"/>
        <v>11454015.12723</v>
      </c>
      <c r="I475" s="21">
        <f t="shared" si="145"/>
        <v>9885369.0735289287</v>
      </c>
      <c r="J475">
        <f t="shared" si="143"/>
        <v>5411345.7293999996</v>
      </c>
      <c r="K475">
        <f t="shared" si="133"/>
        <v>5411345.7293999996</v>
      </c>
      <c r="L475">
        <f t="shared" si="134"/>
        <v>3865246.9495714284</v>
      </c>
      <c r="M475">
        <f t="shared" si="135"/>
        <v>2705672.8646999998</v>
      </c>
      <c r="N475">
        <f t="shared" si="131"/>
        <v>1284155.4186105675</v>
      </c>
      <c r="O475">
        <f t="shared" si="138"/>
        <v>2705672.8646999998</v>
      </c>
      <c r="P475" s="12">
        <f t="shared" si="136"/>
        <v>3989828.283310567</v>
      </c>
      <c r="Q475" s="152">
        <f t="shared" si="146"/>
        <v>5727929.8579012034</v>
      </c>
      <c r="R475" s="152">
        <f t="shared" si="139"/>
        <v>7012085.2765117707</v>
      </c>
      <c r="S475" s="150">
        <f t="shared" si="147"/>
        <v>0.58942914349862086</v>
      </c>
      <c r="T475">
        <f t="shared" si="126"/>
        <v>64124446.893389992</v>
      </c>
      <c r="U475">
        <f t="shared" si="140"/>
        <v>8296240.6951223379</v>
      </c>
      <c r="V475">
        <f t="shared" si="137"/>
        <v>7.729337810930569</v>
      </c>
      <c r="W475">
        <f t="shared" si="141"/>
        <v>7.7293378109305694E-3</v>
      </c>
    </row>
    <row r="476" spans="2:23">
      <c r="B476" s="15">
        <v>43415</v>
      </c>
      <c r="C476" s="12">
        <f>VLOOKUP(B476,'Hash distribution and Revenue '!$B$130:$Q$748,16,0)</f>
        <v>8875258.4445769489</v>
      </c>
      <c r="D476">
        <f>VLOOKUP(B476,'Hash distribution and Revenue '!A478:Q1096,3,0)</f>
        <v>47.652507450000002</v>
      </c>
      <c r="E476" s="12">
        <f t="shared" si="144"/>
        <v>47652507.450000003</v>
      </c>
      <c r="F476" s="12">
        <f t="shared" si="148"/>
        <v>2382625.3725000001</v>
      </c>
      <c r="G476">
        <f t="shared" si="130"/>
        <v>82915362.963</v>
      </c>
      <c r="H476">
        <f t="shared" si="142"/>
        <v>10530251.096301001</v>
      </c>
      <c r="I476" s="21">
        <f t="shared" si="145"/>
        <v>9088116.0333373938</v>
      </c>
      <c r="J476">
        <f t="shared" si="143"/>
        <v>4974921.7777800001</v>
      </c>
      <c r="K476">
        <f t="shared" si="133"/>
        <v>4974921.7777800001</v>
      </c>
      <c r="L476">
        <f t="shared" si="134"/>
        <v>3553515.5555571429</v>
      </c>
      <c r="M476">
        <f t="shared" si="135"/>
        <v>2487460.8888900001</v>
      </c>
      <c r="N476">
        <f t="shared" si="131"/>
        <v>1180588.5407377691</v>
      </c>
      <c r="O476">
        <f t="shared" si="138"/>
        <v>2487460.8888900001</v>
      </c>
      <c r="P476" s="12">
        <f t="shared" si="136"/>
        <v>3668049.4296277692</v>
      </c>
      <c r="Q476" s="152">
        <f t="shared" si="146"/>
        <v>5207209.0149491802</v>
      </c>
      <c r="R476" s="152">
        <f t="shared" si="139"/>
        <v>6387797.5556869488</v>
      </c>
      <c r="S476" s="150">
        <f t="shared" si="147"/>
        <v>0.58671069101440554</v>
      </c>
      <c r="T476">
        <f t="shared" si="126"/>
        <v>58952823.066693</v>
      </c>
      <c r="U476">
        <f t="shared" si="140"/>
        <v>7568386.0964247175</v>
      </c>
      <c r="V476">
        <f t="shared" si="137"/>
        <v>7.7893519590051223</v>
      </c>
      <c r="W476">
        <f t="shared" si="141"/>
        <v>7.7893519590051226E-3</v>
      </c>
    </row>
    <row r="477" spans="2:23">
      <c r="B477" s="15">
        <v>43418</v>
      </c>
      <c r="C477" s="12">
        <f>VLOOKUP(B477,'Hash distribution and Revenue '!$B$130:$Q$748,16,0)</f>
        <v>7850165.2711503292</v>
      </c>
      <c r="D477">
        <f>VLOOKUP(B477,'Hash distribution and Revenue '!A479:Q1097,3,0)</f>
        <v>47.091289490000001</v>
      </c>
      <c r="E477" s="12">
        <f t="shared" si="144"/>
        <v>47091289.490000002</v>
      </c>
      <c r="F477" s="12">
        <f t="shared" si="148"/>
        <v>2354564.4745</v>
      </c>
      <c r="G477">
        <f t="shared" si="130"/>
        <v>81938843.712599993</v>
      </c>
      <c r="H477">
        <f t="shared" si="142"/>
        <v>10406233.151500199</v>
      </c>
      <c r="I477" s="21">
        <f t="shared" si="145"/>
        <v>8981082.5483560488</v>
      </c>
      <c r="J477">
        <f t="shared" si="143"/>
        <v>4916330.6227559997</v>
      </c>
      <c r="K477">
        <f t="shared" si="133"/>
        <v>4916330.6227559997</v>
      </c>
      <c r="L477">
        <f t="shared" si="134"/>
        <v>3511664.7305399999</v>
      </c>
      <c r="M477">
        <f t="shared" si="135"/>
        <v>2458165.3113779998</v>
      </c>
      <c r="N477">
        <f t="shared" si="131"/>
        <v>1166684.3932356166</v>
      </c>
      <c r="O477">
        <f t="shared" si="138"/>
        <v>2458165.3113780003</v>
      </c>
      <c r="P477" s="12">
        <f t="shared" si="136"/>
        <v>3624849.7046136167</v>
      </c>
      <c r="Q477" s="152">
        <f t="shared" si="146"/>
        <v>4225315.5665367125</v>
      </c>
      <c r="R477" s="152">
        <f t="shared" si="139"/>
        <v>5391999.9597723288</v>
      </c>
      <c r="S477" s="150">
        <f t="shared" si="147"/>
        <v>0.53824542803766384</v>
      </c>
      <c r="T477">
        <f t="shared" si="126"/>
        <v>58258517.879658595</v>
      </c>
      <c r="U477">
        <f t="shared" si="140"/>
        <v>6558684.3530079452</v>
      </c>
      <c r="V477">
        <f t="shared" si="137"/>
        <v>8.8826530968730122</v>
      </c>
      <c r="W477">
        <f t="shared" si="141"/>
        <v>8.8826530968730121E-3</v>
      </c>
    </row>
    <row r="478" spans="2:23">
      <c r="B478" s="15">
        <v>43421</v>
      </c>
      <c r="C478" s="12">
        <f>VLOOKUP(B478,'Hash distribution and Revenue '!$B$130:$Q$748,16,0)</f>
        <v>8231637.2260536039</v>
      </c>
      <c r="D478">
        <f>VLOOKUP(B478,'Hash distribution and Revenue '!A480:Q1098,3,0)</f>
        <v>47.244348930000001</v>
      </c>
      <c r="E478" s="12">
        <f t="shared" si="144"/>
        <v>47244348.93</v>
      </c>
      <c r="F478" s="12">
        <f t="shared" si="148"/>
        <v>2362217.4465000001</v>
      </c>
      <c r="G478">
        <f t="shared" si="130"/>
        <v>82205167.1382</v>
      </c>
      <c r="H478">
        <f t="shared" si="142"/>
        <v>10440056.2265514</v>
      </c>
      <c r="I478" s="21">
        <f t="shared" si="145"/>
        <v>9010273.4981119931</v>
      </c>
      <c r="J478">
        <f t="shared" si="143"/>
        <v>4932310.0282919994</v>
      </c>
      <c r="K478">
        <f t="shared" si="133"/>
        <v>4932310.0282919994</v>
      </c>
      <c r="L478">
        <f t="shared" si="134"/>
        <v>3523078.5916371429</v>
      </c>
      <c r="M478">
        <f t="shared" si="135"/>
        <v>2466155.0141459997</v>
      </c>
      <c r="N478">
        <f t="shared" si="131"/>
        <v>1170476.4333733858</v>
      </c>
      <c r="O478">
        <f t="shared" si="138"/>
        <v>2466155.0141459992</v>
      </c>
      <c r="P478" s="12">
        <f t="shared" si="136"/>
        <v>3636631.4475193853</v>
      </c>
      <c r="Q478" s="152">
        <f t="shared" si="146"/>
        <v>4595005.7785342187</v>
      </c>
      <c r="R478" s="152">
        <f t="shared" si="139"/>
        <v>5765482.2119076047</v>
      </c>
      <c r="S478" s="150">
        <f t="shared" si="147"/>
        <v>0.55821286244135759</v>
      </c>
      <c r="T478">
        <f t="shared" si="126"/>
        <v>58447873.835260198</v>
      </c>
      <c r="U478">
        <f t="shared" si="140"/>
        <v>6935958.6452809907</v>
      </c>
      <c r="V478">
        <f t="shared" si="137"/>
        <v>8.4267909923347517</v>
      </c>
      <c r="W478">
        <f t="shared" si="141"/>
        <v>8.4267909923347525E-3</v>
      </c>
    </row>
    <row r="479" spans="2:23">
      <c r="B479" s="15">
        <v>43424</v>
      </c>
      <c r="C479" s="12">
        <f>VLOOKUP(B479,'Hash distribution and Revenue '!$B$130:$Q$748,16,0)</f>
        <v>6384305.2934240168</v>
      </c>
      <c r="D479">
        <f>VLOOKUP(B479,'Hash distribution and Revenue '!A481:Q1099,3,0)</f>
        <v>45.715818249999998</v>
      </c>
      <c r="E479" s="12">
        <f t="shared" si="144"/>
        <v>45715818.25</v>
      </c>
      <c r="F479" s="12">
        <f t="shared" si="148"/>
        <v>2285790.9125000001</v>
      </c>
      <c r="G479">
        <f t="shared" si="130"/>
        <v>79545523.754999995</v>
      </c>
      <c r="H479">
        <f t="shared" si="142"/>
        <v>10102281.516884999</v>
      </c>
      <c r="I479" s="21">
        <f t="shared" si="145"/>
        <v>8718757.5858605355</v>
      </c>
      <c r="J479">
        <f t="shared" si="143"/>
        <v>4772731.4252999993</v>
      </c>
      <c r="K479">
        <f t="shared" si="133"/>
        <v>4772731.4252999993</v>
      </c>
      <c r="L479">
        <f t="shared" si="134"/>
        <v>3409093.8752142857</v>
      </c>
      <c r="M479">
        <f t="shared" si="135"/>
        <v>2386365.7126499997</v>
      </c>
      <c r="N479">
        <f t="shared" si="131"/>
        <v>1132607.1605577301</v>
      </c>
      <c r="O479">
        <f t="shared" si="138"/>
        <v>2386365.7126499997</v>
      </c>
      <c r="P479" s="12">
        <f t="shared" si="136"/>
        <v>3518972.8732077298</v>
      </c>
      <c r="Q479" s="152">
        <f t="shared" si="146"/>
        <v>2865332.420216287</v>
      </c>
      <c r="R479" s="152">
        <f t="shared" si="139"/>
        <v>3997939.5807740171</v>
      </c>
      <c r="S479" s="150">
        <f t="shared" si="147"/>
        <v>0.44880880354635394</v>
      </c>
      <c r="T479">
        <f t="shared" si="126"/>
        <v>56556867.389804997</v>
      </c>
      <c r="U479">
        <f t="shared" si="140"/>
        <v>5130546.7413317468</v>
      </c>
      <c r="V479">
        <f t="shared" si="137"/>
        <v>11.023555625014033</v>
      </c>
      <c r="W479">
        <f t="shared" si="141"/>
        <v>1.1023555625014033E-2</v>
      </c>
    </row>
    <row r="480" spans="2:23">
      <c r="B480" s="15">
        <v>43427</v>
      </c>
      <c r="C480" s="12">
        <f>VLOOKUP(B480,'Hash distribution and Revenue '!$B$130:$Q$748,16,0)</f>
        <v>5824739.2735985266</v>
      </c>
      <c r="D480">
        <f>VLOOKUP(B480,'Hash distribution and Revenue '!A482:Q1100,3,0)</f>
        <v>42.714092649999998</v>
      </c>
      <c r="E480" s="12">
        <f t="shared" si="144"/>
        <v>42714092.649999999</v>
      </c>
      <c r="F480" s="12">
        <f t="shared" si="148"/>
        <v>2135704.6324999998</v>
      </c>
      <c r="G480">
        <f t="shared" si="130"/>
        <v>74322521.210999995</v>
      </c>
      <c r="H480">
        <f t="shared" si="142"/>
        <v>9438960.1937969998</v>
      </c>
      <c r="I480" s="21">
        <f t="shared" si="145"/>
        <v>8146279.1998771066</v>
      </c>
      <c r="J480">
        <f t="shared" si="143"/>
        <v>4459351.2726599993</v>
      </c>
      <c r="K480">
        <f t="shared" si="133"/>
        <v>4459351.2726599993</v>
      </c>
      <c r="L480">
        <f t="shared" si="134"/>
        <v>3185250.9090428571</v>
      </c>
      <c r="M480">
        <f t="shared" si="135"/>
        <v>2229675.6363299997</v>
      </c>
      <c r="N480">
        <f t="shared" si="131"/>
        <v>1058239.5556731897</v>
      </c>
      <c r="O480">
        <f t="shared" si="138"/>
        <v>2229675.6363300001</v>
      </c>
      <c r="P480" s="12">
        <f t="shared" si="136"/>
        <v>3287915.1920031896</v>
      </c>
      <c r="Q480" s="152">
        <f t="shared" si="146"/>
        <v>2536824.081595337</v>
      </c>
      <c r="R480" s="152">
        <f t="shared" si="139"/>
        <v>3595063.6372685265</v>
      </c>
      <c r="S480" s="150">
        <f t="shared" si="147"/>
        <v>0.43552577419110572</v>
      </c>
      <c r="T480">
        <f t="shared" si="126"/>
        <v>52843312.581020996</v>
      </c>
      <c r="U480">
        <f t="shared" si="140"/>
        <v>4653303.1929417159</v>
      </c>
      <c r="V480">
        <f t="shared" si="137"/>
        <v>11.356086287516248</v>
      </c>
      <c r="W480">
        <f t="shared" si="141"/>
        <v>1.1356086287516248E-2</v>
      </c>
    </row>
    <row r="481" spans="2:23">
      <c r="B481" s="15">
        <v>43430</v>
      </c>
      <c r="C481" s="12">
        <f>VLOOKUP(B481,'Hash distribution and Revenue '!$B$130:$Q$748,16,0)</f>
        <v>4906660.4293851722</v>
      </c>
      <c r="D481">
        <f>VLOOKUP(B481,'Hash distribution and Revenue '!A483:Q1101,3,0)</f>
        <v>41.389434850000001</v>
      </c>
      <c r="E481" s="12">
        <f t="shared" si="144"/>
        <v>41389434.850000001</v>
      </c>
      <c r="F481" s="12">
        <f t="shared" si="148"/>
        <v>2069471.7425000002</v>
      </c>
      <c r="G481">
        <f t="shared" si="130"/>
        <v>72017616.638999999</v>
      </c>
      <c r="H481">
        <f t="shared" si="142"/>
        <v>9146237.3131530005</v>
      </c>
      <c r="I481" s="21">
        <f t="shared" si="145"/>
        <v>7893645.1951818215</v>
      </c>
      <c r="J481">
        <f t="shared" si="143"/>
        <v>4321056.9983399995</v>
      </c>
      <c r="K481">
        <f t="shared" si="133"/>
        <v>4321056.9983399995</v>
      </c>
      <c r="L481">
        <f t="shared" si="134"/>
        <v>3086469.2845285712</v>
      </c>
      <c r="M481">
        <f t="shared" si="135"/>
        <v>2160528.4991699997</v>
      </c>
      <c r="N481">
        <f t="shared" si="131"/>
        <v>1025421.2234853229</v>
      </c>
      <c r="O481">
        <f t="shared" si="138"/>
        <v>2160528.4991699997</v>
      </c>
      <c r="P481" s="12">
        <f t="shared" si="136"/>
        <v>3185949.7226553224</v>
      </c>
      <c r="Q481" s="152">
        <f t="shared" si="146"/>
        <v>1720710.7067298498</v>
      </c>
      <c r="R481" s="152">
        <f t="shared" si="139"/>
        <v>2746131.9302151725</v>
      </c>
      <c r="S481" s="150">
        <f t="shared" si="147"/>
        <v>0.3506887691727758</v>
      </c>
      <c r="T481">
        <f t="shared" ref="T481:T544" si="149">$T$5*G481</f>
        <v>51204525.430328995</v>
      </c>
      <c r="U481">
        <f t="shared" si="140"/>
        <v>3771553.1537004951</v>
      </c>
      <c r="V481">
        <f t="shared" si="137"/>
        <v>13.576509025224579</v>
      </c>
      <c r="W481">
        <f t="shared" si="141"/>
        <v>1.357650902522458E-2</v>
      </c>
    </row>
    <row r="482" spans="2:23">
      <c r="B482" s="15">
        <v>43433</v>
      </c>
      <c r="C482" s="12">
        <f>VLOOKUP(B482,'Hash distribution and Revenue '!$B$130:$Q$748,16,0)</f>
        <v>5479373.0571987526</v>
      </c>
      <c r="D482">
        <f>VLOOKUP(B482,'Hash distribution and Revenue '!A484:Q1102,3,0)</f>
        <v>40.822456289999998</v>
      </c>
      <c r="E482" s="12">
        <f t="shared" si="144"/>
        <v>40822456.289999999</v>
      </c>
      <c r="F482" s="12">
        <f t="shared" si="148"/>
        <v>2041122.8144999999</v>
      </c>
      <c r="G482">
        <f t="shared" si="130"/>
        <v>71031073.944599986</v>
      </c>
      <c r="H482">
        <f t="shared" si="142"/>
        <v>9020946.3909641989</v>
      </c>
      <c r="I482" s="21">
        <f t="shared" si="145"/>
        <v>7785513.0691420492</v>
      </c>
      <c r="J482">
        <f t="shared" si="143"/>
        <v>4261864.4366759993</v>
      </c>
      <c r="K482">
        <f t="shared" si="133"/>
        <v>4261864.4366759993</v>
      </c>
      <c r="L482">
        <f t="shared" si="134"/>
        <v>3044188.8833399992</v>
      </c>
      <c r="M482">
        <f t="shared" si="135"/>
        <v>2130932.2183379997</v>
      </c>
      <c r="N482">
        <f t="shared" si="131"/>
        <v>1011374.3574</v>
      </c>
      <c r="O482">
        <f t="shared" si="138"/>
        <v>2130932.2183379997</v>
      </c>
      <c r="P482" s="12">
        <f t="shared" si="136"/>
        <v>3142306.5757379998</v>
      </c>
      <c r="Q482" s="152">
        <f t="shared" si="146"/>
        <v>2337066.4814607529</v>
      </c>
      <c r="R482" s="152">
        <f t="shared" si="139"/>
        <v>3348440.838860753</v>
      </c>
      <c r="S482" s="150">
        <f t="shared" si="147"/>
        <v>0.42652078204281696</v>
      </c>
      <c r="T482">
        <f t="shared" si="149"/>
        <v>50503093.574610591</v>
      </c>
      <c r="U482">
        <f t="shared" si="140"/>
        <v>4359815.1962607531</v>
      </c>
      <c r="V482">
        <f t="shared" si="137"/>
        <v>11.583769334517932</v>
      </c>
      <c r="W482">
        <f t="shared" si="141"/>
        <v>1.1583769334517931E-2</v>
      </c>
    </row>
    <row r="483" spans="2:23">
      <c r="B483" s="15">
        <v>43436</v>
      </c>
      <c r="C483" s="12">
        <f>VLOOKUP(B483,'Hash distribution and Revenue '!$B$130:$Q$748,16,0)</f>
        <v>5129607.0260732342</v>
      </c>
      <c r="D483">
        <f>VLOOKUP(B483,'Hash distribution and Revenue '!A485:Q1103,3,0)</f>
        <v>39.499506320000002</v>
      </c>
      <c r="E483" s="12">
        <f t="shared" si="144"/>
        <v>39499506.32</v>
      </c>
      <c r="F483" s="12">
        <f t="shared" si="148"/>
        <v>1974975.3160000001</v>
      </c>
      <c r="G483">
        <f t="shared" si="130"/>
        <v>68729140.996800005</v>
      </c>
      <c r="H483">
        <f t="shared" si="142"/>
        <v>8728600.9065936003</v>
      </c>
      <c r="I483" s="21">
        <f t="shared" si="145"/>
        <v>7533204.7756849723</v>
      </c>
      <c r="J483">
        <f t="shared" si="143"/>
        <v>4123748.4598080004</v>
      </c>
      <c r="K483">
        <f t="shared" si="133"/>
        <v>4123748.4598080004</v>
      </c>
      <c r="L483">
        <f t="shared" si="134"/>
        <v>2945534.6141485716</v>
      </c>
      <c r="M483">
        <f t="shared" si="135"/>
        <v>2061874.2299040002</v>
      </c>
      <c r="N483">
        <f t="shared" si="131"/>
        <v>978598.33661682974</v>
      </c>
      <c r="O483">
        <f t="shared" si="138"/>
        <v>2061874.2299039999</v>
      </c>
      <c r="P483" s="12">
        <f t="shared" si="136"/>
        <v>3040472.5665208297</v>
      </c>
      <c r="Q483" s="152">
        <f t="shared" si="146"/>
        <v>2089134.4595524045</v>
      </c>
      <c r="R483" s="152">
        <f t="shared" si="139"/>
        <v>3067732.7961692344</v>
      </c>
      <c r="S483" s="150">
        <f t="shared" si="147"/>
        <v>0.40726988421014737</v>
      </c>
      <c r="T483">
        <f t="shared" si="149"/>
        <v>48866419.248724803</v>
      </c>
      <c r="U483">
        <f t="shared" si="140"/>
        <v>4046331.1327860644</v>
      </c>
      <c r="V483">
        <f t="shared" si="137"/>
        <v>12.076722750833859</v>
      </c>
      <c r="W483">
        <f t="shared" si="141"/>
        <v>1.2076722750833858E-2</v>
      </c>
    </row>
    <row r="484" spans="2:23">
      <c r="B484" s="15">
        <v>43439</v>
      </c>
      <c r="C484" s="12">
        <f>VLOOKUP(B484,'Hash distribution and Revenue '!$B$130:$Q$748,16,0)</f>
        <v>5239214.8566936636</v>
      </c>
      <c r="D484">
        <f>VLOOKUP(B484,'Hash distribution and Revenue '!A486:Q1104,3,0)</f>
        <v>37.757484099999999</v>
      </c>
      <c r="E484" s="12">
        <f t="shared" si="144"/>
        <v>37757484.100000001</v>
      </c>
      <c r="F484" s="12">
        <f t="shared" si="148"/>
        <v>1887874.2050000001</v>
      </c>
      <c r="G484">
        <f t="shared" si="130"/>
        <v>65698022.334000006</v>
      </c>
      <c r="H484">
        <f t="shared" si="142"/>
        <v>8343648.836418001</v>
      </c>
      <c r="I484" s="21">
        <f t="shared" si="145"/>
        <v>7200972.5193945011</v>
      </c>
      <c r="J484">
        <f t="shared" si="143"/>
        <v>3941881.3400400002</v>
      </c>
      <c r="K484">
        <f t="shared" si="133"/>
        <v>3941881.3400400002</v>
      </c>
      <c r="L484">
        <f t="shared" si="134"/>
        <v>2815629.5286000003</v>
      </c>
      <c r="M484">
        <f t="shared" si="135"/>
        <v>1970940.6700200001</v>
      </c>
      <c r="N484">
        <f t="shared" si="131"/>
        <v>935439.8213424657</v>
      </c>
      <c r="O484">
        <f t="shared" si="138"/>
        <v>1970940.6700199998</v>
      </c>
      <c r="P484" s="12">
        <f t="shared" si="136"/>
        <v>2906380.4913624655</v>
      </c>
      <c r="Q484" s="152">
        <f t="shared" si="146"/>
        <v>2332834.3653311981</v>
      </c>
      <c r="R484" s="152">
        <f t="shared" si="139"/>
        <v>3268274.1866736636</v>
      </c>
      <c r="S484" s="150">
        <f t="shared" si="147"/>
        <v>0.44526411478444139</v>
      </c>
      <c r="T484">
        <f t="shared" si="149"/>
        <v>46711293.879473999</v>
      </c>
      <c r="U484">
        <f t="shared" si="140"/>
        <v>4203714.008016129</v>
      </c>
      <c r="V484">
        <f t="shared" si="137"/>
        <v>11.111910513036683</v>
      </c>
      <c r="W484">
        <f t="shared" si="141"/>
        <v>1.1111910513036683E-2</v>
      </c>
    </row>
    <row r="485" spans="2:23">
      <c r="B485" s="15">
        <v>43442</v>
      </c>
      <c r="C485" s="12">
        <f>VLOOKUP(B485,'Hash distribution and Revenue '!$B$130:$Q$748,16,0)</f>
        <v>4778609.4390950771</v>
      </c>
      <c r="D485">
        <f>VLOOKUP(B485,'Hash distribution and Revenue '!A487:Q1105,3,0)</f>
        <v>37.191010300000002</v>
      </c>
      <c r="E485" s="12">
        <f t="shared" si="144"/>
        <v>37191010.300000004</v>
      </c>
      <c r="F485" s="12">
        <f t="shared" si="148"/>
        <v>1859550.5150000001</v>
      </c>
      <c r="G485">
        <f t="shared" si="130"/>
        <v>64712357.921999998</v>
      </c>
      <c r="H485">
        <f t="shared" si="142"/>
        <v>8218469.4560939996</v>
      </c>
      <c r="I485" s="21">
        <f t="shared" si="145"/>
        <v>7092936.659379214</v>
      </c>
      <c r="J485">
        <f t="shared" si="143"/>
        <v>3882741.4753199997</v>
      </c>
      <c r="K485">
        <f t="shared" si="133"/>
        <v>3882741.4753199997</v>
      </c>
      <c r="L485">
        <f t="shared" si="134"/>
        <v>2773386.7680857144</v>
      </c>
      <c r="M485">
        <f t="shared" si="135"/>
        <v>1941370.7376599999</v>
      </c>
      <c r="N485">
        <f t="shared" si="131"/>
        <v>921405.46066144819</v>
      </c>
      <c r="O485">
        <f t="shared" si="138"/>
        <v>1941370.7376600001</v>
      </c>
      <c r="P485" s="12">
        <f t="shared" si="136"/>
        <v>2862776.1983214482</v>
      </c>
      <c r="Q485" s="152">
        <f t="shared" si="146"/>
        <v>1915833.2407736289</v>
      </c>
      <c r="R485" s="152">
        <f t="shared" si="139"/>
        <v>2837238.701435077</v>
      </c>
      <c r="S485" s="150">
        <f t="shared" si="147"/>
        <v>0.4009185653675077</v>
      </c>
      <c r="T485">
        <f t="shared" si="149"/>
        <v>46010486.482541993</v>
      </c>
      <c r="U485">
        <f t="shared" si="140"/>
        <v>3758644.1620965251</v>
      </c>
      <c r="V485">
        <f t="shared" si="137"/>
        <v>12.241245645578196</v>
      </c>
      <c r="W485">
        <f t="shared" si="141"/>
        <v>1.2241245645578196E-2</v>
      </c>
    </row>
    <row r="486" spans="2:23">
      <c r="B486" s="15">
        <v>43445</v>
      </c>
      <c r="C486" s="12">
        <f>VLOOKUP(B486,'Hash distribution and Revenue '!$B$130:$Q$748,16,0)</f>
        <v>4553216.494352892</v>
      </c>
      <c r="D486">
        <f>VLOOKUP(B486,'Hash distribution and Revenue '!A488:Q1106,3,0)</f>
        <v>35.969936150000002</v>
      </c>
      <c r="E486" s="12">
        <f t="shared" si="144"/>
        <v>35969936.150000006</v>
      </c>
      <c r="F486" s="12">
        <f t="shared" si="148"/>
        <v>1798496.8075000003</v>
      </c>
      <c r="G486">
        <f t="shared" si="130"/>
        <v>62587688.901000008</v>
      </c>
      <c r="H486">
        <f t="shared" si="142"/>
        <v>7948636.4904270014</v>
      </c>
      <c r="I486" s="21">
        <f t="shared" si="145"/>
        <v>6860057.7584703229</v>
      </c>
      <c r="J486">
        <f t="shared" si="143"/>
        <v>3755261.3340600003</v>
      </c>
      <c r="K486">
        <f t="shared" si="133"/>
        <v>3755261.3340600003</v>
      </c>
      <c r="L486">
        <f t="shared" si="134"/>
        <v>2682329.5243285717</v>
      </c>
      <c r="M486">
        <f t="shared" si="135"/>
        <v>1877630.6670300001</v>
      </c>
      <c r="N486">
        <f t="shared" si="131"/>
        <v>891153.40833463811</v>
      </c>
      <c r="O486">
        <f t="shared" si="138"/>
        <v>1877630.6670300001</v>
      </c>
      <c r="P486" s="12">
        <f t="shared" si="136"/>
        <v>2768784.0753646381</v>
      </c>
      <c r="Q486" s="152">
        <f t="shared" si="146"/>
        <v>1784432.4189882539</v>
      </c>
      <c r="R486" s="152">
        <f t="shared" si="139"/>
        <v>2675585.8273228919</v>
      </c>
      <c r="S486" s="150">
        <f t="shared" si="147"/>
        <v>0.39190590238821038</v>
      </c>
      <c r="T486">
        <f t="shared" si="149"/>
        <v>44499846.808611006</v>
      </c>
      <c r="U486">
        <f t="shared" si="140"/>
        <v>3566739.2356575299</v>
      </c>
      <c r="V486">
        <f t="shared" si="137"/>
        <v>12.476338714009588</v>
      </c>
      <c r="W486">
        <f t="shared" si="141"/>
        <v>1.2476338714009588E-2</v>
      </c>
    </row>
    <row r="487" spans="2:23">
      <c r="B487" s="15">
        <v>43448</v>
      </c>
      <c r="C487" s="12">
        <f>VLOOKUP(B487,'Hash distribution and Revenue '!$B$130:$Q$748,16,0)</f>
        <v>4195479.612265639</v>
      </c>
      <c r="D487">
        <f>VLOOKUP(B487,'Hash distribution and Revenue '!A489:Q1107,3,0)</f>
        <v>35.005336730000003</v>
      </c>
      <c r="E487" s="12">
        <f t="shared" si="144"/>
        <v>35005336.730000004</v>
      </c>
      <c r="F487" s="12">
        <f t="shared" si="148"/>
        <v>1750266.8365000002</v>
      </c>
      <c r="G487">
        <f t="shared" si="130"/>
        <v>60909285.910200007</v>
      </c>
      <c r="H487">
        <f t="shared" si="142"/>
        <v>7735479.3105954006</v>
      </c>
      <c r="I487" s="21">
        <f t="shared" si="145"/>
        <v>6676092.8020858513</v>
      </c>
      <c r="J487">
        <f t="shared" si="143"/>
        <v>3654557.1546120001</v>
      </c>
      <c r="K487">
        <f t="shared" si="133"/>
        <v>3654557.1546120001</v>
      </c>
      <c r="L487">
        <f t="shared" si="134"/>
        <v>2610397.9675800004</v>
      </c>
      <c r="M487">
        <f t="shared" si="135"/>
        <v>1827278.5773060001</v>
      </c>
      <c r="N487">
        <f t="shared" si="131"/>
        <v>867255.50489589048</v>
      </c>
      <c r="O487">
        <f t="shared" si="138"/>
        <v>1827278.5773060001</v>
      </c>
      <c r="P487" s="12">
        <f t="shared" si="136"/>
        <v>2694534.0822018906</v>
      </c>
      <c r="Q487" s="152">
        <f t="shared" si="146"/>
        <v>1500945.5300637484</v>
      </c>
      <c r="R487" s="152">
        <f t="shared" si="139"/>
        <v>2368201.034959639</v>
      </c>
      <c r="S487" s="150">
        <f t="shared" si="147"/>
        <v>0.35775302677569421</v>
      </c>
      <c r="T487">
        <f t="shared" si="149"/>
        <v>43306502.282152206</v>
      </c>
      <c r="U487">
        <f t="shared" si="140"/>
        <v>3235456.5398555296</v>
      </c>
      <c r="V487">
        <f t="shared" si="137"/>
        <v>13.384974191025893</v>
      </c>
      <c r="W487">
        <f t="shared" si="141"/>
        <v>1.3384974191025894E-2</v>
      </c>
    </row>
    <row r="488" spans="2:23">
      <c r="B488" s="15">
        <v>43451</v>
      </c>
      <c r="C488" s="12">
        <f>VLOOKUP(B488,'Hash distribution and Revenue '!$B$130:$Q$748,16,0)</f>
        <v>4850799.7987521235</v>
      </c>
      <c r="D488">
        <f>VLOOKUP(B488,'Hash distribution and Revenue '!A490:Q1108,3,0)</f>
        <v>37.010224289999996</v>
      </c>
      <c r="E488" s="12">
        <f t="shared" si="144"/>
        <v>37010224.289999999</v>
      </c>
      <c r="F488" s="12">
        <f t="shared" si="148"/>
        <v>1850511.2145</v>
      </c>
      <c r="G488">
        <f t="shared" si="130"/>
        <v>64397790.264599994</v>
      </c>
      <c r="H488">
        <f t="shared" si="142"/>
        <v>8178519.3636041991</v>
      </c>
      <c r="I488" s="21">
        <f t="shared" si="145"/>
        <v>7058457.7972163353</v>
      </c>
      <c r="J488">
        <f t="shared" si="143"/>
        <v>3863867.4158759993</v>
      </c>
      <c r="K488">
        <f t="shared" si="133"/>
        <v>3863867.4158759993</v>
      </c>
      <c r="L488">
        <f t="shared" si="134"/>
        <v>2759905.2970542856</v>
      </c>
      <c r="M488">
        <f t="shared" si="135"/>
        <v>1931933.7079379996</v>
      </c>
      <c r="N488">
        <f t="shared" si="131"/>
        <v>916926.49610841495</v>
      </c>
      <c r="O488">
        <f t="shared" si="138"/>
        <v>1931933.7079379996</v>
      </c>
      <c r="P488" s="12">
        <f t="shared" si="136"/>
        <v>2848860.2040464147</v>
      </c>
      <c r="Q488" s="152">
        <f t="shared" si="146"/>
        <v>2001939.5947057088</v>
      </c>
      <c r="R488" s="152">
        <f t="shared" si="139"/>
        <v>2918866.0908141239</v>
      </c>
      <c r="S488" s="150">
        <f t="shared" si="147"/>
        <v>0.41270299285917988</v>
      </c>
      <c r="T488">
        <f t="shared" si="149"/>
        <v>45786828.878130592</v>
      </c>
      <c r="U488">
        <f t="shared" si="140"/>
        <v>3835792.5869225389</v>
      </c>
      <c r="V488">
        <f t="shared" si="137"/>
        <v>11.936732198250954</v>
      </c>
      <c r="W488">
        <f t="shared" si="141"/>
        <v>1.1936732198250954E-2</v>
      </c>
    </row>
    <row r="489" spans="2:23">
      <c r="B489" s="15">
        <v>43454</v>
      </c>
      <c r="C489" s="12">
        <f>VLOOKUP(B489,'Hash distribution and Revenue '!$B$130:$Q$748,16,0)</f>
        <v>6426366.0504296264</v>
      </c>
      <c r="D489">
        <f>VLOOKUP(B489,'Hash distribution and Revenue '!A491:Q1109,3,0)</f>
        <v>38.029757879999998</v>
      </c>
      <c r="E489" s="12">
        <f t="shared" si="144"/>
        <v>38029757.879999995</v>
      </c>
      <c r="F489" s="12">
        <f t="shared" si="148"/>
        <v>1901487.8939999999</v>
      </c>
      <c r="G489">
        <f t="shared" si="130"/>
        <v>66171778.711199984</v>
      </c>
      <c r="H489">
        <f t="shared" si="142"/>
        <v>8403815.8963223975</v>
      </c>
      <c r="I489" s="21">
        <f t="shared" si="145"/>
        <v>7252899.6023097411</v>
      </c>
      <c r="J489">
        <f t="shared" si="143"/>
        <v>3970306.7226719987</v>
      </c>
      <c r="K489">
        <f t="shared" si="133"/>
        <v>3970306.7226719987</v>
      </c>
      <c r="L489">
        <f t="shared" si="134"/>
        <v>2835933.3733371422</v>
      </c>
      <c r="M489">
        <f t="shared" si="135"/>
        <v>1985153.3613359993</v>
      </c>
      <c r="N489">
        <f t="shared" si="131"/>
        <v>942185.39092133066</v>
      </c>
      <c r="O489">
        <f t="shared" si="138"/>
        <v>1985153.3613359993</v>
      </c>
      <c r="P489" s="12">
        <f t="shared" si="136"/>
        <v>2927338.7522573299</v>
      </c>
      <c r="Q489" s="152">
        <f t="shared" si="146"/>
        <v>3499027.2981722965</v>
      </c>
      <c r="R489" s="152">
        <f t="shared" si="139"/>
        <v>4441212.689093627</v>
      </c>
      <c r="S489" s="150">
        <f t="shared" si="147"/>
        <v>0.54447992391257782</v>
      </c>
      <c r="T489">
        <f t="shared" si="149"/>
        <v>47048134.663663186</v>
      </c>
      <c r="U489">
        <f t="shared" si="140"/>
        <v>5383398.080014958</v>
      </c>
      <c r="V489">
        <f t="shared" si="137"/>
        <v>8.7394864664239105</v>
      </c>
      <c r="W489">
        <f t="shared" si="141"/>
        <v>8.7394864664239111E-3</v>
      </c>
    </row>
    <row r="490" spans="2:23">
      <c r="B490" s="15">
        <v>43457</v>
      </c>
      <c r="C490" s="12">
        <f>VLOOKUP(B490,'Hash distribution and Revenue '!$B$130:$Q$748,16,0)</f>
        <v>6127020.9078353439</v>
      </c>
      <c r="D490">
        <f>VLOOKUP(B490,'Hash distribution and Revenue '!A492:Q1110,3,0)</f>
        <v>37.486502690000002</v>
      </c>
      <c r="E490" s="12">
        <f t="shared" si="144"/>
        <v>37486502.690000005</v>
      </c>
      <c r="F490" s="12">
        <f t="shared" si="148"/>
        <v>1874325.1345000002</v>
      </c>
      <c r="G490">
        <f t="shared" si="130"/>
        <v>65226514.680600002</v>
      </c>
      <c r="H490">
        <f t="shared" si="142"/>
        <v>8283767.3644362008</v>
      </c>
      <c r="I490" s="21">
        <f t="shared" si="145"/>
        <v>7149291.9126700507</v>
      </c>
      <c r="J490">
        <f t="shared" si="143"/>
        <v>3913590.8808360002</v>
      </c>
      <c r="K490">
        <f t="shared" si="133"/>
        <v>3913590.8808360002</v>
      </c>
      <c r="L490">
        <f t="shared" si="134"/>
        <v>2795422.0577400001</v>
      </c>
      <c r="M490">
        <f t="shared" si="135"/>
        <v>1956795.4404180001</v>
      </c>
      <c r="N490">
        <f t="shared" si="131"/>
        <v>928726.27016712329</v>
      </c>
      <c r="O490">
        <f t="shared" si="138"/>
        <v>1956795.4404180001</v>
      </c>
      <c r="P490" s="12">
        <f t="shared" si="136"/>
        <v>2885521.7105851234</v>
      </c>
      <c r="Q490" s="152">
        <f t="shared" si="146"/>
        <v>3241499.1972502205</v>
      </c>
      <c r="R490" s="152">
        <f t="shared" si="139"/>
        <v>4170225.4674173435</v>
      </c>
      <c r="S490" s="150">
        <f t="shared" si="147"/>
        <v>0.52904980185475348</v>
      </c>
      <c r="T490">
        <f t="shared" si="149"/>
        <v>46376051.937906601</v>
      </c>
      <c r="U490">
        <f t="shared" si="140"/>
        <v>5098951.737584467</v>
      </c>
      <c r="V490">
        <f t="shared" si="137"/>
        <v>9.0952129623169142</v>
      </c>
      <c r="W490">
        <f t="shared" si="141"/>
        <v>9.0952129623169137E-3</v>
      </c>
    </row>
    <row r="491" spans="2:23">
      <c r="B491" s="15">
        <v>43460</v>
      </c>
      <c r="C491" s="12">
        <f>VLOOKUP(B491,'Hash distribution and Revenue '!$B$130:$Q$748,16,0)</f>
        <v>6105264.0645279158</v>
      </c>
      <c r="D491">
        <f>VLOOKUP(B491,'Hash distribution and Revenue '!A493:Q1111,3,0)</f>
        <v>38.725392659999997</v>
      </c>
      <c r="E491" s="12">
        <f t="shared" si="144"/>
        <v>38725392.659999996</v>
      </c>
      <c r="F491" s="12">
        <f t="shared" si="148"/>
        <v>1936269.6329999999</v>
      </c>
      <c r="G491">
        <f t="shared" si="130"/>
        <v>67382183.228399992</v>
      </c>
      <c r="H491">
        <f t="shared" si="142"/>
        <v>8557537.2700067982</v>
      </c>
      <c r="I491" s="21">
        <f t="shared" si="145"/>
        <v>7385568.5831414135</v>
      </c>
      <c r="J491">
        <f t="shared" si="143"/>
        <v>4042930.9937039996</v>
      </c>
      <c r="K491">
        <f t="shared" si="133"/>
        <v>4042930.9937039996</v>
      </c>
      <c r="L491">
        <f t="shared" si="134"/>
        <v>2887807.8526457138</v>
      </c>
      <c r="M491">
        <f t="shared" si="135"/>
        <v>2021465.4968519998</v>
      </c>
      <c r="N491">
        <f t="shared" si="131"/>
        <v>959419.70856281801</v>
      </c>
      <c r="O491">
        <f t="shared" si="138"/>
        <v>2021465.4968519998</v>
      </c>
      <c r="P491" s="12">
        <f t="shared" si="136"/>
        <v>2980885.2054148177</v>
      </c>
      <c r="Q491" s="152">
        <f t="shared" si="146"/>
        <v>3124378.8591130981</v>
      </c>
      <c r="R491" s="152">
        <f t="shared" si="139"/>
        <v>4083798.567675916</v>
      </c>
      <c r="S491" s="150">
        <f t="shared" si="147"/>
        <v>0.51175163368706611</v>
      </c>
      <c r="T491">
        <f t="shared" si="149"/>
        <v>47908732.275392391</v>
      </c>
      <c r="U491">
        <f t="shared" si="140"/>
        <v>5043218.2762387339</v>
      </c>
      <c r="V491">
        <f t="shared" si="137"/>
        <v>9.4996348861431876</v>
      </c>
      <c r="W491">
        <f t="shared" si="141"/>
        <v>9.4996348861431882E-3</v>
      </c>
    </row>
    <row r="492" spans="2:23" s="181" customFormat="1">
      <c r="B492" s="179">
        <v>43463</v>
      </c>
      <c r="C492" s="180">
        <f>VLOOKUP(B492,'Hash distribution and Revenue '!$B$130:$Q$748,16,0)</f>
        <v>6415491.7133351471</v>
      </c>
      <c r="D492" s="181">
        <f>VLOOKUP(B492,'Hash distribution and Revenue '!A494:Q1112,3,0)</f>
        <v>41.08608589</v>
      </c>
      <c r="E492" s="180">
        <f t="shared" si="144"/>
        <v>41086085.890000001</v>
      </c>
      <c r="F492" s="180">
        <f t="shared" si="148"/>
        <v>2054304.2945000001</v>
      </c>
      <c r="G492" s="181">
        <f t="shared" si="130"/>
        <v>71489789.448599994</v>
      </c>
      <c r="H492" s="181">
        <f t="shared" si="142"/>
        <v>9079203.2599721998</v>
      </c>
      <c r="I492" s="182">
        <f t="shared" si="145"/>
        <v>7835791.5649197642</v>
      </c>
      <c r="J492" s="181">
        <f t="shared" si="143"/>
        <v>4289387.3669159999</v>
      </c>
      <c r="K492" s="181">
        <f t="shared" si="133"/>
        <v>4289387.3669159999</v>
      </c>
      <c r="L492" s="181">
        <f t="shared" si="134"/>
        <v>3063848.1192257139</v>
      </c>
      <c r="M492" s="181">
        <f t="shared" si="135"/>
        <v>2144693.683458</v>
      </c>
      <c r="N492" s="181">
        <f t="shared" si="131"/>
        <v>1017905.7678422701</v>
      </c>
      <c r="O492" s="181">
        <f t="shared" si="138"/>
        <v>2144693.683458</v>
      </c>
      <c r="P492" s="180">
        <f t="shared" si="136"/>
        <v>3162599.4513002699</v>
      </c>
      <c r="Q492" s="183">
        <f t="shared" si="146"/>
        <v>3252892.2620348772</v>
      </c>
      <c r="R492" s="183">
        <f t="shared" si="139"/>
        <v>4270798.0298771467</v>
      </c>
      <c r="S492" s="184">
        <f t="shared" si="147"/>
        <v>0.50703709199303659</v>
      </c>
      <c r="T492" s="181">
        <f t="shared" si="149"/>
        <v>50829240.297954597</v>
      </c>
      <c r="U492" s="181">
        <f t="shared" si="140"/>
        <v>5288703.7977194171</v>
      </c>
      <c r="V492" s="181">
        <f t="shared" si="137"/>
        <v>9.6109069900781865</v>
      </c>
      <c r="W492" s="181">
        <f t="shared" si="141"/>
        <v>9.6109069900781868E-3</v>
      </c>
    </row>
    <row r="493" spans="2:23" s="181" customFormat="1">
      <c r="B493" s="179">
        <v>43466</v>
      </c>
      <c r="C493" s="180">
        <f>VLOOKUP(B493,'Hash distribution and Revenue '!$B$130:$Q$748,16,0)</f>
        <v>4273066.9434693838</v>
      </c>
      <c r="D493" s="181">
        <f>VLOOKUP(B493,'Hash distribution and Revenue '!A495:Q1113,3,0)</f>
        <v>40.723454949999997</v>
      </c>
      <c r="E493" s="180">
        <f t="shared" si="144"/>
        <v>40723454.949999996</v>
      </c>
      <c r="F493" s="180">
        <f t="shared" si="148"/>
        <v>2036172.7474999998</v>
      </c>
      <c r="G493" s="181">
        <f t="shared" si="130"/>
        <v>70858811.612999991</v>
      </c>
      <c r="H493" s="181">
        <f t="shared" si="142"/>
        <v>8999069.0748509988</v>
      </c>
      <c r="I493" s="182">
        <f t="shared" si="145"/>
        <v>7766631.8871534634</v>
      </c>
      <c r="J493" s="181">
        <f t="shared" si="143"/>
        <v>4251528.696779999</v>
      </c>
      <c r="K493" s="181">
        <f t="shared" si="133"/>
        <v>4251528.696779999</v>
      </c>
      <c r="L493" s="181">
        <f t="shared" si="134"/>
        <v>3036806.2119857138</v>
      </c>
      <c r="M493" s="181">
        <f t="shared" si="135"/>
        <v>2125764.3483899995</v>
      </c>
      <c r="N493" s="181">
        <f t="shared" si="131"/>
        <v>1008921.6040450096</v>
      </c>
      <c r="O493" s="181">
        <f t="shared" si="138"/>
        <v>2125764.3483899995</v>
      </c>
      <c r="P493" s="180">
        <f t="shared" si="136"/>
        <v>3134685.9524350092</v>
      </c>
      <c r="Q493" s="183">
        <f t="shared" si="146"/>
        <v>1138380.9910343746</v>
      </c>
      <c r="R493" s="183">
        <f t="shared" si="139"/>
        <v>2147302.5950793843</v>
      </c>
      <c r="S493" s="184">
        <f t="shared" si="147"/>
        <v>0.26640841486796402</v>
      </c>
      <c r="T493" s="181">
        <f t="shared" si="149"/>
        <v>50380615.05684299</v>
      </c>
      <c r="U493" s="181">
        <f t="shared" si="140"/>
        <v>3156224.199124394</v>
      </c>
      <c r="V493" s="181">
        <f t="shared" si="137"/>
        <v>15.962305551937559</v>
      </c>
      <c r="W493" s="181">
        <f t="shared" si="141"/>
        <v>1.5962305551937558E-2</v>
      </c>
    </row>
    <row r="494" spans="2:23">
      <c r="B494" s="15">
        <v>43469</v>
      </c>
      <c r="C494" s="12">
        <f>VLOOKUP(B494,'Hash distribution and Revenue '!$B$130:$Q$748,16,0)</f>
        <v>4370593.4889845084</v>
      </c>
      <c r="D494">
        <f>VLOOKUP(B494,'Hash distribution and Revenue '!A496:Q1114,3,0)</f>
        <v>41.499587179999999</v>
      </c>
      <c r="E494" s="12">
        <f t="shared" si="144"/>
        <v>41499587.18</v>
      </c>
      <c r="F494" s="12">
        <f t="shared" si="148"/>
        <v>2074979.3589999999</v>
      </c>
      <c r="G494">
        <f t="shared" si="130"/>
        <v>72209281.693199992</v>
      </c>
      <c r="H494">
        <f t="shared" si="142"/>
        <v>9170578.7750363983</v>
      </c>
      <c r="I494" s="21">
        <f t="shared" si="145"/>
        <v>7914653.0541582424</v>
      </c>
      <c r="J494">
        <f t="shared" si="143"/>
        <v>4332556.9015919995</v>
      </c>
      <c r="K494">
        <f t="shared" si="133"/>
        <v>4332556.9015919995</v>
      </c>
      <c r="L494">
        <f t="shared" si="134"/>
        <v>3094683.5011371425</v>
      </c>
      <c r="M494">
        <f t="shared" si="135"/>
        <v>2166278.4507959997</v>
      </c>
      <c r="N494">
        <f t="shared" si="131"/>
        <v>1028150.2420720155</v>
      </c>
      <c r="O494">
        <f t="shared" si="138"/>
        <v>2166278.4507959997</v>
      </c>
      <c r="P494" s="12">
        <f t="shared" si="136"/>
        <v>3194428.6928680153</v>
      </c>
      <c r="Q494" s="152">
        <f t="shared" si="146"/>
        <v>1176164.7961164932</v>
      </c>
      <c r="R494" s="152">
        <f t="shared" si="139"/>
        <v>2204315.0381885087</v>
      </c>
      <c r="S494" s="150">
        <f t="shared" si="147"/>
        <v>0.26910871465874325</v>
      </c>
      <c r="T494">
        <f t="shared" si="149"/>
        <v>51340799.283865191</v>
      </c>
      <c r="U494">
        <f t="shared" si="140"/>
        <v>3232465.2802605242</v>
      </c>
      <c r="V494">
        <f t="shared" si="137"/>
        <v>15.882861788921463</v>
      </c>
      <c r="W494">
        <f t="shared" si="141"/>
        <v>1.5882861788921464E-2</v>
      </c>
    </row>
    <row r="495" spans="2:23">
      <c r="B495" s="15">
        <v>43472</v>
      </c>
      <c r="C495" s="12">
        <f>VLOOKUP(B495,'Hash distribution and Revenue '!$B$130:$Q$748,16,0)</f>
        <v>4699231.9846633514</v>
      </c>
      <c r="D495">
        <f>VLOOKUP(B495,'Hash distribution and Revenue '!A497:Q1115,3,0)</f>
        <v>42.76299272</v>
      </c>
      <c r="E495" s="12">
        <f t="shared" si="144"/>
        <v>42762992.719999999</v>
      </c>
      <c r="F495" s="12">
        <f t="shared" si="148"/>
        <v>2138149.6359999999</v>
      </c>
      <c r="G495">
        <f t="shared" si="130"/>
        <v>74407607.332800001</v>
      </c>
      <c r="H495">
        <f t="shared" si="142"/>
        <v>9449766.1312656011</v>
      </c>
      <c r="I495" s="21">
        <f t="shared" si="145"/>
        <v>8155605.2465844005</v>
      </c>
      <c r="J495">
        <f t="shared" si="143"/>
        <v>4464456.4399680002</v>
      </c>
      <c r="K495">
        <f t="shared" si="133"/>
        <v>4464456.4399680002</v>
      </c>
      <c r="L495">
        <f t="shared" si="134"/>
        <v>3188897.4571199999</v>
      </c>
      <c r="M495">
        <f t="shared" si="135"/>
        <v>2232228.2199840001</v>
      </c>
      <c r="N495">
        <f t="shared" si="131"/>
        <v>1059451.0525150686</v>
      </c>
      <c r="O495">
        <f t="shared" si="138"/>
        <v>2232228.2199840001</v>
      </c>
      <c r="P495" s="12">
        <f t="shared" si="136"/>
        <v>3291679.2724990686</v>
      </c>
      <c r="Q495" s="152">
        <f t="shared" si="146"/>
        <v>1407552.7121642828</v>
      </c>
      <c r="R495" s="152">
        <f t="shared" si="139"/>
        <v>2467003.7646793514</v>
      </c>
      <c r="S495" s="150">
        <f t="shared" si="147"/>
        <v>0.29952824562780517</v>
      </c>
      <c r="T495">
        <f t="shared" si="149"/>
        <v>52903808.813620798</v>
      </c>
      <c r="U495">
        <f t="shared" si="140"/>
        <v>3526454.8171944199</v>
      </c>
      <c r="V495">
        <f t="shared" si="137"/>
        <v>15.001981183955749</v>
      </c>
      <c r="W495">
        <f t="shared" si="141"/>
        <v>1.5001981183955749E-2</v>
      </c>
    </row>
    <row r="496" spans="2:23">
      <c r="B496" s="15">
        <v>43475</v>
      </c>
      <c r="C496" s="12">
        <f>VLOOKUP(B496,'Hash distribution and Revenue '!$B$130:$Q$748,16,0)</f>
        <v>4283905.2545285029</v>
      </c>
      <c r="D496">
        <f>VLOOKUP(B496,'Hash distribution and Revenue '!A498:Q1116,3,0)</f>
        <v>42.65339238</v>
      </c>
      <c r="E496" s="12">
        <f t="shared" si="144"/>
        <v>42653392.380000003</v>
      </c>
      <c r="F496" s="12">
        <f t="shared" si="148"/>
        <v>2132669.6189999999</v>
      </c>
      <c r="G496">
        <f t="shared" si="130"/>
        <v>74216902.7412</v>
      </c>
      <c r="H496">
        <f t="shared" si="142"/>
        <v>9425546.6481324006</v>
      </c>
      <c r="I496" s="21">
        <f t="shared" si="145"/>
        <v>8134702.6611693865</v>
      </c>
      <c r="J496">
        <f t="shared" si="143"/>
        <v>4453014.1644719997</v>
      </c>
      <c r="K496">
        <f t="shared" si="133"/>
        <v>4453014.1644719997</v>
      </c>
      <c r="L496">
        <f t="shared" si="134"/>
        <v>3180724.4031942859</v>
      </c>
      <c r="M496">
        <f t="shared" si="135"/>
        <v>2226507.0822359999</v>
      </c>
      <c r="N496">
        <f t="shared" si="131"/>
        <v>1056735.7094536205</v>
      </c>
      <c r="O496">
        <f t="shared" si="138"/>
        <v>2226507.0822359999</v>
      </c>
      <c r="P496" s="12">
        <f t="shared" si="136"/>
        <v>3283242.7916896204</v>
      </c>
      <c r="Q496" s="152">
        <f t="shared" si="146"/>
        <v>1000662.4628388826</v>
      </c>
      <c r="R496" s="152">
        <f t="shared" si="139"/>
        <v>2057398.1722925031</v>
      </c>
      <c r="S496" s="150">
        <f t="shared" si="147"/>
        <v>0.23358650655989308</v>
      </c>
      <c r="T496">
        <f t="shared" si="149"/>
        <v>52768217.848993197</v>
      </c>
      <c r="U496">
        <f t="shared" si="140"/>
        <v>3114133.8817461235</v>
      </c>
      <c r="V496">
        <f t="shared" si="137"/>
        <v>16.944749279502901</v>
      </c>
      <c r="W496">
        <f t="shared" si="141"/>
        <v>1.6944749279502902E-2</v>
      </c>
    </row>
    <row r="497" spans="2:23">
      <c r="B497" s="15">
        <v>43478</v>
      </c>
      <c r="C497" s="12">
        <f>VLOOKUP(B497,'Hash distribution and Revenue '!$B$130:$Q$748,16,0)</f>
        <v>4187532.2481798599</v>
      </c>
      <c r="D497">
        <f>VLOOKUP(B497,'Hash distribution and Revenue '!A499:Q1117,3,0)</f>
        <v>43.172095939999998</v>
      </c>
      <c r="E497" s="12">
        <f t="shared" si="144"/>
        <v>43172095.939999998</v>
      </c>
      <c r="F497" s="12">
        <f t="shared" si="148"/>
        <v>2158604.7969999998</v>
      </c>
      <c r="G497">
        <f t="shared" si="130"/>
        <v>75119446.935599983</v>
      </c>
      <c r="H497">
        <f t="shared" si="142"/>
        <v>9540169.7608211972</v>
      </c>
      <c r="I497" s="21">
        <f t="shared" si="145"/>
        <v>8233627.95161987</v>
      </c>
      <c r="J497">
        <f t="shared" si="143"/>
        <v>4507166.8161359988</v>
      </c>
      <c r="K497">
        <f t="shared" si="133"/>
        <v>4507166.8161359988</v>
      </c>
      <c r="L497">
        <f t="shared" si="134"/>
        <v>3219404.8686685706</v>
      </c>
      <c r="M497">
        <f t="shared" si="135"/>
        <v>2253583.4080679994</v>
      </c>
      <c r="N497">
        <f t="shared" si="131"/>
        <v>1069586.564775734</v>
      </c>
      <c r="O497">
        <f t="shared" si="138"/>
        <v>2253583.4080679994</v>
      </c>
      <c r="P497" s="12">
        <f t="shared" si="136"/>
        <v>3323169.9728437336</v>
      </c>
      <c r="Q497" s="152">
        <f t="shared" si="146"/>
        <v>864362.27533612633</v>
      </c>
      <c r="R497" s="152">
        <f t="shared" si="139"/>
        <v>1933948.8401118605</v>
      </c>
      <c r="S497" s="150">
        <f t="shared" si="147"/>
        <v>0.20641328212142782</v>
      </c>
      <c r="T497">
        <f t="shared" si="149"/>
        <v>53409926.771211587</v>
      </c>
      <c r="U497">
        <f t="shared" si="140"/>
        <v>3003535.4048875943</v>
      </c>
      <c r="V497">
        <f t="shared" si="137"/>
        <v>17.782352984519065</v>
      </c>
      <c r="W497">
        <f t="shared" si="141"/>
        <v>1.7782352984519065E-2</v>
      </c>
    </row>
    <row r="498" spans="2:23">
      <c r="B498" s="15">
        <v>43481</v>
      </c>
      <c r="C498" s="12">
        <f>VLOOKUP(B498,'Hash distribution and Revenue '!$B$130:$Q$748,16,0)</f>
        <v>4058284.6767463884</v>
      </c>
      <c r="D498">
        <f>VLOOKUP(B498,'Hash distribution and Revenue '!A500:Q1118,3,0)</f>
        <v>42.592390899999998</v>
      </c>
      <c r="E498" s="12">
        <f t="shared" si="144"/>
        <v>42592390.899999999</v>
      </c>
      <c r="F498" s="12">
        <f t="shared" si="148"/>
        <v>2129619.5449999999</v>
      </c>
      <c r="G498">
        <f t="shared" si="130"/>
        <v>74110760.165999994</v>
      </c>
      <c r="H498">
        <f t="shared" si="142"/>
        <v>9412066.5410819985</v>
      </c>
      <c r="I498" s="21">
        <f t="shared" si="145"/>
        <v>8123068.676766214</v>
      </c>
      <c r="J498">
        <f t="shared" si="143"/>
        <v>4446645.6099599991</v>
      </c>
      <c r="K498">
        <f t="shared" si="133"/>
        <v>4446645.6099599991</v>
      </c>
      <c r="L498">
        <f t="shared" si="134"/>
        <v>3176175.4356857142</v>
      </c>
      <c r="M498">
        <f t="shared" si="135"/>
        <v>2223322.8049799995</v>
      </c>
      <c r="N498">
        <f t="shared" si="131"/>
        <v>1055224.4007710372</v>
      </c>
      <c r="O498">
        <f t="shared" si="138"/>
        <v>2223322.8049799995</v>
      </c>
      <c r="P498" s="12">
        <f t="shared" si="136"/>
        <v>3278547.2057510368</v>
      </c>
      <c r="Q498" s="152">
        <f t="shared" si="146"/>
        <v>779737.47099535167</v>
      </c>
      <c r="R498" s="152">
        <f t="shared" si="139"/>
        <v>1834961.8717663889</v>
      </c>
      <c r="S498" s="150">
        <f t="shared" si="147"/>
        <v>0.19213473994645527</v>
      </c>
      <c r="T498">
        <f t="shared" si="149"/>
        <v>52692750.478025995</v>
      </c>
      <c r="U498">
        <f t="shared" si="140"/>
        <v>2890186.2725374261</v>
      </c>
      <c r="V498">
        <f t="shared" si="137"/>
        <v>18.231610529298042</v>
      </c>
      <c r="W498">
        <f t="shared" si="141"/>
        <v>1.8231610529298042E-2</v>
      </c>
    </row>
    <row r="499" spans="2:23">
      <c r="B499" s="15">
        <v>43484</v>
      </c>
      <c r="C499" s="12">
        <f>VLOOKUP(B499,'Hash distribution and Revenue '!$B$130:$Q$748,16,0)</f>
        <v>3835577.301572978</v>
      </c>
      <c r="D499">
        <f>VLOOKUP(B499,'Hash distribution and Revenue '!A501:Q1119,3,0)</f>
        <v>39.46085763</v>
      </c>
      <c r="E499" s="12">
        <f t="shared" si="144"/>
        <v>39460857.630000003</v>
      </c>
      <c r="F499" s="12">
        <f t="shared" si="148"/>
        <v>1973042.8815000001</v>
      </c>
      <c r="G499">
        <f t="shared" si="130"/>
        <v>68661892.276199996</v>
      </c>
      <c r="H499">
        <f t="shared" si="142"/>
        <v>8720060.3190774005</v>
      </c>
      <c r="I499" s="21">
        <f t="shared" si="145"/>
        <v>7525833.835559207</v>
      </c>
      <c r="J499">
        <f t="shared" si="143"/>
        <v>4119713.5365719995</v>
      </c>
      <c r="K499">
        <f t="shared" si="133"/>
        <v>4119713.5365719995</v>
      </c>
      <c r="L499">
        <f t="shared" si="134"/>
        <v>2942652.5261228569</v>
      </c>
      <c r="M499">
        <f t="shared" si="135"/>
        <v>2059856.7682859998</v>
      </c>
      <c r="N499">
        <f t="shared" si="131"/>
        <v>977640.81721291586</v>
      </c>
      <c r="O499">
        <f t="shared" si="138"/>
        <v>2059856.7682859995</v>
      </c>
      <c r="P499" s="12">
        <f t="shared" si="136"/>
        <v>3037497.5854989155</v>
      </c>
      <c r="Q499" s="152">
        <f t="shared" si="146"/>
        <v>798079.71607406251</v>
      </c>
      <c r="R499" s="152">
        <f t="shared" si="139"/>
        <v>1775720.5332869785</v>
      </c>
      <c r="S499" s="150">
        <f t="shared" si="147"/>
        <v>0.20807290619505137</v>
      </c>
      <c r="T499">
        <f t="shared" si="149"/>
        <v>48818605.408378199</v>
      </c>
      <c r="U499">
        <f t="shared" si="140"/>
        <v>2753361.3504998945</v>
      </c>
      <c r="V499">
        <f t="shared" si="137"/>
        <v>17.730547935349929</v>
      </c>
      <c r="W499">
        <f t="shared" si="141"/>
        <v>1.7730547935349929E-2</v>
      </c>
    </row>
    <row r="500" spans="2:23">
      <c r="B500" s="15">
        <v>43487</v>
      </c>
      <c r="C500" s="12">
        <f>VLOOKUP(B500,'Hash distribution and Revenue '!$B$130:$Q$748,16,0)</f>
        <v>3802573.3821902252</v>
      </c>
      <c r="D500">
        <f>VLOOKUP(B500,'Hash distribution and Revenue '!A502:Q1120,3,0)</f>
        <v>40.46700062</v>
      </c>
      <c r="E500" s="12">
        <f t="shared" si="144"/>
        <v>40467000.619999997</v>
      </c>
      <c r="F500" s="12">
        <f t="shared" si="148"/>
        <v>2023350.031</v>
      </c>
      <c r="G500">
        <f t="shared" si="130"/>
        <v>70412581.078799993</v>
      </c>
      <c r="H500">
        <f t="shared" si="142"/>
        <v>8942397.7970075998</v>
      </c>
      <c r="I500" s="21">
        <f t="shared" si="145"/>
        <v>7717721.833244185</v>
      </c>
      <c r="J500">
        <f t="shared" si="143"/>
        <v>4224754.8647279991</v>
      </c>
      <c r="K500">
        <f t="shared" si="133"/>
        <v>4224754.8647279991</v>
      </c>
      <c r="L500">
        <f t="shared" si="134"/>
        <v>3017682.0462342855</v>
      </c>
      <c r="M500">
        <f t="shared" si="135"/>
        <v>2112377.4323639995</v>
      </c>
      <c r="N500">
        <f t="shared" si="131"/>
        <v>1002567.9605659491</v>
      </c>
      <c r="O500">
        <f t="shared" si="138"/>
        <v>2112377.432364</v>
      </c>
      <c r="P500" s="12">
        <f t="shared" si="136"/>
        <v>3114945.3929299489</v>
      </c>
      <c r="Q500" s="152">
        <f t="shared" si="146"/>
        <v>687627.98926027631</v>
      </c>
      <c r="R500" s="152">
        <f t="shared" si="139"/>
        <v>1690195.9498262252</v>
      </c>
      <c r="S500" s="150">
        <f t="shared" si="147"/>
        <v>0.18083227334437735</v>
      </c>
      <c r="T500">
        <f t="shared" si="149"/>
        <v>50063345.147026792</v>
      </c>
      <c r="U500">
        <f t="shared" si="140"/>
        <v>2692763.9103921745</v>
      </c>
      <c r="V500">
        <f t="shared" si="137"/>
        <v>18.591806342107265</v>
      </c>
      <c r="W500">
        <f t="shared" si="141"/>
        <v>1.8591806342107265E-2</v>
      </c>
    </row>
    <row r="501" spans="2:23">
      <c r="B501" s="15">
        <v>43490</v>
      </c>
      <c r="C501" s="12">
        <f>VLOOKUP(B501,'Hash distribution and Revenue '!$B$130:$Q$748,16,0)</f>
        <v>3846675.6533871205</v>
      </c>
      <c r="D501">
        <f>VLOOKUP(B501,'Hash distribution and Revenue '!A503:Q1121,3,0)</f>
        <v>40.991036149999999</v>
      </c>
      <c r="E501" s="12">
        <f t="shared" si="144"/>
        <v>40991036.149999999</v>
      </c>
      <c r="F501" s="12">
        <f t="shared" si="148"/>
        <v>2049551.8074999999</v>
      </c>
      <c r="G501">
        <f t="shared" si="130"/>
        <v>71324402.900999993</v>
      </c>
      <c r="H501">
        <f t="shared" si="142"/>
        <v>9058199.1684269998</v>
      </c>
      <c r="I501" s="21">
        <f t="shared" si="145"/>
        <v>7817664.0179703208</v>
      </c>
      <c r="J501">
        <f t="shared" si="143"/>
        <v>4279464.1740599992</v>
      </c>
      <c r="K501">
        <f t="shared" si="133"/>
        <v>4279464.1740599992</v>
      </c>
      <c r="L501">
        <f t="shared" si="134"/>
        <v>3056760.1243285714</v>
      </c>
      <c r="M501">
        <f t="shared" si="135"/>
        <v>2139732.0870299996</v>
      </c>
      <c r="N501">
        <f t="shared" si="131"/>
        <v>1015550.9151839529</v>
      </c>
      <c r="O501">
        <f t="shared" si="138"/>
        <v>2139732.0870299996</v>
      </c>
      <c r="P501" s="12">
        <f t="shared" si="136"/>
        <v>3155283.0022139526</v>
      </c>
      <c r="Q501" s="152">
        <f t="shared" si="146"/>
        <v>691392.65117316786</v>
      </c>
      <c r="R501" s="152">
        <f t="shared" si="139"/>
        <v>1706943.5663571209</v>
      </c>
      <c r="S501" s="150">
        <f t="shared" si="147"/>
        <v>0.17973770431213107</v>
      </c>
      <c r="T501">
        <f t="shared" si="149"/>
        <v>50711650.46261099</v>
      </c>
      <c r="U501">
        <f t="shared" si="140"/>
        <v>2722494.4815410739</v>
      </c>
      <c r="V501">
        <f t="shared" si="137"/>
        <v>18.626906613197448</v>
      </c>
      <c r="W501">
        <f t="shared" si="141"/>
        <v>1.862690661319745E-2</v>
      </c>
    </row>
    <row r="502" spans="2:23">
      <c r="B502" s="15">
        <v>43493</v>
      </c>
      <c r="C502" s="12">
        <f>VLOOKUP(B502,'Hash distribution and Revenue '!$B$130:$Q$748,16,0)</f>
        <v>3951620.7888072068</v>
      </c>
      <c r="D502">
        <f>VLOOKUP(B502,'Hash distribution and Revenue '!A504:Q1122,3,0)</f>
        <v>43.16385356</v>
      </c>
      <c r="E502" s="12">
        <f t="shared" si="144"/>
        <v>43163853.560000002</v>
      </c>
      <c r="F502" s="12">
        <f t="shared" si="148"/>
        <v>2158192.6780000003</v>
      </c>
      <c r="G502">
        <f t="shared" si="130"/>
        <v>75105105.194400012</v>
      </c>
      <c r="H502">
        <f t="shared" si="142"/>
        <v>9538348.3596888017</v>
      </c>
      <c r="I502" s="21">
        <f t="shared" si="145"/>
        <v>8232055.9943433441</v>
      </c>
      <c r="J502">
        <f t="shared" si="143"/>
        <v>4506306.3116640002</v>
      </c>
      <c r="K502">
        <f t="shared" si="133"/>
        <v>4506306.3116640002</v>
      </c>
      <c r="L502">
        <f t="shared" si="134"/>
        <v>3218790.2226171433</v>
      </c>
      <c r="M502">
        <f t="shared" si="135"/>
        <v>2253153.1558320001</v>
      </c>
      <c r="N502">
        <f t="shared" si="131"/>
        <v>1069382.3602144816</v>
      </c>
      <c r="O502">
        <f t="shared" si="138"/>
        <v>2253153.1558320001</v>
      </c>
      <c r="P502" s="12">
        <f t="shared" si="136"/>
        <v>3322535.5160464817</v>
      </c>
      <c r="Q502" s="152">
        <f t="shared" si="146"/>
        <v>629085.27276072511</v>
      </c>
      <c r="R502" s="152">
        <f t="shared" si="139"/>
        <v>1698467.6329752067</v>
      </c>
      <c r="S502" s="150">
        <f t="shared" si="147"/>
        <v>0.15919677175061475</v>
      </c>
      <c r="T502">
        <f t="shared" si="149"/>
        <v>53399729.793218404</v>
      </c>
      <c r="U502">
        <f t="shared" si="140"/>
        <v>2767849.9931896883</v>
      </c>
      <c r="V502">
        <f t="shared" si="137"/>
        <v>19.292855438195264</v>
      </c>
      <c r="W502">
        <f t="shared" si="141"/>
        <v>1.9292855438195266E-2</v>
      </c>
    </row>
    <row r="503" spans="2:23">
      <c r="B503" s="15">
        <v>43496</v>
      </c>
      <c r="C503" s="12">
        <f>VLOOKUP(B503,'Hash distribution and Revenue '!$B$130:$Q$748,16,0)</f>
        <v>3891900.4060470862</v>
      </c>
      <c r="D503">
        <f>VLOOKUP(B503,'Hash distribution and Revenue '!A505:Q1123,3,0)</f>
        <v>42.667170650000003</v>
      </c>
      <c r="E503" s="12">
        <f t="shared" si="144"/>
        <v>42667170.650000006</v>
      </c>
      <c r="F503" s="12">
        <f t="shared" si="148"/>
        <v>2133358.5325000002</v>
      </c>
      <c r="G503">
        <f t="shared" si="130"/>
        <v>74240876.931000009</v>
      </c>
      <c r="H503">
        <f t="shared" si="142"/>
        <v>9428591.3702370021</v>
      </c>
      <c r="I503" s="21">
        <f t="shared" si="145"/>
        <v>8137330.4036156796</v>
      </c>
      <c r="J503">
        <f t="shared" si="143"/>
        <v>4454452.6158600003</v>
      </c>
      <c r="K503">
        <f t="shared" si="133"/>
        <v>4454452.6158600003</v>
      </c>
      <c r="L503">
        <f t="shared" si="134"/>
        <v>3181751.8684714292</v>
      </c>
      <c r="M503">
        <f t="shared" si="135"/>
        <v>2227226.3079300001</v>
      </c>
      <c r="N503">
        <f t="shared" si="131"/>
        <v>1057077.0654187866</v>
      </c>
      <c r="O503">
        <f t="shared" si="138"/>
        <v>2227226.3079300001</v>
      </c>
      <c r="P503" s="12">
        <f t="shared" si="136"/>
        <v>3284303.3733487865</v>
      </c>
      <c r="Q503" s="152">
        <f t="shared" si="146"/>
        <v>607597.03269829974</v>
      </c>
      <c r="R503" s="152">
        <f t="shared" si="139"/>
        <v>1664674.0981170861</v>
      </c>
      <c r="S503" s="150">
        <f t="shared" si="147"/>
        <v>0.15611834047814754</v>
      </c>
      <c r="T503">
        <f t="shared" si="149"/>
        <v>52785263.497941002</v>
      </c>
      <c r="U503">
        <f t="shared" si="140"/>
        <v>2721751.1635358725</v>
      </c>
      <c r="V503">
        <f t="shared" si="137"/>
        <v>19.393860910255579</v>
      </c>
      <c r="W503">
        <f t="shared" si="141"/>
        <v>1.9393860910255578E-2</v>
      </c>
    </row>
    <row r="504" spans="2:23">
      <c r="B504" s="15">
        <v>43499</v>
      </c>
      <c r="C504" s="12">
        <f>VLOOKUP(B504,'Hash distribution and Revenue '!$B$130:$Q$748,16,0)</f>
        <v>3890156.5863387324</v>
      </c>
      <c r="D504">
        <f>VLOOKUP(B504,'Hash distribution and Revenue '!A506:Q1124,3,0)</f>
        <v>42.571473900000001</v>
      </c>
      <c r="E504" s="12">
        <f t="shared" si="144"/>
        <v>42571473.899999999</v>
      </c>
      <c r="F504" s="12">
        <f t="shared" si="148"/>
        <v>2128573.6949999998</v>
      </c>
      <c r="G504">
        <f t="shared" si="130"/>
        <v>74074364.585999995</v>
      </c>
      <c r="H504">
        <f t="shared" si="142"/>
        <v>9407444.3024220001</v>
      </c>
      <c r="I504" s="21">
        <f t="shared" si="145"/>
        <v>8119079.4612297853</v>
      </c>
      <c r="J504">
        <f t="shared" si="143"/>
        <v>4444461.8751599994</v>
      </c>
      <c r="K504">
        <f t="shared" si="133"/>
        <v>4444461.8751599994</v>
      </c>
      <c r="L504">
        <f t="shared" si="134"/>
        <v>3174615.6251142854</v>
      </c>
      <c r="M504">
        <f t="shared" si="135"/>
        <v>2222230.9375799997</v>
      </c>
      <c r="N504">
        <f t="shared" si="131"/>
        <v>1054706.1831193736</v>
      </c>
      <c r="O504">
        <f t="shared" si="138"/>
        <v>2222230.9375799997</v>
      </c>
      <c r="P504" s="12">
        <f t="shared" si="136"/>
        <v>3276937.1206993731</v>
      </c>
      <c r="Q504" s="152">
        <f t="shared" si="146"/>
        <v>613219.46563935932</v>
      </c>
      <c r="R504" s="152">
        <f t="shared" si="139"/>
        <v>1667925.6487587327</v>
      </c>
      <c r="S504" s="150">
        <f t="shared" si="147"/>
        <v>0.15763362014599475</v>
      </c>
      <c r="T504">
        <f t="shared" si="149"/>
        <v>52666873.220645994</v>
      </c>
      <c r="U504">
        <f t="shared" si="140"/>
        <v>2722631.8318781061</v>
      </c>
      <c r="V504">
        <f t="shared" si="137"/>
        <v>19.344103967342406</v>
      </c>
      <c r="W504">
        <f t="shared" si="141"/>
        <v>1.9344103967342405E-2</v>
      </c>
    </row>
    <row r="505" spans="2:23">
      <c r="B505" s="15">
        <v>43502</v>
      </c>
      <c r="C505" s="12">
        <f>VLOOKUP(B505,'Hash distribution and Revenue '!$B$130:$Q$748,16,0)</f>
        <v>3807816.5946510169</v>
      </c>
      <c r="D505">
        <f>VLOOKUP(B505,'Hash distribution and Revenue '!A507:Q1125,3,0)</f>
        <v>42.283653510000001</v>
      </c>
      <c r="E505" s="12">
        <f t="shared" si="144"/>
        <v>42283653.509999998</v>
      </c>
      <c r="F505" s="12">
        <f t="shared" si="148"/>
        <v>2114182.6754999999</v>
      </c>
      <c r="G505">
        <f t="shared" si="130"/>
        <v>73573557.1074</v>
      </c>
      <c r="H505">
        <f t="shared" si="142"/>
        <v>9343841.7526398003</v>
      </c>
      <c r="I505" s="21">
        <f t="shared" si="145"/>
        <v>8064187.3843789501</v>
      </c>
      <c r="J505">
        <f t="shared" si="143"/>
        <v>4414413.4264439996</v>
      </c>
      <c r="K505">
        <f t="shared" si="133"/>
        <v>4414413.4264439996</v>
      </c>
      <c r="L505">
        <f t="shared" si="134"/>
        <v>3153152.4474599999</v>
      </c>
      <c r="M505">
        <f t="shared" si="135"/>
        <v>2207206.7132219998</v>
      </c>
      <c r="N505">
        <f t="shared" si="131"/>
        <v>1047575.4470383561</v>
      </c>
      <c r="O505">
        <f t="shared" si="138"/>
        <v>2207206.7132219998</v>
      </c>
      <c r="P505" s="12">
        <f t="shared" si="136"/>
        <v>3254782.160260356</v>
      </c>
      <c r="Q505" s="152">
        <f t="shared" si="146"/>
        <v>553034.43439066084</v>
      </c>
      <c r="R505" s="152">
        <f t="shared" si="139"/>
        <v>1600609.8814290171</v>
      </c>
      <c r="S505" s="150">
        <f t="shared" si="147"/>
        <v>0.14523662593611497</v>
      </c>
      <c r="T505">
        <f t="shared" si="149"/>
        <v>52310799.103361398</v>
      </c>
      <c r="U505">
        <f t="shared" si="140"/>
        <v>2648185.3284673733</v>
      </c>
      <c r="V505">
        <f t="shared" si="137"/>
        <v>19.753450991904735</v>
      </c>
      <c r="W505">
        <f t="shared" si="141"/>
        <v>1.9753450991904734E-2</v>
      </c>
    </row>
    <row r="506" spans="2:23">
      <c r="B506" s="15">
        <v>43505</v>
      </c>
      <c r="C506" s="12">
        <f>VLOOKUP(B506,'Hash distribution and Revenue '!$B$130:$Q$748,16,0)</f>
        <v>4286912.6853235429</v>
      </c>
      <c r="D506">
        <f>VLOOKUP(B506,'Hash distribution and Revenue '!A508:Q1126,3,0)</f>
        <v>44.265699759999997</v>
      </c>
      <c r="E506" s="12">
        <f t="shared" si="144"/>
        <v>44265699.759999998</v>
      </c>
      <c r="F506" s="12">
        <f t="shared" si="148"/>
        <v>2213284.9879999999</v>
      </c>
      <c r="G506">
        <f t="shared" ref="G506:G563" si="150">F506*1.45*24</f>
        <v>77022317.582399994</v>
      </c>
      <c r="H506">
        <f t="shared" si="142"/>
        <v>9781834.3329648003</v>
      </c>
      <c r="I506" s="21">
        <f t="shared" si="145"/>
        <v>8442196.1664423421</v>
      </c>
      <c r="J506">
        <f t="shared" si="143"/>
        <v>4621339.0549439993</v>
      </c>
      <c r="K506">
        <f t="shared" si="133"/>
        <v>4621339.0549439993</v>
      </c>
      <c r="L506">
        <f t="shared" si="134"/>
        <v>3300956.4678171426</v>
      </c>
      <c r="M506">
        <f t="shared" si="135"/>
        <v>2310669.5274719996</v>
      </c>
      <c r="N506">
        <f t="shared" ref="N506:N563" si="151">F506*1899/7/547.5</f>
        <v>1096680.5459131114</v>
      </c>
      <c r="O506">
        <f t="shared" si="138"/>
        <v>2310669.5274719996</v>
      </c>
      <c r="P506" s="12">
        <f t="shared" si="136"/>
        <v>3407350.0733851111</v>
      </c>
      <c r="Q506" s="152">
        <f t="shared" si="146"/>
        <v>879562.61193843186</v>
      </c>
      <c r="R506" s="152">
        <f t="shared" si="139"/>
        <v>1976243.1578515433</v>
      </c>
      <c r="S506" s="150">
        <f t="shared" si="147"/>
        <v>0.20517390404279934</v>
      </c>
      <c r="T506">
        <f t="shared" si="149"/>
        <v>54762867.801086396</v>
      </c>
      <c r="U506">
        <f t="shared" si="140"/>
        <v>3072923.7037646547</v>
      </c>
      <c r="V506">
        <f t="shared" si="137"/>
        <v>17.821095829354995</v>
      </c>
      <c r="W506">
        <f t="shared" si="141"/>
        <v>1.7821095829354996E-2</v>
      </c>
    </row>
    <row r="507" spans="2:23">
      <c r="B507" s="15">
        <v>43508</v>
      </c>
      <c r="C507" s="12">
        <f>VLOOKUP(B507,'Hash distribution and Revenue '!$B$130:$Q$748,16,0)</f>
        <v>4149456.8915481498</v>
      </c>
      <c r="D507">
        <f>VLOOKUP(B507,'Hash distribution and Revenue '!A509:Q1127,3,0)</f>
        <v>44.881391030000003</v>
      </c>
      <c r="E507" s="12">
        <f t="shared" si="144"/>
        <v>44881391.030000001</v>
      </c>
      <c r="F507" s="12">
        <f t="shared" ref="F507:F538" si="152">E507/20</f>
        <v>2244069.5515000001</v>
      </c>
      <c r="G507">
        <f t="shared" si="150"/>
        <v>78093620.392200008</v>
      </c>
      <c r="H507">
        <f t="shared" si="142"/>
        <v>9917889.7898094021</v>
      </c>
      <c r="I507" s="21">
        <f t="shared" si="145"/>
        <v>8559618.6065593511</v>
      </c>
      <c r="J507">
        <f t="shared" si="143"/>
        <v>4685617.2235320006</v>
      </c>
      <c r="K507">
        <f t="shared" si="133"/>
        <v>4685617.2235320006</v>
      </c>
      <c r="L507">
        <f t="shared" si="134"/>
        <v>3346869.4453800004</v>
      </c>
      <c r="M507">
        <f t="shared" si="135"/>
        <v>2342808.6117660003</v>
      </c>
      <c r="N507">
        <f t="shared" si="151"/>
        <v>1111934.2670054794</v>
      </c>
      <c r="O507">
        <f t="shared" si="138"/>
        <v>2342808.6117660003</v>
      </c>
      <c r="P507" s="12">
        <f t="shared" si="136"/>
        <v>3454742.8787714797</v>
      </c>
      <c r="Q507" s="152">
        <f t="shared" si="146"/>
        <v>694714.01277667005</v>
      </c>
      <c r="R507" s="152">
        <f t="shared" si="139"/>
        <v>1806648.2797821495</v>
      </c>
      <c r="S507" s="150">
        <f t="shared" si="147"/>
        <v>0.16742287748348539</v>
      </c>
      <c r="T507">
        <f t="shared" si="149"/>
        <v>55524564.098854207</v>
      </c>
      <c r="U507">
        <f t="shared" si="140"/>
        <v>2918582.5467876289</v>
      </c>
      <c r="V507">
        <f t="shared" si="137"/>
        <v>19.024496723578352</v>
      </c>
      <c r="W507">
        <f t="shared" si="141"/>
        <v>1.9024496723578352E-2</v>
      </c>
    </row>
    <row r="508" spans="2:23">
      <c r="B508" s="15">
        <v>43511</v>
      </c>
      <c r="C508" s="12">
        <f>VLOOKUP(B508,'Hash distribution and Revenue '!$B$130:$Q$748,16,0)</f>
        <v>4059650.3634694442</v>
      </c>
      <c r="D508">
        <f>VLOOKUP(B508,'Hash distribution and Revenue '!A510:Q1128,3,0)</f>
        <v>44.306824509999998</v>
      </c>
      <c r="E508" s="12">
        <f t="shared" si="144"/>
        <v>44306824.509999998</v>
      </c>
      <c r="F508" s="12">
        <f t="shared" si="152"/>
        <v>2215341.2254999997</v>
      </c>
      <c r="G508">
        <f t="shared" si="150"/>
        <v>77093874.647399992</v>
      </c>
      <c r="H508">
        <f t="shared" si="142"/>
        <v>9790922.0802197997</v>
      </c>
      <c r="I508" s="21">
        <f t="shared" si="145"/>
        <v>8450039.3318882342</v>
      </c>
      <c r="J508">
        <f t="shared" si="143"/>
        <v>4625632.4788439991</v>
      </c>
      <c r="K508">
        <f t="shared" si="133"/>
        <v>4625632.4788439991</v>
      </c>
      <c r="L508">
        <f t="shared" si="134"/>
        <v>3304023.1991742854</v>
      </c>
      <c r="M508">
        <f t="shared" si="135"/>
        <v>2312816.2394219995</v>
      </c>
      <c r="N508">
        <f t="shared" si="151"/>
        <v>1097699.4095823874</v>
      </c>
      <c r="O508">
        <f t="shared" si="138"/>
        <v>2312816.2394219991</v>
      </c>
      <c r="P508" s="12">
        <f t="shared" si="136"/>
        <v>3410515.6490043867</v>
      </c>
      <c r="Q508" s="152">
        <f t="shared" si="146"/>
        <v>649134.71446505748</v>
      </c>
      <c r="R508" s="152">
        <f t="shared" si="139"/>
        <v>1746834.1240474451</v>
      </c>
      <c r="S508" s="150">
        <f t="shared" si="147"/>
        <v>0.15989916774761267</v>
      </c>
      <c r="T508">
        <f t="shared" si="149"/>
        <v>54813744.874301389</v>
      </c>
      <c r="U508">
        <f t="shared" si="140"/>
        <v>2844533.5336298328</v>
      </c>
      <c r="V508">
        <f t="shared" si="137"/>
        <v>19.269853642525018</v>
      </c>
      <c r="W508">
        <f t="shared" si="141"/>
        <v>1.9269853642525016E-2</v>
      </c>
    </row>
    <row r="509" spans="2:23">
      <c r="B509" s="15">
        <v>43514</v>
      </c>
      <c r="C509" s="12">
        <f>VLOOKUP(B509,'Hash distribution and Revenue '!$B$130:$Q$748,16,0)</f>
        <v>4180579.6131354738</v>
      </c>
      <c r="D509">
        <f>VLOOKUP(B509,'Hash distribution and Revenue '!A511:Q1129,3,0)</f>
        <v>42.190406289999999</v>
      </c>
      <c r="E509" s="12">
        <f t="shared" si="144"/>
        <v>42190406.289999999</v>
      </c>
      <c r="F509" s="12">
        <f t="shared" si="152"/>
        <v>2109520.3144999999</v>
      </c>
      <c r="G509">
        <f t="shared" si="150"/>
        <v>73411306.944599986</v>
      </c>
      <c r="H509">
        <f t="shared" si="142"/>
        <v>9323235.9819641989</v>
      </c>
      <c r="I509" s="21">
        <f t="shared" si="145"/>
        <v>8046403.6076063346</v>
      </c>
      <c r="J509">
        <f t="shared" si="143"/>
        <v>4404678.4166759988</v>
      </c>
      <c r="K509">
        <f t="shared" si="133"/>
        <v>4404678.4166759988</v>
      </c>
      <c r="L509">
        <f t="shared" si="134"/>
        <v>3146198.8690542853</v>
      </c>
      <c r="M509">
        <f t="shared" si="135"/>
        <v>2202339.2083379994</v>
      </c>
      <c r="N509">
        <f t="shared" si="151"/>
        <v>1045265.2517248533</v>
      </c>
      <c r="O509">
        <f t="shared" si="138"/>
        <v>2202339.2083379994</v>
      </c>
      <c r="P509" s="12">
        <f t="shared" si="136"/>
        <v>3247604.4600628526</v>
      </c>
      <c r="Q509" s="152">
        <f t="shared" si="146"/>
        <v>932975.15307262121</v>
      </c>
      <c r="R509" s="152">
        <f t="shared" si="139"/>
        <v>1978240.4047974744</v>
      </c>
      <c r="S509" s="150">
        <f t="shared" si="147"/>
        <v>0.22316885202740611</v>
      </c>
      <c r="T509">
        <f t="shared" si="149"/>
        <v>52195439.237610586</v>
      </c>
      <c r="U509">
        <f t="shared" si="140"/>
        <v>3023505.6565223276</v>
      </c>
      <c r="V509">
        <f t="shared" si="137"/>
        <v>17.263218649852437</v>
      </c>
      <c r="W509">
        <f t="shared" si="141"/>
        <v>1.7263218649852436E-2</v>
      </c>
    </row>
    <row r="510" spans="2:23">
      <c r="B510" s="15">
        <v>43517</v>
      </c>
      <c r="C510" s="12">
        <f>VLOOKUP(B510,'Hash distribution and Revenue '!$B$130:$Q$748,16,0)</f>
        <v>4483760.2521556895</v>
      </c>
      <c r="D510">
        <f>VLOOKUP(B510,'Hash distribution and Revenue '!A512:Q1130,3,0)</f>
        <v>44.810549229999999</v>
      </c>
      <c r="E510" s="12">
        <f t="shared" si="144"/>
        <v>44810549.229999997</v>
      </c>
      <c r="F510" s="12">
        <f t="shared" si="152"/>
        <v>2240527.4614999997</v>
      </c>
      <c r="G510">
        <f t="shared" si="150"/>
        <v>77970355.660199985</v>
      </c>
      <c r="H510">
        <f t="shared" si="142"/>
        <v>9902235.1688453984</v>
      </c>
      <c r="I510" s="21">
        <f t="shared" si="145"/>
        <v>8546107.911469778</v>
      </c>
      <c r="J510">
        <f t="shared" si="143"/>
        <v>4678221.3396119988</v>
      </c>
      <c r="K510">
        <f t="shared" si="133"/>
        <v>4678221.3396119988</v>
      </c>
      <c r="L510">
        <f t="shared" si="134"/>
        <v>3341586.671151428</v>
      </c>
      <c r="M510">
        <f t="shared" si="135"/>
        <v>2339110.6698059994</v>
      </c>
      <c r="N510">
        <f t="shared" si="151"/>
        <v>1110179.1648763209</v>
      </c>
      <c r="O510">
        <f t="shared" si="138"/>
        <v>2339110.6698059994</v>
      </c>
      <c r="P510" s="12">
        <f t="shared" si="136"/>
        <v>3449289.8346823202</v>
      </c>
      <c r="Q510" s="152">
        <f t="shared" si="146"/>
        <v>1034470.4174733693</v>
      </c>
      <c r="R510" s="152">
        <f t="shared" si="139"/>
        <v>2144649.5823496901</v>
      </c>
      <c r="S510" s="150">
        <f t="shared" si="147"/>
        <v>0.23071492660117576</v>
      </c>
      <c r="T510">
        <f t="shared" si="149"/>
        <v>55436922.874402188</v>
      </c>
      <c r="U510">
        <f t="shared" si="140"/>
        <v>3254828.747226011</v>
      </c>
      <c r="V510">
        <f t="shared" si="137"/>
        <v>17.032208813335984</v>
      </c>
      <c r="W510">
        <f t="shared" si="141"/>
        <v>1.7032208813335985E-2</v>
      </c>
    </row>
    <row r="511" spans="2:23">
      <c r="B511" s="15">
        <v>43520</v>
      </c>
      <c r="C511" s="12">
        <f>VLOOKUP(B511,'Hash distribution and Revenue '!$B$130:$Q$748,16,0)</f>
        <v>4279317.0197026655</v>
      </c>
      <c r="D511">
        <f>VLOOKUP(B511,'Hash distribution and Revenue '!A513:Q1131,3,0)</f>
        <v>44.38009246</v>
      </c>
      <c r="E511" s="12">
        <f t="shared" si="144"/>
        <v>44380092.460000001</v>
      </c>
      <c r="F511" s="12">
        <f t="shared" si="152"/>
        <v>2219004.6230000001</v>
      </c>
      <c r="G511">
        <f t="shared" si="150"/>
        <v>77221360.880400002</v>
      </c>
      <c r="H511">
        <f t="shared" si="142"/>
        <v>9807112.8318108004</v>
      </c>
      <c r="I511" s="21">
        <f t="shared" si="145"/>
        <v>8464012.7336409856</v>
      </c>
      <c r="J511">
        <f t="shared" si="143"/>
        <v>4633281.6528239995</v>
      </c>
      <c r="K511">
        <f t="shared" si="133"/>
        <v>4633281.6528239995</v>
      </c>
      <c r="L511">
        <f t="shared" si="134"/>
        <v>3309486.8948742859</v>
      </c>
      <c r="M511">
        <f t="shared" si="135"/>
        <v>2316640.8264119998</v>
      </c>
      <c r="N511">
        <f t="shared" si="151"/>
        <v>1099514.6194590998</v>
      </c>
      <c r="O511">
        <f t="shared" si="138"/>
        <v>2316640.8264119998</v>
      </c>
      <c r="P511" s="12">
        <f t="shared" si="136"/>
        <v>3416155.4458710998</v>
      </c>
      <c r="Q511" s="152">
        <f t="shared" si="146"/>
        <v>863161.57383156568</v>
      </c>
      <c r="R511" s="152">
        <f t="shared" si="139"/>
        <v>1962676.1932906657</v>
      </c>
      <c r="S511" s="150">
        <f t="shared" si="147"/>
        <v>0.20170545202830981</v>
      </c>
      <c r="T511">
        <f t="shared" si="149"/>
        <v>54904387.585964397</v>
      </c>
      <c r="U511">
        <f t="shared" si="140"/>
        <v>3062190.8127497658</v>
      </c>
      <c r="V511">
        <f t="shared" si="137"/>
        <v>17.929773467206545</v>
      </c>
      <c r="W511">
        <f t="shared" si="141"/>
        <v>1.7929773467206544E-2</v>
      </c>
    </row>
    <row r="512" spans="2:23">
      <c r="B512" s="15">
        <v>43523</v>
      </c>
      <c r="C512" s="12">
        <f>VLOOKUP(B512,'Hash distribution and Revenue '!$B$130:$Q$748,16,0)</f>
        <v>4147144.196510647</v>
      </c>
      <c r="D512">
        <f>VLOOKUP(B512,'Hash distribution and Revenue '!A514:Q1132,3,0)</f>
        <v>42.628200630000002</v>
      </c>
      <c r="E512" s="12">
        <f t="shared" si="144"/>
        <v>42628200.630000003</v>
      </c>
      <c r="F512" s="12">
        <f t="shared" si="152"/>
        <v>2131410.0315</v>
      </c>
      <c r="G512">
        <f t="shared" si="150"/>
        <v>74173069.096200004</v>
      </c>
      <c r="H512">
        <f t="shared" si="142"/>
        <v>9419979.7752174009</v>
      </c>
      <c r="I512" s="21">
        <f t="shared" si="145"/>
        <v>8129898.1805799222</v>
      </c>
      <c r="J512">
        <f t="shared" si="143"/>
        <v>4450384.1457719998</v>
      </c>
      <c r="K512">
        <f t="shared" si="133"/>
        <v>4450384.1457719998</v>
      </c>
      <c r="L512">
        <f t="shared" si="134"/>
        <v>3178845.8184085716</v>
      </c>
      <c r="M512">
        <f t="shared" si="135"/>
        <v>2225192.0728859999</v>
      </c>
      <c r="N512">
        <f t="shared" si="151"/>
        <v>1056111.5850798434</v>
      </c>
      <c r="O512">
        <f t="shared" si="138"/>
        <v>2225192.0728860004</v>
      </c>
      <c r="P512" s="12">
        <f t="shared" si="136"/>
        <v>3281303.6579658436</v>
      </c>
      <c r="Q512" s="152">
        <f t="shared" si="146"/>
        <v>865840.53854480339</v>
      </c>
      <c r="R512" s="152">
        <f t="shared" si="139"/>
        <v>1921952.1236246466</v>
      </c>
      <c r="S512" s="150">
        <f t="shared" si="147"/>
        <v>0.20877994531111563</v>
      </c>
      <c r="T512">
        <f t="shared" si="149"/>
        <v>52737052.1273982</v>
      </c>
      <c r="U512">
        <f t="shared" si="140"/>
        <v>2978063.7087044902</v>
      </c>
      <c r="V512">
        <f t="shared" si="137"/>
        <v>17.708503674133869</v>
      </c>
      <c r="W512">
        <f t="shared" si="141"/>
        <v>1.7708503674133871E-2</v>
      </c>
    </row>
    <row r="513" spans="2:23">
      <c r="B513" s="15">
        <v>43526</v>
      </c>
      <c r="C513" s="12">
        <f>VLOOKUP(B513,'Hash distribution and Revenue '!$B$130:$Q$748,16,0)</f>
        <v>4362286.310628227</v>
      </c>
      <c r="D513">
        <f>VLOOKUP(B513,'Hash distribution and Revenue '!A515:Q1133,3,0)</f>
        <v>44.684496379999999</v>
      </c>
      <c r="E513" s="12">
        <f t="shared" si="144"/>
        <v>44684496.379999995</v>
      </c>
      <c r="F513" s="12">
        <f t="shared" si="152"/>
        <v>2234224.8189999997</v>
      </c>
      <c r="G513">
        <f t="shared" si="150"/>
        <v>77751023.701199979</v>
      </c>
      <c r="H513">
        <f t="shared" si="142"/>
        <v>9874380.0100523978</v>
      </c>
      <c r="I513" s="21">
        <f t="shared" si="145"/>
        <v>8522067.5621065274</v>
      </c>
      <c r="J513">
        <f t="shared" si="143"/>
        <v>4665061.4220719989</v>
      </c>
      <c r="K513">
        <f t="shared" ref="K513:K576" si="153">G513*$K$2</f>
        <v>4665061.4220719989</v>
      </c>
      <c r="L513">
        <f t="shared" ref="L513:L576" si="154">G513*$L$2</f>
        <v>3332186.7300514276</v>
      </c>
      <c r="M513">
        <f t="shared" ref="M513:M576" si="155">G513*$M$2</f>
        <v>2332530.7110359995</v>
      </c>
      <c r="N513">
        <f t="shared" si="151"/>
        <v>1107056.2116845399</v>
      </c>
      <c r="O513">
        <f t="shared" si="138"/>
        <v>2332530.7110359995</v>
      </c>
      <c r="P513" s="12">
        <f t="shared" ref="P513:P576" si="156">M513+N513</f>
        <v>3439586.9227205394</v>
      </c>
      <c r="Q513" s="152">
        <f t="shared" si="146"/>
        <v>922699.38790768757</v>
      </c>
      <c r="R513" s="152">
        <f t="shared" si="139"/>
        <v>2029755.5995922275</v>
      </c>
      <c r="S513" s="150">
        <f t="shared" si="147"/>
        <v>0.21151738382224772</v>
      </c>
      <c r="T513">
        <f t="shared" si="149"/>
        <v>55280977.851553179</v>
      </c>
      <c r="U513">
        <f t="shared" si="140"/>
        <v>3136811.8112767674</v>
      </c>
      <c r="V513">
        <f t="shared" ref="V513:V576" si="157">T513/U513</f>
        <v>17.623300719800696</v>
      </c>
      <c r="W513">
        <f t="shared" si="141"/>
        <v>1.7623300719800696E-2</v>
      </c>
    </row>
    <row r="514" spans="2:23">
      <c r="B514" s="15">
        <v>43529</v>
      </c>
      <c r="C514" s="12">
        <f>VLOOKUP(B514,'Hash distribution and Revenue '!$B$130:$Q$748,16,0)</f>
        <v>4392820.5589100812</v>
      </c>
      <c r="D514">
        <f>VLOOKUP(B514,'Hash distribution and Revenue '!A516:Q1134,3,0)</f>
        <v>44.62818042</v>
      </c>
      <c r="E514" s="12">
        <f t="shared" si="144"/>
        <v>44628180.420000002</v>
      </c>
      <c r="F514" s="12">
        <f t="shared" si="152"/>
        <v>2231409.0210000002</v>
      </c>
      <c r="G514">
        <f t="shared" si="150"/>
        <v>77653033.930800006</v>
      </c>
      <c r="H514">
        <f t="shared" si="142"/>
        <v>9861935.3092116006</v>
      </c>
      <c r="I514" s="21">
        <f t="shared" si="145"/>
        <v>8511327.1833437588</v>
      </c>
      <c r="J514">
        <f t="shared" si="143"/>
        <v>4659182.0358480001</v>
      </c>
      <c r="K514">
        <f t="shared" si="153"/>
        <v>4659182.0358480001</v>
      </c>
      <c r="L514">
        <f t="shared" si="154"/>
        <v>3327987.1684628576</v>
      </c>
      <c r="M514">
        <f t="shared" si="155"/>
        <v>2329591.017924</v>
      </c>
      <c r="N514">
        <f t="shared" si="151"/>
        <v>1105660.9865307242</v>
      </c>
      <c r="O514">
        <f t="shared" ref="O514:O577" si="158">P514-N514</f>
        <v>2329591.0179240005</v>
      </c>
      <c r="P514" s="12">
        <f t="shared" si="156"/>
        <v>3435252.0044547245</v>
      </c>
      <c r="Q514" s="152">
        <f t="shared" si="146"/>
        <v>957568.55445535667</v>
      </c>
      <c r="R514" s="152">
        <f t="shared" ref="R514:R577" si="159">C514-O514</f>
        <v>2063229.5409860807</v>
      </c>
      <c r="S514" s="150">
        <f t="shared" si="147"/>
        <v>0.21798490095687917</v>
      </c>
      <c r="T514">
        <f t="shared" si="149"/>
        <v>55211307.124798805</v>
      </c>
      <c r="U514">
        <f t="shared" ref="U514:U577" si="160">N514+R514</f>
        <v>3168890.5275168046</v>
      </c>
      <c r="V514">
        <f t="shared" si="157"/>
        <v>17.422913996357995</v>
      </c>
      <c r="W514">
        <f t="shared" ref="W514:W577" si="161">V514/1000</f>
        <v>1.7422913996357994E-2</v>
      </c>
    </row>
    <row r="515" spans="2:23">
      <c r="B515" s="15">
        <v>43532</v>
      </c>
      <c r="C515" s="12">
        <f>VLOOKUP(B515,'Hash distribution and Revenue '!$B$130:$Q$748,16,0)</f>
        <v>4266442.9594505848</v>
      </c>
      <c r="D515">
        <f>VLOOKUP(B515,'Hash distribution and Revenue '!A517:Q1135,3,0)</f>
        <v>43.291490959999997</v>
      </c>
      <c r="E515" s="12">
        <f t="shared" si="144"/>
        <v>43291490.960000001</v>
      </c>
      <c r="F515" s="12">
        <f t="shared" si="152"/>
        <v>2164574.548</v>
      </c>
      <c r="G515">
        <f t="shared" si="150"/>
        <v>75327194.270400003</v>
      </c>
      <c r="H515">
        <f t="shared" si="142"/>
        <v>9566553.672340801</v>
      </c>
      <c r="I515" s="21">
        <f t="shared" si="145"/>
        <v>8256398.5434234859</v>
      </c>
      <c r="J515">
        <f t="shared" si="143"/>
        <v>4519631.6562240003</v>
      </c>
      <c r="K515">
        <f t="shared" si="153"/>
        <v>4519631.6562240003</v>
      </c>
      <c r="L515">
        <f t="shared" si="154"/>
        <v>3228308.3258742858</v>
      </c>
      <c r="M515">
        <f t="shared" si="155"/>
        <v>2259815.8281120001</v>
      </c>
      <c r="N515">
        <f t="shared" si="151"/>
        <v>1072544.5705549901</v>
      </c>
      <c r="O515">
        <f t="shared" si="158"/>
        <v>2259815.8281119997</v>
      </c>
      <c r="P515" s="12">
        <f t="shared" si="156"/>
        <v>3332360.39866699</v>
      </c>
      <c r="Q515" s="152">
        <f t="shared" si="146"/>
        <v>934082.56078359485</v>
      </c>
      <c r="R515" s="152">
        <f t="shared" si="159"/>
        <v>2006627.1313385852</v>
      </c>
      <c r="S515" s="150">
        <f t="shared" si="147"/>
        <v>0.2189370793565894</v>
      </c>
      <c r="T515">
        <f t="shared" si="149"/>
        <v>53557635.126254402</v>
      </c>
      <c r="U515">
        <f t="shared" si="160"/>
        <v>3079171.7018935755</v>
      </c>
      <c r="V515">
        <f t="shared" si="157"/>
        <v>17.393520177299127</v>
      </c>
      <c r="W515">
        <f t="shared" si="161"/>
        <v>1.7393520177299126E-2</v>
      </c>
    </row>
    <row r="516" spans="2:23">
      <c r="B516" s="15">
        <v>43535</v>
      </c>
      <c r="C516" s="12">
        <f>VLOOKUP(B516,'Hash distribution and Revenue '!$B$130:$Q$748,16,0)</f>
        <v>4196398.42398954</v>
      </c>
      <c r="D516">
        <f>VLOOKUP(B516,'Hash distribution and Revenue '!A518:Q1136,3,0)</f>
        <v>42.515348690000003</v>
      </c>
      <c r="E516" s="12">
        <f t="shared" si="144"/>
        <v>42515348.690000005</v>
      </c>
      <c r="F516" s="12">
        <f t="shared" si="152"/>
        <v>2125767.4345000004</v>
      </c>
      <c r="G516">
        <f t="shared" si="150"/>
        <v>73976706.720600009</v>
      </c>
      <c r="H516">
        <f t="shared" si="142"/>
        <v>9395041.7535162009</v>
      </c>
      <c r="I516" s="21">
        <f t="shared" si="145"/>
        <v>8108375.461625766</v>
      </c>
      <c r="J516">
        <f t="shared" si="143"/>
        <v>4438602.4032360008</v>
      </c>
      <c r="K516">
        <f t="shared" si="153"/>
        <v>4438602.4032360008</v>
      </c>
      <c r="L516">
        <f t="shared" si="154"/>
        <v>3170430.2880257149</v>
      </c>
      <c r="M516">
        <f t="shared" si="155"/>
        <v>2219301.2016180004</v>
      </c>
      <c r="N516">
        <f t="shared" si="151"/>
        <v>1053315.6837874758</v>
      </c>
      <c r="O516">
        <f t="shared" si="158"/>
        <v>2219301.2016180004</v>
      </c>
      <c r="P516" s="12">
        <f t="shared" si="156"/>
        <v>3272616.8854054762</v>
      </c>
      <c r="Q516" s="152">
        <f t="shared" si="146"/>
        <v>923781.53858406376</v>
      </c>
      <c r="R516" s="152">
        <f t="shared" si="159"/>
        <v>1977097.2223715396</v>
      </c>
      <c r="S516" s="150">
        <f t="shared" si="147"/>
        <v>0.22013675662994348</v>
      </c>
      <c r="T516">
        <f t="shared" si="149"/>
        <v>52597438.478346601</v>
      </c>
      <c r="U516">
        <f t="shared" si="160"/>
        <v>3030412.9061590154</v>
      </c>
      <c r="V516">
        <f t="shared" si="157"/>
        <v>17.356525367037442</v>
      </c>
      <c r="W516">
        <f t="shared" si="161"/>
        <v>1.7356525367037443E-2</v>
      </c>
    </row>
    <row r="517" spans="2:23">
      <c r="B517" s="15">
        <v>43538</v>
      </c>
      <c r="C517" s="12">
        <f>VLOOKUP(B517,'Hash distribution and Revenue '!$B$130:$Q$748,16,0)</f>
        <v>4169266.7637658315</v>
      </c>
      <c r="D517">
        <f>VLOOKUP(B517,'Hash distribution and Revenue '!A519:Q1137,3,0)</f>
        <v>42.03445138</v>
      </c>
      <c r="E517" s="12">
        <f t="shared" si="144"/>
        <v>42034451.380000003</v>
      </c>
      <c r="F517" s="12">
        <f t="shared" si="152"/>
        <v>2101722.5690000001</v>
      </c>
      <c r="G517">
        <f t="shared" si="150"/>
        <v>73139945.401199996</v>
      </c>
      <c r="H517">
        <f t="shared" si="142"/>
        <v>9288773.0659523997</v>
      </c>
      <c r="I517" s="21">
        <f t="shared" si="145"/>
        <v>8016660.4441529568</v>
      </c>
      <c r="J517">
        <f t="shared" si="143"/>
        <v>4388396.724072</v>
      </c>
      <c r="K517">
        <f t="shared" si="153"/>
        <v>4388396.724072</v>
      </c>
      <c r="L517">
        <f t="shared" si="154"/>
        <v>3134569.0886228569</v>
      </c>
      <c r="M517">
        <f t="shared" si="155"/>
        <v>2194198.362036</v>
      </c>
      <c r="N517">
        <f t="shared" si="151"/>
        <v>1041401.4764594912</v>
      </c>
      <c r="O517">
        <f t="shared" si="158"/>
        <v>2194198.362036</v>
      </c>
      <c r="P517" s="12">
        <f t="shared" si="156"/>
        <v>3235599.8384954911</v>
      </c>
      <c r="Q517" s="152">
        <f t="shared" si="146"/>
        <v>933666.92527034041</v>
      </c>
      <c r="R517" s="152">
        <f t="shared" si="159"/>
        <v>1975068.4017298315</v>
      </c>
      <c r="S517" s="150">
        <f t="shared" si="147"/>
        <v>0.22394031808773465</v>
      </c>
      <c r="T517">
        <f t="shared" si="149"/>
        <v>52002501.180253193</v>
      </c>
      <c r="U517">
        <f t="shared" si="160"/>
        <v>3016469.8781893225</v>
      </c>
      <c r="V517">
        <f t="shared" si="157"/>
        <v>17.239522780008137</v>
      </c>
      <c r="W517">
        <f t="shared" si="161"/>
        <v>1.7239522780008138E-2</v>
      </c>
    </row>
    <row r="518" spans="2:23">
      <c r="B518" s="15">
        <v>43541</v>
      </c>
      <c r="C518" s="12">
        <f>VLOOKUP(B518,'Hash distribution and Revenue '!$B$130:$Q$748,16,0)</f>
        <v>4393917.7537655579</v>
      </c>
      <c r="D518">
        <f>VLOOKUP(B518,'Hash distribution and Revenue '!A520:Q1138,3,0)</f>
        <v>43.189370050000001</v>
      </c>
      <c r="E518" s="12">
        <f t="shared" si="144"/>
        <v>43189370.050000004</v>
      </c>
      <c r="F518" s="12">
        <f t="shared" si="152"/>
        <v>2159468.5025000004</v>
      </c>
      <c r="G518">
        <f t="shared" si="150"/>
        <v>75149503.887000009</v>
      </c>
      <c r="H518">
        <f t="shared" ref="H518:H581" si="162">G518*0.127</f>
        <v>9543986.9936490022</v>
      </c>
      <c r="I518" s="21">
        <f t="shared" si="145"/>
        <v>8236922.4081858229</v>
      </c>
      <c r="J518">
        <f t="shared" ref="J518:J581" si="163">G518*0.06</f>
        <v>4508970.2332200008</v>
      </c>
      <c r="K518">
        <f t="shared" si="153"/>
        <v>4508970.2332200008</v>
      </c>
      <c r="L518">
        <f t="shared" si="154"/>
        <v>3220693.0237285718</v>
      </c>
      <c r="M518">
        <f t="shared" si="155"/>
        <v>2254485.1166100004</v>
      </c>
      <c r="N518">
        <f t="shared" si="151"/>
        <v>1070014.5300058711</v>
      </c>
      <c r="O518">
        <f t="shared" si="158"/>
        <v>2254485.1166099999</v>
      </c>
      <c r="P518" s="12">
        <f t="shared" si="156"/>
        <v>3324499.6466158712</v>
      </c>
      <c r="Q518" s="152">
        <f t="shared" si="146"/>
        <v>1069418.1071496867</v>
      </c>
      <c r="R518" s="152">
        <f t="shared" si="159"/>
        <v>2139432.637155558</v>
      </c>
      <c r="S518" s="150">
        <f t="shared" si="147"/>
        <v>0.24338600927001935</v>
      </c>
      <c r="T518">
        <f t="shared" si="149"/>
        <v>53431297.263657004</v>
      </c>
      <c r="U518">
        <f t="shared" si="160"/>
        <v>3209447.1671614293</v>
      </c>
      <c r="V518">
        <f t="shared" si="157"/>
        <v>16.648131120635927</v>
      </c>
      <c r="W518">
        <f t="shared" si="161"/>
        <v>1.6648131120635928E-2</v>
      </c>
    </row>
    <row r="519" spans="2:23">
      <c r="B519" s="15">
        <v>43544</v>
      </c>
      <c r="C519" s="12">
        <f>VLOOKUP(B519,'Hash distribution and Revenue '!$B$130:$Q$748,16,0)</f>
        <v>4701769.8509339225</v>
      </c>
      <c r="D519">
        <f>VLOOKUP(B519,'Hash distribution and Revenue '!A521:Q1139,3,0)</f>
        <v>45.511523429999997</v>
      </c>
      <c r="E519" s="12">
        <f t="shared" ref="E519:E582" si="164">D519*1000000</f>
        <v>45511523.43</v>
      </c>
      <c r="F519" s="12">
        <f t="shared" si="152"/>
        <v>2275576.1715000002</v>
      </c>
      <c r="G519">
        <f t="shared" si="150"/>
        <v>79190050.76820001</v>
      </c>
      <c r="H519">
        <f t="shared" si="162"/>
        <v>10057136.447561402</v>
      </c>
      <c r="I519" s="21">
        <f t="shared" ref="I519:I582" si="165">G519*$I$5</f>
        <v>8679795.2074144948</v>
      </c>
      <c r="J519">
        <f t="shared" si="163"/>
        <v>4751403.0460920008</v>
      </c>
      <c r="K519">
        <f t="shared" si="153"/>
        <v>4751403.0460920008</v>
      </c>
      <c r="L519">
        <f t="shared" si="154"/>
        <v>3393859.3186371434</v>
      </c>
      <c r="M519">
        <f t="shared" si="155"/>
        <v>2375701.5230460004</v>
      </c>
      <c r="N519">
        <f t="shared" si="151"/>
        <v>1127545.7663870843</v>
      </c>
      <c r="O519">
        <f t="shared" si="158"/>
        <v>2375701.5230459999</v>
      </c>
      <c r="P519" s="12">
        <f t="shared" si="156"/>
        <v>3503247.2894330844</v>
      </c>
      <c r="Q519" s="152">
        <f t="shared" ref="Q519:Q582" si="166">C519-P519</f>
        <v>1198522.561500838</v>
      </c>
      <c r="R519" s="152">
        <f t="shared" si="159"/>
        <v>2326068.3278879225</v>
      </c>
      <c r="S519" s="150">
        <f t="shared" ref="S519:S582" si="167">(C519-P519)/C519</f>
        <v>0.25490881083062222</v>
      </c>
      <c r="T519">
        <f t="shared" si="149"/>
        <v>56304126.096190207</v>
      </c>
      <c r="U519">
        <f t="shared" si="160"/>
        <v>3453614.094275007</v>
      </c>
      <c r="V519">
        <f t="shared" si="157"/>
        <v>16.302958164759787</v>
      </c>
      <c r="W519">
        <f t="shared" si="161"/>
        <v>1.6302958164759785E-2</v>
      </c>
    </row>
    <row r="520" spans="2:23">
      <c r="B520" s="15">
        <v>43547</v>
      </c>
      <c r="C520" s="12">
        <f>VLOOKUP(B520,'Hash distribution and Revenue '!$B$130:$Q$748,16,0)</f>
        <v>4840185.3321896624</v>
      </c>
      <c r="D520">
        <f>VLOOKUP(B520,'Hash distribution and Revenue '!A522:Q1140,3,0)</f>
        <v>47.450934940000003</v>
      </c>
      <c r="E520" s="12">
        <f t="shared" si="164"/>
        <v>47450934.940000005</v>
      </c>
      <c r="F520" s="12">
        <f t="shared" si="152"/>
        <v>2372546.7470000004</v>
      </c>
      <c r="G520">
        <f t="shared" si="150"/>
        <v>82564626.795600012</v>
      </c>
      <c r="H520">
        <f t="shared" si="162"/>
        <v>10485707.603041202</v>
      </c>
      <c r="I520" s="21">
        <f t="shared" si="165"/>
        <v>9049672.8441320155</v>
      </c>
      <c r="J520">
        <f t="shared" si="163"/>
        <v>4953877.6077360008</v>
      </c>
      <c r="K520">
        <f t="shared" si="153"/>
        <v>4953877.6077360008</v>
      </c>
      <c r="L520">
        <f t="shared" si="154"/>
        <v>3538484.0055257147</v>
      </c>
      <c r="M520">
        <f t="shared" si="155"/>
        <v>2476938.8038680004</v>
      </c>
      <c r="N520">
        <f t="shared" si="151"/>
        <v>1175594.5916641881</v>
      </c>
      <c r="O520">
        <f t="shared" si="158"/>
        <v>2476938.8038680004</v>
      </c>
      <c r="P520" s="12">
        <f t="shared" si="156"/>
        <v>3652533.3955321885</v>
      </c>
      <c r="Q520" s="152">
        <f t="shared" si="166"/>
        <v>1187651.9366574739</v>
      </c>
      <c r="R520" s="152">
        <f t="shared" si="159"/>
        <v>2363246.528321662</v>
      </c>
      <c r="S520" s="150">
        <f t="shared" si="167"/>
        <v>0.24537323576413331</v>
      </c>
      <c r="T520">
        <f t="shared" si="149"/>
        <v>58703449.651671603</v>
      </c>
      <c r="U520">
        <f t="shared" si="160"/>
        <v>3538841.1199858501</v>
      </c>
      <c r="V520">
        <f t="shared" si="157"/>
        <v>16.588325856207504</v>
      </c>
      <c r="W520">
        <f t="shared" si="161"/>
        <v>1.6588325856207505E-2</v>
      </c>
    </row>
    <row r="521" spans="2:23">
      <c r="B521" s="15">
        <v>43550</v>
      </c>
      <c r="C521" s="12">
        <f>VLOOKUP(B521,'Hash distribution and Revenue '!$B$130:$Q$748,16,0)</f>
        <v>4552635.5765811466</v>
      </c>
      <c r="D521">
        <f>VLOOKUP(B521,'Hash distribution and Revenue '!A523:Q1141,3,0)</f>
        <v>47.51194271</v>
      </c>
      <c r="E521" s="12">
        <f t="shared" si="164"/>
        <v>47511942.710000001</v>
      </c>
      <c r="F521" s="12">
        <f t="shared" si="152"/>
        <v>2375597.1354999999</v>
      </c>
      <c r="G521">
        <f t="shared" si="150"/>
        <v>82670780.315399989</v>
      </c>
      <c r="H521">
        <f t="shared" si="162"/>
        <v>10499189.100055799</v>
      </c>
      <c r="I521" s="21">
        <f t="shared" si="165"/>
        <v>9061308.0281415209</v>
      </c>
      <c r="J521">
        <f t="shared" si="163"/>
        <v>4960246.8189239996</v>
      </c>
      <c r="K521">
        <f t="shared" si="153"/>
        <v>4960246.8189239996</v>
      </c>
      <c r="L521">
        <f t="shared" si="154"/>
        <v>3543033.4420885709</v>
      </c>
      <c r="M521">
        <f t="shared" si="155"/>
        <v>2480123.4094619998</v>
      </c>
      <c r="N521">
        <f t="shared" si="151"/>
        <v>1177106.0561812134</v>
      </c>
      <c r="O521">
        <f t="shared" si="158"/>
        <v>2480123.4094619998</v>
      </c>
      <c r="P521" s="12">
        <f t="shared" si="156"/>
        <v>3657229.4656432131</v>
      </c>
      <c r="Q521" s="152">
        <f t="shared" si="166"/>
        <v>895406.11093793344</v>
      </c>
      <c r="R521" s="152">
        <f t="shared" si="159"/>
        <v>2072512.1671191468</v>
      </c>
      <c r="S521" s="150">
        <f t="shared" si="167"/>
        <v>0.19667862623222498</v>
      </c>
      <c r="T521">
        <f t="shared" si="149"/>
        <v>58778924.804249391</v>
      </c>
      <c r="U521">
        <f t="shared" si="160"/>
        <v>3249618.2233003601</v>
      </c>
      <c r="V521">
        <f t="shared" si="157"/>
        <v>18.087947803466172</v>
      </c>
      <c r="W521">
        <f t="shared" si="161"/>
        <v>1.8087947803466172E-2</v>
      </c>
    </row>
    <row r="522" spans="2:23">
      <c r="B522" s="15">
        <v>43553</v>
      </c>
      <c r="C522" s="12">
        <f>VLOOKUP(B522,'Hash distribution and Revenue '!$B$130:$Q$748,16,0)</f>
        <v>4499614.2246881761</v>
      </c>
      <c r="D522">
        <f>VLOOKUP(B522,'Hash distribution and Revenue '!A524:Q1142,3,0)</f>
        <v>45.660541979999998</v>
      </c>
      <c r="E522" s="12">
        <f t="shared" si="164"/>
        <v>45660541.979999997</v>
      </c>
      <c r="F522" s="12">
        <f t="shared" si="152"/>
        <v>2283027.0989999999</v>
      </c>
      <c r="G522">
        <f t="shared" si="150"/>
        <v>79449343.04519999</v>
      </c>
      <c r="H522">
        <f t="shared" si="162"/>
        <v>10090066.566740399</v>
      </c>
      <c r="I522" s="21">
        <f t="shared" si="165"/>
        <v>8708215.4930613842</v>
      </c>
      <c r="J522">
        <f t="shared" si="163"/>
        <v>4766960.5827119993</v>
      </c>
      <c r="K522">
        <f t="shared" si="153"/>
        <v>4766960.5827119993</v>
      </c>
      <c r="L522">
        <f t="shared" si="154"/>
        <v>3404971.8447942855</v>
      </c>
      <c r="M522">
        <f t="shared" si="155"/>
        <v>2383480.2913559997</v>
      </c>
      <c r="N522">
        <f t="shared" si="151"/>
        <v>1131237.6936727983</v>
      </c>
      <c r="O522">
        <f t="shared" si="158"/>
        <v>2383480.2913559992</v>
      </c>
      <c r="P522" s="12">
        <f t="shared" si="156"/>
        <v>3514717.9850287978</v>
      </c>
      <c r="Q522" s="152">
        <f t="shared" si="166"/>
        <v>984896.23965937831</v>
      </c>
      <c r="R522" s="152">
        <f t="shared" si="159"/>
        <v>2116133.9333321769</v>
      </c>
      <c r="S522" s="150">
        <f t="shared" si="167"/>
        <v>0.21888459554055031</v>
      </c>
      <c r="T522">
        <f t="shared" si="149"/>
        <v>56488482.905137189</v>
      </c>
      <c r="U522">
        <f t="shared" si="160"/>
        <v>3247371.6270049755</v>
      </c>
      <c r="V522">
        <f t="shared" si="157"/>
        <v>17.39513963704735</v>
      </c>
      <c r="W522">
        <f t="shared" si="161"/>
        <v>1.7395139637047349E-2</v>
      </c>
    </row>
    <row r="523" spans="2:23">
      <c r="B523" s="15">
        <v>43556</v>
      </c>
      <c r="C523" s="12">
        <f>VLOOKUP(B523,'Hash distribution and Revenue '!$B$130:$Q$748,16,0)</f>
        <v>4587227.0023756698</v>
      </c>
      <c r="D523">
        <f>VLOOKUP(B523,'Hash distribution and Revenue '!A525:Q1143,3,0)</f>
        <v>45.88005098</v>
      </c>
      <c r="E523" s="12">
        <f t="shared" si="164"/>
        <v>45880050.979999997</v>
      </c>
      <c r="F523" s="12">
        <f t="shared" si="152"/>
        <v>2294002.5489999996</v>
      </c>
      <c r="G523">
        <f t="shared" si="150"/>
        <v>79831288.705199987</v>
      </c>
      <c r="H523">
        <f t="shared" si="162"/>
        <v>10138573.665560398</v>
      </c>
      <c r="I523" s="21">
        <f t="shared" si="165"/>
        <v>8750079.4655806702</v>
      </c>
      <c r="J523">
        <f t="shared" si="163"/>
        <v>4789877.3223119993</v>
      </c>
      <c r="K523">
        <f t="shared" si="153"/>
        <v>4789877.3223119993</v>
      </c>
      <c r="L523">
        <f t="shared" si="154"/>
        <v>3421340.9445085707</v>
      </c>
      <c r="M523">
        <f t="shared" si="155"/>
        <v>2394938.6611559996</v>
      </c>
      <c r="N523">
        <f t="shared" si="151"/>
        <v>1136676.0184086105</v>
      </c>
      <c r="O523">
        <f t="shared" si="158"/>
        <v>2394938.6611559996</v>
      </c>
      <c r="P523" s="12">
        <f t="shared" si="156"/>
        <v>3531614.6795646101</v>
      </c>
      <c r="Q523" s="152">
        <f t="shared" si="166"/>
        <v>1055612.3228110597</v>
      </c>
      <c r="R523" s="152">
        <f t="shared" si="159"/>
        <v>2192288.3412196701</v>
      </c>
      <c r="S523" s="150">
        <f t="shared" si="167"/>
        <v>0.23011992261651118</v>
      </c>
      <c r="T523">
        <f t="shared" si="149"/>
        <v>56760046.269397184</v>
      </c>
      <c r="U523">
        <f t="shared" si="160"/>
        <v>3328964.3596282806</v>
      </c>
      <c r="V523">
        <f t="shared" si="157"/>
        <v>17.050361655339302</v>
      </c>
      <c r="W523">
        <f t="shared" si="161"/>
        <v>1.70503616553393E-2</v>
      </c>
    </row>
    <row r="524" spans="2:23">
      <c r="B524" s="15">
        <v>43559</v>
      </c>
      <c r="C524" s="12">
        <f>VLOOKUP(B524,'Hash distribution and Revenue '!$B$130:$Q$748,16,0)</f>
        <v>5432046.078710204</v>
      </c>
      <c r="D524">
        <f>VLOOKUP(B524,'Hash distribution and Revenue '!A526:Q1144,3,0)</f>
        <v>45.891071529999998</v>
      </c>
      <c r="E524" s="12">
        <f t="shared" si="164"/>
        <v>45891071.530000001</v>
      </c>
      <c r="F524" s="12">
        <f t="shared" si="152"/>
        <v>2294553.5765</v>
      </c>
      <c r="G524">
        <f t="shared" si="150"/>
        <v>79850464.462200001</v>
      </c>
      <c r="H524">
        <f t="shared" si="162"/>
        <v>10141008.9866994</v>
      </c>
      <c r="I524" s="21">
        <f t="shared" si="165"/>
        <v>8752181.2655175645</v>
      </c>
      <c r="J524">
        <f t="shared" si="163"/>
        <v>4791027.8677319996</v>
      </c>
      <c r="K524">
        <f t="shared" si="153"/>
        <v>4791027.8677319996</v>
      </c>
      <c r="L524">
        <f t="shared" si="154"/>
        <v>3422162.7626657141</v>
      </c>
      <c r="M524">
        <f t="shared" si="155"/>
        <v>2395513.9338659998</v>
      </c>
      <c r="N524">
        <f t="shared" si="151"/>
        <v>1136949.0519956946</v>
      </c>
      <c r="O524">
        <f t="shared" si="158"/>
        <v>2395513.9338659998</v>
      </c>
      <c r="P524" s="12">
        <f t="shared" si="156"/>
        <v>3532462.9858616944</v>
      </c>
      <c r="Q524" s="152">
        <f t="shared" si="166"/>
        <v>1899583.0928485096</v>
      </c>
      <c r="R524" s="152">
        <f t="shared" si="159"/>
        <v>3036532.1448442042</v>
      </c>
      <c r="S524" s="150">
        <f t="shared" si="167"/>
        <v>0.34969937024163655</v>
      </c>
      <c r="T524">
        <f t="shared" si="149"/>
        <v>56773680.232624196</v>
      </c>
      <c r="U524">
        <f t="shared" si="160"/>
        <v>4173481.1968398988</v>
      </c>
      <c r="V524">
        <f t="shared" si="157"/>
        <v>13.603435011427013</v>
      </c>
      <c r="W524">
        <f t="shared" si="161"/>
        <v>1.3603435011427013E-2</v>
      </c>
    </row>
    <row r="525" spans="2:23">
      <c r="B525" s="15">
        <v>43562</v>
      </c>
      <c r="C525" s="12">
        <f>VLOOKUP(B525,'Hash distribution and Revenue '!$B$130:$Q$748,16,0)</f>
        <v>5713060.0126516735</v>
      </c>
      <c r="D525">
        <f>VLOOKUP(B525,'Hash distribution and Revenue '!A527:Q1145,3,0)</f>
        <v>45.800467240000003</v>
      </c>
      <c r="E525" s="12">
        <f t="shared" si="164"/>
        <v>45800467.240000002</v>
      </c>
      <c r="F525" s="12">
        <f t="shared" si="152"/>
        <v>2290023.3620000002</v>
      </c>
      <c r="G525">
        <f t="shared" si="150"/>
        <v>79692812.997600004</v>
      </c>
      <c r="H525">
        <f t="shared" si="162"/>
        <v>10120987.250695201</v>
      </c>
      <c r="I525" s="21">
        <f t="shared" si="165"/>
        <v>8734901.5389155149</v>
      </c>
      <c r="J525">
        <f t="shared" si="163"/>
        <v>4781568.7798560001</v>
      </c>
      <c r="K525">
        <f t="shared" si="153"/>
        <v>4781568.7798560001</v>
      </c>
      <c r="L525">
        <f t="shared" si="154"/>
        <v>3415406.2713257144</v>
      </c>
      <c r="M525">
        <f t="shared" si="155"/>
        <v>2390784.389928</v>
      </c>
      <c r="N525">
        <f t="shared" si="151"/>
        <v>1134704.3351436402</v>
      </c>
      <c r="O525">
        <f t="shared" si="158"/>
        <v>2390784.389928</v>
      </c>
      <c r="P525" s="12">
        <f t="shared" si="156"/>
        <v>3525488.7250716402</v>
      </c>
      <c r="Q525" s="152">
        <f t="shared" si="166"/>
        <v>2187571.2875800333</v>
      </c>
      <c r="R525" s="152">
        <f t="shared" si="159"/>
        <v>3322275.6227236735</v>
      </c>
      <c r="S525" s="150">
        <f t="shared" si="167"/>
        <v>0.38290710805341055</v>
      </c>
      <c r="T525">
        <f t="shared" si="149"/>
        <v>56661590.041293599</v>
      </c>
      <c r="U525">
        <f t="shared" si="160"/>
        <v>4456979.9578673132</v>
      </c>
      <c r="V525">
        <f t="shared" si="157"/>
        <v>12.713000860880346</v>
      </c>
      <c r="W525">
        <f t="shared" si="161"/>
        <v>1.2713000860880347E-2</v>
      </c>
    </row>
    <row r="526" spans="2:23">
      <c r="B526" s="15">
        <v>43565</v>
      </c>
      <c r="C526" s="12">
        <f>VLOOKUP(B526,'Hash distribution and Revenue '!$B$130:$Q$748,16,0)</f>
        <v>5935805.8936699964</v>
      </c>
      <c r="D526">
        <f>VLOOKUP(B526,'Hash distribution and Revenue '!A528:Q1146,3,0)</f>
        <v>46.463226779999999</v>
      </c>
      <c r="E526" s="12">
        <f t="shared" si="164"/>
        <v>46463226.780000001</v>
      </c>
      <c r="F526" s="12">
        <f t="shared" si="152"/>
        <v>2323161.3390000002</v>
      </c>
      <c r="G526">
        <f t="shared" si="150"/>
        <v>80846014.597200006</v>
      </c>
      <c r="H526">
        <f t="shared" si="162"/>
        <v>10267443.8538444</v>
      </c>
      <c r="I526" s="21">
        <f t="shared" si="165"/>
        <v>8861300.6713859588</v>
      </c>
      <c r="J526">
        <f t="shared" si="163"/>
        <v>4850760.8758319998</v>
      </c>
      <c r="K526">
        <f t="shared" si="153"/>
        <v>4850760.8758319998</v>
      </c>
      <c r="L526">
        <f t="shared" si="154"/>
        <v>3464829.1970228576</v>
      </c>
      <c r="M526">
        <f t="shared" si="155"/>
        <v>2425380.4379159999</v>
      </c>
      <c r="N526">
        <f t="shared" si="151"/>
        <v>1151124.1703225051</v>
      </c>
      <c r="O526">
        <f t="shared" si="158"/>
        <v>2425380.4379160004</v>
      </c>
      <c r="P526" s="12">
        <f t="shared" si="156"/>
        <v>3576504.6082385052</v>
      </c>
      <c r="Q526" s="152">
        <f t="shared" si="166"/>
        <v>2359301.2854314912</v>
      </c>
      <c r="R526" s="152">
        <f t="shared" si="159"/>
        <v>3510425.455753996</v>
      </c>
      <c r="S526" s="150">
        <f t="shared" si="167"/>
        <v>0.39746941320090573</v>
      </c>
      <c r="T526">
        <f t="shared" si="149"/>
        <v>57481516.378609203</v>
      </c>
      <c r="U526">
        <f t="shared" si="160"/>
        <v>4661549.6260765009</v>
      </c>
      <c r="V526">
        <f t="shared" si="157"/>
        <v>12.330988831924079</v>
      </c>
      <c r="W526">
        <f t="shared" si="161"/>
        <v>1.2330988831924079E-2</v>
      </c>
    </row>
    <row r="527" spans="2:23">
      <c r="B527" s="15">
        <v>43568</v>
      </c>
      <c r="C527" s="12">
        <f>VLOOKUP(B527,'Hash distribution and Revenue '!$B$130:$Q$748,16,0)</f>
        <v>5675817.8805008763</v>
      </c>
      <c r="D527">
        <f>VLOOKUP(B527,'Hash distribution and Revenue '!A529:Q1147,3,0)</f>
        <v>46.415319089999997</v>
      </c>
      <c r="E527" s="12">
        <f t="shared" si="164"/>
        <v>46415319.089999996</v>
      </c>
      <c r="F527" s="12">
        <f t="shared" si="152"/>
        <v>2320765.9545</v>
      </c>
      <c r="G527">
        <f t="shared" si="150"/>
        <v>80762655.216600001</v>
      </c>
      <c r="H527">
        <f t="shared" si="162"/>
        <v>10256857.2125082</v>
      </c>
      <c r="I527" s="21">
        <f t="shared" si="165"/>
        <v>8852163.8878480513</v>
      </c>
      <c r="J527">
        <f t="shared" si="163"/>
        <v>4845759.3129960001</v>
      </c>
      <c r="K527">
        <f t="shared" si="153"/>
        <v>4845759.3129960001</v>
      </c>
      <c r="L527">
        <f t="shared" si="154"/>
        <v>3461256.6521399999</v>
      </c>
      <c r="M527">
        <f t="shared" si="155"/>
        <v>2422879.656498</v>
      </c>
      <c r="N527">
        <f t="shared" si="151"/>
        <v>1149937.2596465752</v>
      </c>
      <c r="O527">
        <f t="shared" si="158"/>
        <v>2422879.656498</v>
      </c>
      <c r="P527" s="12">
        <f t="shared" si="156"/>
        <v>3572816.916144575</v>
      </c>
      <c r="Q527" s="152">
        <f t="shared" si="166"/>
        <v>2103000.9643563014</v>
      </c>
      <c r="R527" s="152">
        <f t="shared" si="159"/>
        <v>3252938.2240028763</v>
      </c>
      <c r="S527" s="150">
        <f t="shared" si="167"/>
        <v>0.37051945792360713</v>
      </c>
      <c r="T527">
        <f t="shared" si="149"/>
        <v>57422247.859002598</v>
      </c>
      <c r="U527">
        <f t="shared" si="160"/>
        <v>4402875.4836494513</v>
      </c>
      <c r="V527">
        <f t="shared" si="157"/>
        <v>13.04198769014619</v>
      </c>
      <c r="W527">
        <f t="shared" si="161"/>
        <v>1.304198769014619E-2</v>
      </c>
    </row>
    <row r="528" spans="2:23">
      <c r="B528" s="15">
        <v>43571</v>
      </c>
      <c r="C528" s="12">
        <f>VLOOKUP(B528,'Hash distribution and Revenue '!$B$130:$Q$748,16,0)</f>
        <v>5663099.5692576487</v>
      </c>
      <c r="D528">
        <f>VLOOKUP(B528,'Hash distribution and Revenue '!A530:Q1148,3,0)</f>
        <v>45.0820486</v>
      </c>
      <c r="E528" s="12">
        <f t="shared" si="164"/>
        <v>45082048.600000001</v>
      </c>
      <c r="F528" s="12">
        <f t="shared" si="152"/>
        <v>2254102.4300000002</v>
      </c>
      <c r="G528">
        <f t="shared" si="150"/>
        <v>78442764.56400001</v>
      </c>
      <c r="H528">
        <f t="shared" si="162"/>
        <v>9962231.0996280015</v>
      </c>
      <c r="I528" s="21">
        <f t="shared" si="165"/>
        <v>8597887.301675573</v>
      </c>
      <c r="J528">
        <f t="shared" si="163"/>
        <v>4706565.8738400005</v>
      </c>
      <c r="K528">
        <f t="shared" si="153"/>
        <v>4706565.8738400005</v>
      </c>
      <c r="L528">
        <f t="shared" si="154"/>
        <v>3361832.767028572</v>
      </c>
      <c r="M528">
        <f t="shared" si="155"/>
        <v>2353282.9369200002</v>
      </c>
      <c r="N528">
        <f t="shared" si="151"/>
        <v>1116905.5484853229</v>
      </c>
      <c r="O528">
        <f t="shared" si="158"/>
        <v>2353282.9369200002</v>
      </c>
      <c r="P528" s="12">
        <f t="shared" si="156"/>
        <v>3470188.4854053231</v>
      </c>
      <c r="Q528" s="152">
        <f t="shared" si="166"/>
        <v>2192911.0838523256</v>
      </c>
      <c r="R528" s="152">
        <f t="shared" si="159"/>
        <v>3309816.6323376484</v>
      </c>
      <c r="S528" s="150">
        <f t="shared" si="167"/>
        <v>0.38722806424888356</v>
      </c>
      <c r="T528">
        <f t="shared" si="149"/>
        <v>55772805.605004005</v>
      </c>
      <c r="U528">
        <f t="shared" si="160"/>
        <v>4426722.1808229713</v>
      </c>
      <c r="V528">
        <f t="shared" si="157"/>
        <v>12.599120370963803</v>
      </c>
      <c r="W528">
        <f t="shared" si="161"/>
        <v>1.2599120370963803E-2</v>
      </c>
    </row>
    <row r="529" spans="2:23">
      <c r="B529" s="15">
        <v>43574</v>
      </c>
      <c r="C529" s="12">
        <f>VLOOKUP(B529,'Hash distribution and Revenue '!$B$130:$Q$748,16,0)</f>
        <v>5736922.9130072938</v>
      </c>
      <c r="D529">
        <f>VLOOKUP(B529,'Hash distribution and Revenue '!A531:Q1149,3,0)</f>
        <v>45.0820486</v>
      </c>
      <c r="E529" s="12">
        <f t="shared" si="164"/>
        <v>45082048.600000001</v>
      </c>
      <c r="F529" s="12">
        <f t="shared" si="152"/>
        <v>2254102.4300000002</v>
      </c>
      <c r="G529">
        <f t="shared" si="150"/>
        <v>78442764.56400001</v>
      </c>
      <c r="H529">
        <f t="shared" si="162"/>
        <v>9962231.0996280015</v>
      </c>
      <c r="I529" s="21">
        <f t="shared" si="165"/>
        <v>8597887.301675573</v>
      </c>
      <c r="J529">
        <f t="shared" si="163"/>
        <v>4706565.8738400005</v>
      </c>
      <c r="K529">
        <f t="shared" si="153"/>
        <v>4706565.8738400005</v>
      </c>
      <c r="L529">
        <f t="shared" si="154"/>
        <v>3361832.767028572</v>
      </c>
      <c r="M529">
        <f t="shared" si="155"/>
        <v>2353282.9369200002</v>
      </c>
      <c r="N529">
        <f t="shared" si="151"/>
        <v>1116905.5484853229</v>
      </c>
      <c r="O529">
        <f t="shared" si="158"/>
        <v>2353282.9369200002</v>
      </c>
      <c r="P529" s="12">
        <f t="shared" si="156"/>
        <v>3470188.4854053231</v>
      </c>
      <c r="Q529" s="152">
        <f t="shared" si="166"/>
        <v>2266734.4276019707</v>
      </c>
      <c r="R529" s="152">
        <f t="shared" si="159"/>
        <v>3383639.9760872936</v>
      </c>
      <c r="S529" s="150">
        <f t="shared" si="167"/>
        <v>0.3951132797100369</v>
      </c>
      <c r="T529">
        <f t="shared" si="149"/>
        <v>55772805.605004005</v>
      </c>
      <c r="U529">
        <f t="shared" si="160"/>
        <v>4500545.5245726164</v>
      </c>
      <c r="V529">
        <f t="shared" si="157"/>
        <v>12.392454492569618</v>
      </c>
      <c r="W529">
        <f t="shared" si="161"/>
        <v>1.2392454492569618E-2</v>
      </c>
    </row>
    <row r="530" spans="2:23">
      <c r="B530" s="15">
        <v>43577</v>
      </c>
      <c r="C530" s="12">
        <f>VLOOKUP(B530,'Hash distribution and Revenue '!$B$130:$Q$748,16,0)</f>
        <v>5811948.4817243982</v>
      </c>
      <c r="D530">
        <f>VLOOKUP(B530,'Hash distribution and Revenue '!A532:Q1150,3,0)</f>
        <v>44.582650280000003</v>
      </c>
      <c r="E530" s="12">
        <f t="shared" si="164"/>
        <v>44582650.280000001</v>
      </c>
      <c r="F530" s="12">
        <f t="shared" si="152"/>
        <v>2229132.514</v>
      </c>
      <c r="G530">
        <f t="shared" si="150"/>
        <v>77573811.487199992</v>
      </c>
      <c r="H530">
        <f t="shared" si="162"/>
        <v>9851874.0588743985</v>
      </c>
      <c r="I530" s="21">
        <f t="shared" si="165"/>
        <v>8502643.837650599</v>
      </c>
      <c r="J530">
        <f t="shared" si="163"/>
        <v>4654428.6892319992</v>
      </c>
      <c r="K530">
        <f t="shared" si="153"/>
        <v>4654428.6892319992</v>
      </c>
      <c r="L530">
        <f t="shared" si="154"/>
        <v>3324591.9208799996</v>
      </c>
      <c r="M530">
        <f t="shared" si="155"/>
        <v>2327214.3446159996</v>
      </c>
      <c r="N530">
        <f t="shared" si="151"/>
        <v>1104532.9795397259</v>
      </c>
      <c r="O530">
        <f t="shared" si="158"/>
        <v>2327214.3446159996</v>
      </c>
      <c r="P530" s="12">
        <f t="shared" si="156"/>
        <v>3431747.3241557255</v>
      </c>
      <c r="Q530" s="152">
        <f t="shared" si="166"/>
        <v>2380201.1575686727</v>
      </c>
      <c r="R530" s="152">
        <f t="shared" si="159"/>
        <v>3484734.1371083986</v>
      </c>
      <c r="S530" s="150">
        <f t="shared" si="167"/>
        <v>0.4095358320971334</v>
      </c>
      <c r="T530">
        <f t="shared" si="149"/>
        <v>55154979.967399195</v>
      </c>
      <c r="U530">
        <f t="shared" si="160"/>
        <v>4589267.1166481245</v>
      </c>
      <c r="V530">
        <f t="shared" si="157"/>
        <v>12.01825445446786</v>
      </c>
      <c r="W530">
        <f t="shared" si="161"/>
        <v>1.201825445446786E-2</v>
      </c>
    </row>
    <row r="531" spans="2:23">
      <c r="B531" s="15">
        <v>43580</v>
      </c>
      <c r="C531" s="12">
        <f>VLOOKUP(B531,'Hash distribution and Revenue '!$B$130:$Q$748,16,0)</f>
        <v>5594626.2969283676</v>
      </c>
      <c r="D531">
        <f>VLOOKUP(B531,'Hash distribution and Revenue '!A533:Q1151,3,0)</f>
        <v>44.471034320000001</v>
      </c>
      <c r="E531" s="12">
        <f t="shared" si="164"/>
        <v>44471034.32</v>
      </c>
      <c r="F531" s="12">
        <f t="shared" si="152"/>
        <v>2223551.716</v>
      </c>
      <c r="G531">
        <f t="shared" si="150"/>
        <v>77379599.716800004</v>
      </c>
      <c r="H531">
        <f t="shared" si="162"/>
        <v>9827209.1640336011</v>
      </c>
      <c r="I531" s="21">
        <f t="shared" si="165"/>
        <v>8481356.8403878286</v>
      </c>
      <c r="J531">
        <f t="shared" si="163"/>
        <v>4642775.9830080001</v>
      </c>
      <c r="K531">
        <f t="shared" si="153"/>
        <v>4642775.9830080001</v>
      </c>
      <c r="L531">
        <f t="shared" si="154"/>
        <v>3316268.5592914289</v>
      </c>
      <c r="M531">
        <f t="shared" si="155"/>
        <v>2321387.991504</v>
      </c>
      <c r="N531">
        <f t="shared" si="151"/>
        <v>1101767.6995913896</v>
      </c>
      <c r="O531">
        <f t="shared" si="158"/>
        <v>2321387.9915039996</v>
      </c>
      <c r="P531" s="12">
        <f t="shared" si="156"/>
        <v>3423155.6910953894</v>
      </c>
      <c r="Q531" s="152">
        <f t="shared" si="166"/>
        <v>2171470.6058329782</v>
      </c>
      <c r="R531" s="152">
        <f t="shared" si="159"/>
        <v>3273238.305424368</v>
      </c>
      <c r="S531" s="150">
        <f t="shared" si="167"/>
        <v>0.38813505864103676</v>
      </c>
      <c r="T531">
        <f t="shared" si="149"/>
        <v>55016895.398644798</v>
      </c>
      <c r="U531">
        <f t="shared" si="160"/>
        <v>4375006.0050157579</v>
      </c>
      <c r="V531">
        <f t="shared" si="157"/>
        <v>12.575273116327217</v>
      </c>
      <c r="W531">
        <f t="shared" si="161"/>
        <v>1.2575273116327217E-2</v>
      </c>
    </row>
    <row r="532" spans="2:23">
      <c r="B532" s="15">
        <v>43583</v>
      </c>
      <c r="C532" s="12">
        <f>VLOOKUP(B532,'Hash distribution and Revenue '!$B$130:$Q$748,16,0)</f>
        <v>5762463.6850021081</v>
      </c>
      <c r="D532">
        <f>VLOOKUP(B532,'Hash distribution and Revenue '!A534:Q1152,3,0)</f>
        <v>45.158438969999999</v>
      </c>
      <c r="E532" s="12">
        <f t="shared" si="164"/>
        <v>45158438.969999999</v>
      </c>
      <c r="F532" s="12">
        <f t="shared" si="152"/>
        <v>2257921.9484999999</v>
      </c>
      <c r="G532">
        <f t="shared" si="150"/>
        <v>78575683.807799995</v>
      </c>
      <c r="H532">
        <f t="shared" si="162"/>
        <v>9979111.8435906004</v>
      </c>
      <c r="I532" s="21">
        <f t="shared" si="165"/>
        <v>8612456.2002192214</v>
      </c>
      <c r="J532">
        <f t="shared" si="163"/>
        <v>4714541.0284679998</v>
      </c>
      <c r="K532">
        <f t="shared" si="153"/>
        <v>4714541.0284679998</v>
      </c>
      <c r="L532">
        <f t="shared" si="154"/>
        <v>3367529.3060485711</v>
      </c>
      <c r="M532">
        <f t="shared" si="155"/>
        <v>2357270.5142339999</v>
      </c>
      <c r="N532">
        <f t="shared" si="151"/>
        <v>1118798.1161647749</v>
      </c>
      <c r="O532">
        <f t="shared" si="158"/>
        <v>2357270.5142339999</v>
      </c>
      <c r="P532" s="12">
        <f t="shared" si="156"/>
        <v>3476068.6303987745</v>
      </c>
      <c r="Q532" s="152">
        <f t="shared" si="166"/>
        <v>2286395.0546033336</v>
      </c>
      <c r="R532" s="152">
        <f t="shared" si="159"/>
        <v>3405193.1707681082</v>
      </c>
      <c r="S532" s="150">
        <f t="shared" si="167"/>
        <v>0.3967738765198825</v>
      </c>
      <c r="T532">
        <f t="shared" si="149"/>
        <v>55867311.187345795</v>
      </c>
      <c r="U532">
        <f t="shared" si="160"/>
        <v>4523991.2869328829</v>
      </c>
      <c r="V532">
        <f t="shared" si="157"/>
        <v>12.34911997923453</v>
      </c>
      <c r="W532">
        <f t="shared" si="161"/>
        <v>1.2349119979234531E-2</v>
      </c>
    </row>
    <row r="533" spans="2:23">
      <c r="B533" s="15">
        <v>43586</v>
      </c>
      <c r="C533" s="12">
        <f>VLOOKUP(B533,'Hash distribution and Revenue '!$B$130:$Q$748,16,0)</f>
        <v>6096946.949586221</v>
      </c>
      <c r="D533">
        <f>VLOOKUP(B533,'Hash distribution and Revenue '!A535:Q1153,3,0)</f>
        <v>46.740007609999999</v>
      </c>
      <c r="E533" s="12">
        <f t="shared" si="164"/>
        <v>46740007.609999999</v>
      </c>
      <c r="F533" s="12">
        <f t="shared" si="152"/>
        <v>2337000.3805</v>
      </c>
      <c r="G533">
        <f t="shared" si="150"/>
        <v>81327613.241399989</v>
      </c>
      <c r="H533">
        <f t="shared" si="162"/>
        <v>10328606.881657798</v>
      </c>
      <c r="I533" s="21">
        <f t="shared" si="165"/>
        <v>8914087.3227805924</v>
      </c>
      <c r="J533">
        <f t="shared" si="163"/>
        <v>4879656.7944839988</v>
      </c>
      <c r="K533">
        <f t="shared" si="153"/>
        <v>4879656.7944839988</v>
      </c>
      <c r="L533">
        <f t="shared" si="154"/>
        <v>3485469.1389171425</v>
      </c>
      <c r="M533">
        <f t="shared" si="155"/>
        <v>2439828.3972419994</v>
      </c>
      <c r="N533">
        <f t="shared" si="151"/>
        <v>1157981.4018446184</v>
      </c>
      <c r="O533">
        <f t="shared" si="158"/>
        <v>2439828.3972419994</v>
      </c>
      <c r="P533" s="12">
        <f t="shared" si="156"/>
        <v>3597809.7990866178</v>
      </c>
      <c r="Q533" s="152">
        <f t="shared" si="166"/>
        <v>2499137.1504996032</v>
      </c>
      <c r="R533" s="152">
        <f t="shared" si="159"/>
        <v>3657118.5523442216</v>
      </c>
      <c r="S533" s="150">
        <f t="shared" si="167"/>
        <v>0.40989976969853925</v>
      </c>
      <c r="T533">
        <f t="shared" si="149"/>
        <v>57823933.014635392</v>
      </c>
      <c r="U533">
        <f t="shared" si="160"/>
        <v>4815099.9541888405</v>
      </c>
      <c r="V533">
        <f t="shared" si="157"/>
        <v>12.008874907016651</v>
      </c>
      <c r="W533">
        <f t="shared" si="161"/>
        <v>1.200887490701665E-2</v>
      </c>
    </row>
    <row r="534" spans="2:23">
      <c r="B534" s="15">
        <v>43589</v>
      </c>
      <c r="C534" s="12">
        <f>VLOOKUP(B534,'Hash distribution and Revenue '!$B$130:$Q$748,16,0)</f>
        <v>6677202.844138775</v>
      </c>
      <c r="D534">
        <f>VLOOKUP(B534,'Hash distribution and Revenue '!A536:Q1154,3,0)</f>
        <v>50.033463750000003</v>
      </c>
      <c r="E534" s="12">
        <f t="shared" si="164"/>
        <v>50033463.75</v>
      </c>
      <c r="F534" s="12">
        <f t="shared" si="152"/>
        <v>2501673.1875</v>
      </c>
      <c r="G534">
        <f t="shared" si="150"/>
        <v>87058226.924999997</v>
      </c>
      <c r="H534">
        <f t="shared" si="162"/>
        <v>11056394.819474999</v>
      </c>
      <c r="I534" s="21">
        <f t="shared" si="165"/>
        <v>9542203.5154580362</v>
      </c>
      <c r="J534">
        <f t="shared" si="163"/>
        <v>5223493.6154999994</v>
      </c>
      <c r="K534">
        <f t="shared" si="153"/>
        <v>5223493.6154999994</v>
      </c>
      <c r="L534">
        <f t="shared" si="154"/>
        <v>3731066.8682142855</v>
      </c>
      <c r="M534">
        <f t="shared" si="155"/>
        <v>2611746.8077499997</v>
      </c>
      <c r="N534">
        <f t="shared" si="151"/>
        <v>1239576.6165851273</v>
      </c>
      <c r="O534">
        <f t="shared" si="158"/>
        <v>2611746.8077499997</v>
      </c>
      <c r="P534" s="12">
        <f t="shared" si="156"/>
        <v>3851323.4243351268</v>
      </c>
      <c r="Q534" s="152">
        <f t="shared" si="166"/>
        <v>2825879.4198036483</v>
      </c>
      <c r="R534" s="152">
        <f t="shared" si="159"/>
        <v>4065456.0363887753</v>
      </c>
      <c r="S534" s="150">
        <f t="shared" si="167"/>
        <v>0.4232130557908983</v>
      </c>
      <c r="T534">
        <f t="shared" si="149"/>
        <v>61898399.343674995</v>
      </c>
      <c r="U534">
        <f t="shared" si="160"/>
        <v>5305032.6529739024</v>
      </c>
      <c r="V534">
        <f t="shared" si="157"/>
        <v>11.667863968561232</v>
      </c>
      <c r="W534">
        <f t="shared" si="161"/>
        <v>1.1667863968561232E-2</v>
      </c>
    </row>
    <row r="535" spans="2:23">
      <c r="B535" s="15">
        <v>43592</v>
      </c>
      <c r="C535" s="12">
        <f>VLOOKUP(B535,'Hash distribution and Revenue '!$B$130:$Q$748,16,0)</f>
        <v>6514373.6100359149</v>
      </c>
      <c r="D535">
        <f>VLOOKUP(B535,'Hash distribution and Revenue '!A537:Q1155,3,0)</f>
        <v>48.827339209999998</v>
      </c>
      <c r="E535" s="12">
        <f t="shared" si="164"/>
        <v>48827339.210000001</v>
      </c>
      <c r="F535" s="12">
        <f t="shared" si="152"/>
        <v>2441366.9605</v>
      </c>
      <c r="G535">
        <f t="shared" si="150"/>
        <v>84959570.225400001</v>
      </c>
      <c r="H535">
        <f t="shared" si="162"/>
        <v>10789865.4186258</v>
      </c>
      <c r="I535" s="21">
        <f t="shared" si="165"/>
        <v>9312175.7507768795</v>
      </c>
      <c r="J535">
        <f t="shared" si="163"/>
        <v>5097574.2135239998</v>
      </c>
      <c r="K535">
        <f t="shared" si="153"/>
        <v>5097574.2135239998</v>
      </c>
      <c r="L535">
        <f t="shared" si="154"/>
        <v>3641124.4382314286</v>
      </c>
      <c r="M535">
        <f t="shared" si="155"/>
        <v>2548787.1067619999</v>
      </c>
      <c r="N535">
        <f t="shared" si="151"/>
        <v>1209694.9401146772</v>
      </c>
      <c r="O535">
        <f t="shared" si="158"/>
        <v>2548787.1067620004</v>
      </c>
      <c r="P535" s="12">
        <f t="shared" si="156"/>
        <v>3758482.0468766773</v>
      </c>
      <c r="Q535" s="152">
        <f t="shared" si="166"/>
        <v>2755891.5631592376</v>
      </c>
      <c r="R535" s="152">
        <f t="shared" si="159"/>
        <v>3965586.5032739146</v>
      </c>
      <c r="S535" s="150">
        <f t="shared" si="167"/>
        <v>0.42304782134594887</v>
      </c>
      <c r="T535">
        <f t="shared" si="149"/>
        <v>60406254.430259399</v>
      </c>
      <c r="U535">
        <f t="shared" si="160"/>
        <v>5175281.4433885915</v>
      </c>
      <c r="V535">
        <f t="shared" si="157"/>
        <v>11.672071382210184</v>
      </c>
      <c r="W535">
        <f t="shared" si="161"/>
        <v>1.1672071382210185E-2</v>
      </c>
    </row>
    <row r="536" spans="2:23">
      <c r="B536" s="15">
        <v>43595</v>
      </c>
      <c r="C536" s="12">
        <f>VLOOKUP(B536,'Hash distribution and Revenue '!$B$130:$Q$748,16,0)</f>
        <v>6994106.1235431274</v>
      </c>
      <c r="D536">
        <f>VLOOKUP(B536,'Hash distribution and Revenue '!A538:Q1156,3,0)</f>
        <v>47.90838497</v>
      </c>
      <c r="E536" s="12">
        <f t="shared" si="164"/>
        <v>47908384.969999999</v>
      </c>
      <c r="F536" s="12">
        <f t="shared" si="152"/>
        <v>2395419.2484999998</v>
      </c>
      <c r="G536">
        <f t="shared" si="150"/>
        <v>83360589.847799987</v>
      </c>
      <c r="H536">
        <f t="shared" si="162"/>
        <v>10586794.910670599</v>
      </c>
      <c r="I536" s="21">
        <f t="shared" si="165"/>
        <v>9136916.0801035054</v>
      </c>
      <c r="J536">
        <f t="shared" si="163"/>
        <v>5001635.3908679988</v>
      </c>
      <c r="K536">
        <f t="shared" si="153"/>
        <v>5001635.3908679988</v>
      </c>
      <c r="L536">
        <f t="shared" si="154"/>
        <v>3572596.7077628565</v>
      </c>
      <c r="M536">
        <f t="shared" si="155"/>
        <v>2500817.6954339994</v>
      </c>
      <c r="N536">
        <f t="shared" si="151"/>
        <v>1186927.8937772992</v>
      </c>
      <c r="O536">
        <f t="shared" si="158"/>
        <v>2500817.6954339994</v>
      </c>
      <c r="P536" s="12">
        <f t="shared" si="156"/>
        <v>3687745.5892112986</v>
      </c>
      <c r="Q536" s="152">
        <f t="shared" si="166"/>
        <v>3306360.5343318288</v>
      </c>
      <c r="R536" s="152">
        <f t="shared" si="159"/>
        <v>4493288.428109128</v>
      </c>
      <c r="S536" s="150">
        <f t="shared" si="167"/>
        <v>0.47273525393075788</v>
      </c>
      <c r="T536">
        <f t="shared" si="149"/>
        <v>59269379.381785788</v>
      </c>
      <c r="U536">
        <f t="shared" si="160"/>
        <v>5680216.3218864277</v>
      </c>
      <c r="V536">
        <f t="shared" si="157"/>
        <v>10.434352500522751</v>
      </c>
      <c r="W536">
        <f t="shared" si="161"/>
        <v>1.0434352500522751E-2</v>
      </c>
    </row>
    <row r="537" spans="2:23">
      <c r="B537" s="15">
        <v>43598</v>
      </c>
      <c r="C537" s="12">
        <f>VLOOKUP(B537,'Hash distribution and Revenue '!$B$130:$Q$748,16,0)</f>
        <v>8206224.2093224395</v>
      </c>
      <c r="D537">
        <f>VLOOKUP(B537,'Hash distribution and Revenue '!A539:Q1157,3,0)</f>
        <v>45.881810270000003</v>
      </c>
      <c r="E537" s="12">
        <f t="shared" si="164"/>
        <v>45881810.270000003</v>
      </c>
      <c r="F537" s="12">
        <f t="shared" si="152"/>
        <v>2294090.5135000004</v>
      </c>
      <c r="G537">
        <f t="shared" si="150"/>
        <v>79834349.869800001</v>
      </c>
      <c r="H537">
        <f t="shared" si="162"/>
        <v>10138962.4334646</v>
      </c>
      <c r="I537" s="21">
        <f t="shared" si="165"/>
        <v>8750414.991086293</v>
      </c>
      <c r="J537">
        <f t="shared" si="163"/>
        <v>4790060.9921880001</v>
      </c>
      <c r="K537">
        <f t="shared" si="153"/>
        <v>4790060.9921880001</v>
      </c>
      <c r="L537">
        <f t="shared" si="154"/>
        <v>3421472.1372771431</v>
      </c>
      <c r="M537">
        <f t="shared" si="155"/>
        <v>2395030.4960940001</v>
      </c>
      <c r="N537">
        <f t="shared" si="151"/>
        <v>1136719.6047322899</v>
      </c>
      <c r="O537">
        <f t="shared" si="158"/>
        <v>2395030.4960940001</v>
      </c>
      <c r="P537" s="12">
        <f t="shared" si="156"/>
        <v>3531750.10082629</v>
      </c>
      <c r="Q537" s="152">
        <f t="shared" si="166"/>
        <v>4674474.10849615</v>
      </c>
      <c r="R537" s="152">
        <f t="shared" si="159"/>
        <v>5811193.7132284399</v>
      </c>
      <c r="S537" s="150">
        <f t="shared" si="167"/>
        <v>0.5696254439631141</v>
      </c>
      <c r="T537">
        <f t="shared" si="149"/>
        <v>56762222.757427797</v>
      </c>
      <c r="U537">
        <f t="shared" si="160"/>
        <v>6947913.3179607298</v>
      </c>
      <c r="V537">
        <f t="shared" si="157"/>
        <v>8.1696791770119521</v>
      </c>
      <c r="W537">
        <f t="shared" si="161"/>
        <v>8.1696791770119528E-3</v>
      </c>
    </row>
    <row r="538" spans="2:23">
      <c r="B538" s="15">
        <v>43601</v>
      </c>
      <c r="C538" s="12">
        <f>VLOOKUP(B538,'Hash distribution and Revenue '!$B$130:$Q$748,16,0)</f>
        <v>8880943.0960163884</v>
      </c>
      <c r="D538">
        <f>VLOOKUP(B538,'Hash distribution and Revenue '!A540:Q1158,3,0)</f>
        <v>49.213476989999997</v>
      </c>
      <c r="E538" s="12">
        <f t="shared" si="164"/>
        <v>49213476.989999995</v>
      </c>
      <c r="F538" s="12">
        <f t="shared" si="152"/>
        <v>2460673.8494999995</v>
      </c>
      <c r="G538">
        <f t="shared" si="150"/>
        <v>85631449.962599993</v>
      </c>
      <c r="H538">
        <f t="shared" si="162"/>
        <v>10875194.145250199</v>
      </c>
      <c r="I538" s="21">
        <f t="shared" si="165"/>
        <v>9385818.5691149775</v>
      </c>
      <c r="J538">
        <f t="shared" si="163"/>
        <v>5137886.9977559997</v>
      </c>
      <c r="K538">
        <f t="shared" si="153"/>
        <v>5137886.9977559997</v>
      </c>
      <c r="L538">
        <f t="shared" si="154"/>
        <v>3669919.2841114281</v>
      </c>
      <c r="M538">
        <f t="shared" si="155"/>
        <v>2568943.4988779998</v>
      </c>
      <c r="N538">
        <f t="shared" si="151"/>
        <v>1219261.4847228962</v>
      </c>
      <c r="O538">
        <f t="shared" si="158"/>
        <v>2568943.4988779994</v>
      </c>
      <c r="P538" s="12">
        <f t="shared" si="156"/>
        <v>3788204.9836008959</v>
      </c>
      <c r="Q538" s="152">
        <f t="shared" si="166"/>
        <v>5092738.1124154925</v>
      </c>
      <c r="R538" s="152">
        <f t="shared" si="159"/>
        <v>6311999.597138389</v>
      </c>
      <c r="S538" s="150">
        <f t="shared" si="167"/>
        <v>0.57344564167964063</v>
      </c>
      <c r="T538">
        <f t="shared" si="149"/>
        <v>60883960.92340859</v>
      </c>
      <c r="U538">
        <f t="shared" si="160"/>
        <v>7531261.0818612855</v>
      </c>
      <c r="V538">
        <f t="shared" si="157"/>
        <v>8.0841654885720207</v>
      </c>
      <c r="W538">
        <f t="shared" si="161"/>
        <v>8.0841654885720204E-3</v>
      </c>
    </row>
    <row r="539" spans="2:23">
      <c r="B539" s="15">
        <v>43604</v>
      </c>
      <c r="C539" s="12">
        <f>VLOOKUP(B539,'Hash distribution and Revenue '!$B$130:$Q$748,16,0)</f>
        <v>9399442.8734556474</v>
      </c>
      <c r="D539">
        <f>VLOOKUP(B539,'Hash distribution and Revenue '!A541:Q1159,3,0)</f>
        <v>50.117786520000003</v>
      </c>
      <c r="E539" s="12">
        <f t="shared" si="164"/>
        <v>50117786.520000003</v>
      </c>
      <c r="F539" s="12">
        <f t="shared" ref="F539:F563" si="168">E539/20</f>
        <v>2505889.3260000004</v>
      </c>
      <c r="G539">
        <f t="shared" si="150"/>
        <v>87204948.544800013</v>
      </c>
      <c r="H539">
        <f t="shared" si="162"/>
        <v>11075028.465189602</v>
      </c>
      <c r="I539" s="21">
        <f t="shared" si="165"/>
        <v>9558285.2529996876</v>
      </c>
      <c r="J539">
        <f t="shared" si="163"/>
        <v>5232296.9126880011</v>
      </c>
      <c r="K539">
        <f t="shared" si="153"/>
        <v>5232296.9126880011</v>
      </c>
      <c r="L539">
        <f t="shared" si="154"/>
        <v>3737354.9376342865</v>
      </c>
      <c r="M539">
        <f t="shared" si="155"/>
        <v>2616148.4563440005</v>
      </c>
      <c r="N539">
        <f t="shared" si="151"/>
        <v>1241665.7090864971</v>
      </c>
      <c r="O539">
        <f t="shared" si="158"/>
        <v>2616148.4563440001</v>
      </c>
      <c r="P539" s="12">
        <f t="shared" si="156"/>
        <v>3857814.1654304974</v>
      </c>
      <c r="Q539" s="152">
        <f t="shared" si="166"/>
        <v>5541628.70802515</v>
      </c>
      <c r="R539" s="152">
        <f t="shared" si="159"/>
        <v>6783294.4171116473</v>
      </c>
      <c r="S539" s="150">
        <f t="shared" si="167"/>
        <v>0.5895699120290312</v>
      </c>
      <c r="T539">
        <f t="shared" si="149"/>
        <v>62002718.415352806</v>
      </c>
      <c r="U539">
        <f t="shared" si="160"/>
        <v>8024960.1261981446</v>
      </c>
      <c r="V539">
        <f t="shared" si="157"/>
        <v>7.7262338304884297</v>
      </c>
      <c r="W539">
        <f t="shared" si="161"/>
        <v>7.7262338304884296E-3</v>
      </c>
    </row>
    <row r="540" spans="2:23">
      <c r="B540" s="15">
        <v>43607</v>
      </c>
      <c r="C540" s="12">
        <f>VLOOKUP(B540,'Hash distribution and Revenue '!$B$130:$Q$748,16,0)</f>
        <v>8991224.311854437</v>
      </c>
      <c r="D540">
        <f>VLOOKUP(B540,'Hash distribution and Revenue '!A542:Q1160,3,0)</f>
        <v>51.172297309999998</v>
      </c>
      <c r="E540" s="12">
        <f t="shared" si="164"/>
        <v>51172297.309999995</v>
      </c>
      <c r="F540" s="12">
        <f t="shared" si="168"/>
        <v>2558614.8654999998</v>
      </c>
      <c r="G540">
        <f t="shared" si="150"/>
        <v>89039797.319399998</v>
      </c>
      <c r="H540">
        <f t="shared" si="162"/>
        <v>11308054.2595638</v>
      </c>
      <c r="I540" s="21">
        <f t="shared" si="165"/>
        <v>9759397.7847585212</v>
      </c>
      <c r="J540">
        <f t="shared" si="163"/>
        <v>5342387.839164</v>
      </c>
      <c r="K540">
        <f t="shared" si="153"/>
        <v>5342387.839164</v>
      </c>
      <c r="L540">
        <f t="shared" si="154"/>
        <v>3815991.3136885716</v>
      </c>
      <c r="M540">
        <f t="shared" si="155"/>
        <v>2671193.919582</v>
      </c>
      <c r="N540">
        <f t="shared" si="151"/>
        <v>1267791.1623181994</v>
      </c>
      <c r="O540">
        <f t="shared" si="158"/>
        <v>2671193.919582</v>
      </c>
      <c r="P540" s="12">
        <f t="shared" si="156"/>
        <v>3938985.0819001994</v>
      </c>
      <c r="Q540" s="152">
        <f t="shared" si="166"/>
        <v>5052239.2299542371</v>
      </c>
      <c r="R540" s="152">
        <f t="shared" si="159"/>
        <v>6320030.392272437</v>
      </c>
      <c r="S540" s="150">
        <f t="shared" si="167"/>
        <v>0.56190781752526586</v>
      </c>
      <c r="T540">
        <f t="shared" si="149"/>
        <v>63307295.894093394</v>
      </c>
      <c r="U540">
        <f t="shared" si="160"/>
        <v>7587821.5545906369</v>
      </c>
      <c r="V540">
        <f t="shared" si="157"/>
        <v>8.3432768468036045</v>
      </c>
      <c r="W540">
        <f t="shared" si="161"/>
        <v>8.3432768468036048E-3</v>
      </c>
    </row>
    <row r="541" spans="2:23">
      <c r="B541" s="15">
        <v>43610</v>
      </c>
      <c r="C541" s="12">
        <f>VLOOKUP(B541,'Hash distribution and Revenue '!$B$130:$Q$748,16,0)</f>
        <v>9700640.2723660022</v>
      </c>
      <c r="D541">
        <f>VLOOKUP(B541,'Hash distribution and Revenue '!A543:Q1161,3,0)</f>
        <v>52.65610968</v>
      </c>
      <c r="E541" s="12">
        <f t="shared" si="164"/>
        <v>52656109.68</v>
      </c>
      <c r="F541" s="12">
        <f t="shared" si="168"/>
        <v>2632805.4840000002</v>
      </c>
      <c r="G541">
        <f t="shared" si="150"/>
        <v>91621630.843199998</v>
      </c>
      <c r="H541">
        <f t="shared" si="162"/>
        <v>11635947.117086399</v>
      </c>
      <c r="I541" s="21">
        <f t="shared" si="165"/>
        <v>10042385.180635029</v>
      </c>
      <c r="J541">
        <f t="shared" si="163"/>
        <v>5497297.8505919995</v>
      </c>
      <c r="K541">
        <f t="shared" si="153"/>
        <v>5497297.8505919995</v>
      </c>
      <c r="L541">
        <f t="shared" si="154"/>
        <v>3926641.3218514286</v>
      </c>
      <c r="M541">
        <f t="shared" si="155"/>
        <v>2748648.9252959997</v>
      </c>
      <c r="N541">
        <f t="shared" si="151"/>
        <v>1304552.5411913896</v>
      </c>
      <c r="O541">
        <f t="shared" si="158"/>
        <v>2748648.9252959993</v>
      </c>
      <c r="P541" s="12">
        <f t="shared" si="156"/>
        <v>4053201.4664873891</v>
      </c>
      <c r="Q541" s="152">
        <f t="shared" si="166"/>
        <v>5647438.8058786131</v>
      </c>
      <c r="R541" s="152">
        <f t="shared" si="159"/>
        <v>6951991.3470700029</v>
      </c>
      <c r="S541" s="150">
        <f t="shared" si="167"/>
        <v>0.5821717584937508</v>
      </c>
      <c r="T541">
        <f t="shared" si="149"/>
        <v>65142979.529515192</v>
      </c>
      <c r="U541">
        <f t="shared" si="160"/>
        <v>8256543.8882613927</v>
      </c>
      <c r="V541">
        <f t="shared" si="157"/>
        <v>7.8898605047241581</v>
      </c>
      <c r="W541">
        <f t="shared" si="161"/>
        <v>7.8898605047241586E-3</v>
      </c>
    </row>
    <row r="542" spans="2:23">
      <c r="B542" s="15">
        <v>43613</v>
      </c>
      <c r="C542" s="12">
        <f>VLOOKUP(B542,'Hash distribution and Revenue '!$B$130:$Q$748,16,0)</f>
        <v>10419885.059382385</v>
      </c>
      <c r="D542">
        <f>VLOOKUP(B542,'Hash distribution and Revenue '!A544:Q1162,3,0)</f>
        <v>52.231162980000001</v>
      </c>
      <c r="E542" s="12">
        <f t="shared" si="164"/>
        <v>52231162.980000004</v>
      </c>
      <c r="F542" s="12">
        <f t="shared" si="168"/>
        <v>2611558.1490000002</v>
      </c>
      <c r="G542">
        <f t="shared" si="150"/>
        <v>90882223.585199997</v>
      </c>
      <c r="H542">
        <f t="shared" si="162"/>
        <v>11542042.395320401</v>
      </c>
      <c r="I542" s="21">
        <f t="shared" si="165"/>
        <v>9961340.8636778146</v>
      </c>
      <c r="J542">
        <f t="shared" si="163"/>
        <v>5452933.415112</v>
      </c>
      <c r="K542">
        <f t="shared" si="153"/>
        <v>5452933.415112</v>
      </c>
      <c r="L542">
        <f t="shared" si="154"/>
        <v>3894952.4393657143</v>
      </c>
      <c r="M542">
        <f t="shared" si="155"/>
        <v>2726466.707556</v>
      </c>
      <c r="N542">
        <f t="shared" si="151"/>
        <v>1294024.5074888454</v>
      </c>
      <c r="O542">
        <f t="shared" si="158"/>
        <v>2726466.707556</v>
      </c>
      <c r="P542" s="12">
        <f t="shared" si="156"/>
        <v>4020491.2150448454</v>
      </c>
      <c r="Q542" s="152">
        <f t="shared" si="166"/>
        <v>6399393.8443375397</v>
      </c>
      <c r="R542" s="152">
        <f t="shared" si="159"/>
        <v>7693418.3518263847</v>
      </c>
      <c r="S542" s="150">
        <f t="shared" si="167"/>
        <v>0.61415205713572907</v>
      </c>
      <c r="T542">
        <f t="shared" si="149"/>
        <v>64617260.969077192</v>
      </c>
      <c r="U542">
        <f t="shared" si="160"/>
        <v>8987442.8593152296</v>
      </c>
      <c r="V542">
        <f t="shared" si="157"/>
        <v>7.1897270425595234</v>
      </c>
      <c r="W542">
        <f t="shared" si="161"/>
        <v>7.1897270425595235E-3</v>
      </c>
    </row>
    <row r="543" spans="2:23">
      <c r="B543" s="15">
        <v>43616</v>
      </c>
      <c r="C543" s="12">
        <f>VLOOKUP(B543,'Hash distribution and Revenue '!$B$130:$Q$748,16,0)</f>
        <v>9410462.6458632462</v>
      </c>
      <c r="D543">
        <f>VLOOKUP(B543,'Hash distribution and Revenue '!A545:Q1163,3,0)</f>
        <v>53.373868459999997</v>
      </c>
      <c r="E543" s="12">
        <f t="shared" si="164"/>
        <v>53373868.459999993</v>
      </c>
      <c r="F543" s="12">
        <f t="shared" si="168"/>
        <v>2668693.4229999995</v>
      </c>
      <c r="G543">
        <f t="shared" si="150"/>
        <v>92870531.120399982</v>
      </c>
      <c r="H543">
        <f t="shared" si="162"/>
        <v>11794557.452290798</v>
      </c>
      <c r="I543" s="21">
        <f t="shared" si="165"/>
        <v>10179273.571732413</v>
      </c>
      <c r="J543">
        <f t="shared" si="163"/>
        <v>5572231.8672239985</v>
      </c>
      <c r="K543">
        <f t="shared" si="153"/>
        <v>5572231.8672239985</v>
      </c>
      <c r="L543">
        <f t="shared" si="154"/>
        <v>3980165.6194457137</v>
      </c>
      <c r="M543">
        <f t="shared" si="155"/>
        <v>2786115.9336119993</v>
      </c>
      <c r="N543">
        <f t="shared" si="151"/>
        <v>1322334.9798504889</v>
      </c>
      <c r="O543">
        <f t="shared" si="158"/>
        <v>2786115.9336119993</v>
      </c>
      <c r="P543" s="12">
        <f t="shared" si="156"/>
        <v>4108450.913462488</v>
      </c>
      <c r="Q543" s="152">
        <f t="shared" si="166"/>
        <v>5302011.7324007582</v>
      </c>
      <c r="R543" s="152">
        <f t="shared" si="159"/>
        <v>6624346.7122512469</v>
      </c>
      <c r="S543" s="150">
        <f t="shared" si="167"/>
        <v>0.56341669181710996</v>
      </c>
      <c r="T543">
        <f t="shared" si="149"/>
        <v>66030947.626604386</v>
      </c>
      <c r="U543">
        <f t="shared" si="160"/>
        <v>7946681.6921017356</v>
      </c>
      <c r="V543">
        <f t="shared" si="157"/>
        <v>8.3092478326183645</v>
      </c>
      <c r="W543">
        <f t="shared" si="161"/>
        <v>8.3092478326183654E-3</v>
      </c>
    </row>
    <row r="544" spans="2:23">
      <c r="B544" s="15">
        <v>43619</v>
      </c>
      <c r="C544" s="12">
        <f>VLOOKUP(B544,'Hash distribution and Revenue '!$B$130:$Q$748,16,0)</f>
        <v>9075176.4015990011</v>
      </c>
      <c r="D544">
        <f>VLOOKUP(B544,'Hash distribution and Revenue '!A546:Q1164,3,0)</f>
        <v>53.764035530000001</v>
      </c>
      <c r="E544" s="12">
        <f t="shared" si="164"/>
        <v>53764035.530000001</v>
      </c>
      <c r="F544" s="12">
        <f t="shared" si="168"/>
        <v>2688201.7765000002</v>
      </c>
      <c r="G544">
        <f t="shared" si="150"/>
        <v>93549421.8222</v>
      </c>
      <c r="H544">
        <f t="shared" si="162"/>
        <v>11880776.571419401</v>
      </c>
      <c r="I544" s="21">
        <f t="shared" si="165"/>
        <v>10253684.841868993</v>
      </c>
      <c r="J544">
        <f t="shared" si="163"/>
        <v>5612965.3093320001</v>
      </c>
      <c r="K544">
        <f t="shared" si="153"/>
        <v>5612965.3093320001</v>
      </c>
      <c r="L544">
        <f t="shared" si="154"/>
        <v>4009260.9352371427</v>
      </c>
      <c r="M544">
        <f t="shared" si="155"/>
        <v>2806482.654666</v>
      </c>
      <c r="N544">
        <f t="shared" si="151"/>
        <v>1332001.3499213308</v>
      </c>
      <c r="O544">
        <f t="shared" si="158"/>
        <v>2806482.654666</v>
      </c>
      <c r="P544" s="12">
        <f t="shared" si="156"/>
        <v>4138484.0045873309</v>
      </c>
      <c r="Q544" s="152">
        <f t="shared" si="166"/>
        <v>4936692.3970116703</v>
      </c>
      <c r="R544" s="152">
        <f t="shared" si="159"/>
        <v>6268693.7469330011</v>
      </c>
      <c r="S544" s="150">
        <f t="shared" si="167"/>
        <v>0.54397756898057092</v>
      </c>
      <c r="T544">
        <f t="shared" si="149"/>
        <v>66513638.915584199</v>
      </c>
      <c r="U544">
        <f t="shared" si="160"/>
        <v>7600695.0968543319</v>
      </c>
      <c r="V544">
        <f t="shared" si="157"/>
        <v>8.7509942272400743</v>
      </c>
      <c r="W544">
        <f t="shared" si="161"/>
        <v>8.7509942272400738E-3</v>
      </c>
    </row>
    <row r="545" spans="2:23">
      <c r="B545" s="15">
        <v>43622</v>
      </c>
      <c r="C545" s="12">
        <f>VLOOKUP(B545,'Hash distribution and Revenue '!$B$130:$Q$748,16,0)</f>
        <v>8291253.0476284232</v>
      </c>
      <c r="D545">
        <f>VLOOKUP(B545,'Hash distribution and Revenue '!A547:Q1165,3,0)</f>
        <v>51.549891840000001</v>
      </c>
      <c r="E545" s="12">
        <f t="shared" si="164"/>
        <v>51549891.840000004</v>
      </c>
      <c r="F545" s="12">
        <f t="shared" si="168"/>
        <v>2577494.5920000002</v>
      </c>
      <c r="G545">
        <f t="shared" si="150"/>
        <v>89696811.801600009</v>
      </c>
      <c r="H545">
        <f t="shared" si="162"/>
        <v>11391495.098803202</v>
      </c>
      <c r="I545" s="21">
        <f t="shared" si="165"/>
        <v>9831411.2649682295</v>
      </c>
      <c r="J545">
        <f t="shared" si="163"/>
        <v>5381808.7080960004</v>
      </c>
      <c r="K545">
        <f t="shared" si="153"/>
        <v>5381808.7080960004</v>
      </c>
      <c r="L545">
        <f t="shared" si="154"/>
        <v>3844149.0772114289</v>
      </c>
      <c r="M545">
        <f t="shared" si="155"/>
        <v>2690904.3540480002</v>
      </c>
      <c r="N545">
        <f t="shared" si="151"/>
        <v>1277146.048325636</v>
      </c>
      <c r="O545">
        <f t="shared" si="158"/>
        <v>2690904.3540480002</v>
      </c>
      <c r="P545" s="12">
        <f t="shared" si="156"/>
        <v>3968050.4023736361</v>
      </c>
      <c r="Q545" s="152">
        <f t="shared" si="166"/>
        <v>4323202.6452547871</v>
      </c>
      <c r="R545" s="152">
        <f t="shared" si="159"/>
        <v>5600348.6935804226</v>
      </c>
      <c r="S545" s="150">
        <f t="shared" si="167"/>
        <v>0.52141728402456222</v>
      </c>
      <c r="T545">
        <f t="shared" ref="T545:T608" si="169">$T$5*G545</f>
        <v>63774433.190937601</v>
      </c>
      <c r="U545">
        <f t="shared" si="160"/>
        <v>6877494.741906058</v>
      </c>
      <c r="V545">
        <f t="shared" si="157"/>
        <v>9.2729163138935213</v>
      </c>
      <c r="W545">
        <f t="shared" si="161"/>
        <v>9.2729163138935214E-3</v>
      </c>
    </row>
    <row r="546" spans="2:23">
      <c r="B546" s="15">
        <v>43625</v>
      </c>
      <c r="C546" s="12">
        <f>VLOOKUP(B546,'Hash distribution and Revenue '!$B$130:$Q$748,16,0)</f>
        <v>8625751.185304042</v>
      </c>
      <c r="D546">
        <f>VLOOKUP(B546,'Hash distribution and Revenue '!A548:Q1166,3,0)</f>
        <v>54.563917449999998</v>
      </c>
      <c r="E546" s="12">
        <f t="shared" si="164"/>
        <v>54563917.449999996</v>
      </c>
      <c r="F546" s="12">
        <f t="shared" si="168"/>
        <v>2728195.8724999996</v>
      </c>
      <c r="G546">
        <f t="shared" si="150"/>
        <v>94941216.362999991</v>
      </c>
      <c r="H546">
        <f t="shared" si="162"/>
        <v>12057534.478100998</v>
      </c>
      <c r="I546" s="21">
        <f t="shared" si="165"/>
        <v>10406235.464930249</v>
      </c>
      <c r="J546">
        <f t="shared" si="163"/>
        <v>5696472.9817799991</v>
      </c>
      <c r="K546">
        <f t="shared" si="153"/>
        <v>5696472.9817799991</v>
      </c>
      <c r="L546">
        <f t="shared" si="154"/>
        <v>4068909.2726999996</v>
      </c>
      <c r="M546">
        <f t="shared" si="155"/>
        <v>2848236.4908899995</v>
      </c>
      <c r="N546">
        <f t="shared" si="151"/>
        <v>1351818.3853561643</v>
      </c>
      <c r="O546">
        <f t="shared" si="158"/>
        <v>2848236.4908899991</v>
      </c>
      <c r="P546" s="12">
        <f t="shared" si="156"/>
        <v>4200054.8762461636</v>
      </c>
      <c r="Q546" s="152">
        <f t="shared" si="166"/>
        <v>4425696.3090578783</v>
      </c>
      <c r="R546" s="152">
        <f t="shared" si="159"/>
        <v>5777514.6944140429</v>
      </c>
      <c r="S546" s="150">
        <f t="shared" si="167"/>
        <v>0.5130795236243394</v>
      </c>
      <c r="T546">
        <f t="shared" si="169"/>
        <v>67503204.83409299</v>
      </c>
      <c r="U546">
        <f t="shared" si="160"/>
        <v>7129333.0797702074</v>
      </c>
      <c r="V546">
        <f t="shared" si="157"/>
        <v>9.4683758044123749</v>
      </c>
      <c r="W546">
        <f t="shared" si="161"/>
        <v>9.4683758044123746E-3</v>
      </c>
    </row>
    <row r="547" spans="2:23">
      <c r="B547" s="15">
        <v>43628</v>
      </c>
      <c r="C547" s="12">
        <f>VLOOKUP(B547,'Hash distribution and Revenue '!$B$130:$Q$748,16,0)</f>
        <v>9378939.5582817141</v>
      </c>
      <c r="D547">
        <f>VLOOKUP(B547,'Hash distribution and Revenue '!A549:Q1167,3,0)</f>
        <v>55.994233739999999</v>
      </c>
      <c r="E547" s="12">
        <f t="shared" si="164"/>
        <v>55994233.740000002</v>
      </c>
      <c r="F547" s="12">
        <f t="shared" si="168"/>
        <v>2799711.6869999999</v>
      </c>
      <c r="G547">
        <f t="shared" si="150"/>
        <v>97429966.707599998</v>
      </c>
      <c r="H547">
        <f t="shared" si="162"/>
        <v>12373605.7718652</v>
      </c>
      <c r="I547" s="21">
        <f t="shared" si="165"/>
        <v>10679020.279486585</v>
      </c>
      <c r="J547">
        <f t="shared" si="163"/>
        <v>5845798.0024560001</v>
      </c>
      <c r="K547">
        <f t="shared" si="153"/>
        <v>5845798.0024560001</v>
      </c>
      <c r="L547">
        <f t="shared" si="154"/>
        <v>4175570.0017542858</v>
      </c>
      <c r="M547">
        <f t="shared" si="155"/>
        <v>2922899.001228</v>
      </c>
      <c r="N547">
        <f t="shared" si="151"/>
        <v>1387254.4014645792</v>
      </c>
      <c r="O547">
        <f t="shared" si="158"/>
        <v>2922899.0012279996</v>
      </c>
      <c r="P547" s="12">
        <f t="shared" si="156"/>
        <v>4310153.4026925787</v>
      </c>
      <c r="Q547" s="152">
        <f t="shared" si="166"/>
        <v>5068786.1555891354</v>
      </c>
      <c r="R547" s="152">
        <f t="shared" si="159"/>
        <v>6456040.557053715</v>
      </c>
      <c r="S547" s="150">
        <f t="shared" si="167"/>
        <v>0.54044341837274534</v>
      </c>
      <c r="T547">
        <f t="shared" si="169"/>
        <v>69272706.329103589</v>
      </c>
      <c r="U547">
        <f t="shared" si="160"/>
        <v>7843294.9585182946</v>
      </c>
      <c r="V547">
        <f t="shared" si="157"/>
        <v>8.8320924682131476</v>
      </c>
      <c r="W547">
        <f t="shared" si="161"/>
        <v>8.8320924682131468E-3</v>
      </c>
    </row>
    <row r="548" spans="2:23">
      <c r="B548" s="15">
        <v>43631</v>
      </c>
      <c r="C548" s="12">
        <f>VLOOKUP(B548,'Hash distribution and Revenue '!$B$130:$Q$748,16,0)</f>
        <v>9799476.5098850448</v>
      </c>
      <c r="D548">
        <f>VLOOKUP(B548,'Hash distribution and Revenue '!A550:Q1168,3,0)</f>
        <v>53.557398589999998</v>
      </c>
      <c r="E548" s="12">
        <f t="shared" si="164"/>
        <v>53557398.589999996</v>
      </c>
      <c r="F548" s="12">
        <f t="shared" si="168"/>
        <v>2677869.9294999996</v>
      </c>
      <c r="G548">
        <f t="shared" si="150"/>
        <v>93189873.546599984</v>
      </c>
      <c r="H548">
        <f t="shared" si="162"/>
        <v>11835113.940418199</v>
      </c>
      <c r="I548" s="21">
        <f t="shared" si="165"/>
        <v>10214275.782661263</v>
      </c>
      <c r="J548">
        <f t="shared" si="163"/>
        <v>5591392.4127959991</v>
      </c>
      <c r="K548">
        <f t="shared" si="153"/>
        <v>5591392.4127959991</v>
      </c>
      <c r="L548">
        <f t="shared" si="154"/>
        <v>3993851.7234257138</v>
      </c>
      <c r="M548">
        <f t="shared" si="155"/>
        <v>2795696.2063979995</v>
      </c>
      <c r="N548">
        <f t="shared" si="151"/>
        <v>1326881.92984227</v>
      </c>
      <c r="O548">
        <f t="shared" si="158"/>
        <v>2795696.2063979995</v>
      </c>
      <c r="P548" s="12">
        <f t="shared" si="156"/>
        <v>4122578.1362402695</v>
      </c>
      <c r="Q548" s="152">
        <f t="shared" si="166"/>
        <v>5676898.3736447748</v>
      </c>
      <c r="R548" s="152">
        <f t="shared" si="159"/>
        <v>7003780.3034870457</v>
      </c>
      <c r="S548" s="150">
        <f t="shared" si="167"/>
        <v>0.57930628926129946</v>
      </c>
      <c r="T548">
        <f t="shared" si="169"/>
        <v>66258000.091632582</v>
      </c>
      <c r="U548">
        <f t="shared" si="160"/>
        <v>8330662.2333293157</v>
      </c>
      <c r="V548">
        <f t="shared" si="157"/>
        <v>7.9535093652636109</v>
      </c>
      <c r="W548">
        <f t="shared" si="161"/>
        <v>7.9535093652636103E-3</v>
      </c>
    </row>
    <row r="549" spans="2:23">
      <c r="B549" s="15">
        <v>43634</v>
      </c>
      <c r="C549" s="12">
        <f>VLOOKUP(B549,'Hash distribution and Revenue '!$B$130:$Q$748,16,0)</f>
        <v>10199273.882692207</v>
      </c>
      <c r="D549">
        <f>VLOOKUP(B549,'Hash distribution and Revenue '!A551:Q1169,3,0)</f>
        <v>54.248595790000003</v>
      </c>
      <c r="E549" s="12">
        <f t="shared" si="164"/>
        <v>54248595.790000007</v>
      </c>
      <c r="F549" s="12">
        <f t="shared" si="168"/>
        <v>2712429.7895000004</v>
      </c>
      <c r="G549">
        <f t="shared" si="150"/>
        <v>94392556.67460002</v>
      </c>
      <c r="H549">
        <f t="shared" si="162"/>
        <v>11987854.697674202</v>
      </c>
      <c r="I549" s="21">
        <f t="shared" si="165"/>
        <v>10346098.444083838</v>
      </c>
      <c r="J549">
        <f t="shared" si="163"/>
        <v>5663553.4004760012</v>
      </c>
      <c r="K549">
        <f t="shared" si="153"/>
        <v>5663553.4004760012</v>
      </c>
      <c r="L549">
        <f t="shared" si="154"/>
        <v>4045395.2860542866</v>
      </c>
      <c r="M549">
        <f t="shared" si="155"/>
        <v>2831776.7002380006</v>
      </c>
      <c r="N549">
        <f t="shared" si="151"/>
        <v>1344006.3066563604</v>
      </c>
      <c r="O549">
        <f t="shared" si="158"/>
        <v>2831776.7002380006</v>
      </c>
      <c r="P549" s="12">
        <f t="shared" si="156"/>
        <v>4175783.0068943612</v>
      </c>
      <c r="Q549" s="152">
        <f t="shared" si="166"/>
        <v>6023490.8757978454</v>
      </c>
      <c r="R549" s="152">
        <f t="shared" si="159"/>
        <v>7367497.182454206</v>
      </c>
      <c r="S549" s="150">
        <f t="shared" si="167"/>
        <v>0.5905803633746407</v>
      </c>
      <c r="T549">
        <f t="shared" si="169"/>
        <v>67113107.795640618</v>
      </c>
      <c r="U549">
        <f t="shared" si="160"/>
        <v>8711503.4891105667</v>
      </c>
      <c r="V549">
        <f t="shared" si="157"/>
        <v>7.7039638312183909</v>
      </c>
      <c r="W549">
        <f t="shared" si="161"/>
        <v>7.7039638312183913E-3</v>
      </c>
    </row>
    <row r="550" spans="2:23">
      <c r="B550" s="15">
        <v>43637</v>
      </c>
      <c r="C550" s="12">
        <f>VLOOKUP(B550,'Hash distribution and Revenue '!$B$130:$Q$748,16,0)</f>
        <v>11824644.989358084</v>
      </c>
      <c r="D550">
        <f>VLOOKUP(B550,'Hash distribution and Revenue '!A552:Q1170,3,0)</f>
        <v>56.304637069999998</v>
      </c>
      <c r="E550" s="12">
        <f t="shared" si="164"/>
        <v>56304637.07</v>
      </c>
      <c r="F550" s="12">
        <f t="shared" si="168"/>
        <v>2815231.8535000002</v>
      </c>
      <c r="G550">
        <f t="shared" si="150"/>
        <v>97970068.501800001</v>
      </c>
      <c r="H550">
        <f t="shared" si="162"/>
        <v>12442198.699728601</v>
      </c>
      <c r="I550" s="21">
        <f t="shared" si="165"/>
        <v>10738219.294000864</v>
      </c>
      <c r="J550">
        <f t="shared" si="163"/>
        <v>5878204.1101080002</v>
      </c>
      <c r="K550">
        <f t="shared" si="153"/>
        <v>5878204.1101080002</v>
      </c>
      <c r="L550">
        <f t="shared" si="154"/>
        <v>4198717.2215057146</v>
      </c>
      <c r="M550">
        <f t="shared" si="155"/>
        <v>2939102.0550540001</v>
      </c>
      <c r="N550">
        <f t="shared" si="151"/>
        <v>1394944.6287792565</v>
      </c>
      <c r="O550">
        <f t="shared" si="158"/>
        <v>2939102.0550539996</v>
      </c>
      <c r="P550" s="12">
        <f t="shared" si="156"/>
        <v>4334046.6838332564</v>
      </c>
      <c r="Q550" s="152">
        <f t="shared" si="166"/>
        <v>7490598.3055248279</v>
      </c>
      <c r="R550" s="152">
        <f t="shared" si="159"/>
        <v>8885542.9343040846</v>
      </c>
      <c r="S550" s="150">
        <f t="shared" si="167"/>
        <v>0.63347342032392506</v>
      </c>
      <c r="T550">
        <f t="shared" si="169"/>
        <v>69656718.704779804</v>
      </c>
      <c r="U550">
        <f t="shared" si="160"/>
        <v>10280487.563083341</v>
      </c>
      <c r="V550">
        <f t="shared" si="157"/>
        <v>6.7756240428628312</v>
      </c>
      <c r="W550">
        <f t="shared" si="161"/>
        <v>6.7756240428628314E-3</v>
      </c>
    </row>
    <row r="551" spans="2:23">
      <c r="B551" s="15">
        <v>43640</v>
      </c>
      <c r="C551" s="12">
        <f>VLOOKUP(B551,'Hash distribution and Revenue '!$B$130:$Q$748,16,0)</f>
        <v>12246112.84173502</v>
      </c>
      <c r="D551">
        <f>VLOOKUP(B551,'Hash distribution and Revenue '!A553:Q1171,3,0)</f>
        <v>53.722574629999997</v>
      </c>
      <c r="E551" s="12">
        <f t="shared" si="164"/>
        <v>53722574.629999995</v>
      </c>
      <c r="F551" s="12">
        <f t="shared" si="168"/>
        <v>2686128.7314999998</v>
      </c>
      <c r="G551">
        <f t="shared" si="150"/>
        <v>93477279.85619998</v>
      </c>
      <c r="H551">
        <f t="shared" si="162"/>
        <v>11871614.541737398</v>
      </c>
      <c r="I551" s="21">
        <f t="shared" si="165"/>
        <v>10245777.567095634</v>
      </c>
      <c r="J551">
        <f t="shared" si="163"/>
        <v>5608636.7913719984</v>
      </c>
      <c r="K551">
        <f t="shared" si="153"/>
        <v>5608636.7913719984</v>
      </c>
      <c r="L551">
        <f t="shared" si="154"/>
        <v>4006169.1366942851</v>
      </c>
      <c r="M551">
        <f t="shared" si="155"/>
        <v>2804318.3956859992</v>
      </c>
      <c r="N551">
        <f t="shared" si="151"/>
        <v>1330974.1581522503</v>
      </c>
      <c r="O551">
        <f t="shared" si="158"/>
        <v>2804318.3956859987</v>
      </c>
      <c r="P551" s="12">
        <f t="shared" si="156"/>
        <v>4135292.5538382493</v>
      </c>
      <c r="Q551" s="152">
        <f t="shared" si="166"/>
        <v>8110820.287896771</v>
      </c>
      <c r="R551" s="152">
        <f t="shared" si="159"/>
        <v>9441794.4460490216</v>
      </c>
      <c r="S551" s="150">
        <f t="shared" si="167"/>
        <v>0.66231794469955541</v>
      </c>
      <c r="T551">
        <f t="shared" si="169"/>
        <v>66462345.977758184</v>
      </c>
      <c r="U551">
        <f t="shared" si="160"/>
        <v>10772768.604201272</v>
      </c>
      <c r="V551">
        <f t="shared" si="157"/>
        <v>6.1694768002200044</v>
      </c>
      <c r="W551">
        <f t="shared" si="161"/>
        <v>6.1694768002200041E-3</v>
      </c>
    </row>
    <row r="552" spans="2:23">
      <c r="B552" s="15">
        <v>43643</v>
      </c>
      <c r="C552" s="12">
        <f>VLOOKUP(B552,'Hash distribution and Revenue '!$B$130:$Q$748,16,0)</f>
        <v>12500926.699993171</v>
      </c>
      <c r="D552">
        <f>VLOOKUP(B552,'Hash distribution and Revenue '!A554:Q1172,3,0)</f>
        <v>57.826747810000001</v>
      </c>
      <c r="E552" s="12">
        <f t="shared" si="164"/>
        <v>57826747.810000002</v>
      </c>
      <c r="F552" s="12">
        <f t="shared" si="168"/>
        <v>2891337.3905000002</v>
      </c>
      <c r="G552">
        <f t="shared" si="150"/>
        <v>100618541.1894</v>
      </c>
      <c r="H552">
        <f t="shared" si="162"/>
        <v>12778554.731053801</v>
      </c>
      <c r="I552" s="21">
        <f t="shared" si="165"/>
        <v>11028510.818223879</v>
      </c>
      <c r="J552">
        <f t="shared" si="163"/>
        <v>6037112.4713639999</v>
      </c>
      <c r="K552">
        <f t="shared" si="153"/>
        <v>6037112.4713639999</v>
      </c>
      <c r="L552">
        <f t="shared" si="154"/>
        <v>4312223.1938314289</v>
      </c>
      <c r="M552">
        <f t="shared" si="155"/>
        <v>3018556.2356819999</v>
      </c>
      <c r="N552">
        <f t="shared" si="151"/>
        <v>1432654.8478954993</v>
      </c>
      <c r="O552">
        <f t="shared" si="158"/>
        <v>3018556.2356819995</v>
      </c>
      <c r="P552" s="12">
        <f t="shared" si="156"/>
        <v>4451211.0835774988</v>
      </c>
      <c r="Q552" s="152">
        <f t="shared" si="166"/>
        <v>8049715.616415672</v>
      </c>
      <c r="R552" s="152">
        <f t="shared" si="159"/>
        <v>9482370.4643111713</v>
      </c>
      <c r="S552" s="150">
        <f t="shared" si="167"/>
        <v>0.64392951095538142</v>
      </c>
      <c r="T552">
        <f t="shared" si="169"/>
        <v>71539782.785663396</v>
      </c>
      <c r="U552">
        <f t="shared" si="160"/>
        <v>10915025.312206671</v>
      </c>
      <c r="V552">
        <f t="shared" si="157"/>
        <v>6.5542479966269847</v>
      </c>
      <c r="W552">
        <f t="shared" si="161"/>
        <v>6.554247996626985E-3</v>
      </c>
    </row>
    <row r="553" spans="2:23">
      <c r="B553" s="15">
        <v>43646</v>
      </c>
      <c r="C553" s="12">
        <f>VLOOKUP(B553,'Hash distribution and Revenue '!$B$130:$Q$748,16,0)</f>
        <v>12492108.665104372</v>
      </c>
      <c r="D553">
        <f>VLOOKUP(B553,'Hash distribution and Revenue '!A555:Q1173,3,0)</f>
        <v>59.739282950000003</v>
      </c>
      <c r="E553" s="12">
        <f t="shared" si="164"/>
        <v>59739282.950000003</v>
      </c>
      <c r="F553" s="12">
        <f t="shared" si="168"/>
        <v>2986964.1475</v>
      </c>
      <c r="G553">
        <f t="shared" si="150"/>
        <v>103946352.333</v>
      </c>
      <c r="H553">
        <f t="shared" si="162"/>
        <v>13201186.746291</v>
      </c>
      <c r="I553" s="21">
        <f t="shared" si="165"/>
        <v>11393262.689642036</v>
      </c>
      <c r="J553">
        <f t="shared" si="163"/>
        <v>6236781.1399800004</v>
      </c>
      <c r="K553">
        <f t="shared" si="153"/>
        <v>6236781.1399800004</v>
      </c>
      <c r="L553">
        <f t="shared" si="154"/>
        <v>4454843.6714142859</v>
      </c>
      <c r="M553">
        <f t="shared" si="155"/>
        <v>3118390.5699900002</v>
      </c>
      <c r="N553">
        <f t="shared" si="151"/>
        <v>1480037.8124207435</v>
      </c>
      <c r="O553">
        <f t="shared" si="158"/>
        <v>3118390.5699900007</v>
      </c>
      <c r="P553" s="12">
        <f t="shared" si="156"/>
        <v>4598428.3824107442</v>
      </c>
      <c r="Q553" s="152">
        <f t="shared" si="166"/>
        <v>7893680.2826936282</v>
      </c>
      <c r="R553" s="152">
        <f t="shared" si="159"/>
        <v>9373718.0951143727</v>
      </c>
      <c r="S553" s="150">
        <f t="shared" si="167"/>
        <v>0.63189334117337159</v>
      </c>
      <c r="T553">
        <f t="shared" si="169"/>
        <v>73905856.508763</v>
      </c>
      <c r="U553">
        <f t="shared" si="160"/>
        <v>10853755.907535117</v>
      </c>
      <c r="V553">
        <f t="shared" si="157"/>
        <v>6.8092425459332988</v>
      </c>
      <c r="W553">
        <f t="shared" si="161"/>
        <v>6.8092425459332986E-3</v>
      </c>
    </row>
    <row r="554" spans="2:23">
      <c r="B554" s="15">
        <v>43649</v>
      </c>
      <c r="C554" s="12">
        <f>VLOOKUP(B554,'Hash distribution and Revenue '!$B$130:$Q$748,16,0)</f>
        <v>13852932.304579137</v>
      </c>
      <c r="D554">
        <f>VLOOKUP(B554,'Hash distribution and Revenue '!A556:Q1174,3,0)</f>
        <v>59.910359249999999</v>
      </c>
      <c r="E554" s="12">
        <f t="shared" si="164"/>
        <v>59910359.25</v>
      </c>
      <c r="F554" s="12">
        <f t="shared" si="168"/>
        <v>2995517.9624999999</v>
      </c>
      <c r="G554">
        <f t="shared" si="150"/>
        <v>104244025.09499998</v>
      </c>
      <c r="H554">
        <f t="shared" si="162"/>
        <v>13238991.187064998</v>
      </c>
      <c r="I554" s="21">
        <f t="shared" si="165"/>
        <v>11425889.750591248</v>
      </c>
      <c r="J554">
        <f t="shared" si="163"/>
        <v>6254641.5056999987</v>
      </c>
      <c r="K554">
        <f t="shared" si="153"/>
        <v>6254641.5056999987</v>
      </c>
      <c r="L554">
        <f t="shared" si="154"/>
        <v>4467601.0754999993</v>
      </c>
      <c r="M554">
        <f t="shared" si="155"/>
        <v>3127320.7528499993</v>
      </c>
      <c r="N554">
        <f t="shared" si="151"/>
        <v>1484276.2193835615</v>
      </c>
      <c r="O554">
        <f t="shared" si="158"/>
        <v>3127320.7528499993</v>
      </c>
      <c r="P554" s="12">
        <f t="shared" si="156"/>
        <v>4611596.9722335609</v>
      </c>
      <c r="Q554" s="152">
        <f t="shared" si="166"/>
        <v>9241335.3323455751</v>
      </c>
      <c r="R554" s="152">
        <f t="shared" si="159"/>
        <v>10725611.551729137</v>
      </c>
      <c r="S554" s="150">
        <f t="shared" si="167"/>
        <v>0.66710319007989505</v>
      </c>
      <c r="T554">
        <f t="shared" si="169"/>
        <v>74117501.842544988</v>
      </c>
      <c r="U554">
        <f t="shared" si="160"/>
        <v>12209887.771112699</v>
      </c>
      <c r="V554">
        <f t="shared" si="157"/>
        <v>6.0702852664951719</v>
      </c>
      <c r="W554">
        <f t="shared" si="161"/>
        <v>6.0702852664951722E-3</v>
      </c>
    </row>
    <row r="555" spans="2:23">
      <c r="B555" s="15">
        <v>43652</v>
      </c>
      <c r="C555" s="12">
        <f>VLOOKUP(B555,'Hash distribution and Revenue '!$B$130:$Q$748,16,0)</f>
        <v>13784314.821352268</v>
      </c>
      <c r="D555">
        <f>VLOOKUP(B555,'Hash distribution and Revenue '!A557:Q1175,3,0)</f>
        <v>63.617010319999999</v>
      </c>
      <c r="E555" s="12">
        <f t="shared" si="164"/>
        <v>63617010.32</v>
      </c>
      <c r="F555" s="12">
        <f t="shared" si="168"/>
        <v>3180850.5159999998</v>
      </c>
      <c r="G555">
        <f t="shared" si="150"/>
        <v>110693597.95679998</v>
      </c>
      <c r="H555">
        <f t="shared" si="162"/>
        <v>14058086.940513598</v>
      </c>
      <c r="I555" s="21">
        <f t="shared" si="165"/>
        <v>12132809.004622113</v>
      </c>
      <c r="J555">
        <f t="shared" si="163"/>
        <v>6641615.8774079988</v>
      </c>
      <c r="K555">
        <f t="shared" si="153"/>
        <v>6641615.8774079988</v>
      </c>
      <c r="L555">
        <f t="shared" si="154"/>
        <v>4744011.3410057137</v>
      </c>
      <c r="M555">
        <f t="shared" si="155"/>
        <v>3320807.9387039994</v>
      </c>
      <c r="N555">
        <f t="shared" si="151"/>
        <v>1576108.3182998043</v>
      </c>
      <c r="O555">
        <f t="shared" si="158"/>
        <v>3320807.9387039994</v>
      </c>
      <c r="P555" s="12">
        <f t="shared" si="156"/>
        <v>4896916.2570038037</v>
      </c>
      <c r="Q555" s="152">
        <f t="shared" si="166"/>
        <v>8887398.564348463</v>
      </c>
      <c r="R555" s="152">
        <f t="shared" si="159"/>
        <v>10463506.882648269</v>
      </c>
      <c r="S555" s="150">
        <f t="shared" si="167"/>
        <v>0.64474721301211491</v>
      </c>
      <c r="T555">
        <f t="shared" si="169"/>
        <v>78703148.147284791</v>
      </c>
      <c r="U555">
        <f t="shared" si="160"/>
        <v>12039615.200948073</v>
      </c>
      <c r="V555">
        <f t="shared" si="157"/>
        <v>6.5370152478865959</v>
      </c>
      <c r="W555">
        <f t="shared" si="161"/>
        <v>6.537015247886596E-3</v>
      </c>
    </row>
    <row r="556" spans="2:23">
      <c r="B556" s="15">
        <v>43655</v>
      </c>
      <c r="C556" s="12">
        <f>VLOOKUP(B556,'Hash distribution and Revenue '!$B$130:$Q$748,16,0)</f>
        <v>13908182.183333995</v>
      </c>
      <c r="D556">
        <f>VLOOKUP(B556,'Hash distribution and Revenue '!A558:Q1176,3,0)</f>
        <v>65.363801559999999</v>
      </c>
      <c r="E556" s="12">
        <f t="shared" si="164"/>
        <v>65363801.560000002</v>
      </c>
      <c r="F556" s="12">
        <f t="shared" si="168"/>
        <v>3268190.0780000002</v>
      </c>
      <c r="G556">
        <f t="shared" si="150"/>
        <v>113733014.71439999</v>
      </c>
      <c r="H556">
        <f t="shared" si="162"/>
        <v>14444092.8687288</v>
      </c>
      <c r="I556" s="21">
        <f t="shared" si="165"/>
        <v>12465950.791374771</v>
      </c>
      <c r="J556">
        <f t="shared" si="163"/>
        <v>6823980.8828639993</v>
      </c>
      <c r="K556">
        <f t="shared" si="153"/>
        <v>6823980.8828639993</v>
      </c>
      <c r="L556">
        <f t="shared" si="154"/>
        <v>4874272.0591885708</v>
      </c>
      <c r="M556">
        <f t="shared" si="155"/>
        <v>3411990.4414319997</v>
      </c>
      <c r="N556">
        <f t="shared" si="151"/>
        <v>1619384.9858113504</v>
      </c>
      <c r="O556">
        <f t="shared" si="158"/>
        <v>3411990.4414319997</v>
      </c>
      <c r="P556" s="12">
        <f t="shared" si="156"/>
        <v>5031375.4272433501</v>
      </c>
      <c r="Q556" s="152">
        <f t="shared" si="166"/>
        <v>8876806.7560906447</v>
      </c>
      <c r="R556" s="152">
        <f t="shared" si="159"/>
        <v>10496191.741901996</v>
      </c>
      <c r="S556" s="150">
        <f t="shared" si="167"/>
        <v>0.63824349142676706</v>
      </c>
      <c r="T556">
        <f t="shared" si="169"/>
        <v>80864173.461938396</v>
      </c>
      <c r="U556">
        <f t="shared" si="160"/>
        <v>12115576.727713346</v>
      </c>
      <c r="V556">
        <f t="shared" si="157"/>
        <v>6.6743973711931108</v>
      </c>
      <c r="W556">
        <f t="shared" si="161"/>
        <v>6.6743973711931104E-3</v>
      </c>
    </row>
    <row r="557" spans="2:23">
      <c r="B557" s="15">
        <v>43658</v>
      </c>
      <c r="C557" s="12">
        <f>VLOOKUP(B557,'Hash distribution and Revenue '!$B$130:$Q$748,16,0)</f>
        <v>13284361.962139636</v>
      </c>
      <c r="D557">
        <f>VLOOKUP(B557,'Hash distribution and Revenue '!A559:Q1177,3,0)</f>
        <v>66.436142989999993</v>
      </c>
      <c r="E557" s="12">
        <f t="shared" si="164"/>
        <v>66436142.989999995</v>
      </c>
      <c r="F557" s="12">
        <f t="shared" si="168"/>
        <v>3321807.1494999998</v>
      </c>
      <c r="G557">
        <f t="shared" si="150"/>
        <v>115598888.8026</v>
      </c>
      <c r="H557">
        <f t="shared" si="162"/>
        <v>14681058.8779302</v>
      </c>
      <c r="I557" s="21">
        <f t="shared" si="165"/>
        <v>12670463.91911355</v>
      </c>
      <c r="J557">
        <f t="shared" si="163"/>
        <v>6935933.3281559991</v>
      </c>
      <c r="K557">
        <f t="shared" si="153"/>
        <v>6935933.3281559991</v>
      </c>
      <c r="L557">
        <f t="shared" si="154"/>
        <v>4954238.0915399995</v>
      </c>
      <c r="M557">
        <f t="shared" si="155"/>
        <v>3467966.6640779995</v>
      </c>
      <c r="N557">
        <f t="shared" si="151"/>
        <v>1645952.192276712</v>
      </c>
      <c r="O557">
        <f t="shared" si="158"/>
        <v>3467966.6640779995</v>
      </c>
      <c r="P557" s="12">
        <f t="shared" si="156"/>
        <v>5113918.8563547116</v>
      </c>
      <c r="Q557" s="152">
        <f t="shared" si="166"/>
        <v>8170443.1057849247</v>
      </c>
      <c r="R557" s="152">
        <f t="shared" si="159"/>
        <v>9816395.2980616372</v>
      </c>
      <c r="S557" s="150">
        <f t="shared" si="167"/>
        <v>0.61504219239664248</v>
      </c>
      <c r="T557">
        <f t="shared" si="169"/>
        <v>82190809.938648596</v>
      </c>
      <c r="U557">
        <f t="shared" si="160"/>
        <v>11462347.49033835</v>
      </c>
      <c r="V557">
        <f t="shared" si="157"/>
        <v>7.1705041229929121</v>
      </c>
      <c r="W557">
        <f t="shared" si="161"/>
        <v>7.1705041229929121E-3</v>
      </c>
    </row>
    <row r="558" spans="2:23">
      <c r="B558" s="15">
        <v>43661</v>
      </c>
      <c r="C558" s="12">
        <f>VLOOKUP(B558,'Hash distribution and Revenue '!$B$130:$Q$748,16,0)</f>
        <v>11851916.850122854</v>
      </c>
      <c r="D558">
        <f>VLOOKUP(B558,'Hash distribution and Revenue '!A560:Q1178,3,0)</f>
        <v>64.282328419999999</v>
      </c>
      <c r="E558" s="12">
        <f t="shared" si="164"/>
        <v>64282328.420000002</v>
      </c>
      <c r="F558" s="12">
        <f t="shared" si="168"/>
        <v>3214116.4210000001</v>
      </c>
      <c r="G558">
        <f t="shared" si="150"/>
        <v>111851251.4508</v>
      </c>
      <c r="H558">
        <f t="shared" si="162"/>
        <v>14205108.934251601</v>
      </c>
      <c r="I558" s="21">
        <f t="shared" si="165"/>
        <v>12259696.096518043</v>
      </c>
      <c r="J558">
        <f t="shared" si="163"/>
        <v>6711075.0870479997</v>
      </c>
      <c r="K558">
        <f t="shared" si="153"/>
        <v>6711075.0870479997</v>
      </c>
      <c r="L558">
        <f t="shared" si="154"/>
        <v>4793625.0621771431</v>
      </c>
      <c r="M558">
        <f t="shared" si="155"/>
        <v>3355537.5435239999</v>
      </c>
      <c r="N558">
        <f t="shared" si="151"/>
        <v>1592591.5416774952</v>
      </c>
      <c r="O558">
        <f t="shared" si="158"/>
        <v>3355537.5435239999</v>
      </c>
      <c r="P558" s="12">
        <f t="shared" si="156"/>
        <v>4948129.0852014953</v>
      </c>
      <c r="Q558" s="152">
        <f t="shared" si="166"/>
        <v>6903787.7649213588</v>
      </c>
      <c r="R558" s="152">
        <f t="shared" si="159"/>
        <v>8496379.3065988533</v>
      </c>
      <c r="S558" s="150">
        <f t="shared" si="167"/>
        <v>0.58250389808040171</v>
      </c>
      <c r="T558">
        <f t="shared" si="169"/>
        <v>79526239.781518802</v>
      </c>
      <c r="U558">
        <f t="shared" si="160"/>
        <v>10088970.848276349</v>
      </c>
      <c r="V558">
        <f t="shared" si="157"/>
        <v>7.8824927713122959</v>
      </c>
      <c r="W558">
        <f t="shared" si="161"/>
        <v>7.8824927713122966E-3</v>
      </c>
    </row>
    <row r="559" spans="2:23">
      <c r="B559" s="15">
        <v>43664</v>
      </c>
      <c r="C559" s="12">
        <f>VLOOKUP(B559,'Hash distribution and Revenue '!$B$130:$Q$748,16,0)</f>
        <v>11804745.794440966</v>
      </c>
      <c r="D559">
        <f>VLOOKUP(B559,'Hash distribution and Revenue '!A561:Q1179,3,0)</f>
        <v>65.39873403</v>
      </c>
      <c r="E559" s="12">
        <f t="shared" si="164"/>
        <v>65398734.030000001</v>
      </c>
      <c r="F559" s="12">
        <f t="shared" si="168"/>
        <v>3269936.7015</v>
      </c>
      <c r="G559">
        <f t="shared" si="150"/>
        <v>113793797.21219999</v>
      </c>
      <c r="H559">
        <f t="shared" si="162"/>
        <v>14451812.245949399</v>
      </c>
      <c r="I559" s="21">
        <f t="shared" si="165"/>
        <v>12472612.98729435</v>
      </c>
      <c r="J559">
        <f t="shared" si="163"/>
        <v>6827627.8327319985</v>
      </c>
      <c r="K559">
        <f t="shared" si="153"/>
        <v>6827627.8327319985</v>
      </c>
      <c r="L559">
        <f t="shared" si="154"/>
        <v>4876877.0233799992</v>
      </c>
      <c r="M559">
        <f t="shared" si="155"/>
        <v>3413813.9163659993</v>
      </c>
      <c r="N559">
        <f t="shared" si="151"/>
        <v>1620250.4360465752</v>
      </c>
      <c r="O559">
        <f t="shared" si="158"/>
        <v>3413813.9163659988</v>
      </c>
      <c r="P559" s="12">
        <f t="shared" si="156"/>
        <v>5034064.352412574</v>
      </c>
      <c r="Q559" s="152">
        <f t="shared" si="166"/>
        <v>6770681.4420283921</v>
      </c>
      <c r="R559" s="152">
        <f t="shared" si="159"/>
        <v>8390931.8780749664</v>
      </c>
      <c r="S559" s="150">
        <f t="shared" si="167"/>
        <v>0.57355588675334357</v>
      </c>
      <c r="T559">
        <f t="shared" si="169"/>
        <v>80907389.817874193</v>
      </c>
      <c r="U559">
        <f t="shared" si="160"/>
        <v>10011182.314121541</v>
      </c>
      <c r="V559">
        <f t="shared" si="157"/>
        <v>8.0817017690056563</v>
      </c>
      <c r="W559">
        <f t="shared" si="161"/>
        <v>8.0817017690056562E-3</v>
      </c>
    </row>
    <row r="560" spans="2:23">
      <c r="B560" s="15">
        <v>43667</v>
      </c>
      <c r="C560" s="12">
        <f>VLOOKUP(B560,'Hash distribution and Revenue '!$B$130:$Q$748,16,0)</f>
        <v>11152913.496809887</v>
      </c>
      <c r="D560">
        <f>VLOOKUP(B560,'Hash distribution and Revenue '!A562:Q1180,3,0)</f>
        <v>62.180292389999998</v>
      </c>
      <c r="E560" s="12">
        <f t="shared" si="164"/>
        <v>62180292.390000001</v>
      </c>
      <c r="F560" s="12">
        <f t="shared" si="168"/>
        <v>3109014.6195</v>
      </c>
      <c r="G560">
        <f t="shared" si="150"/>
        <v>108193708.7586</v>
      </c>
      <c r="H560">
        <f t="shared" si="162"/>
        <v>13740601.0123422</v>
      </c>
      <c r="I560" s="21">
        <f t="shared" si="165"/>
        <v>11858803.292147979</v>
      </c>
      <c r="J560">
        <f t="shared" si="163"/>
        <v>6491622.5255159996</v>
      </c>
      <c r="K560">
        <f t="shared" si="153"/>
        <v>6491622.5255159996</v>
      </c>
      <c r="L560">
        <f t="shared" si="154"/>
        <v>4636873.2325114282</v>
      </c>
      <c r="M560">
        <f t="shared" si="155"/>
        <v>3245811.2627579998</v>
      </c>
      <c r="N560">
        <f t="shared" si="151"/>
        <v>1540513.7018735812</v>
      </c>
      <c r="O560">
        <f t="shared" si="158"/>
        <v>3245811.2627579998</v>
      </c>
      <c r="P560" s="12">
        <f t="shared" si="156"/>
        <v>4786324.9646315807</v>
      </c>
      <c r="Q560" s="152">
        <f t="shared" si="166"/>
        <v>6366588.532178306</v>
      </c>
      <c r="R560" s="152">
        <f t="shared" si="159"/>
        <v>7907102.2340518869</v>
      </c>
      <c r="S560" s="150">
        <f t="shared" si="167"/>
        <v>0.5708453252147403</v>
      </c>
      <c r="T560">
        <f t="shared" si="169"/>
        <v>76925726.927364588</v>
      </c>
      <c r="U560">
        <f t="shared" si="160"/>
        <v>9447615.9359254688</v>
      </c>
      <c r="V560">
        <f t="shared" si="157"/>
        <v>8.1423427295395339</v>
      </c>
      <c r="W560">
        <f t="shared" si="161"/>
        <v>8.1423427295395333E-3</v>
      </c>
    </row>
    <row r="561" spans="2:23">
      <c r="B561" s="15">
        <v>43670</v>
      </c>
      <c r="C561" s="12">
        <f>VLOOKUP(B561,'Hash distribution and Revenue '!$B$130:$Q$748,16,0)</f>
        <v>10941183.283554701</v>
      </c>
      <c r="D561">
        <f>VLOOKUP(B561,'Hash distribution and Revenue '!A563:Q1181,3,0)</f>
        <v>65.527471689999999</v>
      </c>
      <c r="E561" s="12">
        <f t="shared" si="164"/>
        <v>65527471.689999998</v>
      </c>
      <c r="F561" s="12">
        <f t="shared" si="168"/>
        <v>3276373.5844999999</v>
      </c>
      <c r="G561">
        <f t="shared" si="150"/>
        <v>114017800.74059999</v>
      </c>
      <c r="H561">
        <f t="shared" si="162"/>
        <v>14480260.694056198</v>
      </c>
      <c r="I561" s="21">
        <f t="shared" si="165"/>
        <v>12497165.374032192</v>
      </c>
      <c r="J561">
        <f t="shared" si="163"/>
        <v>6841068.0444359994</v>
      </c>
      <c r="K561">
        <f t="shared" si="153"/>
        <v>6841068.0444359994</v>
      </c>
      <c r="L561">
        <f t="shared" si="154"/>
        <v>4886477.1745971423</v>
      </c>
      <c r="M561">
        <f t="shared" si="155"/>
        <v>3420534.0222179997</v>
      </c>
      <c r="N561">
        <f t="shared" si="151"/>
        <v>1623439.9052747556</v>
      </c>
      <c r="O561">
        <f t="shared" si="158"/>
        <v>3420534.0222180001</v>
      </c>
      <c r="P561" s="12">
        <f t="shared" si="156"/>
        <v>5043973.9274927555</v>
      </c>
      <c r="Q561" s="152">
        <f t="shared" si="166"/>
        <v>5897209.3560619457</v>
      </c>
      <c r="R561" s="152">
        <f t="shared" si="159"/>
        <v>7520649.261336701</v>
      </c>
      <c r="S561" s="150">
        <f t="shared" si="167"/>
        <v>0.53899191734826601</v>
      </c>
      <c r="T561">
        <f t="shared" si="169"/>
        <v>81066656.326566592</v>
      </c>
      <c r="U561">
        <f t="shared" si="160"/>
        <v>9144089.1666114572</v>
      </c>
      <c r="V561">
        <f t="shared" si="157"/>
        <v>8.8654708904820989</v>
      </c>
      <c r="W561">
        <f t="shared" si="161"/>
        <v>8.8654708904820981E-3</v>
      </c>
    </row>
    <row r="562" spans="2:23">
      <c r="B562" s="15">
        <v>43673</v>
      </c>
      <c r="C562" s="12">
        <f>VLOOKUP(B562,'Hash distribution and Revenue '!$B$130:$Q$748,16,0)</f>
        <v>10712819.270976875</v>
      </c>
      <c r="D562">
        <f>VLOOKUP(B562,'Hash distribution and Revenue '!A564:Q1182,3,0)</f>
        <v>66.422512069999996</v>
      </c>
      <c r="E562" s="12">
        <f t="shared" si="164"/>
        <v>66422512.069999993</v>
      </c>
      <c r="F562" s="12">
        <f t="shared" si="168"/>
        <v>3321125.6034999997</v>
      </c>
      <c r="G562">
        <f t="shared" si="150"/>
        <v>115575171.00179999</v>
      </c>
      <c r="H562">
        <f t="shared" si="162"/>
        <v>14678046.717228599</v>
      </c>
      <c r="I562" s="21">
        <f t="shared" si="165"/>
        <v>12667864.278733006</v>
      </c>
      <c r="J562">
        <f t="shared" si="163"/>
        <v>6934510.2601079987</v>
      </c>
      <c r="K562">
        <f t="shared" si="153"/>
        <v>6934510.2601079987</v>
      </c>
      <c r="L562">
        <f t="shared" si="154"/>
        <v>4953221.6143628564</v>
      </c>
      <c r="M562">
        <f t="shared" si="155"/>
        <v>3467255.1300539994</v>
      </c>
      <c r="N562">
        <f t="shared" si="151"/>
        <v>1645614.4869005869</v>
      </c>
      <c r="O562">
        <f t="shared" si="158"/>
        <v>3467255.1300539998</v>
      </c>
      <c r="P562" s="12">
        <f t="shared" si="156"/>
        <v>5112869.6169545865</v>
      </c>
      <c r="Q562" s="152">
        <f t="shared" si="166"/>
        <v>5599949.6540222885</v>
      </c>
      <c r="R562" s="152">
        <f t="shared" si="159"/>
        <v>7245564.1409228751</v>
      </c>
      <c r="S562" s="150">
        <f t="shared" si="167"/>
        <v>0.52273351322127204</v>
      </c>
      <c r="T562">
        <f t="shared" si="169"/>
        <v>82173946.582279786</v>
      </c>
      <c r="U562">
        <f t="shared" si="160"/>
        <v>8891178.6278234627</v>
      </c>
      <c r="V562">
        <f t="shared" si="157"/>
        <v>9.2421882432021008</v>
      </c>
      <c r="W562">
        <f t="shared" si="161"/>
        <v>9.242188243202101E-3</v>
      </c>
    </row>
    <row r="563" spans="2:23">
      <c r="B563" s="15">
        <v>43676</v>
      </c>
      <c r="C563" s="12">
        <f>VLOOKUP(B563,'Hash distribution and Revenue '!$B$130:$Q$748,16,0)</f>
        <v>11346296.182461279</v>
      </c>
      <c r="D563">
        <f>VLOOKUP(B563,'Hash distribution and Revenue '!A565:Q1183,3,0)</f>
        <v>69.400228240000004</v>
      </c>
      <c r="E563" s="12">
        <f t="shared" si="164"/>
        <v>69400228.24000001</v>
      </c>
      <c r="F563" s="12">
        <f t="shared" si="168"/>
        <v>3470011.4120000005</v>
      </c>
      <c r="G563">
        <f t="shared" si="150"/>
        <v>120756397.1376</v>
      </c>
      <c r="H563">
        <f t="shared" si="162"/>
        <v>15336062.436475201</v>
      </c>
      <c r="I563" s="21">
        <f t="shared" si="165"/>
        <v>13235763.671974801</v>
      </c>
      <c r="J563">
        <f t="shared" si="163"/>
        <v>7245383.8282559998</v>
      </c>
      <c r="K563">
        <f t="shared" si="153"/>
        <v>7245383.8282559998</v>
      </c>
      <c r="L563">
        <f t="shared" si="154"/>
        <v>5175274.16304</v>
      </c>
      <c r="M563">
        <f t="shared" si="155"/>
        <v>3622691.9141279999</v>
      </c>
      <c r="N563">
        <f t="shared" si="151"/>
        <v>1719387.2593315069</v>
      </c>
      <c r="O563">
        <f t="shared" si="158"/>
        <v>3622691.9141279999</v>
      </c>
      <c r="P563" s="12">
        <f t="shared" si="156"/>
        <v>5342079.1734595066</v>
      </c>
      <c r="Q563" s="152">
        <f t="shared" si="166"/>
        <v>6004217.0090017719</v>
      </c>
      <c r="R563" s="152">
        <f t="shared" si="159"/>
        <v>7723604.2683332786</v>
      </c>
      <c r="S563" s="150">
        <f t="shared" si="167"/>
        <v>0.52917858942223694</v>
      </c>
      <c r="T563">
        <f t="shared" si="169"/>
        <v>85857798.364833593</v>
      </c>
      <c r="U563">
        <f t="shared" si="160"/>
        <v>9442991.5276647862</v>
      </c>
      <c r="V563">
        <f t="shared" si="157"/>
        <v>9.0922244410893676</v>
      </c>
      <c r="W563">
        <f t="shared" si="161"/>
        <v>9.0922244410893676E-3</v>
      </c>
    </row>
    <row r="564" spans="2:23">
      <c r="B564" s="14">
        <v>43679</v>
      </c>
      <c r="C564" s="12">
        <f>VLOOKUP(B564,'Hash distribution and Revenue '!$B$130:$Q$748,16,0)</f>
        <v>12877996.569340724</v>
      </c>
      <c r="D564">
        <f>VLOOKUP(B564,'Hash distribution and Revenue '!A566:Q1184,3,0)</f>
        <v>71.948489159999994</v>
      </c>
      <c r="E564" s="12">
        <f t="shared" si="164"/>
        <v>71948489.159999996</v>
      </c>
      <c r="F564" s="12">
        <f>E564/50</f>
        <v>1438969.7831999999</v>
      </c>
      <c r="G564">
        <f t="shared" ref="G564:G594" si="170">F564*3.25*24</f>
        <v>112239643.0896</v>
      </c>
      <c r="H564">
        <f t="shared" si="162"/>
        <v>14254434.672379199</v>
      </c>
      <c r="I564" s="21">
        <f t="shared" si="165"/>
        <v>12302266.594356515</v>
      </c>
      <c r="J564">
        <f t="shared" si="163"/>
        <v>6734378.5853759991</v>
      </c>
      <c r="K564">
        <f t="shared" si="153"/>
        <v>6734378.5853759991</v>
      </c>
      <c r="L564">
        <f t="shared" si="154"/>
        <v>4810270.4181257142</v>
      </c>
      <c r="M564">
        <f t="shared" si="155"/>
        <v>3367189.2926879996</v>
      </c>
      <c r="N564">
        <f t="shared" ref="N564:N594" si="171">F564*6000/7/547.5</f>
        <v>2252790.267240704</v>
      </c>
      <c r="O564">
        <f t="shared" si="158"/>
        <v>3367189.292688</v>
      </c>
      <c r="P564" s="12">
        <f t="shared" si="156"/>
        <v>5619979.5599287041</v>
      </c>
      <c r="Q564" s="152">
        <f t="shared" si="166"/>
        <v>7258017.0094120204</v>
      </c>
      <c r="R564" s="152">
        <f t="shared" si="159"/>
        <v>9510807.2766527236</v>
      </c>
      <c r="S564" s="150">
        <f t="shared" si="167"/>
        <v>0.56359830275863998</v>
      </c>
      <c r="T564">
        <f t="shared" si="169"/>
        <v>79802386.236705601</v>
      </c>
      <c r="U564">
        <f t="shared" si="160"/>
        <v>11763597.543893427</v>
      </c>
      <c r="V564">
        <f t="shared" si="157"/>
        <v>6.7838419275174564</v>
      </c>
      <c r="W564">
        <f t="shared" si="161"/>
        <v>6.7838419275174566E-3</v>
      </c>
    </row>
    <row r="565" spans="2:23">
      <c r="B565" s="15">
        <v>43682</v>
      </c>
      <c r="C565" s="12">
        <f>VLOOKUP(B565,'Hash distribution and Revenue '!$B$130:$Q$748,16,0)</f>
        <v>13233680.52721151</v>
      </c>
      <c r="D565">
        <f>VLOOKUP(B565,'Hash distribution and Revenue '!A567:Q1185,3,0)</f>
        <v>72.972666939999996</v>
      </c>
      <c r="E565" s="12">
        <f t="shared" si="164"/>
        <v>72972666.939999998</v>
      </c>
      <c r="F565" s="12">
        <f t="shared" ref="F565:F594" si="172">E565/50</f>
        <v>1459453.3388</v>
      </c>
      <c r="G565">
        <f t="shared" si="170"/>
        <v>113837360.42639999</v>
      </c>
      <c r="H565">
        <f t="shared" si="162"/>
        <v>14457344.774152799</v>
      </c>
      <c r="I565" s="21">
        <f t="shared" si="165"/>
        <v>12477387.826736486</v>
      </c>
      <c r="J565">
        <f t="shared" si="163"/>
        <v>6830241.6255839989</v>
      </c>
      <c r="K565">
        <f t="shared" si="153"/>
        <v>6830241.6255839989</v>
      </c>
      <c r="L565">
        <f t="shared" si="154"/>
        <v>4878744.0182742858</v>
      </c>
      <c r="M565">
        <f t="shared" si="155"/>
        <v>3415120.8127919994</v>
      </c>
      <c r="N565">
        <f t="shared" si="171"/>
        <v>2284858.4560469668</v>
      </c>
      <c r="O565">
        <f t="shared" si="158"/>
        <v>3415120.8127919994</v>
      </c>
      <c r="P565" s="12">
        <f t="shared" si="156"/>
        <v>5699979.2688389663</v>
      </c>
      <c r="Q565" s="152">
        <f t="shared" si="166"/>
        <v>7533701.2583725434</v>
      </c>
      <c r="R565" s="152">
        <f t="shared" si="159"/>
        <v>9818559.7144195102</v>
      </c>
      <c r="S565" s="150">
        <f t="shared" si="167"/>
        <v>0.56928238843921841</v>
      </c>
      <c r="T565">
        <f t="shared" si="169"/>
        <v>80938363.263170391</v>
      </c>
      <c r="U565">
        <f t="shared" si="160"/>
        <v>12103418.170466477</v>
      </c>
      <c r="V565">
        <f t="shared" si="157"/>
        <v>6.6872318318033415</v>
      </c>
      <c r="W565">
        <f t="shared" si="161"/>
        <v>6.6872318318033416E-3</v>
      </c>
    </row>
    <row r="566" spans="2:23">
      <c r="B566" s="15">
        <v>43685</v>
      </c>
      <c r="C566" s="12">
        <f>VLOOKUP(B566,'Hash distribution and Revenue '!$B$130:$Q$748,16,0)</f>
        <v>13616953.411321906</v>
      </c>
      <c r="D566">
        <f>VLOOKUP(B566,'Hash distribution and Revenue '!A568:Q1186,3,0)</f>
        <v>74.077368969999995</v>
      </c>
      <c r="E566" s="12">
        <f t="shared" si="164"/>
        <v>74077368.969999999</v>
      </c>
      <c r="F566" s="12">
        <f t="shared" si="172"/>
        <v>1481547.3794</v>
      </c>
      <c r="G566">
        <f t="shared" si="170"/>
        <v>115560695.5932</v>
      </c>
      <c r="H566">
        <f t="shared" si="162"/>
        <v>14676208.340336399</v>
      </c>
      <c r="I566" s="21">
        <f t="shared" si="165"/>
        <v>12666277.670554671</v>
      </c>
      <c r="J566">
        <f t="shared" si="163"/>
        <v>6933641.7355919993</v>
      </c>
      <c r="K566">
        <f t="shared" si="153"/>
        <v>6933641.7355919993</v>
      </c>
      <c r="L566">
        <f t="shared" si="154"/>
        <v>4952601.2397085717</v>
      </c>
      <c r="M566">
        <f t="shared" si="155"/>
        <v>3466820.8677959996</v>
      </c>
      <c r="N566">
        <f t="shared" si="171"/>
        <v>2319447.9520939337</v>
      </c>
      <c r="O566">
        <f t="shared" si="158"/>
        <v>3466820.8677959992</v>
      </c>
      <c r="P566" s="12">
        <f t="shared" si="156"/>
        <v>5786268.8198899329</v>
      </c>
      <c r="Q566" s="152">
        <f t="shared" si="166"/>
        <v>7830684.5914319735</v>
      </c>
      <c r="R566" s="152">
        <f t="shared" si="159"/>
        <v>10150132.543525908</v>
      </c>
      <c r="S566" s="150">
        <f t="shared" si="167"/>
        <v>0.5750687657432314</v>
      </c>
      <c r="T566">
        <f t="shared" si="169"/>
        <v>82163654.566765189</v>
      </c>
      <c r="U566">
        <f t="shared" si="160"/>
        <v>12469580.495619841</v>
      </c>
      <c r="V566">
        <f t="shared" si="157"/>
        <v>6.5891274045367139</v>
      </c>
      <c r="W566">
        <f t="shared" si="161"/>
        <v>6.5891274045367142E-3</v>
      </c>
    </row>
    <row r="567" spans="2:23">
      <c r="B567" s="15">
        <v>43688</v>
      </c>
      <c r="C567" s="12">
        <f>VLOOKUP(B567,'Hash distribution and Revenue '!$B$130:$Q$748,16,0)</f>
        <v>13199629.677752217</v>
      </c>
      <c r="D567">
        <f>VLOOKUP(B567,'Hash distribution and Revenue '!A569:Q1187,3,0)</f>
        <v>74.566507450000003</v>
      </c>
      <c r="E567" s="12">
        <f t="shared" si="164"/>
        <v>74566507.450000003</v>
      </c>
      <c r="F567" s="12">
        <f t="shared" si="172"/>
        <v>1491330.149</v>
      </c>
      <c r="G567">
        <f t="shared" si="170"/>
        <v>116323751.62199999</v>
      </c>
      <c r="H567">
        <f t="shared" si="162"/>
        <v>14773116.455993999</v>
      </c>
      <c r="I567" s="21">
        <f t="shared" si="165"/>
        <v>12749914.061711356</v>
      </c>
      <c r="J567">
        <f t="shared" si="163"/>
        <v>6979425.0973199997</v>
      </c>
      <c r="K567">
        <f t="shared" si="153"/>
        <v>6979425.0973199997</v>
      </c>
      <c r="L567">
        <f t="shared" si="154"/>
        <v>4985303.6409428567</v>
      </c>
      <c r="M567">
        <f t="shared" si="155"/>
        <v>3489712.5486599999</v>
      </c>
      <c r="N567">
        <f t="shared" si="171"/>
        <v>2334763.4426614484</v>
      </c>
      <c r="O567">
        <f t="shared" si="158"/>
        <v>3489712.5486599999</v>
      </c>
      <c r="P567" s="12">
        <f t="shared" si="156"/>
        <v>5824475.9913214482</v>
      </c>
      <c r="Q567" s="152">
        <f t="shared" si="166"/>
        <v>7375153.686430769</v>
      </c>
      <c r="R567" s="152">
        <f t="shared" si="159"/>
        <v>9709917.1290922165</v>
      </c>
      <c r="S567" s="150">
        <f t="shared" si="167"/>
        <v>0.55873943939968884</v>
      </c>
      <c r="T567">
        <f t="shared" si="169"/>
        <v>82706187.403241992</v>
      </c>
      <c r="U567">
        <f t="shared" si="160"/>
        <v>12044680.571753666</v>
      </c>
      <c r="V567">
        <f t="shared" si="157"/>
        <v>6.8666152589549529</v>
      </c>
      <c r="W567">
        <f t="shared" si="161"/>
        <v>6.8666152589549534E-3</v>
      </c>
    </row>
    <row r="568" spans="2:23">
      <c r="B568" s="15">
        <v>43691</v>
      </c>
      <c r="C568" s="12">
        <f>VLOOKUP(B568,'Hash distribution and Revenue '!$B$130:$Q$748,16,0)</f>
        <v>11387140.142650912</v>
      </c>
      <c r="D568">
        <f>VLOOKUP(B568,'Hash distribution and Revenue '!A570:Q1188,3,0)</f>
        <v>73.747045069999999</v>
      </c>
      <c r="E568" s="12">
        <f t="shared" si="164"/>
        <v>73747045.069999993</v>
      </c>
      <c r="F568" s="12">
        <f t="shared" si="172"/>
        <v>1474940.9013999999</v>
      </c>
      <c r="G568">
        <f t="shared" si="170"/>
        <v>115045390.30919999</v>
      </c>
      <c r="H568">
        <f t="shared" si="162"/>
        <v>14610764.569268398</v>
      </c>
      <c r="I568" s="21">
        <f t="shared" si="165"/>
        <v>12609796.530676242</v>
      </c>
      <c r="J568">
        <f t="shared" si="163"/>
        <v>6902723.4185519991</v>
      </c>
      <c r="K568">
        <f t="shared" si="153"/>
        <v>6902723.4185519991</v>
      </c>
      <c r="L568">
        <f t="shared" si="154"/>
        <v>4930516.7275371421</v>
      </c>
      <c r="M568">
        <f t="shared" si="155"/>
        <v>3451361.7092759996</v>
      </c>
      <c r="N568">
        <f t="shared" si="171"/>
        <v>2309105.1293933461</v>
      </c>
      <c r="O568">
        <f t="shared" si="158"/>
        <v>3451361.7092759996</v>
      </c>
      <c r="P568" s="12">
        <f t="shared" si="156"/>
        <v>5760466.8386693457</v>
      </c>
      <c r="Q568" s="152">
        <f t="shared" si="166"/>
        <v>5626673.3039815659</v>
      </c>
      <c r="R568" s="152">
        <f t="shared" si="159"/>
        <v>7935778.4333749115</v>
      </c>
      <c r="S568" s="150">
        <f t="shared" si="167"/>
        <v>0.4941252354405189</v>
      </c>
      <c r="T568">
        <f t="shared" si="169"/>
        <v>81797272.509841189</v>
      </c>
      <c r="U568">
        <f t="shared" si="160"/>
        <v>10244883.562768258</v>
      </c>
      <c r="V568">
        <f t="shared" si="157"/>
        <v>7.9842071419051681</v>
      </c>
      <c r="W568">
        <f t="shared" si="161"/>
        <v>7.9842071419051683E-3</v>
      </c>
    </row>
    <row r="569" spans="2:23">
      <c r="B569" s="15">
        <v>43694</v>
      </c>
      <c r="C569" s="12">
        <f>VLOOKUP(B569,'Hash distribution and Revenue '!$B$130:$Q$748,16,0)</f>
        <v>11702552.624380002</v>
      </c>
      <c r="D569">
        <f>VLOOKUP(B569,'Hash distribution and Revenue '!A571:Q1189,3,0)</f>
        <v>74.456151270000007</v>
      </c>
      <c r="E569" s="12">
        <f t="shared" si="164"/>
        <v>74456151.270000011</v>
      </c>
      <c r="F569" s="12">
        <f t="shared" si="172"/>
        <v>1489123.0254000002</v>
      </c>
      <c r="G569">
        <f t="shared" si="170"/>
        <v>116151595.98120001</v>
      </c>
      <c r="H569">
        <f t="shared" si="162"/>
        <v>14751252.689612402</v>
      </c>
      <c r="I569" s="21">
        <f t="shared" si="165"/>
        <v>12731044.573796529</v>
      </c>
      <c r="J569">
        <f t="shared" si="163"/>
        <v>6969095.7588720005</v>
      </c>
      <c r="K569">
        <f t="shared" si="153"/>
        <v>6969095.7588720005</v>
      </c>
      <c r="L569">
        <f t="shared" si="154"/>
        <v>4977925.5420514289</v>
      </c>
      <c r="M569">
        <f t="shared" si="155"/>
        <v>3484547.8794360003</v>
      </c>
      <c r="N569">
        <f t="shared" si="171"/>
        <v>2331308.0632485328</v>
      </c>
      <c r="O569">
        <f t="shared" si="158"/>
        <v>3484547.8794360003</v>
      </c>
      <c r="P569" s="12">
        <f t="shared" si="156"/>
        <v>5815855.9426845331</v>
      </c>
      <c r="Q569" s="152">
        <f t="shared" si="166"/>
        <v>5886696.6816954687</v>
      </c>
      <c r="R569" s="152">
        <f t="shared" si="159"/>
        <v>8218004.7449440015</v>
      </c>
      <c r="S569" s="150">
        <f t="shared" si="167"/>
        <v>0.50302672165999718</v>
      </c>
      <c r="T569">
        <f t="shared" si="169"/>
        <v>82583784.742633209</v>
      </c>
      <c r="U569">
        <f t="shared" si="160"/>
        <v>10549312.808192534</v>
      </c>
      <c r="V569">
        <f t="shared" si="157"/>
        <v>7.8283568080850845</v>
      </c>
      <c r="W569">
        <f t="shared" si="161"/>
        <v>7.8283568080850848E-3</v>
      </c>
    </row>
    <row r="570" spans="2:23">
      <c r="B570" s="15">
        <v>43697</v>
      </c>
      <c r="C570" s="12">
        <f>VLOOKUP(B570,'Hash distribution and Revenue '!$B$130:$Q$748,16,0)</f>
        <v>11500676.324414477</v>
      </c>
      <c r="D570">
        <f>VLOOKUP(B570,'Hash distribution and Revenue '!A572:Q1190,3,0)</f>
        <v>70.938762019999999</v>
      </c>
      <c r="E570" s="12">
        <f t="shared" si="164"/>
        <v>70938762.019999996</v>
      </c>
      <c r="F570" s="12">
        <f t="shared" si="172"/>
        <v>1418775.2404</v>
      </c>
      <c r="G570">
        <f t="shared" si="170"/>
        <v>110664468.75119999</v>
      </c>
      <c r="H570">
        <f t="shared" si="162"/>
        <v>14054387.5314024</v>
      </c>
      <c r="I570" s="21">
        <f t="shared" si="165"/>
        <v>12129616.2356226</v>
      </c>
      <c r="J570">
        <f t="shared" si="163"/>
        <v>6639868.1250719996</v>
      </c>
      <c r="K570">
        <f t="shared" si="153"/>
        <v>6639868.1250719996</v>
      </c>
      <c r="L570">
        <f t="shared" si="154"/>
        <v>4742762.9464799995</v>
      </c>
      <c r="M570">
        <f t="shared" si="155"/>
        <v>3319934.0625359998</v>
      </c>
      <c r="N570">
        <f t="shared" si="171"/>
        <v>2221174.5446575345</v>
      </c>
      <c r="O570">
        <f t="shared" si="158"/>
        <v>3319934.0625359998</v>
      </c>
      <c r="P570" s="12">
        <f t="shared" si="156"/>
        <v>5541108.6071935343</v>
      </c>
      <c r="Q570" s="152">
        <f t="shared" si="166"/>
        <v>5959567.7172209425</v>
      </c>
      <c r="R570" s="152">
        <f t="shared" si="159"/>
        <v>8180742.2618784774</v>
      </c>
      <c r="S570" s="150">
        <f t="shared" si="167"/>
        <v>0.51819280441529658</v>
      </c>
      <c r="T570">
        <f t="shared" si="169"/>
        <v>78682437.282103196</v>
      </c>
      <c r="U570">
        <f t="shared" si="160"/>
        <v>10401916.806536011</v>
      </c>
      <c r="V570">
        <f t="shared" si="157"/>
        <v>7.5642248198585227</v>
      </c>
      <c r="W570">
        <f t="shared" si="161"/>
        <v>7.5642248198585227E-3</v>
      </c>
    </row>
    <row r="571" spans="2:23">
      <c r="B571" s="15">
        <v>43700</v>
      </c>
      <c r="C571" s="12">
        <f>VLOOKUP(B571,'Hash distribution and Revenue '!$B$130:$Q$748,16,0)</f>
        <v>11331948.546428431</v>
      </c>
      <c r="D571">
        <f>VLOOKUP(B571,'Hash distribution and Revenue '!A573:Q1191,3,0)</f>
        <v>72.283871860000005</v>
      </c>
      <c r="E571" s="12">
        <f t="shared" si="164"/>
        <v>72283871.859999999</v>
      </c>
      <c r="F571" s="12">
        <f t="shared" si="172"/>
        <v>1445677.4372</v>
      </c>
      <c r="G571">
        <f t="shared" si="170"/>
        <v>112762840.10160001</v>
      </c>
      <c r="H571">
        <f t="shared" si="162"/>
        <v>14320880.6929032</v>
      </c>
      <c r="I571" s="21">
        <f t="shared" si="165"/>
        <v>12359612.723993231</v>
      </c>
      <c r="J571">
        <f t="shared" si="163"/>
        <v>6765770.4060960002</v>
      </c>
      <c r="K571">
        <f t="shared" si="153"/>
        <v>6765770.4060960002</v>
      </c>
      <c r="L571">
        <f t="shared" si="154"/>
        <v>4832693.1472114287</v>
      </c>
      <c r="M571">
        <f t="shared" si="155"/>
        <v>3382885.2030480001</v>
      </c>
      <c r="N571">
        <f t="shared" si="171"/>
        <v>2263291.4868101766</v>
      </c>
      <c r="O571">
        <f t="shared" si="158"/>
        <v>3382885.2030480001</v>
      </c>
      <c r="P571" s="12">
        <f t="shared" si="156"/>
        <v>5646176.6898581767</v>
      </c>
      <c r="Q571" s="152">
        <f t="shared" si="166"/>
        <v>5685771.8565702541</v>
      </c>
      <c r="R571" s="152">
        <f t="shared" si="159"/>
        <v>7949063.3433804307</v>
      </c>
      <c r="S571" s="150">
        <f t="shared" si="167"/>
        <v>0.50174705905828332</v>
      </c>
      <c r="T571">
        <f t="shared" si="169"/>
        <v>80174379.312237605</v>
      </c>
      <c r="U571">
        <f t="shared" si="160"/>
        <v>10212354.830190606</v>
      </c>
      <c r="V571">
        <f t="shared" si="157"/>
        <v>7.8507240147218038</v>
      </c>
      <c r="W571">
        <f t="shared" si="161"/>
        <v>7.8507240147218035E-3</v>
      </c>
    </row>
    <row r="572" spans="2:23">
      <c r="B572" s="15">
        <v>43703</v>
      </c>
      <c r="C572" s="12">
        <f>VLOOKUP(B572,'Hash distribution and Revenue '!$B$130:$Q$748,16,0)</f>
        <v>11634984.22627103</v>
      </c>
      <c r="D572">
        <f>VLOOKUP(B572,'Hash distribution and Revenue '!A574:Q1192,3,0)</f>
        <v>74.482723329999999</v>
      </c>
      <c r="E572" s="12">
        <f t="shared" si="164"/>
        <v>74482723.329999998</v>
      </c>
      <c r="F572" s="12">
        <f t="shared" si="172"/>
        <v>1489654.4665999999</v>
      </c>
      <c r="G572">
        <f t="shared" si="170"/>
        <v>116193048.39480001</v>
      </c>
      <c r="H572">
        <f t="shared" si="162"/>
        <v>14756517.146139601</v>
      </c>
      <c r="I572" s="21">
        <f t="shared" si="165"/>
        <v>12735588.054415759</v>
      </c>
      <c r="J572">
        <f t="shared" si="163"/>
        <v>6971582.9036880005</v>
      </c>
      <c r="K572">
        <f t="shared" si="153"/>
        <v>6971582.9036880005</v>
      </c>
      <c r="L572">
        <f t="shared" si="154"/>
        <v>4979702.0740628578</v>
      </c>
      <c r="M572">
        <f t="shared" si="155"/>
        <v>3485791.4518440003</v>
      </c>
      <c r="N572">
        <f t="shared" si="171"/>
        <v>2332140.0651272014</v>
      </c>
      <c r="O572">
        <f t="shared" si="158"/>
        <v>3485791.4518440003</v>
      </c>
      <c r="P572" s="12">
        <f t="shared" si="156"/>
        <v>5817931.5169712016</v>
      </c>
      <c r="Q572" s="152">
        <f t="shared" si="166"/>
        <v>5817052.7092998279</v>
      </c>
      <c r="R572" s="152">
        <f t="shared" si="159"/>
        <v>8149192.7744270293</v>
      </c>
      <c r="S572" s="150">
        <f t="shared" si="167"/>
        <v>0.499962234256004</v>
      </c>
      <c r="T572">
        <f t="shared" si="169"/>
        <v>82613257.408702806</v>
      </c>
      <c r="U572">
        <f t="shared" si="160"/>
        <v>10481332.839554232</v>
      </c>
      <c r="V572">
        <f t="shared" si="157"/>
        <v>7.8819419889938658</v>
      </c>
      <c r="W572">
        <f t="shared" si="161"/>
        <v>7.8819419889938659E-3</v>
      </c>
    </row>
    <row r="573" spans="2:23">
      <c r="B573" s="15">
        <v>43706</v>
      </c>
      <c r="C573" s="12">
        <f>VLOOKUP(B573,'Hash distribution and Revenue '!$B$130:$Q$748,16,0)</f>
        <v>10535433.524646929</v>
      </c>
      <c r="D573">
        <f>VLOOKUP(B573,'Hash distribution and Revenue '!A575:Q1193,3,0)</f>
        <v>73.547109000000006</v>
      </c>
      <c r="E573" s="12">
        <f t="shared" si="164"/>
        <v>73547109</v>
      </c>
      <c r="F573" s="12">
        <f t="shared" si="172"/>
        <v>1470942.18</v>
      </c>
      <c r="G573">
        <f t="shared" si="170"/>
        <v>114733490.03999999</v>
      </c>
      <c r="H573">
        <f t="shared" si="162"/>
        <v>14571153.23508</v>
      </c>
      <c r="I573" s="21">
        <f t="shared" si="165"/>
        <v>12575610.033312857</v>
      </c>
      <c r="J573">
        <f t="shared" si="163"/>
        <v>6884009.4023999991</v>
      </c>
      <c r="K573">
        <f t="shared" si="153"/>
        <v>6884009.4023999991</v>
      </c>
      <c r="L573">
        <f t="shared" si="154"/>
        <v>4917149.5731428573</v>
      </c>
      <c r="M573">
        <f t="shared" si="155"/>
        <v>3442004.7011999995</v>
      </c>
      <c r="N573">
        <f t="shared" si="171"/>
        <v>2302844.900195695</v>
      </c>
      <c r="O573">
        <f t="shared" si="158"/>
        <v>3442004.7011999995</v>
      </c>
      <c r="P573" s="12">
        <f t="shared" si="156"/>
        <v>5744849.6013956945</v>
      </c>
      <c r="Q573" s="152">
        <f t="shared" si="166"/>
        <v>4790583.923251234</v>
      </c>
      <c r="R573" s="152">
        <f t="shared" si="159"/>
        <v>7093428.8234469295</v>
      </c>
      <c r="S573" s="150">
        <f t="shared" si="167"/>
        <v>0.45471160840643049</v>
      </c>
      <c r="T573">
        <f t="shared" si="169"/>
        <v>81575511.418439984</v>
      </c>
      <c r="U573">
        <f t="shared" si="160"/>
        <v>9396273.7236426249</v>
      </c>
      <c r="V573">
        <f t="shared" si="157"/>
        <v>8.6816874239393549</v>
      </c>
      <c r="W573">
        <f t="shared" si="161"/>
        <v>8.6816874239393545E-3</v>
      </c>
    </row>
    <row r="574" spans="2:23">
      <c r="B574" s="15">
        <v>43709</v>
      </c>
      <c r="C574" s="12">
        <f>VLOOKUP(B574,'Hash distribution and Revenue '!$B$130:$Q$748,16,0)</f>
        <v>14059391.943066651</v>
      </c>
      <c r="D574">
        <f>VLOOKUP(B574,'Hash distribution and Revenue '!A576:Q1194,3,0)</f>
        <v>76.873723569999996</v>
      </c>
      <c r="E574" s="12">
        <f t="shared" si="164"/>
        <v>76873723.569999993</v>
      </c>
      <c r="F574" s="12">
        <f t="shared" si="172"/>
        <v>1537474.4713999999</v>
      </c>
      <c r="G574">
        <f t="shared" si="170"/>
        <v>119923008.7692</v>
      </c>
      <c r="H574">
        <f t="shared" si="162"/>
        <v>15230222.1136884</v>
      </c>
      <c r="I574" s="21">
        <f t="shared" si="165"/>
        <v>13144418.354024101</v>
      </c>
      <c r="J574">
        <f t="shared" si="163"/>
        <v>7195380.5261519998</v>
      </c>
      <c r="K574">
        <f t="shared" si="153"/>
        <v>7195380.5261519998</v>
      </c>
      <c r="L574">
        <f t="shared" si="154"/>
        <v>5139557.5186799997</v>
      </c>
      <c r="M574">
        <f t="shared" si="155"/>
        <v>3597690.2630759999</v>
      </c>
      <c r="N574">
        <f t="shared" si="171"/>
        <v>2407005.0432876712</v>
      </c>
      <c r="O574">
        <f t="shared" si="158"/>
        <v>3597690.2630759999</v>
      </c>
      <c r="P574" s="12">
        <f t="shared" si="156"/>
        <v>6004695.3063636711</v>
      </c>
      <c r="Q574" s="152">
        <f t="shared" si="166"/>
        <v>8054696.6367029799</v>
      </c>
      <c r="R574" s="152">
        <f t="shared" si="159"/>
        <v>10461701.679990651</v>
      </c>
      <c r="S574" s="150">
        <f t="shared" si="167"/>
        <v>0.57290504947300591</v>
      </c>
      <c r="T574">
        <f t="shared" si="169"/>
        <v>85265259.23490119</v>
      </c>
      <c r="U574">
        <f t="shared" si="160"/>
        <v>12868706.723278321</v>
      </c>
      <c r="V574">
        <f t="shared" si="157"/>
        <v>6.6257830773829109</v>
      </c>
      <c r="W574">
        <f t="shared" si="161"/>
        <v>6.6257830773829105E-3</v>
      </c>
    </row>
    <row r="575" spans="2:23">
      <c r="B575" s="15">
        <v>43712</v>
      </c>
      <c r="C575" s="12">
        <f>VLOOKUP(B575,'Hash distribution and Revenue '!$B$130:$Q$748,16,0)</f>
        <v>15575713.807182252</v>
      </c>
      <c r="D575">
        <f>VLOOKUP(B575,'Hash distribution and Revenue '!A577:Q1195,3,0)</f>
        <v>78.44021248</v>
      </c>
      <c r="E575" s="12">
        <f t="shared" si="164"/>
        <v>78440212.480000004</v>
      </c>
      <c r="F575" s="12">
        <f t="shared" si="172"/>
        <v>1568804.2496</v>
      </c>
      <c r="G575">
        <f t="shared" si="170"/>
        <v>122366731.46880001</v>
      </c>
      <c r="H575">
        <f t="shared" si="162"/>
        <v>15540574.896537602</v>
      </c>
      <c r="I575" s="21">
        <f t="shared" si="165"/>
        <v>13412267.817062402</v>
      </c>
      <c r="J575">
        <f t="shared" si="163"/>
        <v>7342003.8881280003</v>
      </c>
      <c r="K575">
        <f t="shared" si="153"/>
        <v>7342003.8881280003</v>
      </c>
      <c r="L575">
        <f t="shared" si="154"/>
        <v>5244288.4915200006</v>
      </c>
      <c r="M575">
        <f t="shared" si="155"/>
        <v>3671001.9440640002</v>
      </c>
      <c r="N575">
        <f t="shared" si="171"/>
        <v>2456053.6197260274</v>
      </c>
      <c r="O575">
        <f t="shared" si="158"/>
        <v>3671001.9440639997</v>
      </c>
      <c r="P575" s="12">
        <f t="shared" si="156"/>
        <v>6127055.5637900271</v>
      </c>
      <c r="Q575" s="152">
        <f t="shared" si="166"/>
        <v>9448658.2433922254</v>
      </c>
      <c r="R575" s="152">
        <f t="shared" si="159"/>
        <v>11904711.863118254</v>
      </c>
      <c r="S575" s="150">
        <f t="shared" si="167"/>
        <v>0.60662762300083306</v>
      </c>
      <c r="T575">
        <f t="shared" si="169"/>
        <v>87002746.0743168</v>
      </c>
      <c r="U575">
        <f t="shared" si="160"/>
        <v>14360765.482844282</v>
      </c>
      <c r="V575">
        <f t="shared" si="157"/>
        <v>6.0583641017083929</v>
      </c>
      <c r="W575">
        <f t="shared" si="161"/>
        <v>6.0583641017083927E-3</v>
      </c>
    </row>
    <row r="576" spans="2:23">
      <c r="B576" s="15">
        <v>43715</v>
      </c>
      <c r="C576" s="12">
        <f>VLOOKUP(B576,'Hash distribution and Revenue '!$B$130:$Q$748,16,0)</f>
        <v>16044807.789339533</v>
      </c>
      <c r="D576">
        <f>VLOOKUP(B576,'Hash distribution and Revenue '!A578:Q1196,3,0)</f>
        <v>81.3960218</v>
      </c>
      <c r="E576" s="12">
        <f t="shared" si="164"/>
        <v>81396021.799999997</v>
      </c>
      <c r="F576" s="12">
        <f t="shared" si="172"/>
        <v>1627920.436</v>
      </c>
      <c r="G576">
        <f t="shared" si="170"/>
        <v>126977794.00800002</v>
      </c>
      <c r="H576">
        <f t="shared" si="162"/>
        <v>16126179.839016002</v>
      </c>
      <c r="I576" s="21">
        <f t="shared" si="165"/>
        <v>13917673.207519718</v>
      </c>
      <c r="J576">
        <f t="shared" si="163"/>
        <v>7618667.6404800005</v>
      </c>
      <c r="K576">
        <f t="shared" si="153"/>
        <v>7618667.6404800005</v>
      </c>
      <c r="L576">
        <f t="shared" si="154"/>
        <v>5441905.4574857149</v>
      </c>
      <c r="M576">
        <f t="shared" si="155"/>
        <v>3809333.8202400003</v>
      </c>
      <c r="N576">
        <f t="shared" si="171"/>
        <v>2548603.4223091975</v>
      </c>
      <c r="O576">
        <f t="shared" si="158"/>
        <v>3809333.8202400003</v>
      </c>
      <c r="P576" s="12">
        <f t="shared" si="156"/>
        <v>6357937.2425491977</v>
      </c>
      <c r="Q576" s="152">
        <f t="shared" si="166"/>
        <v>9686870.5467903353</v>
      </c>
      <c r="R576" s="152">
        <f t="shared" si="159"/>
        <v>12235473.969099533</v>
      </c>
      <c r="S576" s="150">
        <f t="shared" si="167"/>
        <v>0.60373864704234548</v>
      </c>
      <c r="T576">
        <f t="shared" si="169"/>
        <v>90281211.539688006</v>
      </c>
      <c r="U576">
        <f t="shared" si="160"/>
        <v>14784077.39140873</v>
      </c>
      <c r="V576">
        <f t="shared" si="157"/>
        <v>6.1066517138331475</v>
      </c>
      <c r="W576">
        <f t="shared" si="161"/>
        <v>6.1066517138331474E-3</v>
      </c>
    </row>
    <row r="577" spans="2:23">
      <c r="B577" s="15">
        <v>43718</v>
      </c>
      <c r="C577" s="12">
        <f>VLOOKUP(B577,'Hash distribution and Revenue '!$B$130:$Q$748,16,0)</f>
        <v>15939661.17110719</v>
      </c>
      <c r="D577">
        <f>VLOOKUP(B577,'Hash distribution and Revenue '!A579:Q1197,3,0)</f>
        <v>84.070180800000003</v>
      </c>
      <c r="E577" s="12">
        <f t="shared" si="164"/>
        <v>84070180.799999997</v>
      </c>
      <c r="F577" s="12">
        <f t="shared" si="172"/>
        <v>1681403.6159999999</v>
      </c>
      <c r="G577">
        <f t="shared" si="170"/>
        <v>131149482.04799998</v>
      </c>
      <c r="H577">
        <f t="shared" si="162"/>
        <v>16655984.220095998</v>
      </c>
      <c r="I577" s="21">
        <f t="shared" si="165"/>
        <v>14374920.014475428</v>
      </c>
      <c r="J577">
        <f t="shared" si="163"/>
        <v>7868968.9228799986</v>
      </c>
      <c r="K577">
        <f t="shared" ref="K577:K640" si="173">G577*$K$2</f>
        <v>7868968.9228799986</v>
      </c>
      <c r="L577">
        <f t="shared" ref="L577:L640" si="174">G577*$L$2</f>
        <v>5620692.0877714278</v>
      </c>
      <c r="M577">
        <f t="shared" ref="M577:M640" si="175">G577*$M$2</f>
        <v>3934484.4614399993</v>
      </c>
      <c r="N577">
        <f t="shared" si="171"/>
        <v>2632334.4281800394</v>
      </c>
      <c r="O577">
        <f t="shared" si="158"/>
        <v>3934484.4614399993</v>
      </c>
      <c r="P577" s="12">
        <f t="shared" ref="P577:P640" si="176">M577+N577</f>
        <v>6566818.8896200387</v>
      </c>
      <c r="Q577" s="152">
        <f t="shared" si="166"/>
        <v>9372842.281487152</v>
      </c>
      <c r="R577" s="152">
        <f t="shared" si="159"/>
        <v>12005176.709667191</v>
      </c>
      <c r="S577" s="150">
        <f t="shared" si="167"/>
        <v>0.58802017062173861</v>
      </c>
      <c r="T577">
        <f t="shared" si="169"/>
        <v>93247281.736127973</v>
      </c>
      <c r="U577">
        <f t="shared" si="160"/>
        <v>14637511.13784723</v>
      </c>
      <c r="V577">
        <f t="shared" ref="V577:V640" si="177">T577/U577</f>
        <v>6.3704328459928368</v>
      </c>
      <c r="W577">
        <f t="shared" si="161"/>
        <v>6.3704328459928371E-3</v>
      </c>
    </row>
    <row r="578" spans="2:23">
      <c r="B578" s="15">
        <v>43721</v>
      </c>
      <c r="C578" s="12">
        <f>VLOOKUP(B578,'Hash distribution and Revenue '!$B$130:$Q$748,16,0)</f>
        <v>17260857.61005868</v>
      </c>
      <c r="D578">
        <f>VLOOKUP(B578,'Hash distribution and Revenue '!A580:Q1198,3,0)</f>
        <v>88.889490530000003</v>
      </c>
      <c r="E578" s="12">
        <f t="shared" si="164"/>
        <v>88889490.530000001</v>
      </c>
      <c r="F578" s="12">
        <f t="shared" si="172"/>
        <v>1777789.8106</v>
      </c>
      <c r="G578">
        <f t="shared" si="170"/>
        <v>138667605.22679999</v>
      </c>
      <c r="H578">
        <f t="shared" si="162"/>
        <v>17610785.863803599</v>
      </c>
      <c r="I578" s="21">
        <f t="shared" si="165"/>
        <v>15198960.015751757</v>
      </c>
      <c r="J578">
        <f t="shared" si="163"/>
        <v>8320056.3136079991</v>
      </c>
      <c r="K578">
        <f t="shared" si="173"/>
        <v>8320056.3136079991</v>
      </c>
      <c r="L578">
        <f t="shared" si="174"/>
        <v>5942897.3668628568</v>
      </c>
      <c r="M578">
        <f t="shared" si="175"/>
        <v>4160028.1568039996</v>
      </c>
      <c r="N578">
        <f t="shared" si="171"/>
        <v>2783232.5801956947</v>
      </c>
      <c r="O578">
        <f t="shared" ref="O578:O641" si="178">P578-N578</f>
        <v>4160028.1568039996</v>
      </c>
      <c r="P578" s="12">
        <f t="shared" si="176"/>
        <v>6943260.7369996943</v>
      </c>
      <c r="Q578" s="152">
        <f t="shared" si="166"/>
        <v>10317596.873058986</v>
      </c>
      <c r="R578" s="152">
        <f t="shared" ref="R578:R641" si="179">C578-O578</f>
        <v>13100829.453254681</v>
      </c>
      <c r="S578" s="150">
        <f t="shared" si="167"/>
        <v>0.59774532101153866</v>
      </c>
      <c r="T578">
        <f t="shared" si="169"/>
        <v>98592667.316254795</v>
      </c>
      <c r="U578">
        <f t="shared" ref="U578:U641" si="180">N578+R578</f>
        <v>15884062.033450376</v>
      </c>
      <c r="V578">
        <f t="shared" si="177"/>
        <v>6.2070185264089055</v>
      </c>
      <c r="W578">
        <f t="shared" ref="W578:W641" si="181">V578/1000</f>
        <v>6.2070185264089051E-3</v>
      </c>
    </row>
    <row r="579" spans="2:23">
      <c r="B579" s="15">
        <v>43724</v>
      </c>
      <c r="C579" s="12">
        <f>VLOOKUP(B579,'Hash distribution and Revenue '!$B$130:$Q$748,16,0)</f>
        <v>15626657.849539198</v>
      </c>
      <c r="D579">
        <f>VLOOKUP(B579,'Hash distribution and Revenue '!A581:Q1199,3,0)</f>
        <v>89.554384749999997</v>
      </c>
      <c r="E579" s="12">
        <f t="shared" si="164"/>
        <v>89554384.75</v>
      </c>
      <c r="F579" s="12">
        <f t="shared" si="172"/>
        <v>1791087.6950000001</v>
      </c>
      <c r="G579">
        <f t="shared" si="170"/>
        <v>139704840.21000001</v>
      </c>
      <c r="H579">
        <f t="shared" si="162"/>
        <v>17742514.706670001</v>
      </c>
      <c r="I579" s="21">
        <f t="shared" si="165"/>
        <v>15312648.378731787</v>
      </c>
      <c r="J579">
        <f t="shared" si="163"/>
        <v>8382290.4126000004</v>
      </c>
      <c r="K579">
        <f t="shared" si="173"/>
        <v>8382290.4126000004</v>
      </c>
      <c r="L579">
        <f t="shared" si="174"/>
        <v>5987350.294714286</v>
      </c>
      <c r="M579">
        <f t="shared" si="175"/>
        <v>4191145.2063000002</v>
      </c>
      <c r="N579">
        <f t="shared" si="171"/>
        <v>2804051.1859099804</v>
      </c>
      <c r="O579">
        <f t="shared" si="178"/>
        <v>4191145.2063000002</v>
      </c>
      <c r="P579" s="12">
        <f t="shared" si="176"/>
        <v>6995196.3922099806</v>
      </c>
      <c r="Q579" s="152">
        <f t="shared" si="166"/>
        <v>8631461.4573292173</v>
      </c>
      <c r="R579" s="152">
        <f t="shared" si="179"/>
        <v>11435512.643239198</v>
      </c>
      <c r="S579" s="150">
        <f t="shared" si="167"/>
        <v>0.55235492710194223</v>
      </c>
      <c r="T579">
        <f t="shared" si="169"/>
        <v>99330141.389310002</v>
      </c>
      <c r="U579">
        <f t="shared" si="180"/>
        <v>14239563.829149179</v>
      </c>
      <c r="V579">
        <f t="shared" si="177"/>
        <v>6.9756449411726837</v>
      </c>
      <c r="W579">
        <f t="shared" si="181"/>
        <v>6.9756449411726837E-3</v>
      </c>
    </row>
    <row r="580" spans="2:23">
      <c r="B580" s="15">
        <v>43727</v>
      </c>
      <c r="C580" s="12">
        <f>VLOOKUP(B580,'Hash distribution and Revenue '!$B$130:$Q$748,16,0)</f>
        <v>15618344.008587228</v>
      </c>
      <c r="D580">
        <f>VLOOKUP(B580,'Hash distribution and Revenue '!A582:Q1200,3,0)</f>
        <v>89.597236249999995</v>
      </c>
      <c r="E580" s="12">
        <f t="shared" si="164"/>
        <v>89597236.25</v>
      </c>
      <c r="F580" s="12">
        <f t="shared" si="172"/>
        <v>1791944.7250000001</v>
      </c>
      <c r="G580">
        <f t="shared" si="170"/>
        <v>139771688.55000001</v>
      </c>
      <c r="H580">
        <f t="shared" si="162"/>
        <v>17751004.445850004</v>
      </c>
      <c r="I580" s="21">
        <f t="shared" si="165"/>
        <v>15319975.434283931</v>
      </c>
      <c r="J580">
        <f t="shared" si="163"/>
        <v>8386301.3130000001</v>
      </c>
      <c r="K580">
        <f t="shared" si="173"/>
        <v>8386301.3130000001</v>
      </c>
      <c r="L580">
        <f t="shared" si="174"/>
        <v>5990215.223571429</v>
      </c>
      <c r="M580">
        <f t="shared" si="175"/>
        <v>4193150.6565</v>
      </c>
      <c r="N580">
        <f t="shared" si="171"/>
        <v>2805392.9158512722</v>
      </c>
      <c r="O580">
        <f t="shared" si="178"/>
        <v>4193150.6565</v>
      </c>
      <c r="P580" s="12">
        <f t="shared" si="176"/>
        <v>6998543.5723512722</v>
      </c>
      <c r="Q580" s="152">
        <f t="shared" si="166"/>
        <v>8619800.4362359568</v>
      </c>
      <c r="R580" s="152">
        <f t="shared" si="179"/>
        <v>11425193.352087228</v>
      </c>
      <c r="S580" s="150">
        <f t="shared" si="167"/>
        <v>0.55190232917757776</v>
      </c>
      <c r="T580">
        <f t="shared" si="169"/>
        <v>99377670.559050009</v>
      </c>
      <c r="U580">
        <f t="shared" si="180"/>
        <v>14230586.2679385</v>
      </c>
      <c r="V580">
        <f t="shared" si="177"/>
        <v>6.9833855533378708</v>
      </c>
      <c r="W580">
        <f t="shared" si="181"/>
        <v>6.9833855533378711E-3</v>
      </c>
    </row>
    <row r="581" spans="2:23">
      <c r="B581" s="15">
        <v>43730</v>
      </c>
      <c r="C581" s="12">
        <f>VLOOKUP(B581,'Hash distribution and Revenue '!$B$130:$Q$748,16,0)</f>
        <v>15680125.924648415</v>
      </c>
      <c r="D581">
        <f>VLOOKUP(B581,'Hash distribution and Revenue '!A583:Q1201,3,0)</f>
        <v>91.702566289999993</v>
      </c>
      <c r="E581" s="12">
        <f t="shared" si="164"/>
        <v>91702566.289999992</v>
      </c>
      <c r="F581" s="12">
        <f t="shared" si="172"/>
        <v>1834051.3257999998</v>
      </c>
      <c r="G581">
        <f t="shared" si="170"/>
        <v>143056003.41240001</v>
      </c>
      <c r="H581">
        <f t="shared" si="162"/>
        <v>18168112.4333748</v>
      </c>
      <c r="I581" s="21">
        <f t="shared" si="165"/>
        <v>15679959.802594844</v>
      </c>
      <c r="J581">
        <f t="shared" si="163"/>
        <v>8583360.204744</v>
      </c>
      <c r="K581">
        <f t="shared" si="173"/>
        <v>8583360.204744</v>
      </c>
      <c r="L581">
        <f t="shared" si="174"/>
        <v>6130971.5748171434</v>
      </c>
      <c r="M581">
        <f t="shared" si="175"/>
        <v>4291680.102372</v>
      </c>
      <c r="N581">
        <f t="shared" si="171"/>
        <v>2871313.230215264</v>
      </c>
      <c r="O581">
        <f t="shared" si="178"/>
        <v>4291680.102372</v>
      </c>
      <c r="P581" s="12">
        <f t="shared" si="176"/>
        <v>7162993.3325872645</v>
      </c>
      <c r="Q581" s="152">
        <f t="shared" si="166"/>
        <v>8517132.5920611508</v>
      </c>
      <c r="R581" s="152">
        <f t="shared" si="179"/>
        <v>11388445.822276415</v>
      </c>
      <c r="S581" s="150">
        <f t="shared" si="167"/>
        <v>0.54318011430460655</v>
      </c>
      <c r="T581">
        <f t="shared" si="169"/>
        <v>101712818.42621639</v>
      </c>
      <c r="U581">
        <f t="shared" si="180"/>
        <v>14259759.05249168</v>
      </c>
      <c r="V581">
        <f t="shared" si="177"/>
        <v>7.1328567370458895</v>
      </c>
      <c r="W581">
        <f t="shared" si="181"/>
        <v>7.1328567370458895E-3</v>
      </c>
    </row>
    <row r="582" spans="2:23">
      <c r="B582" s="15">
        <v>43733</v>
      </c>
      <c r="C582" s="12">
        <f>VLOOKUP(B582,'Hash distribution and Revenue '!$B$130:$Q$748,16,0)</f>
        <v>12983492.780923085</v>
      </c>
      <c r="D582">
        <f>VLOOKUP(B582,'Hash distribution and Revenue '!A584:Q1202,3,0)</f>
        <v>90.098193589999994</v>
      </c>
      <c r="E582" s="12">
        <f t="shared" si="164"/>
        <v>90098193.589999989</v>
      </c>
      <c r="F582" s="12">
        <f t="shared" si="172"/>
        <v>1801963.8717999998</v>
      </c>
      <c r="G582">
        <f t="shared" si="170"/>
        <v>140553182.00039998</v>
      </c>
      <c r="H582">
        <f t="shared" ref="H582:H645" si="182">G582*0.127</f>
        <v>17850254.114050798</v>
      </c>
      <c r="I582" s="21">
        <f t="shared" si="165"/>
        <v>15405632.698543841</v>
      </c>
      <c r="J582">
        <f t="shared" ref="J582:J645" si="183">G582*0.06</f>
        <v>8433190.9200239982</v>
      </c>
      <c r="K582">
        <f t="shared" si="173"/>
        <v>8433190.9200239982</v>
      </c>
      <c r="L582">
        <f t="shared" si="174"/>
        <v>6023707.8000171417</v>
      </c>
      <c r="M582">
        <f t="shared" si="175"/>
        <v>4216595.4600119991</v>
      </c>
      <c r="N582">
        <f t="shared" si="171"/>
        <v>2821078.4685714282</v>
      </c>
      <c r="O582">
        <f t="shared" si="178"/>
        <v>4216595.4600119991</v>
      </c>
      <c r="P582" s="12">
        <f t="shared" si="176"/>
        <v>7037673.9285834273</v>
      </c>
      <c r="Q582" s="152">
        <f t="shared" si="166"/>
        <v>5945818.852339658</v>
      </c>
      <c r="R582" s="152">
        <f t="shared" si="179"/>
        <v>8766897.3209110871</v>
      </c>
      <c r="S582" s="150">
        <f t="shared" si="167"/>
        <v>0.4579521822568402</v>
      </c>
      <c r="T582">
        <f t="shared" si="169"/>
        <v>99933312.402284384</v>
      </c>
      <c r="U582">
        <f t="shared" si="180"/>
        <v>11587975.789482515</v>
      </c>
      <c r="V582">
        <f t="shared" si="177"/>
        <v>8.6238799785020177</v>
      </c>
      <c r="W582">
        <f t="shared" si="181"/>
        <v>8.6238799785020182E-3</v>
      </c>
    </row>
    <row r="583" spans="2:23">
      <c r="B583" s="15">
        <v>43736</v>
      </c>
      <c r="C583" s="12">
        <f>VLOOKUP(B583,'Hash distribution and Revenue '!$B$130:$Q$748,16,0)</f>
        <v>11929737.871783813</v>
      </c>
      <c r="D583">
        <f>VLOOKUP(B583,'Hash distribution and Revenue '!A585:Q1203,3,0)</f>
        <v>91.434682170000002</v>
      </c>
      <c r="E583" s="12">
        <f t="shared" ref="E583:E646" si="184">D583*1000000</f>
        <v>91434682.170000002</v>
      </c>
      <c r="F583" s="12">
        <f t="shared" si="172"/>
        <v>1828693.6433999999</v>
      </c>
      <c r="G583">
        <f t="shared" si="170"/>
        <v>142638104.18520001</v>
      </c>
      <c r="H583">
        <f t="shared" si="182"/>
        <v>18115039.231520399</v>
      </c>
      <c r="I583" s="21">
        <f t="shared" ref="I583:I646" si="185">G583*$I$5</f>
        <v>15634155.062299244</v>
      </c>
      <c r="J583">
        <f t="shared" si="183"/>
        <v>8558286.2511119992</v>
      </c>
      <c r="K583">
        <f t="shared" si="173"/>
        <v>8558286.2511119992</v>
      </c>
      <c r="L583">
        <f t="shared" si="174"/>
        <v>6113061.6079371432</v>
      </c>
      <c r="M583">
        <f t="shared" si="175"/>
        <v>4279143.1255559996</v>
      </c>
      <c r="N583">
        <f t="shared" si="171"/>
        <v>2862925.4691193737</v>
      </c>
      <c r="O583">
        <f t="shared" si="178"/>
        <v>4279143.1255559996</v>
      </c>
      <c r="P583" s="12">
        <f t="shared" si="176"/>
        <v>7142068.5946753733</v>
      </c>
      <c r="Q583" s="152">
        <f t="shared" ref="Q583:Q646" si="186">C583-P583</f>
        <v>4787669.2771084402</v>
      </c>
      <c r="R583" s="152">
        <f t="shared" si="179"/>
        <v>7650594.7462278139</v>
      </c>
      <c r="S583" s="150">
        <f t="shared" ref="S583:S646" si="187">(C583-P583)/C583</f>
        <v>0.40132225272377725</v>
      </c>
      <c r="T583">
        <f t="shared" si="169"/>
        <v>101415692.0756772</v>
      </c>
      <c r="U583">
        <f t="shared" si="180"/>
        <v>10513520.215347188</v>
      </c>
      <c r="V583">
        <f t="shared" si="177"/>
        <v>9.6462164906131918</v>
      </c>
      <c r="W583">
        <f t="shared" si="181"/>
        <v>9.6462164906131916E-3</v>
      </c>
    </row>
    <row r="584" spans="2:23">
      <c r="B584" s="15">
        <v>43739</v>
      </c>
      <c r="C584" s="12">
        <f>VLOOKUP(B584,'Hash distribution and Revenue '!$B$130:$Q$748,16,0)</f>
        <v>11676784.590034062</v>
      </c>
      <c r="D584">
        <f>VLOOKUP(B584,'Hash distribution and Revenue '!A586:Q1204,3,0)</f>
        <v>89.34177699</v>
      </c>
      <c r="E584" s="12">
        <f t="shared" si="184"/>
        <v>89341776.989999995</v>
      </c>
      <c r="F584" s="12">
        <f t="shared" si="172"/>
        <v>1786835.5397999999</v>
      </c>
      <c r="G584">
        <f t="shared" si="170"/>
        <v>139373172.10440001</v>
      </c>
      <c r="H584">
        <f t="shared" si="182"/>
        <v>17700392.8572588</v>
      </c>
      <c r="I584" s="21">
        <f t="shared" si="185"/>
        <v>15276295.18530013</v>
      </c>
      <c r="J584">
        <f t="shared" si="183"/>
        <v>8362390.3262640005</v>
      </c>
      <c r="K584">
        <f t="shared" si="173"/>
        <v>8362390.3262640005</v>
      </c>
      <c r="L584">
        <f t="shared" si="174"/>
        <v>5973135.9473314295</v>
      </c>
      <c r="M584">
        <f t="shared" si="175"/>
        <v>4181195.1631320002</v>
      </c>
      <c r="N584">
        <f t="shared" si="171"/>
        <v>2797394.1914677103</v>
      </c>
      <c r="O584">
        <f t="shared" si="178"/>
        <v>4181195.1631320002</v>
      </c>
      <c r="P584" s="12">
        <f t="shared" si="176"/>
        <v>6978589.3545997106</v>
      </c>
      <c r="Q584" s="152">
        <f t="shared" si="186"/>
        <v>4698195.2354343515</v>
      </c>
      <c r="R584" s="152">
        <f t="shared" si="179"/>
        <v>7495589.4269020613</v>
      </c>
      <c r="S584" s="150">
        <f t="shared" si="187"/>
        <v>0.40235350744109655</v>
      </c>
      <c r="T584">
        <f t="shared" si="169"/>
        <v>99094325.366228402</v>
      </c>
      <c r="U584">
        <f t="shared" si="180"/>
        <v>10292983.618369771</v>
      </c>
      <c r="V584">
        <f t="shared" si="177"/>
        <v>9.6273664702405508</v>
      </c>
      <c r="W584">
        <f t="shared" si="181"/>
        <v>9.6273664702405514E-3</v>
      </c>
    </row>
    <row r="585" spans="2:23">
      <c r="B585" s="15">
        <v>43742</v>
      </c>
      <c r="C585" s="12">
        <f>VLOOKUP(B585,'Hash distribution and Revenue '!$B$130:$Q$748,16,0)</f>
        <v>11753502.289218161</v>
      </c>
      <c r="D585">
        <f>VLOOKUP(B585,'Hash distribution and Revenue '!A587:Q1205,3,0)</f>
        <v>91.43386864</v>
      </c>
      <c r="E585" s="12">
        <f t="shared" si="184"/>
        <v>91433868.640000001</v>
      </c>
      <c r="F585" s="12">
        <f t="shared" si="172"/>
        <v>1828677.3728</v>
      </c>
      <c r="G585">
        <f t="shared" si="170"/>
        <v>142636835.07840002</v>
      </c>
      <c r="H585">
        <f t="shared" si="182"/>
        <v>18114878.054956801</v>
      </c>
      <c r="I585" s="21">
        <f t="shared" si="185"/>
        <v>15634015.959128916</v>
      </c>
      <c r="J585">
        <f t="shared" si="183"/>
        <v>8558210.1047040001</v>
      </c>
      <c r="K585">
        <f t="shared" si="173"/>
        <v>8558210.1047040001</v>
      </c>
      <c r="L585">
        <f t="shared" si="174"/>
        <v>6113007.217645715</v>
      </c>
      <c r="M585">
        <f t="shared" si="175"/>
        <v>4279105.052352</v>
      </c>
      <c r="N585">
        <f t="shared" si="171"/>
        <v>2862899.9965557731</v>
      </c>
      <c r="O585">
        <f t="shared" si="178"/>
        <v>4279105.052352</v>
      </c>
      <c r="P585" s="12">
        <f t="shared" si="176"/>
        <v>7142005.0489077736</v>
      </c>
      <c r="Q585" s="152">
        <f t="shared" si="186"/>
        <v>4611497.2403103877</v>
      </c>
      <c r="R585" s="152">
        <f t="shared" si="179"/>
        <v>7474397.2368661612</v>
      </c>
      <c r="S585" s="150">
        <f t="shared" si="187"/>
        <v>0.39235090331676303</v>
      </c>
      <c r="T585">
        <f t="shared" si="169"/>
        <v>101414789.7407424</v>
      </c>
      <c r="U585">
        <f t="shared" si="180"/>
        <v>10337297.233421935</v>
      </c>
      <c r="V585">
        <f t="shared" si="177"/>
        <v>9.8105711242252109</v>
      </c>
      <c r="W585">
        <f t="shared" si="181"/>
        <v>9.8105711242252105E-3</v>
      </c>
    </row>
    <row r="586" spans="2:23">
      <c r="B586" s="15">
        <v>43745</v>
      </c>
      <c r="C586" s="12">
        <f>VLOOKUP(B586,'Hash distribution and Revenue '!$B$130:$Q$748,16,0)</f>
        <v>11809702.371214461</v>
      </c>
      <c r="D586">
        <f>VLOOKUP(B586,'Hash distribution and Revenue '!A588:Q1206,3,0)</f>
        <v>91.428958510000001</v>
      </c>
      <c r="E586" s="12">
        <f t="shared" si="184"/>
        <v>91428958.510000005</v>
      </c>
      <c r="F586" s="12">
        <f t="shared" si="172"/>
        <v>1828579.1702000001</v>
      </c>
      <c r="G586">
        <f t="shared" si="170"/>
        <v>142629175.27560002</v>
      </c>
      <c r="H586">
        <f t="shared" si="182"/>
        <v>18113905.260001201</v>
      </c>
      <c r="I586" s="21">
        <f t="shared" si="185"/>
        <v>15633176.39002916</v>
      </c>
      <c r="J586">
        <f t="shared" si="183"/>
        <v>8557750.5165360011</v>
      </c>
      <c r="K586">
        <f t="shared" si="173"/>
        <v>8557750.5165360011</v>
      </c>
      <c r="L586">
        <f t="shared" si="174"/>
        <v>6112678.9403828578</v>
      </c>
      <c r="M586">
        <f t="shared" si="175"/>
        <v>4278875.2582680006</v>
      </c>
      <c r="N586">
        <f t="shared" si="171"/>
        <v>2862746.2547162431</v>
      </c>
      <c r="O586">
        <f t="shared" si="178"/>
        <v>4278875.2582680006</v>
      </c>
      <c r="P586" s="12">
        <f t="shared" si="176"/>
        <v>7141621.5129842442</v>
      </c>
      <c r="Q586" s="152">
        <f t="shared" si="186"/>
        <v>4668080.8582302164</v>
      </c>
      <c r="R586" s="152">
        <f t="shared" si="179"/>
        <v>7530827.11294646</v>
      </c>
      <c r="S586" s="150">
        <f t="shared" si="187"/>
        <v>0.39527506379910321</v>
      </c>
      <c r="T586">
        <f t="shared" si="169"/>
        <v>101409343.62095161</v>
      </c>
      <c r="U586">
        <f t="shared" si="180"/>
        <v>10393573.367662704</v>
      </c>
      <c r="V586">
        <f t="shared" si="177"/>
        <v>9.7569276738320116</v>
      </c>
      <c r="W586">
        <f t="shared" si="181"/>
        <v>9.7569276738320113E-3</v>
      </c>
    </row>
    <row r="587" spans="2:23">
      <c r="B587" s="15">
        <v>43748</v>
      </c>
      <c r="C587" s="12">
        <f>VLOOKUP(B587,'Hash distribution and Revenue '!$B$130:$Q$748,16,0)</f>
        <v>12744631.140961451</v>
      </c>
      <c r="D587">
        <f>VLOOKUP(B587,'Hash distribution and Revenue '!A589:Q1207,3,0)</f>
        <v>96.593924450000003</v>
      </c>
      <c r="E587" s="12">
        <f t="shared" si="184"/>
        <v>96593924.450000003</v>
      </c>
      <c r="F587" s="12">
        <f t="shared" si="172"/>
        <v>1931878.4890000001</v>
      </c>
      <c r="G587">
        <f t="shared" si="170"/>
        <v>150686522.14200002</v>
      </c>
      <c r="H587">
        <f t="shared" si="182"/>
        <v>19137188.312034003</v>
      </c>
      <c r="I587" s="21">
        <f t="shared" si="185"/>
        <v>16516319.159064217</v>
      </c>
      <c r="J587">
        <f t="shared" si="183"/>
        <v>9041191.32852</v>
      </c>
      <c r="K587">
        <f t="shared" si="173"/>
        <v>9041191.32852</v>
      </c>
      <c r="L587">
        <f t="shared" si="174"/>
        <v>6457993.8060857151</v>
      </c>
      <c r="M587">
        <f t="shared" si="175"/>
        <v>4520595.66426</v>
      </c>
      <c r="N587">
        <f t="shared" si="171"/>
        <v>3024467.3017612523</v>
      </c>
      <c r="O587">
        <f t="shared" si="178"/>
        <v>4520595.66426</v>
      </c>
      <c r="P587" s="12">
        <f t="shared" si="176"/>
        <v>7545062.9660212528</v>
      </c>
      <c r="Q587" s="152">
        <f t="shared" si="186"/>
        <v>5199568.1749401987</v>
      </c>
      <c r="R587" s="152">
        <f t="shared" si="179"/>
        <v>8224035.4767014515</v>
      </c>
      <c r="S587" s="150">
        <f t="shared" si="187"/>
        <v>0.40798106413834939</v>
      </c>
      <c r="T587">
        <f t="shared" si="169"/>
        <v>107138117.242962</v>
      </c>
      <c r="U587">
        <f t="shared" si="180"/>
        <v>11248502.778462704</v>
      </c>
      <c r="V587">
        <f t="shared" si="177"/>
        <v>9.52465580113447</v>
      </c>
      <c r="W587">
        <f t="shared" si="181"/>
        <v>9.5246558011344695E-3</v>
      </c>
    </row>
    <row r="588" spans="2:23">
      <c r="B588" s="15">
        <v>43751</v>
      </c>
      <c r="C588" s="12">
        <f>VLOOKUP(B588,'Hash distribution and Revenue '!$B$130:$Q$748,16,0)</f>
        <v>12564895.062248509</v>
      </c>
      <c r="D588">
        <f>VLOOKUP(B588,'Hash distribution and Revenue '!A590:Q1208,3,0)</f>
        <v>98.269788059999996</v>
      </c>
      <c r="E588" s="12">
        <f t="shared" si="184"/>
        <v>98269788.060000002</v>
      </c>
      <c r="F588" s="12">
        <f t="shared" si="172"/>
        <v>1965395.7612000001</v>
      </c>
      <c r="G588">
        <f t="shared" si="170"/>
        <v>153300869.37360001</v>
      </c>
      <c r="H588">
        <f t="shared" si="182"/>
        <v>19469210.410447203</v>
      </c>
      <c r="I588" s="21">
        <f t="shared" si="185"/>
        <v>16802870.289556373</v>
      </c>
      <c r="J588">
        <f t="shared" si="183"/>
        <v>9198052.1624159999</v>
      </c>
      <c r="K588">
        <f t="shared" si="173"/>
        <v>9198052.1624159999</v>
      </c>
      <c r="L588">
        <f t="shared" si="174"/>
        <v>6570037.2588685714</v>
      </c>
      <c r="M588">
        <f t="shared" si="175"/>
        <v>4599026.081208</v>
      </c>
      <c r="N588">
        <f t="shared" si="171"/>
        <v>3076940.5263405088</v>
      </c>
      <c r="O588">
        <f t="shared" si="178"/>
        <v>4599026.081208</v>
      </c>
      <c r="P588" s="12">
        <f t="shared" si="176"/>
        <v>7675966.6075485088</v>
      </c>
      <c r="Q588" s="152">
        <f t="shared" si="186"/>
        <v>4888928.4547000006</v>
      </c>
      <c r="R588" s="152">
        <f t="shared" si="179"/>
        <v>7965868.9810405094</v>
      </c>
      <c r="S588" s="150">
        <f t="shared" si="187"/>
        <v>0.38909425271595688</v>
      </c>
      <c r="T588">
        <f t="shared" si="169"/>
        <v>108996918.1246296</v>
      </c>
      <c r="U588">
        <f t="shared" si="180"/>
        <v>11042809.507381018</v>
      </c>
      <c r="V588">
        <f t="shared" si="177"/>
        <v>9.8703973886152809</v>
      </c>
      <c r="W588">
        <f t="shared" si="181"/>
        <v>9.8703973886152801E-3</v>
      </c>
    </row>
    <row r="589" spans="2:23">
      <c r="B589" s="15">
        <v>43754</v>
      </c>
      <c r="C589" s="12">
        <f>VLOOKUP(B589,'Hash distribution and Revenue '!$B$130:$Q$748,16,0)</f>
        <v>11658655.723615756</v>
      </c>
      <c r="D589">
        <f>VLOOKUP(B589,'Hash distribution and Revenue '!A591:Q1209,3,0)</f>
        <v>94.280759200000006</v>
      </c>
      <c r="E589" s="12">
        <f t="shared" si="184"/>
        <v>94280759.200000003</v>
      </c>
      <c r="F589" s="12">
        <f t="shared" si="172"/>
        <v>1885615.1840000001</v>
      </c>
      <c r="G589">
        <f t="shared" si="170"/>
        <v>147077984.352</v>
      </c>
      <c r="H589">
        <f t="shared" si="182"/>
        <v>18678904.012704</v>
      </c>
      <c r="I589" s="21">
        <f t="shared" si="185"/>
        <v>16120797.642010286</v>
      </c>
      <c r="J589">
        <f t="shared" si="183"/>
        <v>8824679.0611199997</v>
      </c>
      <c r="K589">
        <f t="shared" si="173"/>
        <v>8824679.0611199997</v>
      </c>
      <c r="L589">
        <f t="shared" si="174"/>
        <v>6303342.1865142854</v>
      </c>
      <c r="M589">
        <f t="shared" si="175"/>
        <v>4412339.5305599999</v>
      </c>
      <c r="N589">
        <f t="shared" si="171"/>
        <v>2952039.4270058712</v>
      </c>
      <c r="O589">
        <f t="shared" si="178"/>
        <v>4412339.5305599999</v>
      </c>
      <c r="P589" s="12">
        <f t="shared" si="176"/>
        <v>7364378.9575658711</v>
      </c>
      <c r="Q589" s="152">
        <f t="shared" si="186"/>
        <v>4294276.7660498852</v>
      </c>
      <c r="R589" s="152">
        <f t="shared" si="179"/>
        <v>7246316.1930557564</v>
      </c>
      <c r="S589" s="150">
        <f t="shared" si="187"/>
        <v>0.36833378288642699</v>
      </c>
      <c r="T589">
        <f t="shared" si="169"/>
        <v>104572446.87427199</v>
      </c>
      <c r="U589">
        <f t="shared" si="180"/>
        <v>10198355.620061629</v>
      </c>
      <c r="V589">
        <f t="shared" si="177"/>
        <v>10.253853735847668</v>
      </c>
      <c r="W589">
        <f t="shared" si="181"/>
        <v>1.0253853735847668E-2</v>
      </c>
    </row>
    <row r="590" spans="2:23">
      <c r="B590" s="15">
        <v>43757</v>
      </c>
      <c r="C590" s="12">
        <f>VLOOKUP(B590,'Hash distribution and Revenue '!$B$130:$Q$748,16,0)</f>
        <v>11475549.321102099</v>
      </c>
      <c r="D590">
        <f>VLOOKUP(B590,'Hash distribution and Revenue '!A592:Q1210,3,0)</f>
        <v>93.485053289999996</v>
      </c>
      <c r="E590" s="12">
        <f t="shared" si="184"/>
        <v>93485053.289999992</v>
      </c>
      <c r="F590" s="12">
        <f t="shared" si="172"/>
        <v>1869701.0657999997</v>
      </c>
      <c r="G590">
        <f t="shared" si="170"/>
        <v>145836683.13239998</v>
      </c>
      <c r="H590">
        <f t="shared" si="182"/>
        <v>18521258.757814799</v>
      </c>
      <c r="I590" s="21">
        <f t="shared" si="185"/>
        <v>15984742.161904842</v>
      </c>
      <c r="J590">
        <f t="shared" si="183"/>
        <v>8750200.9879439976</v>
      </c>
      <c r="K590">
        <f t="shared" si="173"/>
        <v>8750200.9879439976</v>
      </c>
      <c r="L590">
        <f t="shared" si="174"/>
        <v>6250143.5628171423</v>
      </c>
      <c r="M590">
        <f t="shared" si="175"/>
        <v>4375100.4939719988</v>
      </c>
      <c r="N590">
        <f t="shared" si="171"/>
        <v>2927124.956242661</v>
      </c>
      <c r="O590">
        <f t="shared" si="178"/>
        <v>4375100.4939719988</v>
      </c>
      <c r="P590" s="12">
        <f t="shared" si="176"/>
        <v>7302225.4502146598</v>
      </c>
      <c r="Q590" s="152">
        <f t="shared" si="186"/>
        <v>4173323.8708874397</v>
      </c>
      <c r="R590" s="152">
        <f t="shared" si="179"/>
        <v>7100448.8271301007</v>
      </c>
      <c r="S590" s="150">
        <f t="shared" si="187"/>
        <v>0.36367094542596051</v>
      </c>
      <c r="T590">
        <f t="shared" si="169"/>
        <v>103689881.70713638</v>
      </c>
      <c r="U590">
        <f t="shared" si="180"/>
        <v>10027573.783372762</v>
      </c>
      <c r="V590">
        <f t="shared" si="177"/>
        <v>10.340475567386992</v>
      </c>
      <c r="W590">
        <f t="shared" si="181"/>
        <v>1.0340475567386992E-2</v>
      </c>
    </row>
    <row r="591" spans="2:23">
      <c r="B591" s="15">
        <v>43760</v>
      </c>
      <c r="C591" s="12">
        <f>VLOOKUP(B591,'Hash distribution and Revenue '!$B$130:$Q$748,16,0)</f>
        <v>11799251.168571049</v>
      </c>
      <c r="D591">
        <f>VLOOKUP(B591,'Hash distribution and Revenue '!A593:Q1211,3,0)</f>
        <v>95.055454389999994</v>
      </c>
      <c r="E591" s="12">
        <f t="shared" si="184"/>
        <v>95055454.390000001</v>
      </c>
      <c r="F591" s="12">
        <f t="shared" si="172"/>
        <v>1901109.0878000001</v>
      </c>
      <c r="G591">
        <f t="shared" si="170"/>
        <v>148286508.8484</v>
      </c>
      <c r="H591">
        <f t="shared" si="182"/>
        <v>18832386.623746801</v>
      </c>
      <c r="I591" s="21">
        <f t="shared" si="185"/>
        <v>16253260.559133558</v>
      </c>
      <c r="J591">
        <f t="shared" si="183"/>
        <v>8897190.5309039988</v>
      </c>
      <c r="K591">
        <f t="shared" si="173"/>
        <v>8897190.5309039988</v>
      </c>
      <c r="L591">
        <f t="shared" si="174"/>
        <v>6355136.0935028568</v>
      </c>
      <c r="M591">
        <f t="shared" si="175"/>
        <v>4448595.2654519994</v>
      </c>
      <c r="N591">
        <f t="shared" si="171"/>
        <v>2976296.0278669279</v>
      </c>
      <c r="O591">
        <f t="shared" si="178"/>
        <v>4448595.2654519994</v>
      </c>
      <c r="P591" s="12">
        <f t="shared" si="176"/>
        <v>7424891.2933189273</v>
      </c>
      <c r="Q591" s="152">
        <f t="shared" si="186"/>
        <v>4374359.8752521221</v>
      </c>
      <c r="R591" s="152">
        <f t="shared" si="179"/>
        <v>7350655.90311905</v>
      </c>
      <c r="S591" s="150">
        <f t="shared" si="187"/>
        <v>0.3707319907642817</v>
      </c>
      <c r="T591">
        <f t="shared" si="169"/>
        <v>105431707.79121239</v>
      </c>
      <c r="U591">
        <f t="shared" si="180"/>
        <v>10326951.930985978</v>
      </c>
      <c r="V591">
        <f t="shared" si="177"/>
        <v>10.209373346153086</v>
      </c>
      <c r="W591">
        <f t="shared" si="181"/>
        <v>1.0209373346153086E-2</v>
      </c>
    </row>
    <row r="592" spans="2:23">
      <c r="B592" s="15">
        <v>43763</v>
      </c>
      <c r="C592" s="12">
        <f>VLOOKUP(B592,'Hash distribution and Revenue '!$B$130:$Q$748,16,0)</f>
        <v>12787059.872874131</v>
      </c>
      <c r="D592">
        <f>VLOOKUP(B592,'Hash distribution and Revenue '!A594:Q1212,3,0)</f>
        <v>101.1327251</v>
      </c>
      <c r="E592" s="12">
        <f t="shared" si="184"/>
        <v>101132725.10000001</v>
      </c>
      <c r="F592" s="12">
        <f t="shared" si="172"/>
        <v>2022654.5020000001</v>
      </c>
      <c r="G592">
        <f t="shared" si="170"/>
        <v>157767051.15600002</v>
      </c>
      <c r="H592">
        <f t="shared" si="182"/>
        <v>20036415.496812001</v>
      </c>
      <c r="I592" s="21">
        <f t="shared" si="185"/>
        <v>17292395.714205861</v>
      </c>
      <c r="J592">
        <f t="shared" si="183"/>
        <v>9466023.069360001</v>
      </c>
      <c r="K592">
        <f t="shared" si="173"/>
        <v>9466023.069360001</v>
      </c>
      <c r="L592">
        <f t="shared" si="174"/>
        <v>6761445.0495428583</v>
      </c>
      <c r="M592">
        <f t="shared" si="175"/>
        <v>4733011.5346800005</v>
      </c>
      <c r="N592">
        <f t="shared" si="171"/>
        <v>3166582.3906066539</v>
      </c>
      <c r="O592">
        <f t="shared" si="178"/>
        <v>4733011.5346800005</v>
      </c>
      <c r="P592" s="12">
        <f t="shared" si="176"/>
        <v>7899593.9252866544</v>
      </c>
      <c r="Q592" s="152">
        <f t="shared" si="186"/>
        <v>4887465.947587477</v>
      </c>
      <c r="R592" s="152">
        <f t="shared" si="179"/>
        <v>8054048.3381941309</v>
      </c>
      <c r="S592" s="150">
        <f t="shared" si="187"/>
        <v>0.38221968116028909</v>
      </c>
      <c r="T592">
        <f t="shared" si="169"/>
        <v>112172373.37191601</v>
      </c>
      <c r="U592">
        <f t="shared" si="180"/>
        <v>11220630.728800785</v>
      </c>
      <c r="V592">
        <f t="shared" si="177"/>
        <v>9.9969757568079718</v>
      </c>
      <c r="W592">
        <f t="shared" si="181"/>
        <v>9.9969757568079722E-3</v>
      </c>
    </row>
    <row r="593" spans="2:23">
      <c r="B593" s="15">
        <v>43766</v>
      </c>
      <c r="C593" s="12">
        <f>VLOOKUP(B593,'Hash distribution and Revenue '!$B$130:$Q$748,16,0)</f>
        <v>13423942.193679722</v>
      </c>
      <c r="D593">
        <f>VLOOKUP(B593,'Hash distribution and Revenue '!A595:Q1213,3,0)</f>
        <v>99.339894799999996</v>
      </c>
      <c r="E593" s="12">
        <f t="shared" si="184"/>
        <v>99339894.799999997</v>
      </c>
      <c r="F593" s="12">
        <f t="shared" si="172"/>
        <v>1986797.8959999999</v>
      </c>
      <c r="G593">
        <f t="shared" si="170"/>
        <v>154970235.88799998</v>
      </c>
      <c r="H593">
        <f t="shared" si="182"/>
        <v>19681219.957775999</v>
      </c>
      <c r="I593" s="21">
        <f t="shared" si="185"/>
        <v>16985844.783581141</v>
      </c>
      <c r="J593">
        <f t="shared" si="183"/>
        <v>9298214.1532799993</v>
      </c>
      <c r="K593">
        <f t="shared" si="173"/>
        <v>9298214.1532799993</v>
      </c>
      <c r="L593">
        <f t="shared" si="174"/>
        <v>6641581.5380571419</v>
      </c>
      <c r="M593">
        <f t="shared" si="175"/>
        <v>4649107.0766399996</v>
      </c>
      <c r="N593">
        <f t="shared" si="171"/>
        <v>3110446.8039138941</v>
      </c>
      <c r="O593">
        <f t="shared" si="178"/>
        <v>4649107.0766399996</v>
      </c>
      <c r="P593" s="12">
        <f t="shared" si="176"/>
        <v>7759553.8805538937</v>
      </c>
      <c r="Q593" s="152">
        <f t="shared" si="186"/>
        <v>5664388.3131258283</v>
      </c>
      <c r="R593" s="152">
        <f t="shared" si="179"/>
        <v>8774835.1170397215</v>
      </c>
      <c r="S593" s="150">
        <f t="shared" si="187"/>
        <v>0.42196161391344061</v>
      </c>
      <c r="T593">
        <f t="shared" si="169"/>
        <v>110183837.71636797</v>
      </c>
      <c r="U593">
        <f t="shared" si="180"/>
        <v>11885281.920953616</v>
      </c>
      <c r="V593">
        <f t="shared" si="177"/>
        <v>9.2706120434648778</v>
      </c>
      <c r="W593">
        <f t="shared" si="181"/>
        <v>9.2706120434648785E-3</v>
      </c>
    </row>
    <row r="594" spans="2:23">
      <c r="B594" s="15">
        <v>43769</v>
      </c>
      <c r="C594" s="12">
        <f>VLOOKUP(B594,'Hash distribution and Revenue '!$B$130:$Q$748,16,0)</f>
        <v>12449470.397427388</v>
      </c>
      <c r="D594">
        <f>VLOOKUP(B594,'Hash distribution and Revenue '!A596:Q1214,3,0)</f>
        <v>92.695122519999998</v>
      </c>
      <c r="E594" s="12">
        <f t="shared" si="184"/>
        <v>92695122.519999996</v>
      </c>
      <c r="F594" s="12">
        <f t="shared" si="172"/>
        <v>1853902.4504</v>
      </c>
      <c r="G594">
        <f t="shared" si="170"/>
        <v>144604391.13120002</v>
      </c>
      <c r="H594">
        <f t="shared" si="182"/>
        <v>18364757.673662402</v>
      </c>
      <c r="I594" s="21">
        <f t="shared" si="185"/>
        <v>15849674.156487603</v>
      </c>
      <c r="J594">
        <f t="shared" si="183"/>
        <v>8676263.4678720012</v>
      </c>
      <c r="K594">
        <f t="shared" si="173"/>
        <v>8676263.4678720012</v>
      </c>
      <c r="L594">
        <f t="shared" si="174"/>
        <v>6197331.0484800003</v>
      </c>
      <c r="M594">
        <f t="shared" si="175"/>
        <v>4338131.7339360006</v>
      </c>
      <c r="N594">
        <f t="shared" si="171"/>
        <v>2902391.311780822</v>
      </c>
      <c r="O594">
        <f t="shared" si="178"/>
        <v>4338131.7339360006</v>
      </c>
      <c r="P594" s="12">
        <f t="shared" si="176"/>
        <v>7240523.0457168221</v>
      </c>
      <c r="Q594" s="152">
        <f t="shared" si="186"/>
        <v>5208947.3517105654</v>
      </c>
      <c r="R594" s="152">
        <f t="shared" si="179"/>
        <v>8111338.6634913869</v>
      </c>
      <c r="S594" s="150">
        <f t="shared" si="187"/>
        <v>0.41840714387231803</v>
      </c>
      <c r="T594">
        <f t="shared" si="169"/>
        <v>102813722.09428321</v>
      </c>
      <c r="U594">
        <f t="shared" si="180"/>
        <v>11013729.975272208</v>
      </c>
      <c r="V594">
        <f t="shared" si="177"/>
        <v>9.3350501896376965</v>
      </c>
      <c r="W594">
        <f t="shared" si="181"/>
        <v>9.3350501896376972E-3</v>
      </c>
    </row>
    <row r="595" spans="2:23">
      <c r="B595" s="14">
        <v>43772</v>
      </c>
      <c r="C595" s="12">
        <f>VLOOKUP(B595,'Hash distribution and Revenue '!$B$130:$Q$748,16,0)</f>
        <v>11775407.681261294</v>
      </c>
      <c r="D595">
        <f>VLOOKUP(B595,'Hash distribution and Revenue '!A597:Q1215,3,0)</f>
        <v>89.256768129999998</v>
      </c>
      <c r="E595" s="12">
        <f t="shared" si="184"/>
        <v>89256768.129999995</v>
      </c>
      <c r="F595" s="12">
        <f>E595/68</f>
        <v>1312599.5313235293</v>
      </c>
      <c r="G595">
        <f t="shared" ref="G595:G658" si="188">F595*3.196*24</f>
        <v>100681634.45064001</v>
      </c>
      <c r="H595">
        <f t="shared" si="182"/>
        <v>12786567.575231282</v>
      </c>
      <c r="I595" s="21">
        <f t="shared" si="185"/>
        <v>11035426.290321935</v>
      </c>
      <c r="J595">
        <f t="shared" si="183"/>
        <v>6040898.0670384001</v>
      </c>
      <c r="K595">
        <f t="shared" si="173"/>
        <v>6040898.0670384001</v>
      </c>
      <c r="L595">
        <f t="shared" si="174"/>
        <v>4314927.190741715</v>
      </c>
      <c r="M595">
        <f t="shared" si="175"/>
        <v>3020449.0335192</v>
      </c>
      <c r="N595">
        <f t="shared" ref="N595:N658" si="189">F595*15640/7/547.5</f>
        <v>5356570.5596607951</v>
      </c>
      <c r="O595">
        <f t="shared" si="178"/>
        <v>3020449.0335192</v>
      </c>
      <c r="P595" s="12">
        <f t="shared" si="176"/>
        <v>8377019.5931799952</v>
      </c>
      <c r="Q595" s="152">
        <f t="shared" si="186"/>
        <v>3398388.0880812984</v>
      </c>
      <c r="R595" s="152">
        <f t="shared" si="179"/>
        <v>8754958.6477420926</v>
      </c>
      <c r="S595" s="150">
        <f t="shared" si="187"/>
        <v>0.28860046123832278</v>
      </c>
      <c r="T595">
        <f t="shared" si="169"/>
        <v>71584642.09440504</v>
      </c>
      <c r="U595">
        <f t="shared" si="180"/>
        <v>14111529.207402889</v>
      </c>
      <c r="V595">
        <f t="shared" si="177"/>
        <v>5.0727770918584669</v>
      </c>
      <c r="W595">
        <f t="shared" si="181"/>
        <v>5.0727770918584667E-3</v>
      </c>
    </row>
    <row r="596" spans="2:23">
      <c r="B596" s="15">
        <v>43775</v>
      </c>
      <c r="C596" s="12">
        <f>VLOOKUP(B596,'Hash distribution and Revenue '!$B$130:$Q$748,16,0)</f>
        <v>12130486.908951474</v>
      </c>
      <c r="D596">
        <f>VLOOKUP(B596,'Hash distribution and Revenue '!A598:Q1216,3,0)</f>
        <v>90.715212050000005</v>
      </c>
      <c r="E596" s="12">
        <f t="shared" si="184"/>
        <v>90715212.050000012</v>
      </c>
      <c r="F596" s="12">
        <f t="shared" ref="F596:F627" si="190">E596/68</f>
        <v>1334047.2360294119</v>
      </c>
      <c r="G596">
        <f t="shared" si="188"/>
        <v>102326759.19240001</v>
      </c>
      <c r="H596">
        <f t="shared" si="182"/>
        <v>12995498.4174348</v>
      </c>
      <c r="I596" s="21">
        <f t="shared" si="185"/>
        <v>11215743.712909844</v>
      </c>
      <c r="J596">
        <f t="shared" si="183"/>
        <v>6139605.5515440004</v>
      </c>
      <c r="K596">
        <f t="shared" si="173"/>
        <v>6139605.5515440004</v>
      </c>
      <c r="L596">
        <f t="shared" si="174"/>
        <v>4385432.5368171437</v>
      </c>
      <c r="M596">
        <f t="shared" si="175"/>
        <v>3069802.7757720002</v>
      </c>
      <c r="N596">
        <f t="shared" si="189"/>
        <v>5444096.2221787348</v>
      </c>
      <c r="O596">
        <f t="shared" si="178"/>
        <v>3069802.7757719997</v>
      </c>
      <c r="P596" s="12">
        <f t="shared" si="176"/>
        <v>8513898.9979507346</v>
      </c>
      <c r="Q596" s="152">
        <f t="shared" si="186"/>
        <v>3616587.9110007398</v>
      </c>
      <c r="R596" s="152">
        <f t="shared" si="179"/>
        <v>9060684.1331794746</v>
      </c>
      <c r="S596" s="150">
        <f t="shared" si="187"/>
        <v>0.29814037459056519</v>
      </c>
      <c r="T596">
        <f t="shared" si="169"/>
        <v>72754325.785796404</v>
      </c>
      <c r="U596">
        <f t="shared" si="180"/>
        <v>14504780.355358209</v>
      </c>
      <c r="V596">
        <f t="shared" si="177"/>
        <v>5.0158860736502113</v>
      </c>
      <c r="W596">
        <f t="shared" si="181"/>
        <v>5.0158860736502116E-3</v>
      </c>
    </row>
    <row r="597" spans="2:23">
      <c r="B597" s="15">
        <v>43778</v>
      </c>
      <c r="C597" s="12">
        <f>VLOOKUP(B597,'Hash distribution and Revenue '!$B$130:$Q$748,16,0)</f>
        <v>12448853.052144812</v>
      </c>
      <c r="D597">
        <f>VLOOKUP(B597,'Hash distribution and Revenue '!A599:Q1217,3,0)</f>
        <v>91.861270500000003</v>
      </c>
      <c r="E597" s="12">
        <f t="shared" si="184"/>
        <v>91861270.5</v>
      </c>
      <c r="F597" s="12">
        <f t="shared" si="190"/>
        <v>1350901.0367647058</v>
      </c>
      <c r="G597">
        <f t="shared" si="188"/>
        <v>103619513.12399998</v>
      </c>
      <c r="H597">
        <f t="shared" si="182"/>
        <v>13159678.166747998</v>
      </c>
      <c r="I597" s="21">
        <f t="shared" si="185"/>
        <v>11357438.777769856</v>
      </c>
      <c r="J597">
        <f t="shared" si="183"/>
        <v>6217170.7874399992</v>
      </c>
      <c r="K597">
        <f t="shared" si="173"/>
        <v>6217170.7874399992</v>
      </c>
      <c r="L597">
        <f t="shared" si="174"/>
        <v>4440836.276742856</v>
      </c>
      <c r="M597">
        <f t="shared" si="175"/>
        <v>3108585.3937199996</v>
      </c>
      <c r="N597">
        <f t="shared" si="189"/>
        <v>5512874.681017613</v>
      </c>
      <c r="O597">
        <f t="shared" si="178"/>
        <v>3108585.3937199991</v>
      </c>
      <c r="P597" s="12">
        <f t="shared" si="176"/>
        <v>8621460.0747376122</v>
      </c>
      <c r="Q597" s="152">
        <f t="shared" si="186"/>
        <v>3827392.9774072003</v>
      </c>
      <c r="R597" s="152">
        <f t="shared" si="179"/>
        <v>9340267.6584248133</v>
      </c>
      <c r="S597" s="150">
        <f t="shared" si="187"/>
        <v>0.30744944625623793</v>
      </c>
      <c r="T597">
        <f t="shared" si="169"/>
        <v>73673473.831163988</v>
      </c>
      <c r="U597">
        <f t="shared" si="180"/>
        <v>14853142.339442426</v>
      </c>
      <c r="V597">
        <f t="shared" si="177"/>
        <v>4.960127099538024</v>
      </c>
      <c r="W597">
        <f t="shared" si="181"/>
        <v>4.9601270995380236E-3</v>
      </c>
    </row>
    <row r="598" spans="2:23">
      <c r="B598" s="15">
        <v>43781</v>
      </c>
      <c r="C598" s="12">
        <f>VLOOKUP(B598,'Hash distribution and Revenue '!$B$130:$Q$748,16,0)</f>
        <v>12516658.258581253</v>
      </c>
      <c r="D598">
        <f>VLOOKUP(B598,'Hash distribution and Revenue '!A600:Q1218,3,0)</f>
        <v>92.339819419999998</v>
      </c>
      <c r="E598" s="12">
        <f t="shared" si="184"/>
        <v>92339819.420000002</v>
      </c>
      <c r="F598" s="12">
        <f t="shared" si="190"/>
        <v>1357938.520882353</v>
      </c>
      <c r="G598">
        <f t="shared" si="188"/>
        <v>104159316.30576</v>
      </c>
      <c r="H598">
        <f t="shared" si="182"/>
        <v>13228233.17083152</v>
      </c>
      <c r="I598" s="21">
        <f t="shared" si="185"/>
        <v>11416605.062227765</v>
      </c>
      <c r="J598">
        <f t="shared" si="183"/>
        <v>6249558.9783456</v>
      </c>
      <c r="K598">
        <f t="shared" si="173"/>
        <v>6249558.9783456</v>
      </c>
      <c r="L598">
        <f t="shared" si="174"/>
        <v>4463970.6988182859</v>
      </c>
      <c r="M598">
        <f t="shared" si="175"/>
        <v>3124779.4891728</v>
      </c>
      <c r="N598">
        <f t="shared" si="189"/>
        <v>5541593.8595172856</v>
      </c>
      <c r="O598">
        <f t="shared" si="178"/>
        <v>3124779.4891727995</v>
      </c>
      <c r="P598" s="12">
        <f t="shared" si="176"/>
        <v>8666373.3486900851</v>
      </c>
      <c r="Q598" s="152">
        <f t="shared" si="186"/>
        <v>3850284.9098911677</v>
      </c>
      <c r="R598" s="152">
        <f t="shared" si="179"/>
        <v>9391878.7694084533</v>
      </c>
      <c r="S598" s="150">
        <f t="shared" si="187"/>
        <v>0.30761284924044835</v>
      </c>
      <c r="T598">
        <f t="shared" si="169"/>
        <v>74057273.893395349</v>
      </c>
      <c r="U598">
        <f t="shared" si="180"/>
        <v>14933472.628925739</v>
      </c>
      <c r="V598">
        <f t="shared" si="177"/>
        <v>4.9591461901465825</v>
      </c>
      <c r="W598">
        <f t="shared" si="181"/>
        <v>4.9591461901465827E-3</v>
      </c>
    </row>
    <row r="599" spans="2:23">
      <c r="B599" s="15">
        <v>43784</v>
      </c>
      <c r="C599" s="12">
        <f>VLOOKUP(B599,'Hash distribution and Revenue '!$B$130:$Q$748,16,0)</f>
        <v>11842905.970434833</v>
      </c>
      <c r="D599">
        <f>VLOOKUP(B599,'Hash distribution and Revenue '!A601:Q1219,3,0)</f>
        <v>90.699368890000002</v>
      </c>
      <c r="E599" s="12">
        <f t="shared" si="184"/>
        <v>90699368.890000001</v>
      </c>
      <c r="F599" s="12">
        <f t="shared" si="190"/>
        <v>1333814.248382353</v>
      </c>
      <c r="G599">
        <f t="shared" si="188"/>
        <v>102308888.10792002</v>
      </c>
      <c r="H599">
        <f t="shared" si="182"/>
        <v>12993228.789705843</v>
      </c>
      <c r="I599" s="21">
        <f t="shared" si="185"/>
        <v>11213784.914400235</v>
      </c>
      <c r="J599">
        <f t="shared" si="183"/>
        <v>6138533.2864752011</v>
      </c>
      <c r="K599">
        <f t="shared" si="173"/>
        <v>6138533.2864752011</v>
      </c>
      <c r="L599">
        <f t="shared" si="174"/>
        <v>4384666.6331965728</v>
      </c>
      <c r="M599">
        <f t="shared" si="175"/>
        <v>3069266.6432376006</v>
      </c>
      <c r="N599">
        <f t="shared" si="189"/>
        <v>5443145.4258838883</v>
      </c>
      <c r="O599">
        <f t="shared" si="178"/>
        <v>3069266.643237601</v>
      </c>
      <c r="P599" s="12">
        <f t="shared" si="176"/>
        <v>8512412.0691214893</v>
      </c>
      <c r="Q599" s="152">
        <f t="shared" si="186"/>
        <v>3330493.901313344</v>
      </c>
      <c r="R599" s="152">
        <f t="shared" si="179"/>
        <v>8773639.3271972314</v>
      </c>
      <c r="S599" s="150">
        <f t="shared" si="187"/>
        <v>0.2812226922706082</v>
      </c>
      <c r="T599">
        <f t="shared" si="169"/>
        <v>72741619.444731131</v>
      </c>
      <c r="U599">
        <f t="shared" si="180"/>
        <v>14216784.753081121</v>
      </c>
      <c r="V599">
        <f t="shared" si="177"/>
        <v>5.1166013067030693</v>
      </c>
      <c r="W599">
        <f t="shared" si="181"/>
        <v>5.1166013067030693E-3</v>
      </c>
    </row>
    <row r="600" spans="2:23">
      <c r="B600" s="15">
        <v>43787</v>
      </c>
      <c r="C600" s="12">
        <f>VLOOKUP(B600,'Hash distribution and Revenue '!$B$130:$Q$748,16,0)</f>
        <v>12256552.927818857</v>
      </c>
      <c r="D600">
        <f>VLOOKUP(B600,'Hash distribution and Revenue '!A602:Q1220,3,0)</f>
        <v>95.931202119999995</v>
      </c>
      <c r="E600" s="12">
        <f t="shared" si="184"/>
        <v>95931202.11999999</v>
      </c>
      <c r="F600" s="12">
        <f t="shared" si="190"/>
        <v>1410752.9723529411</v>
      </c>
      <c r="G600">
        <f t="shared" si="188"/>
        <v>108210395.99136001</v>
      </c>
      <c r="H600">
        <f t="shared" si="182"/>
        <v>13742720.290902721</v>
      </c>
      <c r="I600" s="21">
        <f t="shared" si="185"/>
        <v>11860632.332052996</v>
      </c>
      <c r="J600">
        <f t="shared" si="183"/>
        <v>6492623.7594816005</v>
      </c>
      <c r="K600">
        <f t="shared" si="173"/>
        <v>6492623.7594816005</v>
      </c>
      <c r="L600">
        <f t="shared" si="174"/>
        <v>4637588.3996297149</v>
      </c>
      <c r="M600">
        <f t="shared" si="175"/>
        <v>3246311.8797408002</v>
      </c>
      <c r="N600">
        <f t="shared" si="189"/>
        <v>5757123.6758251796</v>
      </c>
      <c r="O600">
        <f t="shared" si="178"/>
        <v>3246311.8797407998</v>
      </c>
      <c r="P600" s="12">
        <f t="shared" si="176"/>
        <v>9003435.5555659793</v>
      </c>
      <c r="Q600" s="152">
        <f t="shared" si="186"/>
        <v>3253117.3722528778</v>
      </c>
      <c r="R600" s="152">
        <f t="shared" si="179"/>
        <v>9010241.0480780564</v>
      </c>
      <c r="S600" s="150">
        <f t="shared" si="187"/>
        <v>0.2654186206685597</v>
      </c>
      <c r="T600">
        <f t="shared" si="169"/>
        <v>76937591.549856961</v>
      </c>
      <c r="U600">
        <f t="shared" si="180"/>
        <v>14767364.723903235</v>
      </c>
      <c r="V600">
        <f t="shared" si="177"/>
        <v>5.2099743582090658</v>
      </c>
      <c r="W600">
        <f t="shared" si="181"/>
        <v>5.2099743582090657E-3</v>
      </c>
    </row>
    <row r="601" spans="2:23">
      <c r="B601" s="15">
        <v>43790</v>
      </c>
      <c r="C601" s="12">
        <f>VLOOKUP(B601,'Hash distribution and Revenue '!$B$130:$Q$748,16,0)</f>
        <v>11156610.765250219</v>
      </c>
      <c r="D601">
        <f>VLOOKUP(B601,'Hash distribution and Revenue '!A603:Q1221,3,0)</f>
        <v>94.937564429999995</v>
      </c>
      <c r="E601" s="12">
        <f t="shared" si="184"/>
        <v>94937564.429999992</v>
      </c>
      <c r="F601" s="12">
        <f t="shared" si="190"/>
        <v>1396140.6533823528</v>
      </c>
      <c r="G601">
        <f t="shared" si="188"/>
        <v>107089572.67704001</v>
      </c>
      <c r="H601">
        <f t="shared" si="182"/>
        <v>13600375.729984082</v>
      </c>
      <c r="I601" s="21">
        <f t="shared" si="185"/>
        <v>11737782.090922708</v>
      </c>
      <c r="J601">
        <f t="shared" si="183"/>
        <v>6425374.3606224004</v>
      </c>
      <c r="K601">
        <f t="shared" si="173"/>
        <v>6425374.3606224004</v>
      </c>
      <c r="L601">
        <f t="shared" si="174"/>
        <v>4589553.1147302864</v>
      </c>
      <c r="M601">
        <f t="shared" si="175"/>
        <v>3212687.1803112002</v>
      </c>
      <c r="N601">
        <f t="shared" si="189"/>
        <v>5697492.4511154592</v>
      </c>
      <c r="O601">
        <f t="shared" si="178"/>
        <v>3212687.1803111993</v>
      </c>
      <c r="P601" s="12">
        <f t="shared" si="176"/>
        <v>8910179.6314266585</v>
      </c>
      <c r="Q601" s="152">
        <f t="shared" si="186"/>
        <v>2246431.1338235606</v>
      </c>
      <c r="R601" s="152">
        <f t="shared" si="179"/>
        <v>7943923.5849390198</v>
      </c>
      <c r="S601" s="150">
        <f t="shared" si="187"/>
        <v>0.20135426260639808</v>
      </c>
      <c r="T601">
        <f t="shared" si="169"/>
        <v>76140686.173375443</v>
      </c>
      <c r="U601">
        <f t="shared" si="180"/>
        <v>13641416.036054479</v>
      </c>
      <c r="V601">
        <f t="shared" si="177"/>
        <v>5.5815822911737607</v>
      </c>
      <c r="W601">
        <f t="shared" si="181"/>
        <v>5.5815822911737603E-3</v>
      </c>
    </row>
    <row r="602" spans="2:23">
      <c r="B602" s="15">
        <v>43793</v>
      </c>
      <c r="C602" s="12">
        <f>VLOOKUP(B602,'Hash distribution and Revenue '!$B$130:$Q$748,16,0)</f>
        <v>9631036.5944936331</v>
      </c>
      <c r="D602">
        <f>VLOOKUP(B602,'Hash distribution and Revenue '!A604:Q1222,3,0)</f>
        <v>90.641806329999994</v>
      </c>
      <c r="E602" s="12">
        <f t="shared" si="184"/>
        <v>90641806.329999998</v>
      </c>
      <c r="F602" s="12">
        <f t="shared" si="190"/>
        <v>1332967.7401470589</v>
      </c>
      <c r="G602">
        <f t="shared" si="188"/>
        <v>102243957.54024002</v>
      </c>
      <c r="H602">
        <f t="shared" si="182"/>
        <v>12984982.607610483</v>
      </c>
      <c r="I602" s="21">
        <f t="shared" si="185"/>
        <v>11206668.060392737</v>
      </c>
      <c r="J602">
        <f t="shared" si="183"/>
        <v>6134637.4524144009</v>
      </c>
      <c r="K602">
        <f t="shared" si="173"/>
        <v>6134637.4524144009</v>
      </c>
      <c r="L602">
        <f t="shared" si="174"/>
        <v>4381883.8945817156</v>
      </c>
      <c r="M602">
        <f t="shared" si="175"/>
        <v>3067318.7262072004</v>
      </c>
      <c r="N602">
        <f t="shared" si="189"/>
        <v>5439690.921304632</v>
      </c>
      <c r="O602">
        <f t="shared" si="178"/>
        <v>3067318.7262072004</v>
      </c>
      <c r="P602" s="12">
        <f t="shared" si="176"/>
        <v>8507009.6475118324</v>
      </c>
      <c r="Q602" s="152">
        <f t="shared" si="186"/>
        <v>1124026.9469818007</v>
      </c>
      <c r="R602" s="152">
        <f t="shared" si="179"/>
        <v>6563717.8682864327</v>
      </c>
      <c r="S602" s="150">
        <f t="shared" si="187"/>
        <v>0.11670882318362723</v>
      </c>
      <c r="T602">
        <f t="shared" si="169"/>
        <v>72695453.811110646</v>
      </c>
      <c r="U602">
        <f t="shared" si="180"/>
        <v>12003408.789591065</v>
      </c>
      <c r="V602">
        <f t="shared" si="177"/>
        <v>6.0562341152747869</v>
      </c>
      <c r="W602">
        <f t="shared" si="181"/>
        <v>6.0562341152747869E-3</v>
      </c>
    </row>
    <row r="603" spans="2:23">
      <c r="B603" s="15">
        <v>43796</v>
      </c>
      <c r="C603" s="12">
        <f>VLOOKUP(B603,'Hash distribution and Revenue '!$B$130:$Q$748,16,0)</f>
        <v>10246331.664926637</v>
      </c>
      <c r="D603">
        <f>VLOOKUP(B603,'Hash distribution and Revenue '!A605:Q1223,3,0)</f>
        <v>90.238982019999995</v>
      </c>
      <c r="E603" s="12">
        <f t="shared" si="184"/>
        <v>90238982.019999996</v>
      </c>
      <c r="F603" s="12">
        <f t="shared" si="190"/>
        <v>1327043.8532352941</v>
      </c>
      <c r="G603">
        <f t="shared" si="188"/>
        <v>101789571.71856</v>
      </c>
      <c r="H603">
        <f t="shared" si="182"/>
        <v>12927275.60825712</v>
      </c>
      <c r="I603" s="21">
        <f t="shared" si="185"/>
        <v>11156864.128723593</v>
      </c>
      <c r="J603">
        <f t="shared" si="183"/>
        <v>6107374.3031135993</v>
      </c>
      <c r="K603">
        <f t="shared" si="173"/>
        <v>6107374.3031135993</v>
      </c>
      <c r="L603">
        <f t="shared" si="174"/>
        <v>4362410.2165097138</v>
      </c>
      <c r="M603">
        <f t="shared" si="175"/>
        <v>3053687.1515567997</v>
      </c>
      <c r="N603">
        <f t="shared" si="189"/>
        <v>5415516.2073320281</v>
      </c>
      <c r="O603">
        <f t="shared" si="178"/>
        <v>3053687.1515567992</v>
      </c>
      <c r="P603" s="12">
        <f t="shared" si="176"/>
        <v>8469203.3588888273</v>
      </c>
      <c r="Q603" s="152">
        <f t="shared" si="186"/>
        <v>1777128.3060378097</v>
      </c>
      <c r="R603" s="152">
        <f t="shared" si="179"/>
        <v>7192644.5133698378</v>
      </c>
      <c r="S603" s="150">
        <f t="shared" si="187"/>
        <v>0.17344044328771333</v>
      </c>
      <c r="T603">
        <f t="shared" si="169"/>
        <v>72372385.491896152</v>
      </c>
      <c r="U603">
        <f t="shared" si="180"/>
        <v>12608160.720701866</v>
      </c>
      <c r="V603">
        <f t="shared" si="177"/>
        <v>5.7401223774903904</v>
      </c>
      <c r="W603">
        <f t="shared" si="181"/>
        <v>5.7401223774903908E-3</v>
      </c>
    </row>
    <row r="604" spans="2:23">
      <c r="B604" s="15">
        <v>43799</v>
      </c>
      <c r="C604" s="12">
        <f>VLOOKUP(B604,'Hash distribution and Revenue '!$B$130:$Q$748,16,0)</f>
        <v>10355970.251604063</v>
      </c>
      <c r="D604">
        <f>VLOOKUP(B604,'Hash distribution and Revenue '!A606:Q1224,3,0)</f>
        <v>90.747073159999999</v>
      </c>
      <c r="E604" s="12">
        <f t="shared" si="184"/>
        <v>90747073.159999996</v>
      </c>
      <c r="F604" s="12">
        <f t="shared" si="190"/>
        <v>1334515.7817647059</v>
      </c>
      <c r="G604">
        <f t="shared" si="188"/>
        <v>102362698.52448002</v>
      </c>
      <c r="H604">
        <f t="shared" si="182"/>
        <v>13000062.712608961</v>
      </c>
      <c r="I604" s="21">
        <f t="shared" si="185"/>
        <v>11219682.920415327</v>
      </c>
      <c r="J604">
        <f t="shared" si="183"/>
        <v>6141761.9114688011</v>
      </c>
      <c r="K604">
        <f t="shared" si="173"/>
        <v>6141761.9114688011</v>
      </c>
      <c r="L604">
        <f t="shared" si="174"/>
        <v>4386972.7939062864</v>
      </c>
      <c r="M604">
        <f t="shared" si="175"/>
        <v>3070880.9557344005</v>
      </c>
      <c r="N604">
        <f t="shared" si="189"/>
        <v>5446008.3044487927</v>
      </c>
      <c r="O604">
        <f t="shared" si="178"/>
        <v>3070880.9557344001</v>
      </c>
      <c r="P604" s="12">
        <f t="shared" si="176"/>
        <v>8516889.2601831928</v>
      </c>
      <c r="Q604" s="152">
        <f t="shared" si="186"/>
        <v>1839080.9914208706</v>
      </c>
      <c r="R604" s="152">
        <f t="shared" si="179"/>
        <v>7285089.2958696634</v>
      </c>
      <c r="S604" s="150">
        <f t="shared" si="187"/>
        <v>0.17758654638236437</v>
      </c>
      <c r="T604">
        <f t="shared" si="169"/>
        <v>72779878.650905281</v>
      </c>
      <c r="U604">
        <f t="shared" si="180"/>
        <v>12731097.600318456</v>
      </c>
      <c r="V604">
        <f t="shared" si="177"/>
        <v>5.7167010210560925</v>
      </c>
      <c r="W604">
        <f t="shared" si="181"/>
        <v>5.7167010210560929E-3</v>
      </c>
    </row>
    <row r="605" spans="2:23">
      <c r="B605" s="15">
        <v>43802</v>
      </c>
      <c r="C605" s="12">
        <f>VLOOKUP(B605,'Hash distribution and Revenue '!$B$130:$Q$748,16,0)</f>
        <v>9972985.4318768084</v>
      </c>
      <c r="D605">
        <f>VLOOKUP(B605,'Hash distribution and Revenue '!A607:Q1225,3,0)</f>
        <v>87.52255787</v>
      </c>
      <c r="E605" s="12">
        <f t="shared" si="184"/>
        <v>87522557.870000005</v>
      </c>
      <c r="F605" s="12">
        <f t="shared" si="190"/>
        <v>1287096.4392647059</v>
      </c>
      <c r="G605">
        <f t="shared" si="188"/>
        <v>98725445.277360007</v>
      </c>
      <c r="H605">
        <f t="shared" si="182"/>
        <v>12538131.550224721</v>
      </c>
      <c r="I605" s="21">
        <f t="shared" si="185"/>
        <v>10821013.984150639</v>
      </c>
      <c r="J605">
        <f t="shared" si="183"/>
        <v>5923526.7166416002</v>
      </c>
      <c r="K605">
        <f t="shared" si="173"/>
        <v>5923526.7166416002</v>
      </c>
      <c r="L605">
        <f t="shared" si="174"/>
        <v>4231090.5118868575</v>
      </c>
      <c r="M605">
        <f t="shared" si="175"/>
        <v>2961763.3583208001</v>
      </c>
      <c r="N605">
        <f t="shared" si="189"/>
        <v>5252495.3190084798</v>
      </c>
      <c r="O605">
        <f t="shared" si="178"/>
        <v>2961763.3583207997</v>
      </c>
      <c r="P605" s="12">
        <f t="shared" si="176"/>
        <v>8214258.6773292795</v>
      </c>
      <c r="Q605" s="152">
        <f t="shared" si="186"/>
        <v>1758726.7545475289</v>
      </c>
      <c r="R605" s="152">
        <f t="shared" si="179"/>
        <v>7011222.0735560087</v>
      </c>
      <c r="S605" s="150">
        <f t="shared" si="187"/>
        <v>0.1763490748643915</v>
      </c>
      <c r="T605">
        <f t="shared" si="169"/>
        <v>70193791.592202961</v>
      </c>
      <c r="U605">
        <f t="shared" si="180"/>
        <v>12263717.392564489</v>
      </c>
      <c r="V605">
        <f t="shared" si="177"/>
        <v>5.7236961147491519</v>
      </c>
      <c r="W605">
        <f t="shared" si="181"/>
        <v>5.7236961147491515E-3</v>
      </c>
    </row>
    <row r="606" spans="2:23">
      <c r="B606" s="15">
        <v>43805</v>
      </c>
      <c r="C606" s="12">
        <f>VLOOKUP(B606,'Hash distribution and Revenue '!$B$130:$Q$748,16,0)</f>
        <v>11274971.043883359</v>
      </c>
      <c r="D606">
        <f>VLOOKUP(B606,'Hash distribution and Revenue '!A608:Q1226,3,0)</f>
        <v>95.261394559999999</v>
      </c>
      <c r="E606" s="12">
        <f t="shared" si="184"/>
        <v>95261394.560000002</v>
      </c>
      <c r="F606" s="12">
        <f t="shared" si="190"/>
        <v>1400902.8611764705</v>
      </c>
      <c r="G606">
        <f t="shared" si="188"/>
        <v>107454853.06368001</v>
      </c>
      <c r="H606">
        <f t="shared" si="182"/>
        <v>13646766.339087361</v>
      </c>
      <c r="I606" s="21">
        <f t="shared" si="185"/>
        <v>11777819.430444069</v>
      </c>
      <c r="J606">
        <f t="shared" si="183"/>
        <v>6447291.1838207999</v>
      </c>
      <c r="K606">
        <f t="shared" si="173"/>
        <v>6447291.1838207999</v>
      </c>
      <c r="L606">
        <f t="shared" si="174"/>
        <v>4605207.9884434287</v>
      </c>
      <c r="M606">
        <f t="shared" si="175"/>
        <v>3223645.5919104</v>
      </c>
      <c r="N606">
        <f t="shared" si="189"/>
        <v>5716926.4837051528</v>
      </c>
      <c r="O606">
        <f t="shared" si="178"/>
        <v>3223645.5919104004</v>
      </c>
      <c r="P606" s="12">
        <f t="shared" si="176"/>
        <v>8940572.0756155532</v>
      </c>
      <c r="Q606" s="152">
        <f t="shared" si="186"/>
        <v>2334398.9682678059</v>
      </c>
      <c r="R606" s="152">
        <f t="shared" si="179"/>
        <v>8051325.4519729586</v>
      </c>
      <c r="S606" s="150">
        <f t="shared" si="187"/>
        <v>0.20704256881743488</v>
      </c>
      <c r="T606">
        <f t="shared" si="169"/>
        <v>76400400.528276488</v>
      </c>
      <c r="U606">
        <f t="shared" si="180"/>
        <v>13768251.935678111</v>
      </c>
      <c r="V606">
        <f t="shared" si="177"/>
        <v>5.5490269124359708</v>
      </c>
      <c r="W606">
        <f t="shared" si="181"/>
        <v>5.5490269124359708E-3</v>
      </c>
    </row>
    <row r="607" spans="2:23">
      <c r="B607" s="15">
        <v>43808</v>
      </c>
      <c r="C607" s="12">
        <f>VLOOKUP(B607,'Hash distribution and Revenue '!$B$130:$Q$748,16,0)</f>
        <v>11244663.705880495</v>
      </c>
      <c r="D607">
        <f>VLOOKUP(B607,'Hash distribution and Revenue '!A609:Q1227,3,0)</f>
        <v>96.880815350000006</v>
      </c>
      <c r="E607" s="12">
        <f t="shared" si="184"/>
        <v>96880815.350000009</v>
      </c>
      <c r="F607" s="12">
        <f t="shared" si="190"/>
        <v>1424717.8727941178</v>
      </c>
      <c r="G607">
        <f t="shared" si="188"/>
        <v>109281559.71480002</v>
      </c>
      <c r="H607">
        <f t="shared" si="182"/>
        <v>13878758.083779601</v>
      </c>
      <c r="I607" s="21">
        <f t="shared" si="185"/>
        <v>11978039.527311474</v>
      </c>
      <c r="J607">
        <f t="shared" si="183"/>
        <v>6556893.5828880006</v>
      </c>
      <c r="K607">
        <f t="shared" si="173"/>
        <v>6556893.5828880006</v>
      </c>
      <c r="L607">
        <f t="shared" si="174"/>
        <v>4683495.4163485719</v>
      </c>
      <c r="M607">
        <f t="shared" si="175"/>
        <v>3278446.7914440003</v>
      </c>
      <c r="N607">
        <f t="shared" si="189"/>
        <v>5814112.8585779527</v>
      </c>
      <c r="O607">
        <f t="shared" si="178"/>
        <v>3278446.7914440008</v>
      </c>
      <c r="P607" s="12">
        <f t="shared" si="176"/>
        <v>9092559.6500219535</v>
      </c>
      <c r="Q607" s="152">
        <f t="shared" si="186"/>
        <v>2152104.0558585413</v>
      </c>
      <c r="R607" s="152">
        <f t="shared" si="179"/>
        <v>7966216.914436494</v>
      </c>
      <c r="S607" s="150">
        <f t="shared" si="187"/>
        <v>0.19138892119406645</v>
      </c>
      <c r="T607">
        <f t="shared" si="169"/>
        <v>77699188.957222804</v>
      </c>
      <c r="U607">
        <f t="shared" si="180"/>
        <v>13780329.773014447</v>
      </c>
      <c r="V607">
        <f t="shared" si="177"/>
        <v>5.6384128853997746</v>
      </c>
      <c r="W607">
        <f t="shared" si="181"/>
        <v>5.638412885399775E-3</v>
      </c>
    </row>
    <row r="608" spans="2:23">
      <c r="B608" s="15">
        <v>43811</v>
      </c>
      <c r="C608" s="12">
        <f>VLOOKUP(B608,'Hash distribution and Revenue '!$B$130:$Q$748,16,0)</f>
        <v>10991359.176015696</v>
      </c>
      <c r="D608">
        <f>VLOOKUP(B608,'Hash distribution and Revenue '!A610:Q1228,3,0)</f>
        <v>96.761138520000003</v>
      </c>
      <c r="E608" s="12">
        <f t="shared" si="184"/>
        <v>96761138.519999996</v>
      </c>
      <c r="F608" s="12">
        <f t="shared" si="190"/>
        <v>1422957.9194117647</v>
      </c>
      <c r="G608">
        <f t="shared" si="188"/>
        <v>109146564.25056002</v>
      </c>
      <c r="H608">
        <f t="shared" si="182"/>
        <v>13861613.659821123</v>
      </c>
      <c r="I608" s="21">
        <f t="shared" si="185"/>
        <v>11963243.060177453</v>
      </c>
      <c r="J608">
        <f t="shared" si="183"/>
        <v>6548793.8550336007</v>
      </c>
      <c r="K608">
        <f t="shared" si="173"/>
        <v>6548793.8550336007</v>
      </c>
      <c r="L608">
        <f t="shared" si="174"/>
        <v>4677709.8964525722</v>
      </c>
      <c r="M608">
        <f t="shared" si="175"/>
        <v>3274396.9275168004</v>
      </c>
      <c r="N608">
        <f t="shared" si="189"/>
        <v>5806930.6874363991</v>
      </c>
      <c r="O608">
        <f t="shared" si="178"/>
        <v>3274396.9275168004</v>
      </c>
      <c r="P608" s="12">
        <f t="shared" si="176"/>
        <v>9081327.6149531994</v>
      </c>
      <c r="Q608" s="152">
        <f t="shared" si="186"/>
        <v>1910031.5610624962</v>
      </c>
      <c r="R608" s="152">
        <f t="shared" si="179"/>
        <v>7716962.2484988952</v>
      </c>
      <c r="S608" s="150">
        <f t="shared" si="187"/>
        <v>0.17377573878491628</v>
      </c>
      <c r="T608">
        <f t="shared" si="169"/>
        <v>77603207.182148173</v>
      </c>
      <c r="U608">
        <f t="shared" si="180"/>
        <v>13523892.935935294</v>
      </c>
      <c r="V608">
        <f t="shared" si="177"/>
        <v>5.7382299275634745</v>
      </c>
      <c r="W608">
        <f t="shared" si="181"/>
        <v>5.7382299275634749E-3</v>
      </c>
    </row>
    <row r="609" spans="2:23">
      <c r="B609" s="15">
        <v>43814</v>
      </c>
      <c r="C609" s="12">
        <f>VLOOKUP(B609,'Hash distribution and Revenue '!$B$130:$Q$748,16,0)</f>
        <v>10421279.150425619</v>
      </c>
      <c r="D609">
        <f>VLOOKUP(B609,'Hash distribution and Revenue '!A611:Q1229,3,0)</f>
        <v>92.90758185</v>
      </c>
      <c r="E609" s="12">
        <f t="shared" si="184"/>
        <v>92907581.849999994</v>
      </c>
      <c r="F609" s="12">
        <f t="shared" si="190"/>
        <v>1366287.968382353</v>
      </c>
      <c r="G609">
        <f t="shared" si="188"/>
        <v>104799752.3268</v>
      </c>
      <c r="H609">
        <f t="shared" si="182"/>
        <v>13309568.545503601</v>
      </c>
      <c r="I609" s="21">
        <f t="shared" si="185"/>
        <v>11486801.424676757</v>
      </c>
      <c r="J609">
        <f t="shared" si="183"/>
        <v>6287985.1396080004</v>
      </c>
      <c r="K609">
        <f t="shared" si="173"/>
        <v>6287985.1396080004</v>
      </c>
      <c r="L609">
        <f t="shared" si="174"/>
        <v>4491417.9568628576</v>
      </c>
      <c r="M609">
        <f t="shared" si="175"/>
        <v>3143992.5698040002</v>
      </c>
      <c r="N609">
        <f t="shared" si="189"/>
        <v>5575667.0125244623</v>
      </c>
      <c r="O609">
        <f t="shared" si="178"/>
        <v>3143992.5698040007</v>
      </c>
      <c r="P609" s="12">
        <f t="shared" si="176"/>
        <v>8719659.582328463</v>
      </c>
      <c r="Q609" s="152">
        <f t="shared" si="186"/>
        <v>1701619.5680971555</v>
      </c>
      <c r="R609" s="152">
        <f t="shared" si="179"/>
        <v>7277286.5806216178</v>
      </c>
      <c r="S609" s="150">
        <f t="shared" si="187"/>
        <v>0.16328317700113226</v>
      </c>
      <c r="T609">
        <f t="shared" ref="T609:T672" si="191">$T$5*G609</f>
        <v>74512623.904354796</v>
      </c>
      <c r="U609">
        <f t="shared" si="180"/>
        <v>12852953.59314608</v>
      </c>
      <c r="V609">
        <f t="shared" si="177"/>
        <v>5.7973152524326492</v>
      </c>
      <c r="W609">
        <f t="shared" si="181"/>
        <v>5.7973152524326494E-3</v>
      </c>
    </row>
    <row r="610" spans="2:23">
      <c r="B610" s="15">
        <v>43817</v>
      </c>
      <c r="C610" s="12">
        <f>VLOOKUP(B610,'Hash distribution and Revenue '!$B$130:$Q$748,16,0)</f>
        <v>10404403.724416761</v>
      </c>
      <c r="D610">
        <f>VLOOKUP(B610,'Hash distribution and Revenue '!A612:Q1230,3,0)</f>
        <v>91.170136909999997</v>
      </c>
      <c r="E610" s="12">
        <f t="shared" si="184"/>
        <v>91170136.909999996</v>
      </c>
      <c r="F610" s="12">
        <f t="shared" si="190"/>
        <v>1340737.3074999999</v>
      </c>
      <c r="G610">
        <f t="shared" si="188"/>
        <v>102839914.43448001</v>
      </c>
      <c r="H610">
        <f t="shared" si="182"/>
        <v>13060669.133178962</v>
      </c>
      <c r="I610" s="21">
        <f t="shared" si="185"/>
        <v>11271989.192836398</v>
      </c>
      <c r="J610">
        <f t="shared" si="183"/>
        <v>6170394.8660688009</v>
      </c>
      <c r="K610">
        <f t="shared" si="173"/>
        <v>6170394.8660688009</v>
      </c>
      <c r="L610">
        <f t="shared" si="174"/>
        <v>4407424.9043348581</v>
      </c>
      <c r="M610">
        <f t="shared" si="175"/>
        <v>3085197.4330344005</v>
      </c>
      <c r="N610">
        <f t="shared" si="189"/>
        <v>5471397.6488714935</v>
      </c>
      <c r="O610">
        <f t="shared" si="178"/>
        <v>3085197.4330344005</v>
      </c>
      <c r="P610" s="12">
        <f t="shared" si="176"/>
        <v>8556595.081905894</v>
      </c>
      <c r="Q610" s="152">
        <f t="shared" si="186"/>
        <v>1847808.6425108667</v>
      </c>
      <c r="R610" s="152">
        <f t="shared" si="179"/>
        <v>7319206.2913823603</v>
      </c>
      <c r="S610" s="150">
        <f t="shared" si="187"/>
        <v>0.17759870641836797</v>
      </c>
      <c r="T610">
        <f t="shared" si="191"/>
        <v>73119179.162915289</v>
      </c>
      <c r="U610">
        <f t="shared" si="180"/>
        <v>12790603.940253854</v>
      </c>
      <c r="V610">
        <f t="shared" si="177"/>
        <v>5.7166322641575045</v>
      </c>
      <c r="W610">
        <f t="shared" si="181"/>
        <v>5.7166322641575042E-3</v>
      </c>
    </row>
    <row r="611" spans="2:23">
      <c r="B611" s="15">
        <v>43820</v>
      </c>
      <c r="C611" s="12">
        <f>VLOOKUP(B611,'Hash distribution and Revenue '!$B$130:$Q$748,16,0)</f>
        <v>10421839.729609212</v>
      </c>
      <c r="D611">
        <f>VLOOKUP(B611,'Hash distribution and Revenue '!A613:Q1231,3,0)</f>
        <v>92.925415740000005</v>
      </c>
      <c r="E611" s="12">
        <f t="shared" si="184"/>
        <v>92925415.74000001</v>
      </c>
      <c r="F611" s="12">
        <f t="shared" si="190"/>
        <v>1366550.2314705884</v>
      </c>
      <c r="G611">
        <f t="shared" si="188"/>
        <v>104819868.95472001</v>
      </c>
      <c r="H611">
        <f t="shared" si="182"/>
        <v>13312123.357249441</v>
      </c>
      <c r="I611" s="21">
        <f t="shared" si="185"/>
        <v>11489006.35078699</v>
      </c>
      <c r="J611">
        <f t="shared" si="183"/>
        <v>6289192.1372832004</v>
      </c>
      <c r="K611">
        <f t="shared" si="173"/>
        <v>6289192.1372832004</v>
      </c>
      <c r="L611">
        <f t="shared" si="174"/>
        <v>4492280.0980594289</v>
      </c>
      <c r="M611">
        <f t="shared" si="175"/>
        <v>3144596.0686416002</v>
      </c>
      <c r="N611">
        <f t="shared" si="189"/>
        <v>5576737.2785909986</v>
      </c>
      <c r="O611">
        <f t="shared" si="178"/>
        <v>3144596.0686416002</v>
      </c>
      <c r="P611" s="12">
        <f t="shared" si="176"/>
        <v>8721333.3472325988</v>
      </c>
      <c r="Q611" s="152">
        <f t="shared" si="186"/>
        <v>1700506.3823766131</v>
      </c>
      <c r="R611" s="152">
        <f t="shared" si="179"/>
        <v>7277243.6609676117</v>
      </c>
      <c r="S611" s="150">
        <f t="shared" si="187"/>
        <v>0.16316758139595541</v>
      </c>
      <c r="T611">
        <f t="shared" si="191"/>
        <v>74526926.826805919</v>
      </c>
      <c r="U611">
        <f t="shared" si="180"/>
        <v>12853980.93955861</v>
      </c>
      <c r="V611">
        <f t="shared" si="177"/>
        <v>5.7979646287981099</v>
      </c>
      <c r="W611">
        <f t="shared" si="181"/>
        <v>5.79796462879811E-3</v>
      </c>
    </row>
    <row r="612" spans="2:23">
      <c r="B612" s="15">
        <v>43823</v>
      </c>
      <c r="C612" s="12">
        <f>VLOOKUP(B612,'Hash distribution and Revenue '!$B$130:$Q$748,16,0)</f>
        <v>11414171.517298013</v>
      </c>
      <c r="D612">
        <f>VLOOKUP(B612,'Hash distribution and Revenue '!A614:Q1232,3,0)</f>
        <v>99.947585939999996</v>
      </c>
      <c r="E612" s="12">
        <f t="shared" si="184"/>
        <v>99947585.939999998</v>
      </c>
      <c r="F612" s="12">
        <f t="shared" si="190"/>
        <v>1469817.4402941177</v>
      </c>
      <c r="G612">
        <f t="shared" si="188"/>
        <v>112740876.94032001</v>
      </c>
      <c r="H612">
        <f t="shared" si="182"/>
        <v>14318091.371420642</v>
      </c>
      <c r="I612" s="21">
        <f t="shared" si="185"/>
        <v>12357205.404637219</v>
      </c>
      <c r="J612">
        <f t="shared" si="183"/>
        <v>6764452.6164192008</v>
      </c>
      <c r="K612">
        <f t="shared" si="173"/>
        <v>6764452.6164192008</v>
      </c>
      <c r="L612">
        <f t="shared" si="174"/>
        <v>4831751.8688708581</v>
      </c>
      <c r="M612">
        <f t="shared" si="175"/>
        <v>3382226.3082096004</v>
      </c>
      <c r="N612">
        <f t="shared" si="189"/>
        <v>5998159.1040313113</v>
      </c>
      <c r="O612">
        <f t="shared" si="178"/>
        <v>3382226.3082095999</v>
      </c>
      <c r="P612" s="12">
        <f t="shared" si="176"/>
        <v>9380385.4122409113</v>
      </c>
      <c r="Q612" s="152">
        <f t="shared" si="186"/>
        <v>2033786.1050571017</v>
      </c>
      <c r="R612" s="152">
        <f t="shared" si="179"/>
        <v>8031945.209088413</v>
      </c>
      <c r="S612" s="150">
        <f t="shared" si="187"/>
        <v>0.17818079060533898</v>
      </c>
      <c r="T612">
        <f t="shared" si="191"/>
        <v>80158763.504567534</v>
      </c>
      <c r="U612">
        <f t="shared" si="180"/>
        <v>14030104.313119724</v>
      </c>
      <c r="V612">
        <f t="shared" si="177"/>
        <v>5.7133405223231364</v>
      </c>
      <c r="W612">
        <f t="shared" si="181"/>
        <v>5.713340522323136E-3</v>
      </c>
    </row>
    <row r="613" spans="2:23">
      <c r="B613" s="15">
        <v>43826</v>
      </c>
      <c r="C613" s="12">
        <f>VLOOKUP(B613,'Hash distribution and Revenue '!$B$130:$Q$748,16,0)</f>
        <v>11012259.970795203</v>
      </c>
      <c r="D613">
        <f>VLOOKUP(B613,'Hash distribution and Revenue '!A615:Q1233,3,0)</f>
        <v>96.857362739999999</v>
      </c>
      <c r="E613" s="12">
        <f t="shared" si="184"/>
        <v>96857362.739999995</v>
      </c>
      <c r="F613" s="12">
        <f t="shared" si="190"/>
        <v>1424372.9814705881</v>
      </c>
      <c r="G613">
        <f t="shared" si="188"/>
        <v>109255105.17072</v>
      </c>
      <c r="H613">
        <f t="shared" si="182"/>
        <v>13875398.35668144</v>
      </c>
      <c r="I613" s="21">
        <f t="shared" si="185"/>
        <v>11975139.920319274</v>
      </c>
      <c r="J613">
        <f t="shared" si="183"/>
        <v>6555306.3102431996</v>
      </c>
      <c r="K613">
        <f t="shared" si="173"/>
        <v>6555306.3102431996</v>
      </c>
      <c r="L613">
        <f t="shared" si="174"/>
        <v>4682361.6501737144</v>
      </c>
      <c r="M613">
        <f t="shared" si="175"/>
        <v>3277653.1551215998</v>
      </c>
      <c r="N613">
        <f t="shared" si="189"/>
        <v>5812705.3960078266</v>
      </c>
      <c r="O613">
        <f t="shared" si="178"/>
        <v>3277653.1551216003</v>
      </c>
      <c r="P613" s="12">
        <f t="shared" si="176"/>
        <v>9090358.5511294268</v>
      </c>
      <c r="Q613" s="152">
        <f t="shared" si="186"/>
        <v>1921901.4196657762</v>
      </c>
      <c r="R613" s="152">
        <f t="shared" si="179"/>
        <v>7734606.8156736027</v>
      </c>
      <c r="S613" s="150">
        <f t="shared" si="187"/>
        <v>0.1745237966378117</v>
      </c>
      <c r="T613">
        <f t="shared" si="191"/>
        <v>77680379.77638191</v>
      </c>
      <c r="U613">
        <f t="shared" si="180"/>
        <v>13547312.211681429</v>
      </c>
      <c r="V613">
        <f t="shared" si="177"/>
        <v>5.7340067581376415</v>
      </c>
      <c r="W613">
        <f t="shared" si="181"/>
        <v>5.7340067581376419E-3</v>
      </c>
    </row>
    <row r="614" spans="2:23" s="181" customFormat="1">
      <c r="B614" s="179">
        <v>43829</v>
      </c>
      <c r="C614" s="180">
        <f>VLOOKUP(B614,'Hash distribution and Revenue '!$B$130:$Q$748,16,0)</f>
        <v>10730875.92095861</v>
      </c>
      <c r="D614" s="181">
        <f>VLOOKUP(B614,'Hash distribution and Revenue '!A616:Q1234,3,0)</f>
        <v>94.344814299999996</v>
      </c>
      <c r="E614" s="180">
        <f t="shared" si="184"/>
        <v>94344814.299999997</v>
      </c>
      <c r="F614" s="180">
        <f t="shared" si="190"/>
        <v>1387423.7397058823</v>
      </c>
      <c r="G614" s="181">
        <f t="shared" si="188"/>
        <v>106420950.53039999</v>
      </c>
      <c r="H614" s="181">
        <f t="shared" si="182"/>
        <v>13515460.7173608</v>
      </c>
      <c r="I614" s="182">
        <f t="shared" si="185"/>
        <v>11664496.327778485</v>
      </c>
      <c r="J614" s="181">
        <f t="shared" si="183"/>
        <v>6385257.0318239992</v>
      </c>
      <c r="K614" s="181">
        <f t="shared" si="173"/>
        <v>6385257.0318239992</v>
      </c>
      <c r="L614" s="181">
        <f t="shared" si="174"/>
        <v>4560897.8798742853</v>
      </c>
      <c r="M614" s="181">
        <f t="shared" si="175"/>
        <v>3192628.5159119996</v>
      </c>
      <c r="N614" s="181">
        <f t="shared" si="189"/>
        <v>5661919.7101108935</v>
      </c>
      <c r="O614" s="181">
        <f t="shared" si="178"/>
        <v>3192628.5159120001</v>
      </c>
      <c r="P614" s="180">
        <f t="shared" si="176"/>
        <v>8854548.2260228936</v>
      </c>
      <c r="Q614" s="183">
        <f t="shared" si="186"/>
        <v>1876327.6949357167</v>
      </c>
      <c r="R614" s="183">
        <f t="shared" si="179"/>
        <v>7538247.4050466102</v>
      </c>
      <c r="S614" s="184">
        <f t="shared" si="187"/>
        <v>0.17485317216938806</v>
      </c>
      <c r="T614" s="181">
        <f t="shared" si="191"/>
        <v>75665295.827114388</v>
      </c>
      <c r="U614" s="181">
        <f t="shared" si="180"/>
        <v>13200167.115157504</v>
      </c>
      <c r="V614" s="181">
        <f t="shared" si="177"/>
        <v>5.7321468104922211</v>
      </c>
      <c r="W614" s="181">
        <f t="shared" si="181"/>
        <v>5.7321468104922207E-3</v>
      </c>
    </row>
    <row r="615" spans="2:23" s="181" customFormat="1">
      <c r="B615" s="179">
        <v>43832</v>
      </c>
      <c r="C615" s="180">
        <f>VLOOKUP(B615,'Hash distribution and Revenue '!$B$130:$Q$748,16,0)</f>
        <v>9994277.1425565369</v>
      </c>
      <c r="D615" s="181">
        <f>VLOOKUP(B615,'Hash distribution and Revenue '!A617:Q1235,3,0)</f>
        <v>97.011480590000005</v>
      </c>
      <c r="E615" s="180">
        <f t="shared" si="184"/>
        <v>97011480.590000004</v>
      </c>
      <c r="F615" s="180">
        <f t="shared" si="190"/>
        <v>1426639.4204411765</v>
      </c>
      <c r="G615" s="181">
        <f t="shared" si="188"/>
        <v>109428950.10552001</v>
      </c>
      <c r="H615" s="181">
        <f t="shared" si="182"/>
        <v>13897476.663401041</v>
      </c>
      <c r="I615" s="182">
        <f t="shared" si="185"/>
        <v>11994194.56692289</v>
      </c>
      <c r="J615" s="181">
        <f t="shared" si="183"/>
        <v>6565737.0063312007</v>
      </c>
      <c r="K615" s="181">
        <f t="shared" si="173"/>
        <v>6565737.0063312007</v>
      </c>
      <c r="L615" s="181">
        <f t="shared" si="174"/>
        <v>4689812.1473794291</v>
      </c>
      <c r="M615" s="181">
        <f t="shared" si="175"/>
        <v>3282868.5031656004</v>
      </c>
      <c r="N615" s="181">
        <f t="shared" si="189"/>
        <v>5821954.477677756</v>
      </c>
      <c r="O615" s="181">
        <f t="shared" si="178"/>
        <v>3282868.5031655999</v>
      </c>
      <c r="P615" s="180">
        <f t="shared" si="176"/>
        <v>9104822.9808433559</v>
      </c>
      <c r="Q615" s="183">
        <f t="shared" si="186"/>
        <v>889454.16171318106</v>
      </c>
      <c r="R615" s="183">
        <f t="shared" si="179"/>
        <v>6711408.6393909371</v>
      </c>
      <c r="S615" s="184">
        <f t="shared" si="187"/>
        <v>8.8996347512298291E-2</v>
      </c>
      <c r="T615" s="181">
        <f t="shared" si="191"/>
        <v>77803983.525024727</v>
      </c>
      <c r="U615" s="181">
        <f t="shared" si="180"/>
        <v>12533363.117068693</v>
      </c>
      <c r="V615" s="181">
        <f t="shared" si="177"/>
        <v>6.2077498910939992</v>
      </c>
      <c r="W615" s="181">
        <f t="shared" si="181"/>
        <v>6.2077498910939992E-3</v>
      </c>
    </row>
    <row r="616" spans="2:23">
      <c r="B616" s="15">
        <v>43835</v>
      </c>
      <c r="C616" s="12">
        <f>VLOOKUP(B616,'Hash distribution and Revenue '!$B$130:$Q$748,16,0)</f>
        <v>11261578.63650519</v>
      </c>
      <c r="D616">
        <f>VLOOKUP(B616,'Hash distribution and Revenue '!A618:Q1236,3,0)</f>
        <v>103.031752</v>
      </c>
      <c r="E616" s="12">
        <f t="shared" si="184"/>
        <v>103031752</v>
      </c>
      <c r="F616" s="12">
        <f t="shared" si="190"/>
        <v>1515172.8235294118</v>
      </c>
      <c r="G616">
        <f t="shared" si="188"/>
        <v>116219816.25600001</v>
      </c>
      <c r="H616">
        <f t="shared" si="182"/>
        <v>14759916.664512001</v>
      </c>
      <c r="I616" s="21">
        <f t="shared" si="185"/>
        <v>12738522.003202287</v>
      </c>
      <c r="J616">
        <f t="shared" si="183"/>
        <v>6973188.9753600005</v>
      </c>
      <c r="K616">
        <f t="shared" si="173"/>
        <v>6973188.9753600005</v>
      </c>
      <c r="L616">
        <f t="shared" si="174"/>
        <v>4980849.2681142865</v>
      </c>
      <c r="M616">
        <f t="shared" si="175"/>
        <v>3486594.4876800003</v>
      </c>
      <c r="N616">
        <f t="shared" si="189"/>
        <v>6183249.3046314418</v>
      </c>
      <c r="O616">
        <f t="shared" si="178"/>
        <v>3486594.4876799993</v>
      </c>
      <c r="P616" s="12">
        <f t="shared" si="176"/>
        <v>9669843.7923114412</v>
      </c>
      <c r="Q616" s="152">
        <f t="shared" si="186"/>
        <v>1591734.8441937491</v>
      </c>
      <c r="R616" s="152">
        <f t="shared" si="179"/>
        <v>7774984.148825191</v>
      </c>
      <c r="S616" s="150">
        <f t="shared" si="187"/>
        <v>0.14134207073189808</v>
      </c>
      <c r="T616">
        <f t="shared" si="191"/>
        <v>82632289.358015999</v>
      </c>
      <c r="U616">
        <f t="shared" si="180"/>
        <v>13958233.453456633</v>
      </c>
      <c r="V616">
        <f t="shared" si="177"/>
        <v>5.9199675685000699</v>
      </c>
      <c r="W616">
        <f t="shared" si="181"/>
        <v>5.9199675685000699E-3</v>
      </c>
    </row>
    <row r="617" spans="2:23">
      <c r="B617" s="15">
        <v>43838</v>
      </c>
      <c r="C617" s="12">
        <f>VLOOKUP(B617,'Hash distribution and Revenue '!$B$130:$Q$748,16,0)</f>
        <v>12568866.427525777</v>
      </c>
      <c r="D617">
        <f>VLOOKUP(B617,'Hash distribution and Revenue '!A619:Q1237,3,0)</f>
        <v>105.4774572</v>
      </c>
      <c r="E617" s="12">
        <f t="shared" si="184"/>
        <v>105477457.2</v>
      </c>
      <c r="F617" s="12">
        <f t="shared" si="190"/>
        <v>1551139.0764705883</v>
      </c>
      <c r="G617">
        <f t="shared" si="188"/>
        <v>118978571.7216</v>
      </c>
      <c r="H617">
        <f t="shared" si="182"/>
        <v>15110278.6086432</v>
      </c>
      <c r="I617" s="21">
        <f t="shared" si="185"/>
        <v>13040901.307628229</v>
      </c>
      <c r="J617">
        <f t="shared" si="183"/>
        <v>7138714.3032959998</v>
      </c>
      <c r="K617">
        <f t="shared" si="173"/>
        <v>7138714.3032959998</v>
      </c>
      <c r="L617">
        <f t="shared" si="174"/>
        <v>5099081.6452114284</v>
      </c>
      <c r="M617">
        <f t="shared" si="175"/>
        <v>3569357.1516479999</v>
      </c>
      <c r="N617">
        <f t="shared" si="189"/>
        <v>6330023.5240704501</v>
      </c>
      <c r="O617">
        <f t="shared" si="178"/>
        <v>3569357.151647999</v>
      </c>
      <c r="P617" s="12">
        <f t="shared" si="176"/>
        <v>9899380.6757184491</v>
      </c>
      <c r="Q617" s="152">
        <f t="shared" si="186"/>
        <v>2669485.7518073283</v>
      </c>
      <c r="R617" s="152">
        <f t="shared" si="179"/>
        <v>8999509.2758777775</v>
      </c>
      <c r="S617" s="150">
        <f t="shared" si="187"/>
        <v>0.21238874382189019</v>
      </c>
      <c r="T617">
        <f t="shared" si="191"/>
        <v>84593764.494057596</v>
      </c>
      <c r="U617">
        <f t="shared" si="180"/>
        <v>15329532.799948227</v>
      </c>
      <c r="V617">
        <f t="shared" si="177"/>
        <v>5.5183524245659532</v>
      </c>
      <c r="W617">
        <f t="shared" si="181"/>
        <v>5.5183524245659534E-3</v>
      </c>
    </row>
    <row r="618" spans="2:23">
      <c r="B618" s="15">
        <v>43841</v>
      </c>
      <c r="C618" s="12">
        <f>VLOOKUP(B618,'Hash distribution and Revenue '!$B$130:$Q$748,16,0)</f>
        <v>12893405.432564579</v>
      </c>
      <c r="D618">
        <f>VLOOKUP(B618,'Hash distribution and Revenue '!A620:Q1238,3,0)</f>
        <v>108.7706862</v>
      </c>
      <c r="E618" s="12">
        <f t="shared" si="184"/>
        <v>108770686.2</v>
      </c>
      <c r="F618" s="12">
        <f t="shared" si="190"/>
        <v>1599568.9147058823</v>
      </c>
      <c r="G618">
        <f t="shared" si="188"/>
        <v>122693334.0336</v>
      </c>
      <c r="H618">
        <f t="shared" si="182"/>
        <v>15582053.4222672</v>
      </c>
      <c r="I618" s="21">
        <f t="shared" si="185"/>
        <v>13448065.791039944</v>
      </c>
      <c r="J618">
        <f t="shared" si="183"/>
        <v>7361600.0420159996</v>
      </c>
      <c r="K618">
        <f t="shared" si="173"/>
        <v>7361600.0420159996</v>
      </c>
      <c r="L618">
        <f t="shared" si="174"/>
        <v>5258285.7442971431</v>
      </c>
      <c r="M618">
        <f t="shared" si="175"/>
        <v>3680800.0210079998</v>
      </c>
      <c r="N618">
        <f t="shared" si="189"/>
        <v>6527660.228571428</v>
      </c>
      <c r="O618">
        <f t="shared" si="178"/>
        <v>3680800.0210079998</v>
      </c>
      <c r="P618" s="12">
        <f t="shared" si="176"/>
        <v>10208460.249579428</v>
      </c>
      <c r="Q618" s="152">
        <f t="shared" si="186"/>
        <v>2684945.1829851512</v>
      </c>
      <c r="R618" s="152">
        <f t="shared" si="179"/>
        <v>9212605.4115565792</v>
      </c>
      <c r="S618" s="150">
        <f t="shared" si="187"/>
        <v>0.20824174009170973</v>
      </c>
      <c r="T618">
        <f t="shared" si="191"/>
        <v>87234960.497889593</v>
      </c>
      <c r="U618">
        <f t="shared" si="180"/>
        <v>15740265.640128007</v>
      </c>
      <c r="V618">
        <f t="shared" si="177"/>
        <v>5.5421530037901032</v>
      </c>
      <c r="W618">
        <f t="shared" si="181"/>
        <v>5.542153003790103E-3</v>
      </c>
    </row>
    <row r="619" spans="2:23">
      <c r="B619" s="15">
        <v>43844</v>
      </c>
      <c r="C619" s="12">
        <f>VLOOKUP(B619,'Hash distribution and Revenue '!$B$130:$Q$748,16,0)</f>
        <v>13689000.92464288</v>
      </c>
      <c r="D619">
        <f>VLOOKUP(B619,'Hash distribution and Revenue '!A621:Q1239,3,0)</f>
        <v>105.14499669999999</v>
      </c>
      <c r="E619" s="12">
        <f t="shared" si="184"/>
        <v>105144996.69999999</v>
      </c>
      <c r="F619" s="12">
        <f t="shared" si="190"/>
        <v>1546249.9514705881</v>
      </c>
      <c r="G619">
        <f t="shared" si="188"/>
        <v>118603556.27759999</v>
      </c>
      <c r="H619">
        <f t="shared" si="182"/>
        <v>15062651.647255199</v>
      </c>
      <c r="I619" s="21">
        <f t="shared" si="185"/>
        <v>12999796.936284086</v>
      </c>
      <c r="J619">
        <f t="shared" si="183"/>
        <v>7116213.3766559996</v>
      </c>
      <c r="K619">
        <f t="shared" si="173"/>
        <v>7116213.3766559996</v>
      </c>
      <c r="L619">
        <f t="shared" si="174"/>
        <v>5083009.5547542851</v>
      </c>
      <c r="M619">
        <f t="shared" si="175"/>
        <v>3558106.6883279998</v>
      </c>
      <c r="N619">
        <f t="shared" si="189"/>
        <v>6310071.5566862347</v>
      </c>
      <c r="O619">
        <f t="shared" si="178"/>
        <v>3558106.6883280007</v>
      </c>
      <c r="P619" s="12">
        <f t="shared" si="176"/>
        <v>9868178.2450142354</v>
      </c>
      <c r="Q619" s="152">
        <f t="shared" si="186"/>
        <v>3820822.6796286441</v>
      </c>
      <c r="R619" s="152">
        <f t="shared" si="179"/>
        <v>10130894.236314878</v>
      </c>
      <c r="S619" s="150">
        <f t="shared" si="187"/>
        <v>0.27911625550045921</v>
      </c>
      <c r="T619">
        <f t="shared" si="191"/>
        <v>84327128.513373584</v>
      </c>
      <c r="U619">
        <f t="shared" si="180"/>
        <v>16440965.793001112</v>
      </c>
      <c r="V619">
        <f t="shared" si="177"/>
        <v>5.1290860631357482</v>
      </c>
      <c r="W619">
        <f t="shared" si="181"/>
        <v>5.1290860631357481E-3</v>
      </c>
    </row>
    <row r="620" spans="2:23">
      <c r="B620" s="15">
        <v>43847</v>
      </c>
      <c r="C620" s="12">
        <f>VLOOKUP(B620,'Hash distribution and Revenue '!$B$130:$Q$748,16,0)</f>
        <v>12892785.219219251</v>
      </c>
      <c r="D620">
        <f>VLOOKUP(B620,'Hash distribution and Revenue '!A622:Q1240,3,0)</f>
        <v>104.84222509999999</v>
      </c>
      <c r="E620" s="12">
        <f t="shared" si="184"/>
        <v>104842225.09999999</v>
      </c>
      <c r="F620" s="12">
        <f t="shared" si="190"/>
        <v>1541797.4279411763</v>
      </c>
      <c r="G620">
        <f t="shared" si="188"/>
        <v>118262029.91279998</v>
      </c>
      <c r="H620">
        <f t="shared" si="182"/>
        <v>15019277.798925599</v>
      </c>
      <c r="I620" s="21">
        <f t="shared" si="185"/>
        <v>12962363.20722797</v>
      </c>
      <c r="J620">
        <f t="shared" si="183"/>
        <v>7095721.7947679991</v>
      </c>
      <c r="K620">
        <f t="shared" si="173"/>
        <v>7095721.7947679991</v>
      </c>
      <c r="L620">
        <f t="shared" si="174"/>
        <v>5068372.7105485704</v>
      </c>
      <c r="M620">
        <f t="shared" si="175"/>
        <v>3547860.8973839995</v>
      </c>
      <c r="N620">
        <f t="shared" si="189"/>
        <v>6291901.3106327448</v>
      </c>
      <c r="O620">
        <f t="shared" si="178"/>
        <v>3547860.8973839991</v>
      </c>
      <c r="P620" s="12">
        <f t="shared" si="176"/>
        <v>9839762.2080167439</v>
      </c>
      <c r="Q620" s="152">
        <f t="shared" si="186"/>
        <v>3053023.0112025067</v>
      </c>
      <c r="R620" s="152">
        <f t="shared" si="179"/>
        <v>9344924.3218352515</v>
      </c>
      <c r="S620" s="150">
        <f t="shared" si="187"/>
        <v>0.23680088974501576</v>
      </c>
      <c r="T620">
        <f t="shared" si="191"/>
        <v>84084303.268000782</v>
      </c>
      <c r="U620">
        <f t="shared" si="180"/>
        <v>15636825.632467996</v>
      </c>
      <c r="V620">
        <f t="shared" si="177"/>
        <v>5.3773256314510407</v>
      </c>
      <c r="W620">
        <f t="shared" si="181"/>
        <v>5.3773256314510404E-3</v>
      </c>
    </row>
    <row r="621" spans="2:23">
      <c r="B621" s="15">
        <v>43850</v>
      </c>
      <c r="C621" s="12">
        <f>VLOOKUP(B621,'Hash distribution and Revenue '!$B$130:$Q$748,16,0)</f>
        <v>12651403.489610001</v>
      </c>
      <c r="D621">
        <f>VLOOKUP(B621,'Hash distribution and Revenue '!A623:Q1241,3,0)</f>
        <v>106.1044098</v>
      </c>
      <c r="E621" s="12">
        <f t="shared" si="184"/>
        <v>106104409.8</v>
      </c>
      <c r="F621" s="12">
        <f t="shared" si="190"/>
        <v>1560358.9676470589</v>
      </c>
      <c r="G621">
        <f t="shared" si="188"/>
        <v>119685774.25440001</v>
      </c>
      <c r="H621">
        <f t="shared" si="182"/>
        <v>15200093.330308802</v>
      </c>
      <c r="I621" s="21">
        <f t="shared" si="185"/>
        <v>13118415.756669773</v>
      </c>
      <c r="J621">
        <f t="shared" si="183"/>
        <v>7181146.4552640002</v>
      </c>
      <c r="K621">
        <f t="shared" si="173"/>
        <v>7181146.4552640002</v>
      </c>
      <c r="L621">
        <f t="shared" si="174"/>
        <v>5129390.3251885725</v>
      </c>
      <c r="M621">
        <f t="shared" si="175"/>
        <v>3590573.2276320001</v>
      </c>
      <c r="N621">
        <f t="shared" si="189"/>
        <v>6367648.8594911937</v>
      </c>
      <c r="O621">
        <f t="shared" si="178"/>
        <v>3590573.2276319992</v>
      </c>
      <c r="P621" s="12">
        <f t="shared" si="176"/>
        <v>9958222.0871231928</v>
      </c>
      <c r="Q621" s="152">
        <f t="shared" si="186"/>
        <v>2693181.4024868086</v>
      </c>
      <c r="R621" s="152">
        <f t="shared" si="179"/>
        <v>9060830.2619780023</v>
      </c>
      <c r="S621" s="150">
        <f t="shared" si="187"/>
        <v>0.21287609747792732</v>
      </c>
      <c r="T621">
        <f t="shared" si="191"/>
        <v>85096585.494878411</v>
      </c>
      <c r="U621">
        <f t="shared" si="180"/>
        <v>15428479.121469196</v>
      </c>
      <c r="V621">
        <f t="shared" si="177"/>
        <v>5.5155524290442814</v>
      </c>
      <c r="W621">
        <f t="shared" si="181"/>
        <v>5.5155524290442818E-3</v>
      </c>
    </row>
    <row r="622" spans="2:23">
      <c r="B622" s="15">
        <v>43853</v>
      </c>
      <c r="C622" s="12">
        <f>VLOOKUP(B622,'Hash distribution and Revenue '!$B$130:$Q$748,16,0)</f>
        <v>12829262.230384722</v>
      </c>
      <c r="D622">
        <f>VLOOKUP(B622,'Hash distribution and Revenue '!A624:Q1242,3,0)</f>
        <v>110.8101855</v>
      </c>
      <c r="E622" s="12">
        <f t="shared" si="184"/>
        <v>110810185.5</v>
      </c>
      <c r="F622" s="12">
        <f t="shared" si="190"/>
        <v>1629561.5514705882</v>
      </c>
      <c r="G622">
        <f t="shared" si="188"/>
        <v>124993889.24400002</v>
      </c>
      <c r="H622">
        <f t="shared" si="182"/>
        <v>15874223.933988003</v>
      </c>
      <c r="I622" s="21">
        <f t="shared" si="185"/>
        <v>13700223.074637003</v>
      </c>
      <c r="J622">
        <f t="shared" si="183"/>
        <v>7499633.3546400005</v>
      </c>
      <c r="K622">
        <f t="shared" si="173"/>
        <v>7499633.3546400005</v>
      </c>
      <c r="L622">
        <f t="shared" si="174"/>
        <v>5356880.967600001</v>
      </c>
      <c r="M622">
        <f t="shared" si="175"/>
        <v>3749816.6773200002</v>
      </c>
      <c r="N622">
        <f t="shared" si="189"/>
        <v>6650056.7945205476</v>
      </c>
      <c r="O622">
        <f t="shared" si="178"/>
        <v>3749816.6773199998</v>
      </c>
      <c r="P622" s="12">
        <f t="shared" si="176"/>
        <v>10399873.471840547</v>
      </c>
      <c r="Q622" s="152">
        <f t="shared" si="186"/>
        <v>2429388.758544175</v>
      </c>
      <c r="R622" s="152">
        <f t="shared" si="179"/>
        <v>9079445.5530647226</v>
      </c>
      <c r="S622" s="150">
        <f t="shared" si="187"/>
        <v>0.18936309157282871</v>
      </c>
      <c r="T622">
        <f t="shared" si="191"/>
        <v>88870655.252484009</v>
      </c>
      <c r="U622">
        <f t="shared" si="180"/>
        <v>15729502.34758527</v>
      </c>
      <c r="V622">
        <f t="shared" si="177"/>
        <v>5.6499343265063358</v>
      </c>
      <c r="W622">
        <f t="shared" si="181"/>
        <v>5.6499343265063355E-3</v>
      </c>
    </row>
    <row r="623" spans="2:23">
      <c r="B623" s="15">
        <v>43856</v>
      </c>
      <c r="C623" s="12">
        <f>VLOOKUP(B623,'Hash distribution and Revenue '!$B$130:$Q$748,16,0)</f>
        <v>13094848.040775882</v>
      </c>
      <c r="D623">
        <f>VLOOKUP(B623,'Hash distribution and Revenue '!A625:Q1243,3,0)</f>
        <v>110.60031770000001</v>
      </c>
      <c r="E623" s="12">
        <f t="shared" si="184"/>
        <v>110600317.7</v>
      </c>
      <c r="F623" s="12">
        <f t="shared" si="190"/>
        <v>1626475.2602941177</v>
      </c>
      <c r="G623">
        <f t="shared" si="188"/>
        <v>124757158.3656</v>
      </c>
      <c r="H623">
        <f t="shared" si="182"/>
        <v>15844159.1124312</v>
      </c>
      <c r="I623" s="21">
        <f t="shared" si="185"/>
        <v>13674275.679429516</v>
      </c>
      <c r="J623">
        <f t="shared" si="183"/>
        <v>7485429.5019359998</v>
      </c>
      <c r="K623">
        <f t="shared" si="173"/>
        <v>7485429.5019359998</v>
      </c>
      <c r="L623">
        <f t="shared" si="174"/>
        <v>5346735.3585257148</v>
      </c>
      <c r="M623">
        <f t="shared" si="175"/>
        <v>3742714.7509679999</v>
      </c>
      <c r="N623">
        <f t="shared" si="189"/>
        <v>6637461.9885192439</v>
      </c>
      <c r="O623">
        <f t="shared" si="178"/>
        <v>3742714.7509679999</v>
      </c>
      <c r="P623" s="12">
        <f t="shared" si="176"/>
        <v>10380176.739487244</v>
      </c>
      <c r="Q623" s="152">
        <f t="shared" si="186"/>
        <v>2714671.3012886383</v>
      </c>
      <c r="R623" s="152">
        <f t="shared" si="179"/>
        <v>9352133.2898078822</v>
      </c>
      <c r="S623" s="150">
        <f t="shared" si="187"/>
        <v>0.20730834698008388</v>
      </c>
      <c r="T623">
        <f t="shared" si="191"/>
        <v>88702339.597941592</v>
      </c>
      <c r="U623">
        <f t="shared" si="180"/>
        <v>15989595.278327126</v>
      </c>
      <c r="V623">
        <f t="shared" si="177"/>
        <v>5.5475037393955766</v>
      </c>
      <c r="W623">
        <f t="shared" si="181"/>
        <v>5.5475037393955765E-3</v>
      </c>
    </row>
    <row r="624" spans="2:23">
      <c r="B624" s="15">
        <v>43859</v>
      </c>
      <c r="C624" s="12">
        <f>VLOOKUP(B624,'Hash distribution and Revenue '!$B$130:$Q$748,16,0)</f>
        <v>13584109.722307617</v>
      </c>
      <c r="D624">
        <f>VLOOKUP(B624,'Hash distribution and Revenue '!A626:Q1244,3,0)</f>
        <v>110.8101855</v>
      </c>
      <c r="E624" s="12">
        <f t="shared" si="184"/>
        <v>110810185.5</v>
      </c>
      <c r="F624" s="12">
        <f t="shared" si="190"/>
        <v>1629561.5514705882</v>
      </c>
      <c r="G624">
        <f t="shared" si="188"/>
        <v>124993889.24400002</v>
      </c>
      <c r="H624">
        <f t="shared" si="182"/>
        <v>15874223.933988003</v>
      </c>
      <c r="I624" s="21">
        <f t="shared" si="185"/>
        <v>13700223.074637003</v>
      </c>
      <c r="J624">
        <f t="shared" si="183"/>
        <v>7499633.3546400005</v>
      </c>
      <c r="K624">
        <f t="shared" si="173"/>
        <v>7499633.3546400005</v>
      </c>
      <c r="L624">
        <f t="shared" si="174"/>
        <v>5356880.967600001</v>
      </c>
      <c r="M624">
        <f t="shared" si="175"/>
        <v>3749816.6773200002</v>
      </c>
      <c r="N624">
        <f t="shared" si="189"/>
        <v>6650056.7945205476</v>
      </c>
      <c r="O624">
        <f t="shared" si="178"/>
        <v>3749816.6773199998</v>
      </c>
      <c r="P624" s="12">
        <f t="shared" si="176"/>
        <v>10399873.471840547</v>
      </c>
      <c r="Q624" s="152">
        <f t="shared" si="186"/>
        <v>3184236.2504670694</v>
      </c>
      <c r="R624" s="152">
        <f t="shared" si="179"/>
        <v>9834293.0449876171</v>
      </c>
      <c r="S624" s="150">
        <f t="shared" si="187"/>
        <v>0.23440890242795709</v>
      </c>
      <c r="T624">
        <f t="shared" si="191"/>
        <v>88870655.252484009</v>
      </c>
      <c r="U624">
        <f t="shared" si="180"/>
        <v>16484349.839508165</v>
      </c>
      <c r="V624">
        <f t="shared" si="177"/>
        <v>5.3912138554283189</v>
      </c>
      <c r="W624">
        <f t="shared" si="181"/>
        <v>5.3912138554283191E-3</v>
      </c>
    </row>
    <row r="625" spans="2:23">
      <c r="B625" s="15">
        <v>43862</v>
      </c>
      <c r="C625" s="12">
        <f>VLOOKUP(B625,'Hash distribution and Revenue '!$B$130:$Q$748,16,0)</f>
        <v>13499593.646297364</v>
      </c>
      <c r="D625">
        <f>VLOOKUP(B625,'Hash distribution and Revenue '!A627:Q1245,3,0)</f>
        <v>111.739681</v>
      </c>
      <c r="E625" s="12">
        <f t="shared" si="184"/>
        <v>111739681</v>
      </c>
      <c r="F625" s="12">
        <f t="shared" si="190"/>
        <v>1643230.6029411764</v>
      </c>
      <c r="G625">
        <f t="shared" si="188"/>
        <v>126042360.16800001</v>
      </c>
      <c r="H625">
        <f t="shared" si="182"/>
        <v>16007379.741336001</v>
      </c>
      <c r="I625" s="21">
        <f t="shared" si="185"/>
        <v>13815142.97698543</v>
      </c>
      <c r="J625">
        <f t="shared" si="183"/>
        <v>7562541.61008</v>
      </c>
      <c r="K625">
        <f t="shared" si="173"/>
        <v>7562541.61008</v>
      </c>
      <c r="L625">
        <f t="shared" si="174"/>
        <v>5401815.435771429</v>
      </c>
      <c r="M625">
        <f t="shared" si="175"/>
        <v>3781270.80504</v>
      </c>
      <c r="N625">
        <f t="shared" si="189"/>
        <v>6705838.6510110889</v>
      </c>
      <c r="O625">
        <f t="shared" si="178"/>
        <v>3781270.80504</v>
      </c>
      <c r="P625" s="12">
        <f t="shared" si="176"/>
        <v>10487109.456051089</v>
      </c>
      <c r="Q625" s="152">
        <f t="shared" si="186"/>
        <v>3012484.1902462747</v>
      </c>
      <c r="R625" s="152">
        <f t="shared" si="179"/>
        <v>9718322.8412573636</v>
      </c>
      <c r="S625" s="150">
        <f t="shared" si="187"/>
        <v>0.22315369404267452</v>
      </c>
      <c r="T625">
        <f t="shared" si="191"/>
        <v>89616118.079448</v>
      </c>
      <c r="U625">
        <f t="shared" si="180"/>
        <v>16424161.492268452</v>
      </c>
      <c r="V625">
        <f t="shared" si="177"/>
        <v>5.4563587992990747</v>
      </c>
      <c r="W625">
        <f t="shared" si="181"/>
        <v>5.4563587992990745E-3</v>
      </c>
    </row>
    <row r="626" spans="2:23">
      <c r="B626" s="15">
        <v>43865</v>
      </c>
      <c r="C626" s="12">
        <f>VLOOKUP(B626,'Hash distribution and Revenue '!$B$130:$Q$748,16,0)</f>
        <v>13188141.309403094</v>
      </c>
      <c r="D626">
        <f>VLOOKUP(B626,'Hash distribution and Revenue '!A628:Q1246,3,0)</f>
        <v>111.6814392</v>
      </c>
      <c r="E626" s="12">
        <f t="shared" si="184"/>
        <v>111681439.2</v>
      </c>
      <c r="F626" s="12">
        <f t="shared" si="190"/>
        <v>1642374.1058823529</v>
      </c>
      <c r="G626">
        <f t="shared" si="188"/>
        <v>125976663.41760001</v>
      </c>
      <c r="H626">
        <f t="shared" si="182"/>
        <v>15999036.254035201</v>
      </c>
      <c r="I626" s="21">
        <f t="shared" si="185"/>
        <v>13807942.143879088</v>
      </c>
      <c r="J626">
        <f t="shared" si="183"/>
        <v>7558599.8050560001</v>
      </c>
      <c r="K626">
        <f t="shared" si="173"/>
        <v>7558599.8050560001</v>
      </c>
      <c r="L626">
        <f t="shared" si="174"/>
        <v>5398999.8607542859</v>
      </c>
      <c r="M626">
        <f t="shared" si="175"/>
        <v>3779299.9025280001</v>
      </c>
      <c r="N626">
        <f t="shared" si="189"/>
        <v>6702343.3831702545</v>
      </c>
      <c r="O626">
        <f t="shared" si="178"/>
        <v>3779299.9025279991</v>
      </c>
      <c r="P626" s="12">
        <f t="shared" si="176"/>
        <v>10481643.285698254</v>
      </c>
      <c r="Q626" s="152">
        <f t="shared" si="186"/>
        <v>2706498.0237048399</v>
      </c>
      <c r="R626" s="152">
        <f t="shared" si="179"/>
        <v>9408841.4068750944</v>
      </c>
      <c r="S626" s="150">
        <f t="shared" si="187"/>
        <v>0.20522209765640873</v>
      </c>
      <c r="T626">
        <f t="shared" si="191"/>
        <v>89569407.689913601</v>
      </c>
      <c r="U626">
        <f t="shared" si="180"/>
        <v>16111184.790045349</v>
      </c>
      <c r="V626">
        <f t="shared" si="177"/>
        <v>5.5594550529428499</v>
      </c>
      <c r="W626">
        <f t="shared" si="181"/>
        <v>5.5594550529428502E-3</v>
      </c>
    </row>
    <row r="627" spans="2:23">
      <c r="B627" s="15">
        <v>43868</v>
      </c>
      <c r="C627" s="12">
        <f>VLOOKUP(B627,'Hash distribution and Revenue '!$B$130:$Q$748,16,0)</f>
        <v>14295185.509802677</v>
      </c>
      <c r="D627">
        <f>VLOOKUP(B627,'Hash distribution and Revenue '!A629:Q1247,3,0)</f>
        <v>113.4564484</v>
      </c>
      <c r="E627" s="12">
        <f t="shared" si="184"/>
        <v>113456448.40000001</v>
      </c>
      <c r="F627" s="12">
        <f t="shared" si="190"/>
        <v>1668477.1823529413</v>
      </c>
      <c r="G627">
        <f t="shared" si="188"/>
        <v>127978873.79520002</v>
      </c>
      <c r="H627">
        <f t="shared" si="182"/>
        <v>16253316.971990403</v>
      </c>
      <c r="I627" s="21">
        <f t="shared" si="185"/>
        <v>14027398.702766746</v>
      </c>
      <c r="J627">
        <f t="shared" si="183"/>
        <v>7678732.4277120009</v>
      </c>
      <c r="K627">
        <f t="shared" si="173"/>
        <v>7678732.4277120009</v>
      </c>
      <c r="L627">
        <f t="shared" si="174"/>
        <v>5484808.8769371435</v>
      </c>
      <c r="M627">
        <f t="shared" si="175"/>
        <v>3839366.2138560005</v>
      </c>
      <c r="N627">
        <f t="shared" si="189"/>
        <v>6808867.0924983695</v>
      </c>
      <c r="O627">
        <f t="shared" si="178"/>
        <v>3839366.2138560005</v>
      </c>
      <c r="P627" s="12">
        <f t="shared" si="176"/>
        <v>10648233.30635437</v>
      </c>
      <c r="Q627" s="152">
        <f t="shared" si="186"/>
        <v>3646952.2034483068</v>
      </c>
      <c r="R627" s="152">
        <f t="shared" si="179"/>
        <v>10455819.295946676</v>
      </c>
      <c r="S627" s="150">
        <f t="shared" si="187"/>
        <v>0.2551175149806536</v>
      </c>
      <c r="T627">
        <f t="shared" si="191"/>
        <v>90992979.268387213</v>
      </c>
      <c r="U627">
        <f t="shared" si="180"/>
        <v>17264686.388445046</v>
      </c>
      <c r="V627">
        <f t="shared" si="177"/>
        <v>5.2704681232603932</v>
      </c>
      <c r="W627">
        <f t="shared" si="181"/>
        <v>5.2704681232603936E-3</v>
      </c>
    </row>
    <row r="628" spans="2:23">
      <c r="B628" s="15">
        <v>43871</v>
      </c>
      <c r="C628" s="12">
        <f>VLOOKUP(B628,'Hash distribution and Revenue '!$B$130:$Q$748,16,0)</f>
        <v>13854600.620479526</v>
      </c>
      <c r="D628">
        <f>VLOOKUP(B628,'Hash distribution and Revenue '!A630:Q1248,3,0)</f>
        <v>109.28283260000001</v>
      </c>
      <c r="E628" s="12">
        <f t="shared" si="184"/>
        <v>109282832.60000001</v>
      </c>
      <c r="F628" s="12">
        <f t="shared" ref="F628:F659" si="192">E628/68</f>
        <v>1607100.4794117648</v>
      </c>
      <c r="G628">
        <f t="shared" si="188"/>
        <v>123271035.17280002</v>
      </c>
      <c r="H628">
        <f t="shared" si="182"/>
        <v>15655421.466945603</v>
      </c>
      <c r="I628" s="21">
        <f t="shared" si="185"/>
        <v>13511385.962332973</v>
      </c>
      <c r="J628">
        <f t="shared" si="183"/>
        <v>7396262.1103680013</v>
      </c>
      <c r="K628">
        <f t="shared" si="173"/>
        <v>7396262.1103680013</v>
      </c>
      <c r="L628">
        <f t="shared" si="174"/>
        <v>5283044.3645485723</v>
      </c>
      <c r="M628">
        <f t="shared" si="175"/>
        <v>3698131.0551840006</v>
      </c>
      <c r="N628">
        <f t="shared" si="189"/>
        <v>6558395.6941943904</v>
      </c>
      <c r="O628">
        <f t="shared" si="178"/>
        <v>3698131.0551840002</v>
      </c>
      <c r="P628" s="12">
        <f t="shared" si="176"/>
        <v>10256526.749378391</v>
      </c>
      <c r="Q628" s="152">
        <f t="shared" si="186"/>
        <v>3598073.8711011354</v>
      </c>
      <c r="R628" s="152">
        <f t="shared" si="179"/>
        <v>10156469.565295525</v>
      </c>
      <c r="S628" s="150">
        <f t="shared" si="187"/>
        <v>0.25970246055180773</v>
      </c>
      <c r="T628">
        <f t="shared" si="191"/>
        <v>87645706.00786081</v>
      </c>
      <c r="U628">
        <f t="shared" si="180"/>
        <v>16714865.259489916</v>
      </c>
      <c r="V628">
        <f t="shared" si="177"/>
        <v>5.2435783745309994</v>
      </c>
      <c r="W628">
        <f t="shared" si="181"/>
        <v>5.2435783745309996E-3</v>
      </c>
    </row>
    <row r="629" spans="2:23">
      <c r="B629" s="15">
        <v>43874</v>
      </c>
      <c r="C629" s="12">
        <f>VLOOKUP(B629,'Hash distribution and Revenue '!$B$130:$Q$748,16,0)</f>
        <v>14290569.912276138</v>
      </c>
      <c r="D629">
        <f>VLOOKUP(B629,'Hash distribution and Revenue '!A631:Q1249,3,0)</f>
        <v>109.34067640000001</v>
      </c>
      <c r="E629" s="12">
        <f t="shared" si="184"/>
        <v>109340676.40000001</v>
      </c>
      <c r="F629" s="12">
        <f t="shared" si="192"/>
        <v>1607951.1235294119</v>
      </c>
      <c r="G629">
        <f t="shared" si="188"/>
        <v>123336282.97920001</v>
      </c>
      <c r="H629">
        <f t="shared" si="182"/>
        <v>15663707.9383584</v>
      </c>
      <c r="I629" s="21">
        <f t="shared" si="185"/>
        <v>13518537.587970173</v>
      </c>
      <c r="J629">
        <f t="shared" si="183"/>
        <v>7400176.9787520003</v>
      </c>
      <c r="K629">
        <f t="shared" si="173"/>
        <v>7400176.9787520003</v>
      </c>
      <c r="L629">
        <f t="shared" si="174"/>
        <v>5285840.6991085717</v>
      </c>
      <c r="M629">
        <f t="shared" si="175"/>
        <v>3700088.4893760001</v>
      </c>
      <c r="N629">
        <f t="shared" si="189"/>
        <v>6561867.0768427923</v>
      </c>
      <c r="O629">
        <f t="shared" si="178"/>
        <v>3700088.4893760011</v>
      </c>
      <c r="P629" s="12">
        <f t="shared" si="176"/>
        <v>10261955.566218793</v>
      </c>
      <c r="Q629" s="152">
        <f t="shared" si="186"/>
        <v>4028614.3460573442</v>
      </c>
      <c r="R629" s="152">
        <f t="shared" si="179"/>
        <v>10590481.422900137</v>
      </c>
      <c r="S629" s="150">
        <f t="shared" si="187"/>
        <v>0.28190718570269285</v>
      </c>
      <c r="T629">
        <f t="shared" si="191"/>
        <v>87692097.198211193</v>
      </c>
      <c r="U629">
        <f t="shared" si="180"/>
        <v>17152348.499742929</v>
      </c>
      <c r="V629">
        <f t="shared" si="177"/>
        <v>5.1125417140122522</v>
      </c>
      <c r="W629">
        <f t="shared" si="181"/>
        <v>5.1125417140122521E-3</v>
      </c>
    </row>
    <row r="630" spans="2:23">
      <c r="B630" s="15">
        <v>43877</v>
      </c>
      <c r="C630" s="12">
        <f>VLOOKUP(B630,'Hash distribution and Revenue '!$B$130:$Q$748,16,0)</f>
        <v>13719912.246546017</v>
      </c>
      <c r="D630">
        <f>VLOOKUP(B630,'Hash distribution and Revenue '!A632:Q1250,3,0)</f>
        <v>107.93258969999999</v>
      </c>
      <c r="E630" s="12">
        <f t="shared" si="184"/>
        <v>107932589.69999999</v>
      </c>
      <c r="F630" s="12">
        <f t="shared" si="192"/>
        <v>1587243.9661764705</v>
      </c>
      <c r="G630">
        <f t="shared" si="188"/>
        <v>121747961.1816</v>
      </c>
      <c r="H630">
        <f t="shared" si="182"/>
        <v>15461991.0700632</v>
      </c>
      <c r="I630" s="21">
        <f t="shared" si="185"/>
        <v>13344446.173797516</v>
      </c>
      <c r="J630">
        <f t="shared" si="183"/>
        <v>7304877.6708960002</v>
      </c>
      <c r="K630">
        <f t="shared" si="173"/>
        <v>7304877.6708960002</v>
      </c>
      <c r="L630">
        <f t="shared" si="174"/>
        <v>5217769.7649257146</v>
      </c>
      <c r="M630">
        <f t="shared" si="175"/>
        <v>3652438.8354480001</v>
      </c>
      <c r="N630">
        <f t="shared" si="189"/>
        <v>6477363.5045009786</v>
      </c>
      <c r="O630">
        <f t="shared" si="178"/>
        <v>3652438.8354479996</v>
      </c>
      <c r="P630" s="12">
        <f t="shared" si="176"/>
        <v>10129802.339948978</v>
      </c>
      <c r="Q630" s="152">
        <f t="shared" si="186"/>
        <v>3590109.9065970387</v>
      </c>
      <c r="R630" s="152">
        <f t="shared" si="179"/>
        <v>10067473.411098018</v>
      </c>
      <c r="S630" s="150">
        <f t="shared" si="187"/>
        <v>0.26167149192232242</v>
      </c>
      <c r="T630">
        <f t="shared" si="191"/>
        <v>86562800.400117606</v>
      </c>
      <c r="U630">
        <f t="shared" si="180"/>
        <v>16544836.915598996</v>
      </c>
      <c r="V630">
        <f t="shared" si="177"/>
        <v>5.2320129138597586</v>
      </c>
      <c r="W630">
        <f t="shared" si="181"/>
        <v>5.232012913859759E-3</v>
      </c>
    </row>
    <row r="631" spans="2:23">
      <c r="B631" s="15">
        <v>43880</v>
      </c>
      <c r="C631" s="12">
        <f>VLOOKUP(B631,'Hash distribution and Revenue '!$B$130:$Q$748,16,0)</f>
        <v>13700827.868224129</v>
      </c>
      <c r="D631">
        <f>VLOOKUP(B631,'Hash distribution and Revenue '!A633:Q1251,3,0)</f>
        <v>111.1506189</v>
      </c>
      <c r="E631" s="12">
        <f t="shared" si="184"/>
        <v>111150618.89999999</v>
      </c>
      <c r="F631" s="12">
        <f t="shared" si="192"/>
        <v>1634567.9249999998</v>
      </c>
      <c r="G631">
        <f t="shared" si="188"/>
        <v>125377898.11919999</v>
      </c>
      <c r="H631">
        <f t="shared" si="182"/>
        <v>15922993.061138399</v>
      </c>
      <c r="I631" s="21">
        <f t="shared" si="185"/>
        <v>13742313.190279456</v>
      </c>
      <c r="J631">
        <f t="shared" si="183"/>
        <v>7522673.8871519994</v>
      </c>
      <c r="K631">
        <f t="shared" si="173"/>
        <v>7522673.8871519994</v>
      </c>
      <c r="L631">
        <f t="shared" si="174"/>
        <v>5373338.4908228572</v>
      </c>
      <c r="M631">
        <f t="shared" si="175"/>
        <v>3761336.9435759997</v>
      </c>
      <c r="N631">
        <f t="shared" si="189"/>
        <v>6670487.2399217216</v>
      </c>
      <c r="O631">
        <f t="shared" si="178"/>
        <v>3761336.9435759997</v>
      </c>
      <c r="P631" s="12">
        <f t="shared" si="176"/>
        <v>10431824.183497721</v>
      </c>
      <c r="Q631" s="152">
        <f t="shared" si="186"/>
        <v>3269003.6847264078</v>
      </c>
      <c r="R631" s="152">
        <f t="shared" si="179"/>
        <v>9939490.9246481284</v>
      </c>
      <c r="S631" s="150">
        <f t="shared" si="187"/>
        <v>0.23859898950399183</v>
      </c>
      <c r="T631">
        <f t="shared" si="191"/>
        <v>89143685.562751189</v>
      </c>
      <c r="U631">
        <f t="shared" si="180"/>
        <v>16609978.164569851</v>
      </c>
      <c r="V631">
        <f t="shared" si="177"/>
        <v>5.366875541889657</v>
      </c>
      <c r="W631">
        <f t="shared" si="181"/>
        <v>5.3668755418896574E-3</v>
      </c>
    </row>
    <row r="632" spans="2:23">
      <c r="B632" s="15">
        <v>43883</v>
      </c>
      <c r="C632" s="12">
        <f>VLOOKUP(B632,'Hash distribution and Revenue '!$B$130:$Q$748,16,0)</f>
        <v>13555410.548386591</v>
      </c>
      <c r="D632">
        <f>VLOOKUP(B632,'Hash distribution and Revenue '!A634:Q1252,3,0)</f>
        <v>109.63187050000001</v>
      </c>
      <c r="E632" s="12">
        <f t="shared" si="184"/>
        <v>109631870.5</v>
      </c>
      <c r="F632" s="12">
        <f t="shared" si="192"/>
        <v>1612233.3897058824</v>
      </c>
      <c r="G632">
        <f t="shared" si="188"/>
        <v>123664749.92400002</v>
      </c>
      <c r="H632">
        <f t="shared" si="182"/>
        <v>15705423.240348004</v>
      </c>
      <c r="I632" s="21">
        <f t="shared" si="185"/>
        <v>13554539.911312718</v>
      </c>
      <c r="J632">
        <f t="shared" si="183"/>
        <v>7419884.9954400016</v>
      </c>
      <c r="K632">
        <f t="shared" si="173"/>
        <v>7419884.9954400016</v>
      </c>
      <c r="L632">
        <f t="shared" si="174"/>
        <v>5299917.8538857158</v>
      </c>
      <c r="M632">
        <f t="shared" si="175"/>
        <v>3709942.4977200008</v>
      </c>
      <c r="N632">
        <f t="shared" si="189"/>
        <v>6579342.5218525771</v>
      </c>
      <c r="O632">
        <f t="shared" si="178"/>
        <v>3709942.4977200013</v>
      </c>
      <c r="P632" s="12">
        <f t="shared" si="176"/>
        <v>10289285.019572578</v>
      </c>
      <c r="Q632" s="152">
        <f t="shared" si="186"/>
        <v>3266125.5288140122</v>
      </c>
      <c r="R632" s="152">
        <f t="shared" si="179"/>
        <v>9845468.0506665893</v>
      </c>
      <c r="S632" s="150">
        <f t="shared" si="187"/>
        <v>0.24094626401431693</v>
      </c>
      <c r="T632">
        <f t="shared" si="191"/>
        <v>87925637.195964009</v>
      </c>
      <c r="U632">
        <f t="shared" si="180"/>
        <v>16424810.572519166</v>
      </c>
      <c r="V632">
        <f t="shared" si="177"/>
        <v>5.3532207758350028</v>
      </c>
      <c r="W632">
        <f t="shared" si="181"/>
        <v>5.3532207758350027E-3</v>
      </c>
    </row>
    <row r="633" spans="2:23">
      <c r="B633" s="15">
        <v>43886</v>
      </c>
      <c r="C633" s="12">
        <f>VLOOKUP(B633,'Hash distribution and Revenue '!$B$130:$Q$748,16,0)</f>
        <v>13486279.074462909</v>
      </c>
      <c r="D633">
        <f>VLOOKUP(B633,'Hash distribution and Revenue '!A635:Q1253,3,0)</f>
        <v>112.39198810000001</v>
      </c>
      <c r="E633" s="12">
        <f t="shared" si="184"/>
        <v>112391988.10000001</v>
      </c>
      <c r="F633" s="12">
        <f t="shared" si="192"/>
        <v>1652823.3544117648</v>
      </c>
      <c r="G633">
        <f t="shared" si="188"/>
        <v>126778162.5768</v>
      </c>
      <c r="H633">
        <f t="shared" si="182"/>
        <v>16100826.647253601</v>
      </c>
      <c r="I633" s="21">
        <f t="shared" si="185"/>
        <v>13895792.176721402</v>
      </c>
      <c r="J633">
        <f t="shared" si="183"/>
        <v>7606689.7546079997</v>
      </c>
      <c r="K633">
        <f t="shared" si="173"/>
        <v>7606689.7546079997</v>
      </c>
      <c r="L633">
        <f t="shared" si="174"/>
        <v>5433349.8247199999</v>
      </c>
      <c r="M633">
        <f t="shared" si="175"/>
        <v>3803344.8773039998</v>
      </c>
      <c r="N633">
        <f t="shared" si="189"/>
        <v>6744985.5872146115</v>
      </c>
      <c r="O633">
        <f t="shared" si="178"/>
        <v>3803344.8773039989</v>
      </c>
      <c r="P633" s="12">
        <f t="shared" si="176"/>
        <v>10548330.46451861</v>
      </c>
      <c r="Q633" s="152">
        <f t="shared" si="186"/>
        <v>2937948.6099442989</v>
      </c>
      <c r="R633" s="152">
        <f t="shared" si="179"/>
        <v>9682934.1971589103</v>
      </c>
      <c r="S633" s="150">
        <f t="shared" si="187"/>
        <v>0.21784723523239879</v>
      </c>
      <c r="T633">
        <f t="shared" si="191"/>
        <v>90139273.592104793</v>
      </c>
      <c r="U633">
        <f t="shared" si="180"/>
        <v>16427919.784373522</v>
      </c>
      <c r="V633">
        <f t="shared" si="177"/>
        <v>5.486956034314618</v>
      </c>
      <c r="W633">
        <f t="shared" si="181"/>
        <v>5.4869560343146183E-3</v>
      </c>
    </row>
    <row r="634" spans="2:23">
      <c r="B634" s="15">
        <v>43889</v>
      </c>
      <c r="C634" s="12">
        <f>VLOOKUP(B634,'Hash distribution and Revenue '!$B$130:$Q$748,16,0)</f>
        <v>12177344.950351911</v>
      </c>
      <c r="D634">
        <f>VLOOKUP(B634,'Hash distribution and Revenue '!A636:Q1254,3,0)</f>
        <v>109.31503429999999</v>
      </c>
      <c r="E634" s="12">
        <f t="shared" si="184"/>
        <v>109315034.3</v>
      </c>
      <c r="F634" s="12">
        <f t="shared" si="192"/>
        <v>1607574.0338235293</v>
      </c>
      <c r="G634">
        <f t="shared" si="188"/>
        <v>123307358.69039999</v>
      </c>
      <c r="H634">
        <f t="shared" si="182"/>
        <v>15660034.553680798</v>
      </c>
      <c r="I634" s="21">
        <f t="shared" si="185"/>
        <v>13515367.279315628</v>
      </c>
      <c r="J634">
        <f t="shared" si="183"/>
        <v>7398441.5214239992</v>
      </c>
      <c r="K634">
        <f t="shared" si="173"/>
        <v>7398441.5214239992</v>
      </c>
      <c r="L634">
        <f t="shared" si="174"/>
        <v>5284601.0867314283</v>
      </c>
      <c r="M634">
        <f t="shared" si="175"/>
        <v>3699220.7607119996</v>
      </c>
      <c r="N634">
        <f t="shared" si="189"/>
        <v>6560328.2163078915</v>
      </c>
      <c r="O634">
        <f t="shared" si="178"/>
        <v>3699220.7607119996</v>
      </c>
      <c r="P634" s="12">
        <f t="shared" si="176"/>
        <v>10259548.977019891</v>
      </c>
      <c r="Q634" s="152">
        <f t="shared" si="186"/>
        <v>1917795.9733320195</v>
      </c>
      <c r="R634" s="152">
        <f t="shared" si="179"/>
        <v>8478124.1896399111</v>
      </c>
      <c r="S634" s="150">
        <f t="shared" si="187"/>
        <v>0.15748884351646764</v>
      </c>
      <c r="T634">
        <f t="shared" si="191"/>
        <v>87671532.028874382</v>
      </c>
      <c r="U634">
        <f t="shared" si="180"/>
        <v>15038452.405947803</v>
      </c>
      <c r="V634">
        <f t="shared" si="177"/>
        <v>5.8298240844383518</v>
      </c>
      <c r="W634">
        <f t="shared" si="181"/>
        <v>5.8298240844383521E-3</v>
      </c>
    </row>
    <row r="635" spans="2:23">
      <c r="B635" s="15">
        <v>43892</v>
      </c>
      <c r="C635" s="12">
        <f>VLOOKUP(B635,'Hash distribution and Revenue '!$B$130:$Q$748,16,0)</f>
        <v>12293851.349922707</v>
      </c>
      <c r="D635">
        <f>VLOOKUP(B635,'Hash distribution and Revenue '!A637:Q1255,3,0)</f>
        <v>110.8928552</v>
      </c>
      <c r="E635" s="12">
        <f t="shared" si="184"/>
        <v>110892855.2</v>
      </c>
      <c r="F635" s="12">
        <f t="shared" si="192"/>
        <v>1630777.2823529411</v>
      </c>
      <c r="G635">
        <f t="shared" si="188"/>
        <v>125087140.6656</v>
      </c>
      <c r="H635">
        <f t="shared" si="182"/>
        <v>15886066.8645312</v>
      </c>
      <c r="I635" s="21">
        <f t="shared" si="185"/>
        <v>13710444.096525943</v>
      </c>
      <c r="J635">
        <f t="shared" si="183"/>
        <v>7505228.4399359999</v>
      </c>
      <c r="K635">
        <f t="shared" si="173"/>
        <v>7505228.4399359999</v>
      </c>
      <c r="L635">
        <f t="shared" si="174"/>
        <v>5360877.4570971429</v>
      </c>
      <c r="M635">
        <f t="shared" si="175"/>
        <v>3752614.219968</v>
      </c>
      <c r="N635">
        <f t="shared" si="189"/>
        <v>6655018.0550554469</v>
      </c>
      <c r="O635">
        <f t="shared" si="178"/>
        <v>3752614.2199680004</v>
      </c>
      <c r="P635" s="12">
        <f t="shared" si="176"/>
        <v>10407632.275023447</v>
      </c>
      <c r="Q635" s="152">
        <f t="shared" si="186"/>
        <v>1886219.07489926</v>
      </c>
      <c r="R635" s="152">
        <f t="shared" si="179"/>
        <v>8541237.1299547069</v>
      </c>
      <c r="S635" s="150">
        <f t="shared" si="187"/>
        <v>0.15342784138276724</v>
      </c>
      <c r="T635">
        <f t="shared" si="191"/>
        <v>88936957.013241604</v>
      </c>
      <c r="U635">
        <f t="shared" si="180"/>
        <v>15196255.185010154</v>
      </c>
      <c r="V635">
        <f t="shared" si="177"/>
        <v>5.8525574840945378</v>
      </c>
      <c r="W635">
        <f t="shared" si="181"/>
        <v>5.8525574840945374E-3</v>
      </c>
    </row>
    <row r="636" spans="2:23">
      <c r="B636" s="15">
        <v>43895</v>
      </c>
      <c r="C636" s="12">
        <f>VLOOKUP(B636,'Hash distribution and Revenue '!$B$130:$Q$748,16,0)</f>
        <v>13216375.690287033</v>
      </c>
      <c r="D636">
        <f>VLOOKUP(B636,'Hash distribution and Revenue '!A638:Q1256,3,0)</f>
        <v>116.4686147</v>
      </c>
      <c r="E636" s="12">
        <f t="shared" si="184"/>
        <v>116468614.7</v>
      </c>
      <c r="F636" s="12">
        <f t="shared" si="192"/>
        <v>1712773.7455882353</v>
      </c>
      <c r="G636">
        <f t="shared" si="188"/>
        <v>131376597.38159999</v>
      </c>
      <c r="H636">
        <f t="shared" si="182"/>
        <v>16684827.867463199</v>
      </c>
      <c r="I636" s="21">
        <f t="shared" si="185"/>
        <v>14399813.477290371</v>
      </c>
      <c r="J636">
        <f t="shared" si="183"/>
        <v>7882595.8428959996</v>
      </c>
      <c r="K636">
        <f t="shared" si="173"/>
        <v>7882595.8428959996</v>
      </c>
      <c r="L636">
        <f t="shared" si="174"/>
        <v>5630425.6020685714</v>
      </c>
      <c r="M636">
        <f t="shared" si="175"/>
        <v>3941297.9214479998</v>
      </c>
      <c r="N636">
        <f t="shared" si="189"/>
        <v>6989636.3681669934</v>
      </c>
      <c r="O636">
        <f t="shared" si="178"/>
        <v>3941297.9214480007</v>
      </c>
      <c r="P636" s="12">
        <f t="shared" si="176"/>
        <v>10930934.289614994</v>
      </c>
      <c r="Q636" s="152">
        <f t="shared" si="186"/>
        <v>2285441.400672039</v>
      </c>
      <c r="R636" s="152">
        <f t="shared" si="179"/>
        <v>9275077.7688390315</v>
      </c>
      <c r="S636" s="150">
        <f t="shared" si="187"/>
        <v>0.17292497233955401</v>
      </c>
      <c r="T636">
        <f t="shared" si="191"/>
        <v>93408760.738317594</v>
      </c>
      <c r="U636">
        <f t="shared" si="180"/>
        <v>16264714.137006026</v>
      </c>
      <c r="V636">
        <f t="shared" si="177"/>
        <v>5.7430311994104359</v>
      </c>
      <c r="W636">
        <f t="shared" si="181"/>
        <v>5.7430311994104361E-3</v>
      </c>
    </row>
    <row r="637" spans="2:23">
      <c r="B637" s="15">
        <v>43898</v>
      </c>
      <c r="C637" s="12">
        <f>VLOOKUP(B637,'Hash distribution and Revenue '!$B$130:$Q$748,16,0)</f>
        <v>12293783.479779998</v>
      </c>
      <c r="D637">
        <f>VLOOKUP(B637,'Hash distribution and Revenue '!A639:Q1257,3,0)</f>
        <v>121.3077262</v>
      </c>
      <c r="E637" s="12">
        <f t="shared" si="184"/>
        <v>121307726.2</v>
      </c>
      <c r="F637" s="12">
        <f t="shared" si="192"/>
        <v>1783937.1500000001</v>
      </c>
      <c r="G637">
        <f t="shared" si="188"/>
        <v>136835115.15360001</v>
      </c>
      <c r="H637">
        <f t="shared" si="182"/>
        <v>17378059.6245072</v>
      </c>
      <c r="I637" s="21">
        <f t="shared" si="185"/>
        <v>14998106.01451423</v>
      </c>
      <c r="J637">
        <f t="shared" si="183"/>
        <v>8210106.9092159998</v>
      </c>
      <c r="K637">
        <f t="shared" si="173"/>
        <v>8210106.9092159998</v>
      </c>
      <c r="L637">
        <f t="shared" si="174"/>
        <v>5864362.0780114289</v>
      </c>
      <c r="M637">
        <f t="shared" si="175"/>
        <v>4105053.4546079999</v>
      </c>
      <c r="N637">
        <f t="shared" si="189"/>
        <v>7280046.190737118</v>
      </c>
      <c r="O637">
        <f t="shared" si="178"/>
        <v>4105053.4546079999</v>
      </c>
      <c r="P637" s="12">
        <f t="shared" si="176"/>
        <v>11385099.645345118</v>
      </c>
      <c r="Q637" s="152">
        <f t="shared" si="186"/>
        <v>908683.83443487994</v>
      </c>
      <c r="R637" s="152">
        <f t="shared" si="179"/>
        <v>8188730.025171998</v>
      </c>
      <c r="S637" s="150">
        <f t="shared" si="187"/>
        <v>7.3914091290888842E-2</v>
      </c>
      <c r="T637">
        <f t="shared" si="191"/>
        <v>97289766.874209598</v>
      </c>
      <c r="U637">
        <f t="shared" si="180"/>
        <v>15468776.215909116</v>
      </c>
      <c r="V637">
        <f t="shared" si="177"/>
        <v>6.2894288155872564</v>
      </c>
      <c r="W637">
        <f t="shared" si="181"/>
        <v>6.2894288155872563E-3</v>
      </c>
    </row>
    <row r="638" spans="2:23">
      <c r="B638" s="15">
        <v>43901</v>
      </c>
      <c r="C638" s="12">
        <f>VLOOKUP(B638,'Hash distribution and Revenue '!$B$130:$Q$748,16,0)</f>
        <v>11281171.831995578</v>
      </c>
      <c r="D638">
        <f>VLOOKUP(B638,'Hash distribution and Revenue '!A640:Q1258,3,0)</f>
        <v>121.93605599999999</v>
      </c>
      <c r="E638" s="12">
        <f t="shared" si="184"/>
        <v>121936056</v>
      </c>
      <c r="F638" s="12">
        <f t="shared" si="192"/>
        <v>1793177.294117647</v>
      </c>
      <c r="G638">
        <f t="shared" si="188"/>
        <v>137543871.16800001</v>
      </c>
      <c r="H638">
        <f t="shared" si="182"/>
        <v>17468071.638336003</v>
      </c>
      <c r="I638" s="21">
        <f t="shared" si="185"/>
        <v>15075790.73623543</v>
      </c>
      <c r="J638">
        <f t="shared" si="183"/>
        <v>8252632.2700800002</v>
      </c>
      <c r="K638">
        <f t="shared" si="173"/>
        <v>8252632.2700800002</v>
      </c>
      <c r="L638">
        <f t="shared" si="174"/>
        <v>5894737.3357714294</v>
      </c>
      <c r="M638">
        <f t="shared" si="175"/>
        <v>4126316.1350400001</v>
      </c>
      <c r="N638">
        <f t="shared" si="189"/>
        <v>7317754.1761252442</v>
      </c>
      <c r="O638">
        <f t="shared" si="178"/>
        <v>4126316.1350399991</v>
      </c>
      <c r="P638" s="12">
        <f t="shared" si="176"/>
        <v>11444070.311165243</v>
      </c>
      <c r="Q638" s="152">
        <f t="shared" si="186"/>
        <v>-162898.4791696649</v>
      </c>
      <c r="R638" s="152">
        <f t="shared" si="179"/>
        <v>7154855.6969555793</v>
      </c>
      <c r="S638" s="150">
        <f t="shared" si="187"/>
        <v>-1.4439854440267757E-2</v>
      </c>
      <c r="T638">
        <f t="shared" si="191"/>
        <v>97793692.400448009</v>
      </c>
      <c r="U638">
        <f t="shared" si="180"/>
        <v>14472609.873080824</v>
      </c>
      <c r="V638">
        <f t="shared" si="177"/>
        <v>6.757156674439563</v>
      </c>
      <c r="W638">
        <f t="shared" si="181"/>
        <v>6.7571566744395626E-3</v>
      </c>
    </row>
    <row r="639" spans="2:23">
      <c r="B639" s="15">
        <v>43904</v>
      </c>
      <c r="C639" s="12">
        <f>VLOOKUP(B639,'Hash distribution and Revenue '!$B$130:$Q$748,16,0)</f>
        <v>7058700.9067433979</v>
      </c>
      <c r="D639">
        <f>VLOOKUP(B639,'Hash distribution and Revenue '!A641:Q1259,3,0)</f>
        <v>116.0709276</v>
      </c>
      <c r="E639" s="12">
        <f t="shared" si="184"/>
        <v>116070927.60000001</v>
      </c>
      <c r="F639" s="12">
        <f t="shared" si="192"/>
        <v>1706925.405882353</v>
      </c>
      <c r="G639">
        <f t="shared" si="188"/>
        <v>130928006.33280002</v>
      </c>
      <c r="H639">
        <f t="shared" si="182"/>
        <v>16627856.804265602</v>
      </c>
      <c r="I639" s="21">
        <f t="shared" si="185"/>
        <v>14350644.694120117</v>
      </c>
      <c r="J639">
        <f t="shared" si="183"/>
        <v>7855680.3799680006</v>
      </c>
      <c r="K639">
        <f t="shared" si="173"/>
        <v>7855680.3799680006</v>
      </c>
      <c r="L639">
        <f t="shared" si="174"/>
        <v>5611200.2714057146</v>
      </c>
      <c r="M639">
        <f t="shared" si="175"/>
        <v>3927840.1899840003</v>
      </c>
      <c r="N639">
        <f t="shared" si="189"/>
        <v>6965769.9538160469</v>
      </c>
      <c r="O639">
        <f t="shared" si="178"/>
        <v>3927840.1899839994</v>
      </c>
      <c r="P639" s="12">
        <f t="shared" si="176"/>
        <v>10893610.143800046</v>
      </c>
      <c r="Q639" s="152">
        <f t="shared" si="186"/>
        <v>-3834909.2370566484</v>
      </c>
      <c r="R639" s="152">
        <f t="shared" si="179"/>
        <v>3130860.7167593986</v>
      </c>
      <c r="S639" s="150">
        <f t="shared" si="187"/>
        <v>-0.54328824633907347</v>
      </c>
      <c r="T639">
        <f t="shared" si="191"/>
        <v>93089812.502620801</v>
      </c>
      <c r="U639">
        <f t="shared" si="180"/>
        <v>10096630.670575446</v>
      </c>
      <c r="V639">
        <f t="shared" si="177"/>
        <v>9.2198888460793089</v>
      </c>
      <c r="W639">
        <f t="shared" si="181"/>
        <v>9.2198888460793098E-3</v>
      </c>
    </row>
    <row r="640" spans="2:23">
      <c r="B640" s="15">
        <v>43907</v>
      </c>
      <c r="C640" s="12">
        <f>VLOOKUP(B640,'Hash distribution and Revenue '!$B$130:$Q$748,16,0)</f>
        <v>6606443.5661588535</v>
      </c>
      <c r="D640">
        <f>VLOOKUP(B640,'Hash distribution and Revenue '!A642:Q1260,3,0)</f>
        <v>108.1090354</v>
      </c>
      <c r="E640" s="12">
        <f t="shared" si="184"/>
        <v>108109035.39999999</v>
      </c>
      <c r="F640" s="12">
        <f t="shared" si="192"/>
        <v>1589838.7558823528</v>
      </c>
      <c r="G640">
        <f t="shared" si="188"/>
        <v>121946991.9312</v>
      </c>
      <c r="H640">
        <f t="shared" si="182"/>
        <v>15487267.9752624</v>
      </c>
      <c r="I640" s="21">
        <f t="shared" si="185"/>
        <v>13366261.365601886</v>
      </c>
      <c r="J640">
        <f t="shared" si="183"/>
        <v>7316819.5158719998</v>
      </c>
      <c r="K640">
        <f t="shared" si="173"/>
        <v>7316819.5158719998</v>
      </c>
      <c r="L640">
        <f t="shared" si="174"/>
        <v>5226299.6541942861</v>
      </c>
      <c r="M640">
        <f t="shared" si="175"/>
        <v>3658409.7579359999</v>
      </c>
      <c r="N640">
        <f t="shared" si="189"/>
        <v>6487952.5484670578</v>
      </c>
      <c r="O640">
        <f t="shared" si="178"/>
        <v>3658409.7579359999</v>
      </c>
      <c r="P640" s="12">
        <f t="shared" si="176"/>
        <v>10146362.306403058</v>
      </c>
      <c r="Q640" s="152">
        <f t="shared" si="186"/>
        <v>-3539918.7402442042</v>
      </c>
      <c r="R640" s="152">
        <f t="shared" si="179"/>
        <v>2948033.8082228536</v>
      </c>
      <c r="S640" s="150">
        <f t="shared" si="187"/>
        <v>-0.53582819633505152</v>
      </c>
      <c r="T640">
        <f t="shared" si="191"/>
        <v>86704311.26308319</v>
      </c>
      <c r="U640">
        <f t="shared" si="180"/>
        <v>9435986.3566899113</v>
      </c>
      <c r="V640">
        <f t="shared" si="177"/>
        <v>9.1886855264062248</v>
      </c>
      <c r="W640">
        <f t="shared" si="181"/>
        <v>9.1886855264062244E-3</v>
      </c>
    </row>
    <row r="641" spans="2:23">
      <c r="B641" s="15">
        <v>43910</v>
      </c>
      <c r="C641" s="12">
        <f>VLOOKUP(B641,'Hash distribution and Revenue '!$B$130:$Q$748,16,0)</f>
        <v>7370758.9787037754</v>
      </c>
      <c r="D641">
        <f>VLOOKUP(B641,'Hash distribution and Revenue '!A643:Q1261,3,0)</f>
        <v>101.68078869999999</v>
      </c>
      <c r="E641" s="12">
        <f t="shared" si="184"/>
        <v>101680788.69999999</v>
      </c>
      <c r="F641" s="12">
        <f t="shared" si="192"/>
        <v>1495305.7161764705</v>
      </c>
      <c r="G641">
        <f t="shared" si="188"/>
        <v>114695929.65360001</v>
      </c>
      <c r="H641">
        <f t="shared" si="182"/>
        <v>14566383.066007201</v>
      </c>
      <c r="I641" s="21">
        <f t="shared" si="185"/>
        <v>12571493.146674944</v>
      </c>
      <c r="J641">
        <f t="shared" si="183"/>
        <v>6881755.7792159999</v>
      </c>
      <c r="K641">
        <f t="shared" ref="K641:K704" si="193">G641*$K$2</f>
        <v>6881755.7792159999</v>
      </c>
      <c r="L641">
        <f t="shared" ref="L641:L704" si="194">G641*$L$2</f>
        <v>4915539.8422971433</v>
      </c>
      <c r="M641">
        <f t="shared" ref="M641:M704" si="195">G641*$M$2</f>
        <v>3440877.8896079999</v>
      </c>
      <c r="N641">
        <f t="shared" si="189"/>
        <v>6102173.8815394649</v>
      </c>
      <c r="O641">
        <f t="shared" si="178"/>
        <v>3440877.8896080004</v>
      </c>
      <c r="P641" s="12">
        <f t="shared" ref="P641:P704" si="196">M641+N641</f>
        <v>9543051.7711474653</v>
      </c>
      <c r="Q641" s="152">
        <f t="shared" si="186"/>
        <v>-2172292.7924436899</v>
      </c>
      <c r="R641" s="152">
        <f t="shared" si="179"/>
        <v>3929881.089095775</v>
      </c>
      <c r="S641" s="150">
        <f t="shared" si="187"/>
        <v>-0.29471765373417624</v>
      </c>
      <c r="T641">
        <f t="shared" si="191"/>
        <v>81548805.983709604</v>
      </c>
      <c r="U641">
        <f t="shared" si="180"/>
        <v>10032054.970635239</v>
      </c>
      <c r="V641">
        <f t="shared" ref="V641:V704" si="197">T641/U641</f>
        <v>8.1288236779414156</v>
      </c>
      <c r="W641">
        <f t="shared" si="181"/>
        <v>8.1288236779414151E-3</v>
      </c>
    </row>
    <row r="642" spans="2:23">
      <c r="B642" s="15">
        <v>43913</v>
      </c>
      <c r="C642" s="12">
        <f>VLOOKUP(B642,'Hash distribution and Revenue '!$B$130:$Q$748,16,0)</f>
        <v>7064927.9031359423</v>
      </c>
      <c r="D642">
        <f>VLOOKUP(B642,'Hash distribution and Revenue '!A644:Q1262,3,0)</f>
        <v>94.157585879999999</v>
      </c>
      <c r="E642" s="12">
        <f t="shared" si="184"/>
        <v>94157585.879999995</v>
      </c>
      <c r="F642" s="12">
        <f t="shared" si="192"/>
        <v>1384670.3805882353</v>
      </c>
      <c r="G642">
        <f t="shared" si="188"/>
        <v>106209756.87264001</v>
      </c>
      <c r="H642">
        <f t="shared" si="182"/>
        <v>13488639.122825282</v>
      </c>
      <c r="I642" s="21">
        <f t="shared" si="185"/>
        <v>11641347.994361864</v>
      </c>
      <c r="J642">
        <f t="shared" si="183"/>
        <v>6372585.4123584004</v>
      </c>
      <c r="K642">
        <f t="shared" si="193"/>
        <v>6372585.4123584004</v>
      </c>
      <c r="L642">
        <f t="shared" si="194"/>
        <v>4551846.7231131438</v>
      </c>
      <c r="M642">
        <f t="shared" si="195"/>
        <v>3186292.7061792002</v>
      </c>
      <c r="N642">
        <f t="shared" si="189"/>
        <v>5650683.5622700593</v>
      </c>
      <c r="O642">
        <f t="shared" ref="O642:O705" si="198">P642-N642</f>
        <v>3186292.7061792007</v>
      </c>
      <c r="P642" s="12">
        <f t="shared" si="196"/>
        <v>8836976.2684492599</v>
      </c>
      <c r="Q642" s="152">
        <f t="shared" si="186"/>
        <v>-1772048.3653133176</v>
      </c>
      <c r="R642" s="152">
        <f t="shared" ref="R642:R705" si="199">C642-O642</f>
        <v>3878635.1969567416</v>
      </c>
      <c r="S642" s="150">
        <f t="shared" si="187"/>
        <v>-0.25082327655838504</v>
      </c>
      <c r="T642">
        <f t="shared" si="191"/>
        <v>75515137.136447042</v>
      </c>
      <c r="U642">
        <f t="shared" ref="U642:U705" si="200">N642+R642</f>
        <v>9529318.7592268009</v>
      </c>
      <c r="V642">
        <f t="shared" si="197"/>
        <v>7.924505312966807</v>
      </c>
      <c r="W642">
        <f t="shared" ref="W642:W705" si="201">V642/1000</f>
        <v>7.9245053129668071E-3</v>
      </c>
    </row>
    <row r="643" spans="2:23">
      <c r="B643" s="15">
        <v>43916</v>
      </c>
      <c r="C643" s="12">
        <f>VLOOKUP(B643,'Hash distribution and Revenue '!$B$130:$Q$748,16,0)</f>
        <v>8908788.8464525733</v>
      </c>
      <c r="D643">
        <f>VLOOKUP(B643,'Hash distribution and Revenue '!A645:Q1263,3,0)</f>
        <v>95.33308633</v>
      </c>
      <c r="E643" s="12">
        <f t="shared" si="184"/>
        <v>95333086.329999998</v>
      </c>
      <c r="F643" s="12">
        <f t="shared" si="192"/>
        <v>1401957.1519117646</v>
      </c>
      <c r="G643">
        <f t="shared" si="188"/>
        <v>107535721.38023999</v>
      </c>
      <c r="H643">
        <f t="shared" si="182"/>
        <v>13657036.61529048</v>
      </c>
      <c r="I643" s="21">
        <f t="shared" si="185"/>
        <v>11786683.175569877</v>
      </c>
      <c r="J643">
        <f t="shared" si="183"/>
        <v>6452143.2828143993</v>
      </c>
      <c r="K643">
        <f t="shared" si="193"/>
        <v>6452143.2828143993</v>
      </c>
      <c r="L643">
        <f t="shared" si="194"/>
        <v>4608673.7734388569</v>
      </c>
      <c r="M643">
        <f t="shared" si="195"/>
        <v>3226071.6414071997</v>
      </c>
      <c r="N643">
        <f t="shared" si="189"/>
        <v>5721228.9252185253</v>
      </c>
      <c r="O643">
        <f t="shared" si="198"/>
        <v>3226071.6414072001</v>
      </c>
      <c r="P643" s="12">
        <f t="shared" si="196"/>
        <v>8947300.5666257255</v>
      </c>
      <c r="Q643" s="152">
        <f t="shared" si="186"/>
        <v>-38511.720173152164</v>
      </c>
      <c r="R643" s="152">
        <f t="shared" si="199"/>
        <v>5682717.2050453732</v>
      </c>
      <c r="S643" s="150">
        <f t="shared" si="187"/>
        <v>-4.3228906686330658E-3</v>
      </c>
      <c r="T643">
        <f t="shared" si="191"/>
        <v>76457897.901350632</v>
      </c>
      <c r="U643">
        <f t="shared" si="200"/>
        <v>11403946.130263899</v>
      </c>
      <c r="V643">
        <f t="shared" si="197"/>
        <v>6.7045123703667757</v>
      </c>
      <c r="W643">
        <f t="shared" si="201"/>
        <v>6.7045123703667756E-3</v>
      </c>
    </row>
    <row r="644" spans="2:23">
      <c r="B644" s="15">
        <v>43919</v>
      </c>
      <c r="C644" s="12">
        <f>VLOOKUP(B644,'Hash distribution and Revenue '!$B$130:$Q$748,16,0)</f>
        <v>8271439.9198051998</v>
      </c>
      <c r="D644">
        <f>VLOOKUP(B644,'Hash distribution and Revenue '!A646:Q1264,3,0)</f>
        <v>100.3861758</v>
      </c>
      <c r="E644" s="12">
        <f t="shared" si="184"/>
        <v>100386175.8</v>
      </c>
      <c r="F644" s="12">
        <f t="shared" si="192"/>
        <v>1476267.2911764705</v>
      </c>
      <c r="G644">
        <f t="shared" si="188"/>
        <v>113235606.30239999</v>
      </c>
      <c r="H644">
        <f t="shared" si="182"/>
        <v>14380922.000404799</v>
      </c>
      <c r="I644" s="21">
        <f t="shared" si="185"/>
        <v>12411431.276502343</v>
      </c>
      <c r="J644">
        <f t="shared" si="183"/>
        <v>6794136.3781439997</v>
      </c>
      <c r="K644">
        <f t="shared" si="193"/>
        <v>6794136.3781439997</v>
      </c>
      <c r="L644">
        <f t="shared" si="194"/>
        <v>4852954.5558171431</v>
      </c>
      <c r="M644">
        <f t="shared" si="195"/>
        <v>3397068.1890719999</v>
      </c>
      <c r="N644">
        <f t="shared" si="189"/>
        <v>6024480.2176125236</v>
      </c>
      <c r="O644">
        <f t="shared" si="198"/>
        <v>3397068.1890719999</v>
      </c>
      <c r="P644" s="12">
        <f t="shared" si="196"/>
        <v>9421548.4066845234</v>
      </c>
      <c r="Q644" s="152">
        <f t="shared" si="186"/>
        <v>-1150108.4868793236</v>
      </c>
      <c r="R644" s="152">
        <f t="shared" si="199"/>
        <v>4874371.7307332</v>
      </c>
      <c r="S644" s="150">
        <f t="shared" si="187"/>
        <v>-0.13904574028585942</v>
      </c>
      <c r="T644">
        <f t="shared" si="191"/>
        <v>80510516.081006393</v>
      </c>
      <c r="U644">
        <f t="shared" si="200"/>
        <v>10898851.948345724</v>
      </c>
      <c r="V644">
        <f t="shared" si="197"/>
        <v>7.3870639277035623</v>
      </c>
      <c r="W644">
        <f t="shared" si="201"/>
        <v>7.3870639277035625E-3</v>
      </c>
    </row>
    <row r="645" spans="2:23">
      <c r="B645" s="15">
        <v>43922</v>
      </c>
      <c r="C645" s="12">
        <f>VLOOKUP(B645,'Hash distribution and Revenue '!$B$130:$Q$748,16,0)</f>
        <v>9069886.1061483789</v>
      </c>
      <c r="D645">
        <f>VLOOKUP(B645,'Hash distribution and Revenue '!A647:Q1265,3,0)</f>
        <v>100.4956201</v>
      </c>
      <c r="E645" s="12">
        <f t="shared" si="184"/>
        <v>100495620.09999999</v>
      </c>
      <c r="F645" s="12">
        <f t="shared" si="192"/>
        <v>1477876.7661764706</v>
      </c>
      <c r="G645">
        <f t="shared" si="188"/>
        <v>113359059.4728</v>
      </c>
      <c r="H645">
        <f t="shared" si="182"/>
        <v>14396600.553045601</v>
      </c>
      <c r="I645" s="21">
        <f t="shared" si="185"/>
        <v>12424962.625786543</v>
      </c>
      <c r="J645">
        <f t="shared" si="183"/>
        <v>6801543.568368</v>
      </c>
      <c r="K645">
        <f t="shared" si="193"/>
        <v>6801543.568368</v>
      </c>
      <c r="L645">
        <f t="shared" si="194"/>
        <v>4858245.405977143</v>
      </c>
      <c r="M645">
        <f t="shared" si="195"/>
        <v>3400771.784184</v>
      </c>
      <c r="N645">
        <f t="shared" si="189"/>
        <v>6031048.3034572732</v>
      </c>
      <c r="O645">
        <f t="shared" si="198"/>
        <v>3400771.7841839995</v>
      </c>
      <c r="P645" s="12">
        <f t="shared" si="196"/>
        <v>9431820.0876412727</v>
      </c>
      <c r="Q645" s="152">
        <f t="shared" si="186"/>
        <v>-361933.98149289377</v>
      </c>
      <c r="R645" s="152">
        <f t="shared" si="199"/>
        <v>5669114.3219643794</v>
      </c>
      <c r="S645" s="150">
        <f t="shared" si="187"/>
        <v>-3.9905019451957902E-2</v>
      </c>
      <c r="T645">
        <f t="shared" si="191"/>
        <v>80598291.285160795</v>
      </c>
      <c r="U645">
        <f t="shared" si="200"/>
        <v>11700162.625421653</v>
      </c>
      <c r="V645">
        <f t="shared" si="197"/>
        <v>6.8886470953865206</v>
      </c>
      <c r="W645">
        <f t="shared" si="201"/>
        <v>6.8886470953865211E-3</v>
      </c>
    </row>
    <row r="646" spans="2:23">
      <c r="B646" s="15">
        <v>43925</v>
      </c>
      <c r="C646" s="12">
        <f>VLOOKUP(B646,'Hash distribution and Revenue '!$B$130:$Q$748,16,0)</f>
        <v>9759954.5943465997</v>
      </c>
      <c r="D646">
        <f>VLOOKUP(B646,'Hash distribution and Revenue '!A648:Q1266,3,0)</f>
        <v>104.0356963</v>
      </c>
      <c r="E646" s="12">
        <f t="shared" si="184"/>
        <v>104035696.3</v>
      </c>
      <c r="F646" s="12">
        <f t="shared" si="192"/>
        <v>1529936.7102941177</v>
      </c>
      <c r="G646">
        <f t="shared" si="188"/>
        <v>117352265.42640001</v>
      </c>
      <c r="H646">
        <f t="shared" ref="H646:H709" si="202">G646*0.127</f>
        <v>14903737.709152801</v>
      </c>
      <c r="I646" s="21">
        <f t="shared" si="185"/>
        <v>12862646.521200772</v>
      </c>
      <c r="J646">
        <f t="shared" ref="J646:J709" si="203">G646*0.06</f>
        <v>7041135.9255840005</v>
      </c>
      <c r="K646">
        <f t="shared" si="193"/>
        <v>7041135.9255840005</v>
      </c>
      <c r="L646">
        <f t="shared" si="194"/>
        <v>5029382.8039885713</v>
      </c>
      <c r="M646">
        <f t="shared" si="195"/>
        <v>3520567.9627920003</v>
      </c>
      <c r="N646">
        <f t="shared" si="189"/>
        <v>6243499.0604044357</v>
      </c>
      <c r="O646">
        <f t="shared" si="198"/>
        <v>3520567.9627920007</v>
      </c>
      <c r="P646" s="12">
        <f t="shared" si="196"/>
        <v>9764067.0231964365</v>
      </c>
      <c r="Q646" s="152">
        <f t="shared" si="186"/>
        <v>-4112.4288498368114</v>
      </c>
      <c r="R646" s="152">
        <f t="shared" si="199"/>
        <v>6239386.6315545989</v>
      </c>
      <c r="S646" s="150">
        <f t="shared" si="187"/>
        <v>-4.213573751889085E-4</v>
      </c>
      <c r="T646">
        <f t="shared" si="191"/>
        <v>83437460.718170404</v>
      </c>
      <c r="U646">
        <f t="shared" si="200"/>
        <v>12482885.691959035</v>
      </c>
      <c r="V646">
        <f t="shared" si="197"/>
        <v>6.6841484234624859</v>
      </c>
      <c r="W646">
        <f t="shared" si="201"/>
        <v>6.6841484234624856E-3</v>
      </c>
    </row>
    <row r="647" spans="2:23">
      <c r="B647" s="15">
        <v>43928</v>
      </c>
      <c r="C647" s="12">
        <f>VLOOKUP(B647,'Hash distribution and Revenue '!$B$130:$Q$748,16,0)</f>
        <v>10421695.3762425</v>
      </c>
      <c r="D647">
        <f>VLOOKUP(B647,'Hash distribution and Revenue '!A649:Q1267,3,0)</f>
        <v>106.30808089999999</v>
      </c>
      <c r="E647" s="12">
        <f t="shared" ref="E647:E710" si="204">D647*1000000</f>
        <v>106308080.89999999</v>
      </c>
      <c r="F647" s="12">
        <f t="shared" si="192"/>
        <v>1563354.1308823528</v>
      </c>
      <c r="G647">
        <f t="shared" si="188"/>
        <v>119915515.2552</v>
      </c>
      <c r="H647">
        <f t="shared" si="202"/>
        <v>15229270.437410399</v>
      </c>
      <c r="I647" s="21">
        <f t="shared" ref="I647:I710" si="205">G647*$I$5</f>
        <v>13143597.0113646</v>
      </c>
      <c r="J647">
        <f t="shared" si="203"/>
        <v>7194930.9153119996</v>
      </c>
      <c r="K647">
        <f t="shared" si="193"/>
        <v>7194930.9153119996</v>
      </c>
      <c r="L647">
        <f t="shared" si="194"/>
        <v>5139236.3680800004</v>
      </c>
      <c r="M647">
        <f t="shared" si="195"/>
        <v>3597465.4576559998</v>
      </c>
      <c r="N647">
        <f t="shared" si="189"/>
        <v>6379871.7826484023</v>
      </c>
      <c r="O647">
        <f t="shared" si="198"/>
        <v>3597465.4576560007</v>
      </c>
      <c r="P647" s="12">
        <f t="shared" si="196"/>
        <v>9977337.240304403</v>
      </c>
      <c r="Q647" s="152">
        <f t="shared" ref="Q647:Q710" si="206">C647-P647</f>
        <v>444358.13593809679</v>
      </c>
      <c r="R647" s="152">
        <f t="shared" si="199"/>
        <v>6824229.9185864991</v>
      </c>
      <c r="S647" s="150">
        <f t="shared" ref="S647:S710" si="207">(C647-P647)/C647</f>
        <v>4.2637797392453464E-2</v>
      </c>
      <c r="T647">
        <f t="shared" si="191"/>
        <v>85259931.3464472</v>
      </c>
      <c r="U647">
        <f t="shared" si="200"/>
        <v>13204101.701234901</v>
      </c>
      <c r="V647">
        <f t="shared" si="197"/>
        <v>6.4570792679121327</v>
      </c>
      <c r="W647">
        <f t="shared" si="201"/>
        <v>6.4570792679121327E-3</v>
      </c>
    </row>
    <row r="648" spans="2:23">
      <c r="B648" s="15">
        <v>43931</v>
      </c>
      <c r="C648" s="12">
        <f>VLOOKUP(B648,'Hash distribution and Revenue '!$B$130:$Q$748,16,0)</f>
        <v>9303840.1055180635</v>
      </c>
      <c r="D648">
        <f>VLOOKUP(B648,'Hash distribution and Revenue '!A650:Q1268,3,0)</f>
        <v>104.9268177</v>
      </c>
      <c r="E648" s="12">
        <f t="shared" si="204"/>
        <v>104926817.7</v>
      </c>
      <c r="F648" s="12">
        <f t="shared" si="192"/>
        <v>1543041.4367647059</v>
      </c>
      <c r="G648">
        <f t="shared" si="188"/>
        <v>118357450.3656</v>
      </c>
      <c r="H648">
        <f t="shared" si="202"/>
        <v>15031396.196431201</v>
      </c>
      <c r="I648" s="21">
        <f t="shared" si="205"/>
        <v>12972821.970429515</v>
      </c>
      <c r="J648">
        <f t="shared" si="203"/>
        <v>7101447.0219360003</v>
      </c>
      <c r="K648">
        <f t="shared" si="193"/>
        <v>7101447.0219360003</v>
      </c>
      <c r="L648">
        <f t="shared" si="194"/>
        <v>5072462.1585257147</v>
      </c>
      <c r="M648">
        <f t="shared" si="195"/>
        <v>3550723.5109680002</v>
      </c>
      <c r="N648">
        <f t="shared" si="189"/>
        <v>6296977.9702544035</v>
      </c>
      <c r="O648">
        <f t="shared" si="198"/>
        <v>3550723.5109680006</v>
      </c>
      <c r="P648" s="12">
        <f t="shared" si="196"/>
        <v>9847701.4812224042</v>
      </c>
      <c r="Q648" s="152">
        <f t="shared" si="206"/>
        <v>-543861.37570434064</v>
      </c>
      <c r="R648" s="152">
        <f t="shared" si="199"/>
        <v>5753116.5945500629</v>
      </c>
      <c r="S648" s="150">
        <f t="shared" si="207"/>
        <v>-5.8455580656612854E-2</v>
      </c>
      <c r="T648">
        <f t="shared" si="191"/>
        <v>84152147.209941596</v>
      </c>
      <c r="U648">
        <f t="shared" si="200"/>
        <v>12050094.564804466</v>
      </c>
      <c r="V648">
        <f t="shared" si="197"/>
        <v>6.9835258766956496</v>
      </c>
      <c r="W648">
        <f t="shared" si="201"/>
        <v>6.9835258766956492E-3</v>
      </c>
    </row>
    <row r="649" spans="2:23">
      <c r="B649" s="15">
        <v>43934</v>
      </c>
      <c r="C649" s="12">
        <f>VLOOKUP(B649,'Hash distribution and Revenue '!$B$130:$Q$748,16,0)</f>
        <v>9812971.3776822966</v>
      </c>
      <c r="D649">
        <f>VLOOKUP(B649,'Hash distribution and Revenue '!A651:Q1269,3,0)</f>
        <v>110.9993266</v>
      </c>
      <c r="E649" s="12">
        <f t="shared" si="204"/>
        <v>110999326.60000001</v>
      </c>
      <c r="F649" s="12">
        <f t="shared" si="192"/>
        <v>1632343.0382352942</v>
      </c>
      <c r="G649">
        <f t="shared" si="188"/>
        <v>125207240.4048</v>
      </c>
      <c r="H649">
        <f t="shared" si="202"/>
        <v>15901319.531409601</v>
      </c>
      <c r="I649" s="21">
        <f t="shared" si="205"/>
        <v>13723607.885797543</v>
      </c>
      <c r="J649">
        <f t="shared" si="203"/>
        <v>7512434.424288</v>
      </c>
      <c r="K649">
        <f t="shared" si="193"/>
        <v>7512434.424288</v>
      </c>
      <c r="L649">
        <f t="shared" si="194"/>
        <v>5366024.5887771426</v>
      </c>
      <c r="M649">
        <f t="shared" si="195"/>
        <v>3756217.212144</v>
      </c>
      <c r="N649">
        <f t="shared" si="189"/>
        <v>6661407.728114807</v>
      </c>
      <c r="O649">
        <f t="shared" si="198"/>
        <v>3756217.2121439995</v>
      </c>
      <c r="P649" s="12">
        <f t="shared" si="196"/>
        <v>10417624.940258807</v>
      </c>
      <c r="Q649" s="152">
        <f t="shared" si="206"/>
        <v>-604653.56257651001</v>
      </c>
      <c r="R649" s="152">
        <f t="shared" si="199"/>
        <v>6056754.165538297</v>
      </c>
      <c r="S649" s="150">
        <f t="shared" si="207"/>
        <v>-6.1617785205373928E-2</v>
      </c>
      <c r="T649">
        <f t="shared" si="191"/>
        <v>89022347.9278128</v>
      </c>
      <c r="U649">
        <f t="shared" si="200"/>
        <v>12718161.893653104</v>
      </c>
      <c r="V649">
        <f t="shared" si="197"/>
        <v>6.9996237406160624</v>
      </c>
      <c r="W649">
        <f t="shared" si="201"/>
        <v>6.9996237406160624E-3</v>
      </c>
    </row>
    <row r="650" spans="2:23">
      <c r="B650" s="15">
        <v>43937</v>
      </c>
      <c r="C650" s="12">
        <f>VLOOKUP(B650,'Hash distribution and Revenue '!$B$130:$Q$748,16,0)</f>
        <v>10651048.960388798</v>
      </c>
      <c r="D650">
        <f>VLOOKUP(B650,'Hash distribution and Revenue '!A652:Q1270,3,0)</f>
        <v>115.8786487</v>
      </c>
      <c r="E650" s="12">
        <f t="shared" si="204"/>
        <v>115878648.7</v>
      </c>
      <c r="F650" s="12">
        <f t="shared" si="192"/>
        <v>1704097.7750000001</v>
      </c>
      <c r="G650">
        <f t="shared" si="188"/>
        <v>130711115.73360002</v>
      </c>
      <c r="H650">
        <f t="shared" si="202"/>
        <v>16600311.698167203</v>
      </c>
      <c r="I650" s="21">
        <f t="shared" si="205"/>
        <v>14326871.935229231</v>
      </c>
      <c r="J650">
        <f t="shared" si="203"/>
        <v>7842666.9440160012</v>
      </c>
      <c r="K650">
        <f t="shared" si="193"/>
        <v>7842666.9440160012</v>
      </c>
      <c r="L650">
        <f t="shared" si="194"/>
        <v>5601904.9600114292</v>
      </c>
      <c r="M650">
        <f t="shared" si="195"/>
        <v>3921333.4720080006</v>
      </c>
      <c r="N650">
        <f t="shared" si="189"/>
        <v>6954230.7112850631</v>
      </c>
      <c r="O650">
        <f t="shared" si="198"/>
        <v>3921333.4720080001</v>
      </c>
      <c r="P650" s="12">
        <f t="shared" si="196"/>
        <v>10875564.183293063</v>
      </c>
      <c r="Q650" s="152">
        <f t="shared" si="206"/>
        <v>-224515.22290426493</v>
      </c>
      <c r="R650" s="152">
        <f t="shared" si="199"/>
        <v>6729715.4883807981</v>
      </c>
      <c r="S650" s="150">
        <f t="shared" si="207"/>
        <v>-2.1079165417343962E-2</v>
      </c>
      <c r="T650">
        <f t="shared" si="191"/>
        <v>92935603.286589608</v>
      </c>
      <c r="U650">
        <f t="shared" si="200"/>
        <v>13683946.199665861</v>
      </c>
      <c r="V650">
        <f t="shared" si="197"/>
        <v>6.7915791198345206</v>
      </c>
      <c r="W650">
        <f t="shared" si="201"/>
        <v>6.7915791198345206E-3</v>
      </c>
    </row>
    <row r="651" spans="2:23">
      <c r="B651" s="15">
        <v>43940</v>
      </c>
      <c r="C651" s="12">
        <f>VLOOKUP(B651,'Hash distribution and Revenue '!$B$130:$Q$748,16,0)</f>
        <v>10683167.432588005</v>
      </c>
      <c r="D651">
        <f>VLOOKUP(B651,'Hash distribution and Revenue '!A653:Q1271,3,0)</f>
        <v>115.0540688</v>
      </c>
      <c r="E651" s="12">
        <f t="shared" si="204"/>
        <v>115054068.8</v>
      </c>
      <c r="F651" s="12">
        <f t="shared" si="192"/>
        <v>1691971.5999999999</v>
      </c>
      <c r="G651">
        <f t="shared" si="188"/>
        <v>129780989.6064</v>
      </c>
      <c r="H651">
        <f t="shared" si="202"/>
        <v>16482185.6800128</v>
      </c>
      <c r="I651" s="21">
        <f t="shared" si="205"/>
        <v>14224923.467930058</v>
      </c>
      <c r="J651">
        <f t="shared" si="203"/>
        <v>7786859.3763839994</v>
      </c>
      <c r="K651">
        <f t="shared" si="193"/>
        <v>7786859.3763839994</v>
      </c>
      <c r="L651">
        <f t="shared" si="194"/>
        <v>5562042.4117028574</v>
      </c>
      <c r="M651">
        <f t="shared" si="195"/>
        <v>3893429.6881919997</v>
      </c>
      <c r="N651">
        <f t="shared" si="189"/>
        <v>6904745.1595564242</v>
      </c>
      <c r="O651">
        <f t="shared" si="198"/>
        <v>3893429.6881920006</v>
      </c>
      <c r="P651" s="12">
        <f t="shared" si="196"/>
        <v>10798174.847748425</v>
      </c>
      <c r="Q651" s="152">
        <f t="shared" si="206"/>
        <v>-115007.41516041942</v>
      </c>
      <c r="R651" s="152">
        <f t="shared" si="199"/>
        <v>6789737.7443960048</v>
      </c>
      <c r="S651" s="150">
        <f t="shared" si="207"/>
        <v>-1.0765291837475094E-2</v>
      </c>
      <c r="T651">
        <f t="shared" si="191"/>
        <v>92274283.610150397</v>
      </c>
      <c r="U651">
        <f t="shared" si="200"/>
        <v>13694482.903952429</v>
      </c>
      <c r="V651">
        <f t="shared" si="197"/>
        <v>6.738062638605995</v>
      </c>
      <c r="W651">
        <f t="shared" si="201"/>
        <v>6.7380626386059949E-3</v>
      </c>
    </row>
    <row r="652" spans="2:23">
      <c r="B652" s="15">
        <v>43943</v>
      </c>
      <c r="C652" s="12">
        <f>VLOOKUP(B652,'Hash distribution and Revenue '!$B$130:$Q$748,16,0)</f>
        <v>9645547.6596822143</v>
      </c>
      <c r="D652">
        <f>VLOOKUP(B652,'Hash distribution and Revenue '!A654:Q1272,3,0)</f>
        <v>113.8000735</v>
      </c>
      <c r="E652" s="12">
        <f t="shared" si="204"/>
        <v>113800073.5</v>
      </c>
      <c r="F652" s="12">
        <f t="shared" si="192"/>
        <v>1673530.4926470588</v>
      </c>
      <c r="G652">
        <f t="shared" si="188"/>
        <v>128366482.90799999</v>
      </c>
      <c r="H652">
        <f t="shared" si="202"/>
        <v>16302543.329316</v>
      </c>
      <c r="I652" s="21">
        <f t="shared" si="205"/>
        <v>14069883.430166142</v>
      </c>
      <c r="J652">
        <f t="shared" si="203"/>
        <v>7701988.9744799994</v>
      </c>
      <c r="K652">
        <f t="shared" si="193"/>
        <v>7701988.9744799994</v>
      </c>
      <c r="L652">
        <f t="shared" si="194"/>
        <v>5501420.6960571427</v>
      </c>
      <c r="M652">
        <f t="shared" si="195"/>
        <v>3850994.4872399997</v>
      </c>
      <c r="N652">
        <f t="shared" si="189"/>
        <v>6829489.0815394651</v>
      </c>
      <c r="O652">
        <f t="shared" si="198"/>
        <v>3850994.4872399997</v>
      </c>
      <c r="P652" s="12">
        <f t="shared" si="196"/>
        <v>10680483.568779465</v>
      </c>
      <c r="Q652" s="152">
        <f t="shared" si="206"/>
        <v>-1034935.9090972506</v>
      </c>
      <c r="R652" s="152">
        <f t="shared" si="199"/>
        <v>5794553.1724422146</v>
      </c>
      <c r="S652" s="150">
        <f t="shared" si="207"/>
        <v>-0.10729674929949472</v>
      </c>
      <c r="T652">
        <f t="shared" si="191"/>
        <v>91268569.347587988</v>
      </c>
      <c r="U652">
        <f t="shared" si="200"/>
        <v>12624042.25398168</v>
      </c>
      <c r="V652">
        <f t="shared" si="197"/>
        <v>7.2297420676646951</v>
      </c>
      <c r="W652">
        <f t="shared" si="201"/>
        <v>7.229742067664695E-3</v>
      </c>
    </row>
    <row r="653" spans="2:23">
      <c r="B653" s="15">
        <v>43946</v>
      </c>
      <c r="C653" s="12">
        <f>VLOOKUP(B653,'Hash distribution and Revenue '!$B$130:$Q$748,16,0)</f>
        <v>9913171.0700596683</v>
      </c>
      <c r="D653">
        <f>VLOOKUP(B653,'Hash distribution and Revenue '!A655:Q1273,3,0)</f>
        <v>109.9627507</v>
      </c>
      <c r="E653" s="12">
        <f t="shared" si="204"/>
        <v>109962750.7</v>
      </c>
      <c r="F653" s="12">
        <f t="shared" si="192"/>
        <v>1617099.2750000001</v>
      </c>
      <c r="G653">
        <f t="shared" si="188"/>
        <v>124037982.78960001</v>
      </c>
      <c r="H653">
        <f t="shared" si="202"/>
        <v>15752823.814279202</v>
      </c>
      <c r="I653" s="21">
        <f t="shared" si="205"/>
        <v>13595448.899331516</v>
      </c>
      <c r="J653">
        <f t="shared" si="203"/>
        <v>7442278.9673760002</v>
      </c>
      <c r="K653">
        <f t="shared" si="193"/>
        <v>7442278.9673760002</v>
      </c>
      <c r="L653">
        <f t="shared" si="194"/>
        <v>5315913.548125715</v>
      </c>
      <c r="M653">
        <f t="shared" si="195"/>
        <v>3721139.4836880001</v>
      </c>
      <c r="N653">
        <f t="shared" si="189"/>
        <v>6599199.6506197015</v>
      </c>
      <c r="O653">
        <f t="shared" si="198"/>
        <v>3721139.4836879997</v>
      </c>
      <c r="P653" s="12">
        <f t="shared" si="196"/>
        <v>10320339.134307701</v>
      </c>
      <c r="Q653" s="152">
        <f t="shared" si="206"/>
        <v>-407168.06424803287</v>
      </c>
      <c r="R653" s="152">
        <f t="shared" si="199"/>
        <v>6192031.5863716686</v>
      </c>
      <c r="S653" s="150">
        <f t="shared" si="207"/>
        <v>-4.1073442732950043E-2</v>
      </c>
      <c r="T653">
        <f t="shared" si="191"/>
        <v>88191005.763405606</v>
      </c>
      <c r="U653">
        <f t="shared" si="200"/>
        <v>12791231.23699137</v>
      </c>
      <c r="V653">
        <f t="shared" si="197"/>
        <v>6.8946455684706267</v>
      </c>
      <c r="W653">
        <f t="shared" si="201"/>
        <v>6.8946455684706269E-3</v>
      </c>
    </row>
    <row r="654" spans="2:23">
      <c r="B654" s="15">
        <v>43949</v>
      </c>
      <c r="C654" s="12">
        <f>VLOOKUP(B654,'Hash distribution and Revenue '!$B$130:$Q$748,16,0)</f>
        <v>10371725.095420998</v>
      </c>
      <c r="D654">
        <f>VLOOKUP(B654,'Hash distribution and Revenue '!A656:Q1274,3,0)</f>
        <v>111.5549669</v>
      </c>
      <c r="E654" s="12">
        <f t="shared" si="204"/>
        <v>111554966.89999999</v>
      </c>
      <c r="F654" s="12">
        <f t="shared" si="192"/>
        <v>1640514.219117647</v>
      </c>
      <c r="G654">
        <f t="shared" si="188"/>
        <v>125834002.66320002</v>
      </c>
      <c r="H654">
        <f t="shared" si="202"/>
        <v>15980918.338226402</v>
      </c>
      <c r="I654" s="21">
        <f t="shared" si="205"/>
        <v>13792305.50619146</v>
      </c>
      <c r="J654">
        <f t="shared" si="203"/>
        <v>7550040.1597920014</v>
      </c>
      <c r="K654">
        <f t="shared" si="193"/>
        <v>7550040.1597920014</v>
      </c>
      <c r="L654">
        <f t="shared" si="194"/>
        <v>5392885.8284228584</v>
      </c>
      <c r="M654">
        <f t="shared" si="195"/>
        <v>3775020.0798960007</v>
      </c>
      <c r="N654">
        <f t="shared" si="189"/>
        <v>6694753.3951728642</v>
      </c>
      <c r="O654">
        <f t="shared" si="198"/>
        <v>3775020.0798960011</v>
      </c>
      <c r="P654" s="12">
        <f t="shared" si="196"/>
        <v>10469773.475068865</v>
      </c>
      <c r="Q654" s="152">
        <f t="shared" si="206"/>
        <v>-98048.379647867754</v>
      </c>
      <c r="R654" s="152">
        <f t="shared" si="199"/>
        <v>6596705.0155249964</v>
      </c>
      <c r="S654" s="150">
        <f t="shared" si="207"/>
        <v>-9.4534302390211853E-3</v>
      </c>
      <c r="T654">
        <f t="shared" si="191"/>
        <v>89467975.893535212</v>
      </c>
      <c r="U654">
        <f t="shared" si="200"/>
        <v>13291458.410697861</v>
      </c>
      <c r="V654">
        <f t="shared" si="197"/>
        <v>6.7312384487111938</v>
      </c>
      <c r="W654">
        <f t="shared" si="201"/>
        <v>6.7312384487111937E-3</v>
      </c>
    </row>
    <row r="655" spans="2:23">
      <c r="B655" s="15">
        <v>43952</v>
      </c>
      <c r="C655" s="12">
        <f>VLOOKUP(B655,'Hash distribution and Revenue '!$B$130:$Q$748,16,0)</f>
        <v>12651293.189402627</v>
      </c>
      <c r="D655">
        <f>VLOOKUP(B655,'Hash distribution and Revenue '!A657:Q1275,3,0)</f>
        <v>113.2165145</v>
      </c>
      <c r="E655" s="12">
        <f t="shared" si="204"/>
        <v>113216514.5</v>
      </c>
      <c r="F655" s="12">
        <f t="shared" si="192"/>
        <v>1664948.7426470588</v>
      </c>
      <c r="G655">
        <f t="shared" si="188"/>
        <v>127708228.35600001</v>
      </c>
      <c r="H655">
        <f t="shared" si="202"/>
        <v>16218945.001212001</v>
      </c>
      <c r="I655" s="21">
        <f t="shared" si="205"/>
        <v>13997734.029448716</v>
      </c>
      <c r="J655">
        <f t="shared" si="203"/>
        <v>7662493.7013600003</v>
      </c>
      <c r="K655">
        <f t="shared" si="193"/>
        <v>7662493.7013600003</v>
      </c>
      <c r="L655">
        <f t="shared" si="194"/>
        <v>5473209.7866857145</v>
      </c>
      <c r="M655">
        <f t="shared" si="195"/>
        <v>3831246.8506800001</v>
      </c>
      <c r="N655">
        <f t="shared" si="189"/>
        <v>6794467.9282452706</v>
      </c>
      <c r="O655">
        <f t="shared" si="198"/>
        <v>3831246.8506799992</v>
      </c>
      <c r="P655" s="12">
        <f t="shared" si="196"/>
        <v>10625714.77892527</v>
      </c>
      <c r="Q655" s="152">
        <f t="shared" si="206"/>
        <v>2025578.410477357</v>
      </c>
      <c r="R655" s="152">
        <f t="shared" si="199"/>
        <v>8820046.3387226276</v>
      </c>
      <c r="S655" s="150">
        <f t="shared" si="207"/>
        <v>0.16010840790363515</v>
      </c>
      <c r="T655">
        <f t="shared" si="191"/>
        <v>90800550.361116007</v>
      </c>
      <c r="U655">
        <f t="shared" si="200"/>
        <v>15614514.266967898</v>
      </c>
      <c r="V655">
        <f t="shared" si="197"/>
        <v>5.8151376859158681</v>
      </c>
      <c r="W655">
        <f t="shared" si="201"/>
        <v>5.8151376859158681E-3</v>
      </c>
    </row>
    <row r="656" spans="2:23">
      <c r="B656" s="15">
        <v>43955</v>
      </c>
      <c r="C656" s="12">
        <f>VLOOKUP(B656,'Hash distribution and Revenue '!$B$130:$Q$748,16,0)</f>
        <v>12745089.504986526</v>
      </c>
      <c r="D656">
        <f>VLOOKUP(B656,'Hash distribution and Revenue '!A658:Q1276,3,0)</f>
        <v>113.4431742</v>
      </c>
      <c r="E656" s="12">
        <f t="shared" si="204"/>
        <v>113443174.2</v>
      </c>
      <c r="F656" s="12">
        <f t="shared" si="192"/>
        <v>1668281.9735294117</v>
      </c>
      <c r="G656">
        <f t="shared" si="188"/>
        <v>127963900.4976</v>
      </c>
      <c r="H656">
        <f t="shared" si="202"/>
        <v>16251415.363195201</v>
      </c>
      <c r="I656" s="21">
        <f t="shared" si="205"/>
        <v>14025757.522397658</v>
      </c>
      <c r="J656">
        <f t="shared" si="203"/>
        <v>7677834.0298560001</v>
      </c>
      <c r="K656">
        <f t="shared" si="193"/>
        <v>7677834.0298560001</v>
      </c>
      <c r="L656">
        <f t="shared" si="194"/>
        <v>5484167.1641828576</v>
      </c>
      <c r="M656">
        <f t="shared" si="195"/>
        <v>3838917.014928</v>
      </c>
      <c r="N656">
        <f t="shared" si="189"/>
        <v>6808070.4673189828</v>
      </c>
      <c r="O656">
        <f t="shared" si="198"/>
        <v>3838917.014928001</v>
      </c>
      <c r="P656" s="12">
        <f t="shared" si="196"/>
        <v>10646987.482246984</v>
      </c>
      <c r="Q656" s="152">
        <f t="shared" si="206"/>
        <v>2098102.0227395426</v>
      </c>
      <c r="R656" s="152">
        <f t="shared" si="199"/>
        <v>8906172.4900585264</v>
      </c>
      <c r="S656" s="150">
        <f t="shared" si="207"/>
        <v>0.16462042278468569</v>
      </c>
      <c r="T656">
        <f t="shared" si="191"/>
        <v>90982333.253793597</v>
      </c>
      <c r="U656">
        <f t="shared" si="200"/>
        <v>15714242.957377508</v>
      </c>
      <c r="V656">
        <f t="shared" si="197"/>
        <v>5.7898005968578525</v>
      </c>
      <c r="W656">
        <f t="shared" si="201"/>
        <v>5.7898005968578525E-3</v>
      </c>
    </row>
    <row r="657" spans="2:23">
      <c r="B657" s="15">
        <v>43958</v>
      </c>
      <c r="C657" s="12">
        <f>VLOOKUP(B657,'Hash distribution and Revenue '!$B$130:$Q$748,16,0)</f>
        <v>14850974.867748378</v>
      </c>
      <c r="D657">
        <f>VLOOKUP(B657,'Hash distribution and Revenue '!A659:Q1277,3,0)</f>
        <v>119.4722931</v>
      </c>
      <c r="E657" s="12">
        <f t="shared" si="204"/>
        <v>119472293.10000001</v>
      </c>
      <c r="F657" s="12">
        <f t="shared" si="192"/>
        <v>1756945.486764706</v>
      </c>
      <c r="G657">
        <f t="shared" si="188"/>
        <v>134764746.61680001</v>
      </c>
      <c r="H657">
        <f t="shared" si="202"/>
        <v>17115122.8203336</v>
      </c>
      <c r="I657" s="21">
        <f t="shared" si="205"/>
        <v>14771178.83453426</v>
      </c>
      <c r="J657">
        <f t="shared" si="203"/>
        <v>8085884.7970080003</v>
      </c>
      <c r="K657">
        <f t="shared" si="193"/>
        <v>8085884.7970080003</v>
      </c>
      <c r="L657">
        <f t="shared" si="194"/>
        <v>5775631.9978628578</v>
      </c>
      <c r="M657">
        <f t="shared" si="195"/>
        <v>4042942.3985040002</v>
      </c>
      <c r="N657">
        <f t="shared" si="189"/>
        <v>7169896.2590998048</v>
      </c>
      <c r="O657">
        <f t="shared" si="198"/>
        <v>4042942.3985039992</v>
      </c>
      <c r="P657" s="12">
        <f t="shared" si="196"/>
        <v>11212838.657603804</v>
      </c>
      <c r="Q657" s="152">
        <f t="shared" si="206"/>
        <v>3638136.2101445738</v>
      </c>
      <c r="R657" s="152">
        <f t="shared" si="199"/>
        <v>10808032.46924438</v>
      </c>
      <c r="S657" s="150">
        <f t="shared" si="207"/>
        <v>0.24497625526560249</v>
      </c>
      <c r="T657">
        <f t="shared" si="191"/>
        <v>95817734.844544798</v>
      </c>
      <c r="U657">
        <f t="shared" si="200"/>
        <v>17977928.728344183</v>
      </c>
      <c r="V657">
        <f t="shared" si="197"/>
        <v>5.3297427246709237</v>
      </c>
      <c r="W657">
        <f t="shared" si="201"/>
        <v>5.3297427246709241E-3</v>
      </c>
    </row>
    <row r="658" spans="2:23">
      <c r="B658" s="15">
        <v>43961</v>
      </c>
      <c r="C658" s="12">
        <f>VLOOKUP(B658,'Hash distribution and Revenue '!$B$130:$Q$748,16,0)</f>
        <v>13327953.19119502</v>
      </c>
      <c r="D658">
        <f>VLOOKUP(B658,'Hash distribution and Revenue '!A660:Q1278,3,0)</f>
        <v>121.8535076</v>
      </c>
      <c r="E658" s="12">
        <f t="shared" si="204"/>
        <v>121853507.59999999</v>
      </c>
      <c r="F658" s="12">
        <f t="shared" si="192"/>
        <v>1791963.3470588233</v>
      </c>
      <c r="G658">
        <f t="shared" si="188"/>
        <v>137450756.57279998</v>
      </c>
      <c r="H658">
        <f t="shared" si="202"/>
        <v>17456246.084745597</v>
      </c>
      <c r="I658" s="21">
        <f t="shared" si="205"/>
        <v>15065584.711497255</v>
      </c>
      <c r="J658">
        <f t="shared" si="203"/>
        <v>8247045.3943679985</v>
      </c>
      <c r="K658">
        <f t="shared" si="193"/>
        <v>8247045.3943679985</v>
      </c>
      <c r="L658">
        <f t="shared" si="194"/>
        <v>5890746.7102628564</v>
      </c>
      <c r="M658">
        <f t="shared" si="195"/>
        <v>4123522.6971839992</v>
      </c>
      <c r="N658">
        <f t="shared" si="189"/>
        <v>7312800.1951728631</v>
      </c>
      <c r="O658">
        <f t="shared" si="198"/>
        <v>4123522.6971839983</v>
      </c>
      <c r="P658" s="12">
        <f t="shared" si="196"/>
        <v>11436322.892356861</v>
      </c>
      <c r="Q658" s="152">
        <f t="shared" si="206"/>
        <v>1891630.2988381591</v>
      </c>
      <c r="R658" s="152">
        <f t="shared" si="199"/>
        <v>9204430.4940110222</v>
      </c>
      <c r="S658" s="150">
        <f t="shared" si="207"/>
        <v>0.14192954249628112</v>
      </c>
      <c r="T658">
        <f t="shared" si="191"/>
        <v>97727487.923260778</v>
      </c>
      <c r="U658">
        <f t="shared" si="200"/>
        <v>16517230.689183885</v>
      </c>
      <c r="V658">
        <f t="shared" si="197"/>
        <v>5.916699340359548</v>
      </c>
      <c r="W658">
        <f t="shared" si="201"/>
        <v>5.9166993403595479E-3</v>
      </c>
    </row>
    <row r="659" spans="2:23">
      <c r="B659" s="15">
        <v>43964</v>
      </c>
      <c r="C659" s="12">
        <f>VLOOKUP(B659,'Hash distribution and Revenue '!$B$130:$Q$748,16,0)</f>
        <v>7010462.8357368298</v>
      </c>
      <c r="D659">
        <f>VLOOKUP(B659,'Hash distribution and Revenue '!A661:Q1279,3,0)</f>
        <v>121.0874345</v>
      </c>
      <c r="E659" s="12">
        <f t="shared" si="204"/>
        <v>121087434.5</v>
      </c>
      <c r="F659" s="12">
        <f t="shared" si="192"/>
        <v>1780697.5661764706</v>
      </c>
      <c r="G659">
        <f t="shared" ref="G659:G695" si="208">F659*3.196*24</f>
        <v>136586626.116</v>
      </c>
      <c r="H659">
        <f t="shared" si="202"/>
        <v>17346501.516732</v>
      </c>
      <c r="I659" s="21">
        <f t="shared" si="205"/>
        <v>14970869.841071572</v>
      </c>
      <c r="J659">
        <f t="shared" si="203"/>
        <v>8195197.5669599995</v>
      </c>
      <c r="K659">
        <f t="shared" si="193"/>
        <v>8195197.5669599995</v>
      </c>
      <c r="L659">
        <f t="shared" si="194"/>
        <v>5853712.5478285709</v>
      </c>
      <c r="M659">
        <f t="shared" si="195"/>
        <v>4097598.7834799998</v>
      </c>
      <c r="N659">
        <f t="shared" ref="N659:N695" si="209">F659*15640/7/547.5</f>
        <v>7266825.814742336</v>
      </c>
      <c r="O659">
        <f t="shared" si="198"/>
        <v>4097598.7834799998</v>
      </c>
      <c r="P659" s="12">
        <f t="shared" si="196"/>
        <v>11364424.598222336</v>
      </c>
      <c r="Q659" s="152">
        <f t="shared" si="206"/>
        <v>-4353961.762485506</v>
      </c>
      <c r="R659" s="152">
        <f t="shared" si="199"/>
        <v>2912864.05225683</v>
      </c>
      <c r="S659" s="150">
        <f t="shared" si="207"/>
        <v>-0.62106623549740081</v>
      </c>
      <c r="T659">
        <f t="shared" si="191"/>
        <v>97113091.168475986</v>
      </c>
      <c r="U659">
        <f t="shared" si="200"/>
        <v>10179689.866999166</v>
      </c>
      <c r="V659">
        <f t="shared" si="197"/>
        <v>9.5398870139747789</v>
      </c>
      <c r="W659">
        <f t="shared" si="201"/>
        <v>9.5398870139747783E-3</v>
      </c>
    </row>
    <row r="660" spans="2:23">
      <c r="B660" s="15">
        <v>43967</v>
      </c>
      <c r="C660" s="12">
        <f>VLOOKUP(B660,'Hash distribution and Revenue '!$B$130:$Q$748,16,0)</f>
        <v>6557209.1368210912</v>
      </c>
      <c r="D660">
        <f>VLOOKUP(B660,'Hash distribution and Revenue '!A662:Q1280,3,0)</f>
        <v>111.9660374</v>
      </c>
      <c r="E660" s="12">
        <f t="shared" si="204"/>
        <v>111966037.40000001</v>
      </c>
      <c r="F660" s="12">
        <f t="shared" ref="F660:F695" si="210">E660/68</f>
        <v>1646559.3735294119</v>
      </c>
      <c r="G660">
        <f t="shared" si="208"/>
        <v>126297690.18720001</v>
      </c>
      <c r="H660">
        <f t="shared" si="202"/>
        <v>16039806.653774401</v>
      </c>
      <c r="I660" s="21">
        <f t="shared" si="205"/>
        <v>13843128.970875602</v>
      </c>
      <c r="J660">
        <f t="shared" si="203"/>
        <v>7577861.4112320002</v>
      </c>
      <c r="K660">
        <f t="shared" si="193"/>
        <v>7577861.4112320002</v>
      </c>
      <c r="L660">
        <f t="shared" si="194"/>
        <v>5412758.1508800006</v>
      </c>
      <c r="M660">
        <f t="shared" si="195"/>
        <v>3788930.7056160001</v>
      </c>
      <c r="N660">
        <f t="shared" si="209"/>
        <v>6719422.9881278537</v>
      </c>
      <c r="O660">
        <f t="shared" si="198"/>
        <v>3788930.705616001</v>
      </c>
      <c r="P660" s="12">
        <f t="shared" si="196"/>
        <v>10508353.693743855</v>
      </c>
      <c r="Q660" s="152">
        <f t="shared" si="206"/>
        <v>-3951144.5569227636</v>
      </c>
      <c r="R660" s="152">
        <f t="shared" si="199"/>
        <v>2768278.4312050901</v>
      </c>
      <c r="S660" s="150">
        <f t="shared" si="207"/>
        <v>-0.60256497459195923</v>
      </c>
      <c r="T660">
        <f t="shared" si="191"/>
        <v>89797657.723099202</v>
      </c>
      <c r="U660">
        <f t="shared" si="200"/>
        <v>9487701.4193329439</v>
      </c>
      <c r="V660">
        <f t="shared" si="197"/>
        <v>9.4646378247232672</v>
      </c>
      <c r="W660">
        <f t="shared" si="201"/>
        <v>9.4646378247232668E-3</v>
      </c>
    </row>
    <row r="661" spans="2:23">
      <c r="B661" s="15">
        <v>43970</v>
      </c>
      <c r="C661" s="12">
        <f>VLOOKUP(B661,'Hash distribution and Revenue '!$B$130:$Q$748,16,0)</f>
        <v>6177940.3969774498</v>
      </c>
      <c r="D661">
        <f>VLOOKUP(B661,'Hash distribution and Revenue '!A663:Q1281,3,0)</f>
        <v>101.67293890000001</v>
      </c>
      <c r="E661" s="12">
        <f t="shared" si="204"/>
        <v>101672938.90000001</v>
      </c>
      <c r="F661" s="12">
        <f t="shared" si="210"/>
        <v>1495190.2779411767</v>
      </c>
      <c r="G661">
        <f t="shared" si="208"/>
        <v>114687075.07920003</v>
      </c>
      <c r="H661">
        <f t="shared" si="202"/>
        <v>14565258.535058403</v>
      </c>
      <c r="I661" s="21">
        <f t="shared" si="205"/>
        <v>12570522.622073747</v>
      </c>
      <c r="J661">
        <f t="shared" si="203"/>
        <v>6881224.5047520017</v>
      </c>
      <c r="K661">
        <f t="shared" si="193"/>
        <v>6881224.5047520017</v>
      </c>
      <c r="L661">
        <f t="shared" si="194"/>
        <v>4915160.3605371444</v>
      </c>
      <c r="M661">
        <f t="shared" si="195"/>
        <v>3440612.2523760009</v>
      </c>
      <c r="N661">
        <f t="shared" si="209"/>
        <v>6101702.7911285069</v>
      </c>
      <c r="O661">
        <f t="shared" si="198"/>
        <v>3440612.2523760013</v>
      </c>
      <c r="P661" s="12">
        <f t="shared" si="196"/>
        <v>9542315.0435045082</v>
      </c>
      <c r="Q661" s="152">
        <f t="shared" si="206"/>
        <v>-3364374.6465270584</v>
      </c>
      <c r="R661" s="152">
        <f t="shared" si="199"/>
        <v>2737328.1446014484</v>
      </c>
      <c r="S661" s="150">
        <f t="shared" si="207"/>
        <v>-0.54457868324095116</v>
      </c>
      <c r="T661">
        <f t="shared" si="191"/>
        <v>81542510.381311223</v>
      </c>
      <c r="U661">
        <f t="shared" si="200"/>
        <v>8839030.9357299544</v>
      </c>
      <c r="V661">
        <f t="shared" si="197"/>
        <v>9.2252771796162047</v>
      </c>
      <c r="W661">
        <f t="shared" si="201"/>
        <v>9.2252771796162043E-3</v>
      </c>
    </row>
    <row r="662" spans="2:23">
      <c r="B662" s="15">
        <v>43973</v>
      </c>
      <c r="C662" s="12">
        <f>VLOOKUP(B662,'Hash distribution and Revenue '!$B$130:$Q$748,16,0)</f>
        <v>5712336.4749886068</v>
      </c>
      <c r="D662">
        <f>VLOOKUP(B662,'Hash distribution and Revenue '!A664:Q1282,3,0)</f>
        <v>93.625665179999999</v>
      </c>
      <c r="E662" s="12">
        <f t="shared" si="204"/>
        <v>93625665.179999992</v>
      </c>
      <c r="F662" s="12">
        <f t="shared" si="210"/>
        <v>1376848.017352941</v>
      </c>
      <c r="G662">
        <f t="shared" si="208"/>
        <v>105609750.32304001</v>
      </c>
      <c r="H662">
        <f t="shared" si="202"/>
        <v>13412438.291026082</v>
      </c>
      <c r="I662" s="21">
        <f t="shared" si="205"/>
        <v>11575582.990764637</v>
      </c>
      <c r="J662">
        <f t="shared" si="203"/>
        <v>6336585.0193824004</v>
      </c>
      <c r="K662">
        <f t="shared" si="193"/>
        <v>6336585.0193824004</v>
      </c>
      <c r="L662">
        <f t="shared" si="194"/>
        <v>4526132.1567017147</v>
      </c>
      <c r="M662">
        <f t="shared" si="195"/>
        <v>3168292.5096912002</v>
      </c>
      <c r="N662">
        <f t="shared" si="209"/>
        <v>5618761.3806653609</v>
      </c>
      <c r="O662">
        <f t="shared" si="198"/>
        <v>3168292.5096912002</v>
      </c>
      <c r="P662" s="12">
        <f t="shared" si="196"/>
        <v>8787053.8903565612</v>
      </c>
      <c r="Q662" s="152">
        <f t="shared" si="206"/>
        <v>-3074717.4153679544</v>
      </c>
      <c r="R662" s="152">
        <f t="shared" si="199"/>
        <v>2544043.9652974065</v>
      </c>
      <c r="S662" s="150">
        <f t="shared" si="207"/>
        <v>-0.53825915697203164</v>
      </c>
      <c r="T662">
        <f t="shared" si="191"/>
        <v>75088532.479681447</v>
      </c>
      <c r="U662">
        <f t="shared" si="200"/>
        <v>8162805.3459627675</v>
      </c>
      <c r="V662">
        <f t="shared" si="197"/>
        <v>9.198863539826954</v>
      </c>
      <c r="W662">
        <f t="shared" si="201"/>
        <v>9.1988635398269538E-3</v>
      </c>
    </row>
    <row r="663" spans="2:23">
      <c r="B663" s="15">
        <v>43976</v>
      </c>
      <c r="C663" s="12">
        <f>VLOOKUP(B663,'Hash distribution and Revenue '!$B$130:$Q$748,16,0)</f>
        <v>5367109.7659223489</v>
      </c>
      <c r="D663">
        <f>VLOOKUP(B663,'Hash distribution and Revenue '!A665:Q1283,3,0)</f>
        <v>90.689768700000002</v>
      </c>
      <c r="E663" s="12">
        <f t="shared" si="204"/>
        <v>90689768.700000003</v>
      </c>
      <c r="F663" s="12">
        <f t="shared" si="210"/>
        <v>1333673.0691176471</v>
      </c>
      <c r="G663">
        <f t="shared" si="208"/>
        <v>102298059.09360002</v>
      </c>
      <c r="H663">
        <f t="shared" si="202"/>
        <v>12991853.504887203</v>
      </c>
      <c r="I663" s="21">
        <f t="shared" si="205"/>
        <v>11212597.97708066</v>
      </c>
      <c r="J663">
        <f t="shared" si="203"/>
        <v>6137883.5456160009</v>
      </c>
      <c r="K663">
        <f t="shared" si="193"/>
        <v>6137883.5456160009</v>
      </c>
      <c r="L663">
        <f t="shared" si="194"/>
        <v>4384202.5325828576</v>
      </c>
      <c r="M663">
        <f t="shared" si="195"/>
        <v>3068941.7728080004</v>
      </c>
      <c r="N663">
        <f t="shared" si="209"/>
        <v>5442569.2892367905</v>
      </c>
      <c r="O663">
        <f t="shared" si="198"/>
        <v>3068941.7728080014</v>
      </c>
      <c r="P663" s="12">
        <f t="shared" si="196"/>
        <v>8511511.0620447919</v>
      </c>
      <c r="Q663" s="152">
        <f t="shared" si="206"/>
        <v>-3144401.2961224429</v>
      </c>
      <c r="R663" s="152">
        <f t="shared" si="199"/>
        <v>2298167.9931143476</v>
      </c>
      <c r="S663" s="150">
        <f t="shared" si="207"/>
        <v>-0.58586491300911026</v>
      </c>
      <c r="T663">
        <f t="shared" si="191"/>
        <v>72733920.015549615</v>
      </c>
      <c r="U663">
        <f t="shared" si="200"/>
        <v>7740737.2823511381</v>
      </c>
      <c r="V663">
        <f t="shared" si="197"/>
        <v>9.3962522383213773</v>
      </c>
      <c r="W663">
        <f t="shared" si="201"/>
        <v>9.3962522383213773E-3</v>
      </c>
    </row>
    <row r="664" spans="2:23">
      <c r="B664" s="15">
        <v>43979</v>
      </c>
      <c r="C664" s="12">
        <f>VLOOKUP(B664,'Hash distribution and Revenue '!$B$130:$Q$748,16,0)</f>
        <v>5726164.8968847757</v>
      </c>
      <c r="D664">
        <f>VLOOKUP(B664,'Hash distribution and Revenue '!A666:Q1284,3,0)</f>
        <v>90.471236689999998</v>
      </c>
      <c r="E664" s="12">
        <f t="shared" si="204"/>
        <v>90471236.689999998</v>
      </c>
      <c r="F664" s="12">
        <f t="shared" si="210"/>
        <v>1330459.3630882353</v>
      </c>
      <c r="G664">
        <f t="shared" si="208"/>
        <v>102051554.98631999</v>
      </c>
      <c r="H664">
        <f t="shared" si="202"/>
        <v>12960547.483262639</v>
      </c>
      <c r="I664" s="21">
        <f t="shared" si="205"/>
        <v>11185579.366179144</v>
      </c>
      <c r="J664">
        <f t="shared" si="203"/>
        <v>6123093.2991791992</v>
      </c>
      <c r="K664">
        <f t="shared" si="193"/>
        <v>6123093.2991791992</v>
      </c>
      <c r="L664">
        <f t="shared" si="194"/>
        <v>4373638.0708422856</v>
      </c>
      <c r="M664">
        <f t="shared" si="195"/>
        <v>3061546.6495895996</v>
      </c>
      <c r="N664">
        <f t="shared" si="209"/>
        <v>5429454.5175994784</v>
      </c>
      <c r="O664">
        <f t="shared" si="198"/>
        <v>3061546.6495896</v>
      </c>
      <c r="P664" s="12">
        <f t="shared" si="196"/>
        <v>8491001.1671890784</v>
      </c>
      <c r="Q664" s="152">
        <f t="shared" si="206"/>
        <v>-2764836.2703043027</v>
      </c>
      <c r="R664" s="152">
        <f t="shared" si="199"/>
        <v>2664618.2472951757</v>
      </c>
      <c r="S664" s="150">
        <f t="shared" si="207"/>
        <v>-0.48284258663393814</v>
      </c>
      <c r="T664">
        <f t="shared" si="191"/>
        <v>72558655.59527351</v>
      </c>
      <c r="U664">
        <f t="shared" si="200"/>
        <v>8094072.764894654</v>
      </c>
      <c r="V664">
        <f t="shared" si="197"/>
        <v>8.9644184952194301</v>
      </c>
      <c r="W664">
        <f t="shared" si="201"/>
        <v>8.9644184952194297E-3</v>
      </c>
    </row>
    <row r="665" spans="2:23">
      <c r="B665" s="15">
        <v>43982</v>
      </c>
      <c r="C665" s="12">
        <f>VLOOKUP(B665,'Hash distribution and Revenue '!$B$130:$Q$748,16,0)</f>
        <v>5946951.9997292608</v>
      </c>
      <c r="D665">
        <f>VLOOKUP(B665,'Hash distribution and Revenue '!A667:Q1285,3,0)</f>
        <v>94.602038010000001</v>
      </c>
      <c r="E665" s="12">
        <f t="shared" si="204"/>
        <v>94602038.010000005</v>
      </c>
      <c r="F665" s="12">
        <f t="shared" si="210"/>
        <v>1391206.4413235295</v>
      </c>
      <c r="G665">
        <f t="shared" si="208"/>
        <v>106711098.87528002</v>
      </c>
      <c r="H665">
        <f t="shared" si="202"/>
        <v>13552309.557160564</v>
      </c>
      <c r="I665" s="21">
        <f t="shared" si="205"/>
        <v>11696298.658865515</v>
      </c>
      <c r="J665">
        <f t="shared" si="203"/>
        <v>6402665.9325168012</v>
      </c>
      <c r="K665">
        <f t="shared" si="193"/>
        <v>6402665.9325168012</v>
      </c>
      <c r="L665">
        <f t="shared" si="194"/>
        <v>4573332.8089405727</v>
      </c>
      <c r="M665">
        <f t="shared" si="195"/>
        <v>3201332.9662584006</v>
      </c>
      <c r="N665">
        <f t="shared" si="209"/>
        <v>5677356.4885322889</v>
      </c>
      <c r="O665">
        <f t="shared" si="198"/>
        <v>3201332.9662584001</v>
      </c>
      <c r="P665" s="12">
        <f t="shared" si="196"/>
        <v>8878689.4547906891</v>
      </c>
      <c r="Q665" s="152">
        <f t="shared" si="206"/>
        <v>-2931737.4550614282</v>
      </c>
      <c r="R665" s="152">
        <f t="shared" si="199"/>
        <v>2745619.0334708607</v>
      </c>
      <c r="S665" s="150">
        <f t="shared" si="207"/>
        <v>-0.49298152317269378</v>
      </c>
      <c r="T665">
        <f t="shared" si="191"/>
        <v>75871591.300324097</v>
      </c>
      <c r="U665">
        <f t="shared" si="200"/>
        <v>8422975.5220031496</v>
      </c>
      <c r="V665">
        <f t="shared" si="197"/>
        <v>9.0076946207580022</v>
      </c>
      <c r="W665">
        <f t="shared" si="201"/>
        <v>9.0076946207580024E-3</v>
      </c>
    </row>
    <row r="666" spans="2:23">
      <c r="B666" s="15">
        <v>43985</v>
      </c>
      <c r="C666" s="12">
        <f>VLOOKUP(B666,'Hash distribution and Revenue '!$B$130:$Q$748,16,0)</f>
        <v>6621750.8578913407</v>
      </c>
      <c r="D666">
        <f>VLOOKUP(B666,'Hash distribution and Revenue '!A668:Q1286,3,0)</f>
        <v>103.2022233</v>
      </c>
      <c r="E666" s="12">
        <f t="shared" si="204"/>
        <v>103202223.3</v>
      </c>
      <c r="F666" s="12">
        <f t="shared" si="210"/>
        <v>1517679.7544117647</v>
      </c>
      <c r="G666">
        <f t="shared" si="208"/>
        <v>116412107.88240001</v>
      </c>
      <c r="H666">
        <f t="shared" si="202"/>
        <v>14784337.701064801</v>
      </c>
      <c r="I666" s="21">
        <f t="shared" si="205"/>
        <v>12759598.538967345</v>
      </c>
      <c r="J666">
        <f t="shared" si="203"/>
        <v>6984726.4729439998</v>
      </c>
      <c r="K666">
        <f t="shared" si="193"/>
        <v>6984726.4729439998</v>
      </c>
      <c r="L666">
        <f t="shared" si="194"/>
        <v>4989090.3378171427</v>
      </c>
      <c r="M666">
        <f t="shared" si="195"/>
        <v>3492363.2364719999</v>
      </c>
      <c r="N666">
        <f t="shared" si="209"/>
        <v>6193479.8066536207</v>
      </c>
      <c r="O666">
        <f t="shared" si="198"/>
        <v>3492363.2364719994</v>
      </c>
      <c r="P666" s="12">
        <f t="shared" si="196"/>
        <v>9685843.0431256201</v>
      </c>
      <c r="Q666" s="152">
        <f t="shared" si="206"/>
        <v>-3064092.1852342794</v>
      </c>
      <c r="R666" s="152">
        <f t="shared" si="199"/>
        <v>3129387.6214193413</v>
      </c>
      <c r="S666" s="150">
        <f t="shared" si="207"/>
        <v>-0.46273142118941368</v>
      </c>
      <c r="T666">
        <f t="shared" si="191"/>
        <v>82769008.704386398</v>
      </c>
      <c r="U666">
        <f t="shared" si="200"/>
        <v>9322867.4280729629</v>
      </c>
      <c r="V666">
        <f t="shared" si="197"/>
        <v>8.878063465233117</v>
      </c>
      <c r="W666">
        <f t="shared" si="201"/>
        <v>8.8780634652331162E-3</v>
      </c>
    </row>
    <row r="667" spans="2:23">
      <c r="B667" s="15">
        <v>43988</v>
      </c>
      <c r="C667" s="12">
        <f>VLOOKUP(B667,'Hash distribution and Revenue '!$B$130:$Q$748,16,0)</f>
        <v>7444797.8311835248</v>
      </c>
      <c r="D667">
        <f>VLOOKUP(B667,'Hash distribution and Revenue '!A669:Q1287,3,0)</f>
        <v>105.2885282</v>
      </c>
      <c r="E667" s="12">
        <f t="shared" si="204"/>
        <v>105288528.2</v>
      </c>
      <c r="F667" s="12">
        <f t="shared" si="210"/>
        <v>1548360.7088235295</v>
      </c>
      <c r="G667">
        <f t="shared" si="208"/>
        <v>118765459.80960001</v>
      </c>
      <c r="H667">
        <f t="shared" si="202"/>
        <v>15083213.395819202</v>
      </c>
      <c r="I667" s="21">
        <f t="shared" si="205"/>
        <v>13017542.719845088</v>
      </c>
      <c r="J667">
        <f t="shared" si="203"/>
        <v>7125927.5885760002</v>
      </c>
      <c r="K667">
        <f t="shared" si="193"/>
        <v>7125927.5885760002</v>
      </c>
      <c r="L667">
        <f t="shared" si="194"/>
        <v>5089948.2775542866</v>
      </c>
      <c r="M667">
        <f t="shared" si="195"/>
        <v>3562963.7942880001</v>
      </c>
      <c r="N667">
        <f t="shared" si="209"/>
        <v>6318685.3192433147</v>
      </c>
      <c r="O667">
        <f t="shared" si="198"/>
        <v>3562963.7942879992</v>
      </c>
      <c r="P667" s="12">
        <f t="shared" si="196"/>
        <v>9881649.1135313138</v>
      </c>
      <c r="Q667" s="152">
        <f t="shared" si="206"/>
        <v>-2436851.282347789</v>
      </c>
      <c r="R667" s="152">
        <f t="shared" si="199"/>
        <v>3881834.0368955256</v>
      </c>
      <c r="S667" s="150">
        <f t="shared" si="207"/>
        <v>-0.32732269399455194</v>
      </c>
      <c r="T667">
        <f t="shared" si="191"/>
        <v>84442241.924625605</v>
      </c>
      <c r="U667">
        <f t="shared" si="200"/>
        <v>10200519.35613884</v>
      </c>
      <c r="V667">
        <f t="shared" si="197"/>
        <v>8.2782296642383084</v>
      </c>
      <c r="W667">
        <f t="shared" si="201"/>
        <v>8.2782296642383082E-3</v>
      </c>
    </row>
    <row r="668" spans="2:23">
      <c r="B668" s="15">
        <v>43991</v>
      </c>
      <c r="C668" s="12">
        <f>VLOOKUP(B668,'Hash distribution and Revenue '!$B$130:$Q$748,16,0)</f>
        <v>7950884.1427769149</v>
      </c>
      <c r="D668">
        <f>VLOOKUP(B668,'Hash distribution and Revenue '!A670:Q1288,3,0)</f>
        <v>110.81562340000001</v>
      </c>
      <c r="E668" s="12">
        <f t="shared" si="204"/>
        <v>110815623.40000001</v>
      </c>
      <c r="F668" s="12">
        <f t="shared" si="210"/>
        <v>1629641.5205882355</v>
      </c>
      <c r="G668">
        <f t="shared" si="208"/>
        <v>125000023.19520003</v>
      </c>
      <c r="H668">
        <f t="shared" si="202"/>
        <v>15875002.945790404</v>
      </c>
      <c r="I668" s="21">
        <f t="shared" si="205"/>
        <v>13700895.39950246</v>
      </c>
      <c r="J668">
        <f t="shared" si="203"/>
        <v>7500001.3917120015</v>
      </c>
      <c r="K668">
        <f t="shared" si="193"/>
        <v>7500001.3917120015</v>
      </c>
      <c r="L668">
        <f t="shared" si="194"/>
        <v>5357143.8512228588</v>
      </c>
      <c r="M668">
        <f t="shared" si="195"/>
        <v>3750000.6958560008</v>
      </c>
      <c r="N668">
        <f t="shared" si="209"/>
        <v>6650383.139465102</v>
      </c>
      <c r="O668">
        <f t="shared" si="198"/>
        <v>3750000.6958560003</v>
      </c>
      <c r="P668" s="12">
        <f t="shared" si="196"/>
        <v>10400383.835321102</v>
      </c>
      <c r="Q668" s="152">
        <f t="shared" si="206"/>
        <v>-2449499.6925441874</v>
      </c>
      <c r="R668" s="152">
        <f t="shared" si="199"/>
        <v>4200883.4469209146</v>
      </c>
      <c r="S668" s="150">
        <f t="shared" si="207"/>
        <v>-0.30807890651626052</v>
      </c>
      <c r="T668">
        <f t="shared" si="191"/>
        <v>88875016.49178721</v>
      </c>
      <c r="U668">
        <f t="shared" si="200"/>
        <v>10851266.586386018</v>
      </c>
      <c r="V668">
        <f t="shared" si="197"/>
        <v>8.1902896573649446</v>
      </c>
      <c r="W668">
        <f t="shared" si="201"/>
        <v>8.1902896573649454E-3</v>
      </c>
    </row>
    <row r="669" spans="2:23">
      <c r="B669" s="15">
        <v>43994</v>
      </c>
      <c r="C669" s="12">
        <f>VLOOKUP(B669,'Hash distribution and Revenue '!$B$130:$Q$748,16,0)</f>
        <v>7985502.1246818146</v>
      </c>
      <c r="D669">
        <f>VLOOKUP(B669,'Hash distribution and Revenue '!A671:Q1289,3,0)</f>
        <v>114.9943379</v>
      </c>
      <c r="E669" s="12">
        <f t="shared" si="204"/>
        <v>114994337.90000001</v>
      </c>
      <c r="F669" s="12">
        <f t="shared" si="210"/>
        <v>1691093.2044117649</v>
      </c>
      <c r="G669">
        <f t="shared" si="208"/>
        <v>129713613.15120001</v>
      </c>
      <c r="H669">
        <f t="shared" si="202"/>
        <v>16473628.870202402</v>
      </c>
      <c r="I669" s="21">
        <f t="shared" si="205"/>
        <v>14217538.527179744</v>
      </c>
      <c r="J669">
        <f t="shared" si="203"/>
        <v>7782816.7890720004</v>
      </c>
      <c r="K669">
        <f t="shared" si="193"/>
        <v>7782816.7890720004</v>
      </c>
      <c r="L669">
        <f t="shared" si="194"/>
        <v>5559154.8493371438</v>
      </c>
      <c r="M669">
        <f t="shared" si="195"/>
        <v>3891408.3945360002</v>
      </c>
      <c r="N669">
        <f t="shared" si="209"/>
        <v>6901160.526288324</v>
      </c>
      <c r="O669">
        <f t="shared" si="198"/>
        <v>3891408.3945360007</v>
      </c>
      <c r="P669" s="12">
        <f t="shared" si="196"/>
        <v>10792568.920824325</v>
      </c>
      <c r="Q669" s="152">
        <f t="shared" si="206"/>
        <v>-2807066.7961425101</v>
      </c>
      <c r="R669" s="152">
        <f t="shared" si="199"/>
        <v>4094093.7301458139</v>
      </c>
      <c r="S669" s="150">
        <f t="shared" si="207"/>
        <v>-0.35152038686037651</v>
      </c>
      <c r="T669">
        <f t="shared" si="191"/>
        <v>92226378.9505032</v>
      </c>
      <c r="U669">
        <f t="shared" si="200"/>
        <v>10995254.256434139</v>
      </c>
      <c r="V669">
        <f t="shared" si="197"/>
        <v>8.3878350422442214</v>
      </c>
      <c r="W669">
        <f t="shared" si="201"/>
        <v>8.3878350422442217E-3</v>
      </c>
    </row>
    <row r="670" spans="2:23">
      <c r="B670" s="15">
        <v>43997</v>
      </c>
      <c r="C670" s="12">
        <f>VLOOKUP(B670,'Hash distribution and Revenue '!$B$130:$Q$748,16,0)</f>
        <v>7769825.5015735021</v>
      </c>
      <c r="D670">
        <f>VLOOKUP(B670,'Hash distribution and Revenue '!A672:Q1290,3,0)</f>
        <v>112.2453434</v>
      </c>
      <c r="E670" s="12">
        <f t="shared" si="204"/>
        <v>112245343.39999999</v>
      </c>
      <c r="F670" s="12">
        <f t="shared" si="210"/>
        <v>1650666.8147058822</v>
      </c>
      <c r="G670">
        <f t="shared" si="208"/>
        <v>126612747.35519999</v>
      </c>
      <c r="H670">
        <f t="shared" si="202"/>
        <v>16079818.9141104</v>
      </c>
      <c r="I670" s="21">
        <f t="shared" si="205"/>
        <v>13877661.486896742</v>
      </c>
      <c r="J670">
        <f t="shared" si="203"/>
        <v>7596764.8413119996</v>
      </c>
      <c r="K670">
        <f t="shared" si="193"/>
        <v>7596764.8413119996</v>
      </c>
      <c r="L670">
        <f t="shared" si="194"/>
        <v>5426260.600937143</v>
      </c>
      <c r="M670">
        <f t="shared" si="195"/>
        <v>3798382.4206559998</v>
      </c>
      <c r="N670">
        <f t="shared" si="209"/>
        <v>6736184.9920417471</v>
      </c>
      <c r="O670">
        <f t="shared" si="198"/>
        <v>3798382.4206560003</v>
      </c>
      <c r="P670" s="12">
        <f t="shared" si="196"/>
        <v>10534567.412697747</v>
      </c>
      <c r="Q670" s="152">
        <f t="shared" si="206"/>
        <v>-2764741.9111242453</v>
      </c>
      <c r="R670" s="152">
        <f t="shared" si="199"/>
        <v>3971443.0809175018</v>
      </c>
      <c r="S670" s="150">
        <f t="shared" si="207"/>
        <v>-0.35583063101794821</v>
      </c>
      <c r="T670">
        <f t="shared" si="191"/>
        <v>90021663.369547188</v>
      </c>
      <c r="U670">
        <f t="shared" si="200"/>
        <v>10707628.072959248</v>
      </c>
      <c r="V670">
        <f t="shared" si="197"/>
        <v>8.4072460078143205</v>
      </c>
      <c r="W670">
        <f t="shared" si="201"/>
        <v>8.4072460078143205E-3</v>
      </c>
    </row>
    <row r="671" spans="2:23">
      <c r="B671" s="15">
        <v>44000</v>
      </c>
      <c r="C671" s="12">
        <f>VLOOKUP(B671,'Hash distribution and Revenue '!$B$130:$Q$748,16,0)</f>
        <v>6631341.1029343614</v>
      </c>
      <c r="D671">
        <f>VLOOKUP(B671,'Hash distribution and Revenue '!A673:Q1291,3,0)</f>
        <v>110.57081169999999</v>
      </c>
      <c r="E671" s="12">
        <f t="shared" si="204"/>
        <v>110570811.69999999</v>
      </c>
      <c r="F671" s="12">
        <f t="shared" si="210"/>
        <v>1626041.3485294115</v>
      </c>
      <c r="G671">
        <f t="shared" si="208"/>
        <v>124723875.59759998</v>
      </c>
      <c r="H671">
        <f t="shared" si="202"/>
        <v>15839932.200895198</v>
      </c>
      <c r="I671" s="21">
        <f t="shared" si="205"/>
        <v>13670627.650322655</v>
      </c>
      <c r="J671">
        <f t="shared" si="203"/>
        <v>7483432.5358559983</v>
      </c>
      <c r="K671">
        <f t="shared" si="193"/>
        <v>7483432.5358559983</v>
      </c>
      <c r="L671">
        <f t="shared" si="194"/>
        <v>5345308.9541828567</v>
      </c>
      <c r="M671">
        <f t="shared" si="195"/>
        <v>3741716.2679279991</v>
      </c>
      <c r="N671">
        <f t="shared" si="209"/>
        <v>6635691.2435746891</v>
      </c>
      <c r="O671">
        <f t="shared" si="198"/>
        <v>3741716.2679279996</v>
      </c>
      <c r="P671" s="12">
        <f t="shared" si="196"/>
        <v>10377407.511502689</v>
      </c>
      <c r="Q671" s="152">
        <f t="shared" si="206"/>
        <v>-3746066.4085683273</v>
      </c>
      <c r="R671" s="152">
        <f t="shared" si="199"/>
        <v>2889624.8350063618</v>
      </c>
      <c r="S671" s="150">
        <f t="shared" si="207"/>
        <v>-0.5649032903631962</v>
      </c>
      <c r="T671">
        <f t="shared" si="191"/>
        <v>88678675.549893588</v>
      </c>
      <c r="U671">
        <f t="shared" si="200"/>
        <v>9525316.07858105</v>
      </c>
      <c r="V671">
        <f t="shared" si="197"/>
        <v>9.3097882336208748</v>
      </c>
      <c r="W671">
        <f t="shared" si="201"/>
        <v>9.3097882336208755E-3</v>
      </c>
    </row>
    <row r="672" spans="2:23">
      <c r="B672" s="15">
        <v>44003</v>
      </c>
      <c r="C672" s="12">
        <f>VLOOKUP(B672,'Hash distribution and Revenue '!$B$130:$Q$748,16,0)</f>
        <v>6279792.5963637549</v>
      </c>
      <c r="D672">
        <f>VLOOKUP(B672,'Hash distribution and Revenue '!A674:Q1292,3,0)</f>
        <v>105.9269666</v>
      </c>
      <c r="E672" s="12">
        <f t="shared" si="204"/>
        <v>105926966.59999999</v>
      </c>
      <c r="F672" s="12">
        <f t="shared" si="210"/>
        <v>1557749.5088235294</v>
      </c>
      <c r="G672">
        <f t="shared" si="208"/>
        <v>119485618.32480001</v>
      </c>
      <c r="H672">
        <f t="shared" si="202"/>
        <v>15174673.527249603</v>
      </c>
      <c r="I672" s="21">
        <f t="shared" si="205"/>
        <v>13096477.237100402</v>
      </c>
      <c r="J672">
        <f t="shared" si="203"/>
        <v>7169137.0994880004</v>
      </c>
      <c r="K672">
        <f t="shared" si="193"/>
        <v>7169137.0994880004</v>
      </c>
      <c r="L672">
        <f t="shared" si="194"/>
        <v>5120812.2139200009</v>
      </c>
      <c r="M672">
        <f t="shared" si="195"/>
        <v>3584568.5497440002</v>
      </c>
      <c r="N672">
        <f t="shared" si="209"/>
        <v>6356999.9525114158</v>
      </c>
      <c r="O672">
        <f t="shared" si="198"/>
        <v>3584568.5497439997</v>
      </c>
      <c r="P672" s="12">
        <f t="shared" si="196"/>
        <v>9941568.5022554155</v>
      </c>
      <c r="Q672" s="152">
        <f t="shared" si="206"/>
        <v>-3661775.9058916606</v>
      </c>
      <c r="R672" s="152">
        <f t="shared" si="199"/>
        <v>2695224.0466197552</v>
      </c>
      <c r="S672" s="150">
        <f t="shared" si="207"/>
        <v>-0.58310459297843242</v>
      </c>
      <c r="T672">
        <f t="shared" si="191"/>
        <v>84954274.628932804</v>
      </c>
      <c r="U672">
        <f t="shared" si="200"/>
        <v>9052223.999131171</v>
      </c>
      <c r="V672">
        <f t="shared" si="197"/>
        <v>9.3849063652298792</v>
      </c>
      <c r="W672">
        <f t="shared" si="201"/>
        <v>9.3849063652298795E-3</v>
      </c>
    </row>
    <row r="673" spans="2:23">
      <c r="B673" s="15">
        <v>44006</v>
      </c>
      <c r="C673" s="12">
        <f>VLOOKUP(B673,'Hash distribution and Revenue '!$B$130:$Q$748,16,0)</f>
        <v>6423512.7247896129</v>
      </c>
      <c r="D673">
        <f>VLOOKUP(B673,'Hash distribution and Revenue '!A675:Q1293,3,0)</f>
        <v>108.2351208</v>
      </c>
      <c r="E673" s="12">
        <f t="shared" si="204"/>
        <v>108235120.8</v>
      </c>
      <c r="F673" s="12">
        <f t="shared" si="210"/>
        <v>1591692.9529411765</v>
      </c>
      <c r="G673">
        <f t="shared" si="208"/>
        <v>122089216.2624</v>
      </c>
      <c r="H673">
        <f t="shared" si="202"/>
        <v>15505330.4653248</v>
      </c>
      <c r="I673" s="21">
        <f t="shared" si="205"/>
        <v>13381850.168189486</v>
      </c>
      <c r="J673">
        <f t="shared" si="203"/>
        <v>7325352.9757439997</v>
      </c>
      <c r="K673">
        <f t="shared" si="193"/>
        <v>7325352.9757439997</v>
      </c>
      <c r="L673">
        <f t="shared" si="194"/>
        <v>5232394.9826742858</v>
      </c>
      <c r="M673">
        <f t="shared" si="195"/>
        <v>3662676.4878719999</v>
      </c>
      <c r="N673">
        <f t="shared" si="209"/>
        <v>6495519.3174168291</v>
      </c>
      <c r="O673">
        <f t="shared" si="198"/>
        <v>3662676.4878719999</v>
      </c>
      <c r="P673" s="12">
        <f t="shared" si="196"/>
        <v>10158195.805288829</v>
      </c>
      <c r="Q673" s="152">
        <f t="shared" si="206"/>
        <v>-3734683.080499216</v>
      </c>
      <c r="R673" s="152">
        <f t="shared" si="199"/>
        <v>2760836.2369176131</v>
      </c>
      <c r="S673" s="150">
        <f t="shared" si="207"/>
        <v>-0.58140821704708878</v>
      </c>
      <c r="T673">
        <f t="shared" ref="T673:T736" si="211">$T$5*G673</f>
        <v>86805432.762566403</v>
      </c>
      <c r="U673">
        <f t="shared" si="200"/>
        <v>9256355.5543344431</v>
      </c>
      <c r="V673">
        <f t="shared" si="197"/>
        <v>9.3779276577073905</v>
      </c>
      <c r="W673">
        <f t="shared" si="201"/>
        <v>9.3779276577073897E-3</v>
      </c>
    </row>
    <row r="674" spans="2:23">
      <c r="B674" s="15">
        <v>44009</v>
      </c>
      <c r="C674" s="12">
        <f>VLOOKUP(B674,'Hash distribution and Revenue '!$B$130:$Q$748,16,0)</f>
        <v>6499758.8164860066</v>
      </c>
      <c r="D674">
        <f>VLOOKUP(B674,'Hash distribution and Revenue '!A676:Q1294,3,0)</f>
        <v>112.76741130000001</v>
      </c>
      <c r="E674" s="12">
        <f t="shared" si="204"/>
        <v>112767411.30000001</v>
      </c>
      <c r="F674" s="12">
        <f t="shared" si="210"/>
        <v>1658344.2838235295</v>
      </c>
      <c r="G674">
        <f t="shared" si="208"/>
        <v>127201639.94640002</v>
      </c>
      <c r="H674">
        <f t="shared" si="202"/>
        <v>16154608.273192802</v>
      </c>
      <c r="I674" s="21">
        <f t="shared" si="205"/>
        <v>13942208.321267916</v>
      </c>
      <c r="J674">
        <f t="shared" si="203"/>
        <v>7632098.396784001</v>
      </c>
      <c r="K674">
        <f t="shared" si="193"/>
        <v>7632098.396784001</v>
      </c>
      <c r="L674">
        <f t="shared" si="194"/>
        <v>5451498.8548457148</v>
      </c>
      <c r="M674">
        <f t="shared" si="195"/>
        <v>3816049.1983920005</v>
      </c>
      <c r="N674">
        <f t="shared" si="209"/>
        <v>6767515.877103718</v>
      </c>
      <c r="O674">
        <f t="shared" si="198"/>
        <v>3816049.198392</v>
      </c>
      <c r="P674" s="12">
        <f t="shared" si="196"/>
        <v>10583565.075495718</v>
      </c>
      <c r="Q674" s="152">
        <f t="shared" si="206"/>
        <v>-4083806.2590097114</v>
      </c>
      <c r="R674" s="152">
        <f t="shared" si="199"/>
        <v>2683709.6180940066</v>
      </c>
      <c r="S674" s="150">
        <f t="shared" si="207"/>
        <v>-0.62830119921550531</v>
      </c>
      <c r="T674">
        <f t="shared" si="211"/>
        <v>90440366.001890406</v>
      </c>
      <c r="U674">
        <f t="shared" si="200"/>
        <v>9451225.4951977246</v>
      </c>
      <c r="V674">
        <f t="shared" si="197"/>
        <v>9.5691681515634333</v>
      </c>
      <c r="W674">
        <f t="shared" si="201"/>
        <v>9.5691681515634331E-3</v>
      </c>
    </row>
    <row r="675" spans="2:23">
      <c r="B675" s="15">
        <v>44012</v>
      </c>
      <c r="C675" s="12">
        <f>VLOOKUP(B675,'Hash distribution and Revenue '!$B$130:$Q$748,16,0)</f>
        <v>6742531.1927722674</v>
      </c>
      <c r="D675">
        <f>VLOOKUP(B675,'Hash distribution and Revenue '!A677:Q1295,3,0)</f>
        <v>115.793972</v>
      </c>
      <c r="E675" s="12">
        <f t="shared" si="204"/>
        <v>115793972</v>
      </c>
      <c r="F675" s="12">
        <f t="shared" si="210"/>
        <v>1702852.5294117648</v>
      </c>
      <c r="G675">
        <f t="shared" si="208"/>
        <v>130615600.41600001</v>
      </c>
      <c r="H675">
        <f t="shared" si="202"/>
        <v>16588181.252832001</v>
      </c>
      <c r="I675" s="21">
        <f t="shared" si="205"/>
        <v>14316402.774168001</v>
      </c>
      <c r="J675">
        <f t="shared" si="203"/>
        <v>7836936.0249600001</v>
      </c>
      <c r="K675">
        <f t="shared" si="193"/>
        <v>7836936.0249600001</v>
      </c>
      <c r="L675">
        <f t="shared" si="194"/>
        <v>5597811.4464000007</v>
      </c>
      <c r="M675">
        <f t="shared" si="195"/>
        <v>3918468.01248</v>
      </c>
      <c r="N675">
        <f t="shared" si="209"/>
        <v>6949149.0045662103</v>
      </c>
      <c r="O675">
        <f t="shared" si="198"/>
        <v>3918468.0124799991</v>
      </c>
      <c r="P675" s="12">
        <f t="shared" si="196"/>
        <v>10867617.017046209</v>
      </c>
      <c r="Q675" s="152">
        <f t="shared" si="206"/>
        <v>-4125085.824273942</v>
      </c>
      <c r="R675" s="152">
        <f t="shared" si="199"/>
        <v>2824063.1802922683</v>
      </c>
      <c r="S675" s="150">
        <f t="shared" si="207"/>
        <v>-0.61180077723568771</v>
      </c>
      <c r="T675">
        <f t="shared" si="211"/>
        <v>92867691.895776004</v>
      </c>
      <c r="U675">
        <f t="shared" si="200"/>
        <v>9773212.1848584786</v>
      </c>
      <c r="V675">
        <f t="shared" si="197"/>
        <v>9.5022690737907869</v>
      </c>
      <c r="W675">
        <f t="shared" si="201"/>
        <v>9.5022690737907867E-3</v>
      </c>
    </row>
    <row r="676" spans="2:23">
      <c r="B676" s="15">
        <v>44015</v>
      </c>
      <c r="C676" s="12">
        <f>VLOOKUP(B676,'Hash distribution and Revenue '!$B$130:$Q$748,16,0)</f>
        <v>6796186.3423554916</v>
      </c>
      <c r="D676">
        <f>VLOOKUP(B676,'Hash distribution and Revenue '!A678:Q1296,3,0)</f>
        <v>117.3625629</v>
      </c>
      <c r="E676" s="12">
        <f t="shared" si="204"/>
        <v>117362562.90000001</v>
      </c>
      <c r="F676" s="12">
        <f t="shared" si="210"/>
        <v>1725920.0426470588</v>
      </c>
      <c r="G676">
        <f t="shared" si="208"/>
        <v>132384970.95120001</v>
      </c>
      <c r="H676">
        <f t="shared" si="202"/>
        <v>16812891.3108024</v>
      </c>
      <c r="I676" s="21">
        <f t="shared" si="205"/>
        <v>14510338.423186887</v>
      </c>
      <c r="J676">
        <f t="shared" si="203"/>
        <v>7943098.2570719998</v>
      </c>
      <c r="K676">
        <f t="shared" si="193"/>
        <v>7943098.2570719998</v>
      </c>
      <c r="L676">
        <f t="shared" si="194"/>
        <v>5673641.6121942857</v>
      </c>
      <c r="M676">
        <f t="shared" si="195"/>
        <v>3971549.1285359999</v>
      </c>
      <c r="N676">
        <f t="shared" si="209"/>
        <v>7043284.9228962818</v>
      </c>
      <c r="O676">
        <f t="shared" si="198"/>
        <v>3971549.1285359999</v>
      </c>
      <c r="P676" s="12">
        <f t="shared" si="196"/>
        <v>11014834.051432282</v>
      </c>
      <c r="Q676" s="152">
        <f t="shared" si="206"/>
        <v>-4218647.7090767901</v>
      </c>
      <c r="R676" s="152">
        <f t="shared" si="199"/>
        <v>2824637.2138194917</v>
      </c>
      <c r="S676" s="150">
        <f t="shared" si="207"/>
        <v>-0.62073749843866821</v>
      </c>
      <c r="T676">
        <f t="shared" si="211"/>
        <v>94125714.346303195</v>
      </c>
      <c r="U676">
        <f t="shared" si="200"/>
        <v>9867922.1367157735</v>
      </c>
      <c r="V676">
        <f t="shared" si="197"/>
        <v>9.538554626012683</v>
      </c>
      <c r="W676">
        <f t="shared" si="201"/>
        <v>9.5385546260126838E-3</v>
      </c>
    </row>
    <row r="677" spans="2:23">
      <c r="B677" s="15">
        <v>44018</v>
      </c>
      <c r="C677" s="12">
        <f>VLOOKUP(B677,'Hash distribution and Revenue '!$B$130:$Q$748,16,0)</f>
        <v>7286170.5046379818</v>
      </c>
      <c r="D677">
        <f>VLOOKUP(B677,'Hash distribution and Revenue '!A679:Q1297,3,0)</f>
        <v>121.9566409</v>
      </c>
      <c r="E677" s="12">
        <f t="shared" si="204"/>
        <v>121956640.89999999</v>
      </c>
      <c r="F677" s="12">
        <f t="shared" si="210"/>
        <v>1793480.013235294</v>
      </c>
      <c r="G677">
        <f t="shared" si="208"/>
        <v>137567090.93520001</v>
      </c>
      <c r="H677">
        <f t="shared" si="202"/>
        <v>17471020.548770402</v>
      </c>
      <c r="I677" s="21">
        <f t="shared" si="205"/>
        <v>15078335.788576029</v>
      </c>
      <c r="J677">
        <f t="shared" si="203"/>
        <v>8254025.4561120002</v>
      </c>
      <c r="K677">
        <f t="shared" si="193"/>
        <v>8254025.4561120002</v>
      </c>
      <c r="L677">
        <f t="shared" si="194"/>
        <v>5895732.4686514288</v>
      </c>
      <c r="M677">
        <f t="shared" si="195"/>
        <v>4127012.7280560001</v>
      </c>
      <c r="N677">
        <f t="shared" si="209"/>
        <v>7318989.538682322</v>
      </c>
      <c r="O677">
        <f t="shared" si="198"/>
        <v>4127012.7280559996</v>
      </c>
      <c r="P677" s="12">
        <f t="shared" si="196"/>
        <v>11446002.266738322</v>
      </c>
      <c r="Q677" s="152">
        <f t="shared" si="206"/>
        <v>-4159831.7621003399</v>
      </c>
      <c r="R677" s="152">
        <f t="shared" si="199"/>
        <v>3159157.7765819822</v>
      </c>
      <c r="S677" s="150">
        <f t="shared" si="207"/>
        <v>-0.57092155055284755</v>
      </c>
      <c r="T677">
        <f t="shared" si="211"/>
        <v>97810201.654927194</v>
      </c>
      <c r="U677">
        <f t="shared" si="200"/>
        <v>10478147.315264303</v>
      </c>
      <c r="V677">
        <f t="shared" si="197"/>
        <v>9.3346847216434661</v>
      </c>
      <c r="W677">
        <f t="shared" si="201"/>
        <v>9.3346847216434665E-3</v>
      </c>
    </row>
    <row r="678" spans="2:23">
      <c r="B678" s="15">
        <v>44021</v>
      </c>
      <c r="C678" s="12">
        <f>VLOOKUP(B678,'Hash distribution and Revenue '!$B$130:$Q$748,16,0)</f>
        <v>7448884.4842495089</v>
      </c>
      <c r="D678">
        <f>VLOOKUP(B678,'Hash distribution and Revenue '!A680:Q1298,3,0)</f>
        <v>125.990398</v>
      </c>
      <c r="E678" s="12">
        <f t="shared" si="204"/>
        <v>125990398</v>
      </c>
      <c r="F678" s="12">
        <f t="shared" si="210"/>
        <v>1852799.9705882352</v>
      </c>
      <c r="G678">
        <f t="shared" si="208"/>
        <v>142117168.94400001</v>
      </c>
      <c r="H678">
        <f t="shared" si="202"/>
        <v>18048880.455887999</v>
      </c>
      <c r="I678" s="21">
        <f t="shared" si="205"/>
        <v>15577056.838897716</v>
      </c>
      <c r="J678">
        <f t="shared" si="203"/>
        <v>8527030.1366399992</v>
      </c>
      <c r="K678">
        <f t="shared" si="193"/>
        <v>8527030.1366399992</v>
      </c>
      <c r="L678">
        <f t="shared" si="194"/>
        <v>6090735.8118857145</v>
      </c>
      <c r="M678">
        <f t="shared" si="195"/>
        <v>4263515.0683199996</v>
      </c>
      <c r="N678">
        <f t="shared" si="209"/>
        <v>7561067.5903457273</v>
      </c>
      <c r="O678">
        <f t="shared" si="198"/>
        <v>4263515.0683200005</v>
      </c>
      <c r="P678" s="12">
        <f t="shared" si="196"/>
        <v>11824582.658665728</v>
      </c>
      <c r="Q678" s="152">
        <f t="shared" si="206"/>
        <v>-4375698.1744162189</v>
      </c>
      <c r="R678" s="152">
        <f t="shared" si="199"/>
        <v>3185369.4159295084</v>
      </c>
      <c r="S678" s="150">
        <f t="shared" si="207"/>
        <v>-0.58742999487621672</v>
      </c>
      <c r="T678">
        <f t="shared" si="211"/>
        <v>101045307.119184</v>
      </c>
      <c r="U678">
        <f t="shared" si="200"/>
        <v>10746437.006275237</v>
      </c>
      <c r="V678">
        <f t="shared" si="197"/>
        <v>9.4026798891744274</v>
      </c>
      <c r="W678">
        <f t="shared" si="201"/>
        <v>9.4026798891744274E-3</v>
      </c>
    </row>
    <row r="679" spans="2:23">
      <c r="B679" s="15">
        <v>44024</v>
      </c>
      <c r="C679" s="12">
        <f>VLOOKUP(B679,'Hash distribution and Revenue '!$B$130:$Q$748,16,0)</f>
        <v>7361565.3567891596</v>
      </c>
      <c r="D679">
        <f>VLOOKUP(B679,'Hash distribution and Revenue '!A681:Q1299,3,0)</f>
        <v>124.5332137</v>
      </c>
      <c r="E679" s="12">
        <f t="shared" si="204"/>
        <v>124533213.7</v>
      </c>
      <c r="F679" s="12">
        <f t="shared" si="210"/>
        <v>1831370.7897058823</v>
      </c>
      <c r="G679">
        <f t="shared" si="208"/>
        <v>140473465.05360001</v>
      </c>
      <c r="H679">
        <f t="shared" si="202"/>
        <v>17840130.0618072</v>
      </c>
      <c r="I679" s="21">
        <f t="shared" si="205"/>
        <v>15396895.151767801</v>
      </c>
      <c r="J679">
        <f t="shared" si="203"/>
        <v>8428407.9032160006</v>
      </c>
      <c r="K679">
        <f t="shared" si="193"/>
        <v>8428407.9032160006</v>
      </c>
      <c r="L679">
        <f t="shared" si="194"/>
        <v>6020291.3594400007</v>
      </c>
      <c r="M679">
        <f t="shared" si="195"/>
        <v>4214203.9516080003</v>
      </c>
      <c r="N679">
        <f t="shared" si="209"/>
        <v>7473617.5214611869</v>
      </c>
      <c r="O679">
        <f t="shared" si="198"/>
        <v>4214203.9516080003</v>
      </c>
      <c r="P679" s="12">
        <f t="shared" si="196"/>
        <v>11687821.473069187</v>
      </c>
      <c r="Q679" s="152">
        <f t="shared" si="206"/>
        <v>-4326256.1162800277</v>
      </c>
      <c r="R679" s="152">
        <f t="shared" si="199"/>
        <v>3147361.4051811593</v>
      </c>
      <c r="S679" s="150">
        <f t="shared" si="207"/>
        <v>-0.58768154687238683</v>
      </c>
      <c r="T679">
        <f t="shared" si="211"/>
        <v>99876633.65310961</v>
      </c>
      <c r="U679">
        <f t="shared" si="200"/>
        <v>10620978.926642347</v>
      </c>
      <c r="V679">
        <f t="shared" si="197"/>
        <v>9.4037126278984164</v>
      </c>
      <c r="W679">
        <f t="shared" si="201"/>
        <v>9.4037126278984171E-3</v>
      </c>
    </row>
    <row r="680" spans="2:23">
      <c r="B680" s="15">
        <v>44027</v>
      </c>
      <c r="C680" s="12">
        <f>VLOOKUP(B680,'Hash distribution and Revenue '!$B$130:$Q$748,16,0)</f>
        <v>6568579.8377376879</v>
      </c>
      <c r="D680">
        <f>VLOOKUP(B680,'Hash distribution and Revenue '!A682:Q1300,3,0)</f>
        <v>123.224186</v>
      </c>
      <c r="E680" s="12">
        <f t="shared" si="204"/>
        <v>123224186</v>
      </c>
      <c r="F680" s="12">
        <f t="shared" si="210"/>
        <v>1812120.3823529412</v>
      </c>
      <c r="G680">
        <f t="shared" si="208"/>
        <v>138996881.80800003</v>
      </c>
      <c r="H680">
        <f t="shared" si="202"/>
        <v>17652603.989616003</v>
      </c>
      <c r="I680" s="21">
        <f t="shared" si="205"/>
        <v>15235051.081026861</v>
      </c>
      <c r="J680">
        <f t="shared" si="203"/>
        <v>8339812.9084800016</v>
      </c>
      <c r="K680">
        <f t="shared" si="193"/>
        <v>8339812.9084800016</v>
      </c>
      <c r="L680">
        <f t="shared" si="194"/>
        <v>5957009.2203428587</v>
      </c>
      <c r="M680">
        <f t="shared" si="195"/>
        <v>4169906.4542400008</v>
      </c>
      <c r="N680">
        <f t="shared" si="209"/>
        <v>7395058.7814742336</v>
      </c>
      <c r="O680">
        <f t="shared" si="198"/>
        <v>4169906.4542400008</v>
      </c>
      <c r="P680" s="12">
        <f t="shared" si="196"/>
        <v>11564965.235714234</v>
      </c>
      <c r="Q680" s="152">
        <f t="shared" si="206"/>
        <v>-4996385.3979765465</v>
      </c>
      <c r="R680" s="152">
        <f t="shared" si="199"/>
        <v>2398673.3834976871</v>
      </c>
      <c r="S680" s="150">
        <f t="shared" si="207"/>
        <v>-0.76064926078410466</v>
      </c>
      <c r="T680">
        <f t="shared" si="211"/>
        <v>98826782.965488017</v>
      </c>
      <c r="U680">
        <f t="shared" si="200"/>
        <v>9793732.1649719216</v>
      </c>
      <c r="V680">
        <f t="shared" si="197"/>
        <v>10.090819444598457</v>
      </c>
      <c r="W680">
        <f t="shared" si="201"/>
        <v>1.0090819444598458E-2</v>
      </c>
    </row>
    <row r="681" spans="2:23">
      <c r="B681" s="15">
        <v>44030</v>
      </c>
      <c r="C681" s="12">
        <f>VLOOKUP(B681,'Hash distribution and Revenue '!$B$130:$Q$748,16,0)</f>
        <v>6445356.3135767821</v>
      </c>
      <c r="D681">
        <f>VLOOKUP(B681,'Hash distribution and Revenue '!A683:Q1301,3,0)</f>
        <v>121.358766</v>
      </c>
      <c r="E681" s="12">
        <f t="shared" si="204"/>
        <v>121358766</v>
      </c>
      <c r="F681" s="12">
        <f t="shared" si="210"/>
        <v>1784687.7352941176</v>
      </c>
      <c r="G681">
        <f t="shared" si="208"/>
        <v>136892688.04800001</v>
      </c>
      <c r="H681">
        <f t="shared" si="202"/>
        <v>17385371.382096</v>
      </c>
      <c r="I681" s="21">
        <f t="shared" si="205"/>
        <v>15004416.414975431</v>
      </c>
      <c r="J681">
        <f t="shared" si="203"/>
        <v>8213561.2828799998</v>
      </c>
      <c r="K681">
        <f t="shared" si="193"/>
        <v>8213561.2828799998</v>
      </c>
      <c r="L681">
        <f t="shared" si="194"/>
        <v>5866829.4877714291</v>
      </c>
      <c r="M681">
        <f t="shared" si="195"/>
        <v>4106780.6414399999</v>
      </c>
      <c r="N681">
        <f t="shared" si="209"/>
        <v>7283109.2446183953</v>
      </c>
      <c r="O681">
        <f t="shared" si="198"/>
        <v>4106780.6414400004</v>
      </c>
      <c r="P681" s="12">
        <f t="shared" si="196"/>
        <v>11389889.886058396</v>
      </c>
      <c r="Q681" s="152">
        <f t="shared" si="206"/>
        <v>-4944533.5724816136</v>
      </c>
      <c r="R681" s="152">
        <f t="shared" si="199"/>
        <v>2338575.6721367817</v>
      </c>
      <c r="S681" s="150">
        <f t="shared" si="207"/>
        <v>-0.76714666062235082</v>
      </c>
      <c r="T681">
        <f t="shared" si="211"/>
        <v>97330701.202128008</v>
      </c>
      <c r="U681">
        <f t="shared" si="200"/>
        <v>9621684.9167551771</v>
      </c>
      <c r="V681">
        <f t="shared" si="197"/>
        <v>10.115764758897537</v>
      </c>
      <c r="W681">
        <f t="shared" si="201"/>
        <v>1.0115764758897538E-2</v>
      </c>
    </row>
    <row r="682" spans="2:23">
      <c r="B682" s="15">
        <v>44033</v>
      </c>
      <c r="C682" s="12">
        <f>VLOOKUP(B682,'Hash distribution and Revenue '!$B$130:$Q$748,16,0)</f>
        <v>6277342.5867023561</v>
      </c>
      <c r="D682">
        <f>VLOOKUP(B682,'Hash distribution and Revenue '!A684:Q1302,3,0)</f>
        <v>115.4738981</v>
      </c>
      <c r="E682" s="12">
        <f t="shared" si="204"/>
        <v>115473898.09999999</v>
      </c>
      <c r="F682" s="12">
        <f t="shared" si="210"/>
        <v>1698145.5602941175</v>
      </c>
      <c r="G682">
        <f t="shared" si="208"/>
        <v>130254557.05679999</v>
      </c>
      <c r="H682">
        <f t="shared" si="202"/>
        <v>16542328.7462136</v>
      </c>
      <c r="I682" s="21">
        <f t="shared" si="205"/>
        <v>14276829.843118543</v>
      </c>
      <c r="J682">
        <f t="shared" si="203"/>
        <v>7815273.4234079989</v>
      </c>
      <c r="K682">
        <f t="shared" si="193"/>
        <v>7815273.4234079989</v>
      </c>
      <c r="L682">
        <f t="shared" si="194"/>
        <v>5582338.1595771424</v>
      </c>
      <c r="M682">
        <f t="shared" si="195"/>
        <v>3907636.7117039994</v>
      </c>
      <c r="N682">
        <f t="shared" si="209"/>
        <v>6929940.394781474</v>
      </c>
      <c r="O682">
        <f t="shared" si="198"/>
        <v>3907636.711703999</v>
      </c>
      <c r="P682" s="12">
        <f t="shared" si="196"/>
        <v>10837577.106485473</v>
      </c>
      <c r="Q682" s="152">
        <f t="shared" si="206"/>
        <v>-4560234.5197831169</v>
      </c>
      <c r="R682" s="152">
        <f t="shared" si="199"/>
        <v>2369705.8749983571</v>
      </c>
      <c r="S682" s="150">
        <f t="shared" si="207"/>
        <v>-0.7264593985109743</v>
      </c>
      <c r="T682">
        <f t="shared" si="211"/>
        <v>92610990.067384794</v>
      </c>
      <c r="U682">
        <f t="shared" si="200"/>
        <v>9299646.2697798312</v>
      </c>
      <c r="V682">
        <f t="shared" si="197"/>
        <v>9.9585497534818987</v>
      </c>
      <c r="W682">
        <f t="shared" si="201"/>
        <v>9.958549753481899E-3</v>
      </c>
    </row>
    <row r="683" spans="2:23">
      <c r="B683" s="15">
        <v>44036</v>
      </c>
      <c r="C683" s="12">
        <f>VLOOKUP(B683,'Hash distribution and Revenue '!$B$130:$Q$748,16,0)</f>
        <v>6301159.4652578253</v>
      </c>
      <c r="D683">
        <f>VLOOKUP(B683,'Hash distribution and Revenue '!A685:Q1303,3,0)</f>
        <v>113.94305869999999</v>
      </c>
      <c r="E683" s="12">
        <f t="shared" si="204"/>
        <v>113943058.69999999</v>
      </c>
      <c r="F683" s="12">
        <f t="shared" si="210"/>
        <v>1675633.2161764705</v>
      </c>
      <c r="G683">
        <f t="shared" si="208"/>
        <v>128527770.21359999</v>
      </c>
      <c r="H683">
        <f t="shared" si="202"/>
        <v>16323026.8171272</v>
      </c>
      <c r="I683" s="21">
        <f t="shared" si="205"/>
        <v>14087561.670912085</v>
      </c>
      <c r="J683">
        <f t="shared" si="203"/>
        <v>7711666.2128159991</v>
      </c>
      <c r="K683">
        <f t="shared" si="193"/>
        <v>7711666.2128159991</v>
      </c>
      <c r="L683">
        <f t="shared" si="194"/>
        <v>5508333.0091542853</v>
      </c>
      <c r="M683">
        <f t="shared" si="195"/>
        <v>3855833.1064079995</v>
      </c>
      <c r="N683">
        <f t="shared" si="209"/>
        <v>6838070.0589693412</v>
      </c>
      <c r="O683">
        <f t="shared" si="198"/>
        <v>3855833.106408</v>
      </c>
      <c r="P683" s="12">
        <f t="shared" si="196"/>
        <v>10693903.165377341</v>
      </c>
      <c r="Q683" s="152">
        <f t="shared" si="206"/>
        <v>-4392743.7001195159</v>
      </c>
      <c r="R683" s="152">
        <f t="shared" si="199"/>
        <v>2445326.3588498253</v>
      </c>
      <c r="S683" s="150">
        <f t="shared" si="207"/>
        <v>-0.69713260302955649</v>
      </c>
      <c r="T683">
        <f t="shared" si="211"/>
        <v>91383244.621869594</v>
      </c>
      <c r="U683">
        <f t="shared" si="200"/>
        <v>9283396.4178191666</v>
      </c>
      <c r="V683">
        <f t="shared" si="197"/>
        <v>9.8437296555022193</v>
      </c>
      <c r="W683">
        <f t="shared" si="201"/>
        <v>9.8437296555022192E-3</v>
      </c>
    </row>
    <row r="684" spans="2:23">
      <c r="B684" s="15">
        <v>44039</v>
      </c>
      <c r="C684" s="12">
        <f>VLOOKUP(B684,'Hash distribution and Revenue '!$B$130:$Q$748,16,0)</f>
        <v>7693609.0024960209</v>
      </c>
      <c r="D684">
        <f>VLOOKUP(B684,'Hash distribution and Revenue '!A686:Q1304,3,0)</f>
        <v>120.71805139999999</v>
      </c>
      <c r="E684" s="12">
        <f t="shared" si="204"/>
        <v>120718051.39999999</v>
      </c>
      <c r="F684" s="12">
        <f t="shared" si="210"/>
        <v>1775265.4617647058</v>
      </c>
      <c r="G684">
        <f t="shared" si="208"/>
        <v>136169961.97920001</v>
      </c>
      <c r="H684">
        <f t="shared" si="202"/>
        <v>17293585.171358399</v>
      </c>
      <c r="I684" s="21">
        <f t="shared" si="205"/>
        <v>14925200.475505887</v>
      </c>
      <c r="J684">
        <f t="shared" si="203"/>
        <v>8170197.7187520005</v>
      </c>
      <c r="K684">
        <f t="shared" si="193"/>
        <v>8170197.7187520005</v>
      </c>
      <c r="L684">
        <f t="shared" si="194"/>
        <v>5835855.5133942859</v>
      </c>
      <c r="M684">
        <f t="shared" si="195"/>
        <v>4085098.8593760002</v>
      </c>
      <c r="N684">
        <f t="shared" si="209"/>
        <v>7244658.0096542723</v>
      </c>
      <c r="O684">
        <f t="shared" si="198"/>
        <v>4085098.8593760002</v>
      </c>
      <c r="P684" s="12">
        <f t="shared" si="196"/>
        <v>11329756.869030273</v>
      </c>
      <c r="Q684" s="152">
        <f t="shared" si="206"/>
        <v>-3636147.8665342517</v>
      </c>
      <c r="R684" s="152">
        <f t="shared" si="199"/>
        <v>3608510.1431200206</v>
      </c>
      <c r="S684" s="150">
        <f t="shared" si="207"/>
        <v>-0.47261926949427557</v>
      </c>
      <c r="T684">
        <f t="shared" si="211"/>
        <v>96816842.967211202</v>
      </c>
      <c r="U684">
        <f t="shared" si="200"/>
        <v>10853168.152774293</v>
      </c>
      <c r="V684">
        <f t="shared" si="197"/>
        <v>8.9206065550972617</v>
      </c>
      <c r="W684">
        <f t="shared" si="201"/>
        <v>8.9206065550972609E-3</v>
      </c>
    </row>
    <row r="685" spans="2:23">
      <c r="B685" s="15">
        <v>44042</v>
      </c>
      <c r="C685" s="12">
        <f>VLOOKUP(B685,'Hash distribution and Revenue '!$B$130:$Q$748,16,0)</f>
        <v>8420731.4370684624</v>
      </c>
      <c r="D685">
        <f>VLOOKUP(B685,'Hash distribution and Revenue '!A687:Q1305,3,0)</f>
        <v>126.9409162</v>
      </c>
      <c r="E685" s="12">
        <f t="shared" si="204"/>
        <v>126940916.2</v>
      </c>
      <c r="F685" s="12">
        <f t="shared" si="210"/>
        <v>1866778.1794117647</v>
      </c>
      <c r="G685">
        <f t="shared" si="208"/>
        <v>143189353.4736</v>
      </c>
      <c r="H685">
        <f t="shared" si="202"/>
        <v>18185047.8911472</v>
      </c>
      <c r="I685" s="21">
        <f t="shared" si="205"/>
        <v>15694575.9218028</v>
      </c>
      <c r="J685">
        <f t="shared" si="203"/>
        <v>8591361.208416</v>
      </c>
      <c r="K685">
        <f t="shared" si="193"/>
        <v>8591361.208416</v>
      </c>
      <c r="L685">
        <f t="shared" si="194"/>
        <v>6136686.5774400001</v>
      </c>
      <c r="M685">
        <f t="shared" si="195"/>
        <v>4295680.604208</v>
      </c>
      <c r="N685">
        <f t="shared" si="209"/>
        <v>7618111.083105023</v>
      </c>
      <c r="O685">
        <f t="shared" si="198"/>
        <v>4295680.6042080009</v>
      </c>
      <c r="P685" s="12">
        <f t="shared" si="196"/>
        <v>11913791.687313024</v>
      </c>
      <c r="Q685" s="152">
        <f t="shared" si="206"/>
        <v>-3493060.2502445616</v>
      </c>
      <c r="R685" s="152">
        <f t="shared" si="199"/>
        <v>4125050.8328604614</v>
      </c>
      <c r="S685" s="150">
        <f t="shared" si="207"/>
        <v>-0.41481672659312507</v>
      </c>
      <c r="T685">
        <f t="shared" si="211"/>
        <v>101807630.3197296</v>
      </c>
      <c r="U685">
        <f t="shared" si="200"/>
        <v>11743161.915965484</v>
      </c>
      <c r="V685">
        <f t="shared" si="197"/>
        <v>8.6695245325125292</v>
      </c>
      <c r="W685">
        <f t="shared" si="201"/>
        <v>8.6695245325125285E-3</v>
      </c>
    </row>
    <row r="686" spans="2:23">
      <c r="B686" s="15">
        <v>44045</v>
      </c>
      <c r="C686" s="12">
        <f>VLOOKUP(B686,'Hash distribution and Revenue '!$B$130:$Q$748,16,0)</f>
        <v>8234599.8345337054</v>
      </c>
      <c r="D686">
        <f>VLOOKUP(B686,'Hash distribution and Revenue '!A688:Q1306,3,0)</f>
        <v>124.7818814</v>
      </c>
      <c r="E686" s="12">
        <f t="shared" si="204"/>
        <v>124781881.40000001</v>
      </c>
      <c r="F686" s="12">
        <f t="shared" si="210"/>
        <v>1835027.6676470588</v>
      </c>
      <c r="G686">
        <f t="shared" si="208"/>
        <v>140753962.21920002</v>
      </c>
      <c r="H686">
        <f t="shared" si="202"/>
        <v>17875753.201838404</v>
      </c>
      <c r="I686" s="21">
        <f t="shared" si="205"/>
        <v>15427639.644668745</v>
      </c>
      <c r="J686">
        <f t="shared" si="203"/>
        <v>8445237.7331520002</v>
      </c>
      <c r="K686">
        <f t="shared" si="193"/>
        <v>8445237.7331520002</v>
      </c>
      <c r="L686">
        <f t="shared" si="194"/>
        <v>6032312.6665371433</v>
      </c>
      <c r="M686">
        <f t="shared" si="195"/>
        <v>4222618.8665760001</v>
      </c>
      <c r="N686">
        <f t="shared" si="209"/>
        <v>7488540.8276581867</v>
      </c>
      <c r="O686">
        <f t="shared" si="198"/>
        <v>4222618.8665760001</v>
      </c>
      <c r="P686" s="12">
        <f t="shared" si="196"/>
        <v>11711159.694234187</v>
      </c>
      <c r="Q686" s="152">
        <f t="shared" si="206"/>
        <v>-3476559.8597004814</v>
      </c>
      <c r="R686" s="152">
        <f t="shared" si="199"/>
        <v>4011980.9679577053</v>
      </c>
      <c r="S686" s="150">
        <f t="shared" si="207"/>
        <v>-0.42218929025800633</v>
      </c>
      <c r="T686">
        <f t="shared" si="211"/>
        <v>100076067.13785121</v>
      </c>
      <c r="U686">
        <f t="shared" si="200"/>
        <v>11500521.795615893</v>
      </c>
      <c r="V686">
        <f t="shared" si="197"/>
        <v>8.7018718729789413</v>
      </c>
      <c r="W686">
        <f t="shared" si="201"/>
        <v>8.7018718729789408E-3</v>
      </c>
    </row>
    <row r="687" spans="2:23">
      <c r="B687" s="15">
        <v>44048</v>
      </c>
      <c r="C687" s="12">
        <f>VLOOKUP(B687,'Hash distribution and Revenue '!$B$130:$Q$748,16,0)</f>
        <v>8566933.8699407876</v>
      </c>
      <c r="D687">
        <f>VLOOKUP(B687,'Hash distribution and Revenue '!A689:Q1307,3,0)</f>
        <v>122.15489479999999</v>
      </c>
      <c r="E687" s="12">
        <f t="shared" si="204"/>
        <v>122154894.8</v>
      </c>
      <c r="F687" s="12">
        <f t="shared" si="210"/>
        <v>1796395.5117647059</v>
      </c>
      <c r="G687">
        <f t="shared" si="208"/>
        <v>137790721.3344</v>
      </c>
      <c r="H687">
        <f t="shared" si="202"/>
        <v>17499421.609468799</v>
      </c>
      <c r="I687" s="21">
        <f t="shared" si="205"/>
        <v>15102847.277688343</v>
      </c>
      <c r="J687">
        <f t="shared" si="203"/>
        <v>8267443.2800639998</v>
      </c>
      <c r="K687">
        <f t="shared" si="193"/>
        <v>8267443.2800639998</v>
      </c>
      <c r="L687">
        <f t="shared" si="194"/>
        <v>5905316.6286171433</v>
      </c>
      <c r="M687">
        <f t="shared" si="195"/>
        <v>4133721.6400319999</v>
      </c>
      <c r="N687">
        <f t="shared" si="209"/>
        <v>7330887.3591650361</v>
      </c>
      <c r="O687">
        <f t="shared" si="198"/>
        <v>4133721.6400319999</v>
      </c>
      <c r="P687" s="12">
        <f t="shared" si="196"/>
        <v>11464608.999197036</v>
      </c>
      <c r="Q687" s="152">
        <f t="shared" si="206"/>
        <v>-2897675.1292562485</v>
      </c>
      <c r="R687" s="152">
        <f t="shared" si="199"/>
        <v>4433212.2299087876</v>
      </c>
      <c r="S687" s="150">
        <f t="shared" si="207"/>
        <v>-0.33823946504635227</v>
      </c>
      <c r="T687">
        <f t="shared" si="211"/>
        <v>97969202.868758395</v>
      </c>
      <c r="U687">
        <f t="shared" si="200"/>
        <v>11764099.589073824</v>
      </c>
      <c r="V687">
        <f t="shared" si="197"/>
        <v>8.3278114170122741</v>
      </c>
      <c r="W687">
        <f t="shared" si="201"/>
        <v>8.3278114170122746E-3</v>
      </c>
    </row>
    <row r="688" spans="2:23">
      <c r="B688" s="15">
        <v>44051</v>
      </c>
      <c r="C688" s="12">
        <f>VLOOKUP(B688,'Hash distribution and Revenue '!$B$130:$Q$748,16,0)</f>
        <v>8588852.2479035873</v>
      </c>
      <c r="D688">
        <f>VLOOKUP(B688,'Hash distribution and Revenue '!A690:Q1308,3,0)</f>
        <v>122.3941796</v>
      </c>
      <c r="E688" s="12">
        <f t="shared" si="204"/>
        <v>122394179.59999999</v>
      </c>
      <c r="F688" s="12">
        <f t="shared" si="210"/>
        <v>1799914.405882353</v>
      </c>
      <c r="G688">
        <f t="shared" si="208"/>
        <v>138060634.58880001</v>
      </c>
      <c r="H688">
        <f t="shared" si="202"/>
        <v>17533700.592777602</v>
      </c>
      <c r="I688" s="21">
        <f t="shared" si="205"/>
        <v>15132431.698322402</v>
      </c>
      <c r="J688">
        <f t="shared" si="203"/>
        <v>8283638.0753280008</v>
      </c>
      <c r="K688">
        <f t="shared" si="193"/>
        <v>8283638.0753280008</v>
      </c>
      <c r="L688">
        <f t="shared" si="194"/>
        <v>5916884.3395200009</v>
      </c>
      <c r="M688">
        <f t="shared" si="195"/>
        <v>4141819.0376640004</v>
      </c>
      <c r="N688">
        <f t="shared" si="209"/>
        <v>7345247.568949772</v>
      </c>
      <c r="O688">
        <f t="shared" si="198"/>
        <v>4141819.0376639999</v>
      </c>
      <c r="P688" s="12">
        <f t="shared" si="196"/>
        <v>11487066.606613772</v>
      </c>
      <c r="Q688" s="152">
        <f t="shared" si="206"/>
        <v>-2898214.3587101847</v>
      </c>
      <c r="R688" s="152">
        <f t="shared" si="199"/>
        <v>4447033.2102395874</v>
      </c>
      <c r="S688" s="150">
        <f t="shared" si="207"/>
        <v>-0.33743907510081994</v>
      </c>
      <c r="T688">
        <f t="shared" si="211"/>
        <v>98161111.192636803</v>
      </c>
      <c r="U688">
        <f t="shared" si="200"/>
        <v>11792280.779189359</v>
      </c>
      <c r="V688">
        <f t="shared" si="197"/>
        <v>8.3241836783490086</v>
      </c>
      <c r="W688">
        <f t="shared" si="201"/>
        <v>8.3241836783490078E-3</v>
      </c>
    </row>
    <row r="689" spans="2:23">
      <c r="B689" s="15">
        <v>44054</v>
      </c>
      <c r="C689" s="12">
        <f>VLOOKUP(B689,'Hash distribution and Revenue '!$B$130:$Q$748,16,0)</f>
        <v>8442462.9531423394</v>
      </c>
      <c r="D689">
        <f>VLOOKUP(B689,'Hash distribution and Revenue '!A691:Q1309,3,0)</f>
        <v>124.66738530000001</v>
      </c>
      <c r="E689" s="12">
        <f t="shared" si="204"/>
        <v>124667385.30000001</v>
      </c>
      <c r="F689" s="12">
        <f t="shared" si="210"/>
        <v>1833343.9014705885</v>
      </c>
      <c r="G689">
        <f t="shared" si="208"/>
        <v>140624810.61840004</v>
      </c>
      <c r="H689">
        <f t="shared" si="202"/>
        <v>17859350.948536806</v>
      </c>
      <c r="I689" s="21">
        <f t="shared" si="205"/>
        <v>15413483.706709633</v>
      </c>
      <c r="J689">
        <f t="shared" si="203"/>
        <v>8437488.6371040028</v>
      </c>
      <c r="K689">
        <f t="shared" si="193"/>
        <v>8437488.6371040028</v>
      </c>
      <c r="L689">
        <f t="shared" si="194"/>
        <v>6026777.5979314307</v>
      </c>
      <c r="M689">
        <f t="shared" si="195"/>
        <v>4218744.3185520014</v>
      </c>
      <c r="N689">
        <f t="shared" si="209"/>
        <v>7481669.5679060677</v>
      </c>
      <c r="O689">
        <f t="shared" si="198"/>
        <v>4218744.3185520014</v>
      </c>
      <c r="P689" s="12">
        <f t="shared" si="196"/>
        <v>11700413.886458069</v>
      </c>
      <c r="Q689" s="152">
        <f t="shared" si="206"/>
        <v>-3257950.9333157297</v>
      </c>
      <c r="R689" s="152">
        <f t="shared" si="199"/>
        <v>4223718.634590338</v>
      </c>
      <c r="S689" s="150">
        <f t="shared" si="207"/>
        <v>-0.38590053061507357</v>
      </c>
      <c r="T689">
        <f t="shared" si="211"/>
        <v>99984240.34968242</v>
      </c>
      <c r="U689">
        <f t="shared" si="200"/>
        <v>11705388.202496406</v>
      </c>
      <c r="V689">
        <f t="shared" si="197"/>
        <v>8.5417278453318453</v>
      </c>
      <c r="W689">
        <f t="shared" si="201"/>
        <v>8.5417278453318451E-3</v>
      </c>
    </row>
    <row r="690" spans="2:23">
      <c r="B690" s="15">
        <v>44057</v>
      </c>
      <c r="C690" s="12">
        <f>VLOOKUP(B690,'Hash distribution and Revenue '!$B$130:$Q$748,16,0)</f>
        <v>8824976.1224393565</v>
      </c>
      <c r="D690">
        <f>VLOOKUP(B690,'Hash distribution and Revenue '!A692:Q1310,3,0)</f>
        <v>126.3479727</v>
      </c>
      <c r="E690" s="12">
        <f t="shared" si="204"/>
        <v>126347972.7</v>
      </c>
      <c r="F690" s="12">
        <f t="shared" si="210"/>
        <v>1858058.4220588235</v>
      </c>
      <c r="G690">
        <f t="shared" si="208"/>
        <v>142520513.20560002</v>
      </c>
      <c r="H690">
        <f t="shared" si="202"/>
        <v>18100105.177111205</v>
      </c>
      <c r="I690" s="21">
        <f t="shared" si="205"/>
        <v>15621266.250999518</v>
      </c>
      <c r="J690">
        <f t="shared" si="203"/>
        <v>8551230.792336002</v>
      </c>
      <c r="K690">
        <f t="shared" si="193"/>
        <v>8551230.792336002</v>
      </c>
      <c r="L690">
        <f t="shared" si="194"/>
        <v>6108021.9945257157</v>
      </c>
      <c r="M690">
        <f t="shared" si="195"/>
        <v>4275615.396168001</v>
      </c>
      <c r="N690">
        <f t="shared" si="209"/>
        <v>7582526.7373776911</v>
      </c>
      <c r="O690">
        <f t="shared" si="198"/>
        <v>4275615.3961680019</v>
      </c>
      <c r="P690" s="12">
        <f t="shared" si="196"/>
        <v>11858142.133545693</v>
      </c>
      <c r="Q690" s="152">
        <f t="shared" si="206"/>
        <v>-3033166.0111063365</v>
      </c>
      <c r="R690" s="152">
        <f t="shared" si="199"/>
        <v>4549360.7262713546</v>
      </c>
      <c r="S690" s="150">
        <f t="shared" si="207"/>
        <v>-0.34370246094988</v>
      </c>
      <c r="T690">
        <f t="shared" si="211"/>
        <v>101332084.88918161</v>
      </c>
      <c r="U690">
        <f t="shared" si="200"/>
        <v>12131887.463649046</v>
      </c>
      <c r="V690">
        <f t="shared" si="197"/>
        <v>8.3525407891232462</v>
      </c>
      <c r="W690">
        <f t="shared" si="201"/>
        <v>8.3525407891232462E-3</v>
      </c>
    </row>
    <row r="691" spans="2:23">
      <c r="B691" s="15">
        <v>44060</v>
      </c>
      <c r="C691" s="12">
        <f>VLOOKUP(B691,'Hash distribution and Revenue '!$B$130:$Q$748,16,0)</f>
        <v>9387414.7132511586</v>
      </c>
      <c r="D691">
        <f>VLOOKUP(B691,'Hash distribution and Revenue '!A693:Q1311,3,0)</f>
        <v>129.07539320000001</v>
      </c>
      <c r="E691" s="12">
        <f t="shared" si="204"/>
        <v>129075393.2</v>
      </c>
      <c r="F691" s="12">
        <f t="shared" si="210"/>
        <v>1898167.5470588235</v>
      </c>
      <c r="G691">
        <f t="shared" si="208"/>
        <v>145597043.52960002</v>
      </c>
      <c r="H691">
        <f t="shared" si="202"/>
        <v>18490824.528259203</v>
      </c>
      <c r="I691" s="21">
        <f t="shared" si="205"/>
        <v>15958475.949726518</v>
      </c>
      <c r="J691">
        <f t="shared" si="203"/>
        <v>8735822.6117760018</v>
      </c>
      <c r="K691">
        <f t="shared" si="193"/>
        <v>8735822.6117760018</v>
      </c>
      <c r="L691">
        <f t="shared" si="194"/>
        <v>6239873.2941257153</v>
      </c>
      <c r="M691">
        <f t="shared" si="195"/>
        <v>4367911.3058880009</v>
      </c>
      <c r="N691">
        <f t="shared" si="209"/>
        <v>7746207.5501630791</v>
      </c>
      <c r="O691">
        <f t="shared" si="198"/>
        <v>4367911.3058880009</v>
      </c>
      <c r="P691" s="12">
        <f t="shared" si="196"/>
        <v>12114118.85605108</v>
      </c>
      <c r="Q691" s="152">
        <f t="shared" si="206"/>
        <v>-2726704.1427999213</v>
      </c>
      <c r="R691" s="152">
        <f t="shared" si="199"/>
        <v>5019503.4073631577</v>
      </c>
      <c r="S691" s="150">
        <f t="shared" si="207"/>
        <v>-0.29046379925571408</v>
      </c>
      <c r="T691">
        <f t="shared" si="211"/>
        <v>103519497.94954561</v>
      </c>
      <c r="U691">
        <f t="shared" si="200"/>
        <v>12765710.957526237</v>
      </c>
      <c r="V691">
        <f t="shared" si="197"/>
        <v>8.1091839141566933</v>
      </c>
      <c r="W691">
        <f t="shared" si="201"/>
        <v>8.1091839141566938E-3</v>
      </c>
    </row>
    <row r="692" spans="2:23">
      <c r="B692" s="15">
        <v>44063</v>
      </c>
      <c r="C692" s="12">
        <f>VLOOKUP(B692,'Hash distribution and Revenue '!$B$130:$Q$748,16,0)</f>
        <v>8857870.2011004779</v>
      </c>
      <c r="D692">
        <f>VLOOKUP(B692,'Hash distribution and Revenue '!A694:Q1312,3,0)</f>
        <v>125.64984800000001</v>
      </c>
      <c r="E692" s="12">
        <f t="shared" si="204"/>
        <v>125649848</v>
      </c>
      <c r="F692" s="12">
        <f t="shared" si="210"/>
        <v>1847791.8823529412</v>
      </c>
      <c r="G692">
        <f t="shared" si="208"/>
        <v>141733028.54400003</v>
      </c>
      <c r="H692">
        <f t="shared" si="202"/>
        <v>18000094.625088003</v>
      </c>
      <c r="I692" s="21">
        <f t="shared" si="205"/>
        <v>15534952.307197718</v>
      </c>
      <c r="J692">
        <f t="shared" si="203"/>
        <v>8503981.7126400024</v>
      </c>
      <c r="K692">
        <f t="shared" si="193"/>
        <v>8503981.7126400024</v>
      </c>
      <c r="L692">
        <f t="shared" si="194"/>
        <v>6074272.6518857153</v>
      </c>
      <c r="M692">
        <f t="shared" si="195"/>
        <v>4251990.8563200012</v>
      </c>
      <c r="N692">
        <f t="shared" si="209"/>
        <v>7540630.147423353</v>
      </c>
      <c r="O692">
        <f t="shared" si="198"/>
        <v>4251990.8563200012</v>
      </c>
      <c r="P692" s="12">
        <f t="shared" si="196"/>
        <v>11792621.003743354</v>
      </c>
      <c r="Q692" s="152">
        <f t="shared" si="206"/>
        <v>-2934750.8026428763</v>
      </c>
      <c r="R692" s="152">
        <f t="shared" si="199"/>
        <v>4605879.3447804768</v>
      </c>
      <c r="S692" s="150">
        <f t="shared" si="207"/>
        <v>-0.33131562508990825</v>
      </c>
      <c r="T692">
        <f t="shared" si="211"/>
        <v>100772183.29478401</v>
      </c>
      <c r="U692">
        <f t="shared" si="200"/>
        <v>12146509.49220383</v>
      </c>
      <c r="V692">
        <f t="shared" si="197"/>
        <v>8.2963902806369259</v>
      </c>
      <c r="W692">
        <f t="shared" si="201"/>
        <v>8.2963902806369259E-3</v>
      </c>
    </row>
    <row r="693" spans="2:23">
      <c r="B693" s="15">
        <v>44066</v>
      </c>
      <c r="C693" s="12">
        <f>VLOOKUP(B693,'Hash distribution and Revenue '!$B$130:$Q$748,16,0)</f>
        <v>8432020.1395546719</v>
      </c>
      <c r="D693">
        <f>VLOOKUP(B693,'Hash distribution and Revenue '!A695:Q1313,3,0)</f>
        <v>121.7985116</v>
      </c>
      <c r="E693" s="12">
        <f t="shared" si="204"/>
        <v>121798511.59999999</v>
      </c>
      <c r="F693" s="12">
        <f t="shared" si="210"/>
        <v>1791154.5823529412</v>
      </c>
      <c r="G693">
        <f t="shared" si="208"/>
        <v>137388721.0848</v>
      </c>
      <c r="H693">
        <f t="shared" si="202"/>
        <v>17448367.5777696</v>
      </c>
      <c r="I693" s="21">
        <f t="shared" si="205"/>
        <v>15058785.178901829</v>
      </c>
      <c r="J693">
        <f t="shared" si="203"/>
        <v>8243323.2650880003</v>
      </c>
      <c r="K693">
        <f t="shared" si="193"/>
        <v>8243323.2650880003</v>
      </c>
      <c r="L693">
        <f t="shared" si="194"/>
        <v>5888088.0464914292</v>
      </c>
      <c r="M693">
        <f t="shared" si="195"/>
        <v>4121661.6325440002</v>
      </c>
      <c r="N693">
        <f t="shared" si="209"/>
        <v>7309499.7176777553</v>
      </c>
      <c r="O693">
        <f t="shared" si="198"/>
        <v>4121661.6325439997</v>
      </c>
      <c r="P693" s="12">
        <f t="shared" si="196"/>
        <v>11431161.350221755</v>
      </c>
      <c r="Q693" s="152">
        <f t="shared" si="206"/>
        <v>-2999141.210667083</v>
      </c>
      <c r="R693" s="152">
        <f t="shared" si="199"/>
        <v>4310358.5070106722</v>
      </c>
      <c r="S693" s="150">
        <f t="shared" si="207"/>
        <v>-0.35568477790963621</v>
      </c>
      <c r="T693">
        <f t="shared" si="211"/>
        <v>97683380.691292793</v>
      </c>
      <c r="U693">
        <f t="shared" si="200"/>
        <v>11619858.224688428</v>
      </c>
      <c r="V693">
        <f t="shared" si="197"/>
        <v>8.4065897192916967</v>
      </c>
      <c r="W693">
        <f t="shared" si="201"/>
        <v>8.4065897192916964E-3</v>
      </c>
    </row>
    <row r="694" spans="2:23">
      <c r="B694" s="15">
        <v>44069</v>
      </c>
      <c r="C694" s="12">
        <f>VLOOKUP(B694,'Hash distribution and Revenue '!$B$130:$Q$748,16,0)</f>
        <v>8114504.3263430363</v>
      </c>
      <c r="D694">
        <f>VLOOKUP(B694,'Hash distribution and Revenue '!A696:Q1314,3,0)</f>
        <v>123.2976919</v>
      </c>
      <c r="E694" s="12">
        <f t="shared" si="204"/>
        <v>123297691.90000001</v>
      </c>
      <c r="F694" s="12">
        <f t="shared" si="210"/>
        <v>1813201.3514705882</v>
      </c>
      <c r="G694">
        <f t="shared" si="208"/>
        <v>139079796.46320003</v>
      </c>
      <c r="H694">
        <f t="shared" si="202"/>
        <v>17663134.150826406</v>
      </c>
      <c r="I694" s="21">
        <f t="shared" si="205"/>
        <v>15244139.119484318</v>
      </c>
      <c r="J694">
        <f t="shared" si="203"/>
        <v>8344787.7877920019</v>
      </c>
      <c r="K694">
        <f t="shared" si="193"/>
        <v>8344787.7877920019</v>
      </c>
      <c r="L694">
        <f t="shared" si="194"/>
        <v>5960562.7055657161</v>
      </c>
      <c r="M694">
        <f t="shared" si="195"/>
        <v>4172393.8938960009</v>
      </c>
      <c r="N694">
        <f t="shared" si="209"/>
        <v>7399470.0944553167</v>
      </c>
      <c r="O694">
        <f t="shared" si="198"/>
        <v>4172393.8938960005</v>
      </c>
      <c r="P694" s="12">
        <f t="shared" si="196"/>
        <v>11571863.988351317</v>
      </c>
      <c r="Q694" s="152">
        <f t="shared" si="206"/>
        <v>-3457359.6620082809</v>
      </c>
      <c r="R694" s="152">
        <f t="shared" si="199"/>
        <v>3942110.4324470358</v>
      </c>
      <c r="S694" s="150">
        <f t="shared" si="207"/>
        <v>-0.42607157787620642</v>
      </c>
      <c r="T694">
        <f t="shared" si="211"/>
        <v>98885735.285335213</v>
      </c>
      <c r="U694">
        <f t="shared" si="200"/>
        <v>11341580.526902352</v>
      </c>
      <c r="V694">
        <f t="shared" si="197"/>
        <v>8.7188672734613295</v>
      </c>
      <c r="W694">
        <f t="shared" si="201"/>
        <v>8.7188672734613299E-3</v>
      </c>
    </row>
    <row r="695" spans="2:23">
      <c r="B695" s="15">
        <v>44072</v>
      </c>
      <c r="C695" s="12">
        <f>VLOOKUP(B695,'Hash distribution and Revenue '!$B$130:$Q$748,16,0)</f>
        <v>8043210.1609336929</v>
      </c>
      <c r="D695">
        <f>VLOOKUP(B695,'Hash distribution and Revenue '!A697:Q1315,3,0)</f>
        <v>122.0178018</v>
      </c>
      <c r="E695" s="12">
        <f t="shared" si="204"/>
        <v>122017801.8</v>
      </c>
      <c r="F695" s="12">
        <f t="shared" si="210"/>
        <v>1794379.4382352941</v>
      </c>
      <c r="G695">
        <f t="shared" si="208"/>
        <v>137636080.43040001</v>
      </c>
      <c r="H695">
        <f t="shared" si="202"/>
        <v>17479782.214660801</v>
      </c>
      <c r="I695" s="21">
        <f t="shared" si="205"/>
        <v>15085897.530032059</v>
      </c>
      <c r="J695">
        <f t="shared" si="203"/>
        <v>8258164.8258240009</v>
      </c>
      <c r="K695">
        <f t="shared" si="193"/>
        <v>8258164.8258240009</v>
      </c>
      <c r="L695">
        <f t="shared" si="194"/>
        <v>5898689.161302858</v>
      </c>
      <c r="M695">
        <f t="shared" si="195"/>
        <v>4129082.4129120004</v>
      </c>
      <c r="N695">
        <f t="shared" si="209"/>
        <v>7322659.9906066535</v>
      </c>
      <c r="O695">
        <f t="shared" si="198"/>
        <v>4129082.4129120009</v>
      </c>
      <c r="P695" s="12">
        <f t="shared" si="196"/>
        <v>11451742.403518654</v>
      </c>
      <c r="Q695" s="152">
        <f t="shared" si="206"/>
        <v>-3408532.2425849615</v>
      </c>
      <c r="R695" s="152">
        <f t="shared" si="199"/>
        <v>3914127.748021692</v>
      </c>
      <c r="S695" s="150">
        <f t="shared" si="207"/>
        <v>-0.4237775930735202</v>
      </c>
      <c r="T695">
        <f t="shared" si="211"/>
        <v>97859253.186014399</v>
      </c>
      <c r="U695">
        <f t="shared" si="200"/>
        <v>11236787.738628346</v>
      </c>
      <c r="V695">
        <f t="shared" si="197"/>
        <v>8.7088281332935367</v>
      </c>
      <c r="W695">
        <f t="shared" si="201"/>
        <v>8.708828133293536E-3</v>
      </c>
    </row>
    <row r="696" spans="2:23">
      <c r="B696" s="14">
        <v>44075</v>
      </c>
      <c r="C696" s="12">
        <f>VLOOKUP(B696,'Hash distribution and Revenue '!$B$130:$Q$748,16,0)</f>
        <v>8397788.4726088848</v>
      </c>
      <c r="D696">
        <f>VLOOKUP(B696,'Hash distribution and Revenue '!A698:Q1316,3,0)</f>
        <v>122.46284730000001</v>
      </c>
      <c r="E696" s="12">
        <f t="shared" si="204"/>
        <v>122462847.30000001</v>
      </c>
      <c r="F696" s="12">
        <f>E696/90</f>
        <v>1360698.3033333335</v>
      </c>
      <c r="G696">
        <f t="shared" ref="G696:G746" si="212">F696*3.42*24</f>
        <v>111686116.7376</v>
      </c>
      <c r="H696">
        <f t="shared" si="202"/>
        <v>14184136.825675201</v>
      </c>
      <c r="I696" s="21">
        <f t="shared" si="205"/>
        <v>12241596.152417658</v>
      </c>
      <c r="J696">
        <f t="shared" si="203"/>
        <v>6701167.0042559998</v>
      </c>
      <c r="K696">
        <f t="shared" si="193"/>
        <v>6701167.0042559998</v>
      </c>
      <c r="L696">
        <f t="shared" si="194"/>
        <v>4786547.8601828571</v>
      </c>
      <c r="M696">
        <f t="shared" si="195"/>
        <v>3350583.5021279999</v>
      </c>
      <c r="N696">
        <f t="shared" ref="N696:N746" si="213">F696*19300/7/547.5</f>
        <v>6852309.7858664934</v>
      </c>
      <c r="O696">
        <f t="shared" si="198"/>
        <v>3350583.5021279994</v>
      </c>
      <c r="P696" s="12">
        <f t="shared" si="196"/>
        <v>10202893.287994493</v>
      </c>
      <c r="Q696" s="152">
        <f t="shared" si="206"/>
        <v>-1805104.815385608</v>
      </c>
      <c r="R696" s="152">
        <f t="shared" si="199"/>
        <v>5047204.9704808854</v>
      </c>
      <c r="S696" s="150">
        <f t="shared" si="207"/>
        <v>-0.2149500218150682</v>
      </c>
      <c r="T696">
        <f t="shared" si="211"/>
        <v>79408829.000433594</v>
      </c>
      <c r="U696">
        <f t="shared" si="200"/>
        <v>11899514.756347379</v>
      </c>
      <c r="V696">
        <f t="shared" si="197"/>
        <v>6.6732829553470436</v>
      </c>
      <c r="W696">
        <f t="shared" si="201"/>
        <v>6.6732829553470437E-3</v>
      </c>
    </row>
    <row r="697" spans="2:23">
      <c r="B697" s="15">
        <v>44078</v>
      </c>
      <c r="C697" s="12">
        <f>VLOOKUP(B697,'Hash distribution and Revenue '!$B$130:$Q$748,16,0)</f>
        <v>7606045.3767094566</v>
      </c>
      <c r="D697">
        <f>VLOOKUP(B697,'Hash distribution and Revenue '!A699:Q1317,3,0)</f>
        <v>126.3084473</v>
      </c>
      <c r="E697" s="12">
        <f t="shared" si="204"/>
        <v>126308447.3</v>
      </c>
      <c r="F697" s="12">
        <f t="shared" ref="F697:F728" si="214">E697/90</f>
        <v>1403427.1922222222</v>
      </c>
      <c r="G697">
        <f t="shared" si="212"/>
        <v>115193303.93759999</v>
      </c>
      <c r="H697">
        <f t="shared" si="202"/>
        <v>14629549.600075198</v>
      </c>
      <c r="I697" s="21">
        <f t="shared" si="205"/>
        <v>12626008.920874799</v>
      </c>
      <c r="J697">
        <f t="shared" si="203"/>
        <v>6911598.2362559987</v>
      </c>
      <c r="K697">
        <f t="shared" si="193"/>
        <v>6911598.2362559987</v>
      </c>
      <c r="L697">
        <f t="shared" si="194"/>
        <v>4936855.8830399998</v>
      </c>
      <c r="M697">
        <f t="shared" si="195"/>
        <v>3455799.1181279994</v>
      </c>
      <c r="N697">
        <f t="shared" si="213"/>
        <v>7067487.2302384581</v>
      </c>
      <c r="O697">
        <f t="shared" si="198"/>
        <v>3455799.1181279998</v>
      </c>
      <c r="P697" s="12">
        <f t="shared" si="196"/>
        <v>10523286.348366458</v>
      </c>
      <c r="Q697" s="152">
        <f t="shared" si="206"/>
        <v>-2917240.9716570014</v>
      </c>
      <c r="R697" s="152">
        <f t="shared" si="199"/>
        <v>4150246.2585814567</v>
      </c>
      <c r="S697" s="150">
        <f t="shared" si="207"/>
        <v>-0.38354240964561065</v>
      </c>
      <c r="T697">
        <f t="shared" si="211"/>
        <v>81902439.099633589</v>
      </c>
      <c r="U697">
        <f t="shared" si="200"/>
        <v>11217733.488819916</v>
      </c>
      <c r="V697">
        <f t="shared" si="197"/>
        <v>7.3011575093365471</v>
      </c>
      <c r="W697">
        <f t="shared" si="201"/>
        <v>7.3011575093365469E-3</v>
      </c>
    </row>
    <row r="698" spans="2:23">
      <c r="B698" s="15">
        <v>44081</v>
      </c>
      <c r="C698" s="12">
        <f>VLOOKUP(B698,'Hash distribution and Revenue '!$B$130:$Q$748,16,0)</f>
        <v>7347404.5710842665</v>
      </c>
      <c r="D698">
        <f>VLOOKUP(B698,'Hash distribution and Revenue '!A700:Q1318,3,0)</f>
        <v>122.1937595</v>
      </c>
      <c r="E698" s="12">
        <f t="shared" si="204"/>
        <v>122193759.5</v>
      </c>
      <c r="F698" s="12">
        <f t="shared" si="214"/>
        <v>1357708.4388888888</v>
      </c>
      <c r="G698">
        <f t="shared" si="212"/>
        <v>111440708.66399999</v>
      </c>
      <c r="H698">
        <f t="shared" si="202"/>
        <v>14152970.000327999</v>
      </c>
      <c r="I698" s="21">
        <f t="shared" si="205"/>
        <v>12214697.674636286</v>
      </c>
      <c r="J698">
        <f t="shared" si="203"/>
        <v>6686442.5198399993</v>
      </c>
      <c r="K698">
        <f t="shared" si="193"/>
        <v>6686442.5198399993</v>
      </c>
      <c r="L698">
        <f t="shared" si="194"/>
        <v>4776030.3713142853</v>
      </c>
      <c r="M698">
        <f t="shared" si="195"/>
        <v>3343221.2599199996</v>
      </c>
      <c r="N698">
        <f t="shared" si="213"/>
        <v>6837253.1951873591</v>
      </c>
      <c r="O698">
        <f t="shared" si="198"/>
        <v>3343221.2599200001</v>
      </c>
      <c r="P698" s="12">
        <f t="shared" si="196"/>
        <v>10180474.455107359</v>
      </c>
      <c r="Q698" s="152">
        <f t="shared" si="206"/>
        <v>-2833069.8840230927</v>
      </c>
      <c r="R698" s="152">
        <f t="shared" si="199"/>
        <v>4004183.3111642664</v>
      </c>
      <c r="S698" s="150">
        <f t="shared" si="207"/>
        <v>-0.38558784351860081</v>
      </c>
      <c r="T698">
        <f t="shared" si="211"/>
        <v>79234343.860103995</v>
      </c>
      <c r="U698">
        <f t="shared" si="200"/>
        <v>10841436.506351626</v>
      </c>
      <c r="V698">
        <f t="shared" si="197"/>
        <v>7.3084728037362314</v>
      </c>
      <c r="W698">
        <f t="shared" si="201"/>
        <v>7.3084728037362311E-3</v>
      </c>
    </row>
    <row r="699" spans="2:23">
      <c r="B699" s="15">
        <v>44084</v>
      </c>
      <c r="C699" s="12">
        <f>VLOOKUP(B699,'Hash distribution and Revenue '!$B$130:$Q$748,16,0)</f>
        <v>7687562.6201787498</v>
      </c>
      <c r="D699">
        <f>VLOOKUP(B699,'Hash distribution and Revenue '!A701:Q1319,3,0)</f>
        <v>127.9300892</v>
      </c>
      <c r="E699" s="12">
        <f t="shared" si="204"/>
        <v>127930089.2</v>
      </c>
      <c r="F699" s="12">
        <f t="shared" si="214"/>
        <v>1421445.4355555556</v>
      </c>
      <c r="G699">
        <f t="shared" si="212"/>
        <v>116672241.3504</v>
      </c>
      <c r="H699">
        <f t="shared" si="202"/>
        <v>14817374.651500801</v>
      </c>
      <c r="I699" s="21">
        <f t="shared" si="205"/>
        <v>12788111.025156343</v>
      </c>
      <c r="J699">
        <f t="shared" si="203"/>
        <v>7000334.4810239999</v>
      </c>
      <c r="K699">
        <f t="shared" si="193"/>
        <v>7000334.4810239999</v>
      </c>
      <c r="L699">
        <f t="shared" si="194"/>
        <v>5000238.9150171429</v>
      </c>
      <c r="M699">
        <f t="shared" si="195"/>
        <v>3500167.2405119999</v>
      </c>
      <c r="N699">
        <f t="shared" si="213"/>
        <v>7158224.8939914489</v>
      </c>
      <c r="O699">
        <f t="shared" si="198"/>
        <v>3500167.2405119995</v>
      </c>
      <c r="P699" s="12">
        <f t="shared" si="196"/>
        <v>10658392.134503448</v>
      </c>
      <c r="Q699" s="152">
        <f t="shared" si="206"/>
        <v>-2970829.5143246986</v>
      </c>
      <c r="R699" s="152">
        <f t="shared" si="199"/>
        <v>4187395.3796667503</v>
      </c>
      <c r="S699" s="150">
        <f t="shared" si="207"/>
        <v>-0.38644621983653143</v>
      </c>
      <c r="T699">
        <f t="shared" si="211"/>
        <v>82953963.600134403</v>
      </c>
      <c r="U699">
        <f t="shared" si="200"/>
        <v>11345620.273658199</v>
      </c>
      <c r="V699">
        <f t="shared" si="197"/>
        <v>7.3115406297118497</v>
      </c>
      <c r="W699">
        <f t="shared" si="201"/>
        <v>7.3115406297118496E-3</v>
      </c>
    </row>
    <row r="700" spans="2:23">
      <c r="B700" s="15">
        <v>44087</v>
      </c>
      <c r="C700" s="12">
        <f>VLOOKUP(B700,'Hash distribution and Revenue '!$B$130:$Q$748,16,0)</f>
        <v>7894421.7877948349</v>
      </c>
      <c r="D700">
        <f>VLOOKUP(B700,'Hash distribution and Revenue '!A702:Q1320,3,0)</f>
        <v>131.8735897</v>
      </c>
      <c r="E700" s="12">
        <f t="shared" si="204"/>
        <v>131873589.7</v>
      </c>
      <c r="F700" s="12">
        <f t="shared" si="214"/>
        <v>1465262.1077777778</v>
      </c>
      <c r="G700">
        <f t="shared" si="212"/>
        <v>120268713.8064</v>
      </c>
      <c r="H700">
        <f t="shared" si="202"/>
        <v>15274126.6534128</v>
      </c>
      <c r="I700" s="21">
        <f t="shared" si="205"/>
        <v>13182310.095422914</v>
      </c>
      <c r="J700">
        <f t="shared" si="203"/>
        <v>7216122.8283839999</v>
      </c>
      <c r="K700">
        <f t="shared" si="193"/>
        <v>7216122.8283839999</v>
      </c>
      <c r="L700">
        <f t="shared" si="194"/>
        <v>5154373.4488457143</v>
      </c>
      <c r="M700">
        <f t="shared" si="195"/>
        <v>3608061.4141919999</v>
      </c>
      <c r="N700">
        <f t="shared" si="213"/>
        <v>7378880.2818293832</v>
      </c>
      <c r="O700">
        <f t="shared" si="198"/>
        <v>3608061.4141920004</v>
      </c>
      <c r="P700" s="12">
        <f t="shared" si="196"/>
        <v>10986941.696021384</v>
      </c>
      <c r="Q700" s="152">
        <f t="shared" si="206"/>
        <v>-3092519.9082265487</v>
      </c>
      <c r="R700" s="152">
        <f t="shared" si="199"/>
        <v>4286360.3736028345</v>
      </c>
      <c r="S700" s="150">
        <f t="shared" si="207"/>
        <v>-0.39173482128960185</v>
      </c>
      <c r="T700">
        <f t="shared" si="211"/>
        <v>85511055.516350403</v>
      </c>
      <c r="U700">
        <f t="shared" si="200"/>
        <v>11665240.655432217</v>
      </c>
      <c r="V700">
        <f t="shared" si="197"/>
        <v>7.3304150374754595</v>
      </c>
      <c r="W700">
        <f t="shared" si="201"/>
        <v>7.3304150374754592E-3</v>
      </c>
    </row>
    <row r="701" spans="2:23">
      <c r="B701" s="15">
        <v>44090</v>
      </c>
      <c r="C701" s="12">
        <f>VLOOKUP(B701,'Hash distribution and Revenue '!$B$130:$Q$748,16,0)</f>
        <v>8685849.4299907107</v>
      </c>
      <c r="D701">
        <f>VLOOKUP(B701,'Hash distribution and Revenue '!A703:Q1321,3,0)</f>
        <v>136.48569209999999</v>
      </c>
      <c r="E701" s="12">
        <f t="shared" si="204"/>
        <v>136485692.09999999</v>
      </c>
      <c r="F701" s="12">
        <f t="shared" si="214"/>
        <v>1516507.69</v>
      </c>
      <c r="G701">
        <f t="shared" si="212"/>
        <v>124474951.1952</v>
      </c>
      <c r="H701">
        <f t="shared" si="202"/>
        <v>15808318.801790399</v>
      </c>
      <c r="I701" s="21">
        <f t="shared" si="205"/>
        <v>13643343.757788172</v>
      </c>
      <c r="J701">
        <f t="shared" si="203"/>
        <v>7468497.0717119994</v>
      </c>
      <c r="K701">
        <f t="shared" si="193"/>
        <v>7468497.0717119994</v>
      </c>
      <c r="L701">
        <f t="shared" si="194"/>
        <v>5334640.7655085716</v>
      </c>
      <c r="M701">
        <f t="shared" si="195"/>
        <v>3734248.5358559997</v>
      </c>
      <c r="N701">
        <f t="shared" si="213"/>
        <v>7636946.7493802998</v>
      </c>
      <c r="O701">
        <f t="shared" si="198"/>
        <v>3734248.5358559992</v>
      </c>
      <c r="P701" s="12">
        <f t="shared" si="196"/>
        <v>11371195.285236299</v>
      </c>
      <c r="Q701" s="152">
        <f t="shared" si="206"/>
        <v>-2685345.8552455883</v>
      </c>
      <c r="R701" s="152">
        <f t="shared" si="199"/>
        <v>4951600.8941347115</v>
      </c>
      <c r="S701" s="150">
        <f t="shared" si="207"/>
        <v>-0.30916329794683767</v>
      </c>
      <c r="T701">
        <f t="shared" si="211"/>
        <v>88501690.299787194</v>
      </c>
      <c r="U701">
        <f t="shared" si="200"/>
        <v>12588547.643515011</v>
      </c>
      <c r="V701">
        <f t="shared" si="197"/>
        <v>7.0303336656456024</v>
      </c>
      <c r="W701">
        <f t="shared" si="201"/>
        <v>7.0303336656456026E-3</v>
      </c>
    </row>
    <row r="702" spans="2:23">
      <c r="B702" s="15">
        <v>44093</v>
      </c>
      <c r="C702" s="12">
        <f>VLOOKUP(B702,'Hash distribution and Revenue '!$B$130:$Q$748,16,0)</f>
        <v>8994348.0384903662</v>
      </c>
      <c r="D702">
        <f>VLOOKUP(B702,'Hash distribution and Revenue '!A704:Q1322,3,0)</f>
        <v>139.81160700000001</v>
      </c>
      <c r="E702" s="12">
        <f t="shared" si="204"/>
        <v>139811607</v>
      </c>
      <c r="F702" s="12">
        <f t="shared" si="214"/>
        <v>1553462.3</v>
      </c>
      <c r="G702">
        <f t="shared" si="212"/>
        <v>127508185.58399999</v>
      </c>
      <c r="H702">
        <f t="shared" si="202"/>
        <v>16193539.569168</v>
      </c>
      <c r="I702" s="21">
        <f t="shared" si="205"/>
        <v>13975807.912760571</v>
      </c>
      <c r="J702">
        <f t="shared" si="203"/>
        <v>7650491.1350399991</v>
      </c>
      <c r="K702">
        <f t="shared" si="193"/>
        <v>7650491.1350399991</v>
      </c>
      <c r="L702">
        <f t="shared" si="194"/>
        <v>5464636.5250285715</v>
      </c>
      <c r="M702">
        <f t="shared" si="195"/>
        <v>3825245.5675199996</v>
      </c>
      <c r="N702">
        <f t="shared" si="213"/>
        <v>7823045.6333985645</v>
      </c>
      <c r="O702">
        <f t="shared" si="198"/>
        <v>3825245.56752</v>
      </c>
      <c r="P702" s="12">
        <f t="shared" si="196"/>
        <v>11648291.200918565</v>
      </c>
      <c r="Q702" s="152">
        <f t="shared" si="206"/>
        <v>-2653943.1624281984</v>
      </c>
      <c r="R702" s="152">
        <f t="shared" si="199"/>
        <v>5169102.4709703662</v>
      </c>
      <c r="S702" s="150">
        <f t="shared" si="207"/>
        <v>-0.29506787496669329</v>
      </c>
      <c r="T702">
        <f t="shared" si="211"/>
        <v>90658319.950223982</v>
      </c>
      <c r="U702">
        <f t="shared" si="200"/>
        <v>12992148.104368931</v>
      </c>
      <c r="V702">
        <f t="shared" si="197"/>
        <v>6.9779315338729768</v>
      </c>
      <c r="W702">
        <f t="shared" si="201"/>
        <v>6.9779315338729768E-3</v>
      </c>
    </row>
    <row r="703" spans="2:23">
      <c r="B703" s="15">
        <v>44096</v>
      </c>
      <c r="C703" s="12">
        <f>VLOOKUP(B703,'Hash distribution and Revenue '!$B$130:$Q$748,16,0)</f>
        <v>7677958.35742037</v>
      </c>
      <c r="D703">
        <f>VLOOKUP(B703,'Hash distribution and Revenue '!A705:Q1323,3,0)</f>
        <v>139.9045059</v>
      </c>
      <c r="E703" s="12">
        <f t="shared" si="204"/>
        <v>139904505.90000001</v>
      </c>
      <c r="F703" s="12">
        <f t="shared" si="214"/>
        <v>1554494.51</v>
      </c>
      <c r="G703">
        <f t="shared" si="212"/>
        <v>127592909.38080001</v>
      </c>
      <c r="H703">
        <f t="shared" si="202"/>
        <v>16204299.491361601</v>
      </c>
      <c r="I703" s="21">
        <f t="shared" si="205"/>
        <v>13985094.246059829</v>
      </c>
      <c r="J703">
        <f t="shared" si="203"/>
        <v>7655574.5628479999</v>
      </c>
      <c r="K703">
        <f t="shared" si="193"/>
        <v>7655574.5628479999</v>
      </c>
      <c r="L703">
        <f t="shared" si="194"/>
        <v>5468267.5448914291</v>
      </c>
      <c r="M703">
        <f t="shared" si="195"/>
        <v>3827787.2814239999</v>
      </c>
      <c r="N703">
        <f t="shared" si="213"/>
        <v>7828243.7163731251</v>
      </c>
      <c r="O703">
        <f t="shared" si="198"/>
        <v>3827787.281423999</v>
      </c>
      <c r="P703" s="12">
        <f t="shared" si="196"/>
        <v>11656030.997797124</v>
      </c>
      <c r="Q703" s="152">
        <f t="shared" si="206"/>
        <v>-3978072.6403767541</v>
      </c>
      <c r="R703" s="152">
        <f t="shared" si="199"/>
        <v>3850171.075996371</v>
      </c>
      <c r="S703" s="150">
        <f t="shared" si="207"/>
        <v>-0.51811594374331849</v>
      </c>
      <c r="T703">
        <f t="shared" si="211"/>
        <v>90718558.569748804</v>
      </c>
      <c r="U703">
        <f t="shared" si="200"/>
        <v>11678414.792369496</v>
      </c>
      <c r="V703">
        <f t="shared" si="197"/>
        <v>7.7680541565472545</v>
      </c>
      <c r="W703">
        <f t="shared" si="201"/>
        <v>7.7680541565472543E-3</v>
      </c>
    </row>
    <row r="704" spans="2:23">
      <c r="B704" s="15">
        <v>44099</v>
      </c>
      <c r="C704" s="12">
        <f>VLOOKUP(B704,'Hash distribution and Revenue '!$B$130:$Q$748,16,0)</f>
        <v>7627189.5865993453</v>
      </c>
      <c r="D704">
        <f>VLOOKUP(B704,'Hash distribution and Revenue '!A706:Q1324,3,0)</f>
        <v>136.97441309999999</v>
      </c>
      <c r="E704" s="12">
        <f t="shared" si="204"/>
        <v>136974413.09999999</v>
      </c>
      <c r="F704" s="12">
        <f t="shared" si="214"/>
        <v>1521937.9233333333</v>
      </c>
      <c r="G704">
        <f t="shared" si="212"/>
        <v>124920664.74720001</v>
      </c>
      <c r="H704">
        <f t="shared" si="202"/>
        <v>15864924.422894401</v>
      </c>
      <c r="I704" s="21">
        <f t="shared" si="205"/>
        <v>13692197.146755602</v>
      </c>
      <c r="J704">
        <f t="shared" si="203"/>
        <v>7495239.8848320004</v>
      </c>
      <c r="K704">
        <f t="shared" si="193"/>
        <v>7495239.8848320004</v>
      </c>
      <c r="L704">
        <f t="shared" si="194"/>
        <v>5353742.7748800004</v>
      </c>
      <c r="M704">
        <f t="shared" si="195"/>
        <v>3747619.9424160002</v>
      </c>
      <c r="N704">
        <f t="shared" si="213"/>
        <v>7664292.7385083707</v>
      </c>
      <c r="O704">
        <f t="shared" si="198"/>
        <v>3747619.9424160002</v>
      </c>
      <c r="P704" s="12">
        <f t="shared" si="196"/>
        <v>11411912.680924371</v>
      </c>
      <c r="Q704" s="152">
        <f t="shared" si="206"/>
        <v>-3784723.0943250256</v>
      </c>
      <c r="R704" s="152">
        <f t="shared" si="199"/>
        <v>3879569.6441833451</v>
      </c>
      <c r="S704" s="150">
        <f t="shared" si="207"/>
        <v>-0.49621463467679189</v>
      </c>
      <c r="T704">
        <f t="shared" si="211"/>
        <v>88818592.635259211</v>
      </c>
      <c r="U704">
        <f t="shared" si="200"/>
        <v>11543862.382691715</v>
      </c>
      <c r="V704">
        <f t="shared" si="197"/>
        <v>7.6940100020968138</v>
      </c>
      <c r="W704">
        <f t="shared" si="201"/>
        <v>7.6940100020968134E-3</v>
      </c>
    </row>
    <row r="705" spans="2:23">
      <c r="B705" s="15">
        <v>44102</v>
      </c>
      <c r="C705" s="12">
        <f>VLOOKUP(B705,'Hash distribution and Revenue '!$B$130:$Q$748,16,0)</f>
        <v>7747490.0330460388</v>
      </c>
      <c r="D705">
        <f>VLOOKUP(B705,'Hash distribution and Revenue '!A707:Q1325,3,0)</f>
        <v>138.914906</v>
      </c>
      <c r="E705" s="12">
        <f t="shared" si="204"/>
        <v>138914906</v>
      </c>
      <c r="F705" s="12">
        <f t="shared" si="214"/>
        <v>1543498.9555555556</v>
      </c>
      <c r="G705">
        <f t="shared" si="212"/>
        <v>126690394.27200001</v>
      </c>
      <c r="H705">
        <f t="shared" si="202"/>
        <v>16089680.072544003</v>
      </c>
      <c r="I705" s="21">
        <f t="shared" si="205"/>
        <v>13886172.14359886</v>
      </c>
      <c r="J705">
        <f t="shared" si="203"/>
        <v>7601423.656320001</v>
      </c>
      <c r="K705">
        <f t="shared" ref="K705:K746" si="215">G705*$K$2</f>
        <v>7601423.656320001</v>
      </c>
      <c r="L705">
        <f t="shared" ref="L705:L746" si="216">G705*$L$2</f>
        <v>5429588.3259428581</v>
      </c>
      <c r="M705">
        <f t="shared" ref="M705:M746" si="217">G705*$M$2</f>
        <v>3800711.8281600005</v>
      </c>
      <c r="N705">
        <f t="shared" si="213"/>
        <v>7772871.4526346307</v>
      </c>
      <c r="O705">
        <f t="shared" si="198"/>
        <v>3800711.828160001</v>
      </c>
      <c r="P705" s="12">
        <f t="shared" ref="P705:P746" si="218">M705+N705</f>
        <v>11573583.280794632</v>
      </c>
      <c r="Q705" s="152">
        <f t="shared" si="206"/>
        <v>-3826093.2477485929</v>
      </c>
      <c r="R705" s="152">
        <f t="shared" si="199"/>
        <v>3946778.2048860379</v>
      </c>
      <c r="S705" s="150">
        <f t="shared" si="207"/>
        <v>-0.49384939269735445</v>
      </c>
      <c r="T705">
        <f t="shared" si="211"/>
        <v>90076870.327392012</v>
      </c>
      <c r="U705">
        <f t="shared" si="200"/>
        <v>11719649.657520669</v>
      </c>
      <c r="V705">
        <f t="shared" ref="V705:V746" si="219">T705/U705</f>
        <v>7.6859695434315638</v>
      </c>
      <c r="W705">
        <f t="shared" si="201"/>
        <v>7.6859695434315636E-3</v>
      </c>
    </row>
    <row r="706" spans="2:23">
      <c r="B706" s="15">
        <v>44105</v>
      </c>
      <c r="C706" s="12">
        <f>VLOOKUP(B706,'Hash distribution and Revenue '!$B$130:$Q$748,16,0)</f>
        <v>7737027.8547384916</v>
      </c>
      <c r="D706">
        <f>VLOOKUP(B706,'Hash distribution and Revenue '!A708:Q1326,3,0)</f>
        <v>139.90564470000001</v>
      </c>
      <c r="E706" s="12">
        <f t="shared" si="204"/>
        <v>139905644.70000002</v>
      </c>
      <c r="F706" s="12">
        <f t="shared" si="214"/>
        <v>1554507.1633333336</v>
      </c>
      <c r="G706">
        <f t="shared" si="212"/>
        <v>127593947.96640001</v>
      </c>
      <c r="H706">
        <f t="shared" si="202"/>
        <v>16204431.391732803</v>
      </c>
      <c r="I706" s="21">
        <f t="shared" si="205"/>
        <v>13985208.082460059</v>
      </c>
      <c r="J706">
        <f t="shared" si="203"/>
        <v>7655636.8779840004</v>
      </c>
      <c r="K706">
        <f t="shared" si="215"/>
        <v>7655636.8779840004</v>
      </c>
      <c r="L706">
        <f t="shared" si="216"/>
        <v>5468312.0557028577</v>
      </c>
      <c r="M706">
        <f t="shared" si="217"/>
        <v>3827818.4389920002</v>
      </c>
      <c r="N706">
        <f t="shared" si="213"/>
        <v>7828307.4370080456</v>
      </c>
      <c r="O706">
        <f t="shared" ref="O706:O746" si="220">P706-N706</f>
        <v>3827818.4389920011</v>
      </c>
      <c r="P706" s="12">
        <f t="shared" si="218"/>
        <v>11656125.876000047</v>
      </c>
      <c r="Q706" s="152">
        <f t="shared" si="206"/>
        <v>-3919098.0212615551</v>
      </c>
      <c r="R706" s="152">
        <f t="shared" ref="R706:R746" si="221">C706-O706</f>
        <v>3909209.4157464905</v>
      </c>
      <c r="S706" s="150">
        <f t="shared" si="207"/>
        <v>-0.50653792319764357</v>
      </c>
      <c r="T706">
        <f t="shared" si="211"/>
        <v>90719297.004110411</v>
      </c>
      <c r="U706">
        <f t="shared" ref="U706:U746" si="222">N706+R706</f>
        <v>11737516.852754537</v>
      </c>
      <c r="V706">
        <f t="shared" si="219"/>
        <v>7.7290024919385383</v>
      </c>
      <c r="W706">
        <f t="shared" ref="W706:W746" si="223">V706/1000</f>
        <v>7.7290024919385381E-3</v>
      </c>
    </row>
    <row r="707" spans="2:23">
      <c r="B707" s="15">
        <v>44108</v>
      </c>
      <c r="C707" s="12">
        <f>VLOOKUP(B707,'Hash distribution and Revenue '!$B$130:$Q$748,16,0)</f>
        <v>7536139.9582604822</v>
      </c>
      <c r="D707">
        <f>VLOOKUP(B707,'Hash distribution and Revenue '!A709:Q1327,3,0)</f>
        <v>135.516448</v>
      </c>
      <c r="E707" s="12">
        <f t="shared" si="204"/>
        <v>135516448</v>
      </c>
      <c r="F707" s="12">
        <f t="shared" si="214"/>
        <v>1505738.3111111112</v>
      </c>
      <c r="G707">
        <f t="shared" si="212"/>
        <v>123591000.57600001</v>
      </c>
      <c r="H707">
        <f t="shared" si="202"/>
        <v>15696057.073152</v>
      </c>
      <c r="I707" s="21">
        <f t="shared" si="205"/>
        <v>13546456.455990858</v>
      </c>
      <c r="J707">
        <f t="shared" si="203"/>
        <v>7415460.0345599996</v>
      </c>
      <c r="K707">
        <f t="shared" si="215"/>
        <v>7415460.0345599996</v>
      </c>
      <c r="L707">
        <f t="shared" si="216"/>
        <v>5296757.1675428571</v>
      </c>
      <c r="M707">
        <f t="shared" si="217"/>
        <v>3707730.0172799998</v>
      </c>
      <c r="N707">
        <f t="shared" si="213"/>
        <v>7582713.4780024644</v>
      </c>
      <c r="O707">
        <f t="shared" si="220"/>
        <v>3707730.0172799993</v>
      </c>
      <c r="P707" s="12">
        <f t="shared" si="218"/>
        <v>11290443.495282464</v>
      </c>
      <c r="Q707" s="152">
        <f t="shared" si="206"/>
        <v>-3754303.5370219816</v>
      </c>
      <c r="R707" s="152">
        <f t="shared" si="221"/>
        <v>3828409.9409804828</v>
      </c>
      <c r="S707" s="150">
        <f t="shared" si="207"/>
        <v>-0.49817327674585316</v>
      </c>
      <c r="T707">
        <f t="shared" si="211"/>
        <v>87873201.409536004</v>
      </c>
      <c r="U707">
        <f t="shared" si="222"/>
        <v>11411123.418982947</v>
      </c>
      <c r="V707">
        <f t="shared" si="219"/>
        <v>7.7006617300584752</v>
      </c>
      <c r="W707">
        <f t="shared" si="223"/>
        <v>7.7006617300584756E-3</v>
      </c>
    </row>
    <row r="708" spans="2:23">
      <c r="B708" s="15">
        <v>44111</v>
      </c>
      <c r="C708" s="12">
        <f>VLOOKUP(B708,'Hash distribution and Revenue '!$B$130:$Q$748,16,0)</f>
        <v>7671213.089552002</v>
      </c>
      <c r="D708">
        <f>VLOOKUP(B708,'Hash distribution and Revenue '!A710:Q1328,3,0)</f>
        <v>137.95324840000001</v>
      </c>
      <c r="E708" s="12">
        <f t="shared" si="204"/>
        <v>137953248.40000001</v>
      </c>
      <c r="F708" s="12">
        <f t="shared" si="214"/>
        <v>1532813.8711111112</v>
      </c>
      <c r="G708">
        <f t="shared" si="212"/>
        <v>125813362.54080001</v>
      </c>
      <c r="H708">
        <f t="shared" si="202"/>
        <v>15978297.042681601</v>
      </c>
      <c r="I708" s="21">
        <f t="shared" si="205"/>
        <v>13790043.201346973</v>
      </c>
      <c r="J708">
        <f t="shared" si="203"/>
        <v>7548801.752448</v>
      </c>
      <c r="K708">
        <f t="shared" si="215"/>
        <v>7548801.752448</v>
      </c>
      <c r="L708">
        <f t="shared" si="216"/>
        <v>5392001.2517485721</v>
      </c>
      <c r="M708">
        <f t="shared" si="217"/>
        <v>3774400.876224</v>
      </c>
      <c r="N708">
        <f t="shared" si="213"/>
        <v>7719062.6777415387</v>
      </c>
      <c r="O708">
        <f t="shared" si="220"/>
        <v>3774400.876224</v>
      </c>
      <c r="P708" s="12">
        <f t="shared" si="218"/>
        <v>11493463.553965539</v>
      </c>
      <c r="Q708" s="152">
        <f t="shared" si="206"/>
        <v>-3822250.4644135367</v>
      </c>
      <c r="R708" s="152">
        <f t="shared" si="221"/>
        <v>3896812.213328002</v>
      </c>
      <c r="S708" s="150">
        <f t="shared" si="207"/>
        <v>-0.49825893503327984</v>
      </c>
      <c r="T708">
        <f t="shared" si="211"/>
        <v>89453300.766508803</v>
      </c>
      <c r="U708">
        <f t="shared" si="222"/>
        <v>11615874.891069541</v>
      </c>
      <c r="V708">
        <f t="shared" si="219"/>
        <v>7.7009524986604188</v>
      </c>
      <c r="W708">
        <f t="shared" si="223"/>
        <v>7.700952498660419E-3</v>
      </c>
    </row>
    <row r="709" spans="2:23">
      <c r="B709" s="15">
        <v>44114</v>
      </c>
      <c r="C709" s="12">
        <f>VLOOKUP(B709,'Hash distribution and Revenue '!$B$130:$Q$748,16,0)</f>
        <v>8296917.2572227539</v>
      </c>
      <c r="D709">
        <f>VLOOKUP(B709,'Hash distribution and Revenue '!A711:Q1329,3,0)</f>
        <v>140.9186952</v>
      </c>
      <c r="E709" s="12">
        <f t="shared" si="204"/>
        <v>140918695.19999999</v>
      </c>
      <c r="F709" s="12">
        <f t="shared" si="214"/>
        <v>1565763.2799999998</v>
      </c>
      <c r="G709">
        <f t="shared" si="212"/>
        <v>128517850.02239999</v>
      </c>
      <c r="H709">
        <f t="shared" si="202"/>
        <v>16321766.952844799</v>
      </c>
      <c r="I709" s="21">
        <f t="shared" si="205"/>
        <v>14086474.347098056</v>
      </c>
      <c r="J709">
        <f t="shared" si="203"/>
        <v>7711071.0013439991</v>
      </c>
      <c r="K709">
        <f t="shared" si="215"/>
        <v>7711071.0013439991</v>
      </c>
      <c r="L709">
        <f t="shared" si="216"/>
        <v>5507907.8581028571</v>
      </c>
      <c r="M709">
        <f t="shared" si="217"/>
        <v>3855535.5006719995</v>
      </c>
      <c r="N709">
        <f t="shared" si="213"/>
        <v>7884991.8601435078</v>
      </c>
      <c r="O709">
        <f t="shared" si="220"/>
        <v>3855535.5006719986</v>
      </c>
      <c r="P709" s="12">
        <f t="shared" si="218"/>
        <v>11740527.360815506</v>
      </c>
      <c r="Q709" s="152">
        <f t="shared" si="206"/>
        <v>-3443610.1035927525</v>
      </c>
      <c r="R709" s="152">
        <f t="shared" si="221"/>
        <v>4441381.7565507554</v>
      </c>
      <c r="S709" s="150">
        <f t="shared" si="207"/>
        <v>-0.41504693813777288</v>
      </c>
      <c r="T709">
        <f t="shared" si="211"/>
        <v>91376191.365926385</v>
      </c>
      <c r="U709">
        <f t="shared" si="222"/>
        <v>12326373.616694264</v>
      </c>
      <c r="V709">
        <f t="shared" si="219"/>
        <v>7.4130635828018994</v>
      </c>
      <c r="W709">
        <f t="shared" si="223"/>
        <v>7.4130635828018997E-3</v>
      </c>
    </row>
    <row r="710" spans="2:23">
      <c r="B710" s="15">
        <v>44117</v>
      </c>
      <c r="C710" s="12">
        <f>VLOOKUP(B710,'Hash distribution and Revenue '!$B$130:$Q$748,16,0)</f>
        <v>8226647.9999650689</v>
      </c>
      <c r="D710">
        <f>VLOOKUP(B710,'Hash distribution and Revenue '!A712:Q1330,3,0)</f>
        <v>138.1410889</v>
      </c>
      <c r="E710" s="12">
        <f t="shared" si="204"/>
        <v>138141088.90000001</v>
      </c>
      <c r="F710" s="12">
        <f t="shared" si="214"/>
        <v>1534900.9877777779</v>
      </c>
      <c r="G710">
        <f t="shared" si="212"/>
        <v>125984673.0768</v>
      </c>
      <c r="H710">
        <f t="shared" ref="H710:H746" si="224">G710*0.127</f>
        <v>16000053.480753601</v>
      </c>
      <c r="I710" s="21">
        <f t="shared" si="205"/>
        <v>13808820.059739258</v>
      </c>
      <c r="J710">
        <f t="shared" ref="J710:J746" si="225">G710*0.06</f>
        <v>7559080.3846079996</v>
      </c>
      <c r="K710">
        <f t="shared" si="215"/>
        <v>7559080.3846079996</v>
      </c>
      <c r="L710">
        <f t="shared" si="216"/>
        <v>5399343.1318628574</v>
      </c>
      <c r="M710">
        <f t="shared" si="217"/>
        <v>3779540.1923039998</v>
      </c>
      <c r="N710">
        <f t="shared" si="213"/>
        <v>7729573.1413205778</v>
      </c>
      <c r="O710">
        <f t="shared" si="220"/>
        <v>3779540.1923039993</v>
      </c>
      <c r="P710" s="12">
        <f t="shared" si="218"/>
        <v>11509113.333624577</v>
      </c>
      <c r="Q710" s="152">
        <f t="shared" si="206"/>
        <v>-3282465.3336595083</v>
      </c>
      <c r="R710" s="152">
        <f t="shared" si="221"/>
        <v>4447107.8076610696</v>
      </c>
      <c r="S710" s="150">
        <f t="shared" si="207"/>
        <v>-0.3990039848153763</v>
      </c>
      <c r="T710">
        <f t="shared" si="211"/>
        <v>89575102.557604805</v>
      </c>
      <c r="U710">
        <f t="shared" si="222"/>
        <v>12176680.948981646</v>
      </c>
      <c r="V710">
        <f t="shared" si="219"/>
        <v>7.3562823016313077</v>
      </c>
      <c r="W710">
        <f t="shared" si="223"/>
        <v>7.3562823016313081E-3</v>
      </c>
    </row>
    <row r="711" spans="2:23">
      <c r="B711" s="15">
        <v>44120</v>
      </c>
      <c r="C711" s="12">
        <f>VLOOKUP(B711,'Hash distribution and Revenue '!$B$130:$Q$748,16,0)</f>
        <v>8499677.2264570463</v>
      </c>
      <c r="D711">
        <f>VLOOKUP(B711,'Hash distribution and Revenue '!A713:Q1331,3,0)</f>
        <v>144.0340123</v>
      </c>
      <c r="E711" s="12">
        <f t="shared" ref="E711:E746" si="226">D711*1000000</f>
        <v>144034012.30000001</v>
      </c>
      <c r="F711" s="12">
        <f t="shared" si="214"/>
        <v>1600377.9144444445</v>
      </c>
      <c r="G711">
        <f t="shared" si="212"/>
        <v>131359019.21760002</v>
      </c>
      <c r="H711">
        <f t="shared" si="224"/>
        <v>16682595.440635202</v>
      </c>
      <c r="I711" s="21">
        <f t="shared" ref="I711:I746" si="227">G711*$I$5</f>
        <v>14397886.78495766</v>
      </c>
      <c r="J711">
        <f t="shared" si="225"/>
        <v>7881541.1530560004</v>
      </c>
      <c r="K711">
        <f t="shared" si="215"/>
        <v>7881541.1530560004</v>
      </c>
      <c r="L711">
        <f t="shared" si="216"/>
        <v>5629672.2521828581</v>
      </c>
      <c r="M711">
        <f t="shared" si="217"/>
        <v>3940770.5765280002</v>
      </c>
      <c r="N711">
        <f t="shared" si="213"/>
        <v>8059306.9142277306</v>
      </c>
      <c r="O711">
        <f t="shared" si="220"/>
        <v>3940770.5765280006</v>
      </c>
      <c r="P711" s="12">
        <f t="shared" si="218"/>
        <v>12000077.490755731</v>
      </c>
      <c r="Q711" s="152">
        <f t="shared" ref="Q711:Q746" si="228">C711-P711</f>
        <v>-3500400.2642986849</v>
      </c>
      <c r="R711" s="152">
        <f t="shared" si="221"/>
        <v>4558906.6499290457</v>
      </c>
      <c r="S711" s="150">
        <f t="shared" ref="S711:S746" si="229">(C711-P711)/C711</f>
        <v>-0.41182743427043883</v>
      </c>
      <c r="T711">
        <f t="shared" si="211"/>
        <v>93396262.663713604</v>
      </c>
      <c r="U711">
        <f t="shared" si="222"/>
        <v>12618213.564156776</v>
      </c>
      <c r="V711">
        <f t="shared" si="219"/>
        <v>7.4017024825934534</v>
      </c>
      <c r="W711">
        <f t="shared" si="223"/>
        <v>7.4017024825934535E-3</v>
      </c>
    </row>
    <row r="712" spans="2:23">
      <c r="B712" s="15">
        <v>44123</v>
      </c>
      <c r="C712" s="12">
        <f>VLOOKUP(B712,'Hash distribution and Revenue '!$B$130:$Q$748,16,0)</f>
        <v>8651437.740801556</v>
      </c>
      <c r="D712">
        <f>VLOOKUP(B712,'Hash distribution and Revenue '!A714:Q1332,3,0)</f>
        <v>146.48494400000001</v>
      </c>
      <c r="E712" s="12">
        <f t="shared" si="226"/>
        <v>146484944</v>
      </c>
      <c r="F712" s="12">
        <f t="shared" si="214"/>
        <v>1627610.4888888889</v>
      </c>
      <c r="G712">
        <f t="shared" si="212"/>
        <v>133594268.92799999</v>
      </c>
      <c r="H712">
        <f t="shared" si="224"/>
        <v>16966472.153855998</v>
      </c>
      <c r="I712" s="21">
        <f t="shared" si="227"/>
        <v>14642886.119286856</v>
      </c>
      <c r="J712">
        <f t="shared" si="225"/>
        <v>8015656.1356799994</v>
      </c>
      <c r="K712">
        <f t="shared" si="215"/>
        <v>8015656.1356799994</v>
      </c>
      <c r="L712">
        <f t="shared" si="216"/>
        <v>5725468.6683428567</v>
      </c>
      <c r="M712">
        <f t="shared" si="217"/>
        <v>4007828.0678399997</v>
      </c>
      <c r="N712">
        <f t="shared" si="213"/>
        <v>8196446.819453503</v>
      </c>
      <c r="O712">
        <f t="shared" si="220"/>
        <v>4007828.0678399997</v>
      </c>
      <c r="P712" s="12">
        <f t="shared" si="218"/>
        <v>12204274.887293503</v>
      </c>
      <c r="Q712" s="152">
        <f t="shared" si="228"/>
        <v>-3552837.1464919467</v>
      </c>
      <c r="R712" s="152">
        <f t="shared" si="221"/>
        <v>4643609.6729615564</v>
      </c>
      <c r="S712" s="150">
        <f t="shared" si="229"/>
        <v>-0.4106643604144779</v>
      </c>
      <c r="T712">
        <f t="shared" si="211"/>
        <v>94985525.207807988</v>
      </c>
      <c r="U712">
        <f t="shared" si="222"/>
        <v>12840056.492415059</v>
      </c>
      <c r="V712">
        <f t="shared" si="219"/>
        <v>7.3975940264685205</v>
      </c>
      <c r="W712">
        <f t="shared" si="223"/>
        <v>7.3975940264685205E-3</v>
      </c>
    </row>
    <row r="713" spans="2:23">
      <c r="B713" s="15">
        <v>44126</v>
      </c>
      <c r="C713" s="12">
        <f>VLOOKUP(B713,'Hash distribution and Revenue '!$B$130:$Q$748,16,0)</f>
        <v>9089259.5292629302</v>
      </c>
      <c r="D713">
        <f>VLOOKUP(B713,'Hash distribution and Revenue '!A715:Q1333,3,0)</f>
        <v>139.37164609999999</v>
      </c>
      <c r="E713" s="12">
        <f t="shared" si="226"/>
        <v>139371646.09999999</v>
      </c>
      <c r="F713" s="12">
        <f t="shared" si="214"/>
        <v>1548573.8455555555</v>
      </c>
      <c r="G713">
        <f t="shared" si="212"/>
        <v>127106941.24319999</v>
      </c>
      <c r="H713">
        <f t="shared" si="224"/>
        <v>16142581.5378864</v>
      </c>
      <c r="I713" s="21">
        <f t="shared" si="227"/>
        <v>13931828.666977884</v>
      </c>
      <c r="J713">
        <f t="shared" si="225"/>
        <v>7626416.4745919993</v>
      </c>
      <c r="K713">
        <f t="shared" si="215"/>
        <v>7626416.4745919993</v>
      </c>
      <c r="L713">
        <f t="shared" si="216"/>
        <v>5447440.3389942851</v>
      </c>
      <c r="M713">
        <f t="shared" si="217"/>
        <v>3813208.2372959997</v>
      </c>
      <c r="N713">
        <f t="shared" si="213"/>
        <v>7798427.9763136916</v>
      </c>
      <c r="O713">
        <f t="shared" si="220"/>
        <v>3813208.2372960001</v>
      </c>
      <c r="P713" s="12">
        <f t="shared" si="218"/>
        <v>11611636.213609692</v>
      </c>
      <c r="Q713" s="152">
        <f t="shared" si="228"/>
        <v>-2522376.6843467616</v>
      </c>
      <c r="R713" s="152">
        <f t="shared" si="221"/>
        <v>5276051.29196693</v>
      </c>
      <c r="S713" s="150">
        <f t="shared" si="229"/>
        <v>-0.27751179028676137</v>
      </c>
      <c r="T713">
        <f t="shared" si="211"/>
        <v>90373035.22391519</v>
      </c>
      <c r="U713">
        <f t="shared" si="222"/>
        <v>13074479.268280622</v>
      </c>
      <c r="V713">
        <f t="shared" si="219"/>
        <v>6.9121709071171162</v>
      </c>
      <c r="W713">
        <f t="shared" si="223"/>
        <v>6.9121709071171163E-3</v>
      </c>
    </row>
    <row r="714" spans="2:23">
      <c r="B714" s="15">
        <v>44129</v>
      </c>
      <c r="C714" s="12">
        <f>VLOOKUP(B714,'Hash distribution and Revenue '!$B$130:$Q$748,16,0)</f>
        <v>8752557.1041493192</v>
      </c>
      <c r="D714">
        <f>VLOOKUP(B714,'Hash distribution and Revenue '!A716:Q1334,3,0)</f>
        <v>133.53644199999999</v>
      </c>
      <c r="E714" s="12">
        <f t="shared" si="226"/>
        <v>133536442</v>
      </c>
      <c r="F714" s="12">
        <f t="shared" si="214"/>
        <v>1483738.2444444445</v>
      </c>
      <c r="G714">
        <f t="shared" si="212"/>
        <v>121785235.104</v>
      </c>
      <c r="H714">
        <f t="shared" si="224"/>
        <v>15466724.858208001</v>
      </c>
      <c r="I714" s="21">
        <f t="shared" si="227"/>
        <v>13348531.661934858</v>
      </c>
      <c r="J714">
        <f t="shared" si="225"/>
        <v>7307114.1062399996</v>
      </c>
      <c r="K714">
        <f t="shared" si="215"/>
        <v>7307114.1062399996</v>
      </c>
      <c r="L714">
        <f t="shared" si="216"/>
        <v>5219367.2187428577</v>
      </c>
      <c r="M714">
        <f t="shared" si="217"/>
        <v>3653557.0531199998</v>
      </c>
      <c r="N714">
        <f t="shared" si="213"/>
        <v>7471923.8402551282</v>
      </c>
      <c r="O714">
        <f t="shared" si="220"/>
        <v>3653557.0531200003</v>
      </c>
      <c r="P714" s="12">
        <f t="shared" si="218"/>
        <v>11125480.893375129</v>
      </c>
      <c r="Q714" s="152">
        <f t="shared" si="228"/>
        <v>-2372923.7892258093</v>
      </c>
      <c r="R714" s="152">
        <f t="shared" si="221"/>
        <v>5099000.0510293189</v>
      </c>
      <c r="S714" s="150">
        <f t="shared" si="229"/>
        <v>-0.27111206028017559</v>
      </c>
      <c r="T714">
        <f t="shared" si="211"/>
        <v>86589302.158943996</v>
      </c>
      <c r="U714">
        <f t="shared" si="222"/>
        <v>12570923.891284447</v>
      </c>
      <c r="V714">
        <f t="shared" si="219"/>
        <v>6.8880619203316682</v>
      </c>
      <c r="W714">
        <f t="shared" si="223"/>
        <v>6.8880619203316685E-3</v>
      </c>
    </row>
    <row r="715" spans="2:23">
      <c r="B715" s="15">
        <v>44132</v>
      </c>
      <c r="C715" s="12">
        <f>VLOOKUP(B715,'Hash distribution and Revenue '!$B$130:$Q$748,16,0)</f>
        <v>8730612.9215266947</v>
      </c>
      <c r="D715">
        <f>VLOOKUP(B715,'Hash distribution and Revenue '!A717:Q1335,3,0)</f>
        <v>130.79159999999999</v>
      </c>
      <c r="E715" s="12">
        <f t="shared" si="226"/>
        <v>130791599.99999999</v>
      </c>
      <c r="F715" s="12">
        <f t="shared" si="214"/>
        <v>1453239.9999999998</v>
      </c>
      <c r="G715">
        <f t="shared" si="212"/>
        <v>119281939.19999997</v>
      </c>
      <c r="H715">
        <f t="shared" si="224"/>
        <v>15148806.278399996</v>
      </c>
      <c r="I715" s="21">
        <f t="shared" si="227"/>
        <v>13074152.550171426</v>
      </c>
      <c r="J715">
        <f t="shared" si="225"/>
        <v>7156916.3519999981</v>
      </c>
      <c r="K715">
        <f t="shared" si="215"/>
        <v>7156916.3519999981</v>
      </c>
      <c r="L715">
        <f t="shared" si="216"/>
        <v>5112083.1085714279</v>
      </c>
      <c r="M715">
        <f t="shared" si="217"/>
        <v>3578458.175999999</v>
      </c>
      <c r="N715">
        <f t="shared" si="213"/>
        <v>7318338.4213959547</v>
      </c>
      <c r="O715">
        <f t="shared" si="220"/>
        <v>3578458.1759999981</v>
      </c>
      <c r="P715" s="12">
        <f t="shared" si="218"/>
        <v>10896796.597395953</v>
      </c>
      <c r="Q715" s="152">
        <f t="shared" si="228"/>
        <v>-2166183.6758692581</v>
      </c>
      <c r="R715" s="152">
        <f t="shared" si="221"/>
        <v>5152154.7455266966</v>
      </c>
      <c r="S715" s="150">
        <f t="shared" si="229"/>
        <v>-0.24811358553397697</v>
      </c>
      <c r="T715">
        <f t="shared" si="211"/>
        <v>84809458.771199971</v>
      </c>
      <c r="U715">
        <f t="shared" si="222"/>
        <v>12470493.166922651</v>
      </c>
      <c r="V715">
        <f t="shared" si="219"/>
        <v>6.8008103317158897</v>
      </c>
      <c r="W715">
        <f t="shared" si="223"/>
        <v>6.80081033171589E-3</v>
      </c>
    </row>
    <row r="716" spans="2:23">
      <c r="B716" s="15">
        <v>44135</v>
      </c>
      <c r="C716" s="12">
        <f>VLOOKUP(B716,'Hash distribution and Revenue '!$B$130:$Q$748,16,0)</f>
        <v>8042192.0242283707</v>
      </c>
      <c r="D716">
        <f>VLOOKUP(B716,'Hash distribution and Revenue '!A718:Q1336,3,0)</f>
        <v>116.022516</v>
      </c>
      <c r="E716" s="12">
        <f t="shared" si="226"/>
        <v>116022516</v>
      </c>
      <c r="F716" s="12">
        <f t="shared" si="214"/>
        <v>1289139.0666666667</v>
      </c>
      <c r="G716">
        <f t="shared" si="212"/>
        <v>105812534.59200001</v>
      </c>
      <c r="H716">
        <f t="shared" si="224"/>
        <v>13438191.893184001</v>
      </c>
      <c r="I716" s="21">
        <f t="shared" si="227"/>
        <v>11597809.595101716</v>
      </c>
      <c r="J716">
        <f t="shared" si="225"/>
        <v>6348752.0755200004</v>
      </c>
      <c r="K716">
        <f t="shared" si="215"/>
        <v>6348752.0755200004</v>
      </c>
      <c r="L716">
        <f t="shared" si="216"/>
        <v>4534822.9110857146</v>
      </c>
      <c r="M716">
        <f t="shared" si="217"/>
        <v>3174376.0377600002</v>
      </c>
      <c r="N716">
        <f t="shared" si="213"/>
        <v>6491946.2457055887</v>
      </c>
      <c r="O716">
        <f t="shared" si="220"/>
        <v>3174376.0377599997</v>
      </c>
      <c r="P716" s="12">
        <f t="shared" si="218"/>
        <v>9666322.2834655885</v>
      </c>
      <c r="Q716" s="152">
        <f t="shared" si="228"/>
        <v>-1624130.2592372177</v>
      </c>
      <c r="R716" s="152">
        <f t="shared" si="221"/>
        <v>4867815.986468371</v>
      </c>
      <c r="S716" s="150">
        <f t="shared" si="229"/>
        <v>-0.20195119121058902</v>
      </c>
      <c r="T716">
        <f t="shared" si="211"/>
        <v>75232712.094912007</v>
      </c>
      <c r="U716">
        <f t="shared" si="222"/>
        <v>11359762.232173961</v>
      </c>
      <c r="V716">
        <f t="shared" si="219"/>
        <v>6.6227365113181982</v>
      </c>
      <c r="W716">
        <f t="shared" si="223"/>
        <v>6.6227365113181984E-3</v>
      </c>
    </row>
    <row r="717" spans="2:23">
      <c r="B717" s="15">
        <v>44138</v>
      </c>
      <c r="C717" s="12">
        <f>VLOOKUP(B717,'Hash distribution and Revenue '!$B$130:$Q$748,16,0)</f>
        <v>9092078.2710617594</v>
      </c>
      <c r="D717">
        <f>VLOOKUP(B717,'Hash distribution and Revenue '!A719:Q1337,3,0)</f>
        <v>108.7799844</v>
      </c>
      <c r="E717" s="12">
        <f t="shared" si="226"/>
        <v>108779984.40000001</v>
      </c>
      <c r="F717" s="12">
        <f t="shared" si="214"/>
        <v>1208666.4933333334</v>
      </c>
      <c r="G717">
        <f t="shared" si="212"/>
        <v>99207345.772799999</v>
      </c>
      <c r="H717">
        <f t="shared" si="224"/>
        <v>12599332.9131456</v>
      </c>
      <c r="I717" s="21">
        <f t="shared" si="227"/>
        <v>10873833.720597258</v>
      </c>
      <c r="J717">
        <f t="shared" si="225"/>
        <v>5952440.7463679994</v>
      </c>
      <c r="K717">
        <f t="shared" si="215"/>
        <v>5952440.7463679994</v>
      </c>
      <c r="L717">
        <f t="shared" si="216"/>
        <v>4251743.3902628571</v>
      </c>
      <c r="M717">
        <f t="shared" si="217"/>
        <v>2976220.3731839997</v>
      </c>
      <c r="N717">
        <f t="shared" si="213"/>
        <v>6086696.2351815617</v>
      </c>
      <c r="O717">
        <f t="shared" si="220"/>
        <v>2976220.3731840001</v>
      </c>
      <c r="P717" s="12">
        <f t="shared" si="218"/>
        <v>9062916.6083655618</v>
      </c>
      <c r="Q717" s="152">
        <f t="shared" si="228"/>
        <v>29161.662696197629</v>
      </c>
      <c r="R717" s="152">
        <f t="shared" si="221"/>
        <v>6115857.8978777593</v>
      </c>
      <c r="S717" s="150">
        <f t="shared" si="229"/>
        <v>3.2073703972625581E-3</v>
      </c>
      <c r="T717">
        <f t="shared" si="211"/>
        <v>70536422.8444608</v>
      </c>
      <c r="U717">
        <f t="shared" si="222"/>
        <v>12202554.133059321</v>
      </c>
      <c r="V717">
        <f t="shared" si="219"/>
        <v>5.7804638336627079</v>
      </c>
      <c r="W717">
        <f t="shared" si="223"/>
        <v>5.7804638336627079E-3</v>
      </c>
    </row>
    <row r="718" spans="2:23">
      <c r="B718" s="15">
        <v>44141</v>
      </c>
      <c r="C718" s="12">
        <f>VLOOKUP(B718,'Hash distribution and Revenue '!$B$130:$Q$748,16,0)</f>
        <v>10735112.217897389</v>
      </c>
      <c r="D718">
        <f>VLOOKUP(B718,'Hash distribution and Revenue '!A720:Q1338,3,0)</f>
        <v>115.1071455</v>
      </c>
      <c r="E718" s="12">
        <f t="shared" si="226"/>
        <v>115107145.5</v>
      </c>
      <c r="F718" s="12">
        <f t="shared" si="214"/>
        <v>1278968.2833333334</v>
      </c>
      <c r="G718">
        <f t="shared" si="212"/>
        <v>104977716.69600001</v>
      </c>
      <c r="H718">
        <f t="shared" si="224"/>
        <v>13332170.020392001</v>
      </c>
      <c r="I718" s="21">
        <f t="shared" si="227"/>
        <v>11506307.590715144</v>
      </c>
      <c r="J718">
        <f t="shared" si="225"/>
        <v>6298663.0017600004</v>
      </c>
      <c r="K718">
        <f t="shared" si="215"/>
        <v>6298663.0017600004</v>
      </c>
      <c r="L718">
        <f t="shared" si="216"/>
        <v>4499045.001257143</v>
      </c>
      <c r="M718">
        <f t="shared" si="217"/>
        <v>3149331.5008800002</v>
      </c>
      <c r="N718">
        <f t="shared" si="213"/>
        <v>6440727.4281365518</v>
      </c>
      <c r="O718">
        <f t="shared" si="220"/>
        <v>3149331.5008800011</v>
      </c>
      <c r="P718" s="12">
        <f t="shared" si="218"/>
        <v>9590058.9290165529</v>
      </c>
      <c r="Q718" s="152">
        <f t="shared" si="228"/>
        <v>1145053.2888808362</v>
      </c>
      <c r="R718" s="152">
        <f t="shared" si="221"/>
        <v>7585780.717017388</v>
      </c>
      <c r="S718" s="150">
        <f t="shared" si="229"/>
        <v>0.10666430547151837</v>
      </c>
      <c r="T718">
        <f t="shared" si="211"/>
        <v>74639156.570856005</v>
      </c>
      <c r="U718">
        <f t="shared" si="222"/>
        <v>14026508.14515394</v>
      </c>
      <c r="V718">
        <f t="shared" si="219"/>
        <v>5.3212927835245516</v>
      </c>
      <c r="W718">
        <f t="shared" si="223"/>
        <v>5.3212927835245517E-3</v>
      </c>
    </row>
    <row r="719" spans="2:23">
      <c r="B719" s="15">
        <v>44144</v>
      </c>
      <c r="C719" s="12">
        <f>VLOOKUP(B719,'Hash distribution and Revenue '!$B$130:$Q$748,16,0)</f>
        <v>11127389.099244434</v>
      </c>
      <c r="D719">
        <f>VLOOKUP(B719,'Hash distribution and Revenue '!A721:Q1339,3,0)</f>
        <v>121.13085239999999</v>
      </c>
      <c r="E719" s="12">
        <f t="shared" si="226"/>
        <v>121130852.39999999</v>
      </c>
      <c r="F719" s="12">
        <f t="shared" si="214"/>
        <v>1345898.3599999999</v>
      </c>
      <c r="G719">
        <f t="shared" si="212"/>
        <v>110471337.3888</v>
      </c>
      <c r="H719">
        <f t="shared" si="224"/>
        <v>14029859.8483776</v>
      </c>
      <c r="I719" s="21">
        <f t="shared" si="227"/>
        <v>12108447.658793829</v>
      </c>
      <c r="J719">
        <f t="shared" si="225"/>
        <v>6628280.2433279995</v>
      </c>
      <c r="K719">
        <f t="shared" si="215"/>
        <v>6628280.2433279995</v>
      </c>
      <c r="L719">
        <f t="shared" si="216"/>
        <v>4734485.8880914282</v>
      </c>
      <c r="M719">
        <f t="shared" si="217"/>
        <v>3314140.1216639997</v>
      </c>
      <c r="N719">
        <f t="shared" si="213"/>
        <v>6777779.0862361379</v>
      </c>
      <c r="O719">
        <f t="shared" si="220"/>
        <v>3314140.1216639988</v>
      </c>
      <c r="P719" s="12">
        <f t="shared" si="218"/>
        <v>10091919.207900137</v>
      </c>
      <c r="Q719" s="152">
        <f t="shared" si="228"/>
        <v>1035469.8913442977</v>
      </c>
      <c r="R719" s="152">
        <f t="shared" si="221"/>
        <v>7813248.9775804356</v>
      </c>
      <c r="S719" s="150">
        <f t="shared" si="229"/>
        <v>9.3055961475689522E-2</v>
      </c>
      <c r="T719">
        <f t="shared" si="211"/>
        <v>78545120.883436799</v>
      </c>
      <c r="U719">
        <f t="shared" si="222"/>
        <v>14591028.063816573</v>
      </c>
      <c r="V719">
        <f t="shared" si="219"/>
        <v>5.3831108089097706</v>
      </c>
      <c r="W719">
        <f t="shared" si="223"/>
        <v>5.3831108089097707E-3</v>
      </c>
    </row>
    <row r="720" spans="2:23">
      <c r="B720" s="15">
        <v>44147</v>
      </c>
      <c r="C720" s="12">
        <f>VLOOKUP(B720,'Hash distribution and Revenue '!$B$130:$Q$748,16,0)</f>
        <v>12497903.924260329</v>
      </c>
      <c r="D720">
        <f>VLOOKUP(B720,'Hash distribution and Revenue '!A722:Q1340,3,0)</f>
        <v>128.1592042</v>
      </c>
      <c r="E720" s="12">
        <f t="shared" si="226"/>
        <v>128159204.2</v>
      </c>
      <c r="F720" s="12">
        <f t="shared" si="214"/>
        <v>1423991.1577777779</v>
      </c>
      <c r="G720">
        <f t="shared" si="212"/>
        <v>116881194.23040001</v>
      </c>
      <c r="H720">
        <f t="shared" si="224"/>
        <v>14843911.667260801</v>
      </c>
      <c r="I720" s="21">
        <f t="shared" si="227"/>
        <v>12811013.753324917</v>
      </c>
      <c r="J720">
        <f t="shared" si="225"/>
        <v>7012871.6538240006</v>
      </c>
      <c r="K720">
        <f t="shared" si="215"/>
        <v>7012871.6538240006</v>
      </c>
      <c r="L720">
        <f t="shared" si="216"/>
        <v>5009194.0384457149</v>
      </c>
      <c r="M720">
        <f t="shared" si="217"/>
        <v>3506435.8269120003</v>
      </c>
      <c r="N720">
        <f t="shared" si="213"/>
        <v>7171044.838907009</v>
      </c>
      <c r="O720">
        <f t="shared" si="220"/>
        <v>3506435.8269120008</v>
      </c>
      <c r="P720" s="12">
        <f t="shared" si="218"/>
        <v>10677480.66581901</v>
      </c>
      <c r="Q720" s="152">
        <f t="shared" si="228"/>
        <v>1820423.2584413197</v>
      </c>
      <c r="R720" s="152">
        <f t="shared" si="221"/>
        <v>8991468.0973483287</v>
      </c>
      <c r="S720" s="150">
        <f t="shared" si="229"/>
        <v>0.14565828553919363</v>
      </c>
      <c r="T720">
        <f t="shared" si="211"/>
        <v>83102529.097814411</v>
      </c>
      <c r="U720">
        <f t="shared" si="222"/>
        <v>16162512.936255338</v>
      </c>
      <c r="V720">
        <f t="shared" si="219"/>
        <v>5.1416836865386779</v>
      </c>
      <c r="W720">
        <f t="shared" si="223"/>
        <v>5.1416836865386777E-3</v>
      </c>
    </row>
    <row r="721" spans="2:23">
      <c r="B721" s="15">
        <v>44150</v>
      </c>
      <c r="C721" s="12">
        <f>VLOOKUP(B721,'Hash distribution and Revenue '!$B$130:$Q$748,16,0)</f>
        <v>12103454.699346419</v>
      </c>
      <c r="D721">
        <f>VLOOKUP(B721,'Hash distribution and Revenue '!A723:Q1341,3,0)</f>
        <v>126.60937199999999</v>
      </c>
      <c r="E721" s="12">
        <f t="shared" si="226"/>
        <v>126609372</v>
      </c>
      <c r="F721" s="12">
        <f t="shared" si="214"/>
        <v>1406770.8</v>
      </c>
      <c r="G721">
        <f t="shared" si="212"/>
        <v>115467747.264</v>
      </c>
      <c r="H721">
        <f t="shared" si="224"/>
        <v>14664403.902527999</v>
      </c>
      <c r="I721" s="21">
        <f t="shared" si="227"/>
        <v>12656089.869757714</v>
      </c>
      <c r="J721">
        <f t="shared" si="225"/>
        <v>6928064.8358399998</v>
      </c>
      <c r="K721">
        <f t="shared" si="215"/>
        <v>6928064.8358399998</v>
      </c>
      <c r="L721">
        <f t="shared" si="216"/>
        <v>4948617.7398857139</v>
      </c>
      <c r="M721">
        <f t="shared" si="217"/>
        <v>3464032.4179199999</v>
      </c>
      <c r="N721">
        <f t="shared" si="213"/>
        <v>7084325.2289628182</v>
      </c>
      <c r="O721">
        <f t="shared" si="220"/>
        <v>3464032.417919999</v>
      </c>
      <c r="P721" s="12">
        <f t="shared" si="218"/>
        <v>10548357.646882817</v>
      </c>
      <c r="Q721" s="152">
        <f t="shared" si="228"/>
        <v>1555097.0524636023</v>
      </c>
      <c r="R721" s="152">
        <f t="shared" si="221"/>
        <v>8639422.2814264204</v>
      </c>
      <c r="S721" s="150">
        <f t="shared" si="229"/>
        <v>0.12848373386712281</v>
      </c>
      <c r="T721">
        <f t="shared" si="211"/>
        <v>82097568.304703996</v>
      </c>
      <c r="U721">
        <f t="shared" si="222"/>
        <v>15723747.510389239</v>
      </c>
      <c r="V721">
        <f t="shared" si="219"/>
        <v>5.2212469228763192</v>
      </c>
      <c r="W721">
        <f t="shared" si="223"/>
        <v>5.2212469228763193E-3</v>
      </c>
    </row>
    <row r="722" spans="2:23">
      <c r="B722" s="15">
        <v>44153</v>
      </c>
      <c r="C722" s="12">
        <f>VLOOKUP(B722,'Hash distribution and Revenue '!$B$130:$Q$748,16,0)</f>
        <v>12707668.009222288</v>
      </c>
      <c r="D722">
        <f>VLOOKUP(B722,'Hash distribution and Revenue '!A724:Q1342,3,0)</f>
        <v>124.86993029999999</v>
      </c>
      <c r="E722" s="12">
        <f t="shared" si="226"/>
        <v>124869930.3</v>
      </c>
      <c r="F722" s="12">
        <f t="shared" si="214"/>
        <v>1387443.67</v>
      </c>
      <c r="G722">
        <f t="shared" si="212"/>
        <v>113881376.43360001</v>
      </c>
      <c r="H722">
        <f t="shared" si="224"/>
        <v>14462934.807067201</v>
      </c>
      <c r="I722" s="21">
        <f t="shared" si="227"/>
        <v>12482212.295525659</v>
      </c>
      <c r="J722">
        <f t="shared" si="225"/>
        <v>6832882.5860160002</v>
      </c>
      <c r="K722">
        <f t="shared" si="215"/>
        <v>6832882.5860160002</v>
      </c>
      <c r="L722">
        <f t="shared" si="216"/>
        <v>4880630.4185828576</v>
      </c>
      <c r="M722">
        <f t="shared" si="217"/>
        <v>3416441.2930080001</v>
      </c>
      <c r="N722">
        <f t="shared" si="213"/>
        <v>6986996.1724722758</v>
      </c>
      <c r="O722">
        <f t="shared" si="220"/>
        <v>3416441.2930079997</v>
      </c>
      <c r="P722" s="12">
        <f t="shared" si="218"/>
        <v>10403437.465480275</v>
      </c>
      <c r="Q722" s="152">
        <f t="shared" si="228"/>
        <v>2304230.5437420122</v>
      </c>
      <c r="R722" s="152">
        <f t="shared" si="221"/>
        <v>9291226.716214288</v>
      </c>
      <c r="S722" s="150">
        <f t="shared" si="229"/>
        <v>0.18132599483003267</v>
      </c>
      <c r="T722">
        <f t="shared" si="211"/>
        <v>80969658.644289598</v>
      </c>
      <c r="U722">
        <f t="shared" si="222"/>
        <v>16278222.888686564</v>
      </c>
      <c r="V722">
        <f t="shared" si="219"/>
        <v>4.9741092254341757</v>
      </c>
      <c r="W722">
        <f t="shared" si="223"/>
        <v>4.9741092254341757E-3</v>
      </c>
    </row>
    <row r="723" spans="2:23">
      <c r="B723" s="15">
        <v>44156</v>
      </c>
      <c r="C723" s="12">
        <f>VLOOKUP(B723,'Hash distribution and Revenue '!$B$130:$Q$748,16,0)</f>
        <v>13703733.668961653</v>
      </c>
      <c r="D723">
        <f>VLOOKUP(B723,'Hash distribution and Revenue '!A725:Q1343,3,0)</f>
        <v>128.60293680000001</v>
      </c>
      <c r="E723" s="12">
        <f t="shared" si="226"/>
        <v>128602936.80000001</v>
      </c>
      <c r="F723" s="12">
        <f t="shared" si="214"/>
        <v>1428921.52</v>
      </c>
      <c r="G723">
        <f t="shared" si="212"/>
        <v>117285878.36159998</v>
      </c>
      <c r="H723">
        <f t="shared" si="224"/>
        <v>14895306.551923199</v>
      </c>
      <c r="I723" s="21">
        <f t="shared" si="227"/>
        <v>12855370.024705369</v>
      </c>
      <c r="J723">
        <f t="shared" si="225"/>
        <v>7037152.7016959982</v>
      </c>
      <c r="K723">
        <f t="shared" si="215"/>
        <v>7037152.7016959982</v>
      </c>
      <c r="L723">
        <f t="shared" si="216"/>
        <v>5026537.6440685708</v>
      </c>
      <c r="M723">
        <f t="shared" si="217"/>
        <v>3518576.3508479991</v>
      </c>
      <c r="N723">
        <f t="shared" si="213"/>
        <v>7195873.5384213962</v>
      </c>
      <c r="O723">
        <f t="shared" si="220"/>
        <v>3518576.3508479986</v>
      </c>
      <c r="P723" s="12">
        <f t="shared" si="218"/>
        <v>10714449.889269395</v>
      </c>
      <c r="Q723" s="152">
        <f t="shared" si="228"/>
        <v>2989283.7796922587</v>
      </c>
      <c r="R723" s="152">
        <f t="shared" si="221"/>
        <v>10185157.318113655</v>
      </c>
      <c r="S723" s="150">
        <f t="shared" si="229"/>
        <v>0.21813644747510333</v>
      </c>
      <c r="T723">
        <f t="shared" si="211"/>
        <v>83390259.515097588</v>
      </c>
      <c r="U723">
        <f t="shared" si="222"/>
        <v>17381030.856535051</v>
      </c>
      <c r="V723">
        <f t="shared" si="219"/>
        <v>4.797774090812565</v>
      </c>
      <c r="W723">
        <f t="shared" si="223"/>
        <v>4.7977740908125652E-3</v>
      </c>
    </row>
    <row r="724" spans="2:23">
      <c r="B724" s="15">
        <v>44159</v>
      </c>
      <c r="C724" s="12">
        <f>VLOOKUP(B724,'Hash distribution and Revenue '!$B$130:$Q$748,16,0)</f>
        <v>15408019.587452019</v>
      </c>
      <c r="D724">
        <f>VLOOKUP(B724,'Hash distribution and Revenue '!A726:Q1344,3,0)</f>
        <v>141.0761832</v>
      </c>
      <c r="E724" s="12">
        <f t="shared" si="226"/>
        <v>141076183.19999999</v>
      </c>
      <c r="F724" s="12">
        <f t="shared" si="214"/>
        <v>1567513.1466666665</v>
      </c>
      <c r="G724">
        <f t="shared" si="212"/>
        <v>128661479.07839999</v>
      </c>
      <c r="H724">
        <f t="shared" si="224"/>
        <v>16340007.842956798</v>
      </c>
      <c r="I724" s="21">
        <f t="shared" si="227"/>
        <v>14102217.117557485</v>
      </c>
      <c r="J724">
        <f t="shared" si="225"/>
        <v>7719688.7447039988</v>
      </c>
      <c r="K724">
        <f t="shared" si="215"/>
        <v>7719688.7447039988</v>
      </c>
      <c r="L724">
        <f t="shared" si="216"/>
        <v>5514063.3890742855</v>
      </c>
      <c r="M724">
        <f t="shared" si="217"/>
        <v>3859844.3723519994</v>
      </c>
      <c r="N724">
        <f t="shared" si="213"/>
        <v>7893803.9740813216</v>
      </c>
      <c r="O724">
        <f t="shared" si="220"/>
        <v>3859844.3723519994</v>
      </c>
      <c r="P724" s="12">
        <f t="shared" si="218"/>
        <v>11753648.346433321</v>
      </c>
      <c r="Q724" s="152">
        <f t="shared" si="228"/>
        <v>3654371.2410186976</v>
      </c>
      <c r="R724" s="152">
        <f t="shared" si="221"/>
        <v>11548175.21510002</v>
      </c>
      <c r="S724" s="150">
        <f t="shared" si="229"/>
        <v>0.23717332524646736</v>
      </c>
      <c r="T724">
        <f t="shared" si="211"/>
        <v>91478311.624742389</v>
      </c>
      <c r="U724">
        <f t="shared" si="222"/>
        <v>19441979.189181343</v>
      </c>
      <c r="V724">
        <f t="shared" si="219"/>
        <v>4.7051954296734504</v>
      </c>
      <c r="W724">
        <f t="shared" si="223"/>
        <v>4.7051954296734502E-3</v>
      </c>
    </row>
    <row r="725" spans="2:23">
      <c r="B725" s="15">
        <v>44162</v>
      </c>
      <c r="C725" s="12">
        <f>VLOOKUP(B725,'Hash distribution and Revenue '!$B$130:$Q$748,16,0)</f>
        <v>13271230.283406585</v>
      </c>
      <c r="D725">
        <f>VLOOKUP(B725,'Hash distribution and Revenue '!A727:Q1345,3,0)</f>
        <v>135.70993050000001</v>
      </c>
      <c r="E725" s="12">
        <f t="shared" si="226"/>
        <v>135709930.5</v>
      </c>
      <c r="F725" s="12">
        <f t="shared" si="214"/>
        <v>1507888.1166666667</v>
      </c>
      <c r="G725">
        <f t="shared" si="212"/>
        <v>123767456.616</v>
      </c>
      <c r="H725">
        <f t="shared" si="224"/>
        <v>15718466.990232</v>
      </c>
      <c r="I725" s="21">
        <f t="shared" si="227"/>
        <v>13565797.298375143</v>
      </c>
      <c r="J725">
        <f t="shared" si="225"/>
        <v>7426047.3969599996</v>
      </c>
      <c r="K725">
        <f t="shared" si="215"/>
        <v>7426047.3969599996</v>
      </c>
      <c r="L725">
        <f t="shared" si="216"/>
        <v>5304319.569257143</v>
      </c>
      <c r="M725">
        <f t="shared" si="217"/>
        <v>3713023.6984799998</v>
      </c>
      <c r="N725">
        <f t="shared" si="213"/>
        <v>7593539.6351380739</v>
      </c>
      <c r="O725">
        <f t="shared" si="220"/>
        <v>3713023.6984800007</v>
      </c>
      <c r="P725" s="12">
        <f t="shared" si="218"/>
        <v>11306563.333618075</v>
      </c>
      <c r="Q725" s="152">
        <f t="shared" si="228"/>
        <v>1964666.9497885108</v>
      </c>
      <c r="R725" s="152">
        <f t="shared" si="221"/>
        <v>9558206.5849265847</v>
      </c>
      <c r="S725" s="150">
        <f t="shared" si="229"/>
        <v>0.14803954929822841</v>
      </c>
      <c r="T725">
        <f t="shared" si="211"/>
        <v>87998661.653975993</v>
      </c>
      <c r="U725">
        <f t="shared" si="222"/>
        <v>17151746.220064659</v>
      </c>
      <c r="V725">
        <f t="shared" si="219"/>
        <v>5.1305948983219185</v>
      </c>
      <c r="W725">
        <f t="shared" si="223"/>
        <v>5.1305948983219182E-3</v>
      </c>
    </row>
    <row r="726" spans="2:23">
      <c r="B726" s="15">
        <v>44165</v>
      </c>
      <c r="C726" s="12">
        <f>VLOOKUP(B726,'Hash distribution and Revenue '!$B$130:$Q$748,16,0)</f>
        <v>13778016.906519013</v>
      </c>
      <c r="D726">
        <f>VLOOKUP(B726,'Hash distribution and Revenue '!A728:Q1346,3,0)</f>
        <v>133.71052090000001</v>
      </c>
      <c r="E726" s="12">
        <f t="shared" si="226"/>
        <v>133710520.90000001</v>
      </c>
      <c r="F726" s="12">
        <f t="shared" si="214"/>
        <v>1485672.4544444445</v>
      </c>
      <c r="G726">
        <f t="shared" si="212"/>
        <v>121943995.06080002</v>
      </c>
      <c r="H726">
        <f t="shared" si="224"/>
        <v>15486887.372721603</v>
      </c>
      <c r="I726" s="21">
        <f t="shared" si="227"/>
        <v>13365932.88719983</v>
      </c>
      <c r="J726">
        <f t="shared" si="225"/>
        <v>7316639.703648001</v>
      </c>
      <c r="K726">
        <f t="shared" si="215"/>
        <v>7316639.703648001</v>
      </c>
      <c r="L726">
        <f t="shared" si="216"/>
        <v>5226171.2168914294</v>
      </c>
      <c r="M726">
        <f t="shared" si="217"/>
        <v>3658319.8518240005</v>
      </c>
      <c r="N726">
        <f t="shared" si="213"/>
        <v>7481664.284612597</v>
      </c>
      <c r="O726">
        <f t="shared" si="220"/>
        <v>3658319.8518239995</v>
      </c>
      <c r="P726" s="12">
        <f t="shared" si="218"/>
        <v>11139984.136436597</v>
      </c>
      <c r="Q726" s="152">
        <f t="shared" si="228"/>
        <v>2638032.770082416</v>
      </c>
      <c r="R726" s="152">
        <f t="shared" si="221"/>
        <v>10119697.054695014</v>
      </c>
      <c r="S726" s="150">
        <f t="shared" si="229"/>
        <v>0.19146679728882041</v>
      </c>
      <c r="T726">
        <f t="shared" si="211"/>
        <v>86702180.488228813</v>
      </c>
      <c r="U726">
        <f t="shared" si="222"/>
        <v>17601361.33930761</v>
      </c>
      <c r="V726">
        <f t="shared" si="219"/>
        <v>4.9258792440448493</v>
      </c>
      <c r="W726">
        <f t="shared" si="223"/>
        <v>4.9258792440448496E-3</v>
      </c>
    </row>
    <row r="727" spans="2:23">
      <c r="B727" s="15">
        <v>44168</v>
      </c>
      <c r="C727" s="12">
        <f>VLOOKUP(B727,'Hash distribution and Revenue '!$B$130:$Q$748,16,0)</f>
        <v>13476382.011092471</v>
      </c>
      <c r="D727">
        <f>VLOOKUP(B727,'Hash distribution and Revenue '!A729:Q1347,3,0)</f>
        <v>131.99684579999999</v>
      </c>
      <c r="E727" s="12">
        <f t="shared" si="226"/>
        <v>131996845.79999998</v>
      </c>
      <c r="F727" s="12">
        <f t="shared" si="214"/>
        <v>1466631.6199999999</v>
      </c>
      <c r="G727">
        <f t="shared" si="212"/>
        <v>120381123.3696</v>
      </c>
      <c r="H727">
        <f t="shared" si="224"/>
        <v>15288402.667939199</v>
      </c>
      <c r="I727" s="21">
        <f t="shared" si="227"/>
        <v>13194630.986475086</v>
      </c>
      <c r="J727">
        <f t="shared" si="225"/>
        <v>7222867.4021759992</v>
      </c>
      <c r="K727">
        <f t="shared" si="215"/>
        <v>7222867.4021759992</v>
      </c>
      <c r="L727">
        <f t="shared" si="216"/>
        <v>5159191.0015542861</v>
      </c>
      <c r="M727">
        <f t="shared" si="217"/>
        <v>3611433.7010879996</v>
      </c>
      <c r="N727">
        <f t="shared" si="213"/>
        <v>7385776.9774298752</v>
      </c>
      <c r="O727">
        <f t="shared" si="220"/>
        <v>3611433.7010879992</v>
      </c>
      <c r="P727" s="12">
        <f t="shared" si="218"/>
        <v>10997210.678517874</v>
      </c>
      <c r="Q727" s="152">
        <f t="shared" si="228"/>
        <v>2479171.3325745966</v>
      </c>
      <c r="R727" s="152">
        <f t="shared" si="221"/>
        <v>9864948.3100044727</v>
      </c>
      <c r="S727" s="150">
        <f t="shared" si="229"/>
        <v>0.18396416267615295</v>
      </c>
      <c r="T727">
        <f t="shared" si="211"/>
        <v>85590978.715785593</v>
      </c>
      <c r="U727">
        <f t="shared" si="222"/>
        <v>17250725.287434347</v>
      </c>
      <c r="V727">
        <f t="shared" si="219"/>
        <v>4.9615872544287267</v>
      </c>
      <c r="W727">
        <f t="shared" si="223"/>
        <v>4.9615872544287263E-3</v>
      </c>
    </row>
    <row r="728" spans="2:23">
      <c r="B728" s="15">
        <v>44171</v>
      </c>
      <c r="C728" s="12">
        <f>VLOOKUP(B728,'Hash distribution and Revenue '!$B$130:$Q$748,16,0)</f>
        <v>13550392.326416463</v>
      </c>
      <c r="D728">
        <f>VLOOKUP(B728,'Hash distribution and Revenue '!A730:Q1348,3,0)</f>
        <v>133.4097477</v>
      </c>
      <c r="E728" s="12">
        <f t="shared" si="226"/>
        <v>133409747.7</v>
      </c>
      <c r="F728" s="12">
        <f t="shared" si="214"/>
        <v>1482330.53</v>
      </c>
      <c r="G728">
        <f t="shared" si="212"/>
        <v>121669689.90240002</v>
      </c>
      <c r="H728">
        <f t="shared" si="224"/>
        <v>15452050.617604801</v>
      </c>
      <c r="I728" s="21">
        <f t="shared" si="227"/>
        <v>13335867.082516631</v>
      </c>
      <c r="J728">
        <f t="shared" si="225"/>
        <v>7300181.3941440005</v>
      </c>
      <c r="K728">
        <f t="shared" si="215"/>
        <v>7300181.3941440005</v>
      </c>
      <c r="L728">
        <f t="shared" si="216"/>
        <v>5214415.2815314289</v>
      </c>
      <c r="M728">
        <f t="shared" si="217"/>
        <v>3650090.6970720002</v>
      </c>
      <c r="N728">
        <f t="shared" si="213"/>
        <v>7464834.7629484674</v>
      </c>
      <c r="O728">
        <f t="shared" si="220"/>
        <v>3650090.6970720002</v>
      </c>
      <c r="P728" s="12">
        <f t="shared" si="218"/>
        <v>11114925.460020468</v>
      </c>
      <c r="Q728" s="152">
        <f t="shared" si="228"/>
        <v>2435466.866395995</v>
      </c>
      <c r="R728" s="152">
        <f t="shared" si="221"/>
        <v>9900301.6293444633</v>
      </c>
      <c r="S728" s="150">
        <f t="shared" si="229"/>
        <v>0.17973404811667756</v>
      </c>
      <c r="T728">
        <f t="shared" si="211"/>
        <v>86507149.520606413</v>
      </c>
      <c r="U728">
        <f t="shared" si="222"/>
        <v>17365136.392292932</v>
      </c>
      <c r="V728">
        <f t="shared" si="219"/>
        <v>4.981656784394759</v>
      </c>
      <c r="W728">
        <f t="shared" si="223"/>
        <v>4.9816567843947593E-3</v>
      </c>
    </row>
    <row r="729" spans="2:23">
      <c r="B729" s="15">
        <v>44174</v>
      </c>
      <c r="C729" s="12">
        <f>VLOOKUP(B729,'Hash distribution and Revenue '!$B$130:$Q$748,16,0)</f>
        <v>13438339.20312161</v>
      </c>
      <c r="D729">
        <f>VLOOKUP(B729,'Hash distribution and Revenue '!A731:Q1349,3,0)</f>
        <v>137.94851850000001</v>
      </c>
      <c r="E729" s="12">
        <f t="shared" si="226"/>
        <v>137948518.5</v>
      </c>
      <c r="F729" s="12">
        <f t="shared" ref="F729:F746" si="230">E729/90</f>
        <v>1532761.3166666667</v>
      </c>
      <c r="G729">
        <f t="shared" si="212"/>
        <v>125809048.87199999</v>
      </c>
      <c r="H729">
        <f t="shared" si="224"/>
        <v>15977749.206744</v>
      </c>
      <c r="I729" s="21">
        <f t="shared" si="227"/>
        <v>13789570.392434571</v>
      </c>
      <c r="J729">
        <f t="shared" si="225"/>
        <v>7548542.9323199997</v>
      </c>
      <c r="K729">
        <f t="shared" si="215"/>
        <v>7548542.9323199997</v>
      </c>
      <c r="L729">
        <f t="shared" si="216"/>
        <v>5391816.3802285716</v>
      </c>
      <c r="M729">
        <f t="shared" si="217"/>
        <v>3774271.4661599998</v>
      </c>
      <c r="N729">
        <f t="shared" si="213"/>
        <v>7718798.0200043488</v>
      </c>
      <c r="O729">
        <f t="shared" si="220"/>
        <v>3774271.4661599994</v>
      </c>
      <c r="P729" s="12">
        <f t="shared" si="218"/>
        <v>11493069.486164348</v>
      </c>
      <c r="Q729" s="152">
        <f t="shared" si="228"/>
        <v>1945269.7169572618</v>
      </c>
      <c r="R729" s="152">
        <f t="shared" si="221"/>
        <v>9664067.7369616106</v>
      </c>
      <c r="S729" s="150">
        <f t="shared" si="229"/>
        <v>0.14475521770617253</v>
      </c>
      <c r="T729">
        <f t="shared" si="211"/>
        <v>89450233.747991994</v>
      </c>
      <c r="U729">
        <f t="shared" si="222"/>
        <v>17382865.756965958</v>
      </c>
      <c r="V729">
        <f t="shared" si="219"/>
        <v>5.1458853217080147</v>
      </c>
      <c r="W729">
        <f t="shared" si="223"/>
        <v>5.1458853217080146E-3</v>
      </c>
    </row>
    <row r="730" spans="2:23">
      <c r="B730" s="15">
        <v>44177</v>
      </c>
      <c r="C730" s="12">
        <f>VLOOKUP(B730,'Hash distribution and Revenue '!$B$130:$Q$748,16,0)</f>
        <v>13256580.303459024</v>
      </c>
      <c r="D730">
        <f>VLOOKUP(B730,'Hash distribution and Revenue '!A732:Q1350,3,0)</f>
        <v>134.27533310000001</v>
      </c>
      <c r="E730" s="12">
        <f t="shared" si="226"/>
        <v>134275333.10000002</v>
      </c>
      <c r="F730" s="12">
        <f t="shared" si="230"/>
        <v>1491948.1455555558</v>
      </c>
      <c r="G730">
        <f t="shared" si="212"/>
        <v>122459103.78720003</v>
      </c>
      <c r="H730">
        <f t="shared" si="224"/>
        <v>15552306.180974405</v>
      </c>
      <c r="I730" s="21">
        <f t="shared" si="227"/>
        <v>13422392.482961319</v>
      </c>
      <c r="J730">
        <f t="shared" si="225"/>
        <v>7347546.2272320017</v>
      </c>
      <c r="K730">
        <f t="shared" si="215"/>
        <v>7347546.2272320017</v>
      </c>
      <c r="L730">
        <f t="shared" si="216"/>
        <v>5248247.3051657155</v>
      </c>
      <c r="M730">
        <f t="shared" si="217"/>
        <v>3673773.1136160009</v>
      </c>
      <c r="N730">
        <f t="shared" si="213"/>
        <v>7513267.8954265434</v>
      </c>
      <c r="O730">
        <f t="shared" si="220"/>
        <v>3673773.1136160009</v>
      </c>
      <c r="P730" s="12">
        <f t="shared" si="218"/>
        <v>11187041.009042544</v>
      </c>
      <c r="Q730" s="152">
        <f t="shared" si="228"/>
        <v>2069539.2944164798</v>
      </c>
      <c r="R730" s="152">
        <f t="shared" si="221"/>
        <v>9582807.1898430232</v>
      </c>
      <c r="S730" s="150">
        <f t="shared" si="229"/>
        <v>0.15611411442787226</v>
      </c>
      <c r="T730">
        <f t="shared" si="211"/>
        <v>87068422.792699218</v>
      </c>
      <c r="U730">
        <f t="shared" si="222"/>
        <v>17096075.085269567</v>
      </c>
      <c r="V730">
        <f t="shared" si="219"/>
        <v>5.0928895877229561</v>
      </c>
      <c r="W730">
        <f t="shared" si="223"/>
        <v>5.092889587722956E-3</v>
      </c>
    </row>
    <row r="731" spans="2:23">
      <c r="B731" s="15">
        <v>44180</v>
      </c>
      <c r="C731" s="12">
        <f>VLOOKUP(B731,'Hash distribution and Revenue '!$B$130:$Q$748,16,0)</f>
        <v>14073116.741158774</v>
      </c>
      <c r="D731">
        <f>VLOOKUP(B731,'Hash distribution and Revenue '!A733:Q1351,3,0)</f>
        <v>134.5335876</v>
      </c>
      <c r="E731" s="12">
        <f t="shared" si="226"/>
        <v>134533587.59999999</v>
      </c>
      <c r="F731" s="12">
        <f t="shared" si="230"/>
        <v>1494817.64</v>
      </c>
      <c r="G731">
        <f t="shared" si="212"/>
        <v>122694631.89119998</v>
      </c>
      <c r="H731">
        <f t="shared" si="224"/>
        <v>15582218.250182398</v>
      </c>
      <c r="I731" s="21">
        <f t="shared" si="227"/>
        <v>13448208.045503313</v>
      </c>
      <c r="J731">
        <f t="shared" si="225"/>
        <v>7361677.9134719986</v>
      </c>
      <c r="K731">
        <f t="shared" si="215"/>
        <v>7361677.9134719986</v>
      </c>
      <c r="L731">
        <f t="shared" si="216"/>
        <v>5258341.3667657133</v>
      </c>
      <c r="M731">
        <f t="shared" si="217"/>
        <v>3680838.9567359993</v>
      </c>
      <c r="N731">
        <f t="shared" si="213"/>
        <v>7527718.3175472924</v>
      </c>
      <c r="O731">
        <f t="shared" si="220"/>
        <v>3680838.9567359993</v>
      </c>
      <c r="P731" s="12">
        <f t="shared" si="218"/>
        <v>11208557.274283292</v>
      </c>
      <c r="Q731" s="152">
        <f t="shared" si="228"/>
        <v>2864559.4668754824</v>
      </c>
      <c r="R731" s="152">
        <f t="shared" si="221"/>
        <v>10392277.784422774</v>
      </c>
      <c r="S731" s="150">
        <f t="shared" si="229"/>
        <v>0.20354833400178388</v>
      </c>
      <c r="T731">
        <f t="shared" si="211"/>
        <v>87235883.274643183</v>
      </c>
      <c r="U731">
        <f t="shared" si="222"/>
        <v>17919996.101970065</v>
      </c>
      <c r="V731">
        <f t="shared" si="219"/>
        <v>4.8680749023741559</v>
      </c>
      <c r="W731">
        <f t="shared" si="223"/>
        <v>4.8680749023741554E-3</v>
      </c>
    </row>
    <row r="732" spans="2:23">
      <c r="B732" s="15">
        <v>44183</v>
      </c>
      <c r="C732" s="12">
        <f>VLOOKUP(B732,'Hash distribution and Revenue '!$B$130:$Q$748,16,0)</f>
        <v>16500640.744312938</v>
      </c>
      <c r="D732">
        <f>VLOOKUP(B732,'Hash distribution and Revenue '!A734:Q1352,3,0)</f>
        <v>132.37320869999999</v>
      </c>
      <c r="E732" s="12">
        <f t="shared" si="226"/>
        <v>132373208.69999999</v>
      </c>
      <c r="F732" s="12">
        <f t="shared" si="230"/>
        <v>1470813.43</v>
      </c>
      <c r="G732">
        <f t="shared" si="212"/>
        <v>120724366.3344</v>
      </c>
      <c r="H732">
        <f t="shared" si="224"/>
        <v>15331994.5244688</v>
      </c>
      <c r="I732" s="21">
        <f t="shared" si="227"/>
        <v>13232252.867152629</v>
      </c>
      <c r="J732">
        <f t="shared" si="225"/>
        <v>7243461.980064</v>
      </c>
      <c r="K732">
        <f t="shared" si="215"/>
        <v>7243461.980064</v>
      </c>
      <c r="L732">
        <f t="shared" si="216"/>
        <v>5173901.4143314287</v>
      </c>
      <c r="M732">
        <f t="shared" si="217"/>
        <v>3621730.990032</v>
      </c>
      <c r="N732">
        <f t="shared" si="213"/>
        <v>7406836.0597521206</v>
      </c>
      <c r="O732">
        <f t="shared" si="220"/>
        <v>3621730.9900319995</v>
      </c>
      <c r="P732" s="12">
        <f t="shared" si="218"/>
        <v>11028567.04978412</v>
      </c>
      <c r="Q732" s="152">
        <f t="shared" si="228"/>
        <v>5472073.6945288181</v>
      </c>
      <c r="R732" s="152">
        <f t="shared" si="221"/>
        <v>12878909.75428094</v>
      </c>
      <c r="S732" s="150">
        <f t="shared" si="229"/>
        <v>0.33162795186694838</v>
      </c>
      <c r="T732">
        <f t="shared" si="211"/>
        <v>85835024.463758394</v>
      </c>
      <c r="U732">
        <f t="shared" si="222"/>
        <v>20285745.814033061</v>
      </c>
      <c r="V732">
        <f t="shared" si="219"/>
        <v>4.2312974465242652</v>
      </c>
      <c r="W732">
        <f t="shared" si="223"/>
        <v>4.2312974465242648E-3</v>
      </c>
    </row>
    <row r="733" spans="2:23">
      <c r="B733" s="15">
        <v>44186</v>
      </c>
      <c r="C733" s="12">
        <f>VLOOKUP(B733,'Hash distribution and Revenue '!$B$130:$Q$748,16,0)</f>
        <v>16808552.823632445</v>
      </c>
      <c r="D733">
        <f>VLOOKUP(B733,'Hash distribution and Revenue '!A735:Q1353,3,0)</f>
        <v>136.82364810000001</v>
      </c>
      <c r="E733" s="12">
        <f t="shared" si="226"/>
        <v>136823648.10000002</v>
      </c>
      <c r="F733" s="12">
        <f t="shared" si="230"/>
        <v>1520262.7566666668</v>
      </c>
      <c r="G733">
        <f t="shared" si="212"/>
        <v>124783167.06720002</v>
      </c>
      <c r="H733">
        <f t="shared" si="224"/>
        <v>15847462.217534402</v>
      </c>
      <c r="I733" s="21">
        <f t="shared" si="227"/>
        <v>13677126.418901317</v>
      </c>
      <c r="J733">
        <f t="shared" si="225"/>
        <v>7486990.0240320014</v>
      </c>
      <c r="K733">
        <f t="shared" si="215"/>
        <v>7486990.0240320014</v>
      </c>
      <c r="L733">
        <f t="shared" si="216"/>
        <v>5347850.0171657149</v>
      </c>
      <c r="M733">
        <f t="shared" si="217"/>
        <v>3743495.0120160007</v>
      </c>
      <c r="N733">
        <f t="shared" si="213"/>
        <v>7655856.8046096982</v>
      </c>
      <c r="O733">
        <f t="shared" si="220"/>
        <v>3743495.0120160012</v>
      </c>
      <c r="P733" s="12">
        <f t="shared" si="218"/>
        <v>11399351.816625699</v>
      </c>
      <c r="Q733" s="152">
        <f t="shared" si="228"/>
        <v>5409201.0070067458</v>
      </c>
      <c r="R733" s="152">
        <f t="shared" si="221"/>
        <v>13065057.811616443</v>
      </c>
      <c r="S733" s="150">
        <f t="shared" si="229"/>
        <v>0.32181241679542638</v>
      </c>
      <c r="T733">
        <f t="shared" si="211"/>
        <v>88720831.784779206</v>
      </c>
      <c r="U733">
        <f t="shared" si="222"/>
        <v>20720914.61622614</v>
      </c>
      <c r="V733">
        <f t="shared" si="219"/>
        <v>4.2817044241523812</v>
      </c>
      <c r="W733">
        <f t="shared" si="223"/>
        <v>4.2817044241523815E-3</v>
      </c>
    </row>
    <row r="734" spans="2:23">
      <c r="B734" s="15">
        <v>44189</v>
      </c>
      <c r="C734" s="12">
        <f>VLOOKUP(B734,'Hash distribution and Revenue '!$B$130:$Q$748,16,0)</f>
        <v>17242472.253821287</v>
      </c>
      <c r="D734">
        <f>VLOOKUP(B734,'Hash distribution and Revenue '!A736:Q1354,3,0)</f>
        <v>134.83954259999999</v>
      </c>
      <c r="E734" s="12">
        <f t="shared" si="226"/>
        <v>134839542.59999999</v>
      </c>
      <c r="F734" s="12">
        <f t="shared" si="230"/>
        <v>1498217.14</v>
      </c>
      <c r="G734">
        <f t="shared" si="212"/>
        <v>122973662.85119998</v>
      </c>
      <c r="H734">
        <f t="shared" si="224"/>
        <v>15617655.182102399</v>
      </c>
      <c r="I734" s="21">
        <f t="shared" si="227"/>
        <v>13478791.831797598</v>
      </c>
      <c r="J734">
        <f t="shared" si="225"/>
        <v>7378419.7710719984</v>
      </c>
      <c r="K734">
        <f t="shared" si="215"/>
        <v>7378419.7710719984</v>
      </c>
      <c r="L734">
        <f t="shared" si="216"/>
        <v>5270299.8364799991</v>
      </c>
      <c r="M734">
        <f t="shared" si="217"/>
        <v>3689209.8855359992</v>
      </c>
      <c r="N734">
        <f t="shared" si="213"/>
        <v>7544837.7826484013</v>
      </c>
      <c r="O734">
        <f t="shared" si="220"/>
        <v>3689209.8855359983</v>
      </c>
      <c r="P734" s="12">
        <f t="shared" si="218"/>
        <v>11234047.6681844</v>
      </c>
      <c r="Q734" s="152">
        <f t="shared" si="228"/>
        <v>6008424.5856368877</v>
      </c>
      <c r="R734" s="152">
        <f t="shared" si="221"/>
        <v>13553262.368285289</v>
      </c>
      <c r="S734" s="150">
        <f t="shared" si="229"/>
        <v>0.3484665364217302</v>
      </c>
      <c r="T734">
        <f t="shared" si="211"/>
        <v>87434274.287203178</v>
      </c>
      <c r="U734">
        <f t="shared" si="222"/>
        <v>21098100.15093369</v>
      </c>
      <c r="V734">
        <f t="shared" si="219"/>
        <v>4.1441776113350093</v>
      </c>
      <c r="W734">
        <f t="shared" si="223"/>
        <v>4.1441776113350093E-3</v>
      </c>
    </row>
    <row r="735" spans="2:23">
      <c r="B735" s="15">
        <v>44192</v>
      </c>
      <c r="C735" s="12">
        <f>VLOOKUP(B735,'Hash distribution and Revenue '!$B$130:$Q$748,16,0)</f>
        <v>18991112.481155351</v>
      </c>
      <c r="D735">
        <f>VLOOKUP(B735,'Hash distribution and Revenue '!A737:Q1355,3,0)</f>
        <v>134.17661459999999</v>
      </c>
      <c r="E735" s="12">
        <f t="shared" si="226"/>
        <v>134176614.59999999</v>
      </c>
      <c r="F735" s="12">
        <f t="shared" si="230"/>
        <v>1490851.2733333332</v>
      </c>
      <c r="G735">
        <f t="shared" si="212"/>
        <v>122369072.51519999</v>
      </c>
      <c r="H735">
        <f t="shared" si="224"/>
        <v>15540872.209430398</v>
      </c>
      <c r="I735" s="21">
        <f t="shared" si="227"/>
        <v>13412524.412469599</v>
      </c>
      <c r="J735">
        <f t="shared" si="225"/>
        <v>7342144.3509119991</v>
      </c>
      <c r="K735">
        <f t="shared" si="215"/>
        <v>7342144.3509119991</v>
      </c>
      <c r="L735">
        <f t="shared" si="216"/>
        <v>5244388.8220799994</v>
      </c>
      <c r="M735">
        <f t="shared" si="217"/>
        <v>3671072.1754559996</v>
      </c>
      <c r="N735">
        <f t="shared" si="213"/>
        <v>7507744.1814307449</v>
      </c>
      <c r="O735">
        <f t="shared" si="220"/>
        <v>3671072.1754559996</v>
      </c>
      <c r="P735" s="12">
        <f t="shared" si="218"/>
        <v>11178816.356886744</v>
      </c>
      <c r="Q735" s="152">
        <f t="shared" si="228"/>
        <v>7812296.1242686063</v>
      </c>
      <c r="R735" s="152">
        <f t="shared" si="221"/>
        <v>15320040.305699352</v>
      </c>
      <c r="S735" s="150">
        <f t="shared" si="229"/>
        <v>0.41136590244624438</v>
      </c>
      <c r="T735">
        <f t="shared" si="211"/>
        <v>87004410.558307186</v>
      </c>
      <c r="U735">
        <f t="shared" si="222"/>
        <v>22827784.487130098</v>
      </c>
      <c r="V735">
        <f t="shared" si="219"/>
        <v>3.8113383542480319</v>
      </c>
      <c r="W735">
        <f t="shared" si="223"/>
        <v>3.811338354248032E-3</v>
      </c>
    </row>
    <row r="736" spans="2:23" s="181" customFormat="1">
      <c r="B736" s="179">
        <v>44195</v>
      </c>
      <c r="C736" s="180">
        <f>VLOOKUP(B736,'Hash distribution and Revenue '!$B$130:$Q$748,16,0)</f>
        <v>20914564.499422539</v>
      </c>
      <c r="D736" s="181">
        <f>VLOOKUP(B736,'Hash distribution and Revenue '!A738:Q1356,3,0)</f>
        <v>134.0969255</v>
      </c>
      <c r="E736" s="180">
        <f t="shared" si="226"/>
        <v>134096925.5</v>
      </c>
      <c r="F736" s="180">
        <f t="shared" si="230"/>
        <v>1489965.8388888889</v>
      </c>
      <c r="G736" s="181">
        <f t="shared" si="212"/>
        <v>122296396.05599999</v>
      </c>
      <c r="H736" s="181">
        <f t="shared" si="224"/>
        <v>15531642.299112</v>
      </c>
      <c r="I736" s="182">
        <f t="shared" si="227"/>
        <v>13404558.553423714</v>
      </c>
      <c r="J736" s="181">
        <f t="shared" si="225"/>
        <v>7337783.7633599993</v>
      </c>
      <c r="K736" s="181">
        <f t="shared" si="215"/>
        <v>7337783.7633599993</v>
      </c>
      <c r="L736" s="181">
        <f t="shared" si="216"/>
        <v>5241274.1166857136</v>
      </c>
      <c r="M736" s="181">
        <f t="shared" si="217"/>
        <v>3668891.8816799996</v>
      </c>
      <c r="N736" s="181">
        <f t="shared" si="213"/>
        <v>7503285.2421540916</v>
      </c>
      <c r="O736" s="181">
        <f t="shared" si="220"/>
        <v>3668891.8816800006</v>
      </c>
      <c r="P736" s="180">
        <f t="shared" si="218"/>
        <v>11172177.123834092</v>
      </c>
      <c r="Q736" s="183">
        <f t="shared" si="228"/>
        <v>9742387.3755884469</v>
      </c>
      <c r="R736" s="183">
        <f t="shared" si="221"/>
        <v>17245672.617742538</v>
      </c>
      <c r="S736" s="184">
        <f t="shared" si="229"/>
        <v>0.46581832367857523</v>
      </c>
      <c r="T736" s="181">
        <f t="shared" si="211"/>
        <v>86952737.595815986</v>
      </c>
      <c r="U736" s="181">
        <f t="shared" si="222"/>
        <v>24748957.85989663</v>
      </c>
      <c r="V736" s="181">
        <f t="shared" si="219"/>
        <v>3.51338986021366</v>
      </c>
      <c r="W736" s="181">
        <f t="shared" si="223"/>
        <v>3.5133898602136599E-3</v>
      </c>
    </row>
    <row r="737" spans="2:23">
      <c r="B737" s="15">
        <v>44198</v>
      </c>
      <c r="C737" s="12">
        <f>VLOOKUP(B737,'Hash distribution and Revenue '!$B$130:$Q$748,16,0)</f>
        <v>25561830.777926844</v>
      </c>
      <c r="D737">
        <f>VLOOKUP(B737,'Hash distribution and Revenue '!A739:Q1357,3,0)</f>
        <v>142.73457690000001</v>
      </c>
      <c r="E737" s="12">
        <f t="shared" si="226"/>
        <v>142734576.90000001</v>
      </c>
      <c r="F737" s="12">
        <f t="shared" si="230"/>
        <v>1585939.7433333334</v>
      </c>
      <c r="G737">
        <f t="shared" si="212"/>
        <v>130173934.1328</v>
      </c>
      <c r="H737">
        <f t="shared" si="224"/>
        <v>16532089.634865601</v>
      </c>
      <c r="I737" s="21">
        <f t="shared" si="227"/>
        <v>14267992.994770115</v>
      </c>
      <c r="J737">
        <f t="shared" si="225"/>
        <v>7810436.0479679992</v>
      </c>
      <c r="K737">
        <f t="shared" si="215"/>
        <v>7810436.0479679992</v>
      </c>
      <c r="L737">
        <f t="shared" si="216"/>
        <v>5578882.8914057147</v>
      </c>
      <c r="M737">
        <f t="shared" si="217"/>
        <v>3905218.0239839996</v>
      </c>
      <c r="N737">
        <f t="shared" si="213"/>
        <v>7986598.0551424231</v>
      </c>
      <c r="O737">
        <f t="shared" si="220"/>
        <v>3905218.0239840001</v>
      </c>
      <c r="P737" s="12">
        <f t="shared" si="218"/>
        <v>11891816.079126423</v>
      </c>
      <c r="Q737" s="152">
        <f t="shared" si="228"/>
        <v>13670014.69880042</v>
      </c>
      <c r="R737" s="152">
        <f t="shared" si="221"/>
        <v>21656612.753942844</v>
      </c>
      <c r="S737" s="150">
        <f t="shared" si="229"/>
        <v>0.53478230168884278</v>
      </c>
      <c r="T737">
        <f t="shared" ref="T737:T746" si="231">$T$5*G737</f>
        <v>92553667.168420792</v>
      </c>
      <c r="U737">
        <f t="shared" si="222"/>
        <v>29643210.809085265</v>
      </c>
      <c r="V737">
        <f t="shared" si="219"/>
        <v>3.1222551350629764</v>
      </c>
      <c r="W737">
        <f t="shared" si="223"/>
        <v>3.1222551350629764E-3</v>
      </c>
    </row>
    <row r="738" spans="2:23">
      <c r="B738" s="15">
        <v>44201</v>
      </c>
      <c r="C738" s="12">
        <f>VLOOKUP(B738,'Hash distribution and Revenue '!$B$130:$Q$748,16,0)</f>
        <v>26209306.644684549</v>
      </c>
      <c r="D738">
        <f>VLOOKUP(B738,'Hash distribution and Revenue '!A740:Q1358,3,0)</f>
        <v>146.35001410000001</v>
      </c>
      <c r="E738" s="12">
        <f t="shared" si="226"/>
        <v>146350014.10000002</v>
      </c>
      <c r="F738" s="12">
        <f t="shared" si="230"/>
        <v>1626111.267777778</v>
      </c>
      <c r="G738">
        <f t="shared" si="212"/>
        <v>133471212.85920002</v>
      </c>
      <c r="H738">
        <f t="shared" si="224"/>
        <v>16950844.033118401</v>
      </c>
      <c r="I738" s="21">
        <f t="shared" si="227"/>
        <v>14629398.295174459</v>
      </c>
      <c r="J738">
        <f t="shared" si="225"/>
        <v>8008272.7715520002</v>
      </c>
      <c r="K738">
        <f t="shared" si="215"/>
        <v>8008272.7715520002</v>
      </c>
      <c r="L738">
        <f t="shared" si="216"/>
        <v>5720194.8368228581</v>
      </c>
      <c r="M738">
        <f t="shared" si="217"/>
        <v>4004136.3857760001</v>
      </c>
      <c r="N738">
        <f t="shared" si="213"/>
        <v>8188896.9257954638</v>
      </c>
      <c r="O738">
        <f t="shared" si="220"/>
        <v>4004136.3857760001</v>
      </c>
      <c r="P738" s="12">
        <f t="shared" si="218"/>
        <v>12193033.311571464</v>
      </c>
      <c r="Q738" s="152">
        <f t="shared" si="228"/>
        <v>14016273.333113085</v>
      </c>
      <c r="R738" s="152">
        <f t="shared" si="221"/>
        <v>22205170.258908547</v>
      </c>
      <c r="S738" s="150">
        <f t="shared" si="229"/>
        <v>0.53478230168884278</v>
      </c>
      <c r="T738">
        <f t="shared" si="231"/>
        <v>94898032.342891201</v>
      </c>
      <c r="U738">
        <f t="shared" si="222"/>
        <v>30394067.184704013</v>
      </c>
      <c r="V738">
        <f t="shared" si="219"/>
        <v>3.1222551350629764</v>
      </c>
      <c r="W738">
        <f t="shared" si="223"/>
        <v>3.1222551350629764E-3</v>
      </c>
    </row>
    <row r="739" spans="2:23">
      <c r="B739" s="15">
        <v>44204</v>
      </c>
      <c r="C739" s="12">
        <f>VLOOKUP(B739,'Hash distribution and Revenue '!$B$130:$Q$748,16,0)</f>
        <v>26753271.018336765</v>
      </c>
      <c r="D739">
        <f>VLOOKUP(B739,'Hash distribution and Revenue '!A741:Q1359,3,0)</f>
        <v>149.38745399999999</v>
      </c>
      <c r="E739" s="12">
        <f t="shared" si="226"/>
        <v>149387454</v>
      </c>
      <c r="F739" s="12">
        <f t="shared" si="230"/>
        <v>1659860.6</v>
      </c>
      <c r="G739">
        <f t="shared" si="212"/>
        <v>136241358.04800001</v>
      </c>
      <c r="H739">
        <f t="shared" si="224"/>
        <v>17302652.472096</v>
      </c>
      <c r="I739" s="21">
        <f t="shared" si="227"/>
        <v>14933025.994618287</v>
      </c>
      <c r="J739">
        <f t="shared" si="225"/>
        <v>8174481.48288</v>
      </c>
      <c r="K739">
        <f t="shared" si="215"/>
        <v>8174481.48288</v>
      </c>
      <c r="L739">
        <f t="shared" si="216"/>
        <v>5838915.3449142864</v>
      </c>
      <c r="M739">
        <f t="shared" si="217"/>
        <v>4087240.74144</v>
      </c>
      <c r="N739">
        <f t="shared" si="213"/>
        <v>8358854.4240052197</v>
      </c>
      <c r="O739">
        <f t="shared" si="220"/>
        <v>4087240.74144</v>
      </c>
      <c r="P739" s="12">
        <f t="shared" si="218"/>
        <v>12446095.16544522</v>
      </c>
      <c r="Q739" s="152">
        <f t="shared" si="228"/>
        <v>14307175.852891546</v>
      </c>
      <c r="R739" s="152">
        <f t="shared" si="221"/>
        <v>22666030.276896767</v>
      </c>
      <c r="S739" s="150">
        <f t="shared" si="229"/>
        <v>0.53478230168884278</v>
      </c>
      <c r="T739">
        <f t="shared" si="231"/>
        <v>96867605.572127998</v>
      </c>
      <c r="U739">
        <f t="shared" si="222"/>
        <v>31024884.700901985</v>
      </c>
      <c r="V739">
        <f t="shared" si="219"/>
        <v>3.1222551350629764</v>
      </c>
      <c r="W739">
        <f t="shared" si="223"/>
        <v>3.1222551350629764E-3</v>
      </c>
    </row>
    <row r="740" spans="2:23">
      <c r="B740" s="15">
        <v>44207</v>
      </c>
      <c r="C740" s="12">
        <f>VLOOKUP(B740,'Hash distribution and Revenue '!$B$130:$Q$748,16,0)</f>
        <v>26628406.992310423</v>
      </c>
      <c r="D740">
        <f>VLOOKUP(B740,'Hash distribution and Revenue '!A742:Q1360,3,0)</f>
        <v>148.6902264</v>
      </c>
      <c r="E740" s="12">
        <f t="shared" si="226"/>
        <v>148690226.40000001</v>
      </c>
      <c r="F740" s="12">
        <f t="shared" si="230"/>
        <v>1652113.6266666667</v>
      </c>
      <c r="G740">
        <f t="shared" si="212"/>
        <v>135605486.47679999</v>
      </c>
      <c r="H740">
        <f t="shared" si="224"/>
        <v>17221896.782553598</v>
      </c>
      <c r="I740" s="21">
        <f t="shared" si="227"/>
        <v>14863329.928474972</v>
      </c>
      <c r="J740">
        <f t="shared" si="225"/>
        <v>8136329.1886079991</v>
      </c>
      <c r="K740">
        <f t="shared" si="215"/>
        <v>8136329.1886079991</v>
      </c>
      <c r="L740">
        <f t="shared" si="216"/>
        <v>5811663.7061485713</v>
      </c>
      <c r="M740">
        <f t="shared" si="217"/>
        <v>4068164.5943039996</v>
      </c>
      <c r="N740">
        <f t="shared" si="213"/>
        <v>8319841.6163513809</v>
      </c>
      <c r="O740">
        <f t="shared" si="220"/>
        <v>4068164.5943039991</v>
      </c>
      <c r="P740" s="12">
        <f t="shared" si="218"/>
        <v>12388006.21065538</v>
      </c>
      <c r="Q740" s="152">
        <f t="shared" si="228"/>
        <v>14240400.781655043</v>
      </c>
      <c r="R740" s="152">
        <f t="shared" si="221"/>
        <v>22560242.398006424</v>
      </c>
      <c r="S740" s="150">
        <f t="shared" si="229"/>
        <v>0.53478230168884278</v>
      </c>
      <c r="T740">
        <f t="shared" si="231"/>
        <v>96415500.885004789</v>
      </c>
      <c r="U740">
        <f t="shared" si="222"/>
        <v>30880084.014357805</v>
      </c>
      <c r="V740">
        <f t="shared" si="219"/>
        <v>3.1222551350629764</v>
      </c>
      <c r="W740">
        <f t="shared" si="223"/>
        <v>3.1222551350629764E-3</v>
      </c>
    </row>
    <row r="741" spans="2:23">
      <c r="B741" s="15">
        <v>44210</v>
      </c>
      <c r="C741" s="12">
        <f>VLOOKUP(B741,'Hash distribution and Revenue '!$B$130:$Q$748,16,0)</f>
        <v>27166900.668454044</v>
      </c>
      <c r="D741">
        <f>VLOOKUP(B741,'Hash distribution and Revenue '!A743:Q1361,3,0)</f>
        <v>151.69711849999999</v>
      </c>
      <c r="E741" s="12">
        <f t="shared" si="226"/>
        <v>151697118.5</v>
      </c>
      <c r="F741" s="12">
        <f t="shared" si="230"/>
        <v>1685523.5388888889</v>
      </c>
      <c r="G741">
        <f t="shared" si="212"/>
        <v>138347772.072</v>
      </c>
      <c r="H741">
        <f t="shared" si="224"/>
        <v>17570167.053144</v>
      </c>
      <c r="I741" s="21">
        <f t="shared" si="227"/>
        <v>15163904.017463144</v>
      </c>
      <c r="J741">
        <f t="shared" si="225"/>
        <v>8300866.3243199997</v>
      </c>
      <c r="K741">
        <f t="shared" si="215"/>
        <v>8300866.3243199997</v>
      </c>
      <c r="L741">
        <f t="shared" si="216"/>
        <v>5929190.2316571428</v>
      </c>
      <c r="M741">
        <f t="shared" si="217"/>
        <v>4150433.1621599998</v>
      </c>
      <c r="N741">
        <f t="shared" si="213"/>
        <v>8488089.8370660283</v>
      </c>
      <c r="O741">
        <f t="shared" si="220"/>
        <v>4150433.1621599998</v>
      </c>
      <c r="P741" s="12">
        <f t="shared" si="218"/>
        <v>12638522.999226028</v>
      </c>
      <c r="Q741" s="152">
        <f t="shared" si="228"/>
        <v>14528377.669228015</v>
      </c>
      <c r="R741" s="152">
        <f t="shared" si="221"/>
        <v>23016467.506294042</v>
      </c>
      <c r="S741" s="150">
        <f t="shared" si="229"/>
        <v>0.53478230168884278</v>
      </c>
      <c r="T741">
        <f t="shared" si="231"/>
        <v>98365265.94319199</v>
      </c>
      <c r="U741">
        <f t="shared" si="222"/>
        <v>31504557.34336007</v>
      </c>
      <c r="V741">
        <f t="shared" si="219"/>
        <v>3.1222551350629768</v>
      </c>
      <c r="W741">
        <f t="shared" si="223"/>
        <v>3.1222551350629769E-3</v>
      </c>
    </row>
    <row r="742" spans="2:23">
      <c r="B742" s="15">
        <v>44213</v>
      </c>
      <c r="C742" s="12">
        <f>VLOOKUP(B742,'Hash distribution and Revenue '!$B$130:$Q$748,16,0)</f>
        <v>27403665.457210876</v>
      </c>
      <c r="D742">
        <f>VLOOKUP(B742,'Hash distribution and Revenue '!A744:Q1362,3,0)</f>
        <v>153.0191882</v>
      </c>
      <c r="E742" s="12">
        <f t="shared" si="226"/>
        <v>153019188.19999999</v>
      </c>
      <c r="F742" s="12">
        <f t="shared" si="230"/>
        <v>1700213.202222222</v>
      </c>
      <c r="G742">
        <f t="shared" si="212"/>
        <v>139553499.63839999</v>
      </c>
      <c r="H742">
        <f t="shared" si="224"/>
        <v>17723294.4540768</v>
      </c>
      <c r="I742" s="21">
        <f t="shared" si="227"/>
        <v>15296060.371080343</v>
      </c>
      <c r="J742">
        <f t="shared" si="225"/>
        <v>8373209.9783039987</v>
      </c>
      <c r="K742">
        <f t="shared" si="215"/>
        <v>8373209.9783039987</v>
      </c>
      <c r="L742">
        <f t="shared" si="216"/>
        <v>5980864.2702171421</v>
      </c>
      <c r="M742">
        <f t="shared" si="217"/>
        <v>4186604.9891519994</v>
      </c>
      <c r="N742">
        <f t="shared" si="213"/>
        <v>8562065.1801406089</v>
      </c>
      <c r="O742">
        <f t="shared" si="220"/>
        <v>4186604.9891519994</v>
      </c>
      <c r="P742" s="12">
        <f t="shared" si="218"/>
        <v>12748670.169292608</v>
      </c>
      <c r="Q742" s="152">
        <f t="shared" si="228"/>
        <v>14654995.287918268</v>
      </c>
      <c r="R742" s="152">
        <f t="shared" si="221"/>
        <v>23217060.468058877</v>
      </c>
      <c r="S742" s="150">
        <f t="shared" si="229"/>
        <v>0.53478230168884278</v>
      </c>
      <c r="T742">
        <f t="shared" si="231"/>
        <v>99222538.242902383</v>
      </c>
      <c r="U742">
        <f t="shared" si="222"/>
        <v>31779125.648199484</v>
      </c>
      <c r="V742">
        <f t="shared" si="219"/>
        <v>3.1222551350629768</v>
      </c>
      <c r="W742">
        <f t="shared" si="223"/>
        <v>3.1222551350629769E-3</v>
      </c>
    </row>
    <row r="743" spans="2:23">
      <c r="B743" s="15">
        <v>44216</v>
      </c>
      <c r="C743" s="12">
        <f>VLOOKUP(B743,'Hash distribution and Revenue '!$B$130:$Q$748,16,0)</f>
        <v>26915650.023277868</v>
      </c>
      <c r="D743">
        <f>VLOOKUP(B743,'Hash distribution and Revenue '!A745:Q1363,3,0)</f>
        <v>150.29416130000001</v>
      </c>
      <c r="E743" s="12">
        <f t="shared" si="226"/>
        <v>150294161.30000001</v>
      </c>
      <c r="F743" s="12">
        <f t="shared" si="230"/>
        <v>1669935.1255555558</v>
      </c>
      <c r="G743">
        <f t="shared" si="212"/>
        <v>137068275.10560003</v>
      </c>
      <c r="H743">
        <f t="shared" si="224"/>
        <v>17407670.938411202</v>
      </c>
      <c r="I743" s="21">
        <f t="shared" si="227"/>
        <v>15023662.010681661</v>
      </c>
      <c r="J743">
        <f t="shared" si="225"/>
        <v>8224096.5063360017</v>
      </c>
      <c r="K743">
        <f t="shared" si="215"/>
        <v>8224096.5063360017</v>
      </c>
      <c r="L743">
        <f t="shared" si="216"/>
        <v>5874354.6473828582</v>
      </c>
      <c r="M743">
        <f t="shared" si="217"/>
        <v>4112048.2531680008</v>
      </c>
      <c r="N743">
        <f t="shared" si="213"/>
        <v>8409588.499209974</v>
      </c>
      <c r="O743">
        <f t="shared" si="220"/>
        <v>4112048.2531680018</v>
      </c>
      <c r="P743" s="12">
        <f t="shared" si="218"/>
        <v>12521636.752377976</v>
      </c>
      <c r="Q743" s="152">
        <f t="shared" si="228"/>
        <v>14394013.270899892</v>
      </c>
      <c r="R743" s="152">
        <f t="shared" si="221"/>
        <v>22803601.770109866</v>
      </c>
      <c r="S743" s="150">
        <f t="shared" si="229"/>
        <v>0.53478230168884278</v>
      </c>
      <c r="T743">
        <f t="shared" si="231"/>
        <v>97455543.600081623</v>
      </c>
      <c r="U743">
        <f t="shared" si="222"/>
        <v>31213190.26931984</v>
      </c>
      <c r="V743">
        <f t="shared" si="219"/>
        <v>3.1222551350629772</v>
      </c>
      <c r="W743">
        <f t="shared" si="223"/>
        <v>3.1222551350629773E-3</v>
      </c>
    </row>
    <row r="744" spans="2:23">
      <c r="B744" s="15">
        <v>44219</v>
      </c>
      <c r="C744" s="12">
        <f>VLOOKUP(B744,'Hash distribution and Revenue '!$B$130:$Q$748,16,0)</f>
        <v>26181825.092410587</v>
      </c>
      <c r="D744">
        <f>VLOOKUP(B744,'Hash distribution and Revenue '!A746:Q1364,3,0)</f>
        <v>146.19656000000001</v>
      </c>
      <c r="E744" s="12">
        <f t="shared" si="226"/>
        <v>146196560</v>
      </c>
      <c r="F744" s="12">
        <f t="shared" si="230"/>
        <v>1624406.2222222222</v>
      </c>
      <c r="G744">
        <f t="shared" si="212"/>
        <v>133331262.72</v>
      </c>
      <c r="H744">
        <f t="shared" si="224"/>
        <v>16933070.36544</v>
      </c>
      <c r="I744" s="21">
        <f t="shared" si="227"/>
        <v>14614058.760274285</v>
      </c>
      <c r="J744">
        <f t="shared" si="225"/>
        <v>7999875.7631999999</v>
      </c>
      <c r="K744">
        <f t="shared" si="215"/>
        <v>7999875.7631999999</v>
      </c>
      <c r="L744">
        <f t="shared" si="216"/>
        <v>5714196.9737142855</v>
      </c>
      <c r="M744">
        <f t="shared" si="217"/>
        <v>3999937.8816</v>
      </c>
      <c r="N744">
        <f t="shared" si="213"/>
        <v>8180310.5254765535</v>
      </c>
      <c r="O744">
        <f t="shared" si="220"/>
        <v>3999937.881599999</v>
      </c>
      <c r="P744" s="12">
        <f t="shared" si="218"/>
        <v>12180248.407076553</v>
      </c>
      <c r="Q744" s="152">
        <f t="shared" si="228"/>
        <v>14001576.685334034</v>
      </c>
      <c r="R744" s="152">
        <f t="shared" si="221"/>
        <v>22181887.210810587</v>
      </c>
      <c r="S744" s="150">
        <f t="shared" si="229"/>
        <v>0.53478230168884289</v>
      </c>
      <c r="T744">
        <f t="shared" si="231"/>
        <v>94798527.793919995</v>
      </c>
      <c r="U744">
        <f t="shared" si="222"/>
        <v>30362197.736287139</v>
      </c>
      <c r="V744">
        <f t="shared" si="219"/>
        <v>3.1222551350629764</v>
      </c>
      <c r="W744">
        <f t="shared" si="223"/>
        <v>3.1222551350629764E-3</v>
      </c>
    </row>
    <row r="745" spans="2:23">
      <c r="B745" s="15">
        <v>44222</v>
      </c>
      <c r="C745" s="12">
        <f>VLOOKUP(B745,'Hash distribution and Revenue '!$B$130:$Q$748,16,0)</f>
        <v>26271797.684596505</v>
      </c>
      <c r="D745">
        <f>VLOOKUP(B745,'Hash distribution and Revenue '!A747:Q1365,3,0)</f>
        <v>146.69895750000001</v>
      </c>
      <c r="E745" s="12">
        <f t="shared" si="226"/>
        <v>146698957.5</v>
      </c>
      <c r="F745" s="12">
        <f t="shared" si="230"/>
        <v>1629988.4166666667</v>
      </c>
      <c r="G745">
        <f t="shared" si="212"/>
        <v>133789449.23999999</v>
      </c>
      <c r="H745">
        <f t="shared" si="224"/>
        <v>16991260.053479999</v>
      </c>
      <c r="I745" s="21">
        <f t="shared" si="227"/>
        <v>14664279.275627144</v>
      </c>
      <c r="J745">
        <f t="shared" si="225"/>
        <v>8027366.9543999992</v>
      </c>
      <c r="K745">
        <f t="shared" si="215"/>
        <v>8027366.9543999992</v>
      </c>
      <c r="L745">
        <f t="shared" si="216"/>
        <v>5733833.5388571424</v>
      </c>
      <c r="M745">
        <f t="shared" si="217"/>
        <v>4013683.4771999996</v>
      </c>
      <c r="N745">
        <f t="shared" si="213"/>
        <v>8208421.7721243752</v>
      </c>
      <c r="O745">
        <f t="shared" si="220"/>
        <v>4013683.4771999987</v>
      </c>
      <c r="P745" s="12">
        <f t="shared" si="218"/>
        <v>12222105.249324374</v>
      </c>
      <c r="Q745" s="152">
        <f t="shared" si="228"/>
        <v>14049692.435272131</v>
      </c>
      <c r="R745" s="152">
        <f t="shared" si="221"/>
        <v>22258114.207396507</v>
      </c>
      <c r="S745" s="150">
        <f t="shared" si="229"/>
        <v>0.53478230168884289</v>
      </c>
      <c r="T745">
        <f t="shared" si="231"/>
        <v>95124298.409639984</v>
      </c>
      <c r="U745">
        <f t="shared" si="222"/>
        <v>30466535.979520883</v>
      </c>
      <c r="V745">
        <f t="shared" si="219"/>
        <v>3.1222551350629759</v>
      </c>
      <c r="W745">
        <f t="shared" si="223"/>
        <v>3.122255135062976E-3</v>
      </c>
    </row>
    <row r="746" spans="2:23">
      <c r="B746" s="15">
        <v>44225</v>
      </c>
      <c r="C746" s="12">
        <f>VLOOKUP(B746,'Hash distribution and Revenue '!$B$130:$Q$748,16,0)</f>
        <v>26603219.286929157</v>
      </c>
      <c r="D746">
        <f>VLOOKUP(B746,'Hash distribution and Revenue '!A748:Q1366,3,0)</f>
        <v>148.5495809</v>
      </c>
      <c r="E746" s="12">
        <f t="shared" si="226"/>
        <v>148549580.90000001</v>
      </c>
      <c r="F746" s="12">
        <f t="shared" si="230"/>
        <v>1650550.898888889</v>
      </c>
      <c r="G746">
        <f t="shared" si="212"/>
        <v>135477217.78080001</v>
      </c>
      <c r="H746">
        <f t="shared" si="224"/>
        <v>17205606.658161603</v>
      </c>
      <c r="I746" s="21">
        <f t="shared" si="227"/>
        <v>14849270.763188403</v>
      </c>
      <c r="J746">
        <f t="shared" si="225"/>
        <v>8128633.0668480005</v>
      </c>
      <c r="K746">
        <f t="shared" si="215"/>
        <v>8128633.0668480005</v>
      </c>
      <c r="L746">
        <f t="shared" si="216"/>
        <v>5806166.4763200004</v>
      </c>
      <c r="M746">
        <f t="shared" si="217"/>
        <v>4064316.5334240003</v>
      </c>
      <c r="N746">
        <f t="shared" si="213"/>
        <v>8311971.9109081682</v>
      </c>
      <c r="O746">
        <f t="shared" si="220"/>
        <v>4064316.5334239993</v>
      </c>
      <c r="P746" s="12">
        <f t="shared" si="218"/>
        <v>12376288.444332168</v>
      </c>
      <c r="Q746" s="152">
        <f t="shared" si="228"/>
        <v>14226930.842596989</v>
      </c>
      <c r="R746" s="152">
        <f t="shared" si="221"/>
        <v>22538902.753505155</v>
      </c>
      <c r="S746" s="150">
        <f t="shared" si="229"/>
        <v>0.53478230168884278</v>
      </c>
      <c r="T746">
        <f t="shared" si="231"/>
        <v>96324301.842148811</v>
      </c>
      <c r="U746">
        <f t="shared" si="222"/>
        <v>30850874.664413325</v>
      </c>
      <c r="V746">
        <f t="shared" si="219"/>
        <v>3.1222551350629772</v>
      </c>
      <c r="W746">
        <f t="shared" si="223"/>
        <v>3.1222551350629773E-3</v>
      </c>
    </row>
  </sheetData>
  <phoneticPr fontId="9" type="noConversion"/>
  <hyperlinks>
    <hyperlink ref="T4" r:id="rId1" xr:uid="{CECD1802-6F5D-42A9-A155-CD3321160CF3}"/>
  </hyperlinks>
  <pageMargins left="0.75" right="0.75" top="1" bottom="1" header="0.5" footer="0.5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I29"/>
  <sheetViews>
    <sheetView workbookViewId="0">
      <selection activeCell="F14" sqref="F14"/>
    </sheetView>
  </sheetViews>
  <sheetFormatPr baseColWidth="10" defaultColWidth="8.83203125" defaultRowHeight="14"/>
  <sheetData>
    <row r="3" spans="2:9">
      <c r="B3" t="s">
        <v>44</v>
      </c>
    </row>
    <row r="4" spans="2:9">
      <c r="B4" t="s">
        <v>20</v>
      </c>
      <c r="E4" t="s">
        <v>19</v>
      </c>
      <c r="H4" t="s">
        <v>45</v>
      </c>
    </row>
    <row r="5" spans="2:9">
      <c r="B5" t="s">
        <v>46</v>
      </c>
      <c r="C5">
        <v>1.35</v>
      </c>
      <c r="E5" t="s">
        <v>7</v>
      </c>
      <c r="F5">
        <v>1.1100000000000001</v>
      </c>
      <c r="H5" t="s">
        <v>47</v>
      </c>
      <c r="I5">
        <v>1.133</v>
      </c>
    </row>
    <row r="6" spans="2:9">
      <c r="B6" s="1" t="s">
        <v>48</v>
      </c>
      <c r="C6" s="1">
        <v>1.2629999999999999</v>
      </c>
      <c r="E6" t="s">
        <v>49</v>
      </c>
      <c r="F6">
        <v>0.69299999999999995</v>
      </c>
      <c r="H6" t="s">
        <v>50</v>
      </c>
      <c r="I6">
        <v>0.70599999999999996</v>
      </c>
    </row>
    <row r="7" spans="2:9">
      <c r="B7" s="1" t="s">
        <v>51</v>
      </c>
      <c r="C7" s="1">
        <v>0.86199999999999999</v>
      </c>
      <c r="E7" t="s">
        <v>6</v>
      </c>
      <c r="F7">
        <v>0.63500000000000001</v>
      </c>
      <c r="H7" t="s">
        <v>52</v>
      </c>
      <c r="I7">
        <v>0.57999999999999996</v>
      </c>
    </row>
    <row r="8" spans="2:9">
      <c r="B8" s="1" t="s">
        <v>53</v>
      </c>
      <c r="C8" s="1">
        <v>0.84299999999999997</v>
      </c>
      <c r="E8" t="s">
        <v>54</v>
      </c>
      <c r="F8">
        <v>0.63100000000000001</v>
      </c>
      <c r="H8" t="s">
        <v>16</v>
      </c>
      <c r="I8">
        <v>0.47199999999999998</v>
      </c>
    </row>
    <row r="9" spans="2:9">
      <c r="B9" s="1" t="s">
        <v>55</v>
      </c>
      <c r="C9" s="1">
        <v>0.77800000000000002</v>
      </c>
      <c r="E9" t="s">
        <v>15</v>
      </c>
      <c r="H9" t="s">
        <v>56</v>
      </c>
      <c r="I9">
        <v>0.61599999999999999</v>
      </c>
    </row>
    <row r="10" spans="2:9">
      <c r="B10" s="1" t="s">
        <v>57</v>
      </c>
      <c r="C10" s="1">
        <v>0.65900000000000003</v>
      </c>
    </row>
    <row r="11" spans="2:9">
      <c r="B11" s="1" t="s">
        <v>58</v>
      </c>
      <c r="C11" s="1">
        <v>0.63200000000000001</v>
      </c>
    </row>
    <row r="12" spans="2:9">
      <c r="B12" s="1" t="s">
        <v>59</v>
      </c>
      <c r="C12" s="1">
        <v>0.52900000000000003</v>
      </c>
    </row>
    <row r="14" spans="2:9">
      <c r="F14" s="34" t="s">
        <v>206</v>
      </c>
    </row>
    <row r="18" spans="2:5">
      <c r="B18" t="s">
        <v>20</v>
      </c>
      <c r="C18" t="s">
        <v>19</v>
      </c>
      <c r="D18" t="s">
        <v>45</v>
      </c>
    </row>
    <row r="19" spans="2:5">
      <c r="B19" s="2">
        <v>1.35</v>
      </c>
      <c r="C19" s="3">
        <v>1.1100000000000001</v>
      </c>
      <c r="D19" s="3">
        <v>1.133</v>
      </c>
      <c r="E19" s="3"/>
    </row>
    <row r="20" spans="2:5">
      <c r="B20" s="4">
        <v>0.84299999999999997</v>
      </c>
      <c r="C20" s="5">
        <v>0.69299999999999995</v>
      </c>
      <c r="D20" s="5">
        <v>0.70599999999999996</v>
      </c>
      <c r="E20" s="5"/>
    </row>
    <row r="21" spans="2:5">
      <c r="B21" s="4">
        <v>0.63200000000000001</v>
      </c>
      <c r="C21" s="5">
        <v>0.63500000000000001</v>
      </c>
      <c r="D21" s="5">
        <v>0.57999999999999996</v>
      </c>
      <c r="E21" s="5"/>
    </row>
    <row r="22" spans="2:5">
      <c r="B22" s="4">
        <v>0.52900000000000003</v>
      </c>
      <c r="C22" s="5">
        <v>0.63100000000000001</v>
      </c>
      <c r="D22" s="5">
        <v>0.47199999999999998</v>
      </c>
      <c r="E22" s="5"/>
    </row>
    <row r="23" spans="2:5">
      <c r="B23" s="4"/>
      <c r="C23" s="5"/>
      <c r="D23" s="5"/>
      <c r="E23" s="5"/>
    </row>
    <row r="24" spans="2:5">
      <c r="B24" s="4"/>
      <c r="C24" s="5"/>
      <c r="D24" s="5"/>
      <c r="E24" s="5"/>
    </row>
    <row r="25" spans="2:5">
      <c r="B25" s="4"/>
      <c r="C25" s="5"/>
      <c r="D25" s="5"/>
      <c r="E25" s="5"/>
    </row>
    <row r="26" spans="2:5">
      <c r="B26" s="4"/>
      <c r="C26" s="5"/>
      <c r="D26" s="5"/>
      <c r="E26" s="5"/>
    </row>
    <row r="27" spans="2:5">
      <c r="B27" s="4"/>
      <c r="C27" s="5"/>
      <c r="D27" s="5"/>
      <c r="E27" s="5"/>
    </row>
    <row r="28" spans="2:5">
      <c r="B28" s="4"/>
      <c r="C28" s="5"/>
      <c r="D28" s="5"/>
      <c r="E28" s="5"/>
    </row>
    <row r="29" spans="2:5">
      <c r="B29" s="4"/>
      <c r="C29" s="5"/>
      <c r="D29" s="5"/>
      <c r="E29" s="5"/>
    </row>
  </sheetData>
  <phoneticPr fontId="9" type="noConversion"/>
  <pageMargins left="0.75" right="0.75" top="1" bottom="1" header="0.5" footer="0.5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19C4-507C-4B9C-8AEB-FBE908D98D5A}">
  <sheetPr>
    <tabColor theme="2"/>
  </sheetPr>
  <dimension ref="A1:AB72"/>
  <sheetViews>
    <sheetView topLeftCell="D1" zoomScale="82" zoomScaleNormal="70" workbookViewId="0">
      <selection activeCell="AA17" sqref="AA17"/>
    </sheetView>
  </sheetViews>
  <sheetFormatPr baseColWidth="10" defaultColWidth="9.1640625" defaultRowHeight="14"/>
  <cols>
    <col min="1" max="6" width="9.1640625" style="165"/>
    <col min="7" max="7" width="10.83203125" style="165" customWidth="1"/>
    <col min="8" max="22" width="9.1640625" style="165"/>
    <col min="23" max="23" width="14.5" style="198" bestFit="1" customWidth="1"/>
    <col min="24" max="24" width="20.5" style="197" bestFit="1" customWidth="1"/>
    <col min="25" max="16384" width="9.1640625" style="165"/>
  </cols>
  <sheetData>
    <row r="1" spans="1:28">
      <c r="B1" s="166" t="s">
        <v>245</v>
      </c>
    </row>
    <row r="2" spans="1:28">
      <c r="B2" s="165" t="s">
        <v>310</v>
      </c>
      <c r="C2" s="165" t="s">
        <v>310</v>
      </c>
      <c r="D2" s="165" t="s">
        <v>310</v>
      </c>
      <c r="E2" s="165" t="s">
        <v>310</v>
      </c>
      <c r="F2" s="165" t="s">
        <v>310</v>
      </c>
      <c r="G2" s="165" t="s">
        <v>310</v>
      </c>
      <c r="I2" s="165" t="s">
        <v>310</v>
      </c>
      <c r="J2" s="165" t="s">
        <v>310</v>
      </c>
      <c r="K2" s="165" t="s">
        <v>310</v>
      </c>
      <c r="L2" s="165" t="s">
        <v>311</v>
      </c>
      <c r="N2" s="165" t="s">
        <v>310</v>
      </c>
      <c r="O2" s="165" t="s">
        <v>310</v>
      </c>
      <c r="P2" s="165" t="s">
        <v>310</v>
      </c>
      <c r="Q2" s="165" t="s">
        <v>312</v>
      </c>
      <c r="R2" s="165" t="s">
        <v>310</v>
      </c>
      <c r="S2" s="165" t="s">
        <v>61</v>
      </c>
      <c r="T2" s="165" t="s">
        <v>310</v>
      </c>
      <c r="U2" s="165" t="s">
        <v>310</v>
      </c>
      <c r="V2" s="165" t="s">
        <v>313</v>
      </c>
    </row>
    <row r="3" spans="1:28" ht="15" thickBot="1">
      <c r="B3" s="165" t="s">
        <v>246</v>
      </c>
      <c r="C3" s="165" t="s">
        <v>247</v>
      </c>
      <c r="D3" s="165" t="s">
        <v>248</v>
      </c>
      <c r="E3" s="165" t="s">
        <v>249</v>
      </c>
      <c r="F3" s="165" t="s">
        <v>250</v>
      </c>
      <c r="G3" s="165" t="s">
        <v>251</v>
      </c>
      <c r="H3" s="165" t="s">
        <v>252</v>
      </c>
      <c r="I3" s="165" t="s">
        <v>253</v>
      </c>
      <c r="J3" s="165" t="s">
        <v>254</v>
      </c>
      <c r="K3" s="165" t="s">
        <v>255</v>
      </c>
      <c r="L3" s="165" t="s">
        <v>256</v>
      </c>
      <c r="M3" s="165" t="s">
        <v>166</v>
      </c>
      <c r="N3" s="165" t="s">
        <v>257</v>
      </c>
      <c r="O3" s="165" t="s">
        <v>258</v>
      </c>
      <c r="P3" s="165" t="s">
        <v>160</v>
      </c>
      <c r="Q3" s="165" t="s">
        <v>158</v>
      </c>
      <c r="R3" s="165" t="s">
        <v>159</v>
      </c>
      <c r="S3" s="165" t="s">
        <v>259</v>
      </c>
      <c r="T3" s="165" t="s">
        <v>153</v>
      </c>
      <c r="U3" s="165" t="s">
        <v>152</v>
      </c>
      <c r="V3" s="165" t="s">
        <v>260</v>
      </c>
      <c r="W3" s="198" t="s">
        <v>314</v>
      </c>
      <c r="X3" s="197" t="s">
        <v>315</v>
      </c>
      <c r="AB3" s="204"/>
    </row>
    <row r="4" spans="1:28">
      <c r="A4" s="167">
        <v>42370</v>
      </c>
      <c r="B4" s="165">
        <v>22.99</v>
      </c>
      <c r="E4" s="165">
        <v>25.66</v>
      </c>
      <c r="H4" s="165">
        <v>12.99</v>
      </c>
      <c r="L4" s="165">
        <v>4.1500000000000004</v>
      </c>
      <c r="R4" s="165">
        <v>13.05</v>
      </c>
      <c r="S4" s="165">
        <v>14.83</v>
      </c>
      <c r="T4" s="165">
        <v>6.33</v>
      </c>
      <c r="W4" s="198">
        <f t="shared" ref="W4:W62" si="0">SUM(C4:G4,I4:K4,N4:P4,R4,T4,U4)</f>
        <v>45.04</v>
      </c>
      <c r="X4" s="197">
        <f>W4+M4</f>
        <v>45.04</v>
      </c>
      <c r="Y4" s="165">
        <f>X4/100</f>
        <v>0.45039999999999997</v>
      </c>
      <c r="Z4" s="199">
        <v>2016</v>
      </c>
      <c r="AA4" s="200">
        <f>AVERAGE(Y4:Y15)</f>
        <v>0.51026666666666676</v>
      </c>
    </row>
    <row r="5" spans="1:28">
      <c r="A5" s="167">
        <v>42401</v>
      </c>
      <c r="B5" s="165">
        <v>24.32</v>
      </c>
      <c r="E5" s="165">
        <v>23.02</v>
      </c>
      <c r="H5" s="165">
        <v>12.52</v>
      </c>
      <c r="L5" s="165">
        <v>4.33</v>
      </c>
      <c r="R5" s="165">
        <v>14.98</v>
      </c>
      <c r="S5" s="165">
        <v>12.7</v>
      </c>
      <c r="T5" s="165">
        <v>8.1300000000000008</v>
      </c>
      <c r="W5" s="198">
        <f t="shared" si="0"/>
        <v>46.13</v>
      </c>
      <c r="X5" s="197">
        <f t="shared" ref="X5:X63" si="1">W5+M5</f>
        <v>46.13</v>
      </c>
      <c r="Y5" s="165">
        <f t="shared" ref="Y5:Y63" si="2">X5/100</f>
        <v>0.46130000000000004</v>
      </c>
      <c r="Z5" s="201">
        <v>2017</v>
      </c>
      <c r="AA5" s="202">
        <f>AVERAGE(Y16:Y27)</f>
        <v>0.52304166666666663</v>
      </c>
    </row>
    <row r="6" spans="1:28">
      <c r="A6" s="167">
        <v>42430</v>
      </c>
      <c r="B6" s="165">
        <v>23.96</v>
      </c>
      <c r="E6" s="165">
        <v>25.84</v>
      </c>
      <c r="H6" s="165">
        <v>14.66</v>
      </c>
      <c r="L6" s="165">
        <v>3.49</v>
      </c>
      <c r="R6" s="165">
        <v>14.92</v>
      </c>
      <c r="S6" s="165">
        <v>11.14</v>
      </c>
      <c r="T6" s="165">
        <v>5.99</v>
      </c>
      <c r="W6" s="198">
        <f t="shared" si="0"/>
        <v>46.75</v>
      </c>
      <c r="X6" s="197">
        <f t="shared" si="1"/>
        <v>46.75</v>
      </c>
      <c r="Y6" s="165">
        <f t="shared" si="2"/>
        <v>0.46750000000000003</v>
      </c>
      <c r="Z6" s="201">
        <v>2018</v>
      </c>
      <c r="AA6" s="202">
        <f>AVERAGE(Y28:Y39)</f>
        <v>0.65782499999999988</v>
      </c>
    </row>
    <row r="7" spans="1:28">
      <c r="A7" s="167">
        <v>42461</v>
      </c>
      <c r="B7" s="165">
        <v>23.86</v>
      </c>
      <c r="E7" s="165">
        <v>27.67</v>
      </c>
      <c r="H7" s="165">
        <v>13.96</v>
      </c>
      <c r="L7" s="165">
        <v>4.26</v>
      </c>
      <c r="R7" s="165">
        <v>14.42</v>
      </c>
      <c r="S7" s="165">
        <v>9.19</v>
      </c>
      <c r="T7" s="165">
        <v>6.64</v>
      </c>
      <c r="W7" s="198">
        <f t="shared" si="0"/>
        <v>48.730000000000004</v>
      </c>
      <c r="X7" s="197">
        <f t="shared" si="1"/>
        <v>48.730000000000004</v>
      </c>
      <c r="Y7" s="165">
        <f t="shared" si="2"/>
        <v>0.48730000000000007</v>
      </c>
      <c r="Z7" s="201">
        <v>2019</v>
      </c>
      <c r="AA7" s="205"/>
    </row>
    <row r="8" spans="1:28">
      <c r="A8" s="167">
        <v>42491</v>
      </c>
      <c r="B8" s="165">
        <v>26.04</v>
      </c>
      <c r="E8" s="165">
        <v>24.68</v>
      </c>
      <c r="H8" s="165">
        <v>11.65</v>
      </c>
      <c r="L8" s="165">
        <v>5.22</v>
      </c>
      <c r="R8" s="165">
        <v>13.38</v>
      </c>
      <c r="S8" s="165">
        <v>9.2200000000000006</v>
      </c>
      <c r="T8" s="165">
        <v>9.81</v>
      </c>
      <c r="W8" s="198">
        <f t="shared" si="0"/>
        <v>47.870000000000005</v>
      </c>
      <c r="X8" s="197">
        <f t="shared" si="1"/>
        <v>47.870000000000005</v>
      </c>
      <c r="Y8" s="165">
        <f t="shared" si="2"/>
        <v>0.47870000000000007</v>
      </c>
      <c r="Z8" s="201">
        <v>2020</v>
      </c>
      <c r="AA8" s="205"/>
    </row>
    <row r="9" spans="1:28" ht="15" thickBot="1">
      <c r="A9" s="167">
        <v>42522</v>
      </c>
      <c r="B9" s="165">
        <v>24.88</v>
      </c>
      <c r="E9" s="165">
        <v>19.75</v>
      </c>
      <c r="H9" s="165">
        <v>13.53</v>
      </c>
      <c r="I9" s="165">
        <v>0.72</v>
      </c>
      <c r="L9" s="165">
        <v>4.59</v>
      </c>
      <c r="R9" s="165">
        <v>12.59</v>
      </c>
      <c r="S9" s="165">
        <v>8.9600000000000009</v>
      </c>
      <c r="T9" s="165">
        <v>12.9</v>
      </c>
      <c r="U9" s="165">
        <v>2.08</v>
      </c>
      <c r="W9" s="198">
        <f t="shared" si="0"/>
        <v>48.04</v>
      </c>
      <c r="X9" s="197">
        <f t="shared" si="1"/>
        <v>48.04</v>
      </c>
      <c r="Y9" s="165">
        <f t="shared" si="2"/>
        <v>0.48039999999999999</v>
      </c>
      <c r="Z9" s="203">
        <v>2021</v>
      </c>
      <c r="AA9" s="206"/>
    </row>
    <row r="10" spans="1:28">
      <c r="A10" s="167">
        <v>42552</v>
      </c>
      <c r="B10" s="165">
        <v>19.89</v>
      </c>
      <c r="E10" s="165">
        <v>19.47</v>
      </c>
      <c r="H10" s="165">
        <v>11.16</v>
      </c>
      <c r="I10" s="165">
        <v>3.23</v>
      </c>
      <c r="L10" s="165">
        <v>5.29</v>
      </c>
      <c r="R10" s="165">
        <v>13.42</v>
      </c>
      <c r="S10" s="165">
        <v>9.0299999999999994</v>
      </c>
      <c r="T10" s="165">
        <v>13.63</v>
      </c>
      <c r="U10" s="165">
        <v>4.88</v>
      </c>
      <c r="W10" s="198">
        <f t="shared" si="0"/>
        <v>54.63</v>
      </c>
      <c r="X10" s="197">
        <f t="shared" si="1"/>
        <v>54.63</v>
      </c>
      <c r="Y10" s="165">
        <f t="shared" si="2"/>
        <v>0.54630000000000001</v>
      </c>
    </row>
    <row r="11" spans="1:28">
      <c r="A11" s="167">
        <v>42583</v>
      </c>
      <c r="B11" s="165">
        <v>19.170000000000002</v>
      </c>
      <c r="E11" s="165">
        <v>15.77</v>
      </c>
      <c r="H11" s="165">
        <v>11.63</v>
      </c>
      <c r="I11" s="165">
        <v>8.0399999999999991</v>
      </c>
      <c r="L11" s="165">
        <v>6.07</v>
      </c>
      <c r="R11" s="165">
        <v>13.57</v>
      </c>
      <c r="S11" s="165">
        <v>8.3699999999999992</v>
      </c>
      <c r="T11" s="165">
        <v>12.95</v>
      </c>
      <c r="U11" s="165">
        <v>4.41</v>
      </c>
      <c r="V11" s="165">
        <v>0.02</v>
      </c>
      <c r="W11" s="198">
        <f t="shared" si="0"/>
        <v>54.739999999999995</v>
      </c>
      <c r="X11" s="197">
        <f t="shared" si="1"/>
        <v>54.739999999999995</v>
      </c>
      <c r="Y11" s="165">
        <f t="shared" si="2"/>
        <v>0.5474</v>
      </c>
    </row>
    <row r="12" spans="1:28">
      <c r="A12" s="167">
        <v>42614</v>
      </c>
      <c r="B12" s="165">
        <v>18.14</v>
      </c>
      <c r="E12" s="165">
        <v>14.73</v>
      </c>
      <c r="F12" s="165">
        <v>1.94</v>
      </c>
      <c r="H12" s="165">
        <v>10.96</v>
      </c>
      <c r="I12" s="165">
        <v>9.48</v>
      </c>
      <c r="L12" s="165">
        <v>6.44</v>
      </c>
      <c r="R12" s="165">
        <v>12.36</v>
      </c>
      <c r="S12" s="165">
        <v>8.42</v>
      </c>
      <c r="T12" s="165">
        <v>11.79</v>
      </c>
      <c r="U12" s="165">
        <v>4.29</v>
      </c>
      <c r="V12" s="165">
        <v>1.45</v>
      </c>
      <c r="W12" s="198">
        <f t="shared" si="0"/>
        <v>54.59</v>
      </c>
      <c r="X12" s="197">
        <f t="shared" si="1"/>
        <v>54.59</v>
      </c>
      <c r="Y12" s="165">
        <f t="shared" si="2"/>
        <v>0.54590000000000005</v>
      </c>
    </row>
    <row r="13" spans="1:28">
      <c r="A13" s="167">
        <v>42644</v>
      </c>
      <c r="B13" s="165">
        <v>16.13</v>
      </c>
      <c r="E13" s="165">
        <v>17.63</v>
      </c>
      <c r="F13" s="165">
        <v>3.9</v>
      </c>
      <c r="H13" s="165">
        <v>10.97</v>
      </c>
      <c r="I13" s="165">
        <v>9.07</v>
      </c>
      <c r="L13" s="165">
        <v>5.92</v>
      </c>
      <c r="R13" s="165">
        <v>11.62</v>
      </c>
      <c r="S13" s="165">
        <v>8.01</v>
      </c>
      <c r="T13" s="165">
        <v>9.86</v>
      </c>
      <c r="U13" s="165">
        <v>4.95</v>
      </c>
      <c r="V13" s="165">
        <v>1.94</v>
      </c>
      <c r="W13" s="198">
        <f t="shared" si="0"/>
        <v>57.03</v>
      </c>
      <c r="X13" s="197">
        <f t="shared" si="1"/>
        <v>57.03</v>
      </c>
      <c r="Y13" s="165">
        <f t="shared" si="2"/>
        <v>0.57030000000000003</v>
      </c>
    </row>
    <row r="14" spans="1:28">
      <c r="A14" s="167">
        <v>42675</v>
      </c>
      <c r="B14" s="165">
        <v>15.73</v>
      </c>
      <c r="E14" s="165">
        <v>17.46</v>
      </c>
      <c r="F14" s="165">
        <v>3.35</v>
      </c>
      <c r="H14" s="165">
        <v>12.36</v>
      </c>
      <c r="I14" s="165">
        <v>7.38</v>
      </c>
      <c r="L14" s="165">
        <v>6.32</v>
      </c>
      <c r="R14" s="165">
        <v>10.7</v>
      </c>
      <c r="S14" s="165">
        <v>7.71</v>
      </c>
      <c r="T14" s="165">
        <v>9.77</v>
      </c>
      <c r="U14" s="165">
        <v>5.87</v>
      </c>
      <c r="V14" s="165">
        <v>3.35</v>
      </c>
      <c r="W14" s="198">
        <f t="shared" si="0"/>
        <v>54.529999999999994</v>
      </c>
      <c r="X14" s="197">
        <f t="shared" si="1"/>
        <v>54.529999999999994</v>
      </c>
      <c r="Y14" s="165">
        <f t="shared" si="2"/>
        <v>0.5452999999999999</v>
      </c>
    </row>
    <row r="15" spans="1:28">
      <c r="A15" s="167">
        <v>42705</v>
      </c>
      <c r="B15" s="165">
        <v>15.32</v>
      </c>
      <c r="E15" s="165">
        <v>19.2</v>
      </c>
      <c r="F15" s="165">
        <v>5.09</v>
      </c>
      <c r="H15" s="165">
        <v>12.45</v>
      </c>
      <c r="I15" s="165">
        <v>5.78</v>
      </c>
      <c r="L15" s="165">
        <v>6.1</v>
      </c>
      <c r="R15" s="165">
        <v>8.76</v>
      </c>
      <c r="S15" s="165">
        <v>7.97</v>
      </c>
      <c r="T15" s="165">
        <v>10.17</v>
      </c>
      <c r="U15" s="165">
        <v>5.24</v>
      </c>
      <c r="V15" s="165">
        <v>3.92</v>
      </c>
      <c r="W15" s="198">
        <f t="shared" si="0"/>
        <v>54.24</v>
      </c>
      <c r="X15" s="197">
        <f t="shared" si="1"/>
        <v>54.24</v>
      </c>
      <c r="Y15" s="165">
        <f t="shared" si="2"/>
        <v>0.54239999999999999</v>
      </c>
    </row>
    <row r="16" spans="1:28">
      <c r="A16" s="167">
        <v>42736</v>
      </c>
      <c r="B16" s="165">
        <v>15.37</v>
      </c>
      <c r="E16" s="165">
        <v>18.18</v>
      </c>
      <c r="F16" s="165">
        <v>4.6399999999999997</v>
      </c>
      <c r="H16" s="165">
        <v>26.54</v>
      </c>
      <c r="I16" s="165">
        <v>6.6</v>
      </c>
      <c r="L16" s="165">
        <v>5.39</v>
      </c>
      <c r="M16" s="165">
        <v>0.18</v>
      </c>
      <c r="O16" s="165">
        <v>3.5</v>
      </c>
      <c r="Q16" s="165">
        <v>3.58</v>
      </c>
      <c r="R16" s="165">
        <v>7.02</v>
      </c>
      <c r="S16" s="165">
        <v>9</v>
      </c>
      <c r="W16" s="198">
        <f t="shared" si="0"/>
        <v>39.94</v>
      </c>
      <c r="X16" s="197">
        <f t="shared" si="1"/>
        <v>40.119999999999997</v>
      </c>
      <c r="Y16" s="165">
        <f t="shared" si="2"/>
        <v>0.4012</v>
      </c>
    </row>
    <row r="17" spans="1:25">
      <c r="A17" s="167">
        <v>42767</v>
      </c>
      <c r="B17" s="165">
        <v>13.33</v>
      </c>
      <c r="E17" s="165">
        <v>16.73</v>
      </c>
      <c r="F17" s="165">
        <v>4.1399999999999997</v>
      </c>
      <c r="H17" s="165">
        <v>25.84</v>
      </c>
      <c r="I17" s="165">
        <v>6.89</v>
      </c>
      <c r="L17" s="165">
        <v>5.78</v>
      </c>
      <c r="M17" s="165">
        <v>0.73</v>
      </c>
      <c r="O17" s="165">
        <v>5.41</v>
      </c>
      <c r="Q17" s="165">
        <v>3.1</v>
      </c>
      <c r="R17" s="165">
        <v>6.79</v>
      </c>
      <c r="S17" s="165">
        <v>11.26</v>
      </c>
      <c r="W17" s="198">
        <f t="shared" si="0"/>
        <v>39.96</v>
      </c>
      <c r="X17" s="197">
        <f t="shared" si="1"/>
        <v>40.69</v>
      </c>
      <c r="Y17" s="165">
        <f t="shared" si="2"/>
        <v>0.40689999999999998</v>
      </c>
    </row>
    <row r="18" spans="1:25">
      <c r="A18" s="167">
        <v>42795</v>
      </c>
      <c r="B18" s="165">
        <v>11.9</v>
      </c>
      <c r="E18" s="165">
        <v>15.76</v>
      </c>
      <c r="F18" s="165">
        <v>4.4000000000000004</v>
      </c>
      <c r="H18" s="165">
        <v>26.28</v>
      </c>
      <c r="I18" s="165">
        <v>6.97</v>
      </c>
      <c r="L18" s="165">
        <v>6.48</v>
      </c>
      <c r="M18" s="165">
        <v>1.1399999999999999</v>
      </c>
      <c r="O18" s="165">
        <v>6.22</v>
      </c>
      <c r="Q18" s="165">
        <v>3</v>
      </c>
      <c r="R18" s="165">
        <v>7.08</v>
      </c>
      <c r="S18" s="165">
        <v>10.77</v>
      </c>
      <c r="W18" s="198">
        <f t="shared" si="0"/>
        <v>40.43</v>
      </c>
      <c r="X18" s="197">
        <f t="shared" si="1"/>
        <v>41.57</v>
      </c>
      <c r="Y18" s="165">
        <f t="shared" si="2"/>
        <v>0.41570000000000001</v>
      </c>
    </row>
    <row r="19" spans="1:25">
      <c r="A19" s="167">
        <v>42826</v>
      </c>
      <c r="B19" s="165">
        <v>10.66</v>
      </c>
      <c r="E19" s="165">
        <v>16.54</v>
      </c>
      <c r="F19" s="165">
        <v>4.26</v>
      </c>
      <c r="H19" s="165">
        <v>26.16</v>
      </c>
      <c r="I19" s="165">
        <v>4.08</v>
      </c>
      <c r="L19" s="165">
        <v>5.7</v>
      </c>
      <c r="M19" s="165">
        <v>1.8</v>
      </c>
      <c r="O19" s="165">
        <v>8.4</v>
      </c>
      <c r="Q19" s="165">
        <v>3.24</v>
      </c>
      <c r="R19" s="165">
        <v>9.0399999999999991</v>
      </c>
      <c r="S19" s="165">
        <v>10.119999999999999</v>
      </c>
      <c r="W19" s="198">
        <f t="shared" si="0"/>
        <v>42.319999999999993</v>
      </c>
      <c r="X19" s="197">
        <f t="shared" si="1"/>
        <v>44.11999999999999</v>
      </c>
      <c r="Y19" s="165">
        <f t="shared" si="2"/>
        <v>0.44119999999999993</v>
      </c>
    </row>
    <row r="20" spans="1:25">
      <c r="A20" s="167">
        <v>42856</v>
      </c>
      <c r="B20" s="165">
        <v>9.58</v>
      </c>
      <c r="E20" s="165">
        <v>16.55</v>
      </c>
      <c r="F20" s="165">
        <v>6.47</v>
      </c>
      <c r="H20" s="165">
        <v>24.74</v>
      </c>
      <c r="I20" s="165">
        <v>5.44</v>
      </c>
      <c r="L20" s="165">
        <v>5.15</v>
      </c>
      <c r="M20" s="165">
        <v>1.75</v>
      </c>
      <c r="O20" s="165">
        <v>9.93</v>
      </c>
      <c r="Q20" s="165">
        <v>3.59</v>
      </c>
      <c r="R20" s="165">
        <v>8.39</v>
      </c>
      <c r="S20" s="165">
        <v>8.41</v>
      </c>
      <c r="W20" s="198">
        <f t="shared" si="0"/>
        <v>46.78</v>
      </c>
      <c r="X20" s="197">
        <f t="shared" si="1"/>
        <v>48.53</v>
      </c>
      <c r="Y20" s="165">
        <f t="shared" si="2"/>
        <v>0.48530000000000001</v>
      </c>
    </row>
    <row r="21" spans="1:25">
      <c r="A21" s="167">
        <v>42887</v>
      </c>
      <c r="B21" s="165">
        <v>9.6199999999999992</v>
      </c>
      <c r="E21" s="165">
        <v>16.73</v>
      </c>
      <c r="F21" s="165">
        <v>7.67</v>
      </c>
      <c r="H21" s="165">
        <v>24.26</v>
      </c>
      <c r="I21" s="165">
        <v>4.7</v>
      </c>
      <c r="L21" s="165">
        <v>4.8499999999999996</v>
      </c>
      <c r="M21" s="165">
        <v>1.77</v>
      </c>
      <c r="O21" s="165">
        <v>14.16</v>
      </c>
      <c r="Q21" s="165">
        <v>3.49</v>
      </c>
      <c r="R21" s="165">
        <v>7.49</v>
      </c>
      <c r="S21" s="165">
        <v>5.26</v>
      </c>
      <c r="W21" s="198">
        <f t="shared" si="0"/>
        <v>50.75</v>
      </c>
      <c r="X21" s="197">
        <f t="shared" si="1"/>
        <v>52.52</v>
      </c>
      <c r="Y21" s="165">
        <f t="shared" si="2"/>
        <v>0.5252</v>
      </c>
    </row>
    <row r="22" spans="1:25">
      <c r="A22" s="167">
        <v>42917</v>
      </c>
      <c r="B22" s="165">
        <v>7.84</v>
      </c>
      <c r="E22" s="165">
        <v>21.2</v>
      </c>
      <c r="F22" s="165">
        <v>8.19</v>
      </c>
      <c r="H22" s="165">
        <v>25.9</v>
      </c>
      <c r="I22" s="165">
        <v>4.97</v>
      </c>
      <c r="L22" s="165">
        <v>4.26</v>
      </c>
      <c r="M22" s="165">
        <v>0.78</v>
      </c>
      <c r="O22" s="165">
        <v>12.57</v>
      </c>
      <c r="Q22" s="165">
        <v>3.34</v>
      </c>
      <c r="R22" s="165">
        <v>7.55</v>
      </c>
      <c r="S22" s="165">
        <v>3.4</v>
      </c>
      <c r="W22" s="198">
        <f t="shared" si="0"/>
        <v>54.48</v>
      </c>
      <c r="X22" s="197">
        <f t="shared" si="1"/>
        <v>55.26</v>
      </c>
      <c r="Y22" s="165">
        <f t="shared" si="2"/>
        <v>0.55259999999999998</v>
      </c>
    </row>
    <row r="23" spans="1:25">
      <c r="A23" s="167">
        <v>42948</v>
      </c>
      <c r="B23" s="165">
        <v>7.9</v>
      </c>
      <c r="E23" s="165">
        <v>18.25</v>
      </c>
      <c r="F23" s="165">
        <v>11.73</v>
      </c>
      <c r="H23" s="165">
        <v>21.13</v>
      </c>
      <c r="I23" s="165">
        <v>5.58</v>
      </c>
      <c r="L23" s="165">
        <v>5.42</v>
      </c>
      <c r="M23" s="165">
        <v>1.1599999999999999</v>
      </c>
      <c r="O23" s="165">
        <v>12.17</v>
      </c>
      <c r="Q23" s="165">
        <v>4.2699999999999996</v>
      </c>
      <c r="R23" s="165">
        <v>7.26</v>
      </c>
      <c r="S23" s="165">
        <v>5.13</v>
      </c>
      <c r="W23" s="198">
        <f t="shared" si="0"/>
        <v>54.99</v>
      </c>
      <c r="X23" s="197">
        <f t="shared" si="1"/>
        <v>56.15</v>
      </c>
      <c r="Y23" s="165">
        <f t="shared" si="2"/>
        <v>0.5615</v>
      </c>
    </row>
    <row r="24" spans="1:25">
      <c r="A24" s="167">
        <v>42979</v>
      </c>
      <c r="B24" s="165">
        <v>8.73</v>
      </c>
      <c r="E24" s="165">
        <v>15.8</v>
      </c>
      <c r="F24" s="165">
        <v>11.58</v>
      </c>
      <c r="H24" s="165">
        <v>18.54</v>
      </c>
      <c r="I24" s="165">
        <v>10.07</v>
      </c>
      <c r="L24" s="165">
        <v>5.6</v>
      </c>
      <c r="M24" s="165">
        <v>0.51</v>
      </c>
      <c r="O24" s="165">
        <v>13.41</v>
      </c>
      <c r="Q24" s="165">
        <v>4.04</v>
      </c>
      <c r="R24" s="165">
        <v>7.37</v>
      </c>
      <c r="S24" s="165">
        <v>4.3499999999999996</v>
      </c>
      <c r="W24" s="198">
        <f t="shared" si="0"/>
        <v>58.23</v>
      </c>
      <c r="X24" s="197">
        <f t="shared" si="1"/>
        <v>58.739999999999995</v>
      </c>
      <c r="Y24" s="165">
        <f t="shared" si="2"/>
        <v>0.58739999999999992</v>
      </c>
    </row>
    <row r="25" spans="1:25">
      <c r="A25" s="167">
        <v>43009</v>
      </c>
      <c r="B25" s="165">
        <v>9.07</v>
      </c>
      <c r="E25" s="165">
        <v>19.22</v>
      </c>
      <c r="F25" s="165">
        <v>11.42</v>
      </c>
      <c r="H25" s="165">
        <v>15.56</v>
      </c>
      <c r="I25" s="165">
        <v>10.07</v>
      </c>
      <c r="L25" s="165">
        <v>6.79</v>
      </c>
      <c r="M25" s="165">
        <v>0.66</v>
      </c>
      <c r="O25" s="165">
        <v>12.83</v>
      </c>
      <c r="Q25" s="165">
        <v>3.4</v>
      </c>
      <c r="R25" s="165">
        <v>7.02</v>
      </c>
      <c r="S25" s="165">
        <v>3.96</v>
      </c>
      <c r="W25" s="198">
        <f t="shared" si="0"/>
        <v>60.56</v>
      </c>
      <c r="X25" s="197">
        <f t="shared" si="1"/>
        <v>61.22</v>
      </c>
      <c r="Y25" s="165">
        <f t="shared" si="2"/>
        <v>0.61219999999999997</v>
      </c>
    </row>
    <row r="26" spans="1:25">
      <c r="A26" s="167">
        <v>43040</v>
      </c>
      <c r="B26" s="165">
        <v>8.09</v>
      </c>
      <c r="E26" s="165">
        <v>17.420000000000002</v>
      </c>
      <c r="F26" s="165">
        <v>14.38</v>
      </c>
      <c r="H26" s="165">
        <v>12.9</v>
      </c>
      <c r="I26" s="165">
        <v>13.6</v>
      </c>
      <c r="L26" s="165">
        <v>9.2799999999999994</v>
      </c>
      <c r="M26" s="165">
        <v>0.69</v>
      </c>
      <c r="O26" s="165">
        <v>12.96</v>
      </c>
      <c r="Q26" s="165">
        <v>2.81</v>
      </c>
      <c r="R26" s="165">
        <v>4.4400000000000004</v>
      </c>
      <c r="S26" s="165">
        <v>3.43</v>
      </c>
      <c r="W26" s="198">
        <f t="shared" si="0"/>
        <v>62.800000000000004</v>
      </c>
      <c r="X26" s="197">
        <f t="shared" si="1"/>
        <v>63.49</v>
      </c>
      <c r="Y26" s="165">
        <f t="shared" si="2"/>
        <v>0.63490000000000002</v>
      </c>
    </row>
    <row r="27" spans="1:25">
      <c r="A27" s="167">
        <v>43070</v>
      </c>
      <c r="B27" s="165">
        <v>7.83</v>
      </c>
      <c r="E27" s="165">
        <v>17.88</v>
      </c>
      <c r="F27" s="165">
        <v>15.87</v>
      </c>
      <c r="H27" s="165">
        <v>10.43</v>
      </c>
      <c r="I27" s="165">
        <v>12.29</v>
      </c>
      <c r="L27" s="165">
        <v>10.76</v>
      </c>
      <c r="M27" s="165">
        <v>2.98</v>
      </c>
      <c r="O27" s="165">
        <v>13.26</v>
      </c>
      <c r="Q27" s="165">
        <v>3</v>
      </c>
      <c r="R27" s="165">
        <v>2.96</v>
      </c>
      <c r="S27" s="165">
        <v>2.74</v>
      </c>
      <c r="W27" s="198">
        <f t="shared" si="0"/>
        <v>62.26</v>
      </c>
      <c r="X27" s="197">
        <f t="shared" si="1"/>
        <v>65.239999999999995</v>
      </c>
      <c r="Y27" s="165">
        <f t="shared" si="2"/>
        <v>0.65239999999999998</v>
      </c>
    </row>
    <row r="28" spans="1:25">
      <c r="A28" s="167">
        <v>43101</v>
      </c>
      <c r="B28" s="165">
        <v>5.48</v>
      </c>
      <c r="D28" s="165">
        <v>0</v>
      </c>
      <c r="E28" s="165">
        <v>18.989999999999998</v>
      </c>
      <c r="F28" s="165">
        <v>0</v>
      </c>
      <c r="G28" s="165">
        <v>0</v>
      </c>
      <c r="H28" s="165">
        <v>15.35</v>
      </c>
      <c r="I28" s="165">
        <v>11.75</v>
      </c>
      <c r="L28" s="165">
        <v>10.52</v>
      </c>
      <c r="M28" s="165">
        <v>24.77</v>
      </c>
      <c r="O28" s="165">
        <v>13.14</v>
      </c>
      <c r="P28" s="165">
        <v>0</v>
      </c>
      <c r="W28" s="198">
        <f t="shared" si="0"/>
        <v>43.879999999999995</v>
      </c>
      <c r="X28" s="197">
        <f t="shared" si="1"/>
        <v>68.649999999999991</v>
      </c>
      <c r="Y28" s="165">
        <f t="shared" si="2"/>
        <v>0.68649999999999989</v>
      </c>
    </row>
    <row r="29" spans="1:25">
      <c r="A29" s="167">
        <v>43132</v>
      </c>
      <c r="B29" s="165">
        <v>4.9000000000000004</v>
      </c>
      <c r="D29" s="165">
        <v>0</v>
      </c>
      <c r="E29" s="165">
        <v>15.36</v>
      </c>
      <c r="F29" s="165">
        <v>0</v>
      </c>
      <c r="G29" s="165">
        <v>0</v>
      </c>
      <c r="H29" s="165">
        <v>16.62</v>
      </c>
      <c r="I29" s="165">
        <v>11.83</v>
      </c>
      <c r="L29" s="165">
        <v>10.41</v>
      </c>
      <c r="M29" s="165">
        <v>29.05</v>
      </c>
      <c r="O29" s="165">
        <v>11.83</v>
      </c>
      <c r="P29" s="165">
        <v>0</v>
      </c>
      <c r="W29" s="198">
        <f t="shared" si="0"/>
        <v>39.019999999999996</v>
      </c>
      <c r="X29" s="197">
        <f t="shared" si="1"/>
        <v>68.069999999999993</v>
      </c>
      <c r="Y29" s="165">
        <f t="shared" si="2"/>
        <v>0.68069999999999997</v>
      </c>
    </row>
    <row r="30" spans="1:25">
      <c r="A30" s="167">
        <v>43160</v>
      </c>
      <c r="B30" s="165">
        <v>6.38</v>
      </c>
      <c r="D30" s="165">
        <v>0</v>
      </c>
      <c r="E30" s="165">
        <v>15.51</v>
      </c>
      <c r="F30" s="165">
        <v>0</v>
      </c>
      <c r="G30" s="165">
        <v>0</v>
      </c>
      <c r="H30" s="165">
        <v>18.47</v>
      </c>
      <c r="I30" s="165">
        <v>10.87</v>
      </c>
      <c r="L30" s="165">
        <v>11.02</v>
      </c>
      <c r="M30" s="165">
        <v>28.36</v>
      </c>
      <c r="O30" s="165">
        <v>9.2200000000000006</v>
      </c>
      <c r="P30" s="165">
        <v>0.17</v>
      </c>
      <c r="W30" s="198">
        <f t="shared" si="0"/>
        <v>35.770000000000003</v>
      </c>
      <c r="X30" s="197">
        <f t="shared" si="1"/>
        <v>64.13</v>
      </c>
      <c r="Y30" s="165">
        <f t="shared" si="2"/>
        <v>0.64129999999999998</v>
      </c>
    </row>
    <row r="31" spans="1:25">
      <c r="A31" s="167">
        <v>43191</v>
      </c>
      <c r="B31" s="165">
        <v>7.59</v>
      </c>
      <c r="D31" s="165">
        <v>0</v>
      </c>
      <c r="E31" s="165">
        <v>13.3</v>
      </c>
      <c r="F31" s="165">
        <v>0</v>
      </c>
      <c r="G31" s="165">
        <v>0.15</v>
      </c>
      <c r="H31" s="165">
        <v>17.63</v>
      </c>
      <c r="I31" s="165">
        <v>10.74</v>
      </c>
      <c r="L31" s="165">
        <v>10.76</v>
      </c>
      <c r="M31" s="165">
        <v>27.53</v>
      </c>
      <c r="O31" s="165">
        <v>8.7899999999999991</v>
      </c>
      <c r="P31" s="165">
        <v>3.51</v>
      </c>
      <c r="W31" s="198">
        <f t="shared" si="0"/>
        <v>36.49</v>
      </c>
      <c r="X31" s="197">
        <f t="shared" si="1"/>
        <v>64.02000000000001</v>
      </c>
      <c r="Y31" s="165">
        <f t="shared" si="2"/>
        <v>0.6402000000000001</v>
      </c>
    </row>
    <row r="32" spans="1:25">
      <c r="A32" s="167">
        <v>43221</v>
      </c>
      <c r="B32" s="165">
        <v>8.35</v>
      </c>
      <c r="D32" s="165">
        <v>0</v>
      </c>
      <c r="E32" s="165">
        <v>15.37</v>
      </c>
      <c r="F32" s="165">
        <v>0</v>
      </c>
      <c r="G32" s="165">
        <v>0.28000000000000003</v>
      </c>
      <c r="H32" s="165">
        <v>18.11</v>
      </c>
      <c r="I32" s="165">
        <v>8.9700000000000006</v>
      </c>
      <c r="L32" s="165">
        <v>10.96</v>
      </c>
      <c r="M32" s="165">
        <v>25.5</v>
      </c>
      <c r="O32" s="165">
        <v>8.7100000000000009</v>
      </c>
      <c r="P32" s="165">
        <v>3.75</v>
      </c>
      <c r="W32" s="198">
        <f t="shared" si="0"/>
        <v>37.08</v>
      </c>
      <c r="X32" s="197">
        <f t="shared" si="1"/>
        <v>62.58</v>
      </c>
      <c r="Y32" s="165">
        <f t="shared" si="2"/>
        <v>0.62580000000000002</v>
      </c>
    </row>
    <row r="33" spans="1:25">
      <c r="A33" s="167">
        <v>43252</v>
      </c>
      <c r="B33" s="165">
        <v>9.3699999999999992</v>
      </c>
      <c r="D33" s="165">
        <v>0</v>
      </c>
      <c r="E33" s="165">
        <v>14.57</v>
      </c>
      <c r="F33" s="165">
        <v>0</v>
      </c>
      <c r="G33" s="165">
        <v>0.52</v>
      </c>
      <c r="H33" s="165">
        <v>15.8</v>
      </c>
      <c r="I33" s="165">
        <v>9.17</v>
      </c>
      <c r="L33" s="165">
        <v>10.87</v>
      </c>
      <c r="M33" s="165">
        <v>27</v>
      </c>
      <c r="O33" s="165">
        <v>9.5</v>
      </c>
      <c r="P33" s="165">
        <v>3.2</v>
      </c>
      <c r="W33" s="198">
        <f t="shared" si="0"/>
        <v>36.96</v>
      </c>
      <c r="X33" s="197">
        <f t="shared" si="1"/>
        <v>63.96</v>
      </c>
      <c r="Y33" s="165">
        <f t="shared" si="2"/>
        <v>0.63960000000000006</v>
      </c>
    </row>
    <row r="34" spans="1:25">
      <c r="A34" s="167">
        <v>43282</v>
      </c>
      <c r="B34" s="165">
        <v>8.89</v>
      </c>
      <c r="D34" s="165">
        <v>3.01</v>
      </c>
      <c r="E34" s="165">
        <v>13.02</v>
      </c>
      <c r="F34" s="165">
        <v>0.24</v>
      </c>
      <c r="G34" s="165">
        <v>0.43</v>
      </c>
      <c r="H34" s="165">
        <v>16.190000000000001</v>
      </c>
      <c r="I34" s="165">
        <v>12.05</v>
      </c>
      <c r="L34" s="165">
        <v>11.13</v>
      </c>
      <c r="M34" s="165">
        <v>22.58</v>
      </c>
      <c r="O34" s="165">
        <v>9.73</v>
      </c>
      <c r="P34" s="165">
        <v>2.73</v>
      </c>
      <c r="W34" s="198">
        <f t="shared" si="0"/>
        <v>41.21</v>
      </c>
      <c r="X34" s="197">
        <f>W34+M34</f>
        <v>63.79</v>
      </c>
      <c r="Y34" s="165">
        <f t="shared" si="2"/>
        <v>0.63790000000000002</v>
      </c>
    </row>
    <row r="35" spans="1:25">
      <c r="A35" s="167">
        <v>43313</v>
      </c>
      <c r="B35" s="165">
        <v>7.85</v>
      </c>
      <c r="D35" s="165">
        <v>5.25</v>
      </c>
      <c r="E35" s="165">
        <v>13.76</v>
      </c>
      <c r="F35" s="165">
        <v>17.66</v>
      </c>
      <c r="G35" s="165">
        <v>0.56000000000000005</v>
      </c>
      <c r="H35" s="165">
        <v>16.149999999999999</v>
      </c>
      <c r="I35" s="165">
        <v>10.29</v>
      </c>
      <c r="L35" s="165">
        <v>11.89</v>
      </c>
      <c r="M35" s="165">
        <v>3.35</v>
      </c>
      <c r="O35" s="165">
        <v>10.93</v>
      </c>
      <c r="P35" s="165">
        <v>2.31</v>
      </c>
      <c r="W35" s="198">
        <f t="shared" si="0"/>
        <v>60.760000000000005</v>
      </c>
      <c r="X35" s="197">
        <f t="shared" si="1"/>
        <v>64.11</v>
      </c>
      <c r="Y35" s="165">
        <f t="shared" si="2"/>
        <v>0.6411</v>
      </c>
    </row>
    <row r="36" spans="1:25">
      <c r="A36" s="167">
        <v>43344</v>
      </c>
      <c r="B36" s="165">
        <v>9.07</v>
      </c>
      <c r="D36" s="165">
        <v>6.29</v>
      </c>
      <c r="E36" s="165">
        <v>13.37</v>
      </c>
      <c r="F36" s="165">
        <v>17.04</v>
      </c>
      <c r="G36" s="165">
        <v>1.24</v>
      </c>
      <c r="H36" s="165">
        <v>14.23</v>
      </c>
      <c r="I36" s="165">
        <v>11.93</v>
      </c>
      <c r="L36" s="165">
        <v>11.72</v>
      </c>
      <c r="M36" s="165">
        <v>2.94</v>
      </c>
      <c r="O36" s="165">
        <v>10</v>
      </c>
      <c r="P36" s="165">
        <v>2.17</v>
      </c>
      <c r="W36" s="198">
        <f t="shared" si="0"/>
        <v>62.040000000000006</v>
      </c>
      <c r="X36" s="197">
        <f t="shared" si="1"/>
        <v>64.98</v>
      </c>
      <c r="Y36" s="165">
        <f t="shared" si="2"/>
        <v>0.64980000000000004</v>
      </c>
    </row>
    <row r="37" spans="1:25">
      <c r="A37" s="167">
        <v>43374</v>
      </c>
      <c r="B37" s="165">
        <v>8.81</v>
      </c>
      <c r="D37" s="165">
        <v>6.97</v>
      </c>
      <c r="E37" s="165">
        <v>14.14</v>
      </c>
      <c r="F37" s="165">
        <v>16.649999999999999</v>
      </c>
      <c r="G37" s="165">
        <v>1.85</v>
      </c>
      <c r="H37" s="165">
        <v>12.6</v>
      </c>
      <c r="I37" s="165">
        <v>10.62</v>
      </c>
      <c r="L37" s="165">
        <v>10.78</v>
      </c>
      <c r="M37" s="165">
        <v>5.87</v>
      </c>
      <c r="O37" s="165">
        <v>9.52</v>
      </c>
      <c r="P37" s="165">
        <v>2.19</v>
      </c>
      <c r="W37" s="198">
        <f t="shared" si="0"/>
        <v>61.94</v>
      </c>
      <c r="X37" s="197">
        <f t="shared" si="1"/>
        <v>67.81</v>
      </c>
      <c r="Y37" s="165">
        <f t="shared" si="2"/>
        <v>0.67810000000000004</v>
      </c>
    </row>
    <row r="38" spans="1:25">
      <c r="A38" s="167">
        <v>43405</v>
      </c>
      <c r="B38" s="165">
        <v>9.74</v>
      </c>
      <c r="D38" s="165">
        <v>5.45</v>
      </c>
      <c r="E38" s="165">
        <v>12.45</v>
      </c>
      <c r="F38" s="165">
        <v>17.7</v>
      </c>
      <c r="G38" s="165">
        <v>2.84</v>
      </c>
      <c r="H38" s="165">
        <v>11.56</v>
      </c>
      <c r="I38" s="165">
        <v>10.1</v>
      </c>
      <c r="L38" s="165">
        <v>10.93</v>
      </c>
      <c r="M38" s="165">
        <v>7.47</v>
      </c>
      <c r="O38" s="165">
        <v>8.76</v>
      </c>
      <c r="P38" s="165">
        <v>3</v>
      </c>
      <c r="W38" s="198">
        <f t="shared" si="0"/>
        <v>60.3</v>
      </c>
      <c r="X38" s="197">
        <f t="shared" si="1"/>
        <v>67.77</v>
      </c>
      <c r="Y38" s="165">
        <f t="shared" si="2"/>
        <v>0.67769999999999997</v>
      </c>
    </row>
    <row r="39" spans="1:25">
      <c r="A39" s="167">
        <v>43435</v>
      </c>
      <c r="B39" s="165">
        <v>8.7100000000000009</v>
      </c>
      <c r="D39" s="165">
        <v>7.5</v>
      </c>
      <c r="E39" s="165">
        <v>12.37</v>
      </c>
      <c r="F39" s="165">
        <v>17.420000000000002</v>
      </c>
      <c r="G39" s="165">
        <v>5.07</v>
      </c>
      <c r="H39" s="165">
        <v>10.98</v>
      </c>
      <c r="I39" s="165">
        <v>9.67</v>
      </c>
      <c r="L39" s="165">
        <v>10.79</v>
      </c>
      <c r="M39" s="165">
        <v>6.47</v>
      </c>
      <c r="O39" s="165">
        <v>7.82</v>
      </c>
      <c r="P39" s="165">
        <v>3.2</v>
      </c>
      <c r="W39" s="198">
        <f t="shared" si="0"/>
        <v>63.050000000000004</v>
      </c>
      <c r="X39" s="197">
        <f t="shared" si="1"/>
        <v>69.52000000000001</v>
      </c>
      <c r="Y39" s="165">
        <f t="shared" si="2"/>
        <v>0.69520000000000015</v>
      </c>
    </row>
    <row r="40" spans="1:25">
      <c r="A40" s="167">
        <v>43466</v>
      </c>
      <c r="B40" s="165">
        <v>9.61</v>
      </c>
      <c r="D40" s="165">
        <v>8.91</v>
      </c>
      <c r="E40" s="165">
        <v>11.49</v>
      </c>
      <c r="F40" s="165">
        <v>14.74</v>
      </c>
      <c r="G40" s="165">
        <v>4.53</v>
      </c>
      <c r="H40" s="165">
        <v>26.1</v>
      </c>
      <c r="I40" s="165">
        <v>9.1</v>
      </c>
      <c r="J40" s="165">
        <v>0</v>
      </c>
      <c r="L40" s="165">
        <v>10.19</v>
      </c>
      <c r="M40" s="165">
        <v>5.33</v>
      </c>
      <c r="N40" s="165">
        <v>0</v>
      </c>
      <c r="W40" s="198">
        <f t="shared" si="0"/>
        <v>48.77</v>
      </c>
      <c r="X40" s="197">
        <f>W40+M40</f>
        <v>54.1</v>
      </c>
      <c r="Y40" s="165">
        <f t="shared" si="2"/>
        <v>0.54100000000000004</v>
      </c>
    </row>
    <row r="41" spans="1:25">
      <c r="A41" s="167">
        <v>43497</v>
      </c>
      <c r="B41" s="165">
        <v>11.85</v>
      </c>
      <c r="D41" s="165">
        <v>11.61</v>
      </c>
      <c r="E41" s="165">
        <v>12.65</v>
      </c>
      <c r="F41" s="165">
        <v>17.309999999999999</v>
      </c>
      <c r="G41" s="165">
        <v>3.88</v>
      </c>
      <c r="H41" s="165">
        <v>22.16</v>
      </c>
      <c r="I41" s="165">
        <v>7.35</v>
      </c>
      <c r="J41" s="165">
        <v>0</v>
      </c>
      <c r="L41" s="165">
        <v>8.8699999999999992</v>
      </c>
      <c r="M41" s="165">
        <v>4.32</v>
      </c>
      <c r="N41" s="165">
        <v>0</v>
      </c>
      <c r="W41" s="198">
        <f t="shared" si="0"/>
        <v>52.8</v>
      </c>
      <c r="X41" s="197">
        <f t="shared" si="1"/>
        <v>57.12</v>
      </c>
      <c r="Y41" s="165">
        <f t="shared" si="2"/>
        <v>0.57119999999999993</v>
      </c>
    </row>
    <row r="42" spans="1:25">
      <c r="A42" s="167">
        <v>43525</v>
      </c>
      <c r="B42" s="165">
        <v>10.84</v>
      </c>
      <c r="D42" s="165">
        <v>10.81</v>
      </c>
      <c r="E42" s="165">
        <v>12.53</v>
      </c>
      <c r="F42" s="165">
        <v>16.11</v>
      </c>
      <c r="G42" s="165">
        <v>3.54</v>
      </c>
      <c r="H42" s="165">
        <v>23.19</v>
      </c>
      <c r="I42" s="165">
        <v>7.58</v>
      </c>
      <c r="J42" s="165">
        <v>0</v>
      </c>
      <c r="L42" s="165">
        <v>9.36</v>
      </c>
      <c r="M42" s="165">
        <v>6.04</v>
      </c>
      <c r="N42" s="165">
        <v>0</v>
      </c>
      <c r="W42" s="198">
        <f t="shared" si="0"/>
        <v>50.57</v>
      </c>
      <c r="X42" s="197">
        <f t="shared" si="1"/>
        <v>56.61</v>
      </c>
      <c r="Y42" s="165">
        <f t="shared" si="2"/>
        <v>0.56610000000000005</v>
      </c>
    </row>
    <row r="43" spans="1:25">
      <c r="A43" s="167">
        <v>43556</v>
      </c>
      <c r="B43" s="165">
        <v>11.16</v>
      </c>
      <c r="D43" s="165">
        <v>10.47</v>
      </c>
      <c r="E43" s="165">
        <v>12.91</v>
      </c>
      <c r="F43" s="165">
        <v>16.440000000000001</v>
      </c>
      <c r="G43" s="165">
        <v>3.41</v>
      </c>
      <c r="H43" s="165">
        <v>21.72</v>
      </c>
      <c r="I43" s="165">
        <v>7.15</v>
      </c>
      <c r="J43" s="165">
        <v>0</v>
      </c>
      <c r="L43" s="165">
        <v>10.19</v>
      </c>
      <c r="M43" s="165">
        <v>6.55</v>
      </c>
      <c r="N43" s="165">
        <v>0</v>
      </c>
      <c r="W43" s="198">
        <f t="shared" si="0"/>
        <v>50.38</v>
      </c>
      <c r="X43" s="197">
        <f t="shared" si="1"/>
        <v>56.93</v>
      </c>
      <c r="Y43" s="165">
        <f t="shared" si="2"/>
        <v>0.56930000000000003</v>
      </c>
    </row>
    <row r="44" spans="1:25">
      <c r="A44" s="167">
        <v>43586</v>
      </c>
      <c r="B44" s="165">
        <v>11.84</v>
      </c>
      <c r="D44" s="165">
        <v>8.9600000000000009</v>
      </c>
      <c r="E44" s="165">
        <v>12.31</v>
      </c>
      <c r="F44" s="165">
        <v>18.68</v>
      </c>
      <c r="G44" s="165">
        <v>3.9</v>
      </c>
      <c r="H44" s="165">
        <v>21.7</v>
      </c>
      <c r="I44" s="165">
        <v>7.27</v>
      </c>
      <c r="J44" s="165">
        <v>0</v>
      </c>
      <c r="L44" s="165">
        <v>9.98</v>
      </c>
      <c r="M44" s="165">
        <v>5.36</v>
      </c>
      <c r="N44" s="165">
        <v>0</v>
      </c>
      <c r="W44" s="198">
        <f t="shared" si="0"/>
        <v>51.120000000000005</v>
      </c>
      <c r="X44" s="197">
        <f t="shared" si="1"/>
        <v>56.480000000000004</v>
      </c>
      <c r="Y44" s="165">
        <f t="shared" si="2"/>
        <v>0.56480000000000008</v>
      </c>
    </row>
    <row r="45" spans="1:25">
      <c r="A45" s="167">
        <v>43617</v>
      </c>
      <c r="B45" s="165">
        <v>11.57</v>
      </c>
      <c r="D45" s="165">
        <v>9.58</v>
      </c>
      <c r="E45" s="165">
        <v>12.77</v>
      </c>
      <c r="F45" s="165">
        <v>19.649999999999999</v>
      </c>
      <c r="G45" s="165">
        <v>4.49</v>
      </c>
      <c r="H45" s="165">
        <v>18.95</v>
      </c>
      <c r="I45" s="165">
        <v>7.97</v>
      </c>
      <c r="J45" s="165">
        <v>0</v>
      </c>
      <c r="L45" s="165">
        <v>9.69</v>
      </c>
      <c r="M45" s="165">
        <v>5.33</v>
      </c>
      <c r="N45" s="165">
        <v>0</v>
      </c>
      <c r="W45" s="198">
        <f t="shared" si="0"/>
        <v>54.46</v>
      </c>
      <c r="X45" s="197">
        <f t="shared" si="1"/>
        <v>59.79</v>
      </c>
      <c r="Y45" s="165">
        <f t="shared" si="2"/>
        <v>0.59789999999999999</v>
      </c>
    </row>
    <row r="46" spans="1:25">
      <c r="A46" s="167">
        <v>43647</v>
      </c>
      <c r="B46" s="165">
        <v>12.58</v>
      </c>
      <c r="D46" s="165">
        <v>10.78</v>
      </c>
      <c r="E46" s="165">
        <v>12.73</v>
      </c>
      <c r="F46" s="165">
        <v>19.96</v>
      </c>
      <c r="G46" s="165">
        <v>5.47</v>
      </c>
      <c r="H46" s="165">
        <v>16.03</v>
      </c>
      <c r="I46" s="165">
        <v>7.42</v>
      </c>
      <c r="J46" s="165">
        <v>0</v>
      </c>
      <c r="L46" s="165">
        <v>8.2799999999999994</v>
      </c>
      <c r="M46" s="165">
        <v>6.75</v>
      </c>
      <c r="N46" s="165">
        <v>0</v>
      </c>
      <c r="W46" s="198">
        <f t="shared" si="0"/>
        <v>56.36</v>
      </c>
      <c r="X46" s="197">
        <f t="shared" si="1"/>
        <v>63.11</v>
      </c>
      <c r="Y46" s="165">
        <f t="shared" si="2"/>
        <v>0.63109999999999999</v>
      </c>
    </row>
    <row r="47" spans="1:25">
      <c r="A47" s="167">
        <v>43678</v>
      </c>
      <c r="B47" s="165">
        <v>13.62</v>
      </c>
      <c r="D47" s="165">
        <v>11.51</v>
      </c>
      <c r="E47" s="165">
        <v>12.15</v>
      </c>
      <c r="F47" s="165">
        <v>19.87</v>
      </c>
      <c r="G47" s="165">
        <v>5.92</v>
      </c>
      <c r="H47" s="165">
        <v>14.59</v>
      </c>
      <c r="I47" s="165">
        <v>7.98</v>
      </c>
      <c r="J47" s="165">
        <v>0.24</v>
      </c>
      <c r="L47" s="165">
        <v>7.68</v>
      </c>
      <c r="M47" s="165">
        <v>6.12</v>
      </c>
      <c r="N47" s="165">
        <v>0.32</v>
      </c>
      <c r="W47" s="198">
        <f t="shared" si="0"/>
        <v>57.990000000000009</v>
      </c>
      <c r="X47" s="197">
        <f t="shared" si="1"/>
        <v>64.110000000000014</v>
      </c>
      <c r="Y47" s="165">
        <f t="shared" si="2"/>
        <v>0.64110000000000011</v>
      </c>
    </row>
    <row r="48" spans="1:25">
      <c r="A48" s="167">
        <v>43709</v>
      </c>
      <c r="B48" s="165">
        <v>14.35</v>
      </c>
      <c r="D48" s="165">
        <v>12.88</v>
      </c>
      <c r="E48" s="165">
        <v>12.15</v>
      </c>
      <c r="F48" s="165">
        <v>16.399999999999999</v>
      </c>
      <c r="G48" s="165">
        <v>7.03</v>
      </c>
      <c r="H48" s="165">
        <v>12.4</v>
      </c>
      <c r="I48" s="165">
        <v>7.18</v>
      </c>
      <c r="J48" s="165">
        <v>1.27</v>
      </c>
      <c r="L48" s="165">
        <v>6.54</v>
      </c>
      <c r="M48" s="165">
        <v>7.53</v>
      </c>
      <c r="N48" s="165">
        <v>2.27</v>
      </c>
      <c r="W48" s="198">
        <f t="shared" si="0"/>
        <v>59.180000000000007</v>
      </c>
      <c r="X48" s="197">
        <f t="shared" si="1"/>
        <v>66.710000000000008</v>
      </c>
      <c r="Y48" s="165">
        <f t="shared" si="2"/>
        <v>0.66710000000000003</v>
      </c>
    </row>
    <row r="49" spans="1:25">
      <c r="A49" s="167">
        <v>43739</v>
      </c>
      <c r="B49" s="165">
        <v>16.47</v>
      </c>
      <c r="D49" s="165">
        <v>15.61</v>
      </c>
      <c r="E49" s="165">
        <v>10.76</v>
      </c>
      <c r="F49" s="165">
        <v>14.85</v>
      </c>
      <c r="G49" s="165">
        <v>0.45</v>
      </c>
      <c r="H49" s="165">
        <v>10.8</v>
      </c>
      <c r="I49" s="165">
        <v>7.65</v>
      </c>
      <c r="J49" s="165">
        <v>2.21</v>
      </c>
      <c r="L49" s="165">
        <v>4.3099999999999996</v>
      </c>
      <c r="M49" s="165">
        <v>8.75</v>
      </c>
      <c r="N49" s="165">
        <v>2.14</v>
      </c>
      <c r="W49" s="198">
        <f t="shared" si="0"/>
        <v>53.67</v>
      </c>
      <c r="X49" s="197">
        <f t="shared" si="1"/>
        <v>62.42</v>
      </c>
      <c r="Y49" s="165">
        <f t="shared" si="2"/>
        <v>0.62419999999999998</v>
      </c>
    </row>
    <row r="50" spans="1:25">
      <c r="A50" s="167">
        <v>43770</v>
      </c>
      <c r="B50" s="165">
        <v>15.73</v>
      </c>
      <c r="D50" s="165">
        <v>17.57</v>
      </c>
      <c r="E50" s="165">
        <v>10.72</v>
      </c>
      <c r="F50" s="165">
        <v>13.78</v>
      </c>
      <c r="G50" s="165">
        <v>5.35</v>
      </c>
      <c r="H50" s="165">
        <v>9.7799999999999994</v>
      </c>
      <c r="I50" s="165">
        <v>6.22</v>
      </c>
      <c r="J50" s="165">
        <v>4.62</v>
      </c>
      <c r="L50" s="165">
        <v>4.9000000000000004</v>
      </c>
      <c r="M50" s="165">
        <v>8.8800000000000008</v>
      </c>
      <c r="N50" s="165">
        <v>2.36</v>
      </c>
      <c r="W50" s="198">
        <f t="shared" si="0"/>
        <v>60.62</v>
      </c>
      <c r="X50" s="197">
        <f t="shared" si="1"/>
        <v>69.5</v>
      </c>
      <c r="Y50" s="165">
        <f t="shared" si="2"/>
        <v>0.69499999999999995</v>
      </c>
    </row>
    <row r="51" spans="1:25">
      <c r="A51" s="167">
        <v>43800</v>
      </c>
      <c r="B51" s="165">
        <v>16.16</v>
      </c>
      <c r="D51" s="165">
        <v>17.55</v>
      </c>
      <c r="E51" s="165">
        <v>10.54</v>
      </c>
      <c r="F51" s="165">
        <v>13.49</v>
      </c>
      <c r="G51" s="165">
        <v>4.5</v>
      </c>
      <c r="H51" s="165">
        <v>10.16</v>
      </c>
      <c r="I51" s="165">
        <v>5.71</v>
      </c>
      <c r="J51" s="165">
        <v>5.19</v>
      </c>
      <c r="L51" s="165">
        <v>4.43</v>
      </c>
      <c r="M51" s="165">
        <v>7.95</v>
      </c>
      <c r="N51" s="165">
        <v>4.32</v>
      </c>
      <c r="W51" s="198">
        <f t="shared" si="0"/>
        <v>61.3</v>
      </c>
      <c r="X51" s="197">
        <f t="shared" si="1"/>
        <v>69.25</v>
      </c>
      <c r="Y51" s="165">
        <f t="shared" si="2"/>
        <v>0.6925</v>
      </c>
    </row>
    <row r="52" spans="1:25">
      <c r="A52" s="167">
        <v>43831</v>
      </c>
      <c r="B52" s="165">
        <v>17.920000000000002</v>
      </c>
      <c r="D52" s="165">
        <v>16.61</v>
      </c>
      <c r="E52" s="165">
        <v>10.68</v>
      </c>
      <c r="F52" s="165">
        <v>11.99</v>
      </c>
      <c r="G52" s="165">
        <v>4.83</v>
      </c>
      <c r="H52" s="165">
        <v>21.14</v>
      </c>
      <c r="I52" s="165">
        <v>7.2</v>
      </c>
      <c r="J52" s="165">
        <v>4.9000000000000004</v>
      </c>
      <c r="L52" s="165">
        <v>4.7300000000000004</v>
      </c>
      <c r="W52" s="198">
        <f t="shared" si="0"/>
        <v>56.21</v>
      </c>
      <c r="X52" s="197">
        <f>W52+M52</f>
        <v>56.21</v>
      </c>
      <c r="Y52" s="165">
        <f t="shared" si="2"/>
        <v>0.56210000000000004</v>
      </c>
    </row>
    <row r="53" spans="1:25">
      <c r="A53" s="167">
        <v>43862</v>
      </c>
      <c r="B53" s="165">
        <v>18.32</v>
      </c>
      <c r="D53" s="165">
        <v>16.66</v>
      </c>
      <c r="E53" s="165">
        <v>10.47</v>
      </c>
      <c r="F53" s="165">
        <v>12.04</v>
      </c>
      <c r="G53" s="165">
        <v>4.5</v>
      </c>
      <c r="H53" s="165">
        <v>27.28</v>
      </c>
      <c r="I53" s="165">
        <v>6.64</v>
      </c>
      <c r="L53" s="165">
        <v>4.09</v>
      </c>
      <c r="W53" s="198">
        <f t="shared" si="0"/>
        <v>50.31</v>
      </c>
      <c r="X53" s="197">
        <f t="shared" si="1"/>
        <v>50.31</v>
      </c>
      <c r="Y53" s="165">
        <f t="shared" si="2"/>
        <v>0.50309999999999999</v>
      </c>
    </row>
    <row r="54" spans="1:25">
      <c r="A54" s="167">
        <v>43891</v>
      </c>
      <c r="B54" s="165">
        <v>18.329999999999998</v>
      </c>
      <c r="D54" s="165">
        <v>17.16</v>
      </c>
      <c r="E54" s="165">
        <v>11.26</v>
      </c>
      <c r="F54" s="165">
        <v>11.7</v>
      </c>
      <c r="G54" s="165">
        <v>4.8600000000000003</v>
      </c>
      <c r="H54" s="165">
        <v>25.79</v>
      </c>
      <c r="I54" s="165">
        <v>6.58</v>
      </c>
      <c r="L54" s="165">
        <v>4.32</v>
      </c>
      <c r="W54" s="198">
        <f t="shared" si="0"/>
        <v>51.56</v>
      </c>
      <c r="X54" s="197">
        <f t="shared" si="1"/>
        <v>51.56</v>
      </c>
      <c r="Y54" s="165">
        <f t="shared" si="2"/>
        <v>0.51560000000000006</v>
      </c>
    </row>
    <row r="55" spans="1:25">
      <c r="A55" s="167">
        <v>43922</v>
      </c>
      <c r="B55" s="165">
        <v>19.28</v>
      </c>
      <c r="C55" s="165">
        <v>0.28999999999999998</v>
      </c>
      <c r="D55" s="165">
        <v>17.059999999999999</v>
      </c>
      <c r="E55" s="165">
        <v>13.03</v>
      </c>
      <c r="F55" s="165">
        <v>13.78</v>
      </c>
      <c r="G55" s="165">
        <v>5.92</v>
      </c>
      <c r="H55" s="165">
        <v>17.940000000000001</v>
      </c>
      <c r="I55" s="165">
        <v>6.36</v>
      </c>
      <c r="K55" s="165">
        <v>1</v>
      </c>
      <c r="L55" s="165">
        <v>5.34</v>
      </c>
      <c r="W55" s="198">
        <f t="shared" si="0"/>
        <v>57.44</v>
      </c>
      <c r="X55" s="197">
        <f t="shared" si="1"/>
        <v>57.44</v>
      </c>
      <c r="Y55" s="165">
        <f t="shared" si="2"/>
        <v>0.57440000000000002</v>
      </c>
    </row>
    <row r="56" spans="1:25">
      <c r="A56" s="167">
        <v>43952</v>
      </c>
      <c r="B56" s="165">
        <v>18.77</v>
      </c>
      <c r="C56" s="165">
        <v>2.67</v>
      </c>
      <c r="D56" s="165">
        <v>14.6</v>
      </c>
      <c r="E56" s="165">
        <v>13.38</v>
      </c>
      <c r="F56" s="165">
        <v>12.4</v>
      </c>
      <c r="G56" s="165">
        <v>4.7</v>
      </c>
      <c r="H56" s="165">
        <v>17.399999999999999</v>
      </c>
      <c r="I56" s="165">
        <v>5.92</v>
      </c>
      <c r="K56" s="165">
        <v>5.15</v>
      </c>
      <c r="L56" s="165">
        <v>5.01</v>
      </c>
      <c r="W56" s="198">
        <f t="shared" si="0"/>
        <v>58.82</v>
      </c>
      <c r="X56" s="197">
        <f t="shared" si="1"/>
        <v>58.82</v>
      </c>
      <c r="Y56" s="165">
        <f t="shared" si="2"/>
        <v>0.58820000000000006</v>
      </c>
    </row>
    <row r="57" spans="1:25">
      <c r="A57" s="167">
        <v>43983</v>
      </c>
      <c r="B57" s="165">
        <v>18.55</v>
      </c>
      <c r="C57" s="165">
        <v>5.23</v>
      </c>
      <c r="D57" s="165">
        <v>15.85</v>
      </c>
      <c r="E57" s="165">
        <v>10.97</v>
      </c>
      <c r="F57" s="165">
        <v>12.93</v>
      </c>
      <c r="G57" s="165">
        <v>6.75</v>
      </c>
      <c r="H57" s="165">
        <v>15.52</v>
      </c>
      <c r="I57" s="165">
        <v>5.54</v>
      </c>
      <c r="K57" s="165">
        <v>4.24</v>
      </c>
      <c r="L57" s="165">
        <v>4.42</v>
      </c>
      <c r="W57" s="198">
        <f t="shared" si="0"/>
        <v>61.51</v>
      </c>
      <c r="X57" s="197">
        <f t="shared" si="1"/>
        <v>61.51</v>
      </c>
      <c r="Y57" s="165">
        <f t="shared" si="2"/>
        <v>0.61509999999999998</v>
      </c>
    </row>
    <row r="58" spans="1:25">
      <c r="A58" s="167">
        <v>44013</v>
      </c>
      <c r="B58" s="165">
        <v>15.3</v>
      </c>
      <c r="C58" s="165">
        <v>5.51</v>
      </c>
      <c r="D58" s="165">
        <v>15.28</v>
      </c>
      <c r="E58" s="165">
        <v>11.2</v>
      </c>
      <c r="F58" s="165">
        <v>10.85</v>
      </c>
      <c r="G58" s="165">
        <v>9.44</v>
      </c>
      <c r="H58" s="165">
        <v>19.739999999999998</v>
      </c>
      <c r="I58" s="165">
        <v>5.4</v>
      </c>
      <c r="K58" s="165">
        <v>3.9</v>
      </c>
      <c r="L58" s="165">
        <v>3.38</v>
      </c>
      <c r="W58" s="198">
        <f t="shared" si="0"/>
        <v>61.579999999999991</v>
      </c>
      <c r="X58" s="197">
        <f t="shared" si="1"/>
        <v>61.579999999999991</v>
      </c>
      <c r="Y58" s="165">
        <f t="shared" si="2"/>
        <v>0.6157999999999999</v>
      </c>
    </row>
    <row r="59" spans="1:25">
      <c r="A59" s="167">
        <v>44044</v>
      </c>
      <c r="B59" s="165">
        <v>14.56</v>
      </c>
      <c r="C59" s="165">
        <v>5.69</v>
      </c>
      <c r="D59" s="165">
        <v>14.56</v>
      </c>
      <c r="E59" s="165">
        <v>10.49</v>
      </c>
      <c r="F59" s="165">
        <v>12.19</v>
      </c>
      <c r="G59" s="165">
        <v>8.8000000000000007</v>
      </c>
      <c r="H59" s="165">
        <v>20.72</v>
      </c>
      <c r="I59" s="165">
        <v>5.75</v>
      </c>
      <c r="K59" s="165">
        <v>3.72</v>
      </c>
      <c r="L59" s="165">
        <v>3.52</v>
      </c>
      <c r="W59" s="198">
        <f t="shared" si="0"/>
        <v>61.2</v>
      </c>
      <c r="X59" s="197">
        <f t="shared" si="1"/>
        <v>61.2</v>
      </c>
      <c r="Y59" s="165">
        <f t="shared" si="2"/>
        <v>0.61199999999999999</v>
      </c>
    </row>
    <row r="60" spans="1:25">
      <c r="A60" s="167">
        <v>44075</v>
      </c>
      <c r="B60" s="165">
        <v>15.49</v>
      </c>
      <c r="C60" s="165">
        <v>5.39</v>
      </c>
      <c r="D60" s="165">
        <v>12.73</v>
      </c>
      <c r="E60" s="165">
        <v>9.8000000000000007</v>
      </c>
      <c r="F60" s="165">
        <v>15.63</v>
      </c>
      <c r="G60" s="165">
        <v>9.93</v>
      </c>
      <c r="H60" s="165">
        <v>18.64</v>
      </c>
      <c r="I60" s="165">
        <v>6.67</v>
      </c>
      <c r="K60" s="165">
        <v>3.38</v>
      </c>
      <c r="L60" s="165">
        <v>2.34</v>
      </c>
      <c r="W60" s="198">
        <f t="shared" si="0"/>
        <v>63.530000000000008</v>
      </c>
      <c r="X60" s="197">
        <f t="shared" si="1"/>
        <v>63.530000000000008</v>
      </c>
      <c r="Y60" s="165">
        <f t="shared" si="2"/>
        <v>0.63530000000000009</v>
      </c>
    </row>
    <row r="61" spans="1:25">
      <c r="A61" s="167">
        <v>44105</v>
      </c>
      <c r="B61" s="165">
        <v>14.69</v>
      </c>
      <c r="C61" s="165">
        <v>7.14</v>
      </c>
      <c r="D61" s="165">
        <v>13.76</v>
      </c>
      <c r="E61" s="165">
        <v>9.9</v>
      </c>
      <c r="F61" s="165">
        <v>13.85</v>
      </c>
      <c r="G61" s="165">
        <v>10.16</v>
      </c>
      <c r="H61" s="165">
        <v>17.309999999999999</v>
      </c>
      <c r="J61" s="165">
        <v>3.57</v>
      </c>
      <c r="K61" s="165">
        <v>2.31</v>
      </c>
      <c r="W61" s="198">
        <f t="shared" si="0"/>
        <v>60.690000000000005</v>
      </c>
      <c r="X61" s="197">
        <f t="shared" si="1"/>
        <v>60.690000000000005</v>
      </c>
      <c r="Y61" s="165">
        <f t="shared" si="2"/>
        <v>0.6069</v>
      </c>
    </row>
    <row r="62" spans="1:25">
      <c r="A62" s="167">
        <v>44136</v>
      </c>
      <c r="B62" s="165">
        <v>19.66</v>
      </c>
      <c r="C62" s="165">
        <v>9.74</v>
      </c>
      <c r="D62" s="165">
        <v>12.72</v>
      </c>
      <c r="E62" s="165">
        <v>10.39</v>
      </c>
      <c r="F62" s="165">
        <v>10.59</v>
      </c>
      <c r="G62" s="165">
        <v>10.08</v>
      </c>
      <c r="H62" s="165">
        <v>6.04</v>
      </c>
      <c r="I62" s="165">
        <v>7.59</v>
      </c>
      <c r="J62" s="165">
        <v>6.38</v>
      </c>
      <c r="K62" s="165">
        <v>4.03</v>
      </c>
      <c r="L62" s="165">
        <v>2.78</v>
      </c>
      <c r="W62" s="198">
        <f t="shared" si="0"/>
        <v>71.52</v>
      </c>
      <c r="X62" s="197">
        <f t="shared" si="1"/>
        <v>71.52</v>
      </c>
      <c r="Y62" s="165">
        <f t="shared" si="2"/>
        <v>0.71519999999999995</v>
      </c>
    </row>
    <row r="63" spans="1:25">
      <c r="A63" s="167">
        <v>44166</v>
      </c>
      <c r="B63" s="165">
        <v>18.72</v>
      </c>
      <c r="C63" s="165">
        <v>11.48</v>
      </c>
      <c r="D63" s="165">
        <v>11.3</v>
      </c>
      <c r="E63" s="165">
        <v>10.32</v>
      </c>
      <c r="F63" s="165">
        <v>10.17</v>
      </c>
      <c r="G63" s="165">
        <v>9.39</v>
      </c>
      <c r="H63" s="165">
        <v>8.52</v>
      </c>
      <c r="I63" s="165">
        <v>7.78</v>
      </c>
      <c r="J63" s="165">
        <v>5.45</v>
      </c>
      <c r="K63" s="165">
        <v>4.21</v>
      </c>
      <c r="L63" s="165">
        <v>2.66</v>
      </c>
      <c r="W63" s="198">
        <f>SUM(C63:G63,I63:K63,N63:P63,R63,T63,U63)</f>
        <v>70.099999999999994</v>
      </c>
      <c r="X63" s="197">
        <f t="shared" si="1"/>
        <v>70.099999999999994</v>
      </c>
      <c r="Y63" s="165">
        <f t="shared" si="2"/>
        <v>0.70099999999999996</v>
      </c>
    </row>
    <row r="64" spans="1:25">
      <c r="A64" s="167"/>
    </row>
    <row r="65" spans="1:1">
      <c r="A65" s="167"/>
    </row>
    <row r="66" spans="1:1">
      <c r="A66" s="167"/>
    </row>
    <row r="67" spans="1:1">
      <c r="A67" s="167"/>
    </row>
    <row r="68" spans="1:1">
      <c r="A68" s="167"/>
    </row>
    <row r="69" spans="1:1">
      <c r="A69" s="167"/>
    </row>
    <row r="70" spans="1:1">
      <c r="A70" s="167"/>
    </row>
    <row r="71" spans="1:1">
      <c r="A71" s="167"/>
    </row>
    <row r="72" spans="1:1">
      <c r="A72" s="167"/>
    </row>
  </sheetData>
  <phoneticPr fontId="9" type="noConversion"/>
  <hyperlinks>
    <hyperlink ref="B1" r:id="rId1" location="pool-history" xr:uid="{7D2E8C91-F10E-4726-B989-184AC2DE1BA5}"/>
  </hyperlink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8972A-3113-43AC-B82A-88E8CA0F4EBE}">
  <dimension ref="B4:N41"/>
  <sheetViews>
    <sheetView workbookViewId="0">
      <selection activeCell="C23" sqref="C23:C31"/>
    </sheetView>
  </sheetViews>
  <sheetFormatPr baseColWidth="10" defaultColWidth="8.83203125" defaultRowHeight="14"/>
  <cols>
    <col min="2" max="2" width="9.1640625" customWidth="1"/>
    <col min="3" max="3" width="15.33203125" style="35" customWidth="1"/>
    <col min="4" max="14" width="8.6640625" customWidth="1"/>
  </cols>
  <sheetData>
    <row r="4" spans="2:9" ht="15" thickBot="1"/>
    <row r="5" spans="2:9">
      <c r="B5" s="40"/>
      <c r="C5" s="56"/>
      <c r="D5" s="57" t="s">
        <v>60</v>
      </c>
      <c r="E5" s="57" t="s">
        <v>61</v>
      </c>
      <c r="F5" s="57" t="s">
        <v>62</v>
      </c>
      <c r="G5" s="57" t="s">
        <v>63</v>
      </c>
      <c r="H5" s="57" t="s">
        <v>64</v>
      </c>
      <c r="I5" s="42"/>
    </row>
    <row r="6" spans="2:9">
      <c r="B6" s="217">
        <v>42826</v>
      </c>
      <c r="C6" s="58">
        <v>2015</v>
      </c>
      <c r="D6" s="1"/>
      <c r="E6" s="1"/>
      <c r="F6" s="1"/>
      <c r="G6" s="1"/>
      <c r="H6" s="1"/>
      <c r="I6" s="44"/>
    </row>
    <row r="7" spans="2:9">
      <c r="B7" s="218"/>
      <c r="C7" s="58">
        <v>2016</v>
      </c>
      <c r="D7" s="1"/>
      <c r="E7" s="1"/>
      <c r="F7" s="1"/>
      <c r="G7" s="1"/>
      <c r="H7" s="1"/>
      <c r="I7" s="44"/>
    </row>
    <row r="8" spans="2:9">
      <c r="B8" s="217">
        <v>43435</v>
      </c>
      <c r="C8" s="58">
        <v>2017</v>
      </c>
      <c r="D8" s="1"/>
      <c r="E8" s="1"/>
      <c r="F8" s="1"/>
      <c r="G8" s="1"/>
      <c r="H8" s="1"/>
      <c r="I8" s="44"/>
    </row>
    <row r="9" spans="2:9">
      <c r="B9" s="218"/>
      <c r="C9" s="58">
        <v>2018</v>
      </c>
      <c r="D9" s="1"/>
      <c r="E9" s="1"/>
      <c r="F9" s="1"/>
      <c r="G9" s="1"/>
      <c r="H9" s="1"/>
      <c r="I9" s="44"/>
    </row>
    <row r="10" spans="2:9">
      <c r="B10" s="217"/>
      <c r="C10" s="59">
        <v>2019.09</v>
      </c>
      <c r="D10" s="1">
        <f>C24+F24+G24+M24</f>
        <v>0.80290000000000006</v>
      </c>
      <c r="E10" s="1">
        <f>E24+J24+K24</f>
        <v>7.7799999999999994E-2</v>
      </c>
      <c r="F10" s="1">
        <f>D24</f>
        <v>4.0599999999999997E-2</v>
      </c>
      <c r="G10" s="1">
        <f>L24</f>
        <v>0</v>
      </c>
      <c r="H10" s="1">
        <f>H24+N24</f>
        <v>2.8999999999999998E-2</v>
      </c>
      <c r="I10" s="44"/>
    </row>
    <row r="11" spans="2:9">
      <c r="B11" s="217"/>
      <c r="C11" s="59">
        <v>2019.1</v>
      </c>
      <c r="D11" s="1">
        <f t="shared" ref="D11:D17" si="0">C25+F25+G25+M25</f>
        <v>0.79490000000000005</v>
      </c>
      <c r="E11" s="1">
        <f t="shared" ref="E11:E17" si="1">E25+J25+K25</f>
        <v>7.1300000000000002E-2</v>
      </c>
      <c r="F11" s="1">
        <f t="shared" ref="F11:F17" si="2">D25</f>
        <v>5.5800000000000002E-2</v>
      </c>
      <c r="G11" s="1">
        <f t="shared" ref="G11:G17" si="3">L25</f>
        <v>0</v>
      </c>
      <c r="H11" s="1">
        <f t="shared" ref="H11:H17" si="4">H25+N25</f>
        <v>3.1800000000000002E-2</v>
      </c>
      <c r="I11" s="44"/>
    </row>
    <row r="12" spans="2:9">
      <c r="B12" s="217"/>
      <c r="C12" s="59">
        <v>2019.11</v>
      </c>
      <c r="D12" s="1">
        <f t="shared" si="0"/>
        <v>0.77779999999999994</v>
      </c>
      <c r="E12" s="1">
        <f t="shared" si="1"/>
        <v>7.1000000000000008E-2</v>
      </c>
      <c r="F12" s="1">
        <f t="shared" si="2"/>
        <v>6.5799999999999997E-2</v>
      </c>
      <c r="G12" s="1">
        <f t="shared" si="3"/>
        <v>4.7999999999999996E-3</v>
      </c>
      <c r="H12" s="1">
        <f t="shared" si="4"/>
        <v>2.9500000000000002E-2</v>
      </c>
      <c r="I12" s="44"/>
    </row>
    <row r="13" spans="2:9">
      <c r="B13" s="217"/>
      <c r="C13" s="59">
        <v>2019.12</v>
      </c>
      <c r="D13" s="1">
        <f t="shared" si="0"/>
        <v>0.80310000000000015</v>
      </c>
      <c r="E13" s="1">
        <f t="shared" si="1"/>
        <v>7.22E-2</v>
      </c>
      <c r="F13" s="1">
        <f t="shared" si="2"/>
        <v>3.8699999999999998E-2</v>
      </c>
      <c r="G13" s="1">
        <f t="shared" si="3"/>
        <v>4.8999999999999998E-3</v>
      </c>
      <c r="H13" s="1">
        <f t="shared" si="4"/>
        <v>2.7099999999999999E-2</v>
      </c>
      <c r="I13" s="44"/>
    </row>
    <row r="14" spans="2:9">
      <c r="B14" s="217"/>
      <c r="C14" s="59">
        <v>2020.01</v>
      </c>
      <c r="D14" s="1">
        <f t="shared" si="0"/>
        <v>0.80929999999999991</v>
      </c>
      <c r="E14" s="1">
        <f t="shared" si="1"/>
        <v>7.0500000000000007E-2</v>
      </c>
      <c r="F14" s="1">
        <f t="shared" si="2"/>
        <v>3.44E-2</v>
      </c>
      <c r="G14" s="1">
        <f t="shared" si="3"/>
        <v>5.0000000000000001E-3</v>
      </c>
      <c r="H14" s="1">
        <f t="shared" si="4"/>
        <v>3.2000000000000001E-2</v>
      </c>
      <c r="I14" s="44"/>
    </row>
    <row r="15" spans="2:9">
      <c r="B15" s="217"/>
      <c r="C15" s="59">
        <v>2020.02</v>
      </c>
      <c r="D15" s="1">
        <f t="shared" si="0"/>
        <v>0.79110000000000014</v>
      </c>
      <c r="E15" s="1">
        <f t="shared" si="1"/>
        <v>6.7799999999999999E-2</v>
      </c>
      <c r="F15" s="1">
        <f t="shared" si="2"/>
        <v>4.4699999999999997E-2</v>
      </c>
      <c r="G15" s="1">
        <f t="shared" si="3"/>
        <v>4.5999999999999999E-3</v>
      </c>
      <c r="H15" s="1">
        <f t="shared" si="4"/>
        <v>2.9600000000000001E-2</v>
      </c>
      <c r="I15" s="44"/>
    </row>
    <row r="16" spans="2:9">
      <c r="B16" s="217"/>
      <c r="C16" s="59">
        <v>2020.03</v>
      </c>
      <c r="D16" s="1">
        <f t="shared" si="0"/>
        <v>0.76980000000000015</v>
      </c>
      <c r="E16" s="1">
        <f t="shared" si="1"/>
        <v>7.2499999999999995E-2</v>
      </c>
      <c r="F16" s="1">
        <f t="shared" si="2"/>
        <v>7.0599999999999996E-2</v>
      </c>
      <c r="G16" s="1">
        <f t="shared" si="3"/>
        <v>4.6999999999999993E-3</v>
      </c>
      <c r="H16" s="1">
        <f t="shared" si="4"/>
        <v>3.5200000000000002E-2</v>
      </c>
      <c r="I16" s="44"/>
    </row>
    <row r="17" spans="2:14">
      <c r="B17" s="217"/>
      <c r="C17" s="59">
        <v>2020.04</v>
      </c>
      <c r="D17" s="1">
        <f t="shared" si="0"/>
        <v>0.75579999999999992</v>
      </c>
      <c r="E17" s="1">
        <f t="shared" si="1"/>
        <v>7.9399999999999998E-2</v>
      </c>
      <c r="F17" s="1">
        <f t="shared" si="2"/>
        <v>7.2400000000000006E-2</v>
      </c>
      <c r="G17" s="1">
        <f t="shared" si="3"/>
        <v>4.1999999999999997E-3</v>
      </c>
      <c r="H17" s="1">
        <f t="shared" si="4"/>
        <v>3.8199999999999998E-2</v>
      </c>
      <c r="I17" s="44"/>
    </row>
    <row r="18" spans="2:14" ht="15" thickBot="1">
      <c r="B18" s="219"/>
      <c r="C18" s="60">
        <v>2021</v>
      </c>
      <c r="D18" s="46"/>
      <c r="E18" s="46"/>
      <c r="F18" s="46"/>
      <c r="G18" s="46"/>
      <c r="H18" s="46"/>
      <c r="I18" s="47"/>
    </row>
    <row r="19" spans="2:14">
      <c r="C19" s="36"/>
    </row>
    <row r="20" spans="2:14">
      <c r="C20" s="36"/>
    </row>
    <row r="21" spans="2:14">
      <c r="C21" s="36"/>
    </row>
    <row r="22" spans="2:14" ht="15" thickBot="1"/>
    <row r="23" spans="2:14">
      <c r="B23" s="40"/>
      <c r="C23" s="61" t="s">
        <v>65</v>
      </c>
      <c r="D23" s="57" t="s">
        <v>66</v>
      </c>
      <c r="E23" s="57" t="s">
        <v>67</v>
      </c>
      <c r="F23" s="57" t="s">
        <v>68</v>
      </c>
      <c r="G23" s="57" t="s">
        <v>69</v>
      </c>
      <c r="H23" s="57" t="s">
        <v>70</v>
      </c>
      <c r="I23" s="57" t="s">
        <v>71</v>
      </c>
      <c r="J23" s="57" t="s">
        <v>72</v>
      </c>
      <c r="K23" s="57" t="s">
        <v>73</v>
      </c>
      <c r="L23" s="57" t="s">
        <v>74</v>
      </c>
      <c r="M23" s="57" t="s">
        <v>75</v>
      </c>
      <c r="N23" s="62" t="s">
        <v>76</v>
      </c>
    </row>
    <row r="24" spans="2:14">
      <c r="B24" s="63">
        <v>2019.09</v>
      </c>
      <c r="C24" s="58">
        <v>0.75620000000000009</v>
      </c>
      <c r="D24" s="1">
        <v>4.0599999999999997E-2</v>
      </c>
      <c r="E24" s="1">
        <v>5.9299999999999999E-2</v>
      </c>
      <c r="F24" s="1">
        <v>1.4199999999999999E-2</v>
      </c>
      <c r="G24" s="1">
        <v>3.2500000000000001E-2</v>
      </c>
      <c r="H24" s="1">
        <v>1.7399999999999999E-2</v>
      </c>
      <c r="I24" s="1">
        <v>1.06E-2</v>
      </c>
      <c r="J24" s="1">
        <v>9.0000000000000011E-3</v>
      </c>
      <c r="K24" s="1">
        <v>9.4999999999999998E-3</v>
      </c>
      <c r="L24" s="1">
        <v>0</v>
      </c>
      <c r="M24" s="58">
        <v>0</v>
      </c>
      <c r="N24" s="64">
        <v>1.1599999999999999E-2</v>
      </c>
    </row>
    <row r="25" spans="2:14">
      <c r="B25" s="63">
        <v>2019.1</v>
      </c>
      <c r="C25" s="58">
        <v>0.74860000000000004</v>
      </c>
      <c r="D25" s="58">
        <v>5.5800000000000002E-2</v>
      </c>
      <c r="E25" s="58">
        <v>5.8700000000000002E-2</v>
      </c>
      <c r="F25" s="58">
        <v>1.37E-2</v>
      </c>
      <c r="G25" s="58">
        <v>3.2599999999999997E-2</v>
      </c>
      <c r="H25" s="58">
        <v>1.77E-2</v>
      </c>
      <c r="I25" s="58">
        <v>6.5000000000000006E-3</v>
      </c>
      <c r="J25" s="58">
        <v>4.3E-3</v>
      </c>
      <c r="K25" s="58">
        <v>8.3000000000000001E-3</v>
      </c>
      <c r="L25" s="58">
        <v>0</v>
      </c>
      <c r="M25" s="58">
        <v>0</v>
      </c>
      <c r="N25" s="44">
        <v>1.41E-2</v>
      </c>
    </row>
    <row r="26" spans="2:14">
      <c r="B26" s="63">
        <v>2019.11</v>
      </c>
      <c r="C26" s="58">
        <v>0.72409999999999997</v>
      </c>
      <c r="D26" s="58">
        <v>6.5799999999999997E-2</v>
      </c>
      <c r="E26" s="58">
        <v>6.2400000000000004E-2</v>
      </c>
      <c r="F26" s="58">
        <v>1.7100000000000001E-2</v>
      </c>
      <c r="G26" s="58">
        <v>3.6600000000000001E-2</v>
      </c>
      <c r="H26" s="58">
        <v>1.6E-2</v>
      </c>
      <c r="I26" s="58">
        <v>8.6999999999999994E-3</v>
      </c>
      <c r="J26" s="58">
        <v>0</v>
      </c>
      <c r="K26" s="58">
        <v>8.6E-3</v>
      </c>
      <c r="L26" s="58">
        <v>4.7999999999999996E-3</v>
      </c>
      <c r="M26" s="58">
        <v>0</v>
      </c>
      <c r="N26" s="64">
        <v>1.3500000000000002E-2</v>
      </c>
    </row>
    <row r="27" spans="2:14">
      <c r="B27" s="63">
        <v>2019.12</v>
      </c>
      <c r="C27" s="58">
        <v>0.73540000000000005</v>
      </c>
      <c r="D27" s="58">
        <v>3.8699999999999998E-2</v>
      </c>
      <c r="E27" s="58">
        <v>6.2300000000000001E-2</v>
      </c>
      <c r="F27" s="58">
        <v>2.18E-2</v>
      </c>
      <c r="G27" s="58">
        <v>3.9199999999999999E-2</v>
      </c>
      <c r="H27" s="58">
        <v>2.7099999999999999E-2</v>
      </c>
      <c r="I27" s="58">
        <v>1.03E-2</v>
      </c>
      <c r="J27" s="58">
        <v>0</v>
      </c>
      <c r="K27" s="58">
        <v>9.8999999999999991E-3</v>
      </c>
      <c r="L27" s="58">
        <v>4.8999999999999998E-3</v>
      </c>
      <c r="M27" s="58">
        <v>6.7000000000000002E-3</v>
      </c>
      <c r="N27" s="44">
        <v>0</v>
      </c>
    </row>
    <row r="28" spans="2:14">
      <c r="B28" s="63">
        <v>2020.01</v>
      </c>
      <c r="C28" s="58">
        <v>0.72819999999999996</v>
      </c>
      <c r="D28" s="58">
        <v>3.44E-2</v>
      </c>
      <c r="E28" s="58">
        <v>6.0400000000000002E-2</v>
      </c>
      <c r="F28" s="58">
        <v>3.4799999999999998E-2</v>
      </c>
      <c r="G28" s="58">
        <v>4.1299999999999996E-2</v>
      </c>
      <c r="H28" s="58">
        <v>3.2000000000000001E-2</v>
      </c>
      <c r="I28" s="58">
        <v>1.06E-2</v>
      </c>
      <c r="J28" s="1">
        <v>0</v>
      </c>
      <c r="K28" s="1">
        <v>1.01E-2</v>
      </c>
      <c r="L28" s="1">
        <v>5.0000000000000001E-3</v>
      </c>
      <c r="M28" s="58">
        <v>5.0000000000000001E-3</v>
      </c>
      <c r="N28" s="44">
        <v>0</v>
      </c>
    </row>
    <row r="29" spans="2:14">
      <c r="B29" s="63">
        <v>2020.02</v>
      </c>
      <c r="C29" s="58">
        <v>0.72030000000000005</v>
      </c>
      <c r="D29" s="58">
        <v>4.4699999999999997E-2</v>
      </c>
      <c r="E29" s="58">
        <v>5.4600000000000003E-2</v>
      </c>
      <c r="F29" s="58">
        <v>3.2000000000000001E-2</v>
      </c>
      <c r="G29" s="58">
        <v>3.8800000000000001E-2</v>
      </c>
      <c r="H29" s="58">
        <v>2.9600000000000001E-2</v>
      </c>
      <c r="I29" s="58">
        <v>9.0000000000000011E-3</v>
      </c>
      <c r="J29" s="58">
        <v>3.7000000000000002E-3</v>
      </c>
      <c r="K29" s="58">
        <v>9.4999999999999998E-3</v>
      </c>
      <c r="L29" s="58">
        <v>4.5999999999999999E-3</v>
      </c>
      <c r="M29" s="58">
        <v>0</v>
      </c>
      <c r="N29" s="44">
        <v>0</v>
      </c>
    </row>
    <row r="30" spans="2:14">
      <c r="B30" s="63">
        <v>2020.03</v>
      </c>
      <c r="C30" s="58">
        <v>0.67260000000000009</v>
      </c>
      <c r="D30" s="58">
        <v>7.0599999999999996E-2</v>
      </c>
      <c r="E30" s="58">
        <v>5.96E-2</v>
      </c>
      <c r="F30" s="58">
        <v>5.6100000000000004E-2</v>
      </c>
      <c r="G30" s="58">
        <v>4.1100000000000005E-2</v>
      </c>
      <c r="H30" s="58">
        <v>3.5200000000000002E-2</v>
      </c>
      <c r="I30" s="58">
        <v>7.9000000000000008E-3</v>
      </c>
      <c r="J30" s="58">
        <v>4.3E-3</v>
      </c>
      <c r="K30" s="58">
        <v>8.6E-3</v>
      </c>
      <c r="L30" s="58">
        <v>4.6999999999999993E-3</v>
      </c>
      <c r="M30" s="58">
        <v>0</v>
      </c>
      <c r="N30" s="44">
        <v>0</v>
      </c>
    </row>
    <row r="31" spans="2:14" ht="15" thickBot="1">
      <c r="B31" s="65">
        <v>2020.04</v>
      </c>
      <c r="C31" s="60">
        <v>0.65079999999999993</v>
      </c>
      <c r="D31" s="60">
        <v>7.2400000000000006E-2</v>
      </c>
      <c r="E31" s="60">
        <v>6.9000000000000006E-2</v>
      </c>
      <c r="F31" s="60">
        <v>6.1699999999999998E-2</v>
      </c>
      <c r="G31" s="60">
        <v>4.3299999999999998E-2</v>
      </c>
      <c r="H31" s="60">
        <v>3.8199999999999998E-2</v>
      </c>
      <c r="I31" s="60">
        <v>8.199999999999999E-3</v>
      </c>
      <c r="J31" s="60">
        <v>5.6000000000000008E-3</v>
      </c>
      <c r="K31" s="60">
        <v>4.7999999999999996E-3</v>
      </c>
      <c r="L31" s="60">
        <v>4.1999999999999997E-3</v>
      </c>
      <c r="M31" s="60">
        <v>0</v>
      </c>
      <c r="N31" s="47">
        <v>0</v>
      </c>
    </row>
    <row r="33" spans="3:14"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</row>
    <row r="34" spans="3:14"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</row>
    <row r="35" spans="3:14"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</row>
    <row r="36" spans="3:14"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</row>
    <row r="37" spans="3:14"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</row>
    <row r="38" spans="3:14"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</row>
    <row r="39" spans="3:14"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</row>
    <row r="40" spans="3:14"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</row>
    <row r="41" spans="3:14"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</row>
  </sheetData>
  <mergeCells count="3">
    <mergeCell ref="B6:B7"/>
    <mergeCell ref="B8:B9"/>
    <mergeCell ref="B10:B18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66F1D-5AEE-472C-BC5E-CF1ADB8B7319}">
  <dimension ref="A2:L20"/>
  <sheetViews>
    <sheetView zoomScale="141" zoomScaleNormal="73" workbookViewId="0">
      <selection activeCell="H15" sqref="H15:H20"/>
    </sheetView>
  </sheetViews>
  <sheetFormatPr baseColWidth="10" defaultColWidth="8.83203125" defaultRowHeight="14"/>
  <cols>
    <col min="3" max="3" width="9.1640625" customWidth="1"/>
    <col min="7" max="7" width="9.1640625" style="129"/>
    <col min="8" max="8" width="9.1640625" style="1"/>
    <col min="11" max="11" width="40.6640625" customWidth="1"/>
  </cols>
  <sheetData>
    <row r="2" spans="1:12" ht="15" thickBot="1">
      <c r="C2" s="34"/>
    </row>
    <row r="3" spans="1:12">
      <c r="B3" s="40"/>
      <c r="C3" s="57" t="s">
        <v>173</v>
      </c>
      <c r="D3" s="57" t="s">
        <v>79</v>
      </c>
      <c r="E3" s="57" t="s">
        <v>80</v>
      </c>
      <c r="F3" s="57" t="s">
        <v>81</v>
      </c>
      <c r="G3" s="130" t="s">
        <v>168</v>
      </c>
      <c r="H3" s="57" t="s">
        <v>210</v>
      </c>
      <c r="I3" s="115" t="s">
        <v>77</v>
      </c>
      <c r="J3" s="116" t="s">
        <v>193</v>
      </c>
      <c r="K3" s="1"/>
      <c r="L3" s="1"/>
    </row>
    <row r="4" spans="1:12">
      <c r="A4" s="108">
        <f>SUM(D4:H4)</f>
        <v>0.99939999999999996</v>
      </c>
      <c r="B4" s="43">
        <v>2016</v>
      </c>
      <c r="C4" s="133">
        <v>0</v>
      </c>
      <c r="D4" s="114">
        <v>0.73</v>
      </c>
      <c r="E4" s="114">
        <f>'2016'!G5</f>
        <v>0.20169999999999999</v>
      </c>
      <c r="F4" s="114">
        <v>0.03</v>
      </c>
      <c r="G4" s="131">
        <f>'2016'!G7</f>
        <v>2.7699999999999999E-2</v>
      </c>
      <c r="H4" s="114">
        <v>0.01</v>
      </c>
      <c r="I4" s="114">
        <f>'2016'!G10</f>
        <v>0.73</v>
      </c>
      <c r="J4" s="141">
        <v>0.03</v>
      </c>
    </row>
    <row r="5" spans="1:12">
      <c r="A5" s="108">
        <f t="shared" ref="A5:A9" si="0">SUM(D5:H5)</f>
        <v>0.97620235999999994</v>
      </c>
      <c r="B5" s="43">
        <v>2017</v>
      </c>
      <c r="C5" s="120">
        <f>'2017'!L8</f>
        <v>0.32939999999999997</v>
      </c>
      <c r="D5" s="114">
        <f>'2017'!L5+C5*D4</f>
        <v>0.83576199999999989</v>
      </c>
      <c r="E5" s="114">
        <f>'2017'!L6+C5*E4</f>
        <v>8.0539979999999997E-2</v>
      </c>
      <c r="F5" s="114">
        <f>'2017'!L7+C5*F4</f>
        <v>4.7481999999999996E-2</v>
      </c>
      <c r="G5" s="158">
        <f>0%+C5*G4</f>
        <v>9.1243799999999996E-3</v>
      </c>
      <c r="H5" s="105">
        <f>C5*H4</f>
        <v>3.2939999999999996E-3</v>
      </c>
      <c r="I5" s="114">
        <f>'2017'!L10+C5*I4</f>
        <v>0.72516199999999997</v>
      </c>
      <c r="J5" s="117">
        <f>'2017'!L11+C5*J4</f>
        <v>4.7481999999999996E-2</v>
      </c>
      <c r="K5" s="159" t="s">
        <v>226</v>
      </c>
    </row>
    <row r="6" spans="1:12">
      <c r="A6" s="108">
        <f t="shared" si="0"/>
        <v>1.0044212720309014</v>
      </c>
      <c r="B6" s="43">
        <v>2018</v>
      </c>
      <c r="C6" s="114">
        <v>0</v>
      </c>
      <c r="D6" s="114">
        <v>0.83</v>
      </c>
      <c r="E6" s="114">
        <f>'2018'!K8</f>
        <v>0.14706528837712884</v>
      </c>
      <c r="F6" s="114">
        <v>0.01</v>
      </c>
      <c r="G6" s="131">
        <f>'2018'!K9</f>
        <v>7.3559836537725075E-3</v>
      </c>
      <c r="H6" s="114">
        <v>0.01</v>
      </c>
      <c r="I6" s="114">
        <f>'2018'!K12</f>
        <v>0.82351077700778108</v>
      </c>
      <c r="J6" s="141">
        <v>0.01</v>
      </c>
    </row>
    <row r="7" spans="1:12">
      <c r="A7" s="108">
        <f t="shared" si="0"/>
        <v>0.99590000000000001</v>
      </c>
      <c r="B7" s="43">
        <v>2019</v>
      </c>
      <c r="C7" s="105">
        <v>0</v>
      </c>
      <c r="D7" s="114">
        <v>0.61</v>
      </c>
      <c r="E7" s="114">
        <f>'2019'!J6</f>
        <v>0.26839999999999997</v>
      </c>
      <c r="F7" s="114">
        <f>'2019'!J7</f>
        <v>8.6200000000000013E-2</v>
      </c>
      <c r="G7" s="131">
        <f>'2019'!J8</f>
        <v>1.1299999999999999E-2</v>
      </c>
      <c r="H7" s="114">
        <v>0.02</v>
      </c>
      <c r="I7" s="114">
        <f>'2019'!J11</f>
        <v>0.57050000000000001</v>
      </c>
      <c r="J7" s="117">
        <f>'2019'!J12</f>
        <v>3.7900000000000003E-2</v>
      </c>
    </row>
    <row r="8" spans="1:12">
      <c r="A8" s="108">
        <f t="shared" si="0"/>
        <v>1.0018</v>
      </c>
      <c r="B8" s="43">
        <v>2020</v>
      </c>
      <c r="C8" s="121">
        <v>0</v>
      </c>
      <c r="D8" s="114">
        <v>0.8</v>
      </c>
      <c r="E8" s="114">
        <f>'2020'!I6</f>
        <v>7.9399999999999998E-2</v>
      </c>
      <c r="F8" s="114">
        <f>'2020'!I7</f>
        <v>7.2400000000000006E-2</v>
      </c>
      <c r="G8" s="131">
        <v>0.01</v>
      </c>
      <c r="H8" s="114">
        <v>0.04</v>
      </c>
      <c r="I8" s="114">
        <f>'2020'!I8</f>
        <v>0.65079999999999993</v>
      </c>
      <c r="J8" s="117">
        <f>'2020'!I9</f>
        <v>7.2400000000000006E-2</v>
      </c>
    </row>
    <row r="9" spans="1:12" ht="15" thickBot="1">
      <c r="A9" s="108">
        <f t="shared" si="0"/>
        <v>0.999</v>
      </c>
      <c r="B9" s="45">
        <v>2021</v>
      </c>
      <c r="C9" s="122">
        <v>0</v>
      </c>
      <c r="D9" s="118">
        <f>'2021'!O12</f>
        <v>0.91349999999999998</v>
      </c>
      <c r="E9" s="118">
        <f>'2021'!O13</f>
        <v>3.9599999999999996E-2</v>
      </c>
      <c r="F9" s="118">
        <f>'2021'!O14</f>
        <v>2.5899999999999999E-2</v>
      </c>
      <c r="G9" s="134">
        <v>0.01</v>
      </c>
      <c r="H9" s="118">
        <v>0.01</v>
      </c>
      <c r="I9" s="118">
        <f>'2021'!O16</f>
        <v>0.90720000000000001</v>
      </c>
      <c r="J9" s="119">
        <f>'2021'!O17</f>
        <v>1.11E-2</v>
      </c>
    </row>
    <row r="13" spans="1:12" ht="15" thickBot="1"/>
    <row r="14" spans="1:12">
      <c r="B14" s="40"/>
      <c r="C14" s="41" t="s">
        <v>211</v>
      </c>
      <c r="D14" s="41" t="s">
        <v>19</v>
      </c>
      <c r="E14" s="41" t="s">
        <v>20</v>
      </c>
      <c r="F14" s="41" t="s">
        <v>212</v>
      </c>
      <c r="G14" s="135" t="s">
        <v>213</v>
      </c>
      <c r="H14" s="41" t="s">
        <v>6</v>
      </c>
      <c r="I14" s="42" t="s">
        <v>16</v>
      </c>
    </row>
    <row r="15" spans="1:12">
      <c r="B15" s="43">
        <v>2016</v>
      </c>
      <c r="C15" s="1">
        <v>2.3699999999999999E-2</v>
      </c>
      <c r="D15" s="1">
        <v>0.73</v>
      </c>
      <c r="E15" s="1">
        <v>0.20169999999999999</v>
      </c>
      <c r="F15" s="1"/>
      <c r="G15" s="129">
        <v>2.7699999999999999E-2</v>
      </c>
      <c r="H15" s="1">
        <v>0.73</v>
      </c>
      <c r="I15" s="44"/>
    </row>
    <row r="16" spans="1:12">
      <c r="B16" s="43">
        <v>2017</v>
      </c>
      <c r="C16" s="1">
        <v>0.32939999999999997</v>
      </c>
      <c r="D16" s="1">
        <v>0.59529999999999994</v>
      </c>
      <c r="E16" s="1">
        <v>1.41E-2</v>
      </c>
      <c r="F16" s="1">
        <v>3.7600000000000001E-2</v>
      </c>
      <c r="H16" s="1">
        <v>0.48469999999999996</v>
      </c>
      <c r="I16" s="44">
        <v>3.7600000000000001E-2</v>
      </c>
    </row>
    <row r="17" spans="2:9">
      <c r="B17" s="43">
        <v>2018</v>
      </c>
      <c r="C17" s="1">
        <v>1.4711967307545015E-2</v>
      </c>
      <c r="D17" s="1">
        <v>0.83086676066155352</v>
      </c>
      <c r="E17" s="1">
        <v>0.14706528837712884</v>
      </c>
      <c r="F17" s="1"/>
      <c r="G17" s="129">
        <v>7.3559836537725075E-3</v>
      </c>
      <c r="H17" s="1">
        <v>0.82351077700778108</v>
      </c>
      <c r="I17" s="44"/>
    </row>
    <row r="18" spans="2:9">
      <c r="B18" s="43">
        <v>2019</v>
      </c>
      <c r="C18" s="1">
        <v>4.3400000000000001E-2</v>
      </c>
      <c r="D18" s="1">
        <v>0.57050000000000001</v>
      </c>
      <c r="E18" s="1">
        <v>0.26839999999999997</v>
      </c>
      <c r="F18" s="1">
        <v>8.6200000000000013E-2</v>
      </c>
      <c r="G18" s="129">
        <v>1.1299999999999999E-2</v>
      </c>
      <c r="H18" s="1">
        <v>0.57050000000000001</v>
      </c>
      <c r="I18" s="44">
        <v>3.7900000000000003E-2</v>
      </c>
    </row>
    <row r="19" spans="2:9">
      <c r="B19" s="43">
        <v>2020</v>
      </c>
      <c r="C19" s="1">
        <v>0.04</v>
      </c>
      <c r="D19" s="1">
        <v>0.75579999999999992</v>
      </c>
      <c r="E19" s="1">
        <v>7.9399999999999998E-2</v>
      </c>
      <c r="F19" s="1">
        <v>7.2400000000000006E-2</v>
      </c>
      <c r="H19" s="1">
        <v>0.65079999999999993</v>
      </c>
      <c r="I19" s="44">
        <v>7.2400000000000006E-2</v>
      </c>
    </row>
    <row r="20" spans="2:9" ht="15" thickBot="1">
      <c r="B20" s="45">
        <v>2021</v>
      </c>
      <c r="C20" s="46">
        <v>0.02</v>
      </c>
      <c r="D20" s="46">
        <v>0.91349999999999998</v>
      </c>
      <c r="E20" s="46">
        <v>3.9599999999999996E-2</v>
      </c>
      <c r="F20" s="46">
        <v>2.5899999999999999E-2</v>
      </c>
      <c r="G20" s="132"/>
      <c r="H20" s="46">
        <v>0.90720000000000001</v>
      </c>
      <c r="I20" s="47">
        <v>1.11E-2</v>
      </c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C9CD4-CE79-47D1-B554-4F8D3A81D6C9}">
  <dimension ref="A1:P37"/>
  <sheetViews>
    <sheetView workbookViewId="0">
      <selection activeCell="F37" sqref="F37"/>
    </sheetView>
  </sheetViews>
  <sheetFormatPr baseColWidth="10" defaultColWidth="8.83203125" defaultRowHeight="14"/>
  <sheetData>
    <row r="1" spans="1:16">
      <c r="B1" t="str">
        <f>hash!C4</f>
        <v>矿池</v>
      </c>
      <c r="C1" t="str">
        <f>hash!D4</f>
        <v>国别</v>
      </c>
      <c r="D1" t="str">
        <f>hash!E4</f>
        <v>算力占比</v>
      </c>
      <c r="E1" t="str">
        <f>hash!F4</f>
        <v>块数量</v>
      </c>
      <c r="F1" t="str">
        <f>hash!G4</f>
        <v>空块数量</v>
      </c>
      <c r="G1" t="str">
        <f>hash!H4</f>
        <v>空块占比</v>
      </c>
      <c r="H1" t="str">
        <f>hash!I4</f>
        <v>平均块大小</v>
      </c>
      <c r="I1" t="str">
        <f>hash!J4</f>
        <v>平均块矿工费</v>
      </c>
      <c r="J1" t="str">
        <f>hash!K4</f>
        <v>矿工费与块奖励占比</v>
      </c>
    </row>
    <row r="2" spans="1:16">
      <c r="A2">
        <f>hash!B6</f>
        <v>0</v>
      </c>
      <c r="B2" t="str">
        <f>hash!C6</f>
        <v>NETWORK</v>
      </c>
      <c r="C2">
        <f>hash!D6</f>
        <v>0</v>
      </c>
      <c r="D2">
        <f>hash!E6</f>
        <v>1</v>
      </c>
      <c r="E2">
        <f>hash!F6</f>
        <v>4315</v>
      </c>
      <c r="F2">
        <f>hash!G6</f>
        <v>21</v>
      </c>
      <c r="G2">
        <f>hash!H6</f>
        <v>4.8999999999999998E-3</v>
      </c>
      <c r="H2">
        <f>hash!I6</f>
        <v>1327829</v>
      </c>
      <c r="I2">
        <f>hash!J6</f>
        <v>0.85159580999999995</v>
      </c>
      <c r="J2">
        <f>hash!K6</f>
        <v>0.1363</v>
      </c>
    </row>
    <row r="3" spans="1:16">
      <c r="A3">
        <f>hash!B17</f>
        <v>11</v>
      </c>
      <c r="B3" t="str">
        <f>hash!C17</f>
        <v>unknown</v>
      </c>
      <c r="C3">
        <f>hash!D17</f>
        <v>0</v>
      </c>
      <c r="D3">
        <f>hash!E17</f>
        <v>1.83E-2</v>
      </c>
      <c r="E3">
        <f>hash!F17</f>
        <v>79</v>
      </c>
      <c r="F3">
        <f>hash!G17</f>
        <v>0</v>
      </c>
      <c r="G3">
        <f>hash!H17</f>
        <v>0</v>
      </c>
      <c r="H3">
        <f>hash!I17</f>
        <v>1359891</v>
      </c>
      <c r="I3">
        <f>hash!J17</f>
        <v>0.89225997999999995</v>
      </c>
      <c r="J3">
        <f>hash!K17</f>
        <v>0.14280000000000001</v>
      </c>
    </row>
    <row r="4" spans="1:16">
      <c r="A4">
        <f>hash!B28</f>
        <v>22</v>
      </c>
      <c r="B4" t="str">
        <f>hash!C28</f>
        <v>NovaBlock</v>
      </c>
      <c r="C4">
        <f>hash!D28</f>
        <v>0</v>
      </c>
      <c r="D4">
        <f>hash!E28</f>
        <v>1.6000000000000001E-3</v>
      </c>
      <c r="E4">
        <f>hash!F28</f>
        <v>7</v>
      </c>
      <c r="F4">
        <f>hash!G28</f>
        <v>0</v>
      </c>
      <c r="G4">
        <f>hash!H28</f>
        <v>0</v>
      </c>
      <c r="H4">
        <f>hash!I28</f>
        <v>1411005</v>
      </c>
      <c r="I4">
        <f>hash!J28</f>
        <v>1.2175242500000001</v>
      </c>
      <c r="J4">
        <f>hash!K28</f>
        <v>0.1948</v>
      </c>
    </row>
    <row r="5" spans="1:16">
      <c r="A5">
        <f>hash!B30</f>
        <v>24</v>
      </c>
      <c r="B5" t="str">
        <f>hash!C30</f>
        <v>EclipseMC</v>
      </c>
      <c r="C5">
        <f>hash!D30</f>
        <v>0</v>
      </c>
      <c r="D5">
        <f>hash!E30</f>
        <v>2.0000000000000001E-4</v>
      </c>
      <c r="E5">
        <f>hash!F30</f>
        <v>1</v>
      </c>
      <c r="F5">
        <f>hash!G30</f>
        <v>0</v>
      </c>
      <c r="G5">
        <f>hash!H30</f>
        <v>0</v>
      </c>
      <c r="H5">
        <f>hash!I30</f>
        <v>1101038</v>
      </c>
      <c r="I5">
        <f>hash!J30</f>
        <v>0.26230284999999998</v>
      </c>
      <c r="J5">
        <f>hash!K30</f>
        <v>4.2000000000000003E-2</v>
      </c>
    </row>
    <row r="6" spans="1:16">
      <c r="A6">
        <f>hash!B25</f>
        <v>19</v>
      </c>
      <c r="B6" t="str">
        <f>hash!C25</f>
        <v>EMCDPool</v>
      </c>
      <c r="C6" t="str">
        <f>hash!D25</f>
        <v>俄罗斯</v>
      </c>
      <c r="D6">
        <f>hash!E25</f>
        <v>4.1999999999999997E-3</v>
      </c>
      <c r="E6">
        <f>hash!F25</f>
        <v>18</v>
      </c>
      <c r="F6">
        <f>hash!G25</f>
        <v>0</v>
      </c>
      <c r="G6">
        <f>hash!H25</f>
        <v>0</v>
      </c>
      <c r="H6">
        <f>hash!I25</f>
        <v>1357201</v>
      </c>
      <c r="I6">
        <f>hash!J25</f>
        <v>0.90902141000000003</v>
      </c>
      <c r="J6">
        <f>hash!K25</f>
        <v>0.1454</v>
      </c>
    </row>
    <row r="7" spans="1:16">
      <c r="A7">
        <f>hash!B27</f>
        <v>21</v>
      </c>
      <c r="B7" t="str">
        <f>hash!C27</f>
        <v>Sigmapool.com</v>
      </c>
      <c r="C7" t="str">
        <f>hash!D27</f>
        <v>俄罗斯</v>
      </c>
      <c r="D7">
        <f>hash!E27</f>
        <v>2.5000000000000001E-3</v>
      </c>
      <c r="E7">
        <f>hash!F27</f>
        <v>11</v>
      </c>
      <c r="F7">
        <f>hash!G27</f>
        <v>0</v>
      </c>
      <c r="G7">
        <f>hash!H27</f>
        <v>0</v>
      </c>
      <c r="H7">
        <f>hash!I27</f>
        <v>1395109</v>
      </c>
      <c r="I7">
        <f>hash!J27</f>
        <v>0.72593085000000002</v>
      </c>
      <c r="J7">
        <f>hash!K27</f>
        <v>0.11609999999999999</v>
      </c>
    </row>
    <row r="8" spans="1:16">
      <c r="A8">
        <f>hash!B22</f>
        <v>16</v>
      </c>
      <c r="B8" t="str">
        <f>hash!C22</f>
        <v>OKExPool</v>
      </c>
      <c r="C8" t="str">
        <f>hash!D22</f>
        <v>韩国</v>
      </c>
      <c r="D8">
        <f>hash!E22</f>
        <v>6.3E-3</v>
      </c>
      <c r="E8">
        <f>hash!F22</f>
        <v>27</v>
      </c>
      <c r="F8">
        <f>hash!G22</f>
        <v>0</v>
      </c>
      <c r="G8">
        <f>hash!H22</f>
        <v>0</v>
      </c>
      <c r="H8">
        <f>hash!I22</f>
        <v>1357387</v>
      </c>
      <c r="I8">
        <f>hash!J22</f>
        <v>0.89247653999999998</v>
      </c>
      <c r="J8">
        <f>hash!K22</f>
        <v>0.14280000000000001</v>
      </c>
    </row>
    <row r="9" spans="1:16" ht="15" thickBot="1">
      <c r="A9">
        <f>hash!B23</f>
        <v>17</v>
      </c>
      <c r="B9" t="str">
        <f>hash!C23</f>
        <v>TMSPool</v>
      </c>
      <c r="C9" t="str">
        <f>hash!D23</f>
        <v>加拿大</v>
      </c>
      <c r="D9">
        <f>hash!E23</f>
        <v>5.7999999999999996E-3</v>
      </c>
      <c r="E9">
        <f>hash!F23</f>
        <v>25</v>
      </c>
      <c r="F9">
        <f>hash!G23</f>
        <v>1</v>
      </c>
      <c r="G9">
        <f>hash!H23</f>
        <v>0.04</v>
      </c>
      <c r="H9">
        <f>hash!I23</f>
        <v>1267384</v>
      </c>
      <c r="I9">
        <f>hash!J23</f>
        <v>0.76301848999999999</v>
      </c>
      <c r="J9">
        <f>hash!K23</f>
        <v>0.1221</v>
      </c>
    </row>
    <row r="10" spans="1:16">
      <c r="A10">
        <f>hash!B15</f>
        <v>9</v>
      </c>
      <c r="B10" t="str">
        <f>hash!C15</f>
        <v>SlushPool</v>
      </c>
      <c r="C10" t="str">
        <f>hash!D15</f>
        <v>捷克</v>
      </c>
      <c r="D10">
        <f>hash!E15</f>
        <v>3.2899999999999999E-2</v>
      </c>
      <c r="E10">
        <f>hash!F15</f>
        <v>142</v>
      </c>
      <c r="F10">
        <f>hash!G15</f>
        <v>0</v>
      </c>
      <c r="G10">
        <f>hash!H15</f>
        <v>0</v>
      </c>
      <c r="H10">
        <f>hash!I15</f>
        <v>1322721</v>
      </c>
      <c r="I10">
        <f>hash!J15</f>
        <v>0.93041984</v>
      </c>
      <c r="J10">
        <f>hash!K15</f>
        <v>0.1489</v>
      </c>
      <c r="N10" s="100" t="s">
        <v>170</v>
      </c>
      <c r="O10" s="57" t="s">
        <v>149</v>
      </c>
      <c r="P10" s="62"/>
    </row>
    <row r="11" spans="1:16">
      <c r="A11">
        <f>hash!B19</f>
        <v>13</v>
      </c>
      <c r="B11" t="str">
        <f>hash!C19</f>
        <v>Foundry USA</v>
      </c>
      <c r="C11" t="str">
        <f>hash!D19</f>
        <v>美国</v>
      </c>
      <c r="D11">
        <f>hash!E19</f>
        <v>1.11E-2</v>
      </c>
      <c r="E11">
        <f>hash!F19</f>
        <v>48</v>
      </c>
      <c r="F11">
        <f>hash!G19</f>
        <v>0</v>
      </c>
      <c r="G11">
        <f>hash!H19</f>
        <v>0</v>
      </c>
      <c r="H11">
        <f>hash!I19</f>
        <v>1378742</v>
      </c>
      <c r="I11">
        <f>hash!J19</f>
        <v>0.84525525999999995</v>
      </c>
      <c r="J11">
        <f>hash!K19</f>
        <v>0.13519999999999999</v>
      </c>
      <c r="N11" s="101" t="s">
        <v>173</v>
      </c>
      <c r="O11" s="105">
        <f>D3</f>
        <v>1.83E-2</v>
      </c>
      <c r="P11" s="102"/>
    </row>
    <row r="12" spans="1:16">
      <c r="A12">
        <f>hash!B20</f>
        <v>14</v>
      </c>
      <c r="B12" t="str">
        <f>hash!C20</f>
        <v>SBI Crypto</v>
      </c>
      <c r="C12" t="str">
        <f>hash!D20</f>
        <v>美国</v>
      </c>
      <c r="D12">
        <f>hash!E20</f>
        <v>8.9999999999999993E-3</v>
      </c>
      <c r="E12">
        <f>hash!F20</f>
        <v>39</v>
      </c>
      <c r="F12">
        <f>hash!G20</f>
        <v>0</v>
      </c>
      <c r="G12">
        <f>hash!H20</f>
        <v>0</v>
      </c>
      <c r="H12">
        <f>hash!I20</f>
        <v>1362766</v>
      </c>
      <c r="I12">
        <f>hash!J20</f>
        <v>0.82583273000000001</v>
      </c>
      <c r="J12">
        <f>hash!K20</f>
        <v>0.1321</v>
      </c>
      <c r="N12" s="101" t="s">
        <v>79</v>
      </c>
      <c r="O12" s="105">
        <f>SUM(D8,D14:D26)</f>
        <v>0.91349999999999998</v>
      </c>
      <c r="P12" s="102"/>
    </row>
    <row r="13" spans="1:16">
      <c r="A13">
        <f>hash!B29</f>
        <v>23</v>
      </c>
      <c r="B13" t="str">
        <f>hash!C29</f>
        <v>Bitcoin.com</v>
      </c>
      <c r="C13" t="str">
        <f>hash!D29</f>
        <v>未知</v>
      </c>
      <c r="D13">
        <f>hash!E29</f>
        <v>6.9999999999999999E-4</v>
      </c>
      <c r="E13">
        <f>hash!F29</f>
        <v>3</v>
      </c>
      <c r="F13">
        <f>hash!G29</f>
        <v>0</v>
      </c>
      <c r="G13">
        <f>hash!H29</f>
        <v>0</v>
      </c>
      <c r="H13">
        <f>hash!I29</f>
        <v>1371883</v>
      </c>
      <c r="I13">
        <f>hash!J29</f>
        <v>0.99213114999999996</v>
      </c>
      <c r="J13">
        <f>hash!K29</f>
        <v>0.15870000000000001</v>
      </c>
      <c r="N13" s="101" t="s">
        <v>80</v>
      </c>
      <c r="O13" s="106">
        <f>SUM(D6:D7,D10)</f>
        <v>3.9599999999999996E-2</v>
      </c>
      <c r="P13" s="102"/>
    </row>
    <row r="14" spans="1:16">
      <c r="A14">
        <f>hash!B7</f>
        <v>1</v>
      </c>
      <c r="B14" t="str">
        <f>hash!C7</f>
        <v>F2Pool</v>
      </c>
      <c r="C14" t="str">
        <f>hash!D7</f>
        <v>中国</v>
      </c>
      <c r="D14">
        <f>hash!E7</f>
        <v>0.1694</v>
      </c>
      <c r="E14">
        <f>hash!F7</f>
        <v>731</v>
      </c>
      <c r="F14">
        <f>hash!G7</f>
        <v>3</v>
      </c>
      <c r="G14">
        <f>hash!H7</f>
        <v>4.1000000000000003E-3</v>
      </c>
      <c r="H14">
        <f>hash!I7</f>
        <v>1334083</v>
      </c>
      <c r="I14">
        <f>hash!J7</f>
        <v>0.84193899000000005</v>
      </c>
      <c r="J14">
        <f>hash!K7</f>
        <v>0.13469999999999999</v>
      </c>
      <c r="N14" s="101" t="s">
        <v>81</v>
      </c>
      <c r="O14" s="105">
        <f>D9+D11+D12</f>
        <v>2.5899999999999999E-2</v>
      </c>
      <c r="P14" s="102"/>
    </row>
    <row r="15" spans="1:16" ht="15" thickBot="1">
      <c r="A15">
        <f>hash!B8</f>
        <v>2</v>
      </c>
      <c r="B15" t="str">
        <f>hash!C8</f>
        <v>Poolin</v>
      </c>
      <c r="C15" t="str">
        <f>hash!D8</f>
        <v>中国</v>
      </c>
      <c r="D15">
        <f>hash!E8</f>
        <v>0.1409</v>
      </c>
      <c r="E15">
        <f>hash!F8</f>
        <v>608</v>
      </c>
      <c r="F15">
        <f>hash!G8</f>
        <v>2</v>
      </c>
      <c r="G15">
        <f>hash!H8</f>
        <v>3.3E-3</v>
      </c>
      <c r="H15">
        <f>hash!I8</f>
        <v>1326012</v>
      </c>
      <c r="I15">
        <f>hash!J8</f>
        <v>0.84735254000000004</v>
      </c>
      <c r="J15">
        <f>hash!K8</f>
        <v>0.1356</v>
      </c>
      <c r="N15" s="45"/>
      <c r="O15" s="107">
        <f>SUM(O11:O14)</f>
        <v>0.99729999999999996</v>
      </c>
      <c r="P15" s="47"/>
    </row>
    <row r="16" spans="1:16">
      <c r="A16">
        <f>hash!B9</f>
        <v>3</v>
      </c>
      <c r="B16" t="str">
        <f>hash!C9</f>
        <v>Binance Pool</v>
      </c>
      <c r="C16" t="str">
        <f>hash!D9</f>
        <v>中国</v>
      </c>
      <c r="D16">
        <f>hash!E9</f>
        <v>0.1147</v>
      </c>
      <c r="E16">
        <f>hash!F9</f>
        <v>495</v>
      </c>
      <c r="F16">
        <f>hash!G9</f>
        <v>2</v>
      </c>
      <c r="G16">
        <f>hash!H9</f>
        <v>4.0000000000000001E-3</v>
      </c>
      <c r="H16">
        <f>hash!I9</f>
        <v>1333867</v>
      </c>
      <c r="I16">
        <f>hash!J9</f>
        <v>0.86324235999999999</v>
      </c>
      <c r="J16">
        <f>hash!K9</f>
        <v>0.1381</v>
      </c>
      <c r="N16" s="109" t="s">
        <v>77</v>
      </c>
      <c r="O16" s="97">
        <f>SUM(D14:D26)</f>
        <v>0.90720000000000001</v>
      </c>
    </row>
    <row r="17" spans="1:15">
      <c r="A17">
        <f>hash!B10</f>
        <v>4</v>
      </c>
      <c r="B17" t="str">
        <f>hash!C10</f>
        <v>BTC.com</v>
      </c>
      <c r="C17" t="str">
        <f>hash!D10</f>
        <v>中国</v>
      </c>
      <c r="D17">
        <f>hash!E10</f>
        <v>0.1103</v>
      </c>
      <c r="E17">
        <f>hash!F10</f>
        <v>476</v>
      </c>
      <c r="F17">
        <f>hash!G10</f>
        <v>5</v>
      </c>
      <c r="G17">
        <f>hash!H10</f>
        <v>1.0500000000000001E-2</v>
      </c>
      <c r="H17">
        <f>hash!I10</f>
        <v>1321231</v>
      </c>
      <c r="I17">
        <f>hash!J10</f>
        <v>0.83356962999999995</v>
      </c>
      <c r="J17">
        <f>hash!K10</f>
        <v>0.13339999999999999</v>
      </c>
      <c r="N17" s="109" t="s">
        <v>193</v>
      </c>
      <c r="O17" s="97">
        <f>D11</f>
        <v>1.11E-2</v>
      </c>
    </row>
    <row r="18" spans="1:15">
      <c r="A18">
        <f>hash!B11</f>
        <v>5</v>
      </c>
      <c r="B18" t="str">
        <f>hash!C11</f>
        <v>AntPool</v>
      </c>
      <c r="C18" t="str">
        <f>hash!D11</f>
        <v>中国</v>
      </c>
      <c r="D18">
        <f>hash!E11</f>
        <v>0.1038</v>
      </c>
      <c r="E18">
        <f>hash!F11</f>
        <v>448</v>
      </c>
      <c r="F18">
        <f>hash!G11</f>
        <v>2</v>
      </c>
      <c r="G18">
        <f>hash!H11</f>
        <v>4.4999999999999997E-3</v>
      </c>
      <c r="H18">
        <f>hash!I11</f>
        <v>1322707</v>
      </c>
      <c r="I18">
        <f>hash!J11</f>
        <v>0.83296196</v>
      </c>
      <c r="J18">
        <f>hash!K11</f>
        <v>0.1333</v>
      </c>
    </row>
    <row r="19" spans="1:15">
      <c r="A19">
        <f>hash!B12</f>
        <v>6</v>
      </c>
      <c r="B19" t="str">
        <f>hash!C12</f>
        <v>Huobi.pool</v>
      </c>
      <c r="C19" t="str">
        <f>hash!D12</f>
        <v>中国</v>
      </c>
      <c r="D19">
        <f>hash!E12</f>
        <v>8.9499999999999996E-2</v>
      </c>
      <c r="E19">
        <f>hash!F12</f>
        <v>386</v>
      </c>
      <c r="F19">
        <f>hash!G12</f>
        <v>5</v>
      </c>
      <c r="G19">
        <f>hash!H12</f>
        <v>1.2999999999999999E-2</v>
      </c>
      <c r="H19">
        <f>hash!I12</f>
        <v>1313111</v>
      </c>
      <c r="I19">
        <f>hash!J12</f>
        <v>0.84163268000000002</v>
      </c>
      <c r="J19">
        <f>hash!K12</f>
        <v>0.13469999999999999</v>
      </c>
    </row>
    <row r="20" spans="1:15">
      <c r="A20">
        <f>hash!B13</f>
        <v>7</v>
      </c>
      <c r="B20" t="str">
        <f>hash!C13</f>
        <v>ViaBTC</v>
      </c>
      <c r="C20" t="str">
        <f>hash!D13</f>
        <v>中国</v>
      </c>
      <c r="D20">
        <f>hash!E13</f>
        <v>8.0600000000000005E-2</v>
      </c>
      <c r="E20">
        <f>hash!F13</f>
        <v>348</v>
      </c>
      <c r="F20">
        <f>hash!G13</f>
        <v>0</v>
      </c>
      <c r="G20">
        <f>hash!H13</f>
        <v>0</v>
      </c>
      <c r="H20">
        <f>hash!I13</f>
        <v>1323074</v>
      </c>
      <c r="I20">
        <f>hash!J13</f>
        <v>0.84216071999999997</v>
      </c>
      <c r="J20">
        <f>hash!K13</f>
        <v>0.13469999999999999</v>
      </c>
    </row>
    <row r="21" spans="1:15">
      <c r="A21">
        <f>hash!B14</f>
        <v>8</v>
      </c>
      <c r="B21" t="str">
        <f>hash!C14</f>
        <v>1THash</v>
      </c>
      <c r="C21" t="str">
        <f>hash!D14</f>
        <v>中国</v>
      </c>
      <c r="D21">
        <f>hash!E14</f>
        <v>4.9599999999999998E-2</v>
      </c>
      <c r="E21">
        <f>hash!F14</f>
        <v>214</v>
      </c>
      <c r="F21">
        <f>hash!G14</f>
        <v>1</v>
      </c>
      <c r="G21">
        <f>hash!H14</f>
        <v>4.7000000000000002E-3</v>
      </c>
      <c r="H21">
        <f>hash!I14</f>
        <v>1324976</v>
      </c>
      <c r="I21">
        <f>hash!J14</f>
        <v>0.87393100999999995</v>
      </c>
      <c r="J21">
        <f>hash!K14</f>
        <v>0.13980000000000001</v>
      </c>
    </row>
    <row r="22" spans="1:15">
      <c r="A22">
        <f>hash!B16</f>
        <v>10</v>
      </c>
      <c r="B22" t="str">
        <f>hash!C16</f>
        <v>BTC.TOP</v>
      </c>
      <c r="C22" t="str">
        <f>hash!D16</f>
        <v>中国</v>
      </c>
      <c r="D22">
        <f>hash!E16</f>
        <v>2.29E-2</v>
      </c>
      <c r="E22">
        <f>hash!F16</f>
        <v>99</v>
      </c>
      <c r="F22">
        <f>hash!G16</f>
        <v>0</v>
      </c>
      <c r="G22">
        <f>hash!H16</f>
        <v>0</v>
      </c>
      <c r="H22">
        <f>hash!I16</f>
        <v>1330597</v>
      </c>
      <c r="I22">
        <f>hash!J16</f>
        <v>0.82875865999999998</v>
      </c>
      <c r="J22">
        <f>hash!K16</f>
        <v>0.1326</v>
      </c>
    </row>
    <row r="23" spans="1:15">
      <c r="A23">
        <f>hash!B18</f>
        <v>12</v>
      </c>
      <c r="B23" t="str">
        <f>hash!C18</f>
        <v>Lubian.com</v>
      </c>
      <c r="C23" t="str">
        <f>hash!D18</f>
        <v>中国</v>
      </c>
      <c r="D23">
        <f>hash!E18</f>
        <v>1.18E-2</v>
      </c>
      <c r="E23">
        <f>hash!F18</f>
        <v>51</v>
      </c>
      <c r="F23">
        <f>hash!G18</f>
        <v>0</v>
      </c>
      <c r="G23">
        <f>hash!H18</f>
        <v>0</v>
      </c>
      <c r="H23">
        <f>hash!I18</f>
        <v>1333778</v>
      </c>
      <c r="I23">
        <f>hash!J18</f>
        <v>1.0267270100000001</v>
      </c>
      <c r="J23">
        <f>hash!K18</f>
        <v>0.1643</v>
      </c>
    </row>
    <row r="24" spans="1:15">
      <c r="A24">
        <f>hash!B21</f>
        <v>15</v>
      </c>
      <c r="B24" t="str">
        <f>hash!C21</f>
        <v>WAYI.CN</v>
      </c>
      <c r="C24" t="str">
        <f>hash!D21</f>
        <v>中国</v>
      </c>
      <c r="D24">
        <f>hash!E21</f>
        <v>6.4999999999999997E-3</v>
      </c>
      <c r="E24">
        <f>hash!F21</f>
        <v>28</v>
      </c>
      <c r="F24">
        <f>hash!G21</f>
        <v>0</v>
      </c>
      <c r="G24">
        <f>hash!H21</f>
        <v>0</v>
      </c>
      <c r="H24">
        <f>hash!I21</f>
        <v>1337598</v>
      </c>
      <c r="I24">
        <f>hash!J21</f>
        <v>0.93918820000000003</v>
      </c>
      <c r="J24">
        <f>hash!K21</f>
        <v>0.15029999999999999</v>
      </c>
    </row>
    <row r="25" spans="1:15">
      <c r="A25">
        <f>hash!B24</f>
        <v>18</v>
      </c>
      <c r="B25" t="str">
        <f>hash!C24</f>
        <v>SpiderPool</v>
      </c>
      <c r="C25" t="str">
        <f>hash!D24</f>
        <v>中国</v>
      </c>
      <c r="D25">
        <f>hash!E24</f>
        <v>4.4000000000000003E-3</v>
      </c>
      <c r="E25">
        <f>hash!F24</f>
        <v>19</v>
      </c>
      <c r="F25">
        <f>hash!G24</f>
        <v>0</v>
      </c>
      <c r="G25">
        <f>hash!H24</f>
        <v>0</v>
      </c>
      <c r="H25">
        <f>hash!I24</f>
        <v>1306253</v>
      </c>
      <c r="I25">
        <f>hash!J24</f>
        <v>0.88474593999999995</v>
      </c>
      <c r="J25">
        <f>hash!K24</f>
        <v>0.1416</v>
      </c>
    </row>
    <row r="26" spans="1:15">
      <c r="A26">
        <f>hash!B26</f>
        <v>20</v>
      </c>
      <c r="B26" t="str">
        <f>hash!C26</f>
        <v>OKKONG</v>
      </c>
      <c r="C26" t="str">
        <f>hash!D26</f>
        <v>中国</v>
      </c>
      <c r="D26">
        <f>hash!E26</f>
        <v>2.8E-3</v>
      </c>
      <c r="E26">
        <f>hash!F26</f>
        <v>12</v>
      </c>
      <c r="F26">
        <f>hash!G26</f>
        <v>0</v>
      </c>
      <c r="G26">
        <f>hash!H26</f>
        <v>0</v>
      </c>
      <c r="H26">
        <f>hash!I26</f>
        <v>1313448</v>
      </c>
      <c r="I26">
        <f>hash!J26</f>
        <v>0.79890631999999995</v>
      </c>
      <c r="J26">
        <f>hash!K26</f>
        <v>0.1278</v>
      </c>
    </row>
    <row r="37" spans="6:6">
      <c r="F37" s="34" t="s">
        <v>237</v>
      </c>
    </row>
  </sheetData>
  <sortState xmlns:xlrd2="http://schemas.microsoft.com/office/spreadsheetml/2017/richdata2" ref="A2:J26">
    <sortCondition ref="C1:C26"/>
  </sortState>
  <phoneticPr fontId="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329B1-7CDB-4DA5-AB6D-A6EDFE8BA1C9}">
  <dimension ref="A3:I16"/>
  <sheetViews>
    <sheetView workbookViewId="0">
      <selection activeCell="H21" sqref="H21"/>
    </sheetView>
  </sheetViews>
  <sheetFormatPr baseColWidth="10" defaultColWidth="8.83203125" defaultRowHeight="14"/>
  <sheetData>
    <row r="3" spans="1:9" ht="15" thickBot="1">
      <c r="A3">
        <f>'2019-2020'!C5</f>
        <v>0</v>
      </c>
      <c r="B3" t="str">
        <f>'2019-2020'!D5</f>
        <v>Asia-Pacific</v>
      </c>
      <c r="C3" t="str">
        <f>'2019-2020'!E5</f>
        <v>Europe</v>
      </c>
      <c r="D3" t="str">
        <f>'2019-2020'!F5</f>
        <v>North America</v>
      </c>
      <c r="E3" t="str">
        <f>'2019-2020'!G5</f>
        <v>Latin America</v>
      </c>
      <c r="F3" t="str">
        <f>'2019-2020'!H5</f>
        <v>Africa and Middle-east</v>
      </c>
      <c r="I3" s="34">
        <v>2020.04</v>
      </c>
    </row>
    <row r="4" spans="1:9">
      <c r="A4">
        <f>'2019-2020'!C6</f>
        <v>2015</v>
      </c>
      <c r="B4">
        <f>'2019-2020'!D6</f>
        <v>0</v>
      </c>
      <c r="C4">
        <f>'2019-2020'!E6</f>
        <v>0</v>
      </c>
      <c r="D4">
        <f>'2019-2020'!F6</f>
        <v>0</v>
      </c>
      <c r="E4">
        <f>'2019-2020'!G6</f>
        <v>0</v>
      </c>
      <c r="F4">
        <f>'2019-2020'!H6</f>
        <v>0</v>
      </c>
      <c r="H4" s="100" t="s">
        <v>170</v>
      </c>
      <c r="I4" s="62" t="s">
        <v>172</v>
      </c>
    </row>
    <row r="5" spans="1:9">
      <c r="A5">
        <f>'2019-2020'!C7</f>
        <v>2016</v>
      </c>
      <c r="B5">
        <f>'2019-2020'!D7</f>
        <v>0</v>
      </c>
      <c r="C5">
        <f>'2019-2020'!E7</f>
        <v>0</v>
      </c>
      <c r="D5">
        <f>'2019-2020'!F7</f>
        <v>0</v>
      </c>
      <c r="E5">
        <f>'2019-2020'!G7</f>
        <v>0</v>
      </c>
      <c r="F5">
        <f>'2019-2020'!H7</f>
        <v>0</v>
      </c>
      <c r="H5" s="101" t="s">
        <v>79</v>
      </c>
      <c r="I5" s="102">
        <f>B15</f>
        <v>0.75579999999999992</v>
      </c>
    </row>
    <row r="6" spans="1:9">
      <c r="A6">
        <f>'2019-2020'!C8</f>
        <v>2017</v>
      </c>
      <c r="B6">
        <f>'2019-2020'!D8</f>
        <v>0</v>
      </c>
      <c r="C6">
        <f>'2019-2020'!E8</f>
        <v>0</v>
      </c>
      <c r="D6">
        <f>'2019-2020'!F8</f>
        <v>0</v>
      </c>
      <c r="E6">
        <f>'2019-2020'!G8</f>
        <v>0</v>
      </c>
      <c r="F6">
        <f>'2019-2020'!H8</f>
        <v>0</v>
      </c>
      <c r="H6" s="101" t="s">
        <v>80</v>
      </c>
      <c r="I6" s="102">
        <f>C15</f>
        <v>7.9399999999999998E-2</v>
      </c>
    </row>
    <row r="7" spans="1:9" ht="15" thickBot="1">
      <c r="A7">
        <f>'2019-2020'!C9</f>
        <v>2018</v>
      </c>
      <c r="B7">
        <f>'2019-2020'!D9</f>
        <v>0</v>
      </c>
      <c r="C7">
        <f>'2019-2020'!E9</f>
        <v>0</v>
      </c>
      <c r="D7">
        <f>'2019-2020'!F9</f>
        <v>0</v>
      </c>
      <c r="E7">
        <f>'2019-2020'!G9</f>
        <v>0</v>
      </c>
      <c r="F7">
        <f>'2019-2020'!H9</f>
        <v>0</v>
      </c>
      <c r="H7" s="103" t="s">
        <v>184</v>
      </c>
      <c r="I7" s="104">
        <f>D15</f>
        <v>7.2400000000000006E-2</v>
      </c>
    </row>
    <row r="8" spans="1:9">
      <c r="A8">
        <f>'2019-2020'!C10</f>
        <v>2019.09</v>
      </c>
      <c r="B8" s="97">
        <f>'2019-2020'!D10</f>
        <v>0.80290000000000006</v>
      </c>
      <c r="C8" s="97">
        <f>'2019-2020'!E10</f>
        <v>7.7799999999999994E-2</v>
      </c>
      <c r="D8" s="97">
        <f>'2019-2020'!F10</f>
        <v>4.0599999999999997E-2</v>
      </c>
      <c r="E8" s="97">
        <f>'2019-2020'!G10</f>
        <v>0</v>
      </c>
      <c r="F8" s="97">
        <f>'2019-2020'!H10</f>
        <v>2.8999999999999998E-2</v>
      </c>
      <c r="H8" s="110" t="s">
        <v>77</v>
      </c>
      <c r="I8" s="97">
        <f>'2019-2020'!C31</f>
        <v>0.65079999999999993</v>
      </c>
    </row>
    <row r="9" spans="1:9">
      <c r="A9">
        <f>'2019-2020'!C11</f>
        <v>2019.1</v>
      </c>
      <c r="B9" s="97">
        <f>'2019-2020'!D11</f>
        <v>0.79490000000000005</v>
      </c>
      <c r="C9" s="97">
        <f>'2019-2020'!E11</f>
        <v>7.1300000000000002E-2</v>
      </c>
      <c r="D9" s="97">
        <f>'2019-2020'!F11</f>
        <v>5.5800000000000002E-2</v>
      </c>
      <c r="E9" s="97">
        <f>'2019-2020'!G11</f>
        <v>0</v>
      </c>
      <c r="F9" s="97">
        <f>'2019-2020'!H11</f>
        <v>3.1800000000000002E-2</v>
      </c>
      <c r="H9" s="110" t="s">
        <v>193</v>
      </c>
      <c r="I9" s="97">
        <f>'2019-2020'!D31</f>
        <v>7.2400000000000006E-2</v>
      </c>
    </row>
    <row r="10" spans="1:9">
      <c r="A10">
        <f>'2019-2020'!C12</f>
        <v>2019.11</v>
      </c>
      <c r="B10" s="97">
        <f>'2019-2020'!D12</f>
        <v>0.77779999999999994</v>
      </c>
      <c r="C10" s="97">
        <f>'2019-2020'!E12</f>
        <v>7.1000000000000008E-2</v>
      </c>
      <c r="D10" s="97">
        <f>'2019-2020'!F12</f>
        <v>6.5799999999999997E-2</v>
      </c>
      <c r="E10" s="97">
        <f>'2019-2020'!G12</f>
        <v>4.7999999999999996E-3</v>
      </c>
      <c r="F10" s="97">
        <f>'2019-2020'!H12</f>
        <v>2.9500000000000002E-2</v>
      </c>
    </row>
    <row r="11" spans="1:9">
      <c r="A11">
        <f>'2019-2020'!C13</f>
        <v>2019.12</v>
      </c>
      <c r="B11" s="97">
        <f>'2019-2020'!D13</f>
        <v>0.80310000000000015</v>
      </c>
      <c r="C11" s="97">
        <f>'2019-2020'!E13</f>
        <v>7.22E-2</v>
      </c>
      <c r="D11" s="97">
        <f>'2019-2020'!F13</f>
        <v>3.8699999999999998E-2</v>
      </c>
      <c r="E11" s="97">
        <f>'2019-2020'!G13</f>
        <v>4.8999999999999998E-3</v>
      </c>
      <c r="F11" s="97">
        <f>'2019-2020'!H13</f>
        <v>2.7099999999999999E-2</v>
      </c>
    </row>
    <row r="12" spans="1:9">
      <c r="A12">
        <f>'2019-2020'!C14</f>
        <v>2020.01</v>
      </c>
      <c r="B12" s="97">
        <f>'2019-2020'!D14</f>
        <v>0.80929999999999991</v>
      </c>
      <c r="C12" s="97">
        <f>'2019-2020'!E14</f>
        <v>7.0500000000000007E-2</v>
      </c>
      <c r="D12" s="97">
        <f>'2019-2020'!F14</f>
        <v>3.44E-2</v>
      </c>
      <c r="E12" s="97">
        <f>'2019-2020'!G14</f>
        <v>5.0000000000000001E-3</v>
      </c>
      <c r="F12" s="97">
        <f>'2019-2020'!H14</f>
        <v>3.2000000000000001E-2</v>
      </c>
    </row>
    <row r="13" spans="1:9">
      <c r="A13">
        <f>'2019-2020'!C15</f>
        <v>2020.02</v>
      </c>
      <c r="B13" s="97">
        <f>'2019-2020'!D15</f>
        <v>0.79110000000000014</v>
      </c>
      <c r="C13" s="97">
        <f>'2019-2020'!E15</f>
        <v>6.7799999999999999E-2</v>
      </c>
      <c r="D13" s="97">
        <f>'2019-2020'!F15</f>
        <v>4.4699999999999997E-2</v>
      </c>
      <c r="E13" s="97">
        <f>'2019-2020'!G15</f>
        <v>4.5999999999999999E-3</v>
      </c>
      <c r="F13" s="97">
        <f>'2019-2020'!H15</f>
        <v>2.9600000000000001E-2</v>
      </c>
    </row>
    <row r="14" spans="1:9">
      <c r="A14">
        <f>'2019-2020'!C16</f>
        <v>2020.03</v>
      </c>
      <c r="B14" s="97">
        <f>'2019-2020'!D16</f>
        <v>0.76980000000000015</v>
      </c>
      <c r="C14" s="97">
        <f>'2019-2020'!E16</f>
        <v>7.2499999999999995E-2</v>
      </c>
      <c r="D14" s="97">
        <f>'2019-2020'!F16</f>
        <v>7.0599999999999996E-2</v>
      </c>
      <c r="E14" s="97">
        <f>'2019-2020'!G16</f>
        <v>4.6999999999999993E-3</v>
      </c>
      <c r="F14" s="97">
        <f>'2019-2020'!H16</f>
        <v>3.5200000000000002E-2</v>
      </c>
    </row>
    <row r="15" spans="1:9">
      <c r="A15">
        <f>'2019-2020'!C17</f>
        <v>2020.04</v>
      </c>
      <c r="B15" s="97">
        <f>'2019-2020'!D17</f>
        <v>0.75579999999999992</v>
      </c>
      <c r="C15" s="97">
        <f>'2019-2020'!E17</f>
        <v>7.9399999999999998E-2</v>
      </c>
      <c r="D15" s="97">
        <f>'2019-2020'!F17</f>
        <v>7.2400000000000006E-2</v>
      </c>
      <c r="E15" s="97">
        <f>'2019-2020'!G17</f>
        <v>4.1999999999999997E-3</v>
      </c>
      <c r="F15" s="97">
        <f>'2019-2020'!H17</f>
        <v>3.8199999999999998E-2</v>
      </c>
    </row>
    <row r="16" spans="1:9">
      <c r="A16">
        <f>'2019-2020'!C18</f>
        <v>2021</v>
      </c>
      <c r="B16">
        <f>'2019-2020'!D18</f>
        <v>0</v>
      </c>
      <c r="C16">
        <f>'2019-2020'!E18</f>
        <v>0</v>
      </c>
      <c r="D16">
        <f>'2019-2020'!F18</f>
        <v>0</v>
      </c>
      <c r="E16">
        <f>'2019-2020'!G18</f>
        <v>0</v>
      </c>
      <c r="F16">
        <f>'2019-2020'!H18</f>
        <v>0</v>
      </c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EAA37-08A2-4B83-88C6-02BBB827EA7E}">
  <dimension ref="A1:J19"/>
  <sheetViews>
    <sheetView workbookViewId="0">
      <selection activeCell="I21" sqref="I21"/>
    </sheetView>
  </sheetViews>
  <sheetFormatPr baseColWidth="10" defaultColWidth="8.83203125" defaultRowHeight="14"/>
  <sheetData>
    <row r="1" spans="1:10">
      <c r="A1" t="s">
        <v>150</v>
      </c>
    </row>
    <row r="2" spans="1:10">
      <c r="A2" s="34" t="s">
        <v>151</v>
      </c>
      <c r="B2" s="34" t="s">
        <v>199</v>
      </c>
      <c r="C2" s="34" t="s">
        <v>198</v>
      </c>
      <c r="D2" s="34" t="s">
        <v>172</v>
      </c>
      <c r="E2" s="34" t="s">
        <v>194</v>
      </c>
      <c r="F2" s="34" t="s">
        <v>195</v>
      </c>
    </row>
    <row r="3" spans="1:10" ht="15" thickBot="1">
      <c r="A3">
        <v>1</v>
      </c>
      <c r="B3" s="34" t="s">
        <v>102</v>
      </c>
      <c r="C3" s="34" t="s">
        <v>102</v>
      </c>
      <c r="D3">
        <v>4.34</v>
      </c>
    </row>
    <row r="4" spans="1:10">
      <c r="A4">
        <v>2</v>
      </c>
      <c r="B4" s="34" t="s">
        <v>154</v>
      </c>
      <c r="C4" s="34" t="s">
        <v>47</v>
      </c>
      <c r="D4">
        <v>0.66</v>
      </c>
      <c r="H4" s="100" t="s">
        <v>170</v>
      </c>
      <c r="I4" s="41"/>
      <c r="J4" s="62" t="s">
        <v>149</v>
      </c>
    </row>
    <row r="5" spans="1:10">
      <c r="A5">
        <v>9</v>
      </c>
      <c r="B5" s="99" t="s">
        <v>176</v>
      </c>
      <c r="C5" s="34" t="s">
        <v>162</v>
      </c>
      <c r="D5">
        <v>0.47</v>
      </c>
      <c r="E5" s="34" t="s">
        <v>180</v>
      </c>
      <c r="F5" s="33" t="s">
        <v>196</v>
      </c>
      <c r="H5" s="101" t="s">
        <v>79</v>
      </c>
      <c r="I5" s="1">
        <f>SUM(D13:D18)</f>
        <v>57.05</v>
      </c>
      <c r="J5" s="102">
        <f>I5/100</f>
        <v>0.57050000000000001</v>
      </c>
    </row>
    <row r="6" spans="1:10">
      <c r="A6">
        <v>15</v>
      </c>
      <c r="B6" s="98" t="s">
        <v>183</v>
      </c>
      <c r="C6" s="34" t="s">
        <v>184</v>
      </c>
      <c r="D6">
        <v>4.83</v>
      </c>
      <c r="H6" s="101" t="s">
        <v>80</v>
      </c>
      <c r="I6" s="1">
        <f>SUM(D7:D8,D10:D12)</f>
        <v>26.84</v>
      </c>
      <c r="J6" s="102">
        <f t="shared" ref="J6:J9" si="0">I6/100</f>
        <v>0.26839999999999997</v>
      </c>
    </row>
    <row r="7" spans="1:10">
      <c r="A7">
        <v>3</v>
      </c>
      <c r="B7" s="34" t="s">
        <v>157</v>
      </c>
      <c r="C7" s="34" t="s">
        <v>59</v>
      </c>
      <c r="D7">
        <v>1.33</v>
      </c>
      <c r="H7" s="101" t="s">
        <v>200</v>
      </c>
      <c r="I7" s="1">
        <f>D6+D9</f>
        <v>8.620000000000001</v>
      </c>
      <c r="J7" s="102">
        <f t="shared" si="0"/>
        <v>8.6200000000000013E-2</v>
      </c>
    </row>
    <row r="8" spans="1:10">
      <c r="A8">
        <v>4</v>
      </c>
      <c r="B8" t="s">
        <v>5</v>
      </c>
      <c r="C8" t="s">
        <v>174</v>
      </c>
      <c r="D8">
        <v>4.08</v>
      </c>
      <c r="H8" s="101" t="s">
        <v>168</v>
      </c>
      <c r="I8" s="1">
        <f>SUM(D4:D5)</f>
        <v>1.1299999999999999</v>
      </c>
      <c r="J8" s="102">
        <f t="shared" si="0"/>
        <v>1.1299999999999999E-2</v>
      </c>
    </row>
    <row r="9" spans="1:10">
      <c r="A9">
        <v>13</v>
      </c>
      <c r="B9" s="98" t="s">
        <v>179</v>
      </c>
      <c r="C9" s="34" t="s">
        <v>193</v>
      </c>
      <c r="D9">
        <v>3.79</v>
      </c>
      <c r="E9" s="34" t="s">
        <v>180</v>
      </c>
      <c r="H9" s="140" t="s">
        <v>102</v>
      </c>
      <c r="I9" s="1">
        <f>D3</f>
        <v>4.34</v>
      </c>
      <c r="J9" s="102">
        <f t="shared" si="0"/>
        <v>4.3400000000000001E-2</v>
      </c>
    </row>
    <row r="10" spans="1:10" ht="15" thickBot="1">
      <c r="A10">
        <v>10</v>
      </c>
      <c r="B10" s="98" t="s">
        <v>189</v>
      </c>
      <c r="C10" s="34" t="s">
        <v>190</v>
      </c>
      <c r="D10">
        <v>0.76</v>
      </c>
      <c r="H10" s="45"/>
      <c r="I10" s="46">
        <f>SUM(I5:I9)</f>
        <v>97.98</v>
      </c>
      <c r="J10" s="102">
        <f>I10/100</f>
        <v>0.9798</v>
      </c>
    </row>
    <row r="11" spans="1:10">
      <c r="A11">
        <v>17</v>
      </c>
      <c r="B11" s="98" t="s">
        <v>186</v>
      </c>
      <c r="C11" s="34" t="s">
        <v>80</v>
      </c>
      <c r="D11">
        <v>16.399999999999999</v>
      </c>
      <c r="H11" s="109" t="s">
        <v>77</v>
      </c>
      <c r="I11" s="1">
        <f>SUM(D13:D18)</f>
        <v>57.05</v>
      </c>
      <c r="J11" s="111">
        <f>I11/100</f>
        <v>0.57050000000000001</v>
      </c>
    </row>
    <row r="12" spans="1:10">
      <c r="A12">
        <v>14</v>
      </c>
      <c r="B12" s="98" t="s">
        <v>181</v>
      </c>
      <c r="C12" s="34" t="s">
        <v>182</v>
      </c>
      <c r="D12">
        <v>4.2699999999999996</v>
      </c>
      <c r="H12" s="137" t="s">
        <v>193</v>
      </c>
      <c r="I12" s="138">
        <f>D9</f>
        <v>3.79</v>
      </c>
      <c r="J12" s="139">
        <f>I12/100</f>
        <v>3.7900000000000003E-2</v>
      </c>
    </row>
    <row r="13" spans="1:10">
      <c r="A13">
        <v>5</v>
      </c>
      <c r="B13" t="s">
        <v>0</v>
      </c>
      <c r="C13" t="s">
        <v>6</v>
      </c>
      <c r="D13">
        <v>16.489999999999998</v>
      </c>
    </row>
    <row r="14" spans="1:10">
      <c r="A14">
        <v>6</v>
      </c>
      <c r="B14" t="s">
        <v>104</v>
      </c>
      <c r="C14" t="s">
        <v>6</v>
      </c>
      <c r="D14">
        <v>13.74</v>
      </c>
    </row>
    <row r="15" spans="1:10">
      <c r="A15">
        <v>7</v>
      </c>
      <c r="B15" t="s">
        <v>2</v>
      </c>
      <c r="C15" t="s">
        <v>6</v>
      </c>
      <c r="D15">
        <v>17.82</v>
      </c>
    </row>
    <row r="16" spans="1:10">
      <c r="A16">
        <v>8</v>
      </c>
      <c r="B16" s="98" t="s">
        <v>187</v>
      </c>
      <c r="C16" s="34" t="s">
        <v>77</v>
      </c>
      <c r="D16">
        <v>0.47</v>
      </c>
    </row>
    <row r="17" spans="1:6">
      <c r="A17">
        <v>11</v>
      </c>
      <c r="B17" s="98" t="s">
        <v>177</v>
      </c>
      <c r="C17" s="34" t="s">
        <v>77</v>
      </c>
      <c r="D17">
        <v>0.85</v>
      </c>
      <c r="E17" s="34" t="s">
        <v>197</v>
      </c>
    </row>
    <row r="18" spans="1:6">
      <c r="A18">
        <v>16</v>
      </c>
      <c r="B18" s="98" t="s">
        <v>185</v>
      </c>
      <c r="C18" s="34" t="s">
        <v>77</v>
      </c>
      <c r="D18">
        <v>7.68</v>
      </c>
    </row>
    <row r="19" spans="1:6">
      <c r="A19">
        <v>12</v>
      </c>
      <c r="B19" s="99" t="s">
        <v>178</v>
      </c>
      <c r="D19">
        <v>1.99</v>
      </c>
      <c r="E19" s="34" t="s">
        <v>192</v>
      </c>
      <c r="F19" t="s">
        <v>191</v>
      </c>
    </row>
  </sheetData>
  <sortState xmlns:xlrd2="http://schemas.microsoft.com/office/spreadsheetml/2017/richdata2" ref="A3:F19">
    <sortCondition ref="C2:C19"/>
  </sortState>
  <phoneticPr fontId="9" type="noConversion"/>
  <hyperlinks>
    <hyperlink ref="F5" r:id="rId1" xr:uid="{5570BAE8-28C3-44B7-9B7C-3CE742FCB2CD}"/>
  </hyperlink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6B816-A968-48A0-A28D-07CF17FAF561}">
  <sheetPr>
    <tabColor rgb="FFFF0000"/>
  </sheetPr>
  <dimension ref="A1:K16"/>
  <sheetViews>
    <sheetView zoomScaleNormal="100" workbookViewId="0">
      <selection activeCell="K9" sqref="K9"/>
    </sheetView>
  </sheetViews>
  <sheetFormatPr baseColWidth="10" defaultColWidth="8.83203125" defaultRowHeight="14"/>
  <sheetData>
    <row r="1" spans="1:11">
      <c r="B1" t="s">
        <v>89</v>
      </c>
      <c r="C1" t="s">
        <v>175</v>
      </c>
      <c r="D1" s="34" t="s">
        <v>167</v>
      </c>
    </row>
    <row r="2" spans="1:11">
      <c r="A2">
        <v>1</v>
      </c>
      <c r="B2" s="34" t="s">
        <v>165</v>
      </c>
      <c r="C2" s="34" t="s">
        <v>166</v>
      </c>
      <c r="D2">
        <v>0.64924000000000004</v>
      </c>
    </row>
    <row r="3" spans="1:11">
      <c r="A3">
        <v>2</v>
      </c>
      <c r="B3" s="34" t="s">
        <v>155</v>
      </c>
      <c r="C3" s="34" t="s">
        <v>162</v>
      </c>
      <c r="D3">
        <v>0.32462000000000002</v>
      </c>
    </row>
    <row r="4" spans="1:11">
      <c r="A4">
        <v>3</v>
      </c>
      <c r="B4" s="34" t="s">
        <v>158</v>
      </c>
      <c r="C4" s="34" t="s">
        <v>163</v>
      </c>
      <c r="D4">
        <v>1.3</v>
      </c>
    </row>
    <row r="5" spans="1:11" ht="15" thickBot="1">
      <c r="A5">
        <v>4</v>
      </c>
      <c r="B5" t="s">
        <v>5</v>
      </c>
      <c r="C5" t="s">
        <v>174</v>
      </c>
      <c r="D5">
        <v>5.19</v>
      </c>
    </row>
    <row r="6" spans="1:11">
      <c r="A6">
        <v>5</v>
      </c>
      <c r="B6" s="34" t="s">
        <v>161</v>
      </c>
      <c r="C6" s="34" t="s">
        <v>164</v>
      </c>
      <c r="D6">
        <v>0.32462000000000002</v>
      </c>
      <c r="I6" s="100" t="s">
        <v>170</v>
      </c>
      <c r="J6" s="57" t="s">
        <v>171</v>
      </c>
      <c r="K6" s="62" t="s">
        <v>172</v>
      </c>
    </row>
    <row r="7" spans="1:11">
      <c r="A7">
        <v>6</v>
      </c>
      <c r="B7" t="s">
        <v>0</v>
      </c>
      <c r="C7" t="s">
        <v>6</v>
      </c>
      <c r="D7">
        <v>5.84</v>
      </c>
      <c r="I7" s="101" t="s">
        <v>79</v>
      </c>
      <c r="J7" s="1">
        <f>SUM(D6:D16)</f>
        <v>36.666200000000003</v>
      </c>
      <c r="K7" s="102">
        <f>J7/$J$11</f>
        <v>0.83086676066155352</v>
      </c>
    </row>
    <row r="8" spans="1:11">
      <c r="A8">
        <v>7</v>
      </c>
      <c r="B8" t="s">
        <v>1</v>
      </c>
      <c r="C8" t="s">
        <v>6</v>
      </c>
      <c r="D8">
        <v>2.27</v>
      </c>
      <c r="I8" s="101" t="s">
        <v>80</v>
      </c>
      <c r="J8" s="1">
        <f>SUM(D4:D5)</f>
        <v>6.49</v>
      </c>
      <c r="K8" s="102">
        <f>J8/$J$11</f>
        <v>0.14706528837712884</v>
      </c>
    </row>
    <row r="9" spans="1:11">
      <c r="A9">
        <v>8</v>
      </c>
      <c r="B9" t="s">
        <v>104</v>
      </c>
      <c r="C9" t="s">
        <v>6</v>
      </c>
      <c r="D9">
        <v>8.76</v>
      </c>
      <c r="I9" s="101" t="s">
        <v>168</v>
      </c>
      <c r="J9" s="1">
        <f>D3</f>
        <v>0.32462000000000002</v>
      </c>
      <c r="K9" s="102">
        <f>J9/$J$11</f>
        <v>7.3559836537725075E-3</v>
      </c>
    </row>
    <row r="10" spans="1:11">
      <c r="A10">
        <v>9</v>
      </c>
      <c r="B10" t="s">
        <v>2</v>
      </c>
      <c r="C10" t="s">
        <v>6</v>
      </c>
      <c r="D10">
        <v>6.17</v>
      </c>
      <c r="I10" s="101" t="s">
        <v>173</v>
      </c>
      <c r="J10" s="1">
        <f>D2</f>
        <v>0.64924000000000004</v>
      </c>
      <c r="K10" s="102">
        <f>J10/$J$11</f>
        <v>1.4711967307545015E-2</v>
      </c>
    </row>
    <row r="11" spans="1:11" ht="15" thickBot="1">
      <c r="A11">
        <v>10</v>
      </c>
      <c r="B11" t="s">
        <v>4</v>
      </c>
      <c r="C11" t="s">
        <v>6</v>
      </c>
      <c r="D11">
        <v>4.54</v>
      </c>
      <c r="I11" s="103" t="s">
        <v>169</v>
      </c>
      <c r="J11" s="46">
        <f>SUM(J7:J10)</f>
        <v>44.130060000000007</v>
      </c>
      <c r="K11" s="47"/>
    </row>
    <row r="12" spans="1:11">
      <c r="A12">
        <v>11</v>
      </c>
      <c r="B12" t="s">
        <v>109</v>
      </c>
      <c r="C12" t="s">
        <v>6</v>
      </c>
      <c r="D12">
        <v>5.84</v>
      </c>
      <c r="I12" s="113" t="s">
        <v>207</v>
      </c>
      <c r="J12">
        <f>SUM(D7:D16)</f>
        <v>36.341580000000008</v>
      </c>
      <c r="K12" s="112">
        <f>J12/J11</f>
        <v>0.82351077700778108</v>
      </c>
    </row>
    <row r="13" spans="1:11">
      <c r="A13">
        <v>12</v>
      </c>
      <c r="B13" s="34" t="s">
        <v>152</v>
      </c>
      <c r="C13" s="34" t="s">
        <v>77</v>
      </c>
      <c r="D13">
        <v>0.97385999999999995</v>
      </c>
      <c r="I13" s="113" t="s">
        <v>208</v>
      </c>
    </row>
    <row r="14" spans="1:11">
      <c r="A14">
        <v>13</v>
      </c>
      <c r="B14" s="34" t="s">
        <v>153</v>
      </c>
      <c r="C14" t="s">
        <v>6</v>
      </c>
      <c r="D14">
        <v>0.64924000000000004</v>
      </c>
    </row>
    <row r="15" spans="1:11">
      <c r="A15">
        <v>14</v>
      </c>
      <c r="B15" s="34" t="s">
        <v>159</v>
      </c>
      <c r="C15" s="34" t="s">
        <v>77</v>
      </c>
      <c r="D15">
        <v>0.32462000000000002</v>
      </c>
    </row>
    <row r="16" spans="1:11">
      <c r="A16">
        <v>15</v>
      </c>
      <c r="B16" s="34" t="s">
        <v>160</v>
      </c>
      <c r="C16" s="34" t="s">
        <v>77</v>
      </c>
      <c r="D16">
        <v>0.97385999999999995</v>
      </c>
    </row>
  </sheetData>
  <autoFilter ref="A1:D16" xr:uid="{BF943024-AF10-4105-815F-4E52C8D2B695}">
    <sortState xmlns:xlrd2="http://schemas.microsoft.com/office/spreadsheetml/2017/richdata2" ref="A2:D16">
      <sortCondition ref="C1:C16"/>
    </sortState>
  </autoFilter>
  <phoneticPr fontId="9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16750-8F2F-4A8A-BC46-3CB948F508D2}">
  <sheetPr>
    <tabColor rgb="FFFF0000"/>
  </sheetPr>
  <dimension ref="A1:M14"/>
  <sheetViews>
    <sheetView workbookViewId="0">
      <selection activeCell="L5" sqref="L5"/>
    </sheetView>
  </sheetViews>
  <sheetFormatPr baseColWidth="10" defaultColWidth="8.83203125" defaultRowHeight="14"/>
  <sheetData>
    <row r="1" spans="1:13">
      <c r="A1">
        <f>hash!B51</f>
        <v>0</v>
      </c>
      <c r="B1" t="str">
        <f>hash!C51</f>
        <v>矿池</v>
      </c>
      <c r="C1">
        <f>hash!D51</f>
        <v>0</v>
      </c>
      <c r="D1" t="str">
        <f>hash!E51</f>
        <v>算力占比</v>
      </c>
      <c r="E1" t="str">
        <f>hash!F51</f>
        <v>算力</v>
      </c>
      <c r="F1" t="str">
        <f>hash!G51</f>
        <v>块数量</v>
      </c>
      <c r="G1" t="str">
        <f>hash!J51</f>
        <v>平均块大小</v>
      </c>
      <c r="H1" t="str">
        <f>hash!K51</f>
        <v>平均块矿工费</v>
      </c>
      <c r="I1" t="str">
        <f>hash!L51</f>
        <v>矿工费与块奖励占比</v>
      </c>
    </row>
    <row r="2" spans="1:13">
      <c r="A2">
        <f>hash!B52</f>
        <v>0</v>
      </c>
      <c r="B2">
        <f>hash!C52</f>
        <v>0</v>
      </c>
      <c r="C2">
        <f>hash!D52</f>
        <v>0</v>
      </c>
      <c r="D2">
        <f>hash!E52</f>
        <v>0</v>
      </c>
      <c r="E2">
        <f>hash!F52</f>
        <v>0</v>
      </c>
      <c r="F2">
        <f>hash!G52</f>
        <v>0</v>
      </c>
      <c r="G2" t="str">
        <f>hash!J52</f>
        <v>(Bytes)</v>
      </c>
      <c r="H2" t="str">
        <f>hash!K52</f>
        <v>(BCH)</v>
      </c>
      <c r="I2">
        <f>hash!L52</f>
        <v>0</v>
      </c>
    </row>
    <row r="3" spans="1:13" ht="15" thickBot="1">
      <c r="A3">
        <f>hash!B53</f>
        <v>0</v>
      </c>
      <c r="B3" t="str">
        <f>hash!C53</f>
        <v>NETWORK</v>
      </c>
      <c r="C3">
        <f>hash!D53</f>
        <v>0</v>
      </c>
      <c r="D3">
        <f>hash!E53</f>
        <v>1</v>
      </c>
      <c r="E3" t="str">
        <f>hash!F53</f>
        <v>2.39 EH/s</v>
      </c>
      <c r="F3">
        <f>hash!G53</f>
        <v>425</v>
      </c>
      <c r="G3">
        <f>hash!J53</f>
        <v>721656</v>
      </c>
      <c r="H3">
        <f>hash!K53</f>
        <v>1.2988660000000001E-2</v>
      </c>
      <c r="I3">
        <f>hash!L53</f>
        <v>2.0999999999999999E-3</v>
      </c>
    </row>
    <row r="4" spans="1:13">
      <c r="A4">
        <f>hash!B54</f>
        <v>1</v>
      </c>
      <c r="B4" t="str">
        <f>hash!C54</f>
        <v>unknown</v>
      </c>
      <c r="C4">
        <f>hash!D54</f>
        <v>0</v>
      </c>
      <c r="D4">
        <f>hash!E54</f>
        <v>0.30819999999999997</v>
      </c>
      <c r="E4" t="str">
        <f>hash!F54</f>
        <v>737.70 PH/s</v>
      </c>
      <c r="F4">
        <f>hash!G54</f>
        <v>131</v>
      </c>
      <c r="G4">
        <f>hash!J54</f>
        <v>466252</v>
      </c>
      <c r="H4">
        <f>hash!K54</f>
        <v>1.042356E-2</v>
      </c>
      <c r="I4">
        <f>hash!L54</f>
        <v>1.6999999999999999E-3</v>
      </c>
      <c r="K4" s="100" t="s">
        <v>170</v>
      </c>
      <c r="L4" s="57" t="s">
        <v>149</v>
      </c>
      <c r="M4" s="62"/>
    </row>
    <row r="5" spans="1:13">
      <c r="A5">
        <f>hash!B55</f>
        <v>2</v>
      </c>
      <c r="B5" t="str">
        <f>hash!C55</f>
        <v>BTC.com</v>
      </c>
      <c r="C5" t="str">
        <f>hash!D55</f>
        <v>中国</v>
      </c>
      <c r="D5">
        <f>hash!E55</f>
        <v>0.15759999999999999</v>
      </c>
      <c r="E5" t="str">
        <f>hash!F55</f>
        <v>377.30 PH/s</v>
      </c>
      <c r="F5">
        <f>hash!G55</f>
        <v>67</v>
      </c>
      <c r="G5">
        <f>hash!J55</f>
        <v>921939</v>
      </c>
      <c r="H5">
        <f>hash!K55</f>
        <v>1.4156159999999999E-2</v>
      </c>
      <c r="I5">
        <f>hash!L55</f>
        <v>2.3E-3</v>
      </c>
      <c r="K5" s="101" t="s">
        <v>79</v>
      </c>
      <c r="L5" s="105">
        <f>SUM(D5:D9)</f>
        <v>0.59529999999999994</v>
      </c>
      <c r="M5" s="44"/>
    </row>
    <row r="6" spans="1:13">
      <c r="A6">
        <f>hash!B56</f>
        <v>3</v>
      </c>
      <c r="B6" t="str">
        <f>hash!C56</f>
        <v>AntPool</v>
      </c>
      <c r="C6" t="str">
        <f>hash!D56</f>
        <v>中国</v>
      </c>
      <c r="D6">
        <f>hash!E56</f>
        <v>0.12939999999999999</v>
      </c>
      <c r="E6" t="str">
        <f>hash!F56</f>
        <v>309.72 PH/s</v>
      </c>
      <c r="F6">
        <f>hash!G56</f>
        <v>55</v>
      </c>
      <c r="G6">
        <f>hash!J56</f>
        <v>968337</v>
      </c>
      <c r="H6">
        <f>hash!K56</f>
        <v>1.6519860000000001E-2</v>
      </c>
      <c r="I6">
        <f>hash!L56</f>
        <v>2.5999999999999999E-3</v>
      </c>
      <c r="K6" s="101" t="s">
        <v>80</v>
      </c>
      <c r="L6" s="105">
        <f>D13</f>
        <v>1.41E-2</v>
      </c>
      <c r="M6" s="44"/>
    </row>
    <row r="7" spans="1:13">
      <c r="A7">
        <f>hash!B57</f>
        <v>4</v>
      </c>
      <c r="B7" t="str">
        <f>hash!C57</f>
        <v>SBI Crypto</v>
      </c>
      <c r="C7" t="str">
        <f>hash!D57</f>
        <v>日本</v>
      </c>
      <c r="D7">
        <f>hash!E57</f>
        <v>0.1106</v>
      </c>
      <c r="E7" t="str">
        <f>hash!F57</f>
        <v>264.67 PH/s</v>
      </c>
      <c r="F7">
        <f>hash!G57</f>
        <v>47</v>
      </c>
      <c r="G7">
        <f>hash!J57</f>
        <v>631337</v>
      </c>
      <c r="H7">
        <f>hash!K57</f>
        <v>1.014194E-2</v>
      </c>
      <c r="I7">
        <f>hash!L57</f>
        <v>1.6000000000000001E-3</v>
      </c>
      <c r="K7" s="101" t="s">
        <v>184</v>
      </c>
      <c r="L7" s="105">
        <f>D11+D14</f>
        <v>3.7600000000000001E-2</v>
      </c>
      <c r="M7" s="44"/>
    </row>
    <row r="8" spans="1:13">
      <c r="A8">
        <f>hash!B58</f>
        <v>5</v>
      </c>
      <c r="B8" t="str">
        <f>hash!C58</f>
        <v>ViaBTC</v>
      </c>
      <c r="C8" t="str">
        <f>hash!D58</f>
        <v>中国</v>
      </c>
      <c r="D8">
        <f>hash!E58</f>
        <v>0.1106</v>
      </c>
      <c r="E8" t="str">
        <f>hash!F58</f>
        <v>264.67 PH/s</v>
      </c>
      <c r="F8">
        <f>hash!G58</f>
        <v>47</v>
      </c>
      <c r="G8">
        <f>hash!J58</f>
        <v>917751</v>
      </c>
      <c r="H8">
        <f>hash!K58</f>
        <v>1.5919039999999999E-2</v>
      </c>
      <c r="I8">
        <f>hash!L58</f>
        <v>2.5000000000000001E-3</v>
      </c>
      <c r="K8" s="101" t="s">
        <v>173</v>
      </c>
      <c r="L8" s="105">
        <f>D4+D12</f>
        <v>0.32939999999999997</v>
      </c>
      <c r="M8" s="44"/>
    </row>
    <row r="9" spans="1:13" ht="15" thickBot="1">
      <c r="A9">
        <f>hash!B59</f>
        <v>6</v>
      </c>
      <c r="B9" t="str">
        <f>hash!C59</f>
        <v>BTC.TOP</v>
      </c>
      <c r="C9" t="str">
        <f>hash!D59</f>
        <v>中国</v>
      </c>
      <c r="D9">
        <f>hash!E59</f>
        <v>8.7099999999999997E-2</v>
      </c>
      <c r="E9" t="str">
        <f>hash!F59</f>
        <v>208.36 PH/s</v>
      </c>
      <c r="F9">
        <f>hash!G59</f>
        <v>37</v>
      </c>
      <c r="G9">
        <f>hash!J59</f>
        <v>704546</v>
      </c>
      <c r="H9">
        <f>hash!K59</f>
        <v>1.319306E-2</v>
      </c>
      <c r="I9">
        <f>hash!L59</f>
        <v>2.0999999999999999E-3</v>
      </c>
      <c r="K9" s="45"/>
      <c r="L9" s="107">
        <f>SUM(L5:L8)</f>
        <v>0.97639999999999993</v>
      </c>
      <c r="M9" s="47"/>
    </row>
    <row r="10" spans="1:13">
      <c r="A10">
        <f>hash!B60</f>
        <v>7</v>
      </c>
      <c r="B10" t="str">
        <f>hash!C60</f>
        <v>Bitcoin.com</v>
      </c>
      <c r="C10" t="str">
        <f>hash!D60</f>
        <v>未知</v>
      </c>
      <c r="D10">
        <f>hash!E60</f>
        <v>2.35E-2</v>
      </c>
      <c r="E10" t="str">
        <f>hash!F60</f>
        <v>56.31 PH/s</v>
      </c>
      <c r="F10">
        <f>hash!G60</f>
        <v>10</v>
      </c>
      <c r="G10">
        <f>hash!J60</f>
        <v>846655</v>
      </c>
      <c r="H10">
        <f>hash!K60</f>
        <v>1.313832E-2</v>
      </c>
      <c r="I10">
        <f>hash!L60</f>
        <v>2.0999999999999999E-3</v>
      </c>
      <c r="K10" s="109" t="s">
        <v>77</v>
      </c>
      <c r="L10" s="97">
        <f>SUM(D5,D6,D8,D9)</f>
        <v>0.48469999999999996</v>
      </c>
    </row>
    <row r="11" spans="1:13">
      <c r="A11">
        <f>hash!B61</f>
        <v>8</v>
      </c>
      <c r="B11" t="str">
        <f>hash!C61</f>
        <v>Foundry USA</v>
      </c>
      <c r="C11" t="str">
        <f>hash!D61</f>
        <v>美国</v>
      </c>
      <c r="D11">
        <f>hash!E61</f>
        <v>2.35E-2</v>
      </c>
      <c r="E11" t="str">
        <f>hash!F61</f>
        <v>56.31 PH/s</v>
      </c>
      <c r="F11">
        <f>hash!G61</f>
        <v>10</v>
      </c>
      <c r="G11">
        <f>hash!J61</f>
        <v>454018</v>
      </c>
      <c r="H11">
        <f>hash!K61</f>
        <v>8.2791900000000005E-3</v>
      </c>
      <c r="I11">
        <f>hash!L61</f>
        <v>1.2999999999999999E-3</v>
      </c>
      <c r="K11" s="109" t="s">
        <v>193</v>
      </c>
      <c r="L11" s="97">
        <f>SUM(D11,D14)</f>
        <v>3.7600000000000001E-2</v>
      </c>
    </row>
    <row r="12" spans="1:13">
      <c r="A12">
        <f>hash!B62</f>
        <v>9</v>
      </c>
      <c r="B12" t="str">
        <f>hash!C62</f>
        <v>Smiling Face</v>
      </c>
      <c r="C12">
        <f>hash!D62</f>
        <v>0</v>
      </c>
      <c r="D12">
        <f>hash!E62</f>
        <v>2.12E-2</v>
      </c>
      <c r="E12" t="str">
        <f>hash!F62</f>
        <v>50.68 PH/s</v>
      </c>
      <c r="F12">
        <f>hash!G62</f>
        <v>9</v>
      </c>
      <c r="G12">
        <f>hash!J62</f>
        <v>900951</v>
      </c>
      <c r="H12">
        <f>hash!K62</f>
        <v>2.0393970000000001E-2</v>
      </c>
      <c r="I12">
        <f>hash!L62</f>
        <v>3.3E-3</v>
      </c>
    </row>
    <row r="13" spans="1:13">
      <c r="A13">
        <f>hash!B63</f>
        <v>10</v>
      </c>
      <c r="B13" t="str">
        <f>hash!C63</f>
        <v>Mining-Dutch</v>
      </c>
      <c r="C13" t="str">
        <f>hash!D63</f>
        <v>欧洲荷兰</v>
      </c>
      <c r="D13">
        <f>hash!E63</f>
        <v>1.41E-2</v>
      </c>
      <c r="E13" t="str">
        <f>hash!F63</f>
        <v>33.79 PH/s</v>
      </c>
      <c r="F13">
        <f>hash!G63</f>
        <v>6</v>
      </c>
      <c r="G13">
        <f>hash!J63</f>
        <v>859395</v>
      </c>
      <c r="H13">
        <f>hash!K63</f>
        <v>1.8408819999999999E-2</v>
      </c>
      <c r="I13">
        <f>hash!L63</f>
        <v>2.8999999999999998E-3</v>
      </c>
    </row>
    <row r="14" spans="1:13">
      <c r="A14">
        <f>hash!B64</f>
        <v>11</v>
      </c>
      <c r="B14" t="str">
        <f>hash!C64</f>
        <v>prohashing.com</v>
      </c>
      <c r="C14" t="str">
        <f>hash!D64</f>
        <v>美国</v>
      </c>
      <c r="D14">
        <f>hash!E64</f>
        <v>1.41E-2</v>
      </c>
      <c r="E14" t="str">
        <f>hash!F64</f>
        <v>33.79 PH/s</v>
      </c>
      <c r="F14">
        <f>hash!G64</f>
        <v>6</v>
      </c>
      <c r="G14">
        <f>hash!J64</f>
        <v>908254</v>
      </c>
      <c r="H14">
        <f>hash!K64</f>
        <v>1.2742440000000001E-2</v>
      </c>
      <c r="I14">
        <f>hash!L64</f>
        <v>2E-3</v>
      </c>
    </row>
  </sheetData>
  <phoneticPr fontId="9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EE2C1-47EE-4A04-B151-7BBC9B73E941}">
  <sheetPr>
    <tabColor rgb="FFFF0000"/>
  </sheetPr>
  <dimension ref="B1:H14"/>
  <sheetViews>
    <sheetView workbookViewId="0">
      <selection activeCell="F14" sqref="F14"/>
    </sheetView>
  </sheetViews>
  <sheetFormatPr baseColWidth="10" defaultColWidth="8.83203125" defaultRowHeight="14"/>
  <sheetData>
    <row r="1" spans="2:8">
      <c r="B1" t="str">
        <f>hash!C4</f>
        <v>矿池</v>
      </c>
      <c r="C1" t="str">
        <f>hash!D4</f>
        <v>国别</v>
      </c>
      <c r="D1" s="34" t="s">
        <v>172</v>
      </c>
    </row>
    <row r="2" spans="2:8" ht="15" thickBot="1">
      <c r="B2" t="str">
        <f>hash!C6</f>
        <v>NETWORK</v>
      </c>
      <c r="C2">
        <f>hash!D6</f>
        <v>0</v>
      </c>
      <c r="D2" s="108">
        <f>SUM(D3:D14)</f>
        <v>0.98309999999999975</v>
      </c>
    </row>
    <row r="3" spans="2:8">
      <c r="B3" t="str">
        <f>hash!C17</f>
        <v>unknown</v>
      </c>
      <c r="C3">
        <f>hash!D17</f>
        <v>0</v>
      </c>
      <c r="D3" s="97">
        <v>2.3699999999999999E-2</v>
      </c>
      <c r="F3" s="100" t="s">
        <v>170</v>
      </c>
      <c r="G3" s="57" t="s">
        <v>149</v>
      </c>
      <c r="H3" s="62"/>
    </row>
    <row r="4" spans="2:8">
      <c r="B4" t="str">
        <f>hash!C15</f>
        <v>SlushPool</v>
      </c>
      <c r="C4" t="str">
        <f>hash!D15</f>
        <v>捷克</v>
      </c>
      <c r="D4" s="97">
        <v>4.1500000000000002E-2</v>
      </c>
      <c r="F4" s="101" t="s">
        <v>79</v>
      </c>
      <c r="G4" s="105">
        <f>SUM(D5:D9,D12)</f>
        <v>0.73</v>
      </c>
      <c r="H4" s="44"/>
    </row>
    <row r="5" spans="2:8">
      <c r="B5" t="str">
        <f>hash!C7</f>
        <v>F2Pool</v>
      </c>
      <c r="C5" t="str">
        <f>hash!D7</f>
        <v>中国</v>
      </c>
      <c r="D5" s="97">
        <v>0.22059999999999999</v>
      </c>
      <c r="F5" s="101" t="s">
        <v>80</v>
      </c>
      <c r="G5" s="105">
        <f>SUM(D4,D10,D11,D13)</f>
        <v>0.20169999999999999</v>
      </c>
      <c r="H5" s="44"/>
    </row>
    <row r="6" spans="2:8">
      <c r="B6" t="str">
        <f>hash!C11</f>
        <v>AntPool</v>
      </c>
      <c r="C6" t="str">
        <f>hash!D11</f>
        <v>中国</v>
      </c>
      <c r="D6" s="97">
        <v>0.16819999999999999</v>
      </c>
      <c r="F6" s="101" t="s">
        <v>184</v>
      </c>
      <c r="G6" s="105"/>
      <c r="H6" s="44"/>
    </row>
    <row r="7" spans="2:8">
      <c r="B7" t="str">
        <f>hash!C14</f>
        <v>1THash</v>
      </c>
      <c r="C7" t="str">
        <f>hash!D14</f>
        <v>中国</v>
      </c>
      <c r="D7" s="97">
        <v>7.9000000000000008E-3</v>
      </c>
      <c r="F7" s="113" t="s">
        <v>168</v>
      </c>
      <c r="G7" s="114">
        <f>D14</f>
        <v>2.7699999999999999E-2</v>
      </c>
      <c r="H7" s="44"/>
    </row>
    <row r="8" spans="2:8">
      <c r="B8" s="34" t="s">
        <v>201</v>
      </c>
      <c r="C8" s="34" t="s">
        <v>77</v>
      </c>
      <c r="D8" s="97">
        <v>0.15329999999999999</v>
      </c>
      <c r="F8" s="101" t="s">
        <v>173</v>
      </c>
      <c r="G8" s="105">
        <f>D3</f>
        <v>2.3699999999999999E-2</v>
      </c>
      <c r="H8" s="44"/>
    </row>
    <row r="9" spans="2:8" ht="15" thickBot="1">
      <c r="B9" s="34" t="s">
        <v>159</v>
      </c>
      <c r="C9" t="str">
        <f>hash!D16</f>
        <v>中国</v>
      </c>
      <c r="D9" s="97">
        <v>0.1434</v>
      </c>
      <c r="F9" s="45"/>
      <c r="G9" s="107">
        <f>SUM(G4:G8)</f>
        <v>0.98309999999999986</v>
      </c>
      <c r="H9" s="47"/>
    </row>
    <row r="10" spans="2:8">
      <c r="B10" s="34" t="s">
        <v>202</v>
      </c>
      <c r="C10" s="34" t="s">
        <v>80</v>
      </c>
      <c r="D10" s="97">
        <v>8.6099999999999996E-2</v>
      </c>
      <c r="F10" s="109" t="s">
        <v>77</v>
      </c>
      <c r="G10" s="105">
        <f>SUM(D5:D9,D12)</f>
        <v>0.73</v>
      </c>
    </row>
    <row r="11" spans="2:8">
      <c r="B11" s="34" t="s">
        <v>156</v>
      </c>
      <c r="C11" s="34" t="s">
        <v>163</v>
      </c>
      <c r="D11" s="97">
        <v>4.1500000000000002E-2</v>
      </c>
      <c r="F11" s="109" t="s">
        <v>193</v>
      </c>
      <c r="G11" s="97"/>
    </row>
    <row r="12" spans="2:8">
      <c r="B12" s="34" t="s">
        <v>203</v>
      </c>
      <c r="C12" s="34" t="s">
        <v>77</v>
      </c>
      <c r="D12" s="97">
        <v>3.6600000000000001E-2</v>
      </c>
    </row>
    <row r="13" spans="2:8">
      <c r="B13" s="34" t="s">
        <v>204</v>
      </c>
      <c r="C13" s="34" t="s">
        <v>182</v>
      </c>
      <c r="D13" s="97">
        <v>3.2599999999999997E-2</v>
      </c>
    </row>
    <row r="14" spans="2:8">
      <c r="B14" s="34" t="s">
        <v>205</v>
      </c>
      <c r="C14" s="34" t="s">
        <v>162</v>
      </c>
      <c r="D14" s="97">
        <v>2.7699999999999999E-2</v>
      </c>
    </row>
  </sheetData>
  <phoneticPr fontId="9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34ABA-9CF1-46A8-AF83-938F7E51A5E6}">
  <dimension ref="B1:S94"/>
  <sheetViews>
    <sheetView topLeftCell="A52" zoomScale="85" zoomScaleNormal="85" workbookViewId="0">
      <selection activeCell="C62" sqref="C62"/>
    </sheetView>
  </sheetViews>
  <sheetFormatPr baseColWidth="10" defaultColWidth="8.83203125" defaultRowHeight="14"/>
  <cols>
    <col min="10" max="10" width="14.5" customWidth="1"/>
    <col min="11" max="11" width="15.83203125" customWidth="1"/>
    <col min="12" max="12" width="10.1640625" customWidth="1"/>
  </cols>
  <sheetData>
    <row r="1" spans="2:19">
      <c r="B1">
        <v>2021</v>
      </c>
      <c r="C1" s="33" t="s">
        <v>128</v>
      </c>
      <c r="D1" s="33"/>
    </row>
    <row r="2" spans="2:19">
      <c r="B2" s="33" t="s">
        <v>129</v>
      </c>
      <c r="S2" t="s">
        <v>130</v>
      </c>
    </row>
    <row r="3" spans="2:19" ht="15" thickBot="1"/>
    <row r="4" spans="2:19" ht="14.25" customHeight="1">
      <c r="B4" s="87"/>
      <c r="C4" s="41" t="s">
        <v>89</v>
      </c>
      <c r="D4" s="57" t="s">
        <v>134</v>
      </c>
      <c r="E4" s="41" t="s">
        <v>90</v>
      </c>
      <c r="F4" s="41" t="s">
        <v>92</v>
      </c>
      <c r="G4" s="41" t="s">
        <v>93</v>
      </c>
      <c r="H4" s="41" t="s">
        <v>94</v>
      </c>
      <c r="I4" s="41" t="s">
        <v>95</v>
      </c>
      <c r="J4" s="41" t="s">
        <v>97</v>
      </c>
      <c r="K4" s="42" t="s">
        <v>99</v>
      </c>
    </row>
    <row r="5" spans="2:19">
      <c r="B5" s="88"/>
      <c r="C5" s="1"/>
      <c r="D5" s="1"/>
      <c r="E5" s="1"/>
      <c r="F5" s="1"/>
      <c r="G5" s="1"/>
      <c r="H5" s="1"/>
      <c r="I5" s="1" t="s">
        <v>96</v>
      </c>
      <c r="J5" s="1" t="s">
        <v>117</v>
      </c>
      <c r="K5" s="44"/>
    </row>
    <row r="6" spans="2:19">
      <c r="B6" s="43">
        <v>0</v>
      </c>
      <c r="C6" s="89" t="s">
        <v>100</v>
      </c>
      <c r="D6" s="89"/>
      <c r="E6" s="1">
        <v>1</v>
      </c>
      <c r="F6" s="1">
        <v>4315</v>
      </c>
      <c r="G6" s="1">
        <v>21</v>
      </c>
      <c r="H6" s="1">
        <v>4.8999999999999998E-3</v>
      </c>
      <c r="I6" s="1">
        <v>1327829</v>
      </c>
      <c r="J6" s="1">
        <v>0.85159580999999995</v>
      </c>
      <c r="K6" s="44">
        <v>0.1363</v>
      </c>
    </row>
    <row r="7" spans="2:19" ht="15">
      <c r="B7" s="43">
        <v>1</v>
      </c>
      <c r="C7" s="93" t="s">
        <v>135</v>
      </c>
      <c r="D7" s="93" t="s">
        <v>138</v>
      </c>
      <c r="E7" s="1">
        <v>0.1694</v>
      </c>
      <c r="F7" s="1">
        <v>731</v>
      </c>
      <c r="G7" s="1">
        <v>3</v>
      </c>
      <c r="H7" s="1">
        <v>4.1000000000000003E-3</v>
      </c>
      <c r="I7" s="1">
        <v>1334083</v>
      </c>
      <c r="J7" s="1">
        <v>0.84193899000000005</v>
      </c>
      <c r="K7" s="44">
        <v>0.13469999999999999</v>
      </c>
    </row>
    <row r="8" spans="2:19" ht="15">
      <c r="B8" s="43">
        <v>2</v>
      </c>
      <c r="C8" s="93" t="s">
        <v>136</v>
      </c>
      <c r="D8" s="93" t="s">
        <v>138</v>
      </c>
      <c r="E8" s="1">
        <v>0.1409</v>
      </c>
      <c r="F8" s="1">
        <v>608</v>
      </c>
      <c r="G8" s="1">
        <v>2</v>
      </c>
      <c r="H8" s="1">
        <v>3.3E-3</v>
      </c>
      <c r="I8" s="1">
        <v>1326012</v>
      </c>
      <c r="J8" s="1">
        <v>0.84735254000000004</v>
      </c>
      <c r="K8" s="44">
        <v>0.1356</v>
      </c>
    </row>
    <row r="9" spans="2:19" ht="30">
      <c r="B9" s="43">
        <v>3</v>
      </c>
      <c r="C9" s="93" t="s">
        <v>137</v>
      </c>
      <c r="D9" s="93" t="s">
        <v>138</v>
      </c>
      <c r="E9" s="1">
        <v>0.1147</v>
      </c>
      <c r="F9" s="1">
        <v>495</v>
      </c>
      <c r="G9" s="1">
        <v>2</v>
      </c>
      <c r="H9" s="1">
        <v>4.0000000000000001E-3</v>
      </c>
      <c r="I9" s="1">
        <v>1333867</v>
      </c>
      <c r="J9" s="1">
        <v>0.86324235999999999</v>
      </c>
      <c r="K9" s="44">
        <v>0.1381</v>
      </c>
    </row>
    <row r="10" spans="2:19" ht="15">
      <c r="B10" s="43">
        <v>4</v>
      </c>
      <c r="C10" s="90" t="s">
        <v>104</v>
      </c>
      <c r="D10" s="93" t="s">
        <v>138</v>
      </c>
      <c r="E10" s="1">
        <v>0.1103</v>
      </c>
      <c r="F10" s="1">
        <v>476</v>
      </c>
      <c r="G10" s="1">
        <v>5</v>
      </c>
      <c r="H10" s="1">
        <v>1.0500000000000001E-2</v>
      </c>
      <c r="I10" s="1">
        <v>1321231</v>
      </c>
      <c r="J10" s="1">
        <v>0.83356962999999995</v>
      </c>
      <c r="K10" s="44">
        <v>0.13339999999999999</v>
      </c>
    </row>
    <row r="11" spans="2:19" ht="15">
      <c r="B11" s="43">
        <v>5</v>
      </c>
      <c r="C11" s="90" t="s">
        <v>2</v>
      </c>
      <c r="D11" s="93" t="s">
        <v>138</v>
      </c>
      <c r="E11" s="1">
        <v>0.1038</v>
      </c>
      <c r="F11" s="1">
        <v>448</v>
      </c>
      <c r="G11" s="1">
        <v>2</v>
      </c>
      <c r="H11" s="1">
        <v>4.4999999999999997E-3</v>
      </c>
      <c r="I11" s="1">
        <v>1322707</v>
      </c>
      <c r="J11" s="1">
        <v>0.83296196</v>
      </c>
      <c r="K11" s="44">
        <v>0.1333</v>
      </c>
    </row>
    <row r="12" spans="2:19" ht="30">
      <c r="B12" s="43">
        <v>6</v>
      </c>
      <c r="C12" s="90" t="s">
        <v>3</v>
      </c>
      <c r="D12" s="93" t="s">
        <v>138</v>
      </c>
      <c r="E12" s="1">
        <v>8.9499999999999996E-2</v>
      </c>
      <c r="F12" s="1">
        <v>386</v>
      </c>
      <c r="G12" s="1">
        <v>5</v>
      </c>
      <c r="H12" s="1">
        <v>1.2999999999999999E-2</v>
      </c>
      <c r="I12" s="1">
        <v>1313111</v>
      </c>
      <c r="J12" s="1">
        <v>0.84163268000000002</v>
      </c>
      <c r="K12" s="44">
        <v>0.13469999999999999</v>
      </c>
    </row>
    <row r="13" spans="2:19" ht="15">
      <c r="B13" s="43">
        <v>7</v>
      </c>
      <c r="C13" s="90" t="s">
        <v>4</v>
      </c>
      <c r="D13" s="93" t="s">
        <v>138</v>
      </c>
      <c r="E13" s="1">
        <v>8.0600000000000005E-2</v>
      </c>
      <c r="F13" s="1">
        <v>348</v>
      </c>
      <c r="G13" s="1">
        <v>0</v>
      </c>
      <c r="H13" s="1">
        <v>0</v>
      </c>
      <c r="I13" s="1">
        <v>1323074</v>
      </c>
      <c r="J13" s="1">
        <v>0.84216071999999997</v>
      </c>
      <c r="K13" s="44">
        <v>0.13469999999999999</v>
      </c>
    </row>
    <row r="14" spans="2:19" ht="15">
      <c r="B14" s="43">
        <v>8</v>
      </c>
      <c r="C14" s="90" t="s">
        <v>118</v>
      </c>
      <c r="D14" s="93" t="s">
        <v>138</v>
      </c>
      <c r="E14" s="1">
        <v>4.9599999999999998E-2</v>
      </c>
      <c r="F14" s="1">
        <v>214</v>
      </c>
      <c r="G14" s="1">
        <v>1</v>
      </c>
      <c r="H14" s="1">
        <v>4.7000000000000002E-3</v>
      </c>
      <c r="I14" s="1">
        <v>1324976</v>
      </c>
      <c r="J14" s="1">
        <v>0.87393100999999995</v>
      </c>
      <c r="K14" s="44">
        <v>0.13980000000000001</v>
      </c>
    </row>
    <row r="15" spans="2:19" ht="30">
      <c r="B15" s="43">
        <v>9</v>
      </c>
      <c r="C15" s="91" t="s">
        <v>5</v>
      </c>
      <c r="D15" s="94" t="s">
        <v>142</v>
      </c>
      <c r="E15" s="1">
        <v>3.2899999999999999E-2</v>
      </c>
      <c r="F15" s="1">
        <v>142</v>
      </c>
      <c r="G15" s="1">
        <v>0</v>
      </c>
      <c r="H15" s="1">
        <v>0</v>
      </c>
      <c r="I15" s="1">
        <v>1322721</v>
      </c>
      <c r="J15" s="1">
        <v>0.93041984</v>
      </c>
      <c r="K15" s="44">
        <v>0.1489</v>
      </c>
    </row>
    <row r="16" spans="2:19" ht="15">
      <c r="B16" s="43">
        <v>10</v>
      </c>
      <c r="C16" s="90" t="s">
        <v>109</v>
      </c>
      <c r="D16" s="93" t="s">
        <v>138</v>
      </c>
      <c r="E16" s="1">
        <v>2.29E-2</v>
      </c>
      <c r="F16" s="1">
        <v>99</v>
      </c>
      <c r="G16" s="1">
        <v>0</v>
      </c>
      <c r="H16" s="1">
        <v>0</v>
      </c>
      <c r="I16" s="1">
        <v>1330597</v>
      </c>
      <c r="J16" s="1">
        <v>0.82875865999999998</v>
      </c>
      <c r="K16" s="44">
        <v>0.1326</v>
      </c>
    </row>
    <row r="17" spans="2:11" ht="15">
      <c r="B17" s="43">
        <v>11</v>
      </c>
      <c r="C17" s="90" t="s">
        <v>102</v>
      </c>
      <c r="D17" s="90"/>
      <c r="E17" s="1">
        <v>1.83E-2</v>
      </c>
      <c r="F17" s="1">
        <v>79</v>
      </c>
      <c r="G17" s="1">
        <v>0</v>
      </c>
      <c r="H17" s="1">
        <v>0</v>
      </c>
      <c r="I17" s="1">
        <v>1359891</v>
      </c>
      <c r="J17" s="1">
        <v>0.89225997999999995</v>
      </c>
      <c r="K17" s="44">
        <v>0.14280000000000001</v>
      </c>
    </row>
    <row r="18" spans="2:11" ht="30">
      <c r="B18" s="43">
        <v>12</v>
      </c>
      <c r="C18" s="90" t="s">
        <v>119</v>
      </c>
      <c r="D18" s="93" t="s">
        <v>138</v>
      </c>
      <c r="E18" s="1">
        <v>1.18E-2</v>
      </c>
      <c r="F18" s="1">
        <v>51</v>
      </c>
      <c r="G18" s="1">
        <v>0</v>
      </c>
      <c r="H18" s="1">
        <v>0</v>
      </c>
      <c r="I18" s="1">
        <v>1333778</v>
      </c>
      <c r="J18" s="1">
        <v>1.0267270100000001</v>
      </c>
      <c r="K18" s="44">
        <v>0.1643</v>
      </c>
    </row>
    <row r="19" spans="2:11" ht="30">
      <c r="B19" s="43">
        <v>13</v>
      </c>
      <c r="C19" s="90" t="s">
        <v>113</v>
      </c>
      <c r="D19" s="93" t="s">
        <v>140</v>
      </c>
      <c r="E19" s="1">
        <v>1.11E-2</v>
      </c>
      <c r="F19" s="1">
        <v>48</v>
      </c>
      <c r="G19" s="1">
        <v>0</v>
      </c>
      <c r="H19" s="1">
        <v>0</v>
      </c>
      <c r="I19" s="1">
        <v>1378742</v>
      </c>
      <c r="J19" s="1">
        <v>0.84525525999999995</v>
      </c>
      <c r="K19" s="44">
        <v>0.13519999999999999</v>
      </c>
    </row>
    <row r="20" spans="2:11" ht="30">
      <c r="B20" s="43">
        <v>14</v>
      </c>
      <c r="C20" s="90" t="s">
        <v>107</v>
      </c>
      <c r="D20" s="93" t="s">
        <v>140</v>
      </c>
      <c r="E20" s="1">
        <v>8.9999999999999993E-3</v>
      </c>
      <c r="F20" s="1">
        <v>39</v>
      </c>
      <c r="G20" s="1">
        <v>0</v>
      </c>
      <c r="H20" s="1">
        <v>0</v>
      </c>
      <c r="I20" s="1">
        <v>1362766</v>
      </c>
      <c r="J20" s="1">
        <v>0.82583273000000001</v>
      </c>
      <c r="K20" s="44">
        <v>0.1321</v>
      </c>
    </row>
    <row r="21" spans="2:11" ht="15">
      <c r="B21" s="43">
        <v>15</v>
      </c>
      <c r="C21" s="90" t="s">
        <v>120</v>
      </c>
      <c r="D21" s="93" t="s">
        <v>138</v>
      </c>
      <c r="E21" s="1">
        <v>6.4999999999999997E-3</v>
      </c>
      <c r="F21" s="1">
        <v>28</v>
      </c>
      <c r="G21" s="1">
        <v>0</v>
      </c>
      <c r="H21" s="1">
        <v>0</v>
      </c>
      <c r="I21" s="1">
        <v>1337598</v>
      </c>
      <c r="J21" s="1">
        <v>0.93918820000000003</v>
      </c>
      <c r="K21" s="44">
        <v>0.15029999999999999</v>
      </c>
    </row>
    <row r="22" spans="2:11" ht="15">
      <c r="B22" s="43">
        <v>16</v>
      </c>
      <c r="C22" s="90" t="s">
        <v>123</v>
      </c>
      <c r="D22" s="93" t="s">
        <v>139</v>
      </c>
      <c r="E22" s="1">
        <v>6.3E-3</v>
      </c>
      <c r="F22" s="1">
        <v>27</v>
      </c>
      <c r="G22" s="1">
        <v>0</v>
      </c>
      <c r="H22" s="1">
        <v>0</v>
      </c>
      <c r="I22" s="1">
        <v>1357387</v>
      </c>
      <c r="J22" s="1">
        <v>0.89247653999999998</v>
      </c>
      <c r="K22" s="44">
        <v>0.14280000000000001</v>
      </c>
    </row>
    <row r="23" spans="2:11" ht="15">
      <c r="B23" s="43">
        <v>17</v>
      </c>
      <c r="C23" s="90" t="s">
        <v>122</v>
      </c>
      <c r="D23" s="93" t="s">
        <v>144</v>
      </c>
      <c r="E23" s="1">
        <v>5.7999999999999996E-3</v>
      </c>
      <c r="F23" s="1">
        <v>25</v>
      </c>
      <c r="G23" s="1">
        <v>1</v>
      </c>
      <c r="H23" s="1">
        <v>0.04</v>
      </c>
      <c r="I23" s="1">
        <v>1267384</v>
      </c>
      <c r="J23" s="1">
        <v>0.76301848999999999</v>
      </c>
      <c r="K23" s="44">
        <v>0.1221</v>
      </c>
    </row>
    <row r="24" spans="2:11" ht="30">
      <c r="B24" s="43">
        <v>18</v>
      </c>
      <c r="C24" s="90" t="s">
        <v>124</v>
      </c>
      <c r="D24" s="93" t="s">
        <v>138</v>
      </c>
      <c r="E24" s="1">
        <v>4.4000000000000003E-3</v>
      </c>
      <c r="F24" s="1">
        <v>19</v>
      </c>
      <c r="G24" s="1">
        <v>0</v>
      </c>
      <c r="H24" s="1">
        <v>0</v>
      </c>
      <c r="I24" s="1">
        <v>1306253</v>
      </c>
      <c r="J24" s="1">
        <v>0.88474593999999995</v>
      </c>
      <c r="K24" s="44">
        <v>0.1416</v>
      </c>
    </row>
    <row r="25" spans="2:11" ht="15">
      <c r="B25" s="43">
        <v>19</v>
      </c>
      <c r="C25" s="93" t="s">
        <v>145</v>
      </c>
      <c r="D25" s="93" t="s">
        <v>146</v>
      </c>
      <c r="E25" s="1">
        <v>4.1999999999999997E-3</v>
      </c>
      <c r="F25" s="1">
        <v>18</v>
      </c>
      <c r="G25" s="1">
        <v>0</v>
      </c>
      <c r="H25" s="1">
        <v>0</v>
      </c>
      <c r="I25" s="1">
        <v>1357201</v>
      </c>
      <c r="J25" s="1">
        <v>0.90902141000000003</v>
      </c>
      <c r="K25" s="44">
        <v>0.1454</v>
      </c>
    </row>
    <row r="26" spans="2:11" ht="15">
      <c r="B26" s="43">
        <v>20</v>
      </c>
      <c r="C26" s="90" t="s">
        <v>125</v>
      </c>
      <c r="D26" s="93" t="s">
        <v>138</v>
      </c>
      <c r="E26" s="1">
        <v>2.8E-3</v>
      </c>
      <c r="F26" s="1">
        <v>12</v>
      </c>
      <c r="G26" s="1">
        <v>0</v>
      </c>
      <c r="H26" s="1">
        <v>0</v>
      </c>
      <c r="I26" s="1">
        <v>1313448</v>
      </c>
      <c r="J26" s="1">
        <v>0.79890631999999995</v>
      </c>
      <c r="K26" s="44">
        <v>0.1278</v>
      </c>
    </row>
    <row r="27" spans="2:11" ht="30">
      <c r="B27" s="43">
        <v>21</v>
      </c>
      <c r="C27" s="90" t="s">
        <v>126</v>
      </c>
      <c r="D27" s="93" t="s">
        <v>146</v>
      </c>
      <c r="E27" s="1">
        <v>2.5000000000000001E-3</v>
      </c>
      <c r="F27" s="1">
        <v>11</v>
      </c>
      <c r="G27" s="1">
        <v>0</v>
      </c>
      <c r="H27" s="1">
        <v>0</v>
      </c>
      <c r="I27" s="1">
        <v>1395109</v>
      </c>
      <c r="J27" s="1">
        <v>0.72593085000000002</v>
      </c>
      <c r="K27" s="44">
        <v>0.11609999999999999</v>
      </c>
    </row>
    <row r="28" spans="2:11" ht="30">
      <c r="B28" s="43">
        <v>22</v>
      </c>
      <c r="C28" s="90" t="s">
        <v>121</v>
      </c>
      <c r="D28" s="90"/>
      <c r="E28" s="1">
        <v>1.6000000000000001E-3</v>
      </c>
      <c r="F28" s="1">
        <v>7</v>
      </c>
      <c r="G28" s="1">
        <v>0</v>
      </c>
      <c r="H28" s="1">
        <v>0</v>
      </c>
      <c r="I28" s="1">
        <v>1411005</v>
      </c>
      <c r="J28" s="1">
        <v>1.2175242500000001</v>
      </c>
      <c r="K28" s="44">
        <v>0.1948</v>
      </c>
    </row>
    <row r="29" spans="2:11" ht="30">
      <c r="B29" s="43">
        <v>23</v>
      </c>
      <c r="C29" s="90" t="s">
        <v>111</v>
      </c>
      <c r="D29" s="93" t="s">
        <v>143</v>
      </c>
      <c r="E29" s="1">
        <v>6.9999999999999999E-4</v>
      </c>
      <c r="F29" s="1">
        <v>3</v>
      </c>
      <c r="G29" s="1">
        <v>0</v>
      </c>
      <c r="H29" s="1">
        <v>0</v>
      </c>
      <c r="I29" s="1">
        <v>1371883</v>
      </c>
      <c r="J29" s="1">
        <v>0.99213114999999996</v>
      </c>
      <c r="K29" s="44">
        <v>0.15870000000000001</v>
      </c>
    </row>
    <row r="30" spans="2:11" ht="31" thickBot="1">
      <c r="B30" s="45">
        <v>24</v>
      </c>
      <c r="C30" s="92" t="s">
        <v>127</v>
      </c>
      <c r="D30" s="92"/>
      <c r="E30" s="46">
        <v>2.0000000000000001E-4</v>
      </c>
      <c r="F30" s="46">
        <v>1</v>
      </c>
      <c r="G30" s="46">
        <v>0</v>
      </c>
      <c r="H30" s="46">
        <v>0</v>
      </c>
      <c r="I30" s="46">
        <v>1101038</v>
      </c>
      <c r="J30" s="46">
        <v>0.26230284999999998</v>
      </c>
      <c r="K30" s="47">
        <v>4.2000000000000003E-2</v>
      </c>
    </row>
    <row r="31" spans="2:11">
      <c r="B31" s="77"/>
      <c r="C31" s="81"/>
      <c r="D31" s="81"/>
      <c r="E31" s="78"/>
      <c r="F31" s="79"/>
      <c r="G31" s="79"/>
      <c r="H31" s="78"/>
      <c r="I31" s="80"/>
      <c r="J31" s="79"/>
      <c r="K31" s="78"/>
    </row>
    <row r="39" spans="2:4">
      <c r="B39">
        <v>2018</v>
      </c>
    </row>
    <row r="40" spans="2:4">
      <c r="C40" s="33" t="s">
        <v>85</v>
      </c>
      <c r="D40" s="33"/>
    </row>
    <row r="42" spans="2:4">
      <c r="B42">
        <v>2017</v>
      </c>
    </row>
    <row r="44" spans="2:4">
      <c r="B44" t="s">
        <v>86</v>
      </c>
    </row>
    <row r="49" spans="2:12">
      <c r="B49" t="s">
        <v>87</v>
      </c>
      <c r="G49" s="34" t="s">
        <v>88</v>
      </c>
    </row>
    <row r="50" spans="2:12" ht="15" thickBot="1"/>
    <row r="51" spans="2:12">
      <c r="B51" s="220"/>
      <c r="C51" s="41" t="s">
        <v>89</v>
      </c>
      <c r="D51" s="41"/>
      <c r="E51" s="41" t="s">
        <v>90</v>
      </c>
      <c r="F51" s="41" t="s">
        <v>91</v>
      </c>
      <c r="G51" s="41" t="s">
        <v>92</v>
      </c>
      <c r="H51" s="41" t="s">
        <v>93</v>
      </c>
      <c r="I51" s="41" t="s">
        <v>94</v>
      </c>
      <c r="J51" s="41" t="s">
        <v>95</v>
      </c>
      <c r="K51" s="41" t="s">
        <v>97</v>
      </c>
      <c r="L51" s="42" t="s">
        <v>99</v>
      </c>
    </row>
    <row r="52" spans="2:12">
      <c r="B52" s="221"/>
      <c r="C52" s="1"/>
      <c r="D52" s="1"/>
      <c r="E52" s="1"/>
      <c r="F52" s="1"/>
      <c r="G52" s="1"/>
      <c r="H52" s="1"/>
      <c r="I52" s="1"/>
      <c r="J52" s="1" t="s">
        <v>96</v>
      </c>
      <c r="K52" s="1" t="s">
        <v>98</v>
      </c>
      <c r="L52" s="44"/>
    </row>
    <row r="53" spans="2:12">
      <c r="B53" s="43">
        <v>0</v>
      </c>
      <c r="C53" s="82" t="s">
        <v>100</v>
      </c>
      <c r="D53" s="89"/>
      <c r="E53" s="85">
        <v>1</v>
      </c>
      <c r="F53" s="1" t="s">
        <v>101</v>
      </c>
      <c r="G53" s="1">
        <v>425</v>
      </c>
      <c r="H53" s="1">
        <v>0</v>
      </c>
      <c r="I53" s="1">
        <v>0</v>
      </c>
      <c r="J53" s="1">
        <v>721656</v>
      </c>
      <c r="K53" s="1">
        <v>1.2988660000000001E-2</v>
      </c>
      <c r="L53" s="44">
        <v>2.0999999999999999E-3</v>
      </c>
    </row>
    <row r="54" spans="2:12" ht="15">
      <c r="B54" s="43">
        <v>1</v>
      </c>
      <c r="C54" s="83" t="s">
        <v>102</v>
      </c>
      <c r="D54" s="90"/>
      <c r="E54" s="85">
        <v>0.30819999999999997</v>
      </c>
      <c r="F54" s="1" t="s">
        <v>103</v>
      </c>
      <c r="G54" s="1">
        <v>131</v>
      </c>
      <c r="H54" s="1">
        <v>0</v>
      </c>
      <c r="I54" s="1">
        <v>0</v>
      </c>
      <c r="J54" s="1">
        <v>466252</v>
      </c>
      <c r="K54" s="1">
        <v>1.042356E-2</v>
      </c>
      <c r="L54" s="44">
        <v>1.6999999999999999E-3</v>
      </c>
    </row>
    <row r="55" spans="2:12" ht="15">
      <c r="B55" s="43">
        <v>2</v>
      </c>
      <c r="C55" s="83" t="s">
        <v>104</v>
      </c>
      <c r="D55" s="93" t="s">
        <v>138</v>
      </c>
      <c r="E55" s="85">
        <v>0.15759999999999999</v>
      </c>
      <c r="F55" s="1" t="s">
        <v>105</v>
      </c>
      <c r="G55" s="1">
        <v>67</v>
      </c>
      <c r="H55" s="1">
        <v>0</v>
      </c>
      <c r="I55" s="1">
        <v>0</v>
      </c>
      <c r="J55" s="1">
        <v>921939</v>
      </c>
      <c r="K55" s="1">
        <v>1.4156159999999999E-2</v>
      </c>
      <c r="L55" s="44">
        <v>2.3E-3</v>
      </c>
    </row>
    <row r="56" spans="2:12" ht="15">
      <c r="B56" s="43">
        <v>3</v>
      </c>
      <c r="C56" s="83" t="s">
        <v>2</v>
      </c>
      <c r="D56" s="93" t="s">
        <v>138</v>
      </c>
      <c r="E56" s="85">
        <v>0.12939999999999999</v>
      </c>
      <c r="F56" s="1" t="s">
        <v>106</v>
      </c>
      <c r="G56" s="1">
        <v>55</v>
      </c>
      <c r="H56" s="1">
        <v>0</v>
      </c>
      <c r="I56" s="1">
        <v>0</v>
      </c>
      <c r="J56" s="1">
        <v>968337</v>
      </c>
      <c r="K56" s="1">
        <v>1.6519860000000001E-2</v>
      </c>
      <c r="L56" s="44">
        <v>2.5999999999999999E-3</v>
      </c>
    </row>
    <row r="57" spans="2:12" ht="30">
      <c r="B57" s="43">
        <v>4</v>
      </c>
      <c r="C57" s="83" t="s">
        <v>107</v>
      </c>
      <c r="D57" s="93" t="s">
        <v>141</v>
      </c>
      <c r="E57" s="85">
        <v>0.1106</v>
      </c>
      <c r="F57" s="1" t="s">
        <v>108</v>
      </c>
      <c r="G57" s="1">
        <v>47</v>
      </c>
      <c r="H57" s="1">
        <v>0</v>
      </c>
      <c r="I57" s="1">
        <v>0</v>
      </c>
      <c r="J57" s="1">
        <v>631337</v>
      </c>
      <c r="K57" s="1">
        <v>1.014194E-2</v>
      </c>
      <c r="L57" s="44">
        <v>1.6000000000000001E-3</v>
      </c>
    </row>
    <row r="58" spans="2:12" ht="15">
      <c r="B58" s="43">
        <v>5</v>
      </c>
      <c r="C58" s="83" t="s">
        <v>4</v>
      </c>
      <c r="D58" s="93" t="s">
        <v>138</v>
      </c>
      <c r="E58" s="85">
        <v>0.1106</v>
      </c>
      <c r="F58" s="1" t="s">
        <v>108</v>
      </c>
      <c r="G58" s="1">
        <v>47</v>
      </c>
      <c r="H58" s="1">
        <v>0</v>
      </c>
      <c r="I58" s="1">
        <v>0</v>
      </c>
      <c r="J58" s="1">
        <v>917751</v>
      </c>
      <c r="K58" s="1">
        <v>1.5919039999999999E-2</v>
      </c>
      <c r="L58" s="44">
        <v>2.5000000000000001E-3</v>
      </c>
    </row>
    <row r="59" spans="2:12" ht="15">
      <c r="B59" s="43">
        <v>6</v>
      </c>
      <c r="C59" s="83" t="s">
        <v>109</v>
      </c>
      <c r="D59" s="93" t="s">
        <v>138</v>
      </c>
      <c r="E59" s="85">
        <v>8.7099999999999997E-2</v>
      </c>
      <c r="F59" s="1" t="s">
        <v>110</v>
      </c>
      <c r="G59" s="1">
        <v>37</v>
      </c>
      <c r="H59" s="1">
        <v>0</v>
      </c>
      <c r="I59" s="1">
        <v>0</v>
      </c>
      <c r="J59" s="1">
        <v>704546</v>
      </c>
      <c r="K59" s="1">
        <v>1.319306E-2</v>
      </c>
      <c r="L59" s="44">
        <v>2.0999999999999999E-3</v>
      </c>
    </row>
    <row r="60" spans="2:12" ht="30">
      <c r="B60" s="43">
        <v>7</v>
      </c>
      <c r="C60" s="83" t="s">
        <v>111</v>
      </c>
      <c r="D60" s="93" t="s">
        <v>143</v>
      </c>
      <c r="E60" s="85">
        <v>2.35E-2</v>
      </c>
      <c r="F60" s="1" t="s">
        <v>112</v>
      </c>
      <c r="G60" s="1">
        <v>10</v>
      </c>
      <c r="H60" s="1">
        <v>0</v>
      </c>
      <c r="I60" s="1">
        <v>0</v>
      </c>
      <c r="J60" s="1">
        <v>846655</v>
      </c>
      <c r="K60" s="1">
        <v>1.313832E-2</v>
      </c>
      <c r="L60" s="44">
        <v>2.0999999999999999E-3</v>
      </c>
    </row>
    <row r="61" spans="2:12" ht="30">
      <c r="B61" s="43">
        <v>8</v>
      </c>
      <c r="C61" s="83" t="s">
        <v>113</v>
      </c>
      <c r="D61" s="93" t="s">
        <v>140</v>
      </c>
      <c r="E61" s="85">
        <v>2.35E-2</v>
      </c>
      <c r="F61" s="1" t="s">
        <v>112</v>
      </c>
      <c r="G61" s="1">
        <v>10</v>
      </c>
      <c r="H61" s="1">
        <v>0</v>
      </c>
      <c r="I61" s="1">
        <v>0</v>
      </c>
      <c r="J61" s="1">
        <v>454018</v>
      </c>
      <c r="K61" s="1">
        <v>8.2791900000000005E-3</v>
      </c>
      <c r="L61" s="44">
        <v>1.2999999999999999E-3</v>
      </c>
    </row>
    <row r="62" spans="2:12" ht="30">
      <c r="B62" s="43">
        <v>9</v>
      </c>
      <c r="C62" s="95" t="s">
        <v>209</v>
      </c>
      <c r="D62" s="90"/>
      <c r="E62" s="85">
        <v>2.12E-2</v>
      </c>
      <c r="F62" s="1" t="s">
        <v>114</v>
      </c>
      <c r="G62" s="1">
        <v>9</v>
      </c>
      <c r="H62" s="1">
        <v>0</v>
      </c>
      <c r="I62" s="1">
        <v>0</v>
      </c>
      <c r="J62" s="1">
        <v>900951</v>
      </c>
      <c r="K62" s="1">
        <v>2.0393970000000001E-2</v>
      </c>
      <c r="L62" s="44">
        <v>3.3E-3</v>
      </c>
    </row>
    <row r="63" spans="2:12" ht="30">
      <c r="B63" s="43">
        <v>10</v>
      </c>
      <c r="C63" s="95" t="s">
        <v>147</v>
      </c>
      <c r="D63" s="93" t="s">
        <v>148</v>
      </c>
      <c r="E63" s="85">
        <v>1.41E-2</v>
      </c>
      <c r="F63" s="1" t="s">
        <v>115</v>
      </c>
      <c r="G63" s="1">
        <v>6</v>
      </c>
      <c r="H63" s="1">
        <v>0</v>
      </c>
      <c r="I63" s="1">
        <v>0</v>
      </c>
      <c r="J63" s="1">
        <v>859395</v>
      </c>
      <c r="K63" s="1">
        <v>1.8408819999999999E-2</v>
      </c>
      <c r="L63" s="44">
        <v>2.8999999999999998E-3</v>
      </c>
    </row>
    <row r="64" spans="2:12" ht="31" thickBot="1">
      <c r="B64" s="45">
        <v>11</v>
      </c>
      <c r="C64" s="84" t="s">
        <v>116</v>
      </c>
      <c r="D64" s="96" t="s">
        <v>140</v>
      </c>
      <c r="E64" s="86">
        <v>1.41E-2</v>
      </c>
      <c r="F64" s="46" t="s">
        <v>115</v>
      </c>
      <c r="G64" s="46">
        <v>6</v>
      </c>
      <c r="H64" s="46">
        <v>0</v>
      </c>
      <c r="I64" s="46">
        <v>0</v>
      </c>
      <c r="J64" s="46">
        <v>908254</v>
      </c>
      <c r="K64" s="46">
        <v>1.2742440000000001E-2</v>
      </c>
      <c r="L64" s="47">
        <v>2E-3</v>
      </c>
    </row>
    <row r="70" spans="2:11">
      <c r="C70" t="s">
        <v>188</v>
      </c>
    </row>
    <row r="71" spans="2:11">
      <c r="B71">
        <v>2016</v>
      </c>
      <c r="C71" t="s">
        <v>131</v>
      </c>
      <c r="K71" t="s">
        <v>132</v>
      </c>
    </row>
    <row r="93" spans="2:2">
      <c r="B93">
        <v>2015</v>
      </c>
    </row>
    <row r="94" spans="2:2">
      <c r="B94" t="s">
        <v>133</v>
      </c>
    </row>
  </sheetData>
  <mergeCells count="1">
    <mergeCell ref="B51:B52"/>
  </mergeCells>
  <phoneticPr fontId="13" type="noConversion"/>
  <hyperlinks>
    <hyperlink ref="C40" r:id="rId1" xr:uid="{1E2C7484-D8BA-41E2-9F08-7D359D56F796}"/>
    <hyperlink ref="C54" r:id="rId2" display="https://bch.btc.com/stats/pool/unknown" xr:uid="{351AFD0D-64F9-4283-9F4B-D37C77DE9662}"/>
    <hyperlink ref="C55" r:id="rId3" display="https://bch.btc.com/stats/pool/BTC.com" xr:uid="{B280D7B2-99F3-4B79-8CB9-9E5FD01BA55C}"/>
    <hyperlink ref="C56" r:id="rId4" display="https://bch.btc.com/stats/pool/AntPool" xr:uid="{04B273EB-DB83-4200-B75D-E3C02B6C02FB}"/>
    <hyperlink ref="C57" r:id="rId5" display="https://bch.btc.com/stats/pool/SBI Crypto" xr:uid="{CEA3DE1F-7F1D-497C-9463-14B28BEF8FFC}"/>
    <hyperlink ref="C58" r:id="rId6" display="https://bch.btc.com/stats/pool/ViaBTC" xr:uid="{1E715C36-407F-4CDE-A17E-BF68769D4872}"/>
    <hyperlink ref="C59" r:id="rId7" display="https://bch.btc.com/stats/pool/BTC.TOP" xr:uid="{F0ABDBA7-F61B-46CF-AF1C-F83808739D7C}"/>
    <hyperlink ref="C60" r:id="rId8" display="https://bch.btc.com/stats/pool/Bitcoin.com" xr:uid="{8A027A3B-5492-4F72-84C5-8278A3EB27FE}"/>
    <hyperlink ref="C61" r:id="rId9" display="https://bch.btc.com/stats/pool/Foundry USA" xr:uid="{FBD7F7B8-6F4B-4571-BE31-D3A85E73468C}"/>
    <hyperlink ref="C62" r:id="rId10" display="https://bch.btc.com/stats/pool/Smiling Face" xr:uid="{9B053D82-1C8A-4888-858D-13EB1472A02E}"/>
    <hyperlink ref="C63" r:id="rId11" display="https://bch.btc.com/stats/pool/Mining-Dutch" xr:uid="{2E9C589F-8479-4DB4-84A9-F96B10CB20C2}"/>
    <hyperlink ref="C64" r:id="rId12" display="https://bch.btc.com/stats/pool/prohashing.com" xr:uid="{1708B29C-C23E-460B-A422-2572DA84986B}"/>
    <hyperlink ref="C1" r:id="rId13" xr:uid="{F90445C0-1E8C-4790-A7DA-48D0B9624DE4}"/>
    <hyperlink ref="B2" r:id="rId14" xr:uid="{1691EE8E-667A-45BA-9581-04DCCA4DA995}"/>
  </hyperlinks>
  <pageMargins left="0.7" right="0.7" top="0.75" bottom="0.75" header="0.3" footer="0.3"/>
  <pageSetup paperSize="9" orientation="portrait" r:id="rId15"/>
  <drawing r:id="rId1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93"/>
  <sheetViews>
    <sheetView workbookViewId="0">
      <selection sqref="A1:D1048576"/>
    </sheetView>
  </sheetViews>
  <sheetFormatPr baseColWidth="10" defaultColWidth="8.83203125" defaultRowHeight="14"/>
  <cols>
    <col min="1" max="1" width="13.5" customWidth="1"/>
    <col min="4" max="4" width="17.83203125" customWidth="1"/>
  </cols>
  <sheetData>
    <row r="1" spans="1:6">
      <c r="A1" s="27" t="s">
        <v>8</v>
      </c>
      <c r="B1" s="212" t="s">
        <v>316</v>
      </c>
      <c r="C1" s="27" t="s">
        <v>9</v>
      </c>
      <c r="D1" s="27" t="s">
        <v>10</v>
      </c>
      <c r="E1" s="212" t="s">
        <v>317</v>
      </c>
      <c r="F1" s="212" t="s">
        <v>318</v>
      </c>
    </row>
    <row r="2" spans="1:6">
      <c r="A2" s="28">
        <v>42005</v>
      </c>
      <c r="B2" s="29">
        <v>314.25</v>
      </c>
      <c r="C2" s="30">
        <v>25</v>
      </c>
      <c r="D2" s="31">
        <v>40640955016</v>
      </c>
      <c r="E2" s="30">
        <f t="shared" ref="E2:E65" si="0">1000000000000*C2*24*60*60/(D2*POWER(2,32))</f>
        <v>1.2374566249596382E-2</v>
      </c>
      <c r="F2" s="30">
        <f t="shared" ref="F2:F65" si="1">E2*B2</f>
        <v>3.888707443935663</v>
      </c>
    </row>
    <row r="3" spans="1:6">
      <c r="A3" s="28">
        <v>42006</v>
      </c>
      <c r="B3" s="30">
        <v>315.02999999999997</v>
      </c>
      <c r="C3" s="30">
        <v>25</v>
      </c>
      <c r="D3" s="31">
        <v>40640955016</v>
      </c>
      <c r="E3" s="30">
        <f t="shared" si="0"/>
        <v>1.2374566249596382E-2</v>
      </c>
      <c r="F3" s="30">
        <f t="shared" si="1"/>
        <v>3.8983596056103478</v>
      </c>
    </row>
    <row r="4" spans="1:6">
      <c r="A4" s="28">
        <v>42007</v>
      </c>
      <c r="B4" s="30">
        <v>281.08</v>
      </c>
      <c r="C4" s="30">
        <v>25</v>
      </c>
      <c r="D4" s="31">
        <v>40640955016</v>
      </c>
      <c r="E4" s="30">
        <f t="shared" si="0"/>
        <v>1.2374566249596382E-2</v>
      </c>
      <c r="F4" s="30">
        <f t="shared" si="1"/>
        <v>3.4782430814365508</v>
      </c>
    </row>
    <row r="5" spans="1:6">
      <c r="A5" s="28">
        <v>42008</v>
      </c>
      <c r="B5" s="30">
        <v>264.2</v>
      </c>
      <c r="C5" s="30">
        <v>25</v>
      </c>
      <c r="D5" s="31">
        <v>40640955016</v>
      </c>
      <c r="E5" s="30">
        <f t="shared" si="0"/>
        <v>1.2374566249596382E-2</v>
      </c>
      <c r="F5" s="30">
        <f t="shared" si="1"/>
        <v>3.2693604031433638</v>
      </c>
    </row>
    <row r="6" spans="1:6">
      <c r="A6" s="28">
        <v>42009</v>
      </c>
      <c r="B6" s="30">
        <v>274.47000000000003</v>
      </c>
      <c r="C6" s="30">
        <v>25</v>
      </c>
      <c r="D6" s="31">
        <v>40640955016</v>
      </c>
      <c r="E6" s="30">
        <f t="shared" si="0"/>
        <v>1.2374566249596382E-2</v>
      </c>
      <c r="F6" s="30">
        <f t="shared" si="1"/>
        <v>3.3964471985267193</v>
      </c>
    </row>
    <row r="7" spans="1:6">
      <c r="A7" s="28">
        <v>42010</v>
      </c>
      <c r="B7" s="30">
        <v>286.19</v>
      </c>
      <c r="C7" s="30">
        <v>25</v>
      </c>
      <c r="D7" s="31">
        <v>40640955016</v>
      </c>
      <c r="E7" s="30">
        <f t="shared" si="0"/>
        <v>1.2374566249596382E-2</v>
      </c>
      <c r="F7" s="30">
        <f t="shared" si="1"/>
        <v>3.5414771149719884</v>
      </c>
    </row>
    <row r="8" spans="1:6">
      <c r="A8" s="28">
        <v>42011</v>
      </c>
      <c r="B8" s="30">
        <v>294.33999999999997</v>
      </c>
      <c r="C8" s="30">
        <v>25</v>
      </c>
      <c r="D8" s="31">
        <v>40640955016</v>
      </c>
      <c r="E8" s="30">
        <f t="shared" si="0"/>
        <v>1.2374566249596382E-2</v>
      </c>
      <c r="F8" s="30">
        <f t="shared" si="1"/>
        <v>3.6423298299061986</v>
      </c>
    </row>
    <row r="9" spans="1:6">
      <c r="A9" s="28">
        <v>42012</v>
      </c>
      <c r="B9" s="30">
        <v>283.35000000000002</v>
      </c>
      <c r="C9" s="30">
        <v>25</v>
      </c>
      <c r="D9" s="31">
        <v>40640955016</v>
      </c>
      <c r="E9" s="30">
        <f t="shared" si="0"/>
        <v>1.2374566249596382E-2</v>
      </c>
      <c r="F9" s="30">
        <f t="shared" si="1"/>
        <v>3.5063333468231352</v>
      </c>
    </row>
    <row r="10" spans="1:6">
      <c r="A10" s="28">
        <v>42013</v>
      </c>
      <c r="B10" s="30">
        <v>290.41000000000003</v>
      </c>
      <c r="C10" s="30">
        <v>25</v>
      </c>
      <c r="D10" s="31">
        <v>40640955016</v>
      </c>
      <c r="E10" s="30">
        <f t="shared" si="0"/>
        <v>1.2374566249596382E-2</v>
      </c>
      <c r="F10" s="30">
        <f t="shared" si="1"/>
        <v>3.5936977845452858</v>
      </c>
    </row>
    <row r="11" spans="1:6">
      <c r="A11" s="28">
        <v>42014</v>
      </c>
      <c r="B11" s="30">
        <v>274.8</v>
      </c>
      <c r="C11" s="30">
        <v>25</v>
      </c>
      <c r="D11" s="31">
        <v>40640955016</v>
      </c>
      <c r="E11" s="30">
        <f t="shared" si="0"/>
        <v>1.2374566249596382E-2</v>
      </c>
      <c r="F11" s="30">
        <f t="shared" si="1"/>
        <v>3.4005308053890859</v>
      </c>
    </row>
    <row r="12" spans="1:6">
      <c r="A12" s="28">
        <v>42015</v>
      </c>
      <c r="B12" s="30">
        <v>265.66000000000003</v>
      </c>
      <c r="C12" s="30">
        <v>25</v>
      </c>
      <c r="D12" s="31">
        <v>40640955016</v>
      </c>
      <c r="E12" s="30">
        <f t="shared" si="0"/>
        <v>1.2374566249596382E-2</v>
      </c>
      <c r="F12" s="30">
        <f t="shared" si="1"/>
        <v>3.2874272698677749</v>
      </c>
    </row>
    <row r="13" spans="1:6">
      <c r="A13" s="28">
        <v>42016</v>
      </c>
      <c r="B13" s="30">
        <v>267.8</v>
      </c>
      <c r="C13" s="30">
        <v>25</v>
      </c>
      <c r="D13" s="31">
        <v>40640955016</v>
      </c>
      <c r="E13" s="30">
        <f t="shared" si="0"/>
        <v>1.2374566249596382E-2</v>
      </c>
      <c r="F13" s="30">
        <f t="shared" si="1"/>
        <v>3.3139088416419114</v>
      </c>
    </row>
    <row r="14" spans="1:6">
      <c r="A14" s="28">
        <v>42017</v>
      </c>
      <c r="B14" s="30">
        <v>225.86</v>
      </c>
      <c r="C14" s="30">
        <v>25</v>
      </c>
      <c r="D14" s="31">
        <v>43971662056</v>
      </c>
      <c r="E14" s="30">
        <f t="shared" si="0"/>
        <v>1.1437234045232888E-2</v>
      </c>
      <c r="F14" s="30">
        <f t="shared" si="1"/>
        <v>2.5832136814563</v>
      </c>
    </row>
    <row r="15" spans="1:6">
      <c r="A15" s="28">
        <v>42018</v>
      </c>
      <c r="B15" s="30">
        <v>178.1</v>
      </c>
      <c r="C15" s="30">
        <v>25</v>
      </c>
      <c r="D15" s="31">
        <v>43971662056</v>
      </c>
      <c r="E15" s="30">
        <f t="shared" si="0"/>
        <v>1.1437234045232888E-2</v>
      </c>
      <c r="F15" s="30">
        <f t="shared" si="1"/>
        <v>2.0369713834559771</v>
      </c>
    </row>
    <row r="16" spans="1:6">
      <c r="A16" s="28">
        <v>42019</v>
      </c>
      <c r="B16" s="30">
        <v>209.84</v>
      </c>
      <c r="C16" s="30">
        <v>25</v>
      </c>
      <c r="D16" s="31">
        <v>43971662056</v>
      </c>
      <c r="E16" s="30">
        <f t="shared" si="0"/>
        <v>1.1437234045232888E-2</v>
      </c>
      <c r="F16" s="30">
        <f t="shared" si="1"/>
        <v>2.3999891920516694</v>
      </c>
    </row>
    <row r="17" spans="1:6">
      <c r="A17" s="28">
        <v>42020</v>
      </c>
      <c r="B17" s="30">
        <v>208.1</v>
      </c>
      <c r="C17" s="30">
        <v>25</v>
      </c>
      <c r="D17" s="31">
        <v>43971662056</v>
      </c>
      <c r="E17" s="30">
        <f t="shared" si="0"/>
        <v>1.1437234045232888E-2</v>
      </c>
      <c r="F17" s="30">
        <f t="shared" si="1"/>
        <v>2.3800884048129638</v>
      </c>
    </row>
    <row r="18" spans="1:6">
      <c r="A18" s="28">
        <v>42021</v>
      </c>
      <c r="B18" s="30">
        <v>199.26</v>
      </c>
      <c r="C18" s="30">
        <v>25</v>
      </c>
      <c r="D18" s="31">
        <v>43971662056</v>
      </c>
      <c r="E18" s="30">
        <f t="shared" si="0"/>
        <v>1.1437234045232888E-2</v>
      </c>
      <c r="F18" s="30">
        <f t="shared" si="1"/>
        <v>2.2789832558531051</v>
      </c>
    </row>
    <row r="19" spans="1:6">
      <c r="A19" s="28">
        <v>42022</v>
      </c>
      <c r="B19" s="30">
        <v>210.34</v>
      </c>
      <c r="C19" s="30">
        <v>25</v>
      </c>
      <c r="D19" s="31">
        <v>43971662056</v>
      </c>
      <c r="E19" s="30">
        <f t="shared" si="0"/>
        <v>1.1437234045232888E-2</v>
      </c>
      <c r="F19" s="30">
        <f t="shared" si="1"/>
        <v>2.4057078090742858</v>
      </c>
    </row>
    <row r="20" spans="1:6">
      <c r="A20" s="28">
        <v>42023</v>
      </c>
      <c r="B20" s="30">
        <v>214.86</v>
      </c>
      <c r="C20" s="30">
        <v>25</v>
      </c>
      <c r="D20" s="31">
        <v>43971662056</v>
      </c>
      <c r="E20" s="30">
        <f t="shared" si="0"/>
        <v>1.1437234045232888E-2</v>
      </c>
      <c r="F20" s="30">
        <f t="shared" si="1"/>
        <v>2.4574041069587382</v>
      </c>
    </row>
    <row r="21" spans="1:6">
      <c r="A21" s="28">
        <v>42024</v>
      </c>
      <c r="B21" s="30">
        <v>211.32</v>
      </c>
      <c r="C21" s="30">
        <v>25</v>
      </c>
      <c r="D21" s="31">
        <v>43971662056</v>
      </c>
      <c r="E21" s="30">
        <f t="shared" si="0"/>
        <v>1.1437234045232888E-2</v>
      </c>
      <c r="F21" s="30">
        <f t="shared" si="1"/>
        <v>2.4169162984386139</v>
      </c>
    </row>
    <row r="22" spans="1:6">
      <c r="A22" s="28">
        <v>42025</v>
      </c>
      <c r="B22" s="30">
        <v>226.9</v>
      </c>
      <c r="C22" s="30">
        <v>25</v>
      </c>
      <c r="D22" s="31">
        <v>43971662056</v>
      </c>
      <c r="E22" s="30">
        <f t="shared" si="0"/>
        <v>1.1437234045232888E-2</v>
      </c>
      <c r="F22" s="30">
        <f t="shared" si="1"/>
        <v>2.5951084048633422</v>
      </c>
    </row>
    <row r="23" spans="1:6">
      <c r="A23" s="28">
        <v>42026</v>
      </c>
      <c r="B23" s="30">
        <v>233.41</v>
      </c>
      <c r="C23" s="30">
        <v>25</v>
      </c>
      <c r="D23" s="31">
        <v>43971662056</v>
      </c>
      <c r="E23" s="30">
        <f t="shared" si="0"/>
        <v>1.1437234045232888E-2</v>
      </c>
      <c r="F23" s="30">
        <f t="shared" si="1"/>
        <v>2.6695647984978081</v>
      </c>
    </row>
    <row r="24" spans="1:6">
      <c r="A24" s="28">
        <v>42027</v>
      </c>
      <c r="B24" s="30">
        <v>232.88</v>
      </c>
      <c r="C24" s="30">
        <v>25</v>
      </c>
      <c r="D24" s="31">
        <v>43971662056</v>
      </c>
      <c r="E24" s="30">
        <f t="shared" si="0"/>
        <v>1.1437234045232888E-2</v>
      </c>
      <c r="F24" s="30">
        <f t="shared" si="1"/>
        <v>2.6635030644538347</v>
      </c>
    </row>
    <row r="25" spans="1:6">
      <c r="A25" s="28">
        <v>42028</v>
      </c>
      <c r="B25" s="30">
        <v>247.85</v>
      </c>
      <c r="C25" s="30">
        <v>25</v>
      </c>
      <c r="D25" s="31">
        <v>43971662056</v>
      </c>
      <c r="E25" s="30">
        <f t="shared" si="0"/>
        <v>1.1437234045232888E-2</v>
      </c>
      <c r="F25" s="30">
        <f t="shared" si="1"/>
        <v>2.834718458110971</v>
      </c>
    </row>
    <row r="26" spans="1:6">
      <c r="A26" s="28">
        <v>42029</v>
      </c>
      <c r="B26" s="30">
        <v>253.72</v>
      </c>
      <c r="C26" s="30">
        <v>25</v>
      </c>
      <c r="D26" s="31">
        <v>43971662056</v>
      </c>
      <c r="E26" s="30">
        <f t="shared" si="0"/>
        <v>1.1437234045232888E-2</v>
      </c>
      <c r="F26" s="30">
        <f t="shared" si="1"/>
        <v>2.9018550219564885</v>
      </c>
    </row>
    <row r="27" spans="1:6">
      <c r="A27" s="28">
        <v>42030</v>
      </c>
      <c r="B27" s="30">
        <v>273.47000000000003</v>
      </c>
      <c r="C27" s="30">
        <v>25</v>
      </c>
      <c r="D27" s="31">
        <v>43971662056</v>
      </c>
      <c r="E27" s="30">
        <f t="shared" si="0"/>
        <v>1.1437234045232888E-2</v>
      </c>
      <c r="F27" s="30">
        <f t="shared" si="1"/>
        <v>3.1277403943498383</v>
      </c>
    </row>
    <row r="28" spans="1:6">
      <c r="A28" s="28">
        <v>42031</v>
      </c>
      <c r="B28" s="30">
        <v>263.48</v>
      </c>
      <c r="C28" s="30">
        <v>25</v>
      </c>
      <c r="D28" s="31">
        <v>41272873894</v>
      </c>
      <c r="E28" s="30">
        <f t="shared" si="0"/>
        <v>1.2185102292221745E-2</v>
      </c>
      <c r="F28" s="30">
        <f t="shared" si="1"/>
        <v>3.2105307519545856</v>
      </c>
    </row>
    <row r="29" spans="1:6">
      <c r="A29" s="28">
        <v>42032</v>
      </c>
      <c r="B29" s="30">
        <v>233.91</v>
      </c>
      <c r="C29" s="30">
        <v>25</v>
      </c>
      <c r="D29" s="31">
        <v>41272873894</v>
      </c>
      <c r="E29" s="30">
        <f t="shared" si="0"/>
        <v>1.2185102292221745E-2</v>
      </c>
      <c r="F29" s="30">
        <f t="shared" si="1"/>
        <v>2.8502172771735883</v>
      </c>
    </row>
    <row r="30" spans="1:6">
      <c r="A30" s="28">
        <v>42033</v>
      </c>
      <c r="B30" s="30">
        <v>233.51</v>
      </c>
      <c r="C30" s="30">
        <v>25</v>
      </c>
      <c r="D30" s="31">
        <v>41272873894</v>
      </c>
      <c r="E30" s="30">
        <f t="shared" si="0"/>
        <v>1.2185102292221745E-2</v>
      </c>
      <c r="F30" s="30">
        <f t="shared" si="1"/>
        <v>2.8453432362566997</v>
      </c>
    </row>
    <row r="31" spans="1:6">
      <c r="A31" s="28">
        <v>42034</v>
      </c>
      <c r="B31" s="30">
        <v>226.43</v>
      </c>
      <c r="C31" s="30">
        <v>25</v>
      </c>
      <c r="D31" s="31">
        <v>41272873894</v>
      </c>
      <c r="E31" s="30">
        <f t="shared" si="0"/>
        <v>1.2185102292221745E-2</v>
      </c>
      <c r="F31" s="30">
        <f t="shared" si="1"/>
        <v>2.7590727120277698</v>
      </c>
    </row>
    <row r="32" spans="1:6">
      <c r="A32" s="28">
        <v>42035</v>
      </c>
      <c r="B32" s="30">
        <v>217.46</v>
      </c>
      <c r="C32" s="30">
        <v>25</v>
      </c>
      <c r="D32" s="31">
        <v>41272873894</v>
      </c>
      <c r="E32" s="30">
        <f t="shared" si="0"/>
        <v>1.2185102292221745E-2</v>
      </c>
      <c r="F32" s="30">
        <f t="shared" si="1"/>
        <v>2.6497723444665406</v>
      </c>
    </row>
    <row r="33" spans="1:6">
      <c r="A33" s="28">
        <v>42036</v>
      </c>
      <c r="B33" s="30">
        <v>226.97</v>
      </c>
      <c r="C33" s="30">
        <v>25</v>
      </c>
      <c r="D33" s="31">
        <v>41272873894</v>
      </c>
      <c r="E33" s="30">
        <f t="shared" si="0"/>
        <v>1.2185102292221745E-2</v>
      </c>
      <c r="F33" s="30">
        <f t="shared" si="1"/>
        <v>2.7656526672655692</v>
      </c>
    </row>
    <row r="34" spans="1:6">
      <c r="A34" s="28">
        <v>42037</v>
      </c>
      <c r="B34" s="30">
        <v>238.23</v>
      </c>
      <c r="C34" s="30">
        <v>25</v>
      </c>
      <c r="D34" s="31">
        <v>41272873894</v>
      </c>
      <c r="E34" s="30">
        <f t="shared" si="0"/>
        <v>1.2185102292221745E-2</v>
      </c>
      <c r="F34" s="30">
        <f t="shared" si="1"/>
        <v>2.9028569190759863</v>
      </c>
    </row>
    <row r="35" spans="1:6">
      <c r="A35" s="28">
        <v>42038</v>
      </c>
      <c r="B35" s="30">
        <v>227.27</v>
      </c>
      <c r="C35" s="30">
        <v>25</v>
      </c>
      <c r="D35" s="31">
        <v>41272873894</v>
      </c>
      <c r="E35" s="30">
        <f t="shared" si="0"/>
        <v>1.2185102292221745E-2</v>
      </c>
      <c r="F35" s="30">
        <f t="shared" si="1"/>
        <v>2.7693081979532361</v>
      </c>
    </row>
    <row r="36" spans="1:6">
      <c r="A36" s="28">
        <v>42039</v>
      </c>
      <c r="B36" s="30">
        <v>226.85</v>
      </c>
      <c r="C36" s="30">
        <v>25</v>
      </c>
      <c r="D36" s="31">
        <v>41272873894</v>
      </c>
      <c r="E36" s="30">
        <f t="shared" si="0"/>
        <v>1.2185102292221745E-2</v>
      </c>
      <c r="F36" s="30">
        <f t="shared" si="1"/>
        <v>2.7641904549905028</v>
      </c>
    </row>
    <row r="37" spans="1:6">
      <c r="A37" s="28">
        <v>42040</v>
      </c>
      <c r="B37" s="30">
        <v>217.11</v>
      </c>
      <c r="C37" s="30">
        <v>25</v>
      </c>
      <c r="D37" s="31">
        <v>41272873894</v>
      </c>
      <c r="E37" s="30">
        <f t="shared" si="0"/>
        <v>1.2185102292221745E-2</v>
      </c>
      <c r="F37" s="30">
        <f t="shared" si="1"/>
        <v>2.6455075586642631</v>
      </c>
    </row>
    <row r="38" spans="1:6">
      <c r="A38" s="28">
        <v>42041</v>
      </c>
      <c r="B38" s="30">
        <v>222.27</v>
      </c>
      <c r="C38" s="30">
        <v>25</v>
      </c>
      <c r="D38" s="31">
        <v>41272873894</v>
      </c>
      <c r="E38" s="30">
        <f t="shared" si="0"/>
        <v>1.2185102292221745E-2</v>
      </c>
      <c r="F38" s="30">
        <f t="shared" si="1"/>
        <v>2.7083826864921274</v>
      </c>
    </row>
    <row r="39" spans="1:6">
      <c r="A39" s="28">
        <v>42042</v>
      </c>
      <c r="B39" s="30">
        <v>227.75</v>
      </c>
      <c r="C39" s="30">
        <v>25</v>
      </c>
      <c r="D39" s="31">
        <v>41272873894</v>
      </c>
      <c r="E39" s="30">
        <f t="shared" si="0"/>
        <v>1.2185102292221745E-2</v>
      </c>
      <c r="F39" s="30">
        <f t="shared" si="1"/>
        <v>2.7751570470535025</v>
      </c>
    </row>
    <row r="40" spans="1:6">
      <c r="A40" s="28">
        <v>42043</v>
      </c>
      <c r="B40" s="30">
        <v>223.41</v>
      </c>
      <c r="C40" s="30">
        <v>25</v>
      </c>
      <c r="D40" s="31">
        <v>41272873894</v>
      </c>
      <c r="E40" s="30">
        <f t="shared" si="0"/>
        <v>1.2185102292221745E-2</v>
      </c>
      <c r="F40" s="30">
        <f t="shared" si="1"/>
        <v>2.7222737031052602</v>
      </c>
    </row>
    <row r="41" spans="1:6">
      <c r="A41" s="28">
        <v>42044</v>
      </c>
      <c r="B41" s="30">
        <v>220.11</v>
      </c>
      <c r="C41" s="30">
        <v>25</v>
      </c>
      <c r="D41" s="31">
        <v>44455415962</v>
      </c>
      <c r="E41" s="30">
        <f t="shared" si="0"/>
        <v>1.1312776619214268E-2</v>
      </c>
      <c r="F41" s="30">
        <f t="shared" si="1"/>
        <v>2.4900552616552529</v>
      </c>
    </row>
    <row r="42" spans="1:6">
      <c r="A42" s="28">
        <v>42045</v>
      </c>
      <c r="B42" s="30">
        <v>219.84</v>
      </c>
      <c r="C42" s="30">
        <v>25</v>
      </c>
      <c r="D42" s="31">
        <v>44455415962</v>
      </c>
      <c r="E42" s="30">
        <f t="shared" si="0"/>
        <v>1.1312776619214268E-2</v>
      </c>
      <c r="F42" s="30">
        <f t="shared" si="1"/>
        <v>2.4870008119680649</v>
      </c>
    </row>
    <row r="43" spans="1:6">
      <c r="A43" s="28">
        <v>42046</v>
      </c>
      <c r="B43" s="30">
        <v>219.18</v>
      </c>
      <c r="C43" s="30">
        <v>25</v>
      </c>
      <c r="D43" s="31">
        <v>44455415962</v>
      </c>
      <c r="E43" s="30">
        <f t="shared" si="0"/>
        <v>1.1312776619214268E-2</v>
      </c>
      <c r="F43" s="30">
        <f t="shared" si="1"/>
        <v>2.4795343793993836</v>
      </c>
    </row>
    <row r="44" spans="1:6">
      <c r="A44" s="28">
        <v>42047</v>
      </c>
      <c r="B44" s="30">
        <v>221.76</v>
      </c>
      <c r="C44" s="30">
        <v>25</v>
      </c>
      <c r="D44" s="31">
        <v>44455415962</v>
      </c>
      <c r="E44" s="30">
        <f t="shared" si="0"/>
        <v>1.1312776619214268E-2</v>
      </c>
      <c r="F44" s="30">
        <f t="shared" si="1"/>
        <v>2.5087213430769562</v>
      </c>
    </row>
    <row r="45" spans="1:6">
      <c r="A45" s="28">
        <v>42048</v>
      </c>
      <c r="B45" s="30">
        <v>235.43</v>
      </c>
      <c r="C45" s="30">
        <v>25</v>
      </c>
      <c r="D45" s="31">
        <v>44455415962</v>
      </c>
      <c r="E45" s="30">
        <f t="shared" si="0"/>
        <v>1.1312776619214268E-2</v>
      </c>
      <c r="F45" s="30">
        <f t="shared" si="1"/>
        <v>2.6633669994616151</v>
      </c>
    </row>
    <row r="46" spans="1:6">
      <c r="A46" s="28">
        <v>42049</v>
      </c>
      <c r="B46" s="30">
        <v>257.32</v>
      </c>
      <c r="C46" s="30">
        <v>25</v>
      </c>
      <c r="D46" s="31">
        <v>44455415962</v>
      </c>
      <c r="E46" s="30">
        <f t="shared" si="0"/>
        <v>1.1312776619214268E-2</v>
      </c>
      <c r="F46" s="30">
        <f t="shared" si="1"/>
        <v>2.9110036796562153</v>
      </c>
    </row>
    <row r="47" spans="1:6">
      <c r="A47" s="28">
        <v>42050</v>
      </c>
      <c r="B47" s="30">
        <v>234.82</v>
      </c>
      <c r="C47" s="30">
        <v>25</v>
      </c>
      <c r="D47" s="31">
        <v>44455415962</v>
      </c>
      <c r="E47" s="30">
        <f t="shared" si="0"/>
        <v>1.1312776619214268E-2</v>
      </c>
      <c r="F47" s="30">
        <f t="shared" si="1"/>
        <v>2.6564662057238944</v>
      </c>
    </row>
    <row r="48" spans="1:6">
      <c r="A48" s="28">
        <v>42051</v>
      </c>
      <c r="B48" s="30">
        <v>233.84</v>
      </c>
      <c r="C48" s="30">
        <v>25</v>
      </c>
      <c r="D48" s="31">
        <v>44455415962</v>
      </c>
      <c r="E48" s="30">
        <f t="shared" si="0"/>
        <v>1.1312776619214268E-2</v>
      </c>
      <c r="F48" s="30">
        <f t="shared" si="1"/>
        <v>2.6453796846370645</v>
      </c>
    </row>
    <row r="49" spans="1:6">
      <c r="A49" s="28">
        <v>42052</v>
      </c>
      <c r="B49" s="30">
        <v>243.61</v>
      </c>
      <c r="C49" s="30">
        <v>25</v>
      </c>
      <c r="D49" s="31">
        <v>44455415962</v>
      </c>
      <c r="E49" s="30">
        <f t="shared" si="0"/>
        <v>1.1312776619214268E-2</v>
      </c>
      <c r="F49" s="30">
        <f t="shared" si="1"/>
        <v>2.7559055122067879</v>
      </c>
    </row>
    <row r="50" spans="1:6">
      <c r="A50" s="28">
        <v>42053</v>
      </c>
      <c r="B50" s="30">
        <v>236.33</v>
      </c>
      <c r="C50" s="30">
        <v>25</v>
      </c>
      <c r="D50" s="31">
        <v>44455415962</v>
      </c>
      <c r="E50" s="30">
        <f t="shared" si="0"/>
        <v>1.1312776619214268E-2</v>
      </c>
      <c r="F50" s="30">
        <f t="shared" si="1"/>
        <v>2.6735484984189082</v>
      </c>
    </row>
    <row r="51" spans="1:6">
      <c r="A51" s="28">
        <v>42054</v>
      </c>
      <c r="B51" s="30">
        <v>240.28</v>
      </c>
      <c r="C51" s="30">
        <v>25</v>
      </c>
      <c r="D51" s="31">
        <v>44455415962</v>
      </c>
      <c r="E51" s="30">
        <f t="shared" si="0"/>
        <v>1.1312776619214268E-2</v>
      </c>
      <c r="F51" s="30">
        <f t="shared" si="1"/>
        <v>2.7182339660648043</v>
      </c>
    </row>
    <row r="52" spans="1:6">
      <c r="A52" s="28">
        <v>42055</v>
      </c>
      <c r="B52" s="30">
        <v>243.78</v>
      </c>
      <c r="C52" s="30">
        <v>25</v>
      </c>
      <c r="D52" s="31">
        <v>44455415962</v>
      </c>
      <c r="E52" s="30">
        <f t="shared" si="0"/>
        <v>1.1312776619214268E-2</v>
      </c>
      <c r="F52" s="30">
        <f t="shared" si="1"/>
        <v>2.7578286842320545</v>
      </c>
    </row>
    <row r="53" spans="1:6">
      <c r="A53" s="28">
        <v>42056</v>
      </c>
      <c r="B53" s="30">
        <v>244.53</v>
      </c>
      <c r="C53" s="30">
        <v>25</v>
      </c>
      <c r="D53" s="31">
        <v>44455415962</v>
      </c>
      <c r="E53" s="30">
        <f t="shared" si="0"/>
        <v>1.1312776619214268E-2</v>
      </c>
      <c r="F53" s="30">
        <f t="shared" si="1"/>
        <v>2.7663132666964652</v>
      </c>
    </row>
    <row r="54" spans="1:6">
      <c r="A54" s="28">
        <v>42057</v>
      </c>
      <c r="B54" s="30">
        <v>235.98</v>
      </c>
      <c r="C54" s="30">
        <v>25</v>
      </c>
      <c r="D54" s="31">
        <v>44455415962</v>
      </c>
      <c r="E54" s="30">
        <f t="shared" si="0"/>
        <v>1.1312776619214268E-2</v>
      </c>
      <c r="F54" s="30">
        <f t="shared" si="1"/>
        <v>2.6695890266021829</v>
      </c>
    </row>
    <row r="55" spans="1:6">
      <c r="A55" s="28">
        <v>42058</v>
      </c>
      <c r="B55" s="30">
        <v>238.89</v>
      </c>
      <c r="C55" s="30">
        <v>25</v>
      </c>
      <c r="D55" s="31">
        <v>46684376316</v>
      </c>
      <c r="E55" s="30">
        <f t="shared" si="0"/>
        <v>1.0772644511478588E-2</v>
      </c>
      <c r="F55" s="30">
        <f t="shared" si="1"/>
        <v>2.57347704734712</v>
      </c>
    </row>
    <row r="56" spans="1:6">
      <c r="A56" s="28">
        <v>42059</v>
      </c>
      <c r="B56" s="30">
        <v>238.74</v>
      </c>
      <c r="C56" s="30">
        <v>25</v>
      </c>
      <c r="D56" s="31">
        <v>46684376316</v>
      </c>
      <c r="E56" s="30">
        <f t="shared" si="0"/>
        <v>1.0772644511478588E-2</v>
      </c>
      <c r="F56" s="30">
        <f t="shared" si="1"/>
        <v>2.5718611506703981</v>
      </c>
    </row>
    <row r="57" spans="1:6">
      <c r="A57" s="28">
        <v>42060</v>
      </c>
      <c r="B57" s="30">
        <v>237.47</v>
      </c>
      <c r="C57" s="30">
        <v>25</v>
      </c>
      <c r="D57" s="31">
        <v>46684376316</v>
      </c>
      <c r="E57" s="30">
        <f t="shared" si="0"/>
        <v>1.0772644511478588E-2</v>
      </c>
      <c r="F57" s="30">
        <f t="shared" si="1"/>
        <v>2.5581798921408203</v>
      </c>
    </row>
    <row r="58" spans="1:6">
      <c r="A58" s="28">
        <v>42061</v>
      </c>
      <c r="B58" s="30">
        <v>236.43</v>
      </c>
      <c r="C58" s="30">
        <v>25</v>
      </c>
      <c r="D58" s="31">
        <v>46684376316</v>
      </c>
      <c r="E58" s="30">
        <f t="shared" si="0"/>
        <v>1.0772644511478588E-2</v>
      </c>
      <c r="F58" s="30">
        <f t="shared" si="1"/>
        <v>2.5469763418488829</v>
      </c>
    </row>
    <row r="59" spans="1:6">
      <c r="A59" s="28">
        <v>42062</v>
      </c>
      <c r="B59" s="30">
        <v>253.83</v>
      </c>
      <c r="C59" s="30">
        <v>25</v>
      </c>
      <c r="D59" s="31">
        <v>46684376316</v>
      </c>
      <c r="E59" s="30">
        <f t="shared" si="0"/>
        <v>1.0772644511478588E-2</v>
      </c>
      <c r="F59" s="30">
        <f t="shared" si="1"/>
        <v>2.7344203563486102</v>
      </c>
    </row>
    <row r="60" spans="1:6">
      <c r="A60" s="28">
        <v>42063</v>
      </c>
      <c r="B60" s="30">
        <v>254.26</v>
      </c>
      <c r="C60" s="30">
        <v>25</v>
      </c>
      <c r="D60" s="31">
        <v>46684376316</v>
      </c>
      <c r="E60" s="30">
        <f t="shared" si="0"/>
        <v>1.0772644511478588E-2</v>
      </c>
      <c r="F60" s="30">
        <f t="shared" si="1"/>
        <v>2.7390525934885459</v>
      </c>
    </row>
    <row r="61" spans="1:6">
      <c r="A61" s="28">
        <v>42064</v>
      </c>
      <c r="B61" s="30">
        <v>260.2</v>
      </c>
      <c r="C61" s="30">
        <v>25</v>
      </c>
      <c r="D61" s="31">
        <v>46684376316</v>
      </c>
      <c r="E61" s="30">
        <f t="shared" si="0"/>
        <v>1.0772644511478588E-2</v>
      </c>
      <c r="F61" s="30">
        <f t="shared" si="1"/>
        <v>2.8030421018867284</v>
      </c>
    </row>
    <row r="62" spans="1:6">
      <c r="A62" s="28">
        <v>42065</v>
      </c>
      <c r="B62" s="30">
        <v>275.67</v>
      </c>
      <c r="C62" s="30">
        <v>25</v>
      </c>
      <c r="D62" s="31">
        <v>46684376316</v>
      </c>
      <c r="E62" s="30">
        <f t="shared" si="0"/>
        <v>1.0772644511478588E-2</v>
      </c>
      <c r="F62" s="30">
        <f t="shared" si="1"/>
        <v>2.9696949124793024</v>
      </c>
    </row>
    <row r="63" spans="1:6">
      <c r="A63" s="28">
        <v>42066</v>
      </c>
      <c r="B63" s="30">
        <v>281.7</v>
      </c>
      <c r="C63" s="30">
        <v>25</v>
      </c>
      <c r="D63" s="31">
        <v>46684376316</v>
      </c>
      <c r="E63" s="30">
        <f t="shared" si="0"/>
        <v>1.0772644511478588E-2</v>
      </c>
      <c r="F63" s="30">
        <f t="shared" si="1"/>
        <v>3.0346539588835184</v>
      </c>
    </row>
    <row r="64" spans="1:6">
      <c r="A64" s="28">
        <v>42067</v>
      </c>
      <c r="B64" s="30">
        <v>273.08999999999997</v>
      </c>
      <c r="C64" s="30">
        <v>25</v>
      </c>
      <c r="D64" s="31">
        <v>46684376316</v>
      </c>
      <c r="E64" s="30">
        <f t="shared" si="0"/>
        <v>1.0772644511478588E-2</v>
      </c>
      <c r="F64" s="30">
        <f t="shared" si="1"/>
        <v>2.9419014896396876</v>
      </c>
    </row>
    <row r="65" spans="1:6">
      <c r="A65" s="28">
        <v>42068</v>
      </c>
      <c r="B65" s="30">
        <v>276.18</v>
      </c>
      <c r="C65" s="30">
        <v>25</v>
      </c>
      <c r="D65" s="31">
        <v>46684376316</v>
      </c>
      <c r="E65" s="30">
        <f t="shared" si="0"/>
        <v>1.0772644511478588E-2</v>
      </c>
      <c r="F65" s="30">
        <f t="shared" si="1"/>
        <v>2.9751889611801565</v>
      </c>
    </row>
    <row r="66" spans="1:6">
      <c r="A66" s="28">
        <v>42069</v>
      </c>
      <c r="B66" s="30">
        <v>272.72000000000003</v>
      </c>
      <c r="C66" s="30">
        <v>25</v>
      </c>
      <c r="D66" s="31">
        <v>46684376316</v>
      </c>
      <c r="E66" s="30">
        <f t="shared" ref="E66:E129" si="2">1000000000000*C66*24*60*60/(D66*POWER(2,32))</f>
        <v>1.0772644511478588E-2</v>
      </c>
      <c r="F66" s="30">
        <f t="shared" ref="F66:F129" si="3">E66*B66</f>
        <v>2.9379156111704408</v>
      </c>
    </row>
    <row r="67" spans="1:6">
      <c r="A67" s="28">
        <v>42070</v>
      </c>
      <c r="B67" s="30">
        <v>276.26</v>
      </c>
      <c r="C67" s="30">
        <v>25</v>
      </c>
      <c r="D67" s="31">
        <v>46684376316</v>
      </c>
      <c r="E67" s="30">
        <f t="shared" si="2"/>
        <v>1.0772644511478588E-2</v>
      </c>
      <c r="F67" s="30">
        <f t="shared" si="3"/>
        <v>2.9760507727410745</v>
      </c>
    </row>
    <row r="68" spans="1:6">
      <c r="A68" s="28">
        <v>42071</v>
      </c>
      <c r="B68" s="30">
        <v>274.35000000000002</v>
      </c>
      <c r="C68" s="30">
        <v>25</v>
      </c>
      <c r="D68" s="31">
        <v>46684376316</v>
      </c>
      <c r="E68" s="30">
        <f t="shared" si="2"/>
        <v>1.0772644511478588E-2</v>
      </c>
      <c r="F68" s="30">
        <f t="shared" si="3"/>
        <v>2.9554750217241508</v>
      </c>
    </row>
    <row r="69" spans="1:6">
      <c r="A69" s="28">
        <v>42072</v>
      </c>
      <c r="B69" s="30">
        <v>289.61</v>
      </c>
      <c r="C69" s="30">
        <v>25</v>
      </c>
      <c r="D69" s="31">
        <v>47427554950</v>
      </c>
      <c r="E69" s="30">
        <f t="shared" si="2"/>
        <v>1.0603839705052272E-2</v>
      </c>
      <c r="F69" s="30">
        <f t="shared" si="3"/>
        <v>3.0709780169801886</v>
      </c>
    </row>
    <row r="70" spans="1:6">
      <c r="A70" s="28">
        <v>42073</v>
      </c>
      <c r="B70" s="30">
        <v>291.76</v>
      </c>
      <c r="C70" s="30">
        <v>25</v>
      </c>
      <c r="D70" s="31">
        <v>47427554950</v>
      </c>
      <c r="E70" s="30">
        <f t="shared" si="2"/>
        <v>1.0603839705052272E-2</v>
      </c>
      <c r="F70" s="30">
        <f t="shared" si="3"/>
        <v>3.0937762723460507</v>
      </c>
    </row>
    <row r="71" spans="1:6">
      <c r="A71" s="28">
        <v>42074</v>
      </c>
      <c r="B71" s="30">
        <v>296.38</v>
      </c>
      <c r="C71" s="30">
        <v>25</v>
      </c>
      <c r="D71" s="31">
        <v>47427554950</v>
      </c>
      <c r="E71" s="30">
        <f t="shared" si="2"/>
        <v>1.0603839705052272E-2</v>
      </c>
      <c r="F71" s="30">
        <f t="shared" si="3"/>
        <v>3.1427660117833924</v>
      </c>
    </row>
    <row r="72" spans="1:6">
      <c r="A72" s="28">
        <v>42075</v>
      </c>
      <c r="B72" s="30">
        <v>294.35000000000002</v>
      </c>
      <c r="C72" s="30">
        <v>25</v>
      </c>
      <c r="D72" s="31">
        <v>47427554950</v>
      </c>
      <c r="E72" s="30">
        <f t="shared" si="2"/>
        <v>1.0603839705052272E-2</v>
      </c>
      <c r="F72" s="30">
        <f t="shared" si="3"/>
        <v>3.1212402171821365</v>
      </c>
    </row>
    <row r="73" spans="1:6">
      <c r="A73" s="28">
        <v>42076</v>
      </c>
      <c r="B73" s="30">
        <v>285.33999999999997</v>
      </c>
      <c r="C73" s="30">
        <v>25</v>
      </c>
      <c r="D73" s="31">
        <v>47427554950</v>
      </c>
      <c r="E73" s="30">
        <f t="shared" si="2"/>
        <v>1.0603839705052272E-2</v>
      </c>
      <c r="F73" s="30">
        <f t="shared" si="3"/>
        <v>3.0256996214396152</v>
      </c>
    </row>
    <row r="74" spans="1:6">
      <c r="A74" s="28">
        <v>42077</v>
      </c>
      <c r="B74" s="30">
        <v>281.89</v>
      </c>
      <c r="C74" s="30">
        <v>25</v>
      </c>
      <c r="D74" s="31">
        <v>47427554950</v>
      </c>
      <c r="E74" s="30">
        <f t="shared" si="2"/>
        <v>1.0603839705052272E-2</v>
      </c>
      <c r="F74" s="30">
        <f t="shared" si="3"/>
        <v>2.9891163744571849</v>
      </c>
    </row>
    <row r="75" spans="1:6">
      <c r="A75" s="28">
        <v>42078</v>
      </c>
      <c r="B75" s="30">
        <v>286.39</v>
      </c>
      <c r="C75" s="30">
        <v>25</v>
      </c>
      <c r="D75" s="31">
        <v>47427554950</v>
      </c>
      <c r="E75" s="30">
        <f t="shared" si="2"/>
        <v>1.0603839705052272E-2</v>
      </c>
      <c r="F75" s="30">
        <f t="shared" si="3"/>
        <v>3.03683365312992</v>
      </c>
    </row>
    <row r="76" spans="1:6">
      <c r="A76" s="28">
        <v>42079</v>
      </c>
      <c r="B76" s="30">
        <v>290.58999999999997</v>
      </c>
      <c r="C76" s="30">
        <v>25</v>
      </c>
      <c r="D76" s="31">
        <v>47427554950</v>
      </c>
      <c r="E76" s="30">
        <f t="shared" si="2"/>
        <v>1.0603839705052272E-2</v>
      </c>
      <c r="F76" s="30">
        <f t="shared" si="3"/>
        <v>3.0813697798911397</v>
      </c>
    </row>
    <row r="77" spans="1:6">
      <c r="A77" s="28">
        <v>42080</v>
      </c>
      <c r="B77" s="30">
        <v>285.51</v>
      </c>
      <c r="C77" s="30">
        <v>25</v>
      </c>
      <c r="D77" s="31">
        <v>47427554950</v>
      </c>
      <c r="E77" s="30">
        <f t="shared" si="2"/>
        <v>1.0603839705052272E-2</v>
      </c>
      <c r="F77" s="30">
        <f t="shared" si="3"/>
        <v>3.0275022741894739</v>
      </c>
    </row>
    <row r="78" spans="1:6">
      <c r="A78" s="28">
        <v>42081</v>
      </c>
      <c r="B78" s="30">
        <v>256.3</v>
      </c>
      <c r="C78" s="30">
        <v>25</v>
      </c>
      <c r="D78" s="31">
        <v>47427554950</v>
      </c>
      <c r="E78" s="30">
        <f t="shared" si="2"/>
        <v>1.0603839705052272E-2</v>
      </c>
      <c r="F78" s="30">
        <f t="shared" si="3"/>
        <v>2.7177641164048976</v>
      </c>
    </row>
    <row r="79" spans="1:6">
      <c r="A79" s="28">
        <v>42082</v>
      </c>
      <c r="B79" s="30">
        <v>260.93</v>
      </c>
      <c r="C79" s="30">
        <v>25</v>
      </c>
      <c r="D79" s="31">
        <v>47427554950</v>
      </c>
      <c r="E79" s="30">
        <f t="shared" si="2"/>
        <v>1.0603839705052272E-2</v>
      </c>
      <c r="F79" s="30">
        <f t="shared" si="3"/>
        <v>2.7668598942392895</v>
      </c>
    </row>
    <row r="80" spans="1:6">
      <c r="A80" s="28">
        <v>42083</v>
      </c>
      <c r="B80" s="30">
        <v>261.75</v>
      </c>
      <c r="C80" s="30">
        <v>25</v>
      </c>
      <c r="D80" s="31">
        <v>47427554950</v>
      </c>
      <c r="E80" s="30">
        <f t="shared" si="2"/>
        <v>1.0603839705052272E-2</v>
      </c>
      <c r="F80" s="30">
        <f t="shared" si="3"/>
        <v>2.775555042797432</v>
      </c>
    </row>
    <row r="81" spans="1:6">
      <c r="A81" s="28">
        <v>42084</v>
      </c>
      <c r="B81" s="30">
        <v>260.02</v>
      </c>
      <c r="C81" s="30">
        <v>25</v>
      </c>
      <c r="D81" s="31">
        <v>47427554950</v>
      </c>
      <c r="E81" s="30">
        <f t="shared" si="2"/>
        <v>1.0603839705052272E-2</v>
      </c>
      <c r="F81" s="30">
        <f t="shared" si="3"/>
        <v>2.7572104001076916</v>
      </c>
    </row>
    <row r="82" spans="1:6">
      <c r="A82" s="28">
        <v>42085</v>
      </c>
      <c r="B82" s="30">
        <v>267.95999999999998</v>
      </c>
      <c r="C82" s="30">
        <v>25</v>
      </c>
      <c r="D82" s="31">
        <v>47427554950</v>
      </c>
      <c r="E82" s="30">
        <f t="shared" si="2"/>
        <v>1.0603839705052272E-2</v>
      </c>
      <c r="F82" s="30">
        <f t="shared" si="3"/>
        <v>2.8414048873658064</v>
      </c>
    </row>
    <row r="83" spans="1:6">
      <c r="A83" s="28">
        <v>42086</v>
      </c>
      <c r="B83" s="30">
        <v>266.74</v>
      </c>
      <c r="C83" s="30">
        <v>25</v>
      </c>
      <c r="D83" s="31">
        <v>46717549644</v>
      </c>
      <c r="E83" s="30">
        <f t="shared" si="2"/>
        <v>1.0764995042006625E-2</v>
      </c>
      <c r="F83" s="30">
        <f t="shared" si="3"/>
        <v>2.8714547775048471</v>
      </c>
    </row>
    <row r="84" spans="1:6">
      <c r="A84" s="28">
        <v>42087</v>
      </c>
      <c r="B84" s="30">
        <v>245.6</v>
      </c>
      <c r="C84" s="30">
        <v>25</v>
      </c>
      <c r="D84" s="31">
        <v>46717549644</v>
      </c>
      <c r="E84" s="30">
        <f t="shared" si="2"/>
        <v>1.0764995042006625E-2</v>
      </c>
      <c r="F84" s="30">
        <f t="shared" si="3"/>
        <v>2.6438827823168269</v>
      </c>
    </row>
    <row r="85" spans="1:6">
      <c r="A85" s="28">
        <v>42088</v>
      </c>
      <c r="B85" s="30">
        <v>246.2</v>
      </c>
      <c r="C85" s="30">
        <v>25</v>
      </c>
      <c r="D85" s="31">
        <v>46717549644</v>
      </c>
      <c r="E85" s="30">
        <f t="shared" si="2"/>
        <v>1.0764995042006625E-2</v>
      </c>
      <c r="F85" s="30">
        <f t="shared" si="3"/>
        <v>2.650341779342031</v>
      </c>
    </row>
    <row r="86" spans="1:6">
      <c r="A86" s="28">
        <v>42089</v>
      </c>
      <c r="B86" s="30">
        <v>248.53</v>
      </c>
      <c r="C86" s="30">
        <v>25</v>
      </c>
      <c r="D86" s="31">
        <v>46717549644</v>
      </c>
      <c r="E86" s="30">
        <f t="shared" si="2"/>
        <v>1.0764995042006625E-2</v>
      </c>
      <c r="F86" s="30">
        <f t="shared" si="3"/>
        <v>2.6754242177899066</v>
      </c>
    </row>
    <row r="87" spans="1:6">
      <c r="A87" s="28">
        <v>42090</v>
      </c>
      <c r="B87" s="30">
        <v>247.03</v>
      </c>
      <c r="C87" s="30">
        <v>25</v>
      </c>
      <c r="D87" s="31">
        <v>46717549644</v>
      </c>
      <c r="E87" s="30">
        <f t="shared" si="2"/>
        <v>1.0764995042006625E-2</v>
      </c>
      <c r="F87" s="30">
        <f t="shared" si="3"/>
        <v>2.6592767252268965</v>
      </c>
    </row>
    <row r="88" spans="1:6">
      <c r="A88" s="28">
        <v>42091</v>
      </c>
      <c r="B88" s="30">
        <v>252.8</v>
      </c>
      <c r="C88" s="30">
        <v>25</v>
      </c>
      <c r="D88" s="31">
        <v>46717549644</v>
      </c>
      <c r="E88" s="30">
        <f t="shared" si="2"/>
        <v>1.0764995042006625E-2</v>
      </c>
      <c r="F88" s="30">
        <f t="shared" si="3"/>
        <v>2.7213907466192748</v>
      </c>
    </row>
    <row r="89" spans="1:6">
      <c r="A89" s="28">
        <v>42092</v>
      </c>
      <c r="B89" s="30">
        <v>242.71</v>
      </c>
      <c r="C89" s="30">
        <v>25</v>
      </c>
      <c r="D89" s="31">
        <v>46717549644</v>
      </c>
      <c r="E89" s="30">
        <f t="shared" si="2"/>
        <v>1.0764995042006625E-2</v>
      </c>
      <c r="F89" s="30">
        <f t="shared" si="3"/>
        <v>2.6127719466454282</v>
      </c>
    </row>
    <row r="90" spans="1:6">
      <c r="A90" s="28">
        <v>42093</v>
      </c>
      <c r="B90" s="30">
        <v>247.53</v>
      </c>
      <c r="C90" s="30">
        <v>25</v>
      </c>
      <c r="D90" s="31">
        <v>46717549644</v>
      </c>
      <c r="E90" s="30">
        <f t="shared" si="2"/>
        <v>1.0764995042006625E-2</v>
      </c>
      <c r="F90" s="30">
        <f t="shared" si="3"/>
        <v>2.6646592227479</v>
      </c>
    </row>
    <row r="91" spans="1:6">
      <c r="A91" s="28">
        <v>42094</v>
      </c>
      <c r="B91" s="30">
        <v>244.22</v>
      </c>
      <c r="C91" s="30">
        <v>25</v>
      </c>
      <c r="D91" s="31">
        <v>46717549644</v>
      </c>
      <c r="E91" s="30">
        <f t="shared" si="2"/>
        <v>1.0764995042006625E-2</v>
      </c>
      <c r="F91" s="30">
        <f t="shared" si="3"/>
        <v>2.6290270891588579</v>
      </c>
    </row>
    <row r="92" spans="1:6">
      <c r="A92" s="28">
        <v>42095</v>
      </c>
      <c r="B92" s="30">
        <v>247.27</v>
      </c>
      <c r="C92" s="30">
        <v>25</v>
      </c>
      <c r="D92" s="31">
        <v>46717549644</v>
      </c>
      <c r="E92" s="30">
        <f t="shared" si="2"/>
        <v>1.0764995042006625E-2</v>
      </c>
      <c r="F92" s="30">
        <f t="shared" si="3"/>
        <v>2.6618603240369785</v>
      </c>
    </row>
    <row r="93" spans="1:6">
      <c r="A93" s="28">
        <v>42096</v>
      </c>
      <c r="B93" s="30">
        <v>253.01</v>
      </c>
      <c r="C93" s="30">
        <v>25</v>
      </c>
      <c r="D93" s="31">
        <v>46717549644</v>
      </c>
      <c r="E93" s="30">
        <f t="shared" si="2"/>
        <v>1.0764995042006625E-2</v>
      </c>
      <c r="F93" s="30">
        <f t="shared" si="3"/>
        <v>2.7236513955780963</v>
      </c>
    </row>
    <row r="94" spans="1:6">
      <c r="A94" s="28">
        <v>42097</v>
      </c>
      <c r="B94" s="30">
        <v>254.32</v>
      </c>
      <c r="C94" s="30">
        <v>25</v>
      </c>
      <c r="D94" s="31">
        <v>46717549644</v>
      </c>
      <c r="E94" s="30">
        <f t="shared" si="2"/>
        <v>1.0764995042006625E-2</v>
      </c>
      <c r="F94" s="30">
        <f t="shared" si="3"/>
        <v>2.7377535390831249</v>
      </c>
    </row>
    <row r="95" spans="1:6">
      <c r="A95" s="28">
        <v>42098</v>
      </c>
      <c r="B95" s="30">
        <v>253.7</v>
      </c>
      <c r="C95" s="30">
        <v>25</v>
      </c>
      <c r="D95" s="31">
        <v>46717549644</v>
      </c>
      <c r="E95" s="30">
        <f t="shared" si="2"/>
        <v>1.0764995042006625E-2</v>
      </c>
      <c r="F95" s="30">
        <f t="shared" si="3"/>
        <v>2.7310792421570809</v>
      </c>
    </row>
    <row r="96" spans="1:6">
      <c r="A96" s="28">
        <v>42099</v>
      </c>
      <c r="B96" s="30">
        <v>260.60000000000002</v>
      </c>
      <c r="C96" s="30">
        <v>25</v>
      </c>
      <c r="D96" s="31">
        <v>49446390688</v>
      </c>
      <c r="E96" s="30">
        <f t="shared" si="2"/>
        <v>1.0170897881418253E-2</v>
      </c>
      <c r="F96" s="30">
        <f t="shared" si="3"/>
        <v>2.6505359878975967</v>
      </c>
    </row>
    <row r="97" spans="1:6">
      <c r="A97" s="28">
        <v>42100</v>
      </c>
      <c r="B97" s="30">
        <v>255.49</v>
      </c>
      <c r="C97" s="30">
        <v>25</v>
      </c>
      <c r="D97" s="31">
        <v>49446390688</v>
      </c>
      <c r="E97" s="30">
        <f t="shared" si="2"/>
        <v>1.0170897881418253E-2</v>
      </c>
      <c r="F97" s="30">
        <f t="shared" si="3"/>
        <v>2.5985626997235496</v>
      </c>
    </row>
    <row r="98" spans="1:6">
      <c r="A98" s="28">
        <v>42101</v>
      </c>
      <c r="B98" s="30">
        <v>253.18</v>
      </c>
      <c r="C98" s="30">
        <v>25</v>
      </c>
      <c r="D98" s="31">
        <v>49446390688</v>
      </c>
      <c r="E98" s="30">
        <f t="shared" si="2"/>
        <v>1.0170897881418253E-2</v>
      </c>
      <c r="F98" s="30">
        <f t="shared" si="3"/>
        <v>2.5750679256174731</v>
      </c>
    </row>
    <row r="99" spans="1:6">
      <c r="A99" s="28">
        <v>42102</v>
      </c>
      <c r="B99" s="30">
        <v>245.02</v>
      </c>
      <c r="C99" s="30">
        <v>25</v>
      </c>
      <c r="D99" s="31">
        <v>49446390688</v>
      </c>
      <c r="E99" s="30">
        <f t="shared" si="2"/>
        <v>1.0170897881418253E-2</v>
      </c>
      <c r="F99" s="30">
        <f t="shared" si="3"/>
        <v>2.4920733989051005</v>
      </c>
    </row>
    <row r="100" spans="1:6">
      <c r="A100" s="28">
        <v>42103</v>
      </c>
      <c r="B100" s="30">
        <v>243.68</v>
      </c>
      <c r="C100" s="30">
        <v>25</v>
      </c>
      <c r="D100" s="31">
        <v>49446390688</v>
      </c>
      <c r="E100" s="30">
        <f t="shared" si="2"/>
        <v>1.0170897881418253E-2</v>
      </c>
      <c r="F100" s="30">
        <f t="shared" si="3"/>
        <v>2.4784443957439999</v>
      </c>
    </row>
    <row r="101" spans="1:6">
      <c r="A101" s="28">
        <v>42104</v>
      </c>
      <c r="B101" s="30">
        <v>236.07</v>
      </c>
      <c r="C101" s="30">
        <v>25</v>
      </c>
      <c r="D101" s="31">
        <v>49446390688</v>
      </c>
      <c r="E101" s="30">
        <f t="shared" si="2"/>
        <v>1.0170897881418253E-2</v>
      </c>
      <c r="F101" s="30">
        <f t="shared" si="3"/>
        <v>2.4010438628664068</v>
      </c>
    </row>
    <row r="102" spans="1:6">
      <c r="A102" s="28">
        <v>42105</v>
      </c>
      <c r="B102" s="30">
        <v>236.55</v>
      </c>
      <c r="C102" s="30">
        <v>25</v>
      </c>
      <c r="D102" s="31">
        <v>49446390688</v>
      </c>
      <c r="E102" s="30">
        <f t="shared" si="2"/>
        <v>1.0170897881418253E-2</v>
      </c>
      <c r="F102" s="30">
        <f t="shared" si="3"/>
        <v>2.4059258938494876</v>
      </c>
    </row>
    <row r="103" spans="1:6">
      <c r="A103" s="28">
        <v>42106</v>
      </c>
      <c r="B103" s="30">
        <v>236.15</v>
      </c>
      <c r="C103" s="30">
        <v>25</v>
      </c>
      <c r="D103" s="31">
        <v>49446390688</v>
      </c>
      <c r="E103" s="30">
        <f t="shared" si="2"/>
        <v>1.0170897881418253E-2</v>
      </c>
      <c r="F103" s="30">
        <f t="shared" si="3"/>
        <v>2.4018575346969202</v>
      </c>
    </row>
    <row r="104" spans="1:6">
      <c r="A104" s="28">
        <v>42107</v>
      </c>
      <c r="B104" s="30">
        <v>224.59</v>
      </c>
      <c r="C104" s="30">
        <v>25</v>
      </c>
      <c r="D104" s="31">
        <v>49446390688</v>
      </c>
      <c r="E104" s="30">
        <f t="shared" si="2"/>
        <v>1.0170897881418253E-2</v>
      </c>
      <c r="F104" s="30">
        <f t="shared" si="3"/>
        <v>2.2842819551877254</v>
      </c>
    </row>
    <row r="105" spans="1:6">
      <c r="A105" s="28">
        <v>42108</v>
      </c>
      <c r="B105" s="30">
        <v>219.16</v>
      </c>
      <c r="C105" s="30">
        <v>25</v>
      </c>
      <c r="D105" s="31">
        <v>49446390688</v>
      </c>
      <c r="E105" s="30">
        <f t="shared" si="2"/>
        <v>1.0170897881418253E-2</v>
      </c>
      <c r="F105" s="30">
        <f t="shared" si="3"/>
        <v>2.2290539796916242</v>
      </c>
    </row>
    <row r="106" spans="1:6">
      <c r="A106" s="28">
        <v>42109</v>
      </c>
      <c r="B106" s="30">
        <v>223.83</v>
      </c>
      <c r="C106" s="30">
        <v>25</v>
      </c>
      <c r="D106" s="31">
        <v>49446390688</v>
      </c>
      <c r="E106" s="30">
        <f t="shared" si="2"/>
        <v>1.0170897881418253E-2</v>
      </c>
      <c r="F106" s="30">
        <f t="shared" si="3"/>
        <v>2.2765520727978474</v>
      </c>
    </row>
    <row r="107" spans="1:6">
      <c r="A107" s="28">
        <v>42110</v>
      </c>
      <c r="B107" s="30">
        <v>228.57</v>
      </c>
      <c r="C107" s="30">
        <v>25</v>
      </c>
      <c r="D107" s="31">
        <v>49446390688</v>
      </c>
      <c r="E107" s="30">
        <f t="shared" si="2"/>
        <v>1.0170897881418253E-2</v>
      </c>
      <c r="F107" s="30">
        <f t="shared" si="3"/>
        <v>2.3247621287557698</v>
      </c>
    </row>
    <row r="108" spans="1:6">
      <c r="A108" s="28">
        <v>42111</v>
      </c>
      <c r="B108" s="30">
        <v>222.88</v>
      </c>
      <c r="C108" s="30">
        <v>25</v>
      </c>
      <c r="D108" s="31">
        <v>49446390688</v>
      </c>
      <c r="E108" s="30">
        <f t="shared" si="2"/>
        <v>1.0170897881418253E-2</v>
      </c>
      <c r="F108" s="30">
        <f t="shared" si="3"/>
        <v>2.2668897198105</v>
      </c>
    </row>
    <row r="109" spans="1:6">
      <c r="A109" s="28">
        <v>42112</v>
      </c>
      <c r="B109" s="30">
        <v>223.36</v>
      </c>
      <c r="C109" s="30">
        <v>25</v>
      </c>
      <c r="D109" s="31">
        <v>49446390688</v>
      </c>
      <c r="E109" s="30">
        <f t="shared" si="2"/>
        <v>1.0170897881418253E-2</v>
      </c>
      <c r="F109" s="30">
        <f t="shared" si="3"/>
        <v>2.2717717507935808</v>
      </c>
    </row>
    <row r="110" spans="1:6">
      <c r="A110" s="28">
        <v>42113</v>
      </c>
      <c r="B110" s="30">
        <v>222.6</v>
      </c>
      <c r="C110" s="30">
        <v>25</v>
      </c>
      <c r="D110" s="31">
        <v>49446390688</v>
      </c>
      <c r="E110" s="30">
        <f t="shared" si="2"/>
        <v>1.0170897881418253E-2</v>
      </c>
      <c r="F110" s="30">
        <f t="shared" si="3"/>
        <v>2.2640418684037029</v>
      </c>
    </row>
    <row r="111" spans="1:6">
      <c r="A111" s="28">
        <v>42114</v>
      </c>
      <c r="B111" s="30">
        <v>224.63</v>
      </c>
      <c r="C111" s="30">
        <v>25</v>
      </c>
      <c r="D111" s="31">
        <v>47610564513</v>
      </c>
      <c r="E111" s="30">
        <f t="shared" si="2"/>
        <v>1.0563079758380903E-2</v>
      </c>
      <c r="F111" s="30">
        <f t="shared" si="3"/>
        <v>2.3727846061251023</v>
      </c>
    </row>
    <row r="112" spans="1:6">
      <c r="A112" s="28">
        <v>42115</v>
      </c>
      <c r="B112" s="30">
        <v>235.27</v>
      </c>
      <c r="C112" s="30">
        <v>25</v>
      </c>
      <c r="D112" s="31">
        <v>47610564513</v>
      </c>
      <c r="E112" s="30">
        <f t="shared" si="2"/>
        <v>1.0563079758380903E-2</v>
      </c>
      <c r="F112" s="30">
        <f t="shared" si="3"/>
        <v>2.4851757747542753</v>
      </c>
    </row>
    <row r="113" spans="1:6">
      <c r="A113" s="28">
        <v>42116</v>
      </c>
      <c r="B113" s="30">
        <v>234.18</v>
      </c>
      <c r="C113" s="30">
        <v>25</v>
      </c>
      <c r="D113" s="31">
        <v>47610564513</v>
      </c>
      <c r="E113" s="30">
        <f t="shared" si="2"/>
        <v>1.0563079758380903E-2</v>
      </c>
      <c r="F113" s="30">
        <f t="shared" si="3"/>
        <v>2.4736620178176398</v>
      </c>
    </row>
    <row r="114" spans="1:6">
      <c r="A114" s="28">
        <v>42117</v>
      </c>
      <c r="B114" s="30">
        <v>236.46</v>
      </c>
      <c r="C114" s="30">
        <v>25</v>
      </c>
      <c r="D114" s="31">
        <v>47610564513</v>
      </c>
      <c r="E114" s="30">
        <f t="shared" si="2"/>
        <v>1.0563079758380903E-2</v>
      </c>
      <c r="F114" s="30">
        <f t="shared" si="3"/>
        <v>2.4977458396667482</v>
      </c>
    </row>
    <row r="115" spans="1:6">
      <c r="A115" s="28">
        <v>42118</v>
      </c>
      <c r="B115" s="30">
        <v>231.27</v>
      </c>
      <c r="C115" s="30">
        <v>25</v>
      </c>
      <c r="D115" s="31">
        <v>47610564513</v>
      </c>
      <c r="E115" s="30">
        <f t="shared" si="2"/>
        <v>1.0563079758380903E-2</v>
      </c>
      <c r="F115" s="30">
        <f t="shared" si="3"/>
        <v>2.4429234557207513</v>
      </c>
    </row>
    <row r="116" spans="1:6">
      <c r="A116" s="28">
        <v>42119</v>
      </c>
      <c r="B116" s="30">
        <v>226.39</v>
      </c>
      <c r="C116" s="30">
        <v>25</v>
      </c>
      <c r="D116" s="31">
        <v>47610564513</v>
      </c>
      <c r="E116" s="30">
        <f t="shared" si="2"/>
        <v>1.0563079758380903E-2</v>
      </c>
      <c r="F116" s="30">
        <f t="shared" si="3"/>
        <v>2.3913756264998525</v>
      </c>
    </row>
    <row r="117" spans="1:6">
      <c r="A117" s="28">
        <v>42120</v>
      </c>
      <c r="B117" s="30">
        <v>219.43</v>
      </c>
      <c r="C117" s="30">
        <v>25</v>
      </c>
      <c r="D117" s="31">
        <v>47610564513</v>
      </c>
      <c r="E117" s="30">
        <f t="shared" si="2"/>
        <v>1.0563079758380903E-2</v>
      </c>
      <c r="F117" s="30">
        <f t="shared" si="3"/>
        <v>2.3178565913815214</v>
      </c>
    </row>
    <row r="118" spans="1:6">
      <c r="A118" s="28">
        <v>42121</v>
      </c>
      <c r="B118" s="30">
        <v>229.29</v>
      </c>
      <c r="C118" s="30">
        <v>25</v>
      </c>
      <c r="D118" s="31">
        <v>47610564513</v>
      </c>
      <c r="E118" s="30">
        <f t="shared" si="2"/>
        <v>1.0563079758380903E-2</v>
      </c>
      <c r="F118" s="30">
        <f t="shared" si="3"/>
        <v>2.422008557799157</v>
      </c>
    </row>
    <row r="119" spans="1:6">
      <c r="A119" s="28">
        <v>42122</v>
      </c>
      <c r="B119" s="30">
        <v>225.85</v>
      </c>
      <c r="C119" s="30">
        <v>25</v>
      </c>
      <c r="D119" s="31">
        <v>47610564513</v>
      </c>
      <c r="E119" s="30">
        <f t="shared" si="2"/>
        <v>1.0563079758380903E-2</v>
      </c>
      <c r="F119" s="30">
        <f t="shared" si="3"/>
        <v>2.3856715634303267</v>
      </c>
    </row>
    <row r="120" spans="1:6">
      <c r="A120" s="28">
        <v>42123</v>
      </c>
      <c r="B120" s="30">
        <v>225.81</v>
      </c>
      <c r="C120" s="30">
        <v>25</v>
      </c>
      <c r="D120" s="31">
        <v>47610564513</v>
      </c>
      <c r="E120" s="30">
        <f t="shared" si="2"/>
        <v>1.0563079758380903E-2</v>
      </c>
      <c r="F120" s="30">
        <f t="shared" si="3"/>
        <v>2.3852490402399917</v>
      </c>
    </row>
    <row r="121" spans="1:6">
      <c r="A121" s="28">
        <v>42124</v>
      </c>
      <c r="B121" s="30">
        <v>236.15</v>
      </c>
      <c r="C121" s="30">
        <v>25</v>
      </c>
      <c r="D121" s="31">
        <v>47610564513</v>
      </c>
      <c r="E121" s="30">
        <f t="shared" si="2"/>
        <v>1.0563079758380903E-2</v>
      </c>
      <c r="F121" s="30">
        <f t="shared" si="3"/>
        <v>2.4944712849416502</v>
      </c>
    </row>
    <row r="122" spans="1:6">
      <c r="A122" s="28">
        <v>42125</v>
      </c>
      <c r="B122" s="30">
        <v>232.08</v>
      </c>
      <c r="C122" s="30">
        <v>25</v>
      </c>
      <c r="D122" s="31">
        <v>47610564513</v>
      </c>
      <c r="E122" s="30">
        <f t="shared" si="2"/>
        <v>1.0563079758380903E-2</v>
      </c>
      <c r="F122" s="30">
        <f t="shared" si="3"/>
        <v>2.4514795503250402</v>
      </c>
    </row>
    <row r="123" spans="1:6">
      <c r="A123" s="28">
        <v>42126</v>
      </c>
      <c r="B123" s="30">
        <v>234.93</v>
      </c>
      <c r="C123" s="30">
        <v>25</v>
      </c>
      <c r="D123" s="31">
        <v>47610564513</v>
      </c>
      <c r="E123" s="30">
        <f t="shared" si="2"/>
        <v>1.0563079758380903E-2</v>
      </c>
      <c r="F123" s="30">
        <f t="shared" si="3"/>
        <v>2.4815843276364253</v>
      </c>
    </row>
    <row r="124" spans="1:6">
      <c r="A124" s="28">
        <v>42127</v>
      </c>
      <c r="B124" s="30">
        <v>240.36</v>
      </c>
      <c r="C124" s="30">
        <v>25</v>
      </c>
      <c r="D124" s="31">
        <v>47610564513</v>
      </c>
      <c r="E124" s="30">
        <f t="shared" si="2"/>
        <v>1.0563079758380903E-2</v>
      </c>
      <c r="F124" s="30">
        <f t="shared" si="3"/>
        <v>2.5389418507244339</v>
      </c>
    </row>
    <row r="125" spans="1:6">
      <c r="A125" s="28">
        <v>42128</v>
      </c>
      <c r="B125" s="30">
        <v>239.02</v>
      </c>
      <c r="C125" s="30">
        <v>25</v>
      </c>
      <c r="D125" s="31">
        <v>47643398017</v>
      </c>
      <c r="E125" s="30">
        <f t="shared" si="2"/>
        <v>1.0555800199492694E-2</v>
      </c>
      <c r="F125" s="30">
        <f t="shared" si="3"/>
        <v>2.523047363682744</v>
      </c>
    </row>
    <row r="126" spans="1:6">
      <c r="A126" s="28">
        <v>42129</v>
      </c>
      <c r="B126" s="30">
        <v>236.12</v>
      </c>
      <c r="C126" s="30">
        <v>25</v>
      </c>
      <c r="D126" s="31">
        <v>47643398017</v>
      </c>
      <c r="E126" s="30">
        <f t="shared" si="2"/>
        <v>1.0555800199492694E-2</v>
      </c>
      <c r="F126" s="30">
        <f t="shared" si="3"/>
        <v>2.4924355431042149</v>
      </c>
    </row>
    <row r="127" spans="1:6">
      <c r="A127" s="28">
        <v>42130</v>
      </c>
      <c r="B127" s="30">
        <v>229.78</v>
      </c>
      <c r="C127" s="30">
        <v>25</v>
      </c>
      <c r="D127" s="31">
        <v>47643398017</v>
      </c>
      <c r="E127" s="30">
        <f t="shared" si="2"/>
        <v>1.0555800199492694E-2</v>
      </c>
      <c r="F127" s="30">
        <f t="shared" si="3"/>
        <v>2.4255117698394311</v>
      </c>
    </row>
    <row r="128" spans="1:6">
      <c r="A128" s="28">
        <v>42131</v>
      </c>
      <c r="B128" s="30">
        <v>237.33</v>
      </c>
      <c r="C128" s="30">
        <v>25</v>
      </c>
      <c r="D128" s="31">
        <v>47643398017</v>
      </c>
      <c r="E128" s="30">
        <f t="shared" si="2"/>
        <v>1.0555800199492694E-2</v>
      </c>
      <c r="F128" s="30">
        <f t="shared" si="3"/>
        <v>2.5052080613456011</v>
      </c>
    </row>
    <row r="129" spans="1:6">
      <c r="A129" s="28">
        <v>42132</v>
      </c>
      <c r="B129" s="30">
        <v>243.86</v>
      </c>
      <c r="C129" s="30">
        <v>25</v>
      </c>
      <c r="D129" s="31">
        <v>47643398017</v>
      </c>
      <c r="E129" s="30">
        <f t="shared" si="2"/>
        <v>1.0555800199492694E-2</v>
      </c>
      <c r="F129" s="30">
        <f t="shared" si="3"/>
        <v>2.5741374366482885</v>
      </c>
    </row>
    <row r="130" spans="1:6">
      <c r="A130" s="28">
        <v>42133</v>
      </c>
      <c r="B130" s="30">
        <v>241.83</v>
      </c>
      <c r="C130" s="30">
        <v>25</v>
      </c>
      <c r="D130" s="31">
        <v>47643398017</v>
      </c>
      <c r="E130" s="30">
        <f t="shared" ref="E130:E193" si="4">1000000000000*C130*24*60*60/(D130*POWER(2,32))</f>
        <v>1.0555800199492694E-2</v>
      </c>
      <c r="F130" s="30">
        <f t="shared" ref="F130:F193" si="5">E130*B130</f>
        <v>2.5527091622433185</v>
      </c>
    </row>
    <row r="131" spans="1:6">
      <c r="A131" s="28">
        <v>42134</v>
      </c>
      <c r="B131" s="30">
        <v>240.3</v>
      </c>
      <c r="C131" s="30">
        <v>25</v>
      </c>
      <c r="D131" s="31">
        <v>47643398017</v>
      </c>
      <c r="E131" s="30">
        <f t="shared" si="4"/>
        <v>1.0555800199492694E-2</v>
      </c>
      <c r="F131" s="30">
        <f t="shared" si="5"/>
        <v>2.5365587879380946</v>
      </c>
    </row>
    <row r="132" spans="1:6">
      <c r="A132" s="28">
        <v>42135</v>
      </c>
      <c r="B132" s="30">
        <v>242.16</v>
      </c>
      <c r="C132" s="30">
        <v>25</v>
      </c>
      <c r="D132" s="31">
        <v>47643398017</v>
      </c>
      <c r="E132" s="30">
        <f t="shared" si="4"/>
        <v>1.0555800199492694E-2</v>
      </c>
      <c r="F132" s="30">
        <f t="shared" si="5"/>
        <v>2.5561925763091509</v>
      </c>
    </row>
    <row r="133" spans="1:6">
      <c r="A133" s="28">
        <v>42136</v>
      </c>
      <c r="B133" s="30">
        <v>241.11</v>
      </c>
      <c r="C133" s="30">
        <v>25</v>
      </c>
      <c r="D133" s="31">
        <v>47643398017</v>
      </c>
      <c r="E133" s="30">
        <f t="shared" si="4"/>
        <v>1.0555800199492694E-2</v>
      </c>
      <c r="F133" s="30">
        <f t="shared" si="5"/>
        <v>2.5451089860996836</v>
      </c>
    </row>
    <row r="134" spans="1:6">
      <c r="A134" s="28">
        <v>42137</v>
      </c>
      <c r="B134" s="30">
        <v>236.38</v>
      </c>
      <c r="C134" s="30">
        <v>25</v>
      </c>
      <c r="D134" s="31">
        <v>47643398017</v>
      </c>
      <c r="E134" s="30">
        <f t="shared" si="4"/>
        <v>1.0555800199492694E-2</v>
      </c>
      <c r="F134" s="30">
        <f t="shared" si="5"/>
        <v>2.4951800511560829</v>
      </c>
    </row>
    <row r="135" spans="1:6">
      <c r="A135" s="28">
        <v>42138</v>
      </c>
      <c r="B135" s="30">
        <v>236.93</v>
      </c>
      <c r="C135" s="30">
        <v>25</v>
      </c>
      <c r="D135" s="31">
        <v>47643398017</v>
      </c>
      <c r="E135" s="30">
        <f t="shared" si="4"/>
        <v>1.0555800199492694E-2</v>
      </c>
      <c r="F135" s="30">
        <f t="shared" si="5"/>
        <v>2.5009857412658039</v>
      </c>
    </row>
    <row r="136" spans="1:6">
      <c r="A136" s="28">
        <v>42139</v>
      </c>
      <c r="B136" s="30">
        <v>237.6</v>
      </c>
      <c r="C136" s="30">
        <v>25</v>
      </c>
      <c r="D136" s="31">
        <v>47643398017</v>
      </c>
      <c r="E136" s="30">
        <f t="shared" si="4"/>
        <v>1.0555800199492694E-2</v>
      </c>
      <c r="F136" s="30">
        <f t="shared" si="5"/>
        <v>2.508058127399464</v>
      </c>
    </row>
    <row r="137" spans="1:6">
      <c r="A137" s="28">
        <v>42140</v>
      </c>
      <c r="B137" s="30">
        <v>236.15</v>
      </c>
      <c r="C137" s="30">
        <v>25</v>
      </c>
      <c r="D137" s="31">
        <v>47643398017</v>
      </c>
      <c r="E137" s="30">
        <f t="shared" si="4"/>
        <v>1.0555800199492694E-2</v>
      </c>
      <c r="F137" s="30">
        <f t="shared" si="5"/>
        <v>2.4927522171101999</v>
      </c>
    </row>
    <row r="138" spans="1:6">
      <c r="A138" s="28">
        <v>42141</v>
      </c>
      <c r="B138" s="30">
        <v>236.8</v>
      </c>
      <c r="C138" s="30">
        <v>25</v>
      </c>
      <c r="D138" s="31">
        <v>48807487244</v>
      </c>
      <c r="E138" s="30">
        <f t="shared" si="4"/>
        <v>1.0304037734583082E-2</v>
      </c>
      <c r="F138" s="30">
        <f t="shared" si="5"/>
        <v>2.4399961355492739</v>
      </c>
    </row>
    <row r="139" spans="1:6">
      <c r="A139" s="28">
        <v>42142</v>
      </c>
      <c r="B139" s="30">
        <v>233.13</v>
      </c>
      <c r="C139" s="30">
        <v>25</v>
      </c>
      <c r="D139" s="31">
        <v>48807487244</v>
      </c>
      <c r="E139" s="30">
        <f t="shared" si="4"/>
        <v>1.0304037734583082E-2</v>
      </c>
      <c r="F139" s="30">
        <f t="shared" si="5"/>
        <v>2.4021803170633538</v>
      </c>
    </row>
    <row r="140" spans="1:6">
      <c r="A140" s="28">
        <v>42143</v>
      </c>
      <c r="B140" s="30">
        <v>231.95</v>
      </c>
      <c r="C140" s="30">
        <v>25</v>
      </c>
      <c r="D140" s="31">
        <v>48807487244</v>
      </c>
      <c r="E140" s="30">
        <f t="shared" si="4"/>
        <v>1.0304037734583082E-2</v>
      </c>
      <c r="F140" s="30">
        <f t="shared" si="5"/>
        <v>2.3900215525365458</v>
      </c>
    </row>
    <row r="141" spans="1:6">
      <c r="A141" s="28">
        <v>42144</v>
      </c>
      <c r="B141" s="30">
        <v>234.02</v>
      </c>
      <c r="C141" s="30">
        <v>25</v>
      </c>
      <c r="D141" s="31">
        <v>48807487244</v>
      </c>
      <c r="E141" s="30">
        <f t="shared" si="4"/>
        <v>1.0304037734583082E-2</v>
      </c>
      <c r="F141" s="30">
        <f t="shared" si="5"/>
        <v>2.4113509106471329</v>
      </c>
    </row>
    <row r="142" spans="1:6">
      <c r="A142" s="28">
        <v>42145</v>
      </c>
      <c r="B142" s="30">
        <v>235.34</v>
      </c>
      <c r="C142" s="30">
        <v>25</v>
      </c>
      <c r="D142" s="31">
        <v>48807487244</v>
      </c>
      <c r="E142" s="30">
        <f t="shared" si="4"/>
        <v>1.0304037734583082E-2</v>
      </c>
      <c r="F142" s="30">
        <f t="shared" si="5"/>
        <v>2.4249522404567827</v>
      </c>
    </row>
    <row r="143" spans="1:6">
      <c r="A143" s="28">
        <v>42146</v>
      </c>
      <c r="B143" s="30">
        <v>240.35</v>
      </c>
      <c r="C143" s="30">
        <v>25</v>
      </c>
      <c r="D143" s="31">
        <v>48807487244</v>
      </c>
      <c r="E143" s="30">
        <f t="shared" si="4"/>
        <v>1.0304037734583082E-2</v>
      </c>
      <c r="F143" s="30">
        <f t="shared" si="5"/>
        <v>2.4765754695070439</v>
      </c>
    </row>
    <row r="144" spans="1:6">
      <c r="A144" s="28">
        <v>42147</v>
      </c>
      <c r="B144" s="30">
        <v>238.87</v>
      </c>
      <c r="C144" s="30">
        <v>25</v>
      </c>
      <c r="D144" s="31">
        <v>48807487244</v>
      </c>
      <c r="E144" s="30">
        <f t="shared" si="4"/>
        <v>1.0304037734583082E-2</v>
      </c>
      <c r="F144" s="30">
        <f t="shared" si="5"/>
        <v>2.461325493659861</v>
      </c>
    </row>
    <row r="145" spans="1:6">
      <c r="A145" s="28">
        <v>42148</v>
      </c>
      <c r="B145" s="30">
        <v>240.95</v>
      </c>
      <c r="C145" s="30">
        <v>25</v>
      </c>
      <c r="D145" s="31">
        <v>48807487244</v>
      </c>
      <c r="E145" s="30">
        <f t="shared" si="4"/>
        <v>1.0304037734583082E-2</v>
      </c>
      <c r="F145" s="30">
        <f t="shared" si="5"/>
        <v>2.4827578921477937</v>
      </c>
    </row>
    <row r="146" spans="1:6">
      <c r="A146" s="28">
        <v>42149</v>
      </c>
      <c r="B146" s="30">
        <v>237.11</v>
      </c>
      <c r="C146" s="30">
        <v>25</v>
      </c>
      <c r="D146" s="31">
        <v>48807487244</v>
      </c>
      <c r="E146" s="30">
        <f t="shared" si="4"/>
        <v>1.0304037734583082E-2</v>
      </c>
      <c r="F146" s="30">
        <f t="shared" si="5"/>
        <v>2.4431903872469949</v>
      </c>
    </row>
    <row r="147" spans="1:6">
      <c r="A147" s="28">
        <v>42150</v>
      </c>
      <c r="B147" s="30">
        <v>237.12</v>
      </c>
      <c r="C147" s="30">
        <v>25</v>
      </c>
      <c r="D147" s="31">
        <v>48807487244</v>
      </c>
      <c r="E147" s="30">
        <f t="shared" si="4"/>
        <v>1.0304037734583082E-2</v>
      </c>
      <c r="F147" s="30">
        <f t="shared" si="5"/>
        <v>2.4432934276243405</v>
      </c>
    </row>
    <row r="148" spans="1:6">
      <c r="A148" s="28">
        <v>42151</v>
      </c>
      <c r="B148" s="30">
        <v>237.28</v>
      </c>
      <c r="C148" s="30">
        <v>25</v>
      </c>
      <c r="D148" s="31">
        <v>48807487244</v>
      </c>
      <c r="E148" s="30">
        <f t="shared" si="4"/>
        <v>1.0304037734583082E-2</v>
      </c>
      <c r="F148" s="30">
        <f t="shared" si="5"/>
        <v>2.4449420736618737</v>
      </c>
    </row>
    <row r="149" spans="1:6">
      <c r="A149" s="28">
        <v>42152</v>
      </c>
      <c r="B149" s="30">
        <v>237.41</v>
      </c>
      <c r="C149" s="30">
        <v>25</v>
      </c>
      <c r="D149" s="31">
        <v>48807487244</v>
      </c>
      <c r="E149" s="30">
        <f t="shared" si="4"/>
        <v>1.0304037734583082E-2</v>
      </c>
      <c r="F149" s="30">
        <f t="shared" si="5"/>
        <v>2.4462815985673694</v>
      </c>
    </row>
    <row r="150" spans="1:6">
      <c r="A150" s="28">
        <v>42153</v>
      </c>
      <c r="B150" s="30">
        <v>237.1</v>
      </c>
      <c r="C150" s="30">
        <v>25</v>
      </c>
      <c r="D150" s="31">
        <v>48807487244</v>
      </c>
      <c r="E150" s="30">
        <f t="shared" si="4"/>
        <v>1.0304037734583082E-2</v>
      </c>
      <c r="F150" s="30">
        <f t="shared" si="5"/>
        <v>2.4430873468696488</v>
      </c>
    </row>
    <row r="151" spans="1:6">
      <c r="A151" s="28">
        <v>42154</v>
      </c>
      <c r="B151" s="30">
        <v>233.35</v>
      </c>
      <c r="C151" s="30">
        <v>25</v>
      </c>
      <c r="D151" s="31">
        <v>48807487244</v>
      </c>
      <c r="E151" s="30">
        <f t="shared" si="4"/>
        <v>1.0304037734583082E-2</v>
      </c>
      <c r="F151" s="30">
        <f t="shared" si="5"/>
        <v>2.4044472053649621</v>
      </c>
    </row>
    <row r="152" spans="1:6">
      <c r="A152" s="28">
        <v>42155</v>
      </c>
      <c r="B152" s="30">
        <v>230.19</v>
      </c>
      <c r="C152" s="30">
        <v>25</v>
      </c>
      <c r="D152" s="31">
        <v>48807487244</v>
      </c>
      <c r="E152" s="30">
        <f t="shared" si="4"/>
        <v>1.0304037734583082E-2</v>
      </c>
      <c r="F152" s="30">
        <f t="shared" si="5"/>
        <v>2.3718864461236797</v>
      </c>
    </row>
    <row r="153" spans="1:6">
      <c r="A153" s="28">
        <v>42156</v>
      </c>
      <c r="B153" s="30">
        <v>222.93</v>
      </c>
      <c r="C153" s="30">
        <v>25</v>
      </c>
      <c r="D153" s="31">
        <v>47589591153</v>
      </c>
      <c r="E153" s="30">
        <f t="shared" si="4"/>
        <v>1.0567735046840283E-2</v>
      </c>
      <c r="F153" s="30">
        <f t="shared" si="5"/>
        <v>2.3558651739921044</v>
      </c>
    </row>
    <row r="154" spans="1:6">
      <c r="A154" s="28">
        <v>42157</v>
      </c>
      <c r="B154" s="30">
        <v>225.8</v>
      </c>
      <c r="C154" s="30">
        <v>25</v>
      </c>
      <c r="D154" s="31">
        <v>47589591153</v>
      </c>
      <c r="E154" s="30">
        <f t="shared" si="4"/>
        <v>1.0567735046840283E-2</v>
      </c>
      <c r="F154" s="30">
        <f t="shared" si="5"/>
        <v>2.3861945735765362</v>
      </c>
    </row>
    <row r="155" spans="1:6">
      <c r="A155" s="28">
        <v>42158</v>
      </c>
      <c r="B155" s="30">
        <v>225.87</v>
      </c>
      <c r="C155" s="30">
        <v>25</v>
      </c>
      <c r="D155" s="31">
        <v>47589591153</v>
      </c>
      <c r="E155" s="30">
        <f t="shared" si="4"/>
        <v>1.0567735046840283E-2</v>
      </c>
      <c r="F155" s="30">
        <f t="shared" si="5"/>
        <v>2.3869343150298148</v>
      </c>
    </row>
    <row r="156" spans="1:6">
      <c r="A156" s="28">
        <v>42159</v>
      </c>
      <c r="B156" s="30">
        <v>224.32</v>
      </c>
      <c r="C156" s="30">
        <v>25</v>
      </c>
      <c r="D156" s="31">
        <v>47589591153</v>
      </c>
      <c r="E156" s="30">
        <f t="shared" si="4"/>
        <v>1.0567735046840283E-2</v>
      </c>
      <c r="F156" s="30">
        <f t="shared" si="5"/>
        <v>2.3705543257072121</v>
      </c>
    </row>
    <row r="157" spans="1:6">
      <c r="A157" s="28">
        <v>42160</v>
      </c>
      <c r="B157" s="30">
        <v>224.95</v>
      </c>
      <c r="C157" s="30">
        <v>25</v>
      </c>
      <c r="D157" s="31">
        <v>47589591153</v>
      </c>
      <c r="E157" s="30">
        <f t="shared" si="4"/>
        <v>1.0567735046840283E-2</v>
      </c>
      <c r="F157" s="30">
        <f t="shared" si="5"/>
        <v>2.3772119987867217</v>
      </c>
    </row>
    <row r="158" spans="1:6">
      <c r="A158" s="28">
        <v>42161</v>
      </c>
      <c r="B158" s="30">
        <v>225.62</v>
      </c>
      <c r="C158" s="30">
        <v>25</v>
      </c>
      <c r="D158" s="31">
        <v>47589591153</v>
      </c>
      <c r="E158" s="30">
        <f t="shared" si="4"/>
        <v>1.0567735046840283E-2</v>
      </c>
      <c r="F158" s="30">
        <f t="shared" si="5"/>
        <v>2.3842923812681049</v>
      </c>
    </row>
    <row r="159" spans="1:6">
      <c r="A159" s="28">
        <v>42162</v>
      </c>
      <c r="B159" s="30">
        <v>222.88</v>
      </c>
      <c r="C159" s="30">
        <v>25</v>
      </c>
      <c r="D159" s="31">
        <v>47589591153</v>
      </c>
      <c r="E159" s="30">
        <f t="shared" si="4"/>
        <v>1.0567735046840283E-2</v>
      </c>
      <c r="F159" s="30">
        <f t="shared" si="5"/>
        <v>2.3553367872397621</v>
      </c>
    </row>
    <row r="160" spans="1:6">
      <c r="A160" s="28">
        <v>42163</v>
      </c>
      <c r="B160" s="30">
        <v>228.49</v>
      </c>
      <c r="C160" s="30">
        <v>25</v>
      </c>
      <c r="D160" s="31">
        <v>47589591153</v>
      </c>
      <c r="E160" s="30">
        <f t="shared" si="4"/>
        <v>1.0567735046840283E-2</v>
      </c>
      <c r="F160" s="30">
        <f t="shared" si="5"/>
        <v>2.4146217808525363</v>
      </c>
    </row>
    <row r="161" spans="1:6">
      <c r="A161" s="28">
        <v>42164</v>
      </c>
      <c r="B161" s="30">
        <v>229.05</v>
      </c>
      <c r="C161" s="30">
        <v>25</v>
      </c>
      <c r="D161" s="31">
        <v>47589591153</v>
      </c>
      <c r="E161" s="30">
        <f t="shared" si="4"/>
        <v>1.0567735046840283E-2</v>
      </c>
      <c r="F161" s="30">
        <f t="shared" si="5"/>
        <v>2.4205397124787669</v>
      </c>
    </row>
    <row r="162" spans="1:6">
      <c r="A162" s="28">
        <v>42165</v>
      </c>
      <c r="B162" s="30">
        <v>228.8</v>
      </c>
      <c r="C162" s="30">
        <v>25</v>
      </c>
      <c r="D162" s="31">
        <v>47589591153</v>
      </c>
      <c r="E162" s="30">
        <f t="shared" si="4"/>
        <v>1.0567735046840283E-2</v>
      </c>
      <c r="F162" s="30">
        <f t="shared" si="5"/>
        <v>2.417897778717057</v>
      </c>
    </row>
    <row r="163" spans="1:6">
      <c r="A163" s="28">
        <v>42166</v>
      </c>
      <c r="B163" s="30">
        <v>229.71</v>
      </c>
      <c r="C163" s="30">
        <v>25</v>
      </c>
      <c r="D163" s="31">
        <v>47589591153</v>
      </c>
      <c r="E163" s="30">
        <f t="shared" si="4"/>
        <v>1.0567735046840283E-2</v>
      </c>
      <c r="F163" s="30">
        <f t="shared" si="5"/>
        <v>2.4275144176096815</v>
      </c>
    </row>
    <row r="164" spans="1:6">
      <c r="A164" s="28">
        <v>42167</v>
      </c>
      <c r="B164" s="30">
        <v>229.98</v>
      </c>
      <c r="C164" s="30">
        <v>25</v>
      </c>
      <c r="D164" s="31">
        <v>47589591153</v>
      </c>
      <c r="E164" s="30">
        <f t="shared" si="4"/>
        <v>1.0567735046840283E-2</v>
      </c>
      <c r="F164" s="30">
        <f t="shared" si="5"/>
        <v>2.4303677060723281</v>
      </c>
    </row>
    <row r="165" spans="1:6">
      <c r="A165" s="28">
        <v>42168</v>
      </c>
      <c r="B165" s="30">
        <v>232.4</v>
      </c>
      <c r="C165" s="30">
        <v>25</v>
      </c>
      <c r="D165" s="31">
        <v>47589591153</v>
      </c>
      <c r="E165" s="30">
        <f t="shared" si="4"/>
        <v>1.0567735046840283E-2</v>
      </c>
      <c r="F165" s="30">
        <f t="shared" si="5"/>
        <v>2.455941624885682</v>
      </c>
    </row>
    <row r="166" spans="1:6">
      <c r="A166" s="28">
        <v>42169</v>
      </c>
      <c r="B166" s="30">
        <v>233.54</v>
      </c>
      <c r="C166" s="30">
        <v>25</v>
      </c>
      <c r="D166" s="31">
        <v>49692386354</v>
      </c>
      <c r="E166" s="30">
        <f t="shared" si="4"/>
        <v>1.0120548180352707E-2</v>
      </c>
      <c r="F166" s="30">
        <f t="shared" si="5"/>
        <v>2.363552822039571</v>
      </c>
    </row>
    <row r="167" spans="1:6">
      <c r="A167" s="28">
        <v>42170</v>
      </c>
      <c r="B167" s="30">
        <v>236.82</v>
      </c>
      <c r="C167" s="30">
        <v>25</v>
      </c>
      <c r="D167" s="31">
        <v>49692386354</v>
      </c>
      <c r="E167" s="30">
        <f t="shared" si="4"/>
        <v>1.0120548180352707E-2</v>
      </c>
      <c r="F167" s="30">
        <f t="shared" si="5"/>
        <v>2.3967482200711281</v>
      </c>
    </row>
    <row r="168" spans="1:6">
      <c r="A168" s="28">
        <v>42171</v>
      </c>
      <c r="B168" s="30">
        <v>250.9</v>
      </c>
      <c r="C168" s="30">
        <v>25</v>
      </c>
      <c r="D168" s="31">
        <v>49692386354</v>
      </c>
      <c r="E168" s="30">
        <f t="shared" si="4"/>
        <v>1.0120548180352707E-2</v>
      </c>
      <c r="F168" s="30">
        <f t="shared" si="5"/>
        <v>2.5392455384504942</v>
      </c>
    </row>
    <row r="169" spans="1:6">
      <c r="A169" s="28">
        <v>42172</v>
      </c>
      <c r="B169" s="30">
        <v>249.28</v>
      </c>
      <c r="C169" s="30">
        <v>25</v>
      </c>
      <c r="D169" s="31">
        <v>49692386354</v>
      </c>
      <c r="E169" s="30">
        <f t="shared" si="4"/>
        <v>1.0120548180352707E-2</v>
      </c>
      <c r="F169" s="30">
        <f t="shared" si="5"/>
        <v>2.5228502503983226</v>
      </c>
    </row>
    <row r="170" spans="1:6">
      <c r="A170" s="28">
        <v>42173</v>
      </c>
      <c r="B170" s="30">
        <v>249.01</v>
      </c>
      <c r="C170" s="30">
        <v>25</v>
      </c>
      <c r="D170" s="31">
        <v>49692386354</v>
      </c>
      <c r="E170" s="30">
        <f t="shared" si="4"/>
        <v>1.0120548180352707E-2</v>
      </c>
      <c r="F170" s="30">
        <f t="shared" si="5"/>
        <v>2.5201177023896273</v>
      </c>
    </row>
    <row r="171" spans="1:6">
      <c r="A171" s="28">
        <v>42174</v>
      </c>
      <c r="B171" s="30">
        <v>244.61</v>
      </c>
      <c r="C171" s="30">
        <v>25</v>
      </c>
      <c r="D171" s="31">
        <v>49692386354</v>
      </c>
      <c r="E171" s="30">
        <f t="shared" si="4"/>
        <v>1.0120548180352707E-2</v>
      </c>
      <c r="F171" s="30">
        <f t="shared" si="5"/>
        <v>2.4755872903960756</v>
      </c>
    </row>
    <row r="172" spans="1:6">
      <c r="A172" s="28">
        <v>42175</v>
      </c>
      <c r="B172" s="30">
        <v>245.21</v>
      </c>
      <c r="C172" s="30">
        <v>25</v>
      </c>
      <c r="D172" s="31">
        <v>49692386354</v>
      </c>
      <c r="E172" s="30">
        <f t="shared" si="4"/>
        <v>1.0120548180352707E-2</v>
      </c>
      <c r="F172" s="30">
        <f t="shared" si="5"/>
        <v>2.4816596193042875</v>
      </c>
    </row>
    <row r="173" spans="1:6">
      <c r="A173" s="28">
        <v>42176</v>
      </c>
      <c r="B173" s="30">
        <v>243.94</v>
      </c>
      <c r="C173" s="30">
        <v>25</v>
      </c>
      <c r="D173" s="31">
        <v>49692386354</v>
      </c>
      <c r="E173" s="30">
        <f t="shared" si="4"/>
        <v>1.0120548180352707E-2</v>
      </c>
      <c r="F173" s="30">
        <f t="shared" si="5"/>
        <v>2.4688065231152394</v>
      </c>
    </row>
    <row r="174" spans="1:6">
      <c r="A174" s="28">
        <v>42177</v>
      </c>
      <c r="B174" s="30">
        <v>246.99</v>
      </c>
      <c r="C174" s="30">
        <v>25</v>
      </c>
      <c r="D174" s="31">
        <v>49692386354</v>
      </c>
      <c r="E174" s="30">
        <f t="shared" si="4"/>
        <v>1.0120548180352707E-2</v>
      </c>
      <c r="F174" s="30">
        <f t="shared" si="5"/>
        <v>2.4996741950653152</v>
      </c>
    </row>
    <row r="175" spans="1:6">
      <c r="A175" s="28">
        <v>42178</v>
      </c>
      <c r="B175" s="30">
        <v>244.3</v>
      </c>
      <c r="C175" s="30">
        <v>25</v>
      </c>
      <c r="D175" s="31">
        <v>49692386354</v>
      </c>
      <c r="E175" s="30">
        <f t="shared" si="4"/>
        <v>1.0120548180352707E-2</v>
      </c>
      <c r="F175" s="30">
        <f t="shared" si="5"/>
        <v>2.4724499204601664</v>
      </c>
    </row>
    <row r="176" spans="1:6">
      <c r="A176" s="28">
        <v>42179</v>
      </c>
      <c r="B176" s="30">
        <v>240.51</v>
      </c>
      <c r="C176" s="30">
        <v>25</v>
      </c>
      <c r="D176" s="31">
        <v>49692386354</v>
      </c>
      <c r="E176" s="30">
        <f t="shared" si="4"/>
        <v>1.0120548180352707E-2</v>
      </c>
      <c r="F176" s="30">
        <f t="shared" si="5"/>
        <v>2.4340930428566292</v>
      </c>
    </row>
    <row r="177" spans="1:6">
      <c r="A177" s="28">
        <v>42180</v>
      </c>
      <c r="B177" s="30">
        <v>242.8</v>
      </c>
      <c r="C177" s="30">
        <v>25</v>
      </c>
      <c r="D177" s="31">
        <v>49692386354</v>
      </c>
      <c r="E177" s="30">
        <f t="shared" si="4"/>
        <v>1.0120548180352707E-2</v>
      </c>
      <c r="F177" s="30">
        <f t="shared" si="5"/>
        <v>2.4572690981896375</v>
      </c>
    </row>
    <row r="178" spans="1:6">
      <c r="A178" s="28">
        <v>42181</v>
      </c>
      <c r="B178" s="30">
        <v>243.59</v>
      </c>
      <c r="C178" s="30">
        <v>25</v>
      </c>
      <c r="D178" s="31">
        <v>49692386354</v>
      </c>
      <c r="E178" s="30">
        <f t="shared" si="4"/>
        <v>1.0120548180352707E-2</v>
      </c>
      <c r="F178" s="30">
        <f t="shared" si="5"/>
        <v>2.4652643312521159</v>
      </c>
    </row>
    <row r="179" spans="1:6">
      <c r="A179" s="28">
        <v>42182</v>
      </c>
      <c r="B179" s="30">
        <v>250.99</v>
      </c>
      <c r="C179" s="30">
        <v>25</v>
      </c>
      <c r="D179" s="31">
        <v>49692386354</v>
      </c>
      <c r="E179" s="30">
        <f t="shared" si="4"/>
        <v>1.0120548180352707E-2</v>
      </c>
      <c r="F179" s="30">
        <f t="shared" si="5"/>
        <v>2.5401563877867259</v>
      </c>
    </row>
    <row r="180" spans="1:6">
      <c r="A180" s="28">
        <v>42183</v>
      </c>
      <c r="B180" s="30">
        <v>249.01</v>
      </c>
      <c r="C180" s="30">
        <v>25</v>
      </c>
      <c r="D180" s="31">
        <v>49402014931</v>
      </c>
      <c r="E180" s="30">
        <f t="shared" si="4"/>
        <v>1.018003397219285E-2</v>
      </c>
      <c r="F180" s="30">
        <f t="shared" si="5"/>
        <v>2.5349302594157415</v>
      </c>
    </row>
    <row r="181" spans="1:6">
      <c r="A181" s="28">
        <v>42184</v>
      </c>
      <c r="B181" s="30">
        <v>257.06</v>
      </c>
      <c r="C181" s="30">
        <v>25</v>
      </c>
      <c r="D181" s="31">
        <v>49402014931</v>
      </c>
      <c r="E181" s="30">
        <f t="shared" si="4"/>
        <v>1.018003397219285E-2</v>
      </c>
      <c r="F181" s="30">
        <f t="shared" si="5"/>
        <v>2.6168795328918941</v>
      </c>
    </row>
    <row r="182" spans="1:6">
      <c r="A182" s="28">
        <v>42185</v>
      </c>
      <c r="B182" s="30">
        <v>263.07</v>
      </c>
      <c r="C182" s="30">
        <v>25</v>
      </c>
      <c r="D182" s="31">
        <v>49402014931</v>
      </c>
      <c r="E182" s="30">
        <f t="shared" si="4"/>
        <v>1.018003397219285E-2</v>
      </c>
      <c r="F182" s="30">
        <f t="shared" si="5"/>
        <v>2.6780615370647731</v>
      </c>
    </row>
    <row r="183" spans="1:6">
      <c r="A183" s="28">
        <v>42186</v>
      </c>
      <c r="B183" s="30">
        <v>258.62</v>
      </c>
      <c r="C183" s="30">
        <v>25</v>
      </c>
      <c r="D183" s="31">
        <v>49402014931</v>
      </c>
      <c r="E183" s="30">
        <f t="shared" si="4"/>
        <v>1.018003397219285E-2</v>
      </c>
      <c r="F183" s="30">
        <f t="shared" si="5"/>
        <v>2.6327603858885151</v>
      </c>
    </row>
    <row r="184" spans="1:6">
      <c r="A184" s="28">
        <v>42187</v>
      </c>
      <c r="B184" s="30">
        <v>255.41</v>
      </c>
      <c r="C184" s="30">
        <v>25</v>
      </c>
      <c r="D184" s="31">
        <v>49402014931</v>
      </c>
      <c r="E184" s="30">
        <f t="shared" si="4"/>
        <v>1.018003397219285E-2</v>
      </c>
      <c r="F184" s="30">
        <f t="shared" si="5"/>
        <v>2.6000824768377759</v>
      </c>
    </row>
    <row r="185" spans="1:6">
      <c r="A185" s="28">
        <v>42188</v>
      </c>
      <c r="B185" s="30">
        <v>256.33999999999997</v>
      </c>
      <c r="C185" s="30">
        <v>25</v>
      </c>
      <c r="D185" s="31">
        <v>49402014931</v>
      </c>
      <c r="E185" s="30">
        <f t="shared" si="4"/>
        <v>1.018003397219285E-2</v>
      </c>
      <c r="F185" s="30">
        <f t="shared" si="5"/>
        <v>2.6095499084319149</v>
      </c>
    </row>
    <row r="186" spans="1:6">
      <c r="A186" s="28">
        <v>42189</v>
      </c>
      <c r="B186" s="30">
        <v>260.89</v>
      </c>
      <c r="C186" s="30">
        <v>25</v>
      </c>
      <c r="D186" s="31">
        <v>49402014931</v>
      </c>
      <c r="E186" s="30">
        <f t="shared" si="4"/>
        <v>1.018003397219285E-2</v>
      </c>
      <c r="F186" s="30">
        <f t="shared" si="5"/>
        <v>2.6558690630053925</v>
      </c>
    </row>
    <row r="187" spans="1:6">
      <c r="A187" s="28">
        <v>42190</v>
      </c>
      <c r="B187" s="30">
        <v>271.91000000000003</v>
      </c>
      <c r="C187" s="30">
        <v>25</v>
      </c>
      <c r="D187" s="31">
        <v>49402014931</v>
      </c>
      <c r="E187" s="30">
        <f t="shared" si="4"/>
        <v>1.018003397219285E-2</v>
      </c>
      <c r="F187" s="30">
        <f t="shared" si="5"/>
        <v>2.7680530373789582</v>
      </c>
    </row>
    <row r="188" spans="1:6">
      <c r="A188" s="28">
        <v>42191</v>
      </c>
      <c r="B188" s="30">
        <v>269.02999999999997</v>
      </c>
      <c r="C188" s="30">
        <v>25</v>
      </c>
      <c r="D188" s="31">
        <v>49402014931</v>
      </c>
      <c r="E188" s="30">
        <f t="shared" si="4"/>
        <v>1.018003397219285E-2</v>
      </c>
      <c r="F188" s="30">
        <f t="shared" si="5"/>
        <v>2.7387345395390423</v>
      </c>
    </row>
    <row r="189" spans="1:6">
      <c r="A189" s="28">
        <v>42192</v>
      </c>
      <c r="B189" s="30">
        <v>266.20999999999998</v>
      </c>
      <c r="C189" s="30">
        <v>25</v>
      </c>
      <c r="D189" s="31">
        <v>49402014931</v>
      </c>
      <c r="E189" s="30">
        <f t="shared" si="4"/>
        <v>1.018003397219285E-2</v>
      </c>
      <c r="F189" s="30">
        <f t="shared" si="5"/>
        <v>2.7100268437374586</v>
      </c>
    </row>
    <row r="190" spans="1:6">
      <c r="A190" s="28">
        <v>42193</v>
      </c>
      <c r="B190" s="30">
        <v>270.79000000000002</v>
      </c>
      <c r="C190" s="30">
        <v>25</v>
      </c>
      <c r="D190" s="31">
        <v>49402014931</v>
      </c>
      <c r="E190" s="30">
        <f t="shared" si="4"/>
        <v>1.018003397219285E-2</v>
      </c>
      <c r="F190" s="30">
        <f t="shared" si="5"/>
        <v>2.7566513993301021</v>
      </c>
    </row>
    <row r="191" spans="1:6">
      <c r="A191" s="28">
        <v>42194</v>
      </c>
      <c r="B191" s="30">
        <v>269.23</v>
      </c>
      <c r="C191" s="30">
        <v>25</v>
      </c>
      <c r="D191" s="31">
        <v>49402014931</v>
      </c>
      <c r="E191" s="30">
        <f t="shared" si="4"/>
        <v>1.018003397219285E-2</v>
      </c>
      <c r="F191" s="30">
        <f t="shared" si="5"/>
        <v>2.7407705463334815</v>
      </c>
    </row>
    <row r="192" spans="1:6">
      <c r="A192" s="28">
        <v>42195</v>
      </c>
      <c r="B192" s="30">
        <v>284.89</v>
      </c>
      <c r="C192" s="30">
        <v>25</v>
      </c>
      <c r="D192" s="31">
        <v>49402014931</v>
      </c>
      <c r="E192" s="30">
        <f t="shared" si="4"/>
        <v>1.018003397219285E-2</v>
      </c>
      <c r="F192" s="30">
        <f t="shared" si="5"/>
        <v>2.9001898783380211</v>
      </c>
    </row>
    <row r="193" spans="1:6">
      <c r="A193" s="28">
        <v>42196</v>
      </c>
      <c r="B193" s="30">
        <v>293.11</v>
      </c>
      <c r="C193" s="30">
        <v>25</v>
      </c>
      <c r="D193" s="31">
        <v>49402014931</v>
      </c>
      <c r="E193" s="30">
        <f t="shared" si="4"/>
        <v>1.018003397219285E-2</v>
      </c>
      <c r="F193" s="30">
        <f t="shared" si="5"/>
        <v>2.9838697575894466</v>
      </c>
    </row>
    <row r="194" spans="1:6">
      <c r="A194" s="28">
        <v>42197</v>
      </c>
      <c r="B194" s="30">
        <v>310.87</v>
      </c>
      <c r="C194" s="30">
        <v>25</v>
      </c>
      <c r="D194" s="31">
        <v>51076366303</v>
      </c>
      <c r="E194" s="30">
        <f t="shared" ref="E194:E257" si="6">1000000000000*C194*24*60*60/(D194*POWER(2,32))</f>
        <v>9.8463188886406643E-3</v>
      </c>
      <c r="F194" s="30">
        <f t="shared" ref="F194:F257" si="7">E194*B194</f>
        <v>3.0609251529117234</v>
      </c>
    </row>
    <row r="195" spans="1:6">
      <c r="A195" s="28">
        <v>42198</v>
      </c>
      <c r="B195" s="30">
        <v>292.05</v>
      </c>
      <c r="C195" s="30">
        <v>25</v>
      </c>
      <c r="D195" s="31">
        <v>51076366303</v>
      </c>
      <c r="E195" s="30">
        <f t="shared" si="6"/>
        <v>9.8463188886406643E-3</v>
      </c>
      <c r="F195" s="30">
        <f t="shared" si="7"/>
        <v>2.8756174314275063</v>
      </c>
    </row>
    <row r="196" spans="1:6">
      <c r="A196" s="28">
        <v>42199</v>
      </c>
      <c r="B196" s="30">
        <v>287.45999999999998</v>
      </c>
      <c r="C196" s="30">
        <v>25</v>
      </c>
      <c r="D196" s="31">
        <v>51076366303</v>
      </c>
      <c r="E196" s="30">
        <f t="shared" si="6"/>
        <v>9.8463188886406643E-3</v>
      </c>
      <c r="F196" s="30">
        <f t="shared" si="7"/>
        <v>2.8304228277286452</v>
      </c>
    </row>
    <row r="197" spans="1:6">
      <c r="A197" s="28">
        <v>42200</v>
      </c>
      <c r="B197" s="30">
        <v>285.83</v>
      </c>
      <c r="C197" s="30">
        <v>25</v>
      </c>
      <c r="D197" s="31">
        <v>51076366303</v>
      </c>
      <c r="E197" s="30">
        <f t="shared" si="6"/>
        <v>9.8463188886406643E-3</v>
      </c>
      <c r="F197" s="30">
        <f t="shared" si="7"/>
        <v>2.814373327940161</v>
      </c>
    </row>
    <row r="198" spans="1:6">
      <c r="A198" s="28">
        <v>42201</v>
      </c>
      <c r="B198" s="30">
        <v>278.08999999999997</v>
      </c>
      <c r="C198" s="30">
        <v>25</v>
      </c>
      <c r="D198" s="31">
        <v>51076366303</v>
      </c>
      <c r="E198" s="30">
        <f t="shared" si="6"/>
        <v>9.8463188886406643E-3</v>
      </c>
      <c r="F198" s="30">
        <f t="shared" si="7"/>
        <v>2.7381628197420822</v>
      </c>
    </row>
    <row r="199" spans="1:6">
      <c r="A199" s="28">
        <v>42202</v>
      </c>
      <c r="B199" s="30">
        <v>279.47000000000003</v>
      </c>
      <c r="C199" s="30">
        <v>25</v>
      </c>
      <c r="D199" s="31">
        <v>51076366303</v>
      </c>
      <c r="E199" s="30">
        <f t="shared" si="6"/>
        <v>9.8463188886406643E-3</v>
      </c>
      <c r="F199" s="30">
        <f t="shared" si="7"/>
        <v>2.7517507398084069</v>
      </c>
    </row>
    <row r="200" spans="1:6">
      <c r="A200" s="28">
        <v>42203</v>
      </c>
      <c r="B200" s="30">
        <v>274.89999999999998</v>
      </c>
      <c r="C200" s="30">
        <v>25</v>
      </c>
      <c r="D200" s="31">
        <v>51076366303</v>
      </c>
      <c r="E200" s="30">
        <f t="shared" si="6"/>
        <v>9.8463188886406643E-3</v>
      </c>
      <c r="F200" s="30">
        <f t="shared" si="7"/>
        <v>2.7067530624873184</v>
      </c>
    </row>
    <row r="201" spans="1:6">
      <c r="A201" s="28">
        <v>42204</v>
      </c>
      <c r="B201" s="30">
        <v>273.61</v>
      </c>
      <c r="C201" s="30">
        <v>25</v>
      </c>
      <c r="D201" s="31">
        <v>51076366303</v>
      </c>
      <c r="E201" s="30">
        <f t="shared" si="6"/>
        <v>9.8463188886406643E-3</v>
      </c>
      <c r="F201" s="30">
        <f t="shared" si="7"/>
        <v>2.6940513111209721</v>
      </c>
    </row>
    <row r="202" spans="1:6">
      <c r="A202" s="28">
        <v>42205</v>
      </c>
      <c r="B202" s="30">
        <v>278.98</v>
      </c>
      <c r="C202" s="30">
        <v>25</v>
      </c>
      <c r="D202" s="31">
        <v>51076366303</v>
      </c>
      <c r="E202" s="30">
        <f t="shared" si="6"/>
        <v>9.8463188886406643E-3</v>
      </c>
      <c r="F202" s="30">
        <f t="shared" si="7"/>
        <v>2.7469260435529725</v>
      </c>
    </row>
    <row r="203" spans="1:6">
      <c r="A203" s="28">
        <v>42206</v>
      </c>
      <c r="B203" s="30">
        <v>275.83</v>
      </c>
      <c r="C203" s="30">
        <v>25</v>
      </c>
      <c r="D203" s="31">
        <v>51076366303</v>
      </c>
      <c r="E203" s="30">
        <f t="shared" si="6"/>
        <v>9.8463188886406643E-3</v>
      </c>
      <c r="F203" s="30">
        <f t="shared" si="7"/>
        <v>2.7159101390537543</v>
      </c>
    </row>
    <row r="204" spans="1:6">
      <c r="A204" s="28">
        <v>42207</v>
      </c>
      <c r="B204" s="30">
        <v>277.22000000000003</v>
      </c>
      <c r="C204" s="30">
        <v>25</v>
      </c>
      <c r="D204" s="31">
        <v>51076366303</v>
      </c>
      <c r="E204" s="30">
        <f t="shared" si="6"/>
        <v>9.8463188886406643E-3</v>
      </c>
      <c r="F204" s="30">
        <f t="shared" si="7"/>
        <v>2.7295965223089653</v>
      </c>
    </row>
    <row r="205" spans="1:6">
      <c r="A205" s="28">
        <v>42208</v>
      </c>
      <c r="B205" s="30">
        <v>276.05</v>
      </c>
      <c r="C205" s="30">
        <v>25</v>
      </c>
      <c r="D205" s="31">
        <v>51076366303</v>
      </c>
      <c r="E205" s="30">
        <f t="shared" si="6"/>
        <v>9.8463188886406643E-3</v>
      </c>
      <c r="F205" s="30">
        <f t="shared" si="7"/>
        <v>2.7180763292092553</v>
      </c>
    </row>
    <row r="206" spans="1:6">
      <c r="A206" s="28">
        <v>42209</v>
      </c>
      <c r="B206" s="30">
        <v>288.27999999999997</v>
      </c>
      <c r="C206" s="30">
        <v>25</v>
      </c>
      <c r="D206" s="31">
        <v>51076366303</v>
      </c>
      <c r="E206" s="30">
        <f t="shared" si="6"/>
        <v>9.8463188886406643E-3</v>
      </c>
      <c r="F206" s="30">
        <f t="shared" si="7"/>
        <v>2.8384968092173306</v>
      </c>
    </row>
    <row r="207" spans="1:6">
      <c r="A207" s="28">
        <v>42210</v>
      </c>
      <c r="B207" s="30">
        <v>288.7</v>
      </c>
      <c r="C207" s="30">
        <v>25</v>
      </c>
      <c r="D207" s="31">
        <v>52278304845</v>
      </c>
      <c r="E207" s="30">
        <f t="shared" si="6"/>
        <v>9.6199406576676343E-3</v>
      </c>
      <c r="F207" s="30">
        <f t="shared" si="7"/>
        <v>2.7772768678686459</v>
      </c>
    </row>
    <row r="208" spans="1:6">
      <c r="A208" s="28">
        <v>42211</v>
      </c>
      <c r="B208" s="30">
        <v>292.69</v>
      </c>
      <c r="C208" s="30">
        <v>25</v>
      </c>
      <c r="D208" s="31">
        <v>52278304845</v>
      </c>
      <c r="E208" s="30">
        <f t="shared" si="6"/>
        <v>9.6199406576676343E-3</v>
      </c>
      <c r="F208" s="30">
        <f t="shared" si="7"/>
        <v>2.81566043109274</v>
      </c>
    </row>
    <row r="209" spans="1:6">
      <c r="A209" s="28">
        <v>42212</v>
      </c>
      <c r="B209" s="30">
        <v>293.62</v>
      </c>
      <c r="C209" s="30">
        <v>25</v>
      </c>
      <c r="D209" s="31">
        <v>52278304845</v>
      </c>
      <c r="E209" s="30">
        <f t="shared" si="6"/>
        <v>9.6199406576676343E-3</v>
      </c>
      <c r="F209" s="30">
        <f t="shared" si="7"/>
        <v>2.8246069759043708</v>
      </c>
    </row>
    <row r="210" spans="1:6">
      <c r="A210" s="28">
        <v>42213</v>
      </c>
      <c r="B210" s="30">
        <v>294.43</v>
      </c>
      <c r="C210" s="30">
        <v>25</v>
      </c>
      <c r="D210" s="31">
        <v>52278304845</v>
      </c>
      <c r="E210" s="30">
        <f t="shared" si="6"/>
        <v>9.6199406576676343E-3</v>
      </c>
      <c r="F210" s="30">
        <f t="shared" si="7"/>
        <v>2.8323991278370815</v>
      </c>
    </row>
    <row r="211" spans="1:6">
      <c r="A211" s="28">
        <v>42214</v>
      </c>
      <c r="B211" s="30">
        <v>289.58999999999997</v>
      </c>
      <c r="C211" s="30">
        <v>25</v>
      </c>
      <c r="D211" s="31">
        <v>52278304845</v>
      </c>
      <c r="E211" s="30">
        <f t="shared" si="6"/>
        <v>9.6199406576676343E-3</v>
      </c>
      <c r="F211" s="30">
        <f t="shared" si="7"/>
        <v>2.78583861505397</v>
      </c>
    </row>
    <row r="212" spans="1:6">
      <c r="A212" s="28">
        <v>42215</v>
      </c>
      <c r="B212" s="30">
        <v>287.72000000000003</v>
      </c>
      <c r="C212" s="30">
        <v>25</v>
      </c>
      <c r="D212" s="31">
        <v>52278304845</v>
      </c>
      <c r="E212" s="30">
        <f t="shared" si="6"/>
        <v>9.6199406576676343E-3</v>
      </c>
      <c r="F212" s="30">
        <f t="shared" si="7"/>
        <v>2.7678493260241321</v>
      </c>
    </row>
    <row r="213" spans="1:6">
      <c r="A213" s="28">
        <v>42216</v>
      </c>
      <c r="B213" s="30">
        <v>284.64999999999998</v>
      </c>
      <c r="C213" s="30">
        <v>25</v>
      </c>
      <c r="D213" s="31">
        <v>52278304845</v>
      </c>
      <c r="E213" s="30">
        <f t="shared" si="6"/>
        <v>9.6199406576676343E-3</v>
      </c>
      <c r="F213" s="30">
        <f t="shared" si="7"/>
        <v>2.7383161082050917</v>
      </c>
    </row>
    <row r="214" spans="1:6">
      <c r="A214" s="28">
        <v>42217</v>
      </c>
      <c r="B214" s="30">
        <v>281.60000000000002</v>
      </c>
      <c r="C214" s="30">
        <v>25</v>
      </c>
      <c r="D214" s="31">
        <v>52278304845</v>
      </c>
      <c r="E214" s="30">
        <f t="shared" si="6"/>
        <v>9.6199406576676343E-3</v>
      </c>
      <c r="F214" s="30">
        <f t="shared" si="7"/>
        <v>2.708975289199206</v>
      </c>
    </row>
    <row r="215" spans="1:6">
      <c r="A215" s="28">
        <v>42218</v>
      </c>
      <c r="B215" s="30">
        <v>282.61</v>
      </c>
      <c r="C215" s="30">
        <v>25</v>
      </c>
      <c r="D215" s="31">
        <v>52278304845</v>
      </c>
      <c r="E215" s="30">
        <f t="shared" si="6"/>
        <v>9.6199406576676343E-3</v>
      </c>
      <c r="F215" s="30">
        <f t="shared" si="7"/>
        <v>2.7186914292634503</v>
      </c>
    </row>
    <row r="216" spans="1:6">
      <c r="A216" s="28">
        <v>42219</v>
      </c>
      <c r="B216" s="30">
        <v>281.23</v>
      </c>
      <c r="C216" s="30">
        <v>25</v>
      </c>
      <c r="D216" s="31">
        <v>52278304845</v>
      </c>
      <c r="E216" s="30">
        <f t="shared" si="6"/>
        <v>9.6199406576676343E-3</v>
      </c>
      <c r="F216" s="30">
        <f t="shared" si="7"/>
        <v>2.7054159111558689</v>
      </c>
    </row>
    <row r="217" spans="1:6">
      <c r="A217" s="28">
        <v>42220</v>
      </c>
      <c r="B217" s="30">
        <v>285.22000000000003</v>
      </c>
      <c r="C217" s="30">
        <v>25</v>
      </c>
      <c r="D217" s="31">
        <v>52278304845</v>
      </c>
      <c r="E217" s="30">
        <f t="shared" si="6"/>
        <v>9.6199406576676343E-3</v>
      </c>
      <c r="F217" s="30">
        <f t="shared" si="7"/>
        <v>2.743799474379963</v>
      </c>
    </row>
    <row r="218" spans="1:6">
      <c r="A218" s="28">
        <v>42221</v>
      </c>
      <c r="B218" s="30">
        <v>281.88</v>
      </c>
      <c r="C218" s="30">
        <v>25</v>
      </c>
      <c r="D218" s="31">
        <v>52278304845</v>
      </c>
      <c r="E218" s="30">
        <f t="shared" si="6"/>
        <v>9.6199406576676343E-3</v>
      </c>
      <c r="F218" s="30">
        <f t="shared" si="7"/>
        <v>2.7116688725833527</v>
      </c>
    </row>
    <row r="219" spans="1:6">
      <c r="A219" s="28">
        <v>42222</v>
      </c>
      <c r="B219" s="30">
        <v>278.58</v>
      </c>
      <c r="C219" s="30">
        <v>25</v>
      </c>
      <c r="D219" s="31">
        <v>52278304845</v>
      </c>
      <c r="E219" s="30">
        <f t="shared" si="6"/>
        <v>9.6199406576676343E-3</v>
      </c>
      <c r="F219" s="30">
        <f t="shared" si="7"/>
        <v>2.6799230684130495</v>
      </c>
    </row>
    <row r="220" spans="1:6">
      <c r="A220" s="28">
        <v>42223</v>
      </c>
      <c r="B220" s="30">
        <v>279.58</v>
      </c>
      <c r="C220" s="30">
        <v>25</v>
      </c>
      <c r="D220" s="31">
        <v>52278304845</v>
      </c>
      <c r="E220" s="30">
        <f t="shared" si="6"/>
        <v>9.6199406576676343E-3</v>
      </c>
      <c r="F220" s="30">
        <f t="shared" si="7"/>
        <v>2.6895430090707171</v>
      </c>
    </row>
    <row r="221" spans="1:6">
      <c r="A221" s="28">
        <v>42224</v>
      </c>
      <c r="B221" s="30">
        <v>261</v>
      </c>
      <c r="C221" s="30">
        <v>25</v>
      </c>
      <c r="D221" s="31">
        <v>52699842409</v>
      </c>
      <c r="E221" s="30">
        <f t="shared" si="6"/>
        <v>9.5429922994697894E-3</v>
      </c>
      <c r="F221" s="30">
        <f t="shared" si="7"/>
        <v>2.490720990161615</v>
      </c>
    </row>
    <row r="222" spans="1:6">
      <c r="A222" s="28">
        <v>42225</v>
      </c>
      <c r="B222" s="30">
        <v>265.08</v>
      </c>
      <c r="C222" s="30">
        <v>25</v>
      </c>
      <c r="D222" s="31">
        <v>52699842409</v>
      </c>
      <c r="E222" s="30">
        <f t="shared" si="6"/>
        <v>9.5429922994697894E-3</v>
      </c>
      <c r="F222" s="30">
        <f t="shared" si="7"/>
        <v>2.5296563987434517</v>
      </c>
    </row>
    <row r="223" spans="1:6">
      <c r="A223" s="28">
        <v>42226</v>
      </c>
      <c r="B223" s="30">
        <v>264.47000000000003</v>
      </c>
      <c r="C223" s="30">
        <v>25</v>
      </c>
      <c r="D223" s="31">
        <v>52699842409</v>
      </c>
      <c r="E223" s="30">
        <f t="shared" si="6"/>
        <v>9.5429922994697894E-3</v>
      </c>
      <c r="F223" s="30">
        <f t="shared" si="7"/>
        <v>2.5238351734407756</v>
      </c>
    </row>
    <row r="224" spans="1:6">
      <c r="A224" s="28">
        <v>42227</v>
      </c>
      <c r="B224" s="30">
        <v>270.39</v>
      </c>
      <c r="C224" s="30">
        <v>25</v>
      </c>
      <c r="D224" s="31">
        <v>52699842409</v>
      </c>
      <c r="E224" s="30">
        <f t="shared" si="6"/>
        <v>9.5429922994697894E-3</v>
      </c>
      <c r="F224" s="30">
        <f t="shared" si="7"/>
        <v>2.5803296878536361</v>
      </c>
    </row>
    <row r="225" spans="1:6">
      <c r="A225" s="28">
        <v>42228</v>
      </c>
      <c r="B225" s="30">
        <v>266.38</v>
      </c>
      <c r="C225" s="30">
        <v>25</v>
      </c>
      <c r="D225" s="31">
        <v>52699842409</v>
      </c>
      <c r="E225" s="30">
        <f t="shared" si="6"/>
        <v>9.5429922994697894E-3</v>
      </c>
      <c r="F225" s="30">
        <f t="shared" si="7"/>
        <v>2.5420622887327626</v>
      </c>
    </row>
    <row r="226" spans="1:6">
      <c r="A226" s="28">
        <v>42229</v>
      </c>
      <c r="B226" s="30">
        <v>264.08</v>
      </c>
      <c r="C226" s="30">
        <v>25</v>
      </c>
      <c r="D226" s="31">
        <v>52699842409</v>
      </c>
      <c r="E226" s="30">
        <f t="shared" si="6"/>
        <v>9.5429922994697894E-3</v>
      </c>
      <c r="F226" s="30">
        <f t="shared" si="7"/>
        <v>2.5201134064439819</v>
      </c>
    </row>
    <row r="227" spans="1:6">
      <c r="A227" s="28">
        <v>42230</v>
      </c>
      <c r="B227" s="30">
        <v>265.68</v>
      </c>
      <c r="C227" s="30">
        <v>25</v>
      </c>
      <c r="D227" s="31">
        <v>52699842409</v>
      </c>
      <c r="E227" s="30">
        <f t="shared" si="6"/>
        <v>9.5429922994697894E-3</v>
      </c>
      <c r="F227" s="30">
        <f t="shared" si="7"/>
        <v>2.5353821941231338</v>
      </c>
    </row>
    <row r="228" spans="1:6">
      <c r="A228" s="28">
        <v>42231</v>
      </c>
      <c r="B228" s="30">
        <v>261.55</v>
      </c>
      <c r="C228" s="30">
        <v>25</v>
      </c>
      <c r="D228" s="31">
        <v>52699842409</v>
      </c>
      <c r="E228" s="30">
        <f t="shared" si="6"/>
        <v>9.5429922994697894E-3</v>
      </c>
      <c r="F228" s="30">
        <f t="shared" si="7"/>
        <v>2.4959696359263237</v>
      </c>
    </row>
    <row r="229" spans="1:6">
      <c r="A229" s="28">
        <v>42232</v>
      </c>
      <c r="B229" s="30">
        <v>258.51</v>
      </c>
      <c r="C229" s="30">
        <v>25</v>
      </c>
      <c r="D229" s="31">
        <v>52699842409</v>
      </c>
      <c r="E229" s="30">
        <f t="shared" si="6"/>
        <v>9.5429922994697894E-3</v>
      </c>
      <c r="F229" s="30">
        <f t="shared" si="7"/>
        <v>2.4669589393359352</v>
      </c>
    </row>
    <row r="230" spans="1:6">
      <c r="A230" s="28">
        <v>42233</v>
      </c>
      <c r="B230" s="30">
        <v>257.98</v>
      </c>
      <c r="C230" s="30">
        <v>25</v>
      </c>
      <c r="D230" s="31">
        <v>52699842409</v>
      </c>
      <c r="E230" s="30">
        <f t="shared" si="6"/>
        <v>9.5429922994697894E-3</v>
      </c>
      <c r="F230" s="30">
        <f t="shared" si="7"/>
        <v>2.4619011534172164</v>
      </c>
    </row>
    <row r="231" spans="1:6">
      <c r="A231" s="28">
        <v>42234</v>
      </c>
      <c r="B231" s="30">
        <v>211.08</v>
      </c>
      <c r="C231" s="30">
        <v>25</v>
      </c>
      <c r="D231" s="31">
        <v>52699842409</v>
      </c>
      <c r="E231" s="30">
        <f t="shared" si="6"/>
        <v>9.5429922994697894E-3</v>
      </c>
      <c r="F231" s="30">
        <f t="shared" si="7"/>
        <v>2.0143348145720834</v>
      </c>
    </row>
    <row r="232" spans="1:6">
      <c r="A232" s="28">
        <v>42235</v>
      </c>
      <c r="B232" s="30">
        <v>226.68</v>
      </c>
      <c r="C232" s="30">
        <v>25</v>
      </c>
      <c r="D232" s="31">
        <v>52699842409</v>
      </c>
      <c r="E232" s="30">
        <f t="shared" si="6"/>
        <v>9.5429922994697894E-3</v>
      </c>
      <c r="F232" s="30">
        <f t="shared" si="7"/>
        <v>2.1632054944438117</v>
      </c>
    </row>
    <row r="233" spans="1:6">
      <c r="A233" s="28">
        <v>42236</v>
      </c>
      <c r="B233" s="30">
        <v>235.35</v>
      </c>
      <c r="C233" s="30">
        <v>25</v>
      </c>
      <c r="D233" s="31">
        <v>52699842409</v>
      </c>
      <c r="E233" s="30">
        <f t="shared" si="6"/>
        <v>9.5429922994697894E-3</v>
      </c>
      <c r="F233" s="30">
        <f t="shared" si="7"/>
        <v>2.2459432376802151</v>
      </c>
    </row>
    <row r="234" spans="1:6">
      <c r="A234" s="28">
        <v>42237</v>
      </c>
      <c r="B234" s="30">
        <v>232.57</v>
      </c>
      <c r="C234" s="30">
        <v>25</v>
      </c>
      <c r="D234" s="31">
        <v>52699842409</v>
      </c>
      <c r="E234" s="30">
        <f t="shared" si="6"/>
        <v>9.5429922994697894E-3</v>
      </c>
      <c r="F234" s="30">
        <f t="shared" si="7"/>
        <v>2.2194137190876888</v>
      </c>
    </row>
    <row r="235" spans="1:6">
      <c r="A235" s="28">
        <v>42238</v>
      </c>
      <c r="B235" s="30">
        <v>230.39</v>
      </c>
      <c r="C235" s="30">
        <v>25</v>
      </c>
      <c r="D235" s="31">
        <v>54256630327</v>
      </c>
      <c r="E235" s="30">
        <f t="shared" si="6"/>
        <v>9.2691747950681466E-3</v>
      </c>
      <c r="F235" s="30">
        <f t="shared" si="7"/>
        <v>2.1355251810357503</v>
      </c>
    </row>
    <row r="236" spans="1:6">
      <c r="A236" s="28">
        <v>42239</v>
      </c>
      <c r="B236" s="30">
        <v>228.17</v>
      </c>
      <c r="C236" s="30">
        <v>25</v>
      </c>
      <c r="D236" s="31">
        <v>54256630327</v>
      </c>
      <c r="E236" s="30">
        <f t="shared" si="6"/>
        <v>9.2691747950681466E-3</v>
      </c>
      <c r="F236" s="30">
        <f t="shared" si="7"/>
        <v>2.114947612990699</v>
      </c>
    </row>
    <row r="237" spans="1:6">
      <c r="A237" s="28">
        <v>42240</v>
      </c>
      <c r="B237" s="30">
        <v>210.49</v>
      </c>
      <c r="C237" s="30">
        <v>25</v>
      </c>
      <c r="D237" s="31">
        <v>54256630327</v>
      </c>
      <c r="E237" s="30">
        <f t="shared" si="6"/>
        <v>9.2691747950681466E-3</v>
      </c>
      <c r="F237" s="30">
        <f t="shared" si="7"/>
        <v>1.9510686026138941</v>
      </c>
    </row>
    <row r="238" spans="1:6">
      <c r="A238" s="28">
        <v>42241</v>
      </c>
      <c r="B238" s="30">
        <v>221.61</v>
      </c>
      <c r="C238" s="30">
        <v>25</v>
      </c>
      <c r="D238" s="31">
        <v>54256630327</v>
      </c>
      <c r="E238" s="30">
        <f t="shared" si="6"/>
        <v>9.2691747950681466E-3</v>
      </c>
      <c r="F238" s="30">
        <f t="shared" si="7"/>
        <v>2.0541418263350519</v>
      </c>
    </row>
    <row r="239" spans="1:6">
      <c r="A239" s="28">
        <v>42242</v>
      </c>
      <c r="B239" s="30">
        <v>225.83</v>
      </c>
      <c r="C239" s="30">
        <v>25</v>
      </c>
      <c r="D239" s="31">
        <v>54256630327</v>
      </c>
      <c r="E239" s="30">
        <f t="shared" si="6"/>
        <v>9.2691747950681466E-3</v>
      </c>
      <c r="F239" s="30">
        <f t="shared" si="7"/>
        <v>2.0932577439702396</v>
      </c>
    </row>
    <row r="240" spans="1:6">
      <c r="A240" s="28">
        <v>42243</v>
      </c>
      <c r="B240" s="30">
        <v>224.77</v>
      </c>
      <c r="C240" s="30">
        <v>25</v>
      </c>
      <c r="D240" s="31">
        <v>54256630327</v>
      </c>
      <c r="E240" s="30">
        <f t="shared" si="6"/>
        <v>9.2691747950681466E-3</v>
      </c>
      <c r="F240" s="30">
        <f t="shared" si="7"/>
        <v>2.0834324186874675</v>
      </c>
    </row>
    <row r="241" spans="1:6">
      <c r="A241" s="28">
        <v>42244</v>
      </c>
      <c r="B241" s="30">
        <v>231.4</v>
      </c>
      <c r="C241" s="30">
        <v>25</v>
      </c>
      <c r="D241" s="31">
        <v>54256630327</v>
      </c>
      <c r="E241" s="30">
        <f t="shared" si="6"/>
        <v>9.2691747950681466E-3</v>
      </c>
      <c r="F241" s="30">
        <f t="shared" si="7"/>
        <v>2.1448870475787691</v>
      </c>
    </row>
    <row r="242" spans="1:6">
      <c r="A242" s="28">
        <v>42245</v>
      </c>
      <c r="B242" s="30">
        <v>229.78</v>
      </c>
      <c r="C242" s="30">
        <v>25</v>
      </c>
      <c r="D242" s="31">
        <v>54256630327</v>
      </c>
      <c r="E242" s="30">
        <f t="shared" si="6"/>
        <v>9.2691747950681466E-3</v>
      </c>
      <c r="F242" s="30">
        <f t="shared" si="7"/>
        <v>2.1298709844107586</v>
      </c>
    </row>
    <row r="243" spans="1:6">
      <c r="A243" s="28">
        <v>42246</v>
      </c>
      <c r="B243" s="30">
        <v>228.76</v>
      </c>
      <c r="C243" s="30">
        <v>25</v>
      </c>
      <c r="D243" s="31">
        <v>54256630327</v>
      </c>
      <c r="E243" s="30">
        <f t="shared" si="6"/>
        <v>9.2691747950681466E-3</v>
      </c>
      <c r="F243" s="30">
        <f t="shared" si="7"/>
        <v>2.1204164261197893</v>
      </c>
    </row>
    <row r="244" spans="1:6">
      <c r="A244" s="28">
        <v>42247</v>
      </c>
      <c r="B244" s="30">
        <v>230.06</v>
      </c>
      <c r="C244" s="30">
        <v>25</v>
      </c>
      <c r="D244" s="31">
        <v>54256630327</v>
      </c>
      <c r="E244" s="30">
        <f t="shared" si="6"/>
        <v>9.2691747950681466E-3</v>
      </c>
      <c r="F244" s="30">
        <f t="shared" si="7"/>
        <v>2.1324663533533776</v>
      </c>
    </row>
    <row r="245" spans="1:6">
      <c r="A245" s="28">
        <v>42248</v>
      </c>
      <c r="B245" s="30">
        <v>228.12</v>
      </c>
      <c r="C245" s="30">
        <v>25</v>
      </c>
      <c r="D245" s="31">
        <v>54256630327</v>
      </c>
      <c r="E245" s="30">
        <f t="shared" si="6"/>
        <v>9.2691747950681466E-3</v>
      </c>
      <c r="F245" s="30">
        <f t="shared" si="7"/>
        <v>2.1144841542509458</v>
      </c>
    </row>
    <row r="246" spans="1:6">
      <c r="A246" s="28">
        <v>42249</v>
      </c>
      <c r="B246" s="30">
        <v>229.28</v>
      </c>
      <c r="C246" s="30">
        <v>25</v>
      </c>
      <c r="D246" s="31">
        <v>54256630327</v>
      </c>
      <c r="E246" s="30">
        <f t="shared" si="6"/>
        <v>9.2691747950681466E-3</v>
      </c>
      <c r="F246" s="30">
        <f t="shared" si="7"/>
        <v>2.1252363970132246</v>
      </c>
    </row>
    <row r="247" spans="1:6">
      <c r="A247" s="28">
        <v>42250</v>
      </c>
      <c r="B247" s="30">
        <v>227.18</v>
      </c>
      <c r="C247" s="30">
        <v>25</v>
      </c>
      <c r="D247" s="31">
        <v>54256630327</v>
      </c>
      <c r="E247" s="30">
        <f t="shared" si="6"/>
        <v>9.2691747950681466E-3</v>
      </c>
      <c r="F247" s="30">
        <f t="shared" si="7"/>
        <v>2.1057711299435815</v>
      </c>
    </row>
    <row r="248" spans="1:6">
      <c r="A248" s="28">
        <v>42251</v>
      </c>
      <c r="B248" s="30">
        <v>230.3</v>
      </c>
      <c r="C248" s="30">
        <v>25</v>
      </c>
      <c r="D248" s="31">
        <v>56957648455</v>
      </c>
      <c r="E248" s="30">
        <f t="shared" si="6"/>
        <v>8.8296164594943057E-3</v>
      </c>
      <c r="F248" s="30">
        <f t="shared" si="7"/>
        <v>2.0334606706215386</v>
      </c>
    </row>
    <row r="249" spans="1:6">
      <c r="A249" s="28">
        <v>42252</v>
      </c>
      <c r="B249" s="30">
        <v>235.02</v>
      </c>
      <c r="C249" s="30">
        <v>25</v>
      </c>
      <c r="D249" s="31">
        <v>56957648455</v>
      </c>
      <c r="E249" s="30">
        <f t="shared" si="6"/>
        <v>8.8296164594943057E-3</v>
      </c>
      <c r="F249" s="30">
        <f t="shared" si="7"/>
        <v>2.0751364603103517</v>
      </c>
    </row>
    <row r="250" spans="1:6">
      <c r="A250" s="28">
        <v>42253</v>
      </c>
      <c r="B250" s="30">
        <v>239.84</v>
      </c>
      <c r="C250" s="30">
        <v>25</v>
      </c>
      <c r="D250" s="31">
        <v>56957648455</v>
      </c>
      <c r="E250" s="30">
        <f t="shared" si="6"/>
        <v>8.8296164594943057E-3</v>
      </c>
      <c r="F250" s="30">
        <f t="shared" si="7"/>
        <v>2.1176952116451142</v>
      </c>
    </row>
    <row r="251" spans="1:6">
      <c r="A251" s="28">
        <v>42254</v>
      </c>
      <c r="B251" s="30">
        <v>239.85</v>
      </c>
      <c r="C251" s="30">
        <v>25</v>
      </c>
      <c r="D251" s="31">
        <v>56957648455</v>
      </c>
      <c r="E251" s="30">
        <f t="shared" si="6"/>
        <v>8.8296164594943057E-3</v>
      </c>
      <c r="F251" s="30">
        <f t="shared" si="7"/>
        <v>2.1177835078097091</v>
      </c>
    </row>
    <row r="252" spans="1:6">
      <c r="A252" s="28">
        <v>42255</v>
      </c>
      <c r="B252" s="30">
        <v>243.61</v>
      </c>
      <c r="C252" s="30">
        <v>25</v>
      </c>
      <c r="D252" s="31">
        <v>56957648455</v>
      </c>
      <c r="E252" s="30">
        <f t="shared" si="6"/>
        <v>8.8296164594943057E-3</v>
      </c>
      <c r="F252" s="30">
        <f t="shared" si="7"/>
        <v>2.1509828656974079</v>
      </c>
    </row>
    <row r="253" spans="1:6">
      <c r="A253" s="28">
        <v>42256</v>
      </c>
      <c r="B253" s="30">
        <v>238.17</v>
      </c>
      <c r="C253" s="30">
        <v>25</v>
      </c>
      <c r="D253" s="31">
        <v>56957648455</v>
      </c>
      <c r="E253" s="30">
        <f t="shared" si="6"/>
        <v>8.8296164594943057E-3</v>
      </c>
      <c r="F253" s="30">
        <f t="shared" si="7"/>
        <v>2.1029497521577585</v>
      </c>
    </row>
    <row r="254" spans="1:6">
      <c r="A254" s="28">
        <v>42257</v>
      </c>
      <c r="B254" s="30">
        <v>238.48</v>
      </c>
      <c r="C254" s="30">
        <v>25</v>
      </c>
      <c r="D254" s="31">
        <v>56957648455</v>
      </c>
      <c r="E254" s="30">
        <f t="shared" si="6"/>
        <v>8.8296164594943057E-3</v>
      </c>
      <c r="F254" s="30">
        <f t="shared" si="7"/>
        <v>2.105686933260202</v>
      </c>
    </row>
    <row r="255" spans="1:6">
      <c r="A255" s="28">
        <v>42258</v>
      </c>
      <c r="B255" s="30">
        <v>240.11</v>
      </c>
      <c r="C255" s="30">
        <v>25</v>
      </c>
      <c r="D255" s="31">
        <v>56957648455</v>
      </c>
      <c r="E255" s="30">
        <f t="shared" si="6"/>
        <v>8.8296164594943057E-3</v>
      </c>
      <c r="F255" s="30">
        <f t="shared" si="7"/>
        <v>2.1200792080891779</v>
      </c>
    </row>
    <row r="256" spans="1:6">
      <c r="A256" s="28">
        <v>42259</v>
      </c>
      <c r="B256" s="30">
        <v>235.23</v>
      </c>
      <c r="C256" s="30">
        <v>25</v>
      </c>
      <c r="D256" s="31">
        <v>56957648455</v>
      </c>
      <c r="E256" s="30">
        <f t="shared" si="6"/>
        <v>8.8296164594943057E-3</v>
      </c>
      <c r="F256" s="30">
        <f t="shared" si="7"/>
        <v>2.0769906797668454</v>
      </c>
    </row>
    <row r="257" spans="1:6">
      <c r="A257" s="28">
        <v>42260</v>
      </c>
      <c r="B257" s="30">
        <v>230.51</v>
      </c>
      <c r="C257" s="30">
        <v>25</v>
      </c>
      <c r="D257" s="31">
        <v>56957648455</v>
      </c>
      <c r="E257" s="30">
        <f t="shared" si="6"/>
        <v>8.8296164594943057E-3</v>
      </c>
      <c r="F257" s="30">
        <f t="shared" si="7"/>
        <v>2.0353148900780322</v>
      </c>
    </row>
    <row r="258" spans="1:6">
      <c r="A258" s="28">
        <v>42261</v>
      </c>
      <c r="B258" s="30">
        <v>230.64</v>
      </c>
      <c r="C258" s="30">
        <v>25</v>
      </c>
      <c r="D258" s="31">
        <v>56957648455</v>
      </c>
      <c r="E258" s="30">
        <f t="shared" ref="E258:E321" si="8">1000000000000*C258*24*60*60/(D258*POWER(2,32))</f>
        <v>8.8296164594943057E-3</v>
      </c>
      <c r="F258" s="30">
        <f t="shared" ref="F258:F321" si="9">E258*B258</f>
        <v>2.0364627402177664</v>
      </c>
    </row>
    <row r="259" spans="1:6">
      <c r="A259" s="28">
        <v>42262</v>
      </c>
      <c r="B259" s="30">
        <v>230.3</v>
      </c>
      <c r="C259" s="30">
        <v>25</v>
      </c>
      <c r="D259" s="31">
        <v>56957648455</v>
      </c>
      <c r="E259" s="30">
        <f t="shared" si="8"/>
        <v>8.8296164594943057E-3</v>
      </c>
      <c r="F259" s="30">
        <f t="shared" si="9"/>
        <v>2.0334606706215386</v>
      </c>
    </row>
    <row r="260" spans="1:6">
      <c r="A260" s="28">
        <v>42263</v>
      </c>
      <c r="B260" s="30">
        <v>229.09</v>
      </c>
      <c r="C260" s="30">
        <v>25</v>
      </c>
      <c r="D260" s="31">
        <v>56957648455</v>
      </c>
      <c r="E260" s="30">
        <f t="shared" si="8"/>
        <v>8.8296164594943057E-3</v>
      </c>
      <c r="F260" s="30">
        <f t="shared" si="9"/>
        <v>2.0227768347055504</v>
      </c>
    </row>
    <row r="261" spans="1:6">
      <c r="A261" s="28">
        <v>42264</v>
      </c>
      <c r="B261" s="30">
        <v>229.81</v>
      </c>
      <c r="C261" s="30">
        <v>25</v>
      </c>
      <c r="D261" s="31">
        <v>56957648455</v>
      </c>
      <c r="E261" s="30">
        <f t="shared" si="8"/>
        <v>8.8296164594943057E-3</v>
      </c>
      <c r="F261" s="30">
        <f t="shared" si="9"/>
        <v>2.0291341585563862</v>
      </c>
    </row>
    <row r="262" spans="1:6">
      <c r="A262" s="28">
        <v>42265</v>
      </c>
      <c r="B262" s="30">
        <v>232.98</v>
      </c>
      <c r="C262" s="30">
        <v>25</v>
      </c>
      <c r="D262" s="31">
        <v>59335351233</v>
      </c>
      <c r="E262" s="30">
        <f t="shared" si="8"/>
        <v>8.475793600976566E-3</v>
      </c>
      <c r="F262" s="30">
        <f t="shared" si="9"/>
        <v>1.9746903931555202</v>
      </c>
    </row>
    <row r="263" spans="1:6">
      <c r="A263" s="28">
        <v>42266</v>
      </c>
      <c r="B263" s="30">
        <v>231.49</v>
      </c>
      <c r="C263" s="30">
        <v>25</v>
      </c>
      <c r="D263" s="31">
        <v>59335351233</v>
      </c>
      <c r="E263" s="30">
        <f t="shared" si="8"/>
        <v>8.475793600976566E-3</v>
      </c>
      <c r="F263" s="30">
        <f t="shared" si="9"/>
        <v>1.9620614606900653</v>
      </c>
    </row>
    <row r="264" spans="1:6">
      <c r="A264" s="28">
        <v>42267</v>
      </c>
      <c r="B264" s="30">
        <v>231.21</v>
      </c>
      <c r="C264" s="30">
        <v>25</v>
      </c>
      <c r="D264" s="31">
        <v>59335351233</v>
      </c>
      <c r="E264" s="30">
        <f t="shared" si="8"/>
        <v>8.475793600976566E-3</v>
      </c>
      <c r="F264" s="30">
        <f t="shared" si="9"/>
        <v>1.959688238481792</v>
      </c>
    </row>
    <row r="265" spans="1:6">
      <c r="A265" s="28">
        <v>42268</v>
      </c>
      <c r="B265" s="30">
        <v>227.09</v>
      </c>
      <c r="C265" s="30">
        <v>25</v>
      </c>
      <c r="D265" s="31">
        <v>59335351233</v>
      </c>
      <c r="E265" s="30">
        <f t="shared" si="8"/>
        <v>8.475793600976566E-3</v>
      </c>
      <c r="F265" s="30">
        <f t="shared" si="9"/>
        <v>1.9247679688457684</v>
      </c>
    </row>
    <row r="266" spans="1:6">
      <c r="A266" s="28">
        <v>42269</v>
      </c>
      <c r="B266" s="30">
        <v>230.62</v>
      </c>
      <c r="C266" s="30">
        <v>25</v>
      </c>
      <c r="D266" s="31">
        <v>59335351233</v>
      </c>
      <c r="E266" s="30">
        <f t="shared" si="8"/>
        <v>8.475793600976566E-3</v>
      </c>
      <c r="F266" s="30">
        <f t="shared" si="9"/>
        <v>1.9546875202572156</v>
      </c>
    </row>
    <row r="267" spans="1:6">
      <c r="A267" s="28">
        <v>42270</v>
      </c>
      <c r="B267" s="30">
        <v>230.28</v>
      </c>
      <c r="C267" s="30">
        <v>25</v>
      </c>
      <c r="D267" s="31">
        <v>59335351233</v>
      </c>
      <c r="E267" s="30">
        <f t="shared" si="8"/>
        <v>8.475793600976566E-3</v>
      </c>
      <c r="F267" s="30">
        <f t="shared" si="9"/>
        <v>1.9518057504328836</v>
      </c>
    </row>
    <row r="268" spans="1:6">
      <c r="A268" s="28">
        <v>42271</v>
      </c>
      <c r="B268" s="30">
        <v>234.53</v>
      </c>
      <c r="C268" s="30">
        <v>25</v>
      </c>
      <c r="D268" s="31">
        <v>59335351233</v>
      </c>
      <c r="E268" s="30">
        <f t="shared" si="8"/>
        <v>8.475793600976566E-3</v>
      </c>
      <c r="F268" s="30">
        <f t="shared" si="9"/>
        <v>1.987827873237034</v>
      </c>
    </row>
    <row r="269" spans="1:6">
      <c r="A269" s="28">
        <v>42272</v>
      </c>
      <c r="B269" s="30">
        <v>235.14</v>
      </c>
      <c r="C269" s="30">
        <v>25</v>
      </c>
      <c r="D269" s="31">
        <v>59335351233</v>
      </c>
      <c r="E269" s="30">
        <f t="shared" si="8"/>
        <v>8.475793600976566E-3</v>
      </c>
      <c r="F269" s="30">
        <f t="shared" si="9"/>
        <v>1.9929981073336296</v>
      </c>
    </row>
    <row r="270" spans="1:6">
      <c r="A270" s="28">
        <v>42273</v>
      </c>
      <c r="B270" s="30">
        <v>234.34</v>
      </c>
      <c r="C270" s="30">
        <v>25</v>
      </c>
      <c r="D270" s="31">
        <v>59335351233</v>
      </c>
      <c r="E270" s="30">
        <f t="shared" si="8"/>
        <v>8.475793600976566E-3</v>
      </c>
      <c r="F270" s="30">
        <f t="shared" si="9"/>
        <v>1.9862174724528485</v>
      </c>
    </row>
    <row r="271" spans="1:6">
      <c r="A271" s="28">
        <v>42274</v>
      </c>
      <c r="B271" s="30">
        <v>232.76</v>
      </c>
      <c r="C271" s="30">
        <v>25</v>
      </c>
      <c r="D271" s="31">
        <v>59335351233</v>
      </c>
      <c r="E271" s="30">
        <f t="shared" si="8"/>
        <v>8.475793600976566E-3</v>
      </c>
      <c r="F271" s="30">
        <f t="shared" si="9"/>
        <v>1.9728257185633054</v>
      </c>
    </row>
    <row r="272" spans="1:6">
      <c r="A272" s="28">
        <v>42275</v>
      </c>
      <c r="B272" s="30">
        <v>239.14</v>
      </c>
      <c r="C272" s="30">
        <v>25</v>
      </c>
      <c r="D272" s="31">
        <v>59335351233</v>
      </c>
      <c r="E272" s="30">
        <f t="shared" si="8"/>
        <v>8.475793600976566E-3</v>
      </c>
      <c r="F272" s="30">
        <f t="shared" si="9"/>
        <v>2.026901281737536</v>
      </c>
    </row>
    <row r="273" spans="1:6">
      <c r="A273" s="28">
        <v>42276</v>
      </c>
      <c r="B273" s="30">
        <v>236.69</v>
      </c>
      <c r="C273" s="30">
        <v>25</v>
      </c>
      <c r="D273" s="31">
        <v>59335351233</v>
      </c>
      <c r="E273" s="30">
        <f t="shared" si="8"/>
        <v>8.475793600976566E-3</v>
      </c>
      <c r="F273" s="30">
        <f t="shared" si="9"/>
        <v>2.0061355874151432</v>
      </c>
    </row>
    <row r="274" spans="1:6">
      <c r="A274" s="28">
        <v>42277</v>
      </c>
      <c r="B274" s="30">
        <v>236.06</v>
      </c>
      <c r="C274" s="30">
        <v>25</v>
      </c>
      <c r="D274" s="31">
        <v>59335351233</v>
      </c>
      <c r="E274" s="30">
        <f t="shared" si="8"/>
        <v>8.475793600976566E-3</v>
      </c>
      <c r="F274" s="30">
        <f t="shared" si="9"/>
        <v>2.0007958374465282</v>
      </c>
    </row>
    <row r="275" spans="1:6">
      <c r="A275" s="28">
        <v>42278</v>
      </c>
      <c r="B275" s="30">
        <v>237.55</v>
      </c>
      <c r="C275" s="30">
        <v>25</v>
      </c>
      <c r="D275" s="31">
        <v>60813224039</v>
      </c>
      <c r="E275" s="30">
        <f t="shared" si="8"/>
        <v>8.2698162815678967E-3</v>
      </c>
      <c r="F275" s="30">
        <f t="shared" si="9"/>
        <v>1.964494857686454</v>
      </c>
    </row>
    <row r="276" spans="1:6">
      <c r="A276" s="28">
        <v>42279</v>
      </c>
      <c r="B276" s="30">
        <v>237.29</v>
      </c>
      <c r="C276" s="30">
        <v>25</v>
      </c>
      <c r="D276" s="31">
        <v>60813224039</v>
      </c>
      <c r="E276" s="30">
        <f t="shared" si="8"/>
        <v>8.2698162815678967E-3</v>
      </c>
      <c r="F276" s="30">
        <f t="shared" si="9"/>
        <v>1.9623447054532461</v>
      </c>
    </row>
    <row r="277" spans="1:6">
      <c r="A277" s="28">
        <v>42280</v>
      </c>
      <c r="B277" s="30">
        <v>238.73</v>
      </c>
      <c r="C277" s="30">
        <v>25</v>
      </c>
      <c r="D277" s="31">
        <v>60813224039</v>
      </c>
      <c r="E277" s="30">
        <f t="shared" si="8"/>
        <v>8.2698162815678967E-3</v>
      </c>
      <c r="F277" s="30">
        <f t="shared" si="9"/>
        <v>1.9742532408987039</v>
      </c>
    </row>
    <row r="278" spans="1:6">
      <c r="A278" s="28">
        <v>42281</v>
      </c>
      <c r="B278" s="30">
        <v>238.26</v>
      </c>
      <c r="C278" s="30">
        <v>25</v>
      </c>
      <c r="D278" s="31">
        <v>60813224039</v>
      </c>
      <c r="E278" s="30">
        <f t="shared" si="8"/>
        <v>8.2698162815678967E-3</v>
      </c>
      <c r="F278" s="30">
        <f t="shared" si="9"/>
        <v>1.970366427246367</v>
      </c>
    </row>
    <row r="279" spans="1:6">
      <c r="A279" s="28">
        <v>42282</v>
      </c>
      <c r="B279" s="30">
        <v>240.38</v>
      </c>
      <c r="C279" s="30">
        <v>25</v>
      </c>
      <c r="D279" s="31">
        <v>60813224039</v>
      </c>
      <c r="E279" s="30">
        <f t="shared" si="8"/>
        <v>8.2698162815678967E-3</v>
      </c>
      <c r="F279" s="30">
        <f t="shared" si="9"/>
        <v>1.9878984377632909</v>
      </c>
    </row>
    <row r="280" spans="1:6">
      <c r="A280" s="28">
        <v>42283</v>
      </c>
      <c r="B280" s="30">
        <v>246.06</v>
      </c>
      <c r="C280" s="30">
        <v>25</v>
      </c>
      <c r="D280" s="31">
        <v>60813224039</v>
      </c>
      <c r="E280" s="30">
        <f t="shared" si="8"/>
        <v>8.2698162815678967E-3</v>
      </c>
      <c r="F280" s="30">
        <f t="shared" si="9"/>
        <v>2.0348709942425969</v>
      </c>
    </row>
    <row r="281" spans="1:6">
      <c r="A281" s="28">
        <v>42284</v>
      </c>
      <c r="B281" s="30">
        <v>242.97</v>
      </c>
      <c r="C281" s="30">
        <v>25</v>
      </c>
      <c r="D281" s="31">
        <v>60813224039</v>
      </c>
      <c r="E281" s="30">
        <f t="shared" si="8"/>
        <v>8.2698162815678967E-3</v>
      </c>
      <c r="F281" s="30">
        <f t="shared" si="9"/>
        <v>2.0093172619325519</v>
      </c>
    </row>
    <row r="282" spans="1:6">
      <c r="A282" s="28">
        <v>42285</v>
      </c>
      <c r="B282" s="30">
        <v>242.3</v>
      </c>
      <c r="C282" s="30">
        <v>25</v>
      </c>
      <c r="D282" s="31">
        <v>60813224039</v>
      </c>
      <c r="E282" s="30">
        <f t="shared" si="8"/>
        <v>8.2698162815678967E-3</v>
      </c>
      <c r="F282" s="30">
        <f t="shared" si="9"/>
        <v>2.0037764850239013</v>
      </c>
    </row>
    <row r="283" spans="1:6">
      <c r="A283" s="28">
        <v>42286</v>
      </c>
      <c r="B283" s="30">
        <v>243.93</v>
      </c>
      <c r="C283" s="30">
        <v>25</v>
      </c>
      <c r="D283" s="31">
        <v>60813224039</v>
      </c>
      <c r="E283" s="30">
        <f t="shared" si="8"/>
        <v>8.2698162815678967E-3</v>
      </c>
      <c r="F283" s="30">
        <f t="shared" si="9"/>
        <v>2.0172562855628571</v>
      </c>
    </row>
    <row r="284" spans="1:6">
      <c r="A284" s="28">
        <v>42287</v>
      </c>
      <c r="B284" s="30">
        <v>244.94</v>
      </c>
      <c r="C284" s="30">
        <v>25</v>
      </c>
      <c r="D284" s="31">
        <v>60813224039</v>
      </c>
      <c r="E284" s="30">
        <f t="shared" si="8"/>
        <v>8.2698162815678967E-3</v>
      </c>
      <c r="F284" s="30">
        <f t="shared" si="9"/>
        <v>2.0256088000072405</v>
      </c>
    </row>
    <row r="285" spans="1:6">
      <c r="A285" s="28">
        <v>42288</v>
      </c>
      <c r="B285" s="30">
        <v>247.05</v>
      </c>
      <c r="C285" s="30">
        <v>25</v>
      </c>
      <c r="D285" s="31">
        <v>60813224039</v>
      </c>
      <c r="E285" s="30">
        <f t="shared" si="8"/>
        <v>8.2698162815678967E-3</v>
      </c>
      <c r="F285" s="30">
        <f t="shared" si="9"/>
        <v>2.0430581123613489</v>
      </c>
    </row>
    <row r="286" spans="1:6">
      <c r="A286" s="28">
        <v>42289</v>
      </c>
      <c r="B286" s="30">
        <v>245.31</v>
      </c>
      <c r="C286" s="30">
        <v>25</v>
      </c>
      <c r="D286" s="31">
        <v>60813224039</v>
      </c>
      <c r="E286" s="30">
        <f t="shared" si="8"/>
        <v>8.2698162815678967E-3</v>
      </c>
      <c r="F286" s="30">
        <f t="shared" si="9"/>
        <v>2.0286686320314207</v>
      </c>
    </row>
    <row r="287" spans="1:6">
      <c r="A287" s="28">
        <v>42290</v>
      </c>
      <c r="B287" s="30">
        <v>249.51</v>
      </c>
      <c r="C287" s="30">
        <v>25</v>
      </c>
      <c r="D287" s="31">
        <v>60813224039</v>
      </c>
      <c r="E287" s="30">
        <f t="shared" si="8"/>
        <v>8.2698162815678967E-3</v>
      </c>
      <c r="F287" s="30">
        <f t="shared" si="9"/>
        <v>2.0634018604140056</v>
      </c>
    </row>
    <row r="288" spans="1:6">
      <c r="A288" s="28">
        <v>42291</v>
      </c>
      <c r="B288" s="30">
        <v>251.99</v>
      </c>
      <c r="C288" s="30">
        <v>25</v>
      </c>
      <c r="D288" s="31">
        <v>60813224039</v>
      </c>
      <c r="E288" s="30">
        <f t="shared" si="8"/>
        <v>8.2698162815678967E-3</v>
      </c>
      <c r="F288" s="30">
        <f t="shared" si="9"/>
        <v>2.0839110047922942</v>
      </c>
    </row>
    <row r="289" spans="1:6">
      <c r="A289" s="28">
        <v>42292</v>
      </c>
      <c r="B289" s="30">
        <v>254.32</v>
      </c>
      <c r="C289" s="30">
        <v>25</v>
      </c>
      <c r="D289" s="31">
        <v>60883825480</v>
      </c>
      <c r="E289" s="30">
        <f t="shared" si="8"/>
        <v>8.2602265269544027E-3</v>
      </c>
      <c r="F289" s="30">
        <f t="shared" si="9"/>
        <v>2.1007408103350436</v>
      </c>
    </row>
    <row r="290" spans="1:6">
      <c r="A290" s="28">
        <v>42293</v>
      </c>
      <c r="B290" s="30">
        <v>262.87</v>
      </c>
      <c r="C290" s="30">
        <v>25</v>
      </c>
      <c r="D290" s="31">
        <v>60883825480</v>
      </c>
      <c r="E290" s="30">
        <f t="shared" si="8"/>
        <v>8.2602265269544027E-3</v>
      </c>
      <c r="F290" s="30">
        <f t="shared" si="9"/>
        <v>2.1713657471405039</v>
      </c>
    </row>
    <row r="291" spans="1:6">
      <c r="A291" s="28">
        <v>42294</v>
      </c>
      <c r="B291" s="30">
        <v>270.64</v>
      </c>
      <c r="C291" s="30">
        <v>25</v>
      </c>
      <c r="D291" s="31">
        <v>60883825480</v>
      </c>
      <c r="E291" s="30">
        <f t="shared" si="8"/>
        <v>8.2602265269544027E-3</v>
      </c>
      <c r="F291" s="30">
        <f t="shared" si="9"/>
        <v>2.2355477072549395</v>
      </c>
    </row>
    <row r="292" spans="1:6">
      <c r="A292" s="28">
        <v>42295</v>
      </c>
      <c r="B292" s="30">
        <v>261.64</v>
      </c>
      <c r="C292" s="30">
        <v>25</v>
      </c>
      <c r="D292" s="31">
        <v>60883825480</v>
      </c>
      <c r="E292" s="30">
        <f t="shared" si="8"/>
        <v>8.2602265269544027E-3</v>
      </c>
      <c r="F292" s="30">
        <f t="shared" si="9"/>
        <v>2.1612056685123497</v>
      </c>
    </row>
    <row r="293" spans="1:6">
      <c r="A293" s="28">
        <v>42296</v>
      </c>
      <c r="B293" s="30">
        <v>263.44</v>
      </c>
      <c r="C293" s="30">
        <v>25</v>
      </c>
      <c r="D293" s="31">
        <v>60883825480</v>
      </c>
      <c r="E293" s="30">
        <f t="shared" si="8"/>
        <v>8.2602265269544027E-3</v>
      </c>
      <c r="F293" s="30">
        <f t="shared" si="9"/>
        <v>2.1760740762608677</v>
      </c>
    </row>
    <row r="294" spans="1:6">
      <c r="A294" s="28">
        <v>42297</v>
      </c>
      <c r="B294" s="30">
        <v>269.45999999999998</v>
      </c>
      <c r="C294" s="30">
        <v>25</v>
      </c>
      <c r="D294" s="31">
        <v>60883825480</v>
      </c>
      <c r="E294" s="30">
        <f t="shared" si="8"/>
        <v>8.2602265269544027E-3</v>
      </c>
      <c r="F294" s="30">
        <f t="shared" si="9"/>
        <v>2.2258006399531332</v>
      </c>
    </row>
    <row r="295" spans="1:6">
      <c r="A295" s="28">
        <v>42298</v>
      </c>
      <c r="B295" s="30">
        <v>266.27</v>
      </c>
      <c r="C295" s="30">
        <v>25</v>
      </c>
      <c r="D295" s="31">
        <v>60883825480</v>
      </c>
      <c r="E295" s="30">
        <f t="shared" si="8"/>
        <v>8.2602265269544027E-3</v>
      </c>
      <c r="F295" s="30">
        <f t="shared" si="9"/>
        <v>2.1994505173321488</v>
      </c>
    </row>
    <row r="296" spans="1:6">
      <c r="A296" s="28">
        <v>42299</v>
      </c>
      <c r="B296" s="30">
        <v>274.02</v>
      </c>
      <c r="C296" s="30">
        <v>25</v>
      </c>
      <c r="D296" s="31">
        <v>60883825480</v>
      </c>
      <c r="E296" s="30">
        <f t="shared" si="8"/>
        <v>8.2602265269544027E-3</v>
      </c>
      <c r="F296" s="30">
        <f t="shared" si="9"/>
        <v>2.2634672729160452</v>
      </c>
    </row>
    <row r="297" spans="1:6">
      <c r="A297" s="28">
        <v>42300</v>
      </c>
      <c r="B297" s="30">
        <v>276.5</v>
      </c>
      <c r="C297" s="30">
        <v>25</v>
      </c>
      <c r="D297" s="31">
        <v>60883825480</v>
      </c>
      <c r="E297" s="30">
        <f t="shared" si="8"/>
        <v>8.2602265269544027E-3</v>
      </c>
      <c r="F297" s="30">
        <f t="shared" si="9"/>
        <v>2.2839526347028922</v>
      </c>
    </row>
    <row r="298" spans="1:6">
      <c r="A298" s="28">
        <v>42301</v>
      </c>
      <c r="B298" s="30">
        <v>281.64999999999998</v>
      </c>
      <c r="C298" s="30">
        <v>25</v>
      </c>
      <c r="D298" s="31">
        <v>60883825480</v>
      </c>
      <c r="E298" s="30">
        <f t="shared" si="8"/>
        <v>8.2602265269544027E-3</v>
      </c>
      <c r="F298" s="30">
        <f t="shared" si="9"/>
        <v>2.3264928013167072</v>
      </c>
    </row>
    <row r="299" spans="1:6">
      <c r="A299" s="28">
        <v>42302</v>
      </c>
      <c r="B299" s="30">
        <v>283.68</v>
      </c>
      <c r="C299" s="30">
        <v>25</v>
      </c>
      <c r="D299" s="31">
        <v>60883825480</v>
      </c>
      <c r="E299" s="30">
        <f t="shared" si="8"/>
        <v>8.2602265269544027E-3</v>
      </c>
      <c r="F299" s="30">
        <f t="shared" si="9"/>
        <v>2.3432610611664249</v>
      </c>
    </row>
    <row r="300" spans="1:6">
      <c r="A300" s="28">
        <v>42303</v>
      </c>
      <c r="B300" s="30">
        <v>285.3</v>
      </c>
      <c r="C300" s="30">
        <v>25</v>
      </c>
      <c r="D300" s="31">
        <v>60883825480</v>
      </c>
      <c r="E300" s="30">
        <f t="shared" si="8"/>
        <v>8.2602265269544027E-3</v>
      </c>
      <c r="F300" s="30">
        <f t="shared" si="9"/>
        <v>2.3566426281400914</v>
      </c>
    </row>
    <row r="301" spans="1:6">
      <c r="A301" s="28">
        <v>42304</v>
      </c>
      <c r="B301" s="30">
        <v>293.79000000000002</v>
      </c>
      <c r="C301" s="30">
        <v>25</v>
      </c>
      <c r="D301" s="31">
        <v>60883825480</v>
      </c>
      <c r="E301" s="30">
        <f t="shared" si="8"/>
        <v>8.2602265269544027E-3</v>
      </c>
      <c r="F301" s="30">
        <f t="shared" si="9"/>
        <v>2.4267719513539343</v>
      </c>
    </row>
    <row r="302" spans="1:6">
      <c r="A302" s="28">
        <v>42305</v>
      </c>
      <c r="B302" s="30">
        <v>304.62</v>
      </c>
      <c r="C302" s="30">
        <v>25</v>
      </c>
      <c r="D302" s="31">
        <v>60883825480</v>
      </c>
      <c r="E302" s="30">
        <f t="shared" si="8"/>
        <v>8.2602265269544027E-3</v>
      </c>
      <c r="F302" s="30">
        <f t="shared" si="9"/>
        <v>2.5162302046408502</v>
      </c>
    </row>
    <row r="303" spans="1:6">
      <c r="A303" s="28">
        <v>42306</v>
      </c>
      <c r="B303" s="30">
        <v>313.86</v>
      </c>
      <c r="C303" s="30">
        <v>25</v>
      </c>
      <c r="D303" s="31">
        <v>62253982449</v>
      </c>
      <c r="E303" s="30">
        <f t="shared" si="8"/>
        <v>8.0784259979569673E-3</v>
      </c>
      <c r="F303" s="30">
        <f t="shared" si="9"/>
        <v>2.5354947837187738</v>
      </c>
    </row>
    <row r="304" spans="1:6">
      <c r="A304" s="28">
        <v>42307</v>
      </c>
      <c r="B304" s="30">
        <v>328.02</v>
      </c>
      <c r="C304" s="30">
        <v>25</v>
      </c>
      <c r="D304" s="31">
        <v>62253982449</v>
      </c>
      <c r="E304" s="30">
        <f t="shared" si="8"/>
        <v>8.0784259979569673E-3</v>
      </c>
      <c r="F304" s="30">
        <f t="shared" si="9"/>
        <v>2.6498852958498444</v>
      </c>
    </row>
    <row r="305" spans="1:6">
      <c r="A305" s="28">
        <v>42308</v>
      </c>
      <c r="B305" s="30">
        <v>314.17</v>
      </c>
      <c r="C305" s="30">
        <v>25</v>
      </c>
      <c r="D305" s="31">
        <v>62253982449</v>
      </c>
      <c r="E305" s="30">
        <f t="shared" si="8"/>
        <v>8.0784259979569673E-3</v>
      </c>
      <c r="F305" s="30">
        <f t="shared" si="9"/>
        <v>2.5379990957781406</v>
      </c>
    </row>
    <row r="306" spans="1:6">
      <c r="A306" s="28">
        <v>42309</v>
      </c>
      <c r="B306" s="30">
        <v>325.43</v>
      </c>
      <c r="C306" s="30">
        <v>25</v>
      </c>
      <c r="D306" s="31">
        <v>62253982449</v>
      </c>
      <c r="E306" s="30">
        <f t="shared" si="8"/>
        <v>8.0784259979569673E-3</v>
      </c>
      <c r="F306" s="30">
        <f t="shared" si="9"/>
        <v>2.628962172515136</v>
      </c>
    </row>
    <row r="307" spans="1:6">
      <c r="A307" s="28">
        <v>42310</v>
      </c>
      <c r="B307" s="30">
        <v>361.19</v>
      </c>
      <c r="C307" s="30">
        <v>25</v>
      </c>
      <c r="D307" s="31">
        <v>62253982449</v>
      </c>
      <c r="E307" s="30">
        <f t="shared" si="8"/>
        <v>8.0784259979569673E-3</v>
      </c>
      <c r="F307" s="30">
        <f t="shared" si="9"/>
        <v>2.9178466862020769</v>
      </c>
    </row>
    <row r="308" spans="1:6">
      <c r="A308" s="28">
        <v>42311</v>
      </c>
      <c r="B308" s="30">
        <v>403.42</v>
      </c>
      <c r="C308" s="30">
        <v>25</v>
      </c>
      <c r="D308" s="31">
        <v>62253982449</v>
      </c>
      <c r="E308" s="30">
        <f t="shared" si="8"/>
        <v>8.0784259979569673E-3</v>
      </c>
      <c r="F308" s="30">
        <f t="shared" si="9"/>
        <v>3.2589986160957998</v>
      </c>
    </row>
    <row r="309" spans="1:6">
      <c r="A309" s="28">
        <v>42312</v>
      </c>
      <c r="B309" s="30">
        <v>411.56</v>
      </c>
      <c r="C309" s="30">
        <v>25</v>
      </c>
      <c r="D309" s="31">
        <v>62253982449</v>
      </c>
      <c r="E309" s="30">
        <f t="shared" si="8"/>
        <v>8.0784259979569673E-3</v>
      </c>
      <c r="F309" s="30">
        <f t="shared" si="9"/>
        <v>3.3247570037191694</v>
      </c>
    </row>
    <row r="310" spans="1:6">
      <c r="A310" s="28">
        <v>42313</v>
      </c>
      <c r="B310" s="30">
        <v>386.35</v>
      </c>
      <c r="C310" s="30">
        <v>25</v>
      </c>
      <c r="D310" s="31">
        <v>62253982449</v>
      </c>
      <c r="E310" s="30">
        <f t="shared" si="8"/>
        <v>8.0784259979569673E-3</v>
      </c>
      <c r="F310" s="30">
        <f t="shared" si="9"/>
        <v>3.1210998843106745</v>
      </c>
    </row>
    <row r="311" spans="1:6">
      <c r="A311" s="28">
        <v>42314</v>
      </c>
      <c r="B311" s="30">
        <v>374.47</v>
      </c>
      <c r="C311" s="30">
        <v>25</v>
      </c>
      <c r="D311" s="31">
        <v>62253982449</v>
      </c>
      <c r="E311" s="30">
        <f t="shared" si="8"/>
        <v>8.0784259979569673E-3</v>
      </c>
      <c r="F311" s="30">
        <f t="shared" si="9"/>
        <v>3.0251281834549459</v>
      </c>
    </row>
    <row r="312" spans="1:6">
      <c r="A312" s="28">
        <v>42315</v>
      </c>
      <c r="B312" s="30">
        <v>386.48</v>
      </c>
      <c r="C312" s="30">
        <v>25</v>
      </c>
      <c r="D312" s="31">
        <v>62253982449</v>
      </c>
      <c r="E312" s="30">
        <f t="shared" si="8"/>
        <v>8.0784259979569673E-3</v>
      </c>
      <c r="F312" s="30">
        <f t="shared" si="9"/>
        <v>3.1221500796904089</v>
      </c>
    </row>
    <row r="313" spans="1:6">
      <c r="A313" s="28">
        <v>42316</v>
      </c>
      <c r="B313" s="30">
        <v>373.37</v>
      </c>
      <c r="C313" s="30">
        <v>25</v>
      </c>
      <c r="D313" s="31">
        <v>62253982449</v>
      </c>
      <c r="E313" s="30">
        <f t="shared" si="8"/>
        <v>8.0784259979569673E-3</v>
      </c>
      <c r="F313" s="30">
        <f t="shared" si="9"/>
        <v>3.0162419148571931</v>
      </c>
    </row>
    <row r="314" spans="1:6">
      <c r="A314" s="28">
        <v>42317</v>
      </c>
      <c r="B314" s="30">
        <v>380.26</v>
      </c>
      <c r="C314" s="30">
        <v>25</v>
      </c>
      <c r="D314" s="31">
        <v>62253982449</v>
      </c>
      <c r="E314" s="30">
        <f t="shared" si="8"/>
        <v>8.0784259979569673E-3</v>
      </c>
      <c r="F314" s="30">
        <f t="shared" si="9"/>
        <v>3.0719022699831164</v>
      </c>
    </row>
    <row r="315" spans="1:6">
      <c r="A315" s="28">
        <v>42318</v>
      </c>
      <c r="B315" s="30">
        <v>336.82</v>
      </c>
      <c r="C315" s="30">
        <v>25</v>
      </c>
      <c r="D315" s="31">
        <v>62253982449</v>
      </c>
      <c r="E315" s="30">
        <f t="shared" si="8"/>
        <v>8.0784259979569673E-3</v>
      </c>
      <c r="F315" s="30">
        <f t="shared" si="9"/>
        <v>2.7209754446318657</v>
      </c>
    </row>
    <row r="316" spans="1:6">
      <c r="A316" s="28">
        <v>42319</v>
      </c>
      <c r="B316" s="30">
        <v>311.08</v>
      </c>
      <c r="C316" s="30">
        <v>25</v>
      </c>
      <c r="D316" s="31">
        <v>65848255179</v>
      </c>
      <c r="E316" s="30">
        <f t="shared" si="8"/>
        <v>7.6374717739331275E-3</v>
      </c>
      <c r="F316" s="30">
        <f t="shared" si="9"/>
        <v>2.3758647194351172</v>
      </c>
    </row>
    <row r="317" spans="1:6">
      <c r="A317" s="28">
        <v>42320</v>
      </c>
      <c r="B317" s="30">
        <v>338.15</v>
      </c>
      <c r="C317" s="30">
        <v>25</v>
      </c>
      <c r="D317" s="31">
        <v>65848255179</v>
      </c>
      <c r="E317" s="30">
        <f t="shared" si="8"/>
        <v>7.6374717739331275E-3</v>
      </c>
      <c r="F317" s="30">
        <f t="shared" si="9"/>
        <v>2.5826110803554867</v>
      </c>
    </row>
    <row r="318" spans="1:6">
      <c r="A318" s="28">
        <v>42321</v>
      </c>
      <c r="B318" s="30">
        <v>336.75</v>
      </c>
      <c r="C318" s="30">
        <v>25</v>
      </c>
      <c r="D318" s="31">
        <v>65848255179</v>
      </c>
      <c r="E318" s="30">
        <f t="shared" si="8"/>
        <v>7.6374717739331275E-3</v>
      </c>
      <c r="F318" s="30">
        <f t="shared" si="9"/>
        <v>2.5719186198719806</v>
      </c>
    </row>
    <row r="319" spans="1:6">
      <c r="A319" s="28">
        <v>42322</v>
      </c>
      <c r="B319" s="30">
        <v>332.91</v>
      </c>
      <c r="C319" s="30">
        <v>25</v>
      </c>
      <c r="D319" s="31">
        <v>65848255179</v>
      </c>
      <c r="E319" s="30">
        <f t="shared" si="8"/>
        <v>7.6374717739331275E-3</v>
      </c>
      <c r="F319" s="30">
        <f t="shared" si="9"/>
        <v>2.5425907282600777</v>
      </c>
    </row>
    <row r="320" spans="1:6">
      <c r="A320" s="28">
        <v>42323</v>
      </c>
      <c r="B320" s="30">
        <v>320.17</v>
      </c>
      <c r="C320" s="30">
        <v>25</v>
      </c>
      <c r="D320" s="31">
        <v>65848255179</v>
      </c>
      <c r="E320" s="30">
        <f t="shared" si="8"/>
        <v>7.6374717739331275E-3</v>
      </c>
      <c r="F320" s="30">
        <f t="shared" si="9"/>
        <v>2.4452893378601694</v>
      </c>
    </row>
    <row r="321" spans="1:6">
      <c r="A321" s="28">
        <v>42324</v>
      </c>
      <c r="B321" s="30">
        <v>330.75</v>
      </c>
      <c r="C321" s="30">
        <v>25</v>
      </c>
      <c r="D321" s="31">
        <v>65848255179</v>
      </c>
      <c r="E321" s="30">
        <f t="shared" si="8"/>
        <v>7.6374717739331275E-3</v>
      </c>
      <c r="F321" s="30">
        <f t="shared" si="9"/>
        <v>2.5260937892283821</v>
      </c>
    </row>
    <row r="322" spans="1:6">
      <c r="A322" s="28">
        <v>42325</v>
      </c>
      <c r="B322" s="30">
        <v>335.09</v>
      </c>
      <c r="C322" s="30">
        <v>25</v>
      </c>
      <c r="D322" s="31">
        <v>65848255179</v>
      </c>
      <c r="E322" s="30">
        <f t="shared" ref="E322:E385" si="10">1000000000000*C322*24*60*60/(D322*POWER(2,32))</f>
        <v>7.6374717739331275E-3</v>
      </c>
      <c r="F322" s="30">
        <f t="shared" ref="F322:F385" si="11">E322*B322</f>
        <v>2.5592404167272513</v>
      </c>
    </row>
    <row r="323" spans="1:6">
      <c r="A323" s="28">
        <v>42326</v>
      </c>
      <c r="B323" s="30">
        <v>334.59</v>
      </c>
      <c r="C323" s="30">
        <v>25</v>
      </c>
      <c r="D323" s="31">
        <v>65848255179</v>
      </c>
      <c r="E323" s="30">
        <f t="shared" si="10"/>
        <v>7.6374717739331275E-3</v>
      </c>
      <c r="F323" s="30">
        <f t="shared" si="11"/>
        <v>2.555421680840285</v>
      </c>
    </row>
    <row r="324" spans="1:6">
      <c r="A324" s="28">
        <v>42327</v>
      </c>
      <c r="B324" s="30">
        <v>326.14999999999998</v>
      </c>
      <c r="C324" s="30">
        <v>25</v>
      </c>
      <c r="D324" s="31">
        <v>65848255179</v>
      </c>
      <c r="E324" s="30">
        <f t="shared" si="10"/>
        <v>7.6374717739331275E-3</v>
      </c>
      <c r="F324" s="30">
        <f t="shared" si="11"/>
        <v>2.4909614190682894</v>
      </c>
    </row>
    <row r="325" spans="1:6">
      <c r="A325" s="28">
        <v>42328</v>
      </c>
      <c r="B325" s="30">
        <v>322.02</v>
      </c>
      <c r="C325" s="30">
        <v>25</v>
      </c>
      <c r="D325" s="31">
        <v>65848255179</v>
      </c>
      <c r="E325" s="30">
        <f t="shared" si="10"/>
        <v>7.6374717739331275E-3</v>
      </c>
      <c r="F325" s="30">
        <f t="shared" si="11"/>
        <v>2.4594186606419455</v>
      </c>
    </row>
    <row r="326" spans="1:6">
      <c r="A326" s="28">
        <v>42329</v>
      </c>
      <c r="B326" s="30">
        <v>326.93</v>
      </c>
      <c r="C326" s="30">
        <v>25</v>
      </c>
      <c r="D326" s="31">
        <v>65848255179</v>
      </c>
      <c r="E326" s="30">
        <f t="shared" si="10"/>
        <v>7.6374717739331275E-3</v>
      </c>
      <c r="F326" s="30">
        <f t="shared" si="11"/>
        <v>2.4969186470519573</v>
      </c>
    </row>
    <row r="327" spans="1:6">
      <c r="A327" s="28">
        <v>42330</v>
      </c>
      <c r="B327" s="30">
        <v>324.54000000000002</v>
      </c>
      <c r="C327" s="30">
        <v>25</v>
      </c>
      <c r="D327" s="31">
        <v>65848255179</v>
      </c>
      <c r="E327" s="30">
        <f t="shared" si="10"/>
        <v>7.6374717739331275E-3</v>
      </c>
      <c r="F327" s="30">
        <f t="shared" si="11"/>
        <v>2.4786650895122575</v>
      </c>
    </row>
    <row r="328" spans="1:6">
      <c r="A328" s="28">
        <v>42331</v>
      </c>
      <c r="B328" s="30">
        <v>323.05</v>
      </c>
      <c r="C328" s="30">
        <v>25</v>
      </c>
      <c r="D328" s="31">
        <v>65848255179</v>
      </c>
      <c r="E328" s="30">
        <f t="shared" si="10"/>
        <v>7.6374717739331275E-3</v>
      </c>
      <c r="F328" s="30">
        <f t="shared" si="11"/>
        <v>2.467285256569097</v>
      </c>
    </row>
    <row r="329" spans="1:6">
      <c r="A329" s="28">
        <v>42332</v>
      </c>
      <c r="B329" s="30">
        <v>320.05</v>
      </c>
      <c r="C329" s="30">
        <v>25</v>
      </c>
      <c r="D329" s="31">
        <v>72722780642</v>
      </c>
      <c r="E329" s="30">
        <f t="shared" si="10"/>
        <v>6.9154972603166316E-3</v>
      </c>
      <c r="F329" s="30">
        <f t="shared" si="11"/>
        <v>2.213304898164338</v>
      </c>
    </row>
    <row r="330" spans="1:6">
      <c r="A330" s="28">
        <v>42333</v>
      </c>
      <c r="B330" s="30">
        <v>328.21</v>
      </c>
      <c r="C330" s="30">
        <v>25</v>
      </c>
      <c r="D330" s="31">
        <v>72722780642</v>
      </c>
      <c r="E330" s="30">
        <f t="shared" si="10"/>
        <v>6.9154972603166316E-3</v>
      </c>
      <c r="F330" s="30">
        <f t="shared" si="11"/>
        <v>2.2697353558085216</v>
      </c>
    </row>
    <row r="331" spans="1:6">
      <c r="A331" s="28">
        <v>42334</v>
      </c>
      <c r="B331" s="30">
        <v>352.68</v>
      </c>
      <c r="C331" s="30">
        <v>25</v>
      </c>
      <c r="D331" s="31">
        <v>72722780642</v>
      </c>
      <c r="E331" s="30">
        <f t="shared" si="10"/>
        <v>6.9154972603166316E-3</v>
      </c>
      <c r="F331" s="30">
        <f t="shared" si="11"/>
        <v>2.4389575737684699</v>
      </c>
    </row>
    <row r="332" spans="1:6">
      <c r="A332" s="28">
        <v>42335</v>
      </c>
      <c r="B332" s="30">
        <v>358.04</v>
      </c>
      <c r="C332" s="30">
        <v>25</v>
      </c>
      <c r="D332" s="31">
        <v>72722780642</v>
      </c>
      <c r="E332" s="30">
        <f t="shared" si="10"/>
        <v>6.9154972603166316E-3</v>
      </c>
      <c r="F332" s="30">
        <f t="shared" si="11"/>
        <v>2.476024639083767</v>
      </c>
    </row>
    <row r="333" spans="1:6">
      <c r="A333" s="28">
        <v>42336</v>
      </c>
      <c r="B333" s="30">
        <v>357.38</v>
      </c>
      <c r="C333" s="30">
        <v>25</v>
      </c>
      <c r="D333" s="31">
        <v>72722780642</v>
      </c>
      <c r="E333" s="30">
        <f t="shared" si="10"/>
        <v>6.9154972603166316E-3</v>
      </c>
      <c r="F333" s="30">
        <f t="shared" si="11"/>
        <v>2.4714604108919578</v>
      </c>
    </row>
    <row r="334" spans="1:6">
      <c r="A334" s="28">
        <v>42337</v>
      </c>
      <c r="B334" s="30">
        <v>371.29</v>
      </c>
      <c r="C334" s="30">
        <v>25</v>
      </c>
      <c r="D334" s="31">
        <v>72722780642</v>
      </c>
      <c r="E334" s="30">
        <f t="shared" si="10"/>
        <v>6.9154972603166316E-3</v>
      </c>
      <c r="F334" s="30">
        <f t="shared" si="11"/>
        <v>2.5676549777829623</v>
      </c>
    </row>
    <row r="335" spans="1:6">
      <c r="A335" s="28">
        <v>42338</v>
      </c>
      <c r="B335" s="30">
        <v>377.32</v>
      </c>
      <c r="C335" s="30">
        <v>25</v>
      </c>
      <c r="D335" s="31">
        <v>72722780642</v>
      </c>
      <c r="E335" s="30">
        <f t="shared" si="10"/>
        <v>6.9154972603166316E-3</v>
      </c>
      <c r="F335" s="30">
        <f t="shared" si="11"/>
        <v>2.6093554262626713</v>
      </c>
    </row>
    <row r="336" spans="1:6">
      <c r="A336" s="28">
        <v>42339</v>
      </c>
      <c r="B336" s="30">
        <v>362.49</v>
      </c>
      <c r="C336" s="30">
        <v>25</v>
      </c>
      <c r="D336" s="31">
        <v>72722780642</v>
      </c>
      <c r="E336" s="30">
        <f t="shared" si="10"/>
        <v>6.9154972603166316E-3</v>
      </c>
      <c r="F336" s="30">
        <f t="shared" si="11"/>
        <v>2.506798601892176</v>
      </c>
    </row>
    <row r="337" spans="1:6">
      <c r="A337" s="28">
        <v>42340</v>
      </c>
      <c r="B337" s="30">
        <v>359.19</v>
      </c>
      <c r="C337" s="30">
        <v>25</v>
      </c>
      <c r="D337" s="31">
        <v>72722780642</v>
      </c>
      <c r="E337" s="30">
        <f t="shared" si="10"/>
        <v>6.9154972603166316E-3</v>
      </c>
      <c r="F337" s="30">
        <f t="shared" si="11"/>
        <v>2.4839774609331311</v>
      </c>
    </row>
    <row r="338" spans="1:6">
      <c r="A338" s="28">
        <v>42341</v>
      </c>
      <c r="B338" s="30">
        <v>361.05</v>
      </c>
      <c r="C338" s="30">
        <v>25</v>
      </c>
      <c r="D338" s="31">
        <v>72722780642</v>
      </c>
      <c r="E338" s="30">
        <f t="shared" si="10"/>
        <v>6.9154972603166316E-3</v>
      </c>
      <c r="F338" s="30">
        <f t="shared" si="11"/>
        <v>2.4968402858373198</v>
      </c>
    </row>
    <row r="339" spans="1:6">
      <c r="A339" s="28">
        <v>42342</v>
      </c>
      <c r="B339" s="30">
        <v>363.18</v>
      </c>
      <c r="C339" s="30">
        <v>25</v>
      </c>
      <c r="D339" s="31">
        <v>72722780642</v>
      </c>
      <c r="E339" s="30">
        <f t="shared" si="10"/>
        <v>6.9154972603166316E-3</v>
      </c>
      <c r="F339" s="30">
        <f t="shared" si="11"/>
        <v>2.5115702950017944</v>
      </c>
    </row>
    <row r="340" spans="1:6">
      <c r="A340" s="28">
        <v>42343</v>
      </c>
      <c r="B340" s="30">
        <v>388.95</v>
      </c>
      <c r="C340" s="30">
        <v>25</v>
      </c>
      <c r="D340" s="31">
        <v>72722780642</v>
      </c>
      <c r="E340" s="30">
        <f t="shared" si="10"/>
        <v>6.9154972603166316E-3</v>
      </c>
      <c r="F340" s="30">
        <f t="shared" si="11"/>
        <v>2.6897826594001537</v>
      </c>
    </row>
    <row r="341" spans="1:6">
      <c r="A341" s="28">
        <v>42344</v>
      </c>
      <c r="B341" s="30">
        <v>388.78</v>
      </c>
      <c r="C341" s="30">
        <v>25</v>
      </c>
      <c r="D341" s="31">
        <v>72722780642</v>
      </c>
      <c r="E341" s="30">
        <f t="shared" si="10"/>
        <v>6.9154972603166316E-3</v>
      </c>
      <c r="F341" s="30">
        <f t="shared" si="11"/>
        <v>2.6886070248658998</v>
      </c>
    </row>
    <row r="342" spans="1:6">
      <c r="A342" s="28">
        <v>42345</v>
      </c>
      <c r="B342" s="30">
        <v>395.54</v>
      </c>
      <c r="C342" s="30">
        <v>25</v>
      </c>
      <c r="D342" s="31">
        <v>79102380900</v>
      </c>
      <c r="E342" s="30">
        <f t="shared" si="10"/>
        <v>6.3577629974012374E-3</v>
      </c>
      <c r="F342" s="30">
        <f t="shared" si="11"/>
        <v>2.5147495759920857</v>
      </c>
    </row>
    <row r="343" spans="1:6">
      <c r="A343" s="28">
        <v>42346</v>
      </c>
      <c r="B343" s="30">
        <v>415.56</v>
      </c>
      <c r="C343" s="30">
        <v>25</v>
      </c>
      <c r="D343" s="31">
        <v>79102380900</v>
      </c>
      <c r="E343" s="30">
        <f t="shared" si="10"/>
        <v>6.3577629974012374E-3</v>
      </c>
      <c r="F343" s="30">
        <f t="shared" si="11"/>
        <v>2.6420319912000583</v>
      </c>
    </row>
    <row r="344" spans="1:6">
      <c r="A344" s="28">
        <v>42347</v>
      </c>
      <c r="B344" s="30">
        <v>417.56</v>
      </c>
      <c r="C344" s="30">
        <v>25</v>
      </c>
      <c r="D344" s="31">
        <v>79102380900</v>
      </c>
      <c r="E344" s="30">
        <f t="shared" si="10"/>
        <v>6.3577629974012374E-3</v>
      </c>
      <c r="F344" s="30">
        <f t="shared" si="11"/>
        <v>2.6547475171948607</v>
      </c>
    </row>
    <row r="345" spans="1:6">
      <c r="A345" s="28">
        <v>42348</v>
      </c>
      <c r="B345" s="30">
        <v>415.48</v>
      </c>
      <c r="C345" s="30">
        <v>25</v>
      </c>
      <c r="D345" s="31">
        <v>79102380900</v>
      </c>
      <c r="E345" s="30">
        <f t="shared" si="10"/>
        <v>6.3577629974012374E-3</v>
      </c>
      <c r="F345" s="30">
        <f t="shared" si="11"/>
        <v>2.6415233701602663</v>
      </c>
    </row>
    <row r="346" spans="1:6">
      <c r="A346" s="28">
        <v>42349</v>
      </c>
      <c r="B346" s="30">
        <v>451.94</v>
      </c>
      <c r="C346" s="30">
        <v>25</v>
      </c>
      <c r="D346" s="31">
        <v>79102380900</v>
      </c>
      <c r="E346" s="30">
        <f t="shared" si="10"/>
        <v>6.3577629974012374E-3</v>
      </c>
      <c r="F346" s="30">
        <f t="shared" si="11"/>
        <v>2.8733274090455154</v>
      </c>
    </row>
    <row r="347" spans="1:6">
      <c r="A347" s="28">
        <v>42350</v>
      </c>
      <c r="B347" s="30">
        <v>435</v>
      </c>
      <c r="C347" s="30">
        <v>25</v>
      </c>
      <c r="D347" s="31">
        <v>79102380900</v>
      </c>
      <c r="E347" s="30">
        <f t="shared" si="10"/>
        <v>6.3577629974012374E-3</v>
      </c>
      <c r="F347" s="30">
        <f t="shared" si="11"/>
        <v>2.7656269038695385</v>
      </c>
    </row>
    <row r="348" spans="1:6">
      <c r="A348" s="28">
        <v>42351</v>
      </c>
      <c r="B348" s="30">
        <v>433.76</v>
      </c>
      <c r="C348" s="30">
        <v>25</v>
      </c>
      <c r="D348" s="31">
        <v>79102380900</v>
      </c>
      <c r="E348" s="30">
        <f t="shared" si="10"/>
        <v>6.3577629974012374E-3</v>
      </c>
      <c r="F348" s="30">
        <f t="shared" si="11"/>
        <v>2.7577432777527608</v>
      </c>
    </row>
    <row r="349" spans="1:6">
      <c r="A349" s="28">
        <v>42352</v>
      </c>
      <c r="B349" s="30">
        <v>444.18</v>
      </c>
      <c r="C349" s="30">
        <v>25</v>
      </c>
      <c r="D349" s="31">
        <v>79102380900</v>
      </c>
      <c r="E349" s="30">
        <f t="shared" si="10"/>
        <v>6.3577629974012374E-3</v>
      </c>
      <c r="F349" s="30">
        <f t="shared" si="11"/>
        <v>2.8239911681856817</v>
      </c>
    </row>
    <row r="350" spans="1:6">
      <c r="A350" s="28">
        <v>42353</v>
      </c>
      <c r="B350" s="30">
        <v>465.32</v>
      </c>
      <c r="C350" s="30">
        <v>25</v>
      </c>
      <c r="D350" s="31">
        <v>79102380900</v>
      </c>
      <c r="E350" s="30">
        <f t="shared" si="10"/>
        <v>6.3577629974012374E-3</v>
      </c>
      <c r="F350" s="30">
        <f t="shared" si="11"/>
        <v>2.9583942779507439</v>
      </c>
    </row>
    <row r="351" spans="1:6">
      <c r="A351" s="28">
        <v>42354</v>
      </c>
      <c r="B351" s="30">
        <v>454.93</v>
      </c>
      <c r="C351" s="30">
        <v>25</v>
      </c>
      <c r="D351" s="31">
        <v>79102380900</v>
      </c>
      <c r="E351" s="30">
        <f t="shared" si="10"/>
        <v>6.3577629974012374E-3</v>
      </c>
      <c r="F351" s="30">
        <f t="shared" si="11"/>
        <v>2.892337120407745</v>
      </c>
    </row>
    <row r="352" spans="1:6">
      <c r="A352" s="28">
        <v>42355</v>
      </c>
      <c r="B352" s="30">
        <v>456.08</v>
      </c>
      <c r="C352" s="30">
        <v>25</v>
      </c>
      <c r="D352" s="31">
        <v>79102380900</v>
      </c>
      <c r="E352" s="30">
        <f t="shared" si="10"/>
        <v>6.3577629974012374E-3</v>
      </c>
      <c r="F352" s="30">
        <f t="shared" si="11"/>
        <v>2.8996485478547562</v>
      </c>
    </row>
    <row r="353" spans="1:6">
      <c r="A353" s="28">
        <v>42356</v>
      </c>
      <c r="B353" s="30">
        <v>463.62</v>
      </c>
      <c r="C353" s="30">
        <v>25</v>
      </c>
      <c r="D353" s="31">
        <v>79102380900</v>
      </c>
      <c r="E353" s="30">
        <f t="shared" si="10"/>
        <v>6.3577629974012374E-3</v>
      </c>
      <c r="F353" s="30">
        <f t="shared" si="11"/>
        <v>2.9475860808551619</v>
      </c>
    </row>
    <row r="354" spans="1:6">
      <c r="A354" s="28">
        <v>42357</v>
      </c>
      <c r="B354" s="30">
        <v>462.32</v>
      </c>
      <c r="C354" s="30">
        <v>25</v>
      </c>
      <c r="D354" s="31">
        <v>93448670796</v>
      </c>
      <c r="E354" s="30">
        <f t="shared" si="10"/>
        <v>5.3817158233339501E-3</v>
      </c>
      <c r="F354" s="30">
        <f t="shared" si="11"/>
        <v>2.4880748594437518</v>
      </c>
    </row>
    <row r="355" spans="1:6">
      <c r="A355" s="28">
        <v>42358</v>
      </c>
      <c r="B355" s="30">
        <v>442.68</v>
      </c>
      <c r="C355" s="30">
        <v>25</v>
      </c>
      <c r="D355" s="31">
        <v>93448670796</v>
      </c>
      <c r="E355" s="30">
        <f t="shared" si="10"/>
        <v>5.3817158233339501E-3</v>
      </c>
      <c r="F355" s="30">
        <f t="shared" si="11"/>
        <v>2.3823779606734732</v>
      </c>
    </row>
    <row r="356" spans="1:6">
      <c r="A356" s="28">
        <v>42359</v>
      </c>
      <c r="B356" s="30">
        <v>438.64</v>
      </c>
      <c r="C356" s="30">
        <v>25</v>
      </c>
      <c r="D356" s="31">
        <v>93448670796</v>
      </c>
      <c r="E356" s="30">
        <f t="shared" si="10"/>
        <v>5.3817158233339501E-3</v>
      </c>
      <c r="F356" s="30">
        <f t="shared" si="11"/>
        <v>2.360635828747204</v>
      </c>
    </row>
    <row r="357" spans="1:6">
      <c r="A357" s="28">
        <v>42360</v>
      </c>
      <c r="B357" s="30">
        <v>436.57</v>
      </c>
      <c r="C357" s="30">
        <v>25</v>
      </c>
      <c r="D357" s="31">
        <v>93448670796</v>
      </c>
      <c r="E357" s="30">
        <f t="shared" si="10"/>
        <v>5.3817158233339501E-3</v>
      </c>
      <c r="F357" s="30">
        <f t="shared" si="11"/>
        <v>2.3494956769929027</v>
      </c>
    </row>
    <row r="358" spans="1:6">
      <c r="A358" s="28">
        <v>42361</v>
      </c>
      <c r="B358" s="30">
        <v>442.4</v>
      </c>
      <c r="C358" s="30">
        <v>25</v>
      </c>
      <c r="D358" s="31">
        <v>93448670796</v>
      </c>
      <c r="E358" s="30">
        <f t="shared" si="10"/>
        <v>5.3817158233339501E-3</v>
      </c>
      <c r="F358" s="30">
        <f t="shared" si="11"/>
        <v>2.3808710802429394</v>
      </c>
    </row>
    <row r="359" spans="1:6">
      <c r="A359" s="28">
        <v>42362</v>
      </c>
      <c r="B359" s="30">
        <v>454.98</v>
      </c>
      <c r="C359" s="30">
        <v>25</v>
      </c>
      <c r="D359" s="31">
        <v>93448670796</v>
      </c>
      <c r="E359" s="30">
        <f t="shared" si="10"/>
        <v>5.3817158233339501E-3</v>
      </c>
      <c r="F359" s="30">
        <f t="shared" si="11"/>
        <v>2.4485730653004807</v>
      </c>
    </row>
    <row r="360" spans="1:6">
      <c r="A360" s="28">
        <v>42363</v>
      </c>
      <c r="B360" s="30">
        <v>455.65</v>
      </c>
      <c r="C360" s="30">
        <v>25</v>
      </c>
      <c r="D360" s="31">
        <v>93448670796</v>
      </c>
      <c r="E360" s="30">
        <f t="shared" si="10"/>
        <v>5.3817158233339501E-3</v>
      </c>
      <c r="F360" s="30">
        <f t="shared" si="11"/>
        <v>2.4521788149021142</v>
      </c>
    </row>
    <row r="361" spans="1:6">
      <c r="A361" s="28">
        <v>42364</v>
      </c>
      <c r="B361" s="30">
        <v>417.27</v>
      </c>
      <c r="C361" s="30">
        <v>25</v>
      </c>
      <c r="D361" s="31">
        <v>93448670796</v>
      </c>
      <c r="E361" s="30">
        <f t="shared" si="10"/>
        <v>5.3817158233339501E-3</v>
      </c>
      <c r="F361" s="30">
        <f t="shared" si="11"/>
        <v>2.2456285616025573</v>
      </c>
    </row>
    <row r="362" spans="1:6">
      <c r="A362" s="28">
        <v>42365</v>
      </c>
      <c r="B362" s="30">
        <v>422.82</v>
      </c>
      <c r="C362" s="30">
        <v>25</v>
      </c>
      <c r="D362" s="31">
        <v>93448670796</v>
      </c>
      <c r="E362" s="30">
        <f t="shared" si="10"/>
        <v>5.3817158233339501E-3</v>
      </c>
      <c r="F362" s="30">
        <f t="shared" si="11"/>
        <v>2.2754970844220606</v>
      </c>
    </row>
    <row r="363" spans="1:6">
      <c r="A363" s="28">
        <v>42366</v>
      </c>
      <c r="B363" s="30">
        <v>422.28</v>
      </c>
      <c r="C363" s="30">
        <v>25</v>
      </c>
      <c r="D363" s="31">
        <v>93448670796</v>
      </c>
      <c r="E363" s="30">
        <f t="shared" si="10"/>
        <v>5.3817158233339501E-3</v>
      </c>
      <c r="F363" s="30">
        <f t="shared" si="11"/>
        <v>2.2725909578774601</v>
      </c>
    </row>
    <row r="364" spans="1:6">
      <c r="A364" s="28">
        <v>42367</v>
      </c>
      <c r="B364" s="30">
        <v>432.98</v>
      </c>
      <c r="C364" s="30">
        <v>25</v>
      </c>
      <c r="D364" s="31">
        <v>93448670796</v>
      </c>
      <c r="E364" s="30">
        <f t="shared" si="10"/>
        <v>5.3817158233339501E-3</v>
      </c>
      <c r="F364" s="30">
        <f t="shared" si="11"/>
        <v>2.330175317187134</v>
      </c>
    </row>
    <row r="365" spans="1:6">
      <c r="A365" s="28">
        <v>42368</v>
      </c>
      <c r="B365" s="30">
        <v>426.62</v>
      </c>
      <c r="C365" s="30">
        <v>25</v>
      </c>
      <c r="D365" s="31">
        <v>93448670796</v>
      </c>
      <c r="E365" s="30">
        <f t="shared" si="10"/>
        <v>5.3817158233339501E-3</v>
      </c>
      <c r="F365" s="30">
        <f t="shared" si="11"/>
        <v>2.2959476045507299</v>
      </c>
    </row>
    <row r="366" spans="1:6">
      <c r="A366" s="28">
        <v>42369</v>
      </c>
      <c r="B366" s="30">
        <v>430.57</v>
      </c>
      <c r="C366" s="30">
        <v>25</v>
      </c>
      <c r="D366" s="31">
        <v>103880340815</v>
      </c>
      <c r="E366" s="30">
        <f t="shared" si="10"/>
        <v>4.8412835994444403E-3</v>
      </c>
      <c r="F366" s="30">
        <f t="shared" si="11"/>
        <v>2.0845114794127926</v>
      </c>
    </row>
    <row r="367" spans="1:6">
      <c r="A367" s="28">
        <v>42370</v>
      </c>
      <c r="B367" s="30">
        <v>434.33</v>
      </c>
      <c r="C367" s="30">
        <v>25</v>
      </c>
      <c r="D367" s="31">
        <v>103880340815</v>
      </c>
      <c r="E367" s="30">
        <f t="shared" si="10"/>
        <v>4.8412835994444403E-3</v>
      </c>
      <c r="F367" s="30">
        <f t="shared" si="11"/>
        <v>2.1027147057467035</v>
      </c>
    </row>
    <row r="368" spans="1:6">
      <c r="A368" s="28">
        <v>42371</v>
      </c>
      <c r="B368" s="30">
        <v>433.44</v>
      </c>
      <c r="C368" s="30">
        <v>25</v>
      </c>
      <c r="D368" s="31">
        <v>103880340815</v>
      </c>
      <c r="E368" s="30">
        <f t="shared" si="10"/>
        <v>4.8412835994444403E-3</v>
      </c>
      <c r="F368" s="30">
        <f t="shared" si="11"/>
        <v>2.0984059633431982</v>
      </c>
    </row>
    <row r="369" spans="1:6">
      <c r="A369" s="28">
        <v>42372</v>
      </c>
      <c r="B369" s="30">
        <v>430.01</v>
      </c>
      <c r="C369" s="30">
        <v>25</v>
      </c>
      <c r="D369" s="31">
        <v>103880340815</v>
      </c>
      <c r="E369" s="30">
        <f t="shared" si="10"/>
        <v>4.8412835994444403E-3</v>
      </c>
      <c r="F369" s="30">
        <f t="shared" si="11"/>
        <v>2.0818003605971036</v>
      </c>
    </row>
    <row r="370" spans="1:6">
      <c r="A370" s="28">
        <v>42373</v>
      </c>
      <c r="B370" s="30">
        <v>433.09</v>
      </c>
      <c r="C370" s="30">
        <v>25</v>
      </c>
      <c r="D370" s="31">
        <v>103880340815</v>
      </c>
      <c r="E370" s="30">
        <f t="shared" si="10"/>
        <v>4.8412835994444403E-3</v>
      </c>
      <c r="F370" s="30">
        <f t="shared" si="11"/>
        <v>2.0967115140833927</v>
      </c>
    </row>
    <row r="371" spans="1:6">
      <c r="A371" s="28">
        <v>42374</v>
      </c>
      <c r="B371" s="30">
        <v>431.96</v>
      </c>
      <c r="C371" s="30">
        <v>25</v>
      </c>
      <c r="D371" s="31">
        <v>103880340815</v>
      </c>
      <c r="E371" s="30">
        <f t="shared" si="10"/>
        <v>4.8412835994444403E-3</v>
      </c>
      <c r="F371" s="30">
        <f t="shared" si="11"/>
        <v>2.0912408636160205</v>
      </c>
    </row>
    <row r="372" spans="1:6">
      <c r="A372" s="28">
        <v>42375</v>
      </c>
      <c r="B372" s="30">
        <v>429.11</v>
      </c>
      <c r="C372" s="30">
        <v>25</v>
      </c>
      <c r="D372" s="31">
        <v>103880340815</v>
      </c>
      <c r="E372" s="30">
        <f t="shared" si="10"/>
        <v>4.8412835994444403E-3</v>
      </c>
      <c r="F372" s="30">
        <f t="shared" si="11"/>
        <v>2.077443205357604</v>
      </c>
    </row>
    <row r="373" spans="1:6">
      <c r="A373" s="28">
        <v>42376</v>
      </c>
      <c r="B373" s="30">
        <v>458.05</v>
      </c>
      <c r="C373" s="30">
        <v>25</v>
      </c>
      <c r="D373" s="31">
        <v>103880340815</v>
      </c>
      <c r="E373" s="30">
        <f t="shared" si="10"/>
        <v>4.8412835994444403E-3</v>
      </c>
      <c r="F373" s="30">
        <f t="shared" si="11"/>
        <v>2.217549952725526</v>
      </c>
    </row>
    <row r="374" spans="1:6">
      <c r="A374" s="28">
        <v>42377</v>
      </c>
      <c r="B374" s="30">
        <v>453.23</v>
      </c>
      <c r="C374" s="30">
        <v>25</v>
      </c>
      <c r="D374" s="31">
        <v>103880340815</v>
      </c>
      <c r="E374" s="30">
        <f t="shared" si="10"/>
        <v>4.8412835994444403E-3</v>
      </c>
      <c r="F374" s="30">
        <f t="shared" si="11"/>
        <v>2.1942149657762036</v>
      </c>
    </row>
    <row r="375" spans="1:6">
      <c r="A375" s="28">
        <v>42378</v>
      </c>
      <c r="B375" s="30">
        <v>447.61</v>
      </c>
      <c r="C375" s="30">
        <v>25</v>
      </c>
      <c r="D375" s="31">
        <v>103880340815</v>
      </c>
      <c r="E375" s="30">
        <f t="shared" si="10"/>
        <v>4.8412835994444403E-3</v>
      </c>
      <c r="F375" s="30">
        <f t="shared" si="11"/>
        <v>2.1670069519473261</v>
      </c>
    </row>
    <row r="376" spans="1:6">
      <c r="A376" s="28">
        <v>42379</v>
      </c>
      <c r="B376" s="30">
        <v>447.99</v>
      </c>
      <c r="C376" s="30">
        <v>25</v>
      </c>
      <c r="D376" s="31">
        <v>103880340815</v>
      </c>
      <c r="E376" s="30">
        <f t="shared" si="10"/>
        <v>4.8412835994444403E-3</v>
      </c>
      <c r="F376" s="30">
        <f t="shared" si="11"/>
        <v>2.1688466397151149</v>
      </c>
    </row>
    <row r="377" spans="1:6">
      <c r="A377" s="28">
        <v>42380</v>
      </c>
      <c r="B377" s="30">
        <v>448.43</v>
      </c>
      <c r="C377" s="30">
        <v>25</v>
      </c>
      <c r="D377" s="31">
        <v>103880340815</v>
      </c>
      <c r="E377" s="30">
        <f t="shared" si="10"/>
        <v>4.8412835994444403E-3</v>
      </c>
      <c r="F377" s="30">
        <f t="shared" si="11"/>
        <v>2.1709768044988702</v>
      </c>
    </row>
    <row r="378" spans="1:6">
      <c r="A378" s="28">
        <v>42381</v>
      </c>
      <c r="B378" s="30">
        <v>435.69</v>
      </c>
      <c r="C378" s="30">
        <v>25</v>
      </c>
      <c r="D378" s="31">
        <v>103880340815</v>
      </c>
      <c r="E378" s="30">
        <f t="shared" si="10"/>
        <v>4.8412835994444403E-3</v>
      </c>
      <c r="F378" s="30">
        <f t="shared" si="11"/>
        <v>2.1092988514419484</v>
      </c>
    </row>
    <row r="379" spans="1:6">
      <c r="A379" s="28">
        <v>42382</v>
      </c>
      <c r="B379" s="30">
        <v>432.37</v>
      </c>
      <c r="C379" s="30">
        <v>25</v>
      </c>
      <c r="D379" s="31">
        <v>113354299801</v>
      </c>
      <c r="E379" s="30">
        <f t="shared" si="10"/>
        <v>4.4366573758141794E-3</v>
      </c>
      <c r="F379" s="30">
        <f t="shared" si="11"/>
        <v>1.9182775495807767</v>
      </c>
    </row>
    <row r="380" spans="1:6">
      <c r="A380" s="28">
        <v>42383</v>
      </c>
      <c r="B380" s="30">
        <v>430.31</v>
      </c>
      <c r="C380" s="30">
        <v>25</v>
      </c>
      <c r="D380" s="31">
        <v>113354299801</v>
      </c>
      <c r="E380" s="30">
        <f t="shared" si="10"/>
        <v>4.4366573758141794E-3</v>
      </c>
      <c r="F380" s="30">
        <f t="shared" si="11"/>
        <v>1.9091380353865994</v>
      </c>
    </row>
    <row r="381" spans="1:6">
      <c r="A381" s="28">
        <v>42384</v>
      </c>
      <c r="B381" s="30">
        <v>364.33</v>
      </c>
      <c r="C381" s="30">
        <v>25</v>
      </c>
      <c r="D381" s="31">
        <v>113354299801</v>
      </c>
      <c r="E381" s="30">
        <f t="shared" si="10"/>
        <v>4.4366573758141794E-3</v>
      </c>
      <c r="F381" s="30">
        <f t="shared" si="11"/>
        <v>1.6164073817303799</v>
      </c>
    </row>
    <row r="382" spans="1:6">
      <c r="A382" s="28">
        <v>42385</v>
      </c>
      <c r="B382" s="30">
        <v>387.54</v>
      </c>
      <c r="C382" s="30">
        <v>25</v>
      </c>
      <c r="D382" s="31">
        <v>113354299801</v>
      </c>
      <c r="E382" s="30">
        <f t="shared" si="10"/>
        <v>4.4366573758141794E-3</v>
      </c>
      <c r="F382" s="30">
        <f t="shared" si="11"/>
        <v>1.7193821994230272</v>
      </c>
    </row>
    <row r="383" spans="1:6">
      <c r="A383" s="28">
        <v>42386</v>
      </c>
      <c r="B383" s="30">
        <v>382.3</v>
      </c>
      <c r="C383" s="30">
        <v>25</v>
      </c>
      <c r="D383" s="31">
        <v>113354299801</v>
      </c>
      <c r="E383" s="30">
        <f t="shared" si="10"/>
        <v>4.4366573758141794E-3</v>
      </c>
      <c r="F383" s="30">
        <f t="shared" si="11"/>
        <v>1.6961341147737607</v>
      </c>
    </row>
    <row r="384" spans="1:6">
      <c r="A384" s="28">
        <v>42387</v>
      </c>
      <c r="B384" s="30">
        <v>387.17</v>
      </c>
      <c r="C384" s="30">
        <v>25</v>
      </c>
      <c r="D384" s="31">
        <v>113354299801</v>
      </c>
      <c r="E384" s="30">
        <f t="shared" si="10"/>
        <v>4.4366573758141794E-3</v>
      </c>
      <c r="F384" s="30">
        <f t="shared" si="11"/>
        <v>1.717740636193976</v>
      </c>
    </row>
    <row r="385" spans="1:6">
      <c r="A385" s="28">
        <v>42388</v>
      </c>
      <c r="B385" s="30">
        <v>380.15</v>
      </c>
      <c r="C385" s="30">
        <v>25</v>
      </c>
      <c r="D385" s="31">
        <v>113354299801</v>
      </c>
      <c r="E385" s="30">
        <f t="shared" si="10"/>
        <v>4.4366573758141794E-3</v>
      </c>
      <c r="F385" s="30">
        <f t="shared" si="11"/>
        <v>1.6865953014157602</v>
      </c>
    </row>
    <row r="386" spans="1:6">
      <c r="A386" s="28">
        <v>42389</v>
      </c>
      <c r="B386" s="30">
        <v>420.23</v>
      </c>
      <c r="C386" s="30">
        <v>25</v>
      </c>
      <c r="D386" s="31">
        <v>113354299801</v>
      </c>
      <c r="E386" s="30">
        <f t="shared" ref="E386:E449" si="12">1000000000000*C386*24*60*60/(D386*POWER(2,32))</f>
        <v>4.4366573758141794E-3</v>
      </c>
      <c r="F386" s="30">
        <f t="shared" ref="F386:F449" si="13">E386*B386</f>
        <v>1.8644165290383927</v>
      </c>
    </row>
    <row r="387" spans="1:6">
      <c r="A387" s="28">
        <v>42390</v>
      </c>
      <c r="B387" s="30">
        <v>410.26</v>
      </c>
      <c r="C387" s="30">
        <v>25</v>
      </c>
      <c r="D387" s="31">
        <v>113354299801</v>
      </c>
      <c r="E387" s="30">
        <f t="shared" si="12"/>
        <v>4.4366573758141794E-3</v>
      </c>
      <c r="F387" s="30">
        <f t="shared" si="13"/>
        <v>1.8201830550015252</v>
      </c>
    </row>
    <row r="388" spans="1:6">
      <c r="A388" s="28">
        <v>42391</v>
      </c>
      <c r="B388" s="30">
        <v>382.49</v>
      </c>
      <c r="C388" s="30">
        <v>25</v>
      </c>
      <c r="D388" s="31">
        <v>113354299801</v>
      </c>
      <c r="E388" s="30">
        <f t="shared" si="12"/>
        <v>4.4366573758141794E-3</v>
      </c>
      <c r="F388" s="30">
        <f t="shared" si="13"/>
        <v>1.6969770796751655</v>
      </c>
    </row>
    <row r="389" spans="1:6">
      <c r="A389" s="28">
        <v>42392</v>
      </c>
      <c r="B389" s="30">
        <v>387.49</v>
      </c>
      <c r="C389" s="30">
        <v>25</v>
      </c>
      <c r="D389" s="31">
        <v>113354299801</v>
      </c>
      <c r="E389" s="30">
        <f t="shared" si="12"/>
        <v>4.4366573758141794E-3</v>
      </c>
      <c r="F389" s="30">
        <f t="shared" si="13"/>
        <v>1.7191603665542363</v>
      </c>
    </row>
    <row r="390" spans="1:6">
      <c r="A390" s="28">
        <v>42393</v>
      </c>
      <c r="B390" s="30">
        <v>402.97</v>
      </c>
      <c r="C390" s="30">
        <v>25</v>
      </c>
      <c r="D390" s="31">
        <v>113354299801</v>
      </c>
      <c r="E390" s="30">
        <f t="shared" si="12"/>
        <v>4.4366573758141794E-3</v>
      </c>
      <c r="F390" s="30">
        <f t="shared" si="13"/>
        <v>1.7878398227318399</v>
      </c>
    </row>
    <row r="391" spans="1:6">
      <c r="A391" s="28">
        <v>42394</v>
      </c>
      <c r="B391" s="30">
        <v>391.73</v>
      </c>
      <c r="C391" s="30">
        <v>25</v>
      </c>
      <c r="D391" s="31">
        <v>113354299801</v>
      </c>
      <c r="E391" s="30">
        <f t="shared" si="12"/>
        <v>4.4366573758141794E-3</v>
      </c>
      <c r="F391" s="30">
        <f t="shared" si="13"/>
        <v>1.7379717938276886</v>
      </c>
    </row>
    <row r="392" spans="1:6">
      <c r="A392" s="28">
        <v>42395</v>
      </c>
      <c r="B392" s="30">
        <v>392.15</v>
      </c>
      <c r="C392" s="30">
        <v>25</v>
      </c>
      <c r="D392" s="31">
        <v>120033340651</v>
      </c>
      <c r="E392" s="30">
        <f t="shared" si="12"/>
        <v>4.1897875004128582E-3</v>
      </c>
      <c r="F392" s="30">
        <f t="shared" si="13"/>
        <v>1.6430251682869021</v>
      </c>
    </row>
    <row r="393" spans="1:6">
      <c r="A393" s="28">
        <v>42396</v>
      </c>
      <c r="B393" s="30">
        <v>394.97</v>
      </c>
      <c r="C393" s="30">
        <v>25</v>
      </c>
      <c r="D393" s="31">
        <v>120033340651</v>
      </c>
      <c r="E393" s="30">
        <f t="shared" si="12"/>
        <v>4.1897875004128582E-3</v>
      </c>
      <c r="F393" s="30">
        <f t="shared" si="13"/>
        <v>1.6548403690380666</v>
      </c>
    </row>
    <row r="394" spans="1:6">
      <c r="A394" s="28">
        <v>42397</v>
      </c>
      <c r="B394" s="30">
        <v>380.29</v>
      </c>
      <c r="C394" s="30">
        <v>25</v>
      </c>
      <c r="D394" s="31">
        <v>120033340651</v>
      </c>
      <c r="E394" s="30">
        <f t="shared" si="12"/>
        <v>4.1897875004128582E-3</v>
      </c>
      <c r="F394" s="30">
        <f t="shared" si="13"/>
        <v>1.5933342885320059</v>
      </c>
    </row>
    <row r="395" spans="1:6">
      <c r="A395" s="28">
        <v>42398</v>
      </c>
      <c r="B395" s="30">
        <v>379.47</v>
      </c>
      <c r="C395" s="30">
        <v>25</v>
      </c>
      <c r="D395" s="31">
        <v>120033340651</v>
      </c>
      <c r="E395" s="30">
        <f t="shared" si="12"/>
        <v>4.1897875004128582E-3</v>
      </c>
      <c r="F395" s="30">
        <f t="shared" si="13"/>
        <v>1.5898986627816674</v>
      </c>
    </row>
    <row r="396" spans="1:6">
      <c r="A396" s="28">
        <v>42399</v>
      </c>
      <c r="B396" s="30">
        <v>378.26</v>
      </c>
      <c r="C396" s="30">
        <v>25</v>
      </c>
      <c r="D396" s="31">
        <v>120033340651</v>
      </c>
      <c r="E396" s="30">
        <f t="shared" si="12"/>
        <v>4.1897875004128582E-3</v>
      </c>
      <c r="F396" s="30">
        <f t="shared" si="13"/>
        <v>1.5848290199061676</v>
      </c>
    </row>
    <row r="397" spans="1:6">
      <c r="A397" s="28">
        <v>42400</v>
      </c>
      <c r="B397" s="30">
        <v>368.77</v>
      </c>
      <c r="C397" s="30">
        <v>25</v>
      </c>
      <c r="D397" s="31">
        <v>120033340651</v>
      </c>
      <c r="E397" s="30">
        <f t="shared" si="12"/>
        <v>4.1897875004128582E-3</v>
      </c>
      <c r="F397" s="30">
        <f t="shared" si="13"/>
        <v>1.5450679365272497</v>
      </c>
    </row>
    <row r="398" spans="1:6">
      <c r="A398" s="28">
        <v>42401</v>
      </c>
      <c r="B398" s="30">
        <v>373.06</v>
      </c>
      <c r="C398" s="30">
        <v>25</v>
      </c>
      <c r="D398" s="31">
        <v>120033340651</v>
      </c>
      <c r="E398" s="30">
        <f t="shared" si="12"/>
        <v>4.1897875004128582E-3</v>
      </c>
      <c r="F398" s="30">
        <f t="shared" si="13"/>
        <v>1.5630421249040209</v>
      </c>
    </row>
    <row r="399" spans="1:6">
      <c r="A399" s="28">
        <v>42402</v>
      </c>
      <c r="B399" s="30">
        <v>374.45</v>
      </c>
      <c r="C399" s="30">
        <v>25</v>
      </c>
      <c r="D399" s="31">
        <v>120033340651</v>
      </c>
      <c r="E399" s="30">
        <f t="shared" si="12"/>
        <v>4.1897875004128582E-3</v>
      </c>
      <c r="F399" s="30">
        <f t="shared" si="13"/>
        <v>1.5688659295295948</v>
      </c>
    </row>
    <row r="400" spans="1:6">
      <c r="A400" s="28">
        <v>42403</v>
      </c>
      <c r="B400" s="30">
        <v>369.95</v>
      </c>
      <c r="C400" s="30">
        <v>25</v>
      </c>
      <c r="D400" s="31">
        <v>120033340651</v>
      </c>
      <c r="E400" s="30">
        <f t="shared" si="12"/>
        <v>4.1897875004128582E-3</v>
      </c>
      <c r="F400" s="30">
        <f t="shared" si="13"/>
        <v>1.5500118857777367</v>
      </c>
    </row>
    <row r="401" spans="1:6">
      <c r="A401" s="28">
        <v>42404</v>
      </c>
      <c r="B401" s="30">
        <v>389.59</v>
      </c>
      <c r="C401" s="30">
        <v>25</v>
      </c>
      <c r="D401" s="31">
        <v>120033340651</v>
      </c>
      <c r="E401" s="30">
        <f t="shared" si="12"/>
        <v>4.1897875004128582E-3</v>
      </c>
      <c r="F401" s="30">
        <f t="shared" si="13"/>
        <v>1.6322993122858453</v>
      </c>
    </row>
    <row r="402" spans="1:6">
      <c r="A402" s="28">
        <v>42405</v>
      </c>
      <c r="B402" s="30">
        <v>386.55</v>
      </c>
      <c r="C402" s="30">
        <v>25</v>
      </c>
      <c r="D402" s="31">
        <v>120033340651</v>
      </c>
      <c r="E402" s="30">
        <f t="shared" si="12"/>
        <v>4.1897875004128582E-3</v>
      </c>
      <c r="F402" s="30">
        <f t="shared" si="13"/>
        <v>1.6195623582845904</v>
      </c>
    </row>
    <row r="403" spans="1:6">
      <c r="A403" s="28">
        <v>42406</v>
      </c>
      <c r="B403" s="30">
        <v>376.52</v>
      </c>
      <c r="C403" s="30">
        <v>25</v>
      </c>
      <c r="D403" s="31">
        <v>120033340651</v>
      </c>
      <c r="E403" s="30">
        <f t="shared" si="12"/>
        <v>4.1897875004128582E-3</v>
      </c>
      <c r="F403" s="30">
        <f t="shared" si="13"/>
        <v>1.5775387896554494</v>
      </c>
    </row>
    <row r="404" spans="1:6">
      <c r="A404" s="28">
        <v>42407</v>
      </c>
      <c r="B404" s="30">
        <v>376.62</v>
      </c>
      <c r="C404" s="30">
        <v>25</v>
      </c>
      <c r="D404" s="31">
        <v>144116447847</v>
      </c>
      <c r="E404" s="30">
        <f t="shared" si="12"/>
        <v>3.4896377048251491E-3</v>
      </c>
      <c r="F404" s="30">
        <f t="shared" si="13"/>
        <v>1.3142673523912476</v>
      </c>
    </row>
    <row r="405" spans="1:6">
      <c r="A405" s="28">
        <v>42408</v>
      </c>
      <c r="B405" s="30">
        <v>373.45</v>
      </c>
      <c r="C405" s="30">
        <v>25</v>
      </c>
      <c r="D405" s="31">
        <v>144116447847</v>
      </c>
      <c r="E405" s="30">
        <f t="shared" si="12"/>
        <v>3.4896377048251491E-3</v>
      </c>
      <c r="F405" s="30">
        <f t="shared" si="13"/>
        <v>1.3032052008669519</v>
      </c>
    </row>
    <row r="406" spans="1:6">
      <c r="A406" s="28">
        <v>42409</v>
      </c>
      <c r="B406" s="30">
        <v>376.03</v>
      </c>
      <c r="C406" s="30">
        <v>25</v>
      </c>
      <c r="D406" s="31">
        <v>144116447847</v>
      </c>
      <c r="E406" s="30">
        <f t="shared" si="12"/>
        <v>3.4896377048251491E-3</v>
      </c>
      <c r="F406" s="30">
        <f t="shared" si="13"/>
        <v>1.3122084661454008</v>
      </c>
    </row>
    <row r="407" spans="1:6">
      <c r="A407" s="28">
        <v>42410</v>
      </c>
      <c r="B407" s="30">
        <v>381.65</v>
      </c>
      <c r="C407" s="30">
        <v>25</v>
      </c>
      <c r="D407" s="31">
        <v>144116447847</v>
      </c>
      <c r="E407" s="30">
        <f t="shared" si="12"/>
        <v>3.4896377048251491E-3</v>
      </c>
      <c r="F407" s="30">
        <f t="shared" si="13"/>
        <v>1.3318202300465181</v>
      </c>
    </row>
    <row r="408" spans="1:6">
      <c r="A408" s="28">
        <v>42411</v>
      </c>
      <c r="B408" s="30">
        <v>379.65</v>
      </c>
      <c r="C408" s="30">
        <v>25</v>
      </c>
      <c r="D408" s="31">
        <v>144116447847</v>
      </c>
      <c r="E408" s="30">
        <f t="shared" si="12"/>
        <v>3.4896377048251491E-3</v>
      </c>
      <c r="F408" s="30">
        <f t="shared" si="13"/>
        <v>1.3248409546368678</v>
      </c>
    </row>
    <row r="409" spans="1:6">
      <c r="A409" s="28">
        <v>42412</v>
      </c>
      <c r="B409" s="30">
        <v>384.26</v>
      </c>
      <c r="C409" s="30">
        <v>25</v>
      </c>
      <c r="D409" s="31">
        <v>144116447847</v>
      </c>
      <c r="E409" s="30">
        <f t="shared" si="12"/>
        <v>3.4896377048251491E-3</v>
      </c>
      <c r="F409" s="30">
        <f t="shared" si="13"/>
        <v>1.3409281844561118</v>
      </c>
    </row>
    <row r="410" spans="1:6">
      <c r="A410" s="28">
        <v>42413</v>
      </c>
      <c r="B410" s="30">
        <v>391.86</v>
      </c>
      <c r="C410" s="30">
        <v>25</v>
      </c>
      <c r="D410" s="31">
        <v>144116447847</v>
      </c>
      <c r="E410" s="30">
        <f t="shared" si="12"/>
        <v>3.4896377048251491E-3</v>
      </c>
      <c r="F410" s="30">
        <f t="shared" si="13"/>
        <v>1.3674494310127829</v>
      </c>
    </row>
    <row r="411" spans="1:6">
      <c r="A411" s="28">
        <v>42414</v>
      </c>
      <c r="B411" s="30">
        <v>407.23</v>
      </c>
      <c r="C411" s="30">
        <v>25</v>
      </c>
      <c r="D411" s="31">
        <v>144116447847</v>
      </c>
      <c r="E411" s="30">
        <f t="shared" si="12"/>
        <v>3.4896377048251491E-3</v>
      </c>
      <c r="F411" s="30">
        <f t="shared" si="13"/>
        <v>1.4210851625359455</v>
      </c>
    </row>
    <row r="412" spans="1:6">
      <c r="A412" s="28">
        <v>42415</v>
      </c>
      <c r="B412" s="30">
        <v>400.18</v>
      </c>
      <c r="C412" s="30">
        <v>25</v>
      </c>
      <c r="D412" s="31">
        <v>144116447847</v>
      </c>
      <c r="E412" s="30">
        <f t="shared" si="12"/>
        <v>3.4896377048251491E-3</v>
      </c>
      <c r="F412" s="30">
        <f t="shared" si="13"/>
        <v>1.3964832167169281</v>
      </c>
    </row>
    <row r="413" spans="1:6">
      <c r="A413" s="28">
        <v>42416</v>
      </c>
      <c r="B413" s="30">
        <v>407.49</v>
      </c>
      <c r="C413" s="30">
        <v>25</v>
      </c>
      <c r="D413" s="31">
        <v>144116447847</v>
      </c>
      <c r="E413" s="30">
        <f t="shared" si="12"/>
        <v>3.4896377048251491E-3</v>
      </c>
      <c r="F413" s="30">
        <f t="shared" si="13"/>
        <v>1.4219924683392</v>
      </c>
    </row>
    <row r="414" spans="1:6">
      <c r="A414" s="28">
        <v>42417</v>
      </c>
      <c r="B414" s="30">
        <v>416.32</v>
      </c>
      <c r="C414" s="30">
        <v>25</v>
      </c>
      <c r="D414" s="31">
        <v>144116447847</v>
      </c>
      <c r="E414" s="30">
        <f t="shared" si="12"/>
        <v>3.4896377048251491E-3</v>
      </c>
      <c r="F414" s="30">
        <f t="shared" si="13"/>
        <v>1.4528059692728061</v>
      </c>
    </row>
    <row r="415" spans="1:6">
      <c r="A415" s="28">
        <v>42418</v>
      </c>
      <c r="B415" s="30">
        <v>422.37</v>
      </c>
      <c r="C415" s="30">
        <v>25</v>
      </c>
      <c r="D415" s="31">
        <v>144116447847</v>
      </c>
      <c r="E415" s="30">
        <f t="shared" si="12"/>
        <v>3.4896377048251491E-3</v>
      </c>
      <c r="F415" s="30">
        <f t="shared" si="13"/>
        <v>1.4739182773869983</v>
      </c>
    </row>
    <row r="416" spans="1:6">
      <c r="A416" s="28">
        <v>42419</v>
      </c>
      <c r="B416" s="30">
        <v>420.79</v>
      </c>
      <c r="C416" s="30">
        <v>25</v>
      </c>
      <c r="D416" s="31">
        <v>163491654908</v>
      </c>
      <c r="E416" s="30">
        <f t="shared" si="12"/>
        <v>3.0760847737173998E-3</v>
      </c>
      <c r="F416" s="30">
        <f t="shared" si="13"/>
        <v>1.2943857119325448</v>
      </c>
    </row>
    <row r="417" spans="1:6">
      <c r="A417" s="28">
        <v>42420</v>
      </c>
      <c r="B417" s="30">
        <v>437.16</v>
      </c>
      <c r="C417" s="30">
        <v>25</v>
      </c>
      <c r="D417" s="31">
        <v>163491654908</v>
      </c>
      <c r="E417" s="30">
        <f t="shared" si="12"/>
        <v>3.0760847737173998E-3</v>
      </c>
      <c r="F417" s="30">
        <f t="shared" si="13"/>
        <v>1.3447412196782986</v>
      </c>
    </row>
    <row r="418" spans="1:6">
      <c r="A418" s="28">
        <v>42421</v>
      </c>
      <c r="B418" s="30">
        <v>438.8</v>
      </c>
      <c r="C418" s="30">
        <v>25</v>
      </c>
      <c r="D418" s="31">
        <v>163491654908</v>
      </c>
      <c r="E418" s="30">
        <f t="shared" si="12"/>
        <v>3.0760847737173998E-3</v>
      </c>
      <c r="F418" s="30">
        <f t="shared" si="13"/>
        <v>1.3497859987071952</v>
      </c>
    </row>
    <row r="419" spans="1:6">
      <c r="A419" s="28">
        <v>42422</v>
      </c>
      <c r="B419" s="30">
        <v>437.75</v>
      </c>
      <c r="C419" s="30">
        <v>25</v>
      </c>
      <c r="D419" s="31">
        <v>163491654908</v>
      </c>
      <c r="E419" s="30">
        <f t="shared" si="12"/>
        <v>3.0760847737173998E-3</v>
      </c>
      <c r="F419" s="30">
        <f t="shared" si="13"/>
        <v>1.3465561096947918</v>
      </c>
    </row>
    <row r="420" spans="1:6">
      <c r="A420" s="28">
        <v>42423</v>
      </c>
      <c r="B420" s="30">
        <v>420.74</v>
      </c>
      <c r="C420" s="30">
        <v>25</v>
      </c>
      <c r="D420" s="31">
        <v>163491654908</v>
      </c>
      <c r="E420" s="30">
        <f t="shared" si="12"/>
        <v>3.0760847737173998E-3</v>
      </c>
      <c r="F420" s="30">
        <f t="shared" si="13"/>
        <v>1.2942319076938589</v>
      </c>
    </row>
    <row r="421" spans="1:6">
      <c r="A421" s="28">
        <v>42424</v>
      </c>
      <c r="B421" s="30">
        <v>424.95</v>
      </c>
      <c r="C421" s="30">
        <v>25</v>
      </c>
      <c r="D421" s="31">
        <v>163491654908</v>
      </c>
      <c r="E421" s="30">
        <f t="shared" si="12"/>
        <v>3.0760847737173998E-3</v>
      </c>
      <c r="F421" s="30">
        <f t="shared" si="13"/>
        <v>1.307182224591209</v>
      </c>
    </row>
    <row r="422" spans="1:6">
      <c r="A422" s="28">
        <v>42425</v>
      </c>
      <c r="B422" s="30">
        <v>424.54</v>
      </c>
      <c r="C422" s="30">
        <v>25</v>
      </c>
      <c r="D422" s="31">
        <v>163491654908</v>
      </c>
      <c r="E422" s="30">
        <f t="shared" si="12"/>
        <v>3.0760847737173998E-3</v>
      </c>
      <c r="F422" s="30">
        <f t="shared" si="13"/>
        <v>1.3059210298339849</v>
      </c>
    </row>
    <row r="423" spans="1:6">
      <c r="A423" s="28">
        <v>42426</v>
      </c>
      <c r="B423" s="30">
        <v>432.15</v>
      </c>
      <c r="C423" s="30">
        <v>25</v>
      </c>
      <c r="D423" s="31">
        <v>163491654908</v>
      </c>
      <c r="E423" s="30">
        <f t="shared" si="12"/>
        <v>3.0760847737173998E-3</v>
      </c>
      <c r="F423" s="30">
        <f t="shared" si="13"/>
        <v>1.3293300349619743</v>
      </c>
    </row>
    <row r="424" spans="1:6">
      <c r="A424" s="28">
        <v>42427</v>
      </c>
      <c r="B424" s="30">
        <v>432.52</v>
      </c>
      <c r="C424" s="30">
        <v>25</v>
      </c>
      <c r="D424" s="31">
        <v>163491654908</v>
      </c>
      <c r="E424" s="30">
        <f t="shared" si="12"/>
        <v>3.0760847737173998E-3</v>
      </c>
      <c r="F424" s="30">
        <f t="shared" si="13"/>
        <v>1.3304681863282497</v>
      </c>
    </row>
    <row r="425" spans="1:6">
      <c r="A425" s="28">
        <v>42428</v>
      </c>
      <c r="B425" s="30">
        <v>433.5</v>
      </c>
      <c r="C425" s="30">
        <v>25</v>
      </c>
      <c r="D425" s="31">
        <v>163491654908</v>
      </c>
      <c r="E425" s="30">
        <f t="shared" si="12"/>
        <v>3.0760847737173998E-3</v>
      </c>
      <c r="F425" s="30">
        <f t="shared" si="13"/>
        <v>1.3334827494064929</v>
      </c>
    </row>
    <row r="426" spans="1:6">
      <c r="A426" s="28">
        <v>42429</v>
      </c>
      <c r="B426" s="30">
        <v>437.7</v>
      </c>
      <c r="C426" s="30">
        <v>25</v>
      </c>
      <c r="D426" s="31">
        <v>163491654908</v>
      </c>
      <c r="E426" s="30">
        <f t="shared" si="12"/>
        <v>3.0760847737173998E-3</v>
      </c>
      <c r="F426" s="30">
        <f t="shared" si="13"/>
        <v>1.3464023054561058</v>
      </c>
    </row>
    <row r="427" spans="1:6">
      <c r="A427" s="28">
        <v>42430</v>
      </c>
      <c r="B427" s="30">
        <v>435.12</v>
      </c>
      <c r="C427" s="30">
        <v>25</v>
      </c>
      <c r="D427" s="31">
        <v>163491654908</v>
      </c>
      <c r="E427" s="30">
        <f t="shared" si="12"/>
        <v>3.0760847737173998E-3</v>
      </c>
      <c r="F427" s="30">
        <f t="shared" si="13"/>
        <v>1.338466006739915</v>
      </c>
    </row>
    <row r="428" spans="1:6">
      <c r="A428" s="28">
        <v>42431</v>
      </c>
      <c r="B428" s="30">
        <v>423.99</v>
      </c>
      <c r="C428" s="30">
        <v>25</v>
      </c>
      <c r="D428" s="31">
        <v>163491654908</v>
      </c>
      <c r="E428" s="30">
        <f t="shared" si="12"/>
        <v>3.0760847737173998E-3</v>
      </c>
      <c r="F428" s="30">
        <f t="shared" si="13"/>
        <v>1.3042291832084403</v>
      </c>
    </row>
    <row r="429" spans="1:6">
      <c r="A429" s="28">
        <v>42432</v>
      </c>
      <c r="B429" s="30">
        <v>421.65</v>
      </c>
      <c r="C429" s="30">
        <v>25</v>
      </c>
      <c r="D429" s="31">
        <v>163491654908</v>
      </c>
      <c r="E429" s="30">
        <f t="shared" si="12"/>
        <v>3.0760847737173998E-3</v>
      </c>
      <c r="F429" s="30">
        <f t="shared" si="13"/>
        <v>1.2970311448379415</v>
      </c>
    </row>
    <row r="430" spans="1:6">
      <c r="A430" s="28">
        <v>42433</v>
      </c>
      <c r="B430" s="30">
        <v>410.94</v>
      </c>
      <c r="C430" s="30">
        <v>25</v>
      </c>
      <c r="D430" s="31">
        <v>163491654908</v>
      </c>
      <c r="E430" s="30">
        <f t="shared" si="12"/>
        <v>3.0760847737173998E-3</v>
      </c>
      <c r="F430" s="30">
        <f t="shared" si="13"/>
        <v>1.2640862769114283</v>
      </c>
    </row>
    <row r="431" spans="1:6">
      <c r="A431" s="28">
        <v>42434</v>
      </c>
      <c r="B431" s="30">
        <v>400.57</v>
      </c>
      <c r="C431" s="30">
        <v>25</v>
      </c>
      <c r="D431" s="31">
        <v>158427203767</v>
      </c>
      <c r="E431" s="30">
        <f t="shared" si="12"/>
        <v>3.1744181449544348E-3</v>
      </c>
      <c r="F431" s="30">
        <f t="shared" si="13"/>
        <v>1.2715766763243979</v>
      </c>
    </row>
    <row r="432" spans="1:6">
      <c r="A432" s="28">
        <v>42435</v>
      </c>
      <c r="B432" s="30">
        <v>407.71</v>
      </c>
      <c r="C432" s="30">
        <v>25</v>
      </c>
      <c r="D432" s="31">
        <v>158427203767</v>
      </c>
      <c r="E432" s="30">
        <f t="shared" si="12"/>
        <v>3.1744181449544348E-3</v>
      </c>
      <c r="F432" s="30">
        <f t="shared" si="13"/>
        <v>1.2942420218793724</v>
      </c>
    </row>
    <row r="433" spans="1:6">
      <c r="A433" s="28">
        <v>42436</v>
      </c>
      <c r="B433" s="30">
        <v>414.32</v>
      </c>
      <c r="C433" s="30">
        <v>25</v>
      </c>
      <c r="D433" s="31">
        <v>158427203767</v>
      </c>
      <c r="E433" s="30">
        <f t="shared" si="12"/>
        <v>3.1744181449544348E-3</v>
      </c>
      <c r="F433" s="30">
        <f t="shared" si="13"/>
        <v>1.3152249258175215</v>
      </c>
    </row>
    <row r="434" spans="1:6">
      <c r="A434" s="28">
        <v>42437</v>
      </c>
      <c r="B434" s="30">
        <v>413.97</v>
      </c>
      <c r="C434" s="30">
        <v>25</v>
      </c>
      <c r="D434" s="31">
        <v>158427203767</v>
      </c>
      <c r="E434" s="30">
        <f t="shared" si="12"/>
        <v>3.1744181449544348E-3</v>
      </c>
      <c r="F434" s="30">
        <f t="shared" si="13"/>
        <v>1.3141138794667875</v>
      </c>
    </row>
    <row r="435" spans="1:6">
      <c r="A435" s="28">
        <v>42438</v>
      </c>
      <c r="B435" s="30">
        <v>414.86</v>
      </c>
      <c r="C435" s="30">
        <v>25</v>
      </c>
      <c r="D435" s="31">
        <v>158427203767</v>
      </c>
      <c r="E435" s="30">
        <f t="shared" si="12"/>
        <v>3.1744181449544348E-3</v>
      </c>
      <c r="F435" s="30">
        <f t="shared" si="13"/>
        <v>1.3169391116157969</v>
      </c>
    </row>
    <row r="436" spans="1:6">
      <c r="A436" s="28">
        <v>42439</v>
      </c>
      <c r="B436" s="30">
        <v>417.13</v>
      </c>
      <c r="C436" s="30">
        <v>25</v>
      </c>
      <c r="D436" s="31">
        <v>158427203767</v>
      </c>
      <c r="E436" s="30">
        <f t="shared" si="12"/>
        <v>3.1744181449544348E-3</v>
      </c>
      <c r="F436" s="30">
        <f t="shared" si="13"/>
        <v>1.3241450408048434</v>
      </c>
    </row>
    <row r="437" spans="1:6">
      <c r="A437" s="28">
        <v>42440</v>
      </c>
      <c r="B437" s="30">
        <v>421.69</v>
      </c>
      <c r="C437" s="30">
        <v>25</v>
      </c>
      <c r="D437" s="31">
        <v>158427203767</v>
      </c>
      <c r="E437" s="30">
        <f t="shared" si="12"/>
        <v>3.1744181449544348E-3</v>
      </c>
      <c r="F437" s="30">
        <f t="shared" si="13"/>
        <v>1.3386203875458356</v>
      </c>
    </row>
    <row r="438" spans="1:6">
      <c r="A438" s="28">
        <v>42441</v>
      </c>
      <c r="B438" s="30">
        <v>411.62</v>
      </c>
      <c r="C438" s="30">
        <v>25</v>
      </c>
      <c r="D438" s="31">
        <v>158427203767</v>
      </c>
      <c r="E438" s="30">
        <f t="shared" si="12"/>
        <v>3.1744181449544348E-3</v>
      </c>
      <c r="F438" s="30">
        <f t="shared" si="13"/>
        <v>1.3066539968261444</v>
      </c>
    </row>
    <row r="439" spans="1:6">
      <c r="A439" s="28">
        <v>42442</v>
      </c>
      <c r="B439" s="30">
        <v>414.07</v>
      </c>
      <c r="C439" s="30">
        <v>25</v>
      </c>
      <c r="D439" s="31">
        <v>158427203767</v>
      </c>
      <c r="E439" s="30">
        <f t="shared" si="12"/>
        <v>3.1744181449544348E-3</v>
      </c>
      <c r="F439" s="30">
        <f t="shared" si="13"/>
        <v>1.3144313212812828</v>
      </c>
    </row>
    <row r="440" spans="1:6">
      <c r="A440" s="28">
        <v>42443</v>
      </c>
      <c r="B440" s="30">
        <v>416.44</v>
      </c>
      <c r="C440" s="30">
        <v>25</v>
      </c>
      <c r="D440" s="31">
        <v>158427203767</v>
      </c>
      <c r="E440" s="30">
        <f t="shared" si="12"/>
        <v>3.1744181449544348E-3</v>
      </c>
      <c r="F440" s="30">
        <f t="shared" si="13"/>
        <v>1.3219546922848249</v>
      </c>
    </row>
    <row r="441" spans="1:6">
      <c r="A441" s="28">
        <v>42444</v>
      </c>
      <c r="B441" s="30">
        <v>416.83</v>
      </c>
      <c r="C441" s="30">
        <v>25</v>
      </c>
      <c r="D441" s="31">
        <v>158427203767</v>
      </c>
      <c r="E441" s="30">
        <f t="shared" si="12"/>
        <v>3.1744181449544348E-3</v>
      </c>
      <c r="F441" s="30">
        <f t="shared" si="13"/>
        <v>1.323192715361357</v>
      </c>
    </row>
    <row r="442" spans="1:6">
      <c r="A442" s="28">
        <v>42445</v>
      </c>
      <c r="B442" s="30">
        <v>417.01</v>
      </c>
      <c r="C442" s="30">
        <v>25</v>
      </c>
      <c r="D442" s="31">
        <v>158427203767</v>
      </c>
      <c r="E442" s="30">
        <f t="shared" si="12"/>
        <v>3.1744181449544348E-3</v>
      </c>
      <c r="F442" s="30">
        <f t="shared" si="13"/>
        <v>1.3237641106274489</v>
      </c>
    </row>
    <row r="443" spans="1:6">
      <c r="A443" s="28">
        <v>42446</v>
      </c>
      <c r="B443" s="30">
        <v>420.62</v>
      </c>
      <c r="C443" s="30">
        <v>25</v>
      </c>
      <c r="D443" s="31">
        <v>158427203767</v>
      </c>
      <c r="E443" s="30">
        <f t="shared" si="12"/>
        <v>3.1744181449544348E-3</v>
      </c>
      <c r="F443" s="30">
        <f t="shared" si="13"/>
        <v>1.3352237601307344</v>
      </c>
    </row>
    <row r="444" spans="1:6">
      <c r="A444" s="28">
        <v>42447</v>
      </c>
      <c r="B444" s="30">
        <v>409.55</v>
      </c>
      <c r="C444" s="30">
        <v>25</v>
      </c>
      <c r="D444" s="31">
        <v>165496835118</v>
      </c>
      <c r="E444" s="30">
        <f t="shared" si="12"/>
        <v>3.0388145485306609E-3</v>
      </c>
      <c r="F444" s="30">
        <f t="shared" si="13"/>
        <v>1.2445464983507322</v>
      </c>
    </row>
    <row r="445" spans="1:6">
      <c r="A445" s="28">
        <v>42448</v>
      </c>
      <c r="B445" s="30">
        <v>410.44</v>
      </c>
      <c r="C445" s="30">
        <v>25</v>
      </c>
      <c r="D445" s="31">
        <v>165496835118</v>
      </c>
      <c r="E445" s="30">
        <f t="shared" si="12"/>
        <v>3.0388145485306609E-3</v>
      </c>
      <c r="F445" s="30">
        <f t="shared" si="13"/>
        <v>1.2472510432989246</v>
      </c>
    </row>
    <row r="446" spans="1:6">
      <c r="A446" s="28">
        <v>42449</v>
      </c>
      <c r="B446" s="30">
        <v>413.76</v>
      </c>
      <c r="C446" s="30">
        <v>25</v>
      </c>
      <c r="D446" s="31">
        <v>165496835118</v>
      </c>
      <c r="E446" s="30">
        <f t="shared" si="12"/>
        <v>3.0388145485306609E-3</v>
      </c>
      <c r="F446" s="30">
        <f t="shared" si="13"/>
        <v>1.2573399076000462</v>
      </c>
    </row>
    <row r="447" spans="1:6">
      <c r="A447" s="28">
        <v>42450</v>
      </c>
      <c r="B447" s="30">
        <v>413.31</v>
      </c>
      <c r="C447" s="30">
        <v>25</v>
      </c>
      <c r="D447" s="31">
        <v>165496835118</v>
      </c>
      <c r="E447" s="30">
        <f t="shared" si="12"/>
        <v>3.0388145485306609E-3</v>
      </c>
      <c r="F447" s="30">
        <f t="shared" si="13"/>
        <v>1.2559724410532074</v>
      </c>
    </row>
    <row r="448" spans="1:6">
      <c r="A448" s="28">
        <v>42451</v>
      </c>
      <c r="B448" s="30">
        <v>418.09</v>
      </c>
      <c r="C448" s="30">
        <v>25</v>
      </c>
      <c r="D448" s="31">
        <v>165496835118</v>
      </c>
      <c r="E448" s="30">
        <f t="shared" si="12"/>
        <v>3.0388145485306609E-3</v>
      </c>
      <c r="F448" s="30">
        <f t="shared" si="13"/>
        <v>1.2704979745951839</v>
      </c>
    </row>
    <row r="449" spans="1:6">
      <c r="A449" s="28">
        <v>42452</v>
      </c>
      <c r="B449" s="30">
        <v>418.04</v>
      </c>
      <c r="C449" s="30">
        <v>25</v>
      </c>
      <c r="D449" s="31">
        <v>165496835118</v>
      </c>
      <c r="E449" s="30">
        <f t="shared" si="12"/>
        <v>3.0388145485306609E-3</v>
      </c>
      <c r="F449" s="30">
        <f t="shared" si="13"/>
        <v>1.2703460338677575</v>
      </c>
    </row>
    <row r="450" spans="1:6">
      <c r="A450" s="28">
        <v>42453</v>
      </c>
      <c r="B450" s="30">
        <v>416.39</v>
      </c>
      <c r="C450" s="30">
        <v>25</v>
      </c>
      <c r="D450" s="31">
        <v>165496835118</v>
      </c>
      <c r="E450" s="30">
        <f t="shared" ref="E450:E513" si="14">1000000000000*C450*24*60*60/(D450*POWER(2,32))</f>
        <v>3.0388145485306609E-3</v>
      </c>
      <c r="F450" s="30">
        <f t="shared" ref="F450:F513" si="15">E450*B450</f>
        <v>1.2653319898626818</v>
      </c>
    </row>
    <row r="451" spans="1:6">
      <c r="A451" s="28">
        <v>42454</v>
      </c>
      <c r="B451" s="30">
        <v>417.18</v>
      </c>
      <c r="C451" s="30">
        <v>25</v>
      </c>
      <c r="D451" s="31">
        <v>165496835118</v>
      </c>
      <c r="E451" s="30">
        <f t="shared" si="14"/>
        <v>3.0388145485306609E-3</v>
      </c>
      <c r="F451" s="30">
        <f t="shared" si="15"/>
        <v>1.2677326533560211</v>
      </c>
    </row>
    <row r="452" spans="1:6">
      <c r="A452" s="28">
        <v>42455</v>
      </c>
      <c r="B452" s="30">
        <v>417.95</v>
      </c>
      <c r="C452" s="30">
        <v>25</v>
      </c>
      <c r="D452" s="31">
        <v>165496835118</v>
      </c>
      <c r="E452" s="30">
        <f t="shared" si="14"/>
        <v>3.0388145485306609E-3</v>
      </c>
      <c r="F452" s="30">
        <f t="shared" si="15"/>
        <v>1.2700725405583897</v>
      </c>
    </row>
    <row r="453" spans="1:6">
      <c r="A453" s="28">
        <v>42456</v>
      </c>
      <c r="B453" s="30">
        <v>426.77</v>
      </c>
      <c r="C453" s="30">
        <v>25</v>
      </c>
      <c r="D453" s="31">
        <v>165496835118</v>
      </c>
      <c r="E453" s="30">
        <f t="shared" si="14"/>
        <v>3.0388145485306609E-3</v>
      </c>
      <c r="F453" s="30">
        <f t="shared" si="15"/>
        <v>1.2968748848764302</v>
      </c>
    </row>
    <row r="454" spans="1:6">
      <c r="A454" s="28">
        <v>42457</v>
      </c>
      <c r="B454" s="30">
        <v>424.23</v>
      </c>
      <c r="C454" s="30">
        <v>25</v>
      </c>
      <c r="D454" s="31">
        <v>165496835118</v>
      </c>
      <c r="E454" s="30">
        <f t="shared" si="14"/>
        <v>3.0388145485306609E-3</v>
      </c>
      <c r="F454" s="30">
        <f t="shared" si="15"/>
        <v>1.2891562959231624</v>
      </c>
    </row>
    <row r="455" spans="1:6">
      <c r="A455" s="28">
        <v>42458</v>
      </c>
      <c r="B455" s="30">
        <v>416.52</v>
      </c>
      <c r="C455" s="30">
        <v>25</v>
      </c>
      <c r="D455" s="31">
        <v>165496835118</v>
      </c>
      <c r="E455" s="30">
        <f t="shared" si="14"/>
        <v>3.0388145485306609E-3</v>
      </c>
      <c r="F455" s="30">
        <f t="shared" si="15"/>
        <v>1.2657270357539909</v>
      </c>
    </row>
    <row r="456" spans="1:6">
      <c r="A456" s="28">
        <v>42459</v>
      </c>
      <c r="B456" s="30">
        <v>414.82</v>
      </c>
      <c r="C456" s="30">
        <v>25</v>
      </c>
      <c r="D456" s="31">
        <v>165496835118</v>
      </c>
      <c r="E456" s="30">
        <f t="shared" si="14"/>
        <v>3.0388145485306609E-3</v>
      </c>
      <c r="F456" s="30">
        <f t="shared" si="15"/>
        <v>1.2605610510214886</v>
      </c>
    </row>
    <row r="457" spans="1:6">
      <c r="A457" s="28">
        <v>42460</v>
      </c>
      <c r="B457" s="30">
        <v>416.73</v>
      </c>
      <c r="C457" s="30">
        <v>25</v>
      </c>
      <c r="D457" s="31">
        <v>165496835118</v>
      </c>
      <c r="E457" s="30">
        <f t="shared" si="14"/>
        <v>3.0388145485306609E-3</v>
      </c>
      <c r="F457" s="30">
        <f t="shared" si="15"/>
        <v>1.2663651868091823</v>
      </c>
    </row>
    <row r="458" spans="1:6">
      <c r="A458" s="28">
        <v>42461</v>
      </c>
      <c r="B458" s="30">
        <v>417.96</v>
      </c>
      <c r="C458" s="30">
        <v>25</v>
      </c>
      <c r="D458" s="31">
        <v>166851513282</v>
      </c>
      <c r="E458" s="30">
        <f t="shared" si="14"/>
        <v>3.0141422178315536E-3</v>
      </c>
      <c r="F458" s="30">
        <f t="shared" si="15"/>
        <v>1.2597908813648762</v>
      </c>
    </row>
    <row r="459" spans="1:6">
      <c r="A459" s="28">
        <v>42462</v>
      </c>
      <c r="B459" s="30">
        <v>420.87</v>
      </c>
      <c r="C459" s="30">
        <v>25</v>
      </c>
      <c r="D459" s="31">
        <v>166851513282</v>
      </c>
      <c r="E459" s="30">
        <f t="shared" si="14"/>
        <v>3.0141422178315536E-3</v>
      </c>
      <c r="F459" s="30">
        <f t="shared" si="15"/>
        <v>1.2685620352187661</v>
      </c>
    </row>
    <row r="460" spans="1:6">
      <c r="A460" s="28">
        <v>42463</v>
      </c>
      <c r="B460" s="30">
        <v>420.9</v>
      </c>
      <c r="C460" s="30">
        <v>25</v>
      </c>
      <c r="D460" s="31">
        <v>166851513282</v>
      </c>
      <c r="E460" s="30">
        <f t="shared" si="14"/>
        <v>3.0141422178315536E-3</v>
      </c>
      <c r="F460" s="30">
        <f t="shared" si="15"/>
        <v>1.2686524594853008</v>
      </c>
    </row>
    <row r="461" spans="1:6">
      <c r="A461" s="28">
        <v>42464</v>
      </c>
      <c r="B461" s="30">
        <v>421.44</v>
      </c>
      <c r="C461" s="30">
        <v>25</v>
      </c>
      <c r="D461" s="31">
        <v>166851513282</v>
      </c>
      <c r="E461" s="30">
        <f t="shared" si="14"/>
        <v>3.0141422178315536E-3</v>
      </c>
      <c r="F461" s="30">
        <f t="shared" si="15"/>
        <v>1.2702800962829299</v>
      </c>
    </row>
    <row r="462" spans="1:6">
      <c r="A462" s="28">
        <v>42465</v>
      </c>
      <c r="B462" s="30">
        <v>424.03</v>
      </c>
      <c r="C462" s="30">
        <v>25</v>
      </c>
      <c r="D462" s="31">
        <v>166851513282</v>
      </c>
      <c r="E462" s="30">
        <f t="shared" si="14"/>
        <v>3.0141422178315536E-3</v>
      </c>
      <c r="F462" s="30">
        <f t="shared" si="15"/>
        <v>1.2780867246271137</v>
      </c>
    </row>
    <row r="463" spans="1:6">
      <c r="A463" s="28">
        <v>42466</v>
      </c>
      <c r="B463" s="30">
        <v>423.41</v>
      </c>
      <c r="C463" s="30">
        <v>25</v>
      </c>
      <c r="D463" s="31">
        <v>166851513282</v>
      </c>
      <c r="E463" s="30">
        <f t="shared" si="14"/>
        <v>3.0141422178315536E-3</v>
      </c>
      <c r="F463" s="30">
        <f t="shared" si="15"/>
        <v>1.2762179564520582</v>
      </c>
    </row>
    <row r="464" spans="1:6">
      <c r="A464" s="28">
        <v>42467</v>
      </c>
      <c r="B464" s="30">
        <v>422.74</v>
      </c>
      <c r="C464" s="30">
        <v>25</v>
      </c>
      <c r="D464" s="31">
        <v>166851513282</v>
      </c>
      <c r="E464" s="30">
        <f t="shared" si="14"/>
        <v>3.0141422178315536E-3</v>
      </c>
      <c r="F464" s="30">
        <f t="shared" si="15"/>
        <v>1.2741984811661109</v>
      </c>
    </row>
    <row r="465" spans="1:6">
      <c r="A465" s="28">
        <v>42468</v>
      </c>
      <c r="B465" s="30">
        <v>420.35</v>
      </c>
      <c r="C465" s="30">
        <v>25</v>
      </c>
      <c r="D465" s="31">
        <v>166851513282</v>
      </c>
      <c r="E465" s="30">
        <f t="shared" si="14"/>
        <v>3.0141422178315536E-3</v>
      </c>
      <c r="F465" s="30">
        <f t="shared" si="15"/>
        <v>1.2669946812654935</v>
      </c>
    </row>
    <row r="466" spans="1:6">
      <c r="A466" s="28">
        <v>42469</v>
      </c>
      <c r="B466" s="30">
        <v>419.41</v>
      </c>
      <c r="C466" s="30">
        <v>25</v>
      </c>
      <c r="D466" s="31">
        <v>166851513282</v>
      </c>
      <c r="E466" s="30">
        <f t="shared" si="14"/>
        <v>3.0141422178315536E-3</v>
      </c>
      <c r="F466" s="30">
        <f t="shared" si="15"/>
        <v>1.264161387580732</v>
      </c>
    </row>
    <row r="467" spans="1:6">
      <c r="A467" s="28">
        <v>42470</v>
      </c>
      <c r="B467" s="30">
        <v>421.56</v>
      </c>
      <c r="C467" s="30">
        <v>25</v>
      </c>
      <c r="D467" s="31">
        <v>166851513282</v>
      </c>
      <c r="E467" s="30">
        <f t="shared" si="14"/>
        <v>3.0141422178315536E-3</v>
      </c>
      <c r="F467" s="30">
        <f t="shared" si="15"/>
        <v>1.2706417933490697</v>
      </c>
    </row>
    <row r="468" spans="1:6">
      <c r="A468" s="28">
        <v>42471</v>
      </c>
      <c r="B468" s="30">
        <v>422.48</v>
      </c>
      <c r="C468" s="30">
        <v>25</v>
      </c>
      <c r="D468" s="31">
        <v>166851513282</v>
      </c>
      <c r="E468" s="30">
        <f t="shared" si="14"/>
        <v>3.0141422178315536E-3</v>
      </c>
      <c r="F468" s="30">
        <f t="shared" si="15"/>
        <v>1.2734148041894748</v>
      </c>
    </row>
    <row r="469" spans="1:6">
      <c r="A469" s="28">
        <v>42472</v>
      </c>
      <c r="B469" s="30">
        <v>425.19</v>
      </c>
      <c r="C469" s="30">
        <v>25</v>
      </c>
      <c r="D469" s="31">
        <v>166851513282</v>
      </c>
      <c r="E469" s="30">
        <f t="shared" si="14"/>
        <v>3.0141422178315536E-3</v>
      </c>
      <c r="F469" s="30">
        <f t="shared" si="15"/>
        <v>1.2815831295997984</v>
      </c>
    </row>
    <row r="470" spans="1:6">
      <c r="A470" s="28">
        <v>42473</v>
      </c>
      <c r="B470" s="30">
        <v>423.73</v>
      </c>
      <c r="C470" s="30">
        <v>25</v>
      </c>
      <c r="D470" s="31">
        <v>166851513282</v>
      </c>
      <c r="E470" s="30">
        <f t="shared" si="14"/>
        <v>3.0141422178315536E-3</v>
      </c>
      <c r="F470" s="30">
        <f t="shared" si="15"/>
        <v>1.2771824819617643</v>
      </c>
    </row>
    <row r="471" spans="1:6">
      <c r="A471" s="28">
        <v>42474</v>
      </c>
      <c r="B471" s="30">
        <v>424.28</v>
      </c>
      <c r="C471" s="30">
        <v>25</v>
      </c>
      <c r="D471" s="31">
        <v>178678307671</v>
      </c>
      <c r="E471" s="30">
        <f t="shared" si="14"/>
        <v>2.814634842066969E-3</v>
      </c>
      <c r="F471" s="30">
        <f t="shared" si="15"/>
        <v>1.1941932707921736</v>
      </c>
    </row>
    <row r="472" spans="1:6">
      <c r="A472" s="28">
        <v>42475</v>
      </c>
      <c r="B472" s="30">
        <v>429.71</v>
      </c>
      <c r="C472" s="30">
        <v>25</v>
      </c>
      <c r="D472" s="31">
        <v>178678307671</v>
      </c>
      <c r="E472" s="30">
        <f t="shared" si="14"/>
        <v>2.814634842066969E-3</v>
      </c>
      <c r="F472" s="30">
        <f t="shared" si="15"/>
        <v>1.2094767379845972</v>
      </c>
    </row>
    <row r="473" spans="1:6">
      <c r="A473" s="28">
        <v>42476</v>
      </c>
      <c r="B473" s="30">
        <v>430.57</v>
      </c>
      <c r="C473" s="30">
        <v>25</v>
      </c>
      <c r="D473" s="31">
        <v>178678307671</v>
      </c>
      <c r="E473" s="30">
        <f t="shared" si="14"/>
        <v>2.814634842066969E-3</v>
      </c>
      <c r="F473" s="30">
        <f t="shared" si="15"/>
        <v>1.2118973239487749</v>
      </c>
    </row>
    <row r="474" spans="1:6">
      <c r="A474" s="28">
        <v>42477</v>
      </c>
      <c r="B474" s="30">
        <v>427.4</v>
      </c>
      <c r="C474" s="30">
        <v>25</v>
      </c>
      <c r="D474" s="31">
        <v>178678307671</v>
      </c>
      <c r="E474" s="30">
        <f t="shared" si="14"/>
        <v>2.814634842066969E-3</v>
      </c>
      <c r="F474" s="30">
        <f t="shared" si="15"/>
        <v>1.2029749314994225</v>
      </c>
    </row>
    <row r="475" spans="1:6">
      <c r="A475" s="28">
        <v>42478</v>
      </c>
      <c r="B475" s="30">
        <v>428.59</v>
      </c>
      <c r="C475" s="30">
        <v>25</v>
      </c>
      <c r="D475" s="31">
        <v>178678307671</v>
      </c>
      <c r="E475" s="30">
        <f t="shared" si="14"/>
        <v>2.814634842066969E-3</v>
      </c>
      <c r="F475" s="30">
        <f t="shared" si="15"/>
        <v>1.2063243469614822</v>
      </c>
    </row>
    <row r="476" spans="1:6">
      <c r="A476" s="28">
        <v>42479</v>
      </c>
      <c r="B476" s="30">
        <v>435.51</v>
      </c>
      <c r="C476" s="30">
        <v>25</v>
      </c>
      <c r="D476" s="31">
        <v>178678307671</v>
      </c>
      <c r="E476" s="30">
        <f t="shared" si="14"/>
        <v>2.814634842066969E-3</v>
      </c>
      <c r="F476" s="30">
        <f t="shared" si="15"/>
        <v>1.2258016200685857</v>
      </c>
    </row>
    <row r="477" spans="1:6">
      <c r="A477" s="28">
        <v>42480</v>
      </c>
      <c r="B477" s="30">
        <v>441.39</v>
      </c>
      <c r="C477" s="30">
        <v>25</v>
      </c>
      <c r="D477" s="31">
        <v>178678307671</v>
      </c>
      <c r="E477" s="30">
        <f t="shared" si="14"/>
        <v>2.814634842066969E-3</v>
      </c>
      <c r="F477" s="30">
        <f t="shared" si="15"/>
        <v>1.2423516729399393</v>
      </c>
    </row>
    <row r="478" spans="1:6">
      <c r="A478" s="28">
        <v>42481</v>
      </c>
      <c r="B478" s="30">
        <v>449.42</v>
      </c>
      <c r="C478" s="30">
        <v>25</v>
      </c>
      <c r="D478" s="31">
        <v>178678307671</v>
      </c>
      <c r="E478" s="30">
        <f t="shared" si="14"/>
        <v>2.814634842066969E-3</v>
      </c>
      <c r="F478" s="30">
        <f t="shared" si="15"/>
        <v>1.2649531907217373</v>
      </c>
    </row>
    <row r="479" spans="1:6">
      <c r="A479" s="28">
        <v>42482</v>
      </c>
      <c r="B479" s="30">
        <v>445.74</v>
      </c>
      <c r="C479" s="30">
        <v>25</v>
      </c>
      <c r="D479" s="31">
        <v>178678307671</v>
      </c>
      <c r="E479" s="30">
        <f t="shared" si="14"/>
        <v>2.814634842066969E-3</v>
      </c>
      <c r="F479" s="30">
        <f t="shared" si="15"/>
        <v>1.2545953345029308</v>
      </c>
    </row>
    <row r="480" spans="1:6">
      <c r="A480" s="28">
        <v>42483</v>
      </c>
      <c r="B480" s="30">
        <v>450.28</v>
      </c>
      <c r="C480" s="30">
        <v>25</v>
      </c>
      <c r="D480" s="31">
        <v>178678307671</v>
      </c>
      <c r="E480" s="30">
        <f t="shared" si="14"/>
        <v>2.814634842066969E-3</v>
      </c>
      <c r="F480" s="30">
        <f t="shared" si="15"/>
        <v>1.2673737766859148</v>
      </c>
    </row>
    <row r="481" spans="1:6">
      <c r="A481" s="28">
        <v>42484</v>
      </c>
      <c r="B481" s="30">
        <v>458.55</v>
      </c>
      <c r="C481" s="30">
        <v>25</v>
      </c>
      <c r="D481" s="31">
        <v>178678307671</v>
      </c>
      <c r="E481" s="30">
        <f t="shared" si="14"/>
        <v>2.814634842066969E-3</v>
      </c>
      <c r="F481" s="30">
        <f t="shared" si="15"/>
        <v>1.2906508068298086</v>
      </c>
    </row>
    <row r="482" spans="1:6">
      <c r="A482" s="28">
        <v>42485</v>
      </c>
      <c r="B482" s="30">
        <v>461.43</v>
      </c>
      <c r="C482" s="30">
        <v>25</v>
      </c>
      <c r="D482" s="31">
        <v>178678307671</v>
      </c>
      <c r="E482" s="30">
        <f t="shared" si="14"/>
        <v>2.814634842066969E-3</v>
      </c>
      <c r="F482" s="30">
        <f t="shared" si="15"/>
        <v>1.2987569551749616</v>
      </c>
    </row>
    <row r="483" spans="1:6">
      <c r="A483" s="28">
        <v>42486</v>
      </c>
      <c r="B483" s="30">
        <v>466.09</v>
      </c>
      <c r="C483" s="30">
        <v>25</v>
      </c>
      <c r="D483" s="31">
        <v>178678307671</v>
      </c>
      <c r="E483" s="30">
        <f t="shared" si="14"/>
        <v>2.814634842066969E-3</v>
      </c>
      <c r="F483" s="30">
        <f t="shared" si="15"/>
        <v>1.3118731535389936</v>
      </c>
    </row>
    <row r="484" spans="1:6">
      <c r="A484" s="28">
        <v>42487</v>
      </c>
      <c r="B484" s="30">
        <v>444.69</v>
      </c>
      <c r="C484" s="30">
        <v>25</v>
      </c>
      <c r="D484" s="31">
        <v>178678307671</v>
      </c>
      <c r="E484" s="30">
        <f t="shared" si="14"/>
        <v>2.814634842066969E-3</v>
      </c>
      <c r="F484" s="30">
        <f t="shared" si="15"/>
        <v>1.2516399679187604</v>
      </c>
    </row>
    <row r="485" spans="1:6">
      <c r="A485" s="28">
        <v>42488</v>
      </c>
      <c r="B485" s="30">
        <v>449.01</v>
      </c>
      <c r="C485" s="30">
        <v>25</v>
      </c>
      <c r="D485" s="31">
        <v>178659257772</v>
      </c>
      <c r="E485" s="30">
        <f t="shared" si="14"/>
        <v>2.8149349581098313E-3</v>
      </c>
      <c r="F485" s="30">
        <f t="shared" si="15"/>
        <v>1.2639339455408953</v>
      </c>
    </row>
    <row r="486" spans="1:6">
      <c r="A486" s="28">
        <v>42489</v>
      </c>
      <c r="B486" s="30">
        <v>455.1</v>
      </c>
      <c r="C486" s="30">
        <v>25</v>
      </c>
      <c r="D486" s="31">
        <v>178659257772</v>
      </c>
      <c r="E486" s="30">
        <f t="shared" si="14"/>
        <v>2.8149349581098313E-3</v>
      </c>
      <c r="F486" s="30">
        <f t="shared" si="15"/>
        <v>1.2810768994357844</v>
      </c>
    </row>
    <row r="487" spans="1:6">
      <c r="A487" s="28">
        <v>42490</v>
      </c>
      <c r="B487" s="30">
        <v>448.32</v>
      </c>
      <c r="C487" s="30">
        <v>25</v>
      </c>
      <c r="D487" s="31">
        <v>178659257772</v>
      </c>
      <c r="E487" s="30">
        <f t="shared" si="14"/>
        <v>2.8149349581098313E-3</v>
      </c>
      <c r="F487" s="30">
        <f t="shared" si="15"/>
        <v>1.2619916404197995</v>
      </c>
    </row>
    <row r="488" spans="1:6">
      <c r="A488" s="28">
        <v>42491</v>
      </c>
      <c r="B488" s="30">
        <v>451.88</v>
      </c>
      <c r="C488" s="30">
        <v>25</v>
      </c>
      <c r="D488" s="31">
        <v>178659257772</v>
      </c>
      <c r="E488" s="30">
        <f t="shared" si="14"/>
        <v>2.8149349581098313E-3</v>
      </c>
      <c r="F488" s="30">
        <f t="shared" si="15"/>
        <v>1.2720128088706706</v>
      </c>
    </row>
    <row r="489" spans="1:6">
      <c r="A489" s="28">
        <v>42492</v>
      </c>
      <c r="B489" s="30">
        <v>444.67</v>
      </c>
      <c r="C489" s="30">
        <v>25</v>
      </c>
      <c r="D489" s="31">
        <v>178659257772</v>
      </c>
      <c r="E489" s="30">
        <f t="shared" si="14"/>
        <v>2.8149349581098313E-3</v>
      </c>
      <c r="F489" s="30">
        <f t="shared" si="15"/>
        <v>1.2517171278226988</v>
      </c>
    </row>
    <row r="490" spans="1:6">
      <c r="A490" s="28">
        <v>42493</v>
      </c>
      <c r="B490" s="30">
        <v>450.3</v>
      </c>
      <c r="C490" s="30">
        <v>25</v>
      </c>
      <c r="D490" s="31">
        <v>178659257772</v>
      </c>
      <c r="E490" s="30">
        <f t="shared" si="14"/>
        <v>2.8149349581098313E-3</v>
      </c>
      <c r="F490" s="30">
        <f t="shared" si="15"/>
        <v>1.267565211636857</v>
      </c>
    </row>
    <row r="491" spans="1:6">
      <c r="A491" s="28">
        <v>42494</v>
      </c>
      <c r="B491" s="30">
        <v>446.72</v>
      </c>
      <c r="C491" s="30">
        <v>25</v>
      </c>
      <c r="D491" s="31">
        <v>178659257772</v>
      </c>
      <c r="E491" s="30">
        <f t="shared" si="14"/>
        <v>2.8149349581098313E-3</v>
      </c>
      <c r="F491" s="30">
        <f t="shared" si="15"/>
        <v>1.257487744486824</v>
      </c>
    </row>
    <row r="492" spans="1:6">
      <c r="A492" s="28">
        <v>42495</v>
      </c>
      <c r="B492" s="30">
        <v>447.98</v>
      </c>
      <c r="C492" s="30">
        <v>25</v>
      </c>
      <c r="D492" s="31">
        <v>178659257772</v>
      </c>
      <c r="E492" s="30">
        <f t="shared" si="14"/>
        <v>2.8149349581098313E-3</v>
      </c>
      <c r="F492" s="30">
        <f t="shared" si="15"/>
        <v>1.2610345625340422</v>
      </c>
    </row>
    <row r="493" spans="1:6">
      <c r="A493" s="28">
        <v>42496</v>
      </c>
      <c r="B493" s="30">
        <v>459.6</v>
      </c>
      <c r="C493" s="30">
        <v>25</v>
      </c>
      <c r="D493" s="31">
        <v>178659257772</v>
      </c>
      <c r="E493" s="30">
        <f t="shared" si="14"/>
        <v>2.8149349581098313E-3</v>
      </c>
      <c r="F493" s="30">
        <f t="shared" si="15"/>
        <v>1.2937441067472786</v>
      </c>
    </row>
    <row r="494" spans="1:6">
      <c r="A494" s="28">
        <v>42497</v>
      </c>
      <c r="B494" s="30">
        <v>458.54</v>
      </c>
      <c r="C494" s="30">
        <v>25</v>
      </c>
      <c r="D494" s="31">
        <v>178659257772</v>
      </c>
      <c r="E494" s="30">
        <f t="shared" si="14"/>
        <v>2.8149349581098313E-3</v>
      </c>
      <c r="F494" s="30">
        <f t="shared" si="15"/>
        <v>1.2907602756916821</v>
      </c>
    </row>
    <row r="495" spans="1:6">
      <c r="A495" s="28">
        <v>42498</v>
      </c>
      <c r="B495" s="30">
        <v>458.55</v>
      </c>
      <c r="C495" s="30">
        <v>25</v>
      </c>
      <c r="D495" s="31">
        <v>178659257772</v>
      </c>
      <c r="E495" s="30">
        <f t="shared" si="14"/>
        <v>2.8149349581098313E-3</v>
      </c>
      <c r="F495" s="30">
        <f t="shared" si="15"/>
        <v>1.2907884250412631</v>
      </c>
    </row>
    <row r="496" spans="1:6">
      <c r="A496" s="28">
        <v>42499</v>
      </c>
      <c r="B496" s="30">
        <v>460.48</v>
      </c>
      <c r="C496" s="30">
        <v>25</v>
      </c>
      <c r="D496" s="31">
        <v>178659257772</v>
      </c>
      <c r="E496" s="30">
        <f t="shared" si="14"/>
        <v>2.8149349581098313E-3</v>
      </c>
      <c r="F496" s="30">
        <f t="shared" si="15"/>
        <v>1.2962212495104153</v>
      </c>
    </row>
    <row r="497" spans="1:6">
      <c r="A497" s="28">
        <v>42500</v>
      </c>
      <c r="B497" s="30">
        <v>450.89</v>
      </c>
      <c r="C497" s="30">
        <v>25</v>
      </c>
      <c r="D497" s="31">
        <v>178659257772</v>
      </c>
      <c r="E497" s="30">
        <f t="shared" si="14"/>
        <v>2.8149349581098313E-3</v>
      </c>
      <c r="F497" s="30">
        <f t="shared" si="15"/>
        <v>1.2692260232621417</v>
      </c>
    </row>
    <row r="498" spans="1:6">
      <c r="A498" s="28">
        <v>42501</v>
      </c>
      <c r="B498" s="30">
        <v>452.73</v>
      </c>
      <c r="C498" s="30">
        <v>25</v>
      </c>
      <c r="D498" s="31">
        <v>194254820283</v>
      </c>
      <c r="E498" s="30">
        <f t="shared" si="14"/>
        <v>2.5889405964788326E-3</v>
      </c>
      <c r="F498" s="30">
        <f t="shared" si="15"/>
        <v>1.1720910762438619</v>
      </c>
    </row>
    <row r="499" spans="1:6">
      <c r="A499" s="28">
        <v>42502</v>
      </c>
      <c r="B499" s="30">
        <v>454.77</v>
      </c>
      <c r="C499" s="30">
        <v>25</v>
      </c>
      <c r="D499" s="31">
        <v>194254820283</v>
      </c>
      <c r="E499" s="30">
        <f t="shared" si="14"/>
        <v>2.5889405964788326E-3</v>
      </c>
      <c r="F499" s="30">
        <f t="shared" si="15"/>
        <v>1.1773725150606786</v>
      </c>
    </row>
    <row r="500" spans="1:6">
      <c r="A500" s="28">
        <v>42503</v>
      </c>
      <c r="B500" s="30">
        <v>455.67</v>
      </c>
      <c r="C500" s="30">
        <v>25</v>
      </c>
      <c r="D500" s="31">
        <v>194254820283</v>
      </c>
      <c r="E500" s="30">
        <f t="shared" si="14"/>
        <v>2.5889405964788326E-3</v>
      </c>
      <c r="F500" s="30">
        <f t="shared" si="15"/>
        <v>1.1797025615975096</v>
      </c>
    </row>
    <row r="501" spans="1:6">
      <c r="A501" s="28">
        <v>42504</v>
      </c>
      <c r="B501" s="30">
        <v>455.67</v>
      </c>
      <c r="C501" s="30">
        <v>25</v>
      </c>
      <c r="D501" s="31">
        <v>194254820283</v>
      </c>
      <c r="E501" s="30">
        <f t="shared" si="14"/>
        <v>2.5889405964788326E-3</v>
      </c>
      <c r="F501" s="30">
        <f t="shared" si="15"/>
        <v>1.1797025615975096</v>
      </c>
    </row>
    <row r="502" spans="1:6">
      <c r="A502" s="28">
        <v>42505</v>
      </c>
      <c r="B502" s="30">
        <v>457.57</v>
      </c>
      <c r="C502" s="30">
        <v>25</v>
      </c>
      <c r="D502" s="31">
        <v>194254820283</v>
      </c>
      <c r="E502" s="30">
        <f t="shared" si="14"/>
        <v>2.5889405964788326E-3</v>
      </c>
      <c r="F502" s="30">
        <f t="shared" si="15"/>
        <v>1.1846215487308194</v>
      </c>
    </row>
    <row r="503" spans="1:6">
      <c r="A503" s="28">
        <v>42506</v>
      </c>
      <c r="B503" s="30">
        <v>454.16</v>
      </c>
      <c r="C503" s="30">
        <v>25</v>
      </c>
      <c r="D503" s="31">
        <v>194254820283</v>
      </c>
      <c r="E503" s="30">
        <f t="shared" si="14"/>
        <v>2.5889405964788326E-3</v>
      </c>
      <c r="F503" s="30">
        <f t="shared" si="15"/>
        <v>1.1757932612968267</v>
      </c>
    </row>
    <row r="504" spans="1:6">
      <c r="A504" s="28">
        <v>42507</v>
      </c>
      <c r="B504" s="30">
        <v>453.78</v>
      </c>
      <c r="C504" s="30">
        <v>25</v>
      </c>
      <c r="D504" s="31">
        <v>194254820283</v>
      </c>
      <c r="E504" s="30">
        <f t="shared" si="14"/>
        <v>2.5889405964788326E-3</v>
      </c>
      <c r="F504" s="30">
        <f t="shared" si="15"/>
        <v>1.1748094638701645</v>
      </c>
    </row>
    <row r="505" spans="1:6">
      <c r="A505" s="28">
        <v>42508</v>
      </c>
      <c r="B505" s="30">
        <v>454.62</v>
      </c>
      <c r="C505" s="30">
        <v>25</v>
      </c>
      <c r="D505" s="31">
        <v>194254820283</v>
      </c>
      <c r="E505" s="30">
        <f t="shared" si="14"/>
        <v>2.5889405964788326E-3</v>
      </c>
      <c r="F505" s="30">
        <f t="shared" si="15"/>
        <v>1.1769841739712068</v>
      </c>
    </row>
    <row r="506" spans="1:6">
      <c r="A506" s="28">
        <v>42509</v>
      </c>
      <c r="B506" s="30">
        <v>438.71</v>
      </c>
      <c r="C506" s="30">
        <v>25</v>
      </c>
      <c r="D506" s="31">
        <v>194254820283</v>
      </c>
      <c r="E506" s="30">
        <f t="shared" si="14"/>
        <v>2.5889405964788326E-3</v>
      </c>
      <c r="F506" s="30">
        <f t="shared" si="15"/>
        <v>1.1357941290812286</v>
      </c>
    </row>
    <row r="507" spans="1:6">
      <c r="A507" s="28">
        <v>42510</v>
      </c>
      <c r="B507" s="30">
        <v>442.68</v>
      </c>
      <c r="C507" s="30">
        <v>25</v>
      </c>
      <c r="D507" s="31">
        <v>194254820283</v>
      </c>
      <c r="E507" s="30">
        <f t="shared" si="14"/>
        <v>2.5889405964788326E-3</v>
      </c>
      <c r="F507" s="30">
        <f t="shared" si="15"/>
        <v>1.1460722232492495</v>
      </c>
    </row>
    <row r="508" spans="1:6">
      <c r="A508" s="28">
        <v>42511</v>
      </c>
      <c r="B508" s="30">
        <v>443.19</v>
      </c>
      <c r="C508" s="30">
        <v>25</v>
      </c>
      <c r="D508" s="31">
        <v>194254820283</v>
      </c>
      <c r="E508" s="30">
        <f t="shared" si="14"/>
        <v>2.5889405964788326E-3</v>
      </c>
      <c r="F508" s="30">
        <f t="shared" si="15"/>
        <v>1.1473925829534537</v>
      </c>
    </row>
    <row r="509" spans="1:6">
      <c r="A509" s="28">
        <v>42512</v>
      </c>
      <c r="B509" s="30">
        <v>439.32</v>
      </c>
      <c r="C509" s="30">
        <v>25</v>
      </c>
      <c r="D509" s="31">
        <v>194254820283</v>
      </c>
      <c r="E509" s="30">
        <f t="shared" si="14"/>
        <v>2.5889405964788326E-3</v>
      </c>
      <c r="F509" s="30">
        <f t="shared" si="15"/>
        <v>1.1373733828450807</v>
      </c>
    </row>
    <row r="510" spans="1:6">
      <c r="A510" s="28">
        <v>42513</v>
      </c>
      <c r="B510" s="30">
        <v>444.15</v>
      </c>
      <c r="C510" s="30">
        <v>25</v>
      </c>
      <c r="D510" s="31">
        <v>194254820283</v>
      </c>
      <c r="E510" s="30">
        <f t="shared" si="14"/>
        <v>2.5889405964788326E-3</v>
      </c>
      <c r="F510" s="30">
        <f t="shared" si="15"/>
        <v>1.1498779659260734</v>
      </c>
    </row>
    <row r="511" spans="1:6">
      <c r="A511" s="28">
        <v>42514</v>
      </c>
      <c r="B511" s="30">
        <v>445.98</v>
      </c>
      <c r="C511" s="30">
        <v>25</v>
      </c>
      <c r="D511" s="31">
        <v>194254820283</v>
      </c>
      <c r="E511" s="30">
        <f t="shared" si="14"/>
        <v>2.5889405964788326E-3</v>
      </c>
      <c r="F511" s="30">
        <f t="shared" si="15"/>
        <v>1.1546157272176298</v>
      </c>
    </row>
    <row r="512" spans="1:6">
      <c r="A512" s="28">
        <v>42515</v>
      </c>
      <c r="B512" s="30">
        <v>449.6</v>
      </c>
      <c r="C512" s="30">
        <v>25</v>
      </c>
      <c r="D512" s="31">
        <v>199312067531</v>
      </c>
      <c r="E512" s="30">
        <f t="shared" si="14"/>
        <v>2.5232500797481199E-3</v>
      </c>
      <c r="F512" s="30">
        <f t="shared" si="15"/>
        <v>1.1344532358547548</v>
      </c>
    </row>
    <row r="513" spans="1:6">
      <c r="A513" s="28">
        <v>42516</v>
      </c>
      <c r="B513" s="30">
        <v>453.38</v>
      </c>
      <c r="C513" s="30">
        <v>25</v>
      </c>
      <c r="D513" s="31">
        <v>199312067531</v>
      </c>
      <c r="E513" s="30">
        <f t="shared" si="14"/>
        <v>2.5232500797481199E-3</v>
      </c>
      <c r="F513" s="30">
        <f t="shared" si="15"/>
        <v>1.1439911211562026</v>
      </c>
    </row>
    <row r="514" spans="1:6">
      <c r="A514" s="28">
        <v>42517</v>
      </c>
      <c r="B514" s="30">
        <v>473.46</v>
      </c>
      <c r="C514" s="30">
        <v>25</v>
      </c>
      <c r="D514" s="31">
        <v>199312067531</v>
      </c>
      <c r="E514" s="30">
        <f t="shared" ref="E514:E577" si="16">1000000000000*C514*24*60*60/(D514*POWER(2,32))</f>
        <v>2.5232500797481199E-3</v>
      </c>
      <c r="F514" s="30">
        <f t="shared" ref="F514:F577" si="17">E514*B514</f>
        <v>1.1946579827575448</v>
      </c>
    </row>
    <row r="515" spans="1:6">
      <c r="A515" s="28">
        <v>42518</v>
      </c>
      <c r="B515" s="30">
        <v>530.04</v>
      </c>
      <c r="C515" s="30">
        <v>25</v>
      </c>
      <c r="D515" s="31">
        <v>199312067531</v>
      </c>
      <c r="E515" s="30">
        <f t="shared" si="16"/>
        <v>2.5232500797481199E-3</v>
      </c>
      <c r="F515" s="30">
        <f t="shared" si="17"/>
        <v>1.3374234722696934</v>
      </c>
    </row>
    <row r="516" spans="1:6">
      <c r="A516" s="28">
        <v>42519</v>
      </c>
      <c r="B516" s="30">
        <v>526.23</v>
      </c>
      <c r="C516" s="30">
        <v>25</v>
      </c>
      <c r="D516" s="31">
        <v>199312067531</v>
      </c>
      <c r="E516" s="30">
        <f t="shared" si="16"/>
        <v>2.5232500797481199E-3</v>
      </c>
      <c r="F516" s="30">
        <f t="shared" si="17"/>
        <v>1.3278098894658532</v>
      </c>
    </row>
    <row r="517" spans="1:6">
      <c r="A517" s="28">
        <v>42520</v>
      </c>
      <c r="B517" s="30">
        <v>533.86</v>
      </c>
      <c r="C517" s="30">
        <v>25</v>
      </c>
      <c r="D517" s="31">
        <v>199312067531</v>
      </c>
      <c r="E517" s="30">
        <f t="shared" si="16"/>
        <v>2.5232500797481199E-3</v>
      </c>
      <c r="F517" s="30">
        <f t="shared" si="17"/>
        <v>1.3470622875743312</v>
      </c>
    </row>
    <row r="518" spans="1:6">
      <c r="A518" s="28">
        <v>42521</v>
      </c>
      <c r="B518" s="30">
        <v>531.39</v>
      </c>
      <c r="C518" s="30">
        <v>25</v>
      </c>
      <c r="D518" s="31">
        <v>199312067531</v>
      </c>
      <c r="E518" s="30">
        <f t="shared" si="16"/>
        <v>2.5232500797481199E-3</v>
      </c>
      <c r="F518" s="30">
        <f t="shared" si="17"/>
        <v>1.3408298598773534</v>
      </c>
    </row>
    <row r="519" spans="1:6">
      <c r="A519" s="28">
        <v>42522</v>
      </c>
      <c r="B519" s="30">
        <v>536.91999999999996</v>
      </c>
      <c r="C519" s="30">
        <v>25</v>
      </c>
      <c r="D519" s="31">
        <v>199312067531</v>
      </c>
      <c r="E519" s="30">
        <f t="shared" si="16"/>
        <v>2.5232500797481199E-3</v>
      </c>
      <c r="F519" s="30">
        <f t="shared" si="17"/>
        <v>1.3547834328183603</v>
      </c>
    </row>
    <row r="520" spans="1:6">
      <c r="A520" s="28">
        <v>42523</v>
      </c>
      <c r="B520" s="30">
        <v>537.97</v>
      </c>
      <c r="C520" s="30">
        <v>25</v>
      </c>
      <c r="D520" s="31">
        <v>199312067531</v>
      </c>
      <c r="E520" s="30">
        <f t="shared" si="16"/>
        <v>2.5232500797481199E-3</v>
      </c>
      <c r="F520" s="30">
        <f t="shared" si="17"/>
        <v>1.3574328454020961</v>
      </c>
    </row>
    <row r="521" spans="1:6">
      <c r="A521" s="28">
        <v>42524</v>
      </c>
      <c r="B521" s="30">
        <v>569.19000000000005</v>
      </c>
      <c r="C521" s="30">
        <v>25</v>
      </c>
      <c r="D521" s="31">
        <v>199312067531</v>
      </c>
      <c r="E521" s="30">
        <f t="shared" si="16"/>
        <v>2.5232500797481199E-3</v>
      </c>
      <c r="F521" s="30">
        <f t="shared" si="17"/>
        <v>1.4362087128918324</v>
      </c>
    </row>
    <row r="522" spans="1:6">
      <c r="A522" s="28">
        <v>42525</v>
      </c>
      <c r="B522" s="30">
        <v>572.73</v>
      </c>
      <c r="C522" s="30">
        <v>25</v>
      </c>
      <c r="D522" s="31">
        <v>199312067531</v>
      </c>
      <c r="E522" s="30">
        <f t="shared" si="16"/>
        <v>2.5232500797481199E-3</v>
      </c>
      <c r="F522" s="30">
        <f t="shared" si="17"/>
        <v>1.4451410181741406</v>
      </c>
    </row>
    <row r="523" spans="1:6">
      <c r="A523" s="28">
        <v>42526</v>
      </c>
      <c r="B523" s="30">
        <v>574.98</v>
      </c>
      <c r="C523" s="30">
        <v>25</v>
      </c>
      <c r="D523" s="31">
        <v>199312067531</v>
      </c>
      <c r="E523" s="30">
        <f t="shared" si="16"/>
        <v>2.5232500797481199E-3</v>
      </c>
      <c r="F523" s="30">
        <f t="shared" si="17"/>
        <v>1.450818330853574</v>
      </c>
    </row>
    <row r="524" spans="1:6">
      <c r="A524" s="28">
        <v>42527</v>
      </c>
      <c r="B524" s="30">
        <v>585.54</v>
      </c>
      <c r="C524" s="30">
        <v>25</v>
      </c>
      <c r="D524" s="31">
        <v>199312067531</v>
      </c>
      <c r="E524" s="30">
        <f t="shared" si="16"/>
        <v>2.5232500797481199E-3</v>
      </c>
      <c r="F524" s="30">
        <f t="shared" si="17"/>
        <v>1.4774638516957139</v>
      </c>
    </row>
    <row r="525" spans="1:6">
      <c r="A525" s="28">
        <v>42528</v>
      </c>
      <c r="B525" s="30">
        <v>576.6</v>
      </c>
      <c r="C525" s="30">
        <v>25</v>
      </c>
      <c r="D525" s="31">
        <v>199312067531</v>
      </c>
      <c r="E525" s="30">
        <f t="shared" si="16"/>
        <v>2.5232500797481199E-3</v>
      </c>
      <c r="F525" s="30">
        <f t="shared" si="17"/>
        <v>1.4549059959827659</v>
      </c>
    </row>
    <row r="526" spans="1:6">
      <c r="A526" s="28">
        <v>42529</v>
      </c>
      <c r="B526" s="30">
        <v>581.65</v>
      </c>
      <c r="C526" s="30">
        <v>25</v>
      </c>
      <c r="D526" s="31">
        <v>196061423939</v>
      </c>
      <c r="E526" s="30">
        <f t="shared" si="16"/>
        <v>2.5650848605936298E-3</v>
      </c>
      <c r="F526" s="30">
        <f t="shared" si="17"/>
        <v>1.4919816091642848</v>
      </c>
    </row>
    <row r="527" spans="1:6">
      <c r="A527" s="28">
        <v>42530</v>
      </c>
      <c r="B527" s="30">
        <v>574.63</v>
      </c>
      <c r="C527" s="30">
        <v>25</v>
      </c>
      <c r="D527" s="31">
        <v>196061423939</v>
      </c>
      <c r="E527" s="30">
        <f t="shared" si="16"/>
        <v>2.5650848605936298E-3</v>
      </c>
      <c r="F527" s="30">
        <f t="shared" si="17"/>
        <v>1.4739747134429175</v>
      </c>
    </row>
    <row r="528" spans="1:6">
      <c r="A528" s="28">
        <v>42531</v>
      </c>
      <c r="B528" s="30">
        <v>577.47</v>
      </c>
      <c r="C528" s="30">
        <v>25</v>
      </c>
      <c r="D528" s="31">
        <v>196061423939</v>
      </c>
      <c r="E528" s="30">
        <f t="shared" si="16"/>
        <v>2.5650848605936298E-3</v>
      </c>
      <c r="F528" s="30">
        <f t="shared" si="17"/>
        <v>1.4812595544470035</v>
      </c>
    </row>
    <row r="529" spans="1:6">
      <c r="A529" s="28">
        <v>42532</v>
      </c>
      <c r="B529" s="30">
        <v>606.73</v>
      </c>
      <c r="C529" s="30">
        <v>25</v>
      </c>
      <c r="D529" s="31">
        <v>196061423939</v>
      </c>
      <c r="E529" s="30">
        <f t="shared" si="16"/>
        <v>2.5650848605936298E-3</v>
      </c>
      <c r="F529" s="30">
        <f t="shared" si="17"/>
        <v>1.5563139374679731</v>
      </c>
    </row>
    <row r="530" spans="1:6">
      <c r="A530" s="28">
        <v>42533</v>
      </c>
      <c r="B530" s="30">
        <v>672.78</v>
      </c>
      <c r="C530" s="30">
        <v>25</v>
      </c>
      <c r="D530" s="31">
        <v>196061423939</v>
      </c>
      <c r="E530" s="30">
        <f t="shared" si="16"/>
        <v>2.5650848605936298E-3</v>
      </c>
      <c r="F530" s="30">
        <f t="shared" si="17"/>
        <v>1.7257377925101822</v>
      </c>
    </row>
    <row r="531" spans="1:6">
      <c r="A531" s="28">
        <v>42534</v>
      </c>
      <c r="B531" s="30">
        <v>704.38</v>
      </c>
      <c r="C531" s="30">
        <v>25</v>
      </c>
      <c r="D531" s="31">
        <v>196061423939</v>
      </c>
      <c r="E531" s="30">
        <f t="shared" si="16"/>
        <v>2.5650848605936298E-3</v>
      </c>
      <c r="F531" s="30">
        <f t="shared" si="17"/>
        <v>1.8067944741049409</v>
      </c>
    </row>
    <row r="532" spans="1:6">
      <c r="A532" s="28">
        <v>42535</v>
      </c>
      <c r="B532" s="30">
        <v>685.56</v>
      </c>
      <c r="C532" s="30">
        <v>25</v>
      </c>
      <c r="D532" s="31">
        <v>196061423939</v>
      </c>
      <c r="E532" s="30">
        <f t="shared" si="16"/>
        <v>2.5650848605936298E-3</v>
      </c>
      <c r="F532" s="30">
        <f t="shared" si="17"/>
        <v>1.7585195770285686</v>
      </c>
    </row>
    <row r="533" spans="1:6">
      <c r="A533" s="28">
        <v>42536</v>
      </c>
      <c r="B533" s="30">
        <v>694.47</v>
      </c>
      <c r="C533" s="30">
        <v>25</v>
      </c>
      <c r="D533" s="31">
        <v>196061423939</v>
      </c>
      <c r="E533" s="30">
        <f t="shared" si="16"/>
        <v>2.5650848605936298E-3</v>
      </c>
      <c r="F533" s="30">
        <f t="shared" si="17"/>
        <v>1.7813744831364582</v>
      </c>
    </row>
    <row r="534" spans="1:6">
      <c r="A534" s="28">
        <v>42537</v>
      </c>
      <c r="B534" s="30">
        <v>766.31</v>
      </c>
      <c r="C534" s="30">
        <v>25</v>
      </c>
      <c r="D534" s="31">
        <v>196061423939</v>
      </c>
      <c r="E534" s="30">
        <f t="shared" si="16"/>
        <v>2.5650848605936298E-3</v>
      </c>
      <c r="F534" s="30">
        <f t="shared" si="17"/>
        <v>1.9656501795215042</v>
      </c>
    </row>
    <row r="535" spans="1:6">
      <c r="A535" s="28">
        <v>42538</v>
      </c>
      <c r="B535" s="30">
        <v>748.91</v>
      </c>
      <c r="C535" s="30">
        <v>25</v>
      </c>
      <c r="D535" s="31">
        <v>196061423939</v>
      </c>
      <c r="E535" s="30">
        <f t="shared" si="16"/>
        <v>2.5650848605936298E-3</v>
      </c>
      <c r="F535" s="30">
        <f t="shared" si="17"/>
        <v>1.9210177029471751</v>
      </c>
    </row>
    <row r="536" spans="1:6">
      <c r="A536" s="28">
        <v>42539</v>
      </c>
      <c r="B536" s="30">
        <v>756.23</v>
      </c>
      <c r="C536" s="30">
        <v>25</v>
      </c>
      <c r="D536" s="31">
        <v>196061423939</v>
      </c>
      <c r="E536" s="30">
        <f t="shared" si="16"/>
        <v>2.5650848605936298E-3</v>
      </c>
      <c r="F536" s="30">
        <f t="shared" si="17"/>
        <v>1.9397941241267207</v>
      </c>
    </row>
    <row r="537" spans="1:6">
      <c r="A537" s="28">
        <v>42540</v>
      </c>
      <c r="B537" s="30">
        <v>763.78</v>
      </c>
      <c r="C537" s="30">
        <v>25</v>
      </c>
      <c r="D537" s="31">
        <v>196061423939</v>
      </c>
      <c r="E537" s="30">
        <f t="shared" si="16"/>
        <v>2.5650848605936298E-3</v>
      </c>
      <c r="F537" s="30">
        <f t="shared" si="17"/>
        <v>1.9591605148242024</v>
      </c>
    </row>
    <row r="538" spans="1:6">
      <c r="A538" s="28">
        <v>42541</v>
      </c>
      <c r="B538" s="30">
        <v>737.23</v>
      </c>
      <c r="C538" s="30">
        <v>25</v>
      </c>
      <c r="D538" s="31">
        <v>196061423939</v>
      </c>
      <c r="E538" s="30">
        <f t="shared" si="16"/>
        <v>2.5650848605936298E-3</v>
      </c>
      <c r="F538" s="30">
        <f t="shared" si="17"/>
        <v>1.8910575117754418</v>
      </c>
    </row>
    <row r="539" spans="1:6">
      <c r="A539" s="28">
        <v>42542</v>
      </c>
      <c r="B539" s="30">
        <v>666.65</v>
      </c>
      <c r="C539" s="30">
        <v>25</v>
      </c>
      <c r="D539" s="31">
        <v>209453158595</v>
      </c>
      <c r="E539" s="30">
        <f t="shared" si="16"/>
        <v>2.4010819109431362E-3</v>
      </c>
      <c r="F539" s="30">
        <f t="shared" si="17"/>
        <v>1.6006812559302417</v>
      </c>
    </row>
    <row r="540" spans="1:6">
      <c r="A540" s="28">
        <v>42543</v>
      </c>
      <c r="B540" s="30">
        <v>596.12</v>
      </c>
      <c r="C540" s="30">
        <v>25</v>
      </c>
      <c r="D540" s="31">
        <v>209453158595</v>
      </c>
      <c r="E540" s="30">
        <f t="shared" si="16"/>
        <v>2.4010819109431362E-3</v>
      </c>
      <c r="F540" s="30">
        <f t="shared" si="17"/>
        <v>1.4313329487514224</v>
      </c>
    </row>
    <row r="541" spans="1:6">
      <c r="A541" s="28">
        <v>42544</v>
      </c>
      <c r="B541" s="30">
        <v>623.98</v>
      </c>
      <c r="C541" s="30">
        <v>25</v>
      </c>
      <c r="D541" s="31">
        <v>209453158595</v>
      </c>
      <c r="E541" s="30">
        <f t="shared" si="16"/>
        <v>2.4010819109431362E-3</v>
      </c>
      <c r="F541" s="30">
        <f t="shared" si="17"/>
        <v>1.4982270907902981</v>
      </c>
    </row>
    <row r="542" spans="1:6">
      <c r="A542" s="28">
        <v>42545</v>
      </c>
      <c r="B542" s="30">
        <v>665.3</v>
      </c>
      <c r="C542" s="30">
        <v>25</v>
      </c>
      <c r="D542" s="31">
        <v>209453158595</v>
      </c>
      <c r="E542" s="30">
        <f t="shared" si="16"/>
        <v>2.4010819109431362E-3</v>
      </c>
      <c r="F542" s="30">
        <f t="shared" si="17"/>
        <v>1.5974397953504684</v>
      </c>
    </row>
    <row r="543" spans="1:6">
      <c r="A543" s="28">
        <v>42546</v>
      </c>
      <c r="B543" s="30">
        <v>665.12</v>
      </c>
      <c r="C543" s="30">
        <v>25</v>
      </c>
      <c r="D543" s="31">
        <v>209453158595</v>
      </c>
      <c r="E543" s="30">
        <f t="shared" si="16"/>
        <v>2.4010819109431362E-3</v>
      </c>
      <c r="F543" s="30">
        <f t="shared" si="17"/>
        <v>1.5970076006064988</v>
      </c>
    </row>
    <row r="544" spans="1:6">
      <c r="A544" s="28">
        <v>42547</v>
      </c>
      <c r="B544" s="30">
        <v>629.37</v>
      </c>
      <c r="C544" s="30">
        <v>25</v>
      </c>
      <c r="D544" s="31">
        <v>209453158595</v>
      </c>
      <c r="E544" s="30">
        <f t="shared" si="16"/>
        <v>2.4010819109431362E-3</v>
      </c>
      <c r="F544" s="30">
        <f t="shared" si="17"/>
        <v>1.5111689222902818</v>
      </c>
    </row>
    <row r="545" spans="1:6">
      <c r="A545" s="28">
        <v>42548</v>
      </c>
      <c r="B545" s="30">
        <v>655.28</v>
      </c>
      <c r="C545" s="30">
        <v>25</v>
      </c>
      <c r="D545" s="31">
        <v>209453158595</v>
      </c>
      <c r="E545" s="30">
        <f t="shared" si="16"/>
        <v>2.4010819109431362E-3</v>
      </c>
      <c r="F545" s="30">
        <f t="shared" si="17"/>
        <v>1.5733809546028183</v>
      </c>
    </row>
    <row r="546" spans="1:6">
      <c r="A546" s="28">
        <v>42549</v>
      </c>
      <c r="B546" s="30">
        <v>647</v>
      </c>
      <c r="C546" s="30">
        <v>25</v>
      </c>
      <c r="D546" s="31">
        <v>209453158595</v>
      </c>
      <c r="E546" s="30">
        <f t="shared" si="16"/>
        <v>2.4010819109431362E-3</v>
      </c>
      <c r="F546" s="30">
        <f t="shared" si="17"/>
        <v>1.5534999963802092</v>
      </c>
    </row>
    <row r="547" spans="1:6">
      <c r="A547" s="28">
        <v>42550</v>
      </c>
      <c r="B547" s="30">
        <v>639.89</v>
      </c>
      <c r="C547" s="30">
        <v>25</v>
      </c>
      <c r="D547" s="31">
        <v>209453158595</v>
      </c>
      <c r="E547" s="30">
        <f t="shared" si="16"/>
        <v>2.4010819109431362E-3</v>
      </c>
      <c r="F547" s="30">
        <f t="shared" si="17"/>
        <v>1.5364283039934035</v>
      </c>
    </row>
    <row r="548" spans="1:6">
      <c r="A548" s="28">
        <v>42551</v>
      </c>
      <c r="B548" s="30">
        <v>673.34</v>
      </c>
      <c r="C548" s="30">
        <v>25</v>
      </c>
      <c r="D548" s="31">
        <v>209453158595</v>
      </c>
      <c r="E548" s="30">
        <f t="shared" si="16"/>
        <v>2.4010819109431362E-3</v>
      </c>
      <c r="F548" s="30">
        <f t="shared" si="17"/>
        <v>1.6167444939144515</v>
      </c>
    </row>
    <row r="549" spans="1:6">
      <c r="A549" s="28">
        <v>42552</v>
      </c>
      <c r="B549" s="30">
        <v>676.3</v>
      </c>
      <c r="C549" s="30">
        <v>25</v>
      </c>
      <c r="D549" s="31">
        <v>209453158595</v>
      </c>
      <c r="E549" s="30">
        <f t="shared" si="16"/>
        <v>2.4010819109431362E-3</v>
      </c>
      <c r="F549" s="30">
        <f t="shared" si="17"/>
        <v>1.6238516963708429</v>
      </c>
    </row>
    <row r="550" spans="1:6">
      <c r="A550" s="28">
        <v>42553</v>
      </c>
      <c r="B550" s="30">
        <v>703.7</v>
      </c>
      <c r="C550" s="30">
        <v>25</v>
      </c>
      <c r="D550" s="31">
        <v>209453158595</v>
      </c>
      <c r="E550" s="30">
        <f t="shared" si="16"/>
        <v>2.4010819109431362E-3</v>
      </c>
      <c r="F550" s="30">
        <f t="shared" si="17"/>
        <v>1.6896413407306852</v>
      </c>
    </row>
    <row r="551" spans="1:6">
      <c r="A551" s="28">
        <v>42554</v>
      </c>
      <c r="B551" s="30">
        <v>658.66</v>
      </c>
      <c r="C551" s="30">
        <v>25</v>
      </c>
      <c r="D551" s="31">
        <v>209453158595</v>
      </c>
      <c r="E551" s="30">
        <f t="shared" si="16"/>
        <v>2.4010819109431362E-3</v>
      </c>
      <c r="F551" s="30">
        <f t="shared" si="17"/>
        <v>1.5814966114618061</v>
      </c>
    </row>
    <row r="552" spans="1:6">
      <c r="A552" s="28">
        <v>42555</v>
      </c>
      <c r="B552" s="30">
        <v>683.66</v>
      </c>
      <c r="C552" s="30">
        <v>25</v>
      </c>
      <c r="D552" s="31">
        <v>209453158595</v>
      </c>
      <c r="E552" s="30">
        <f t="shared" si="16"/>
        <v>2.4010819109431362E-3</v>
      </c>
      <c r="F552" s="30">
        <f t="shared" si="17"/>
        <v>1.6415236592353843</v>
      </c>
    </row>
    <row r="553" spans="1:6">
      <c r="A553" s="28">
        <v>42556</v>
      </c>
      <c r="B553" s="30">
        <v>670.63</v>
      </c>
      <c r="C553" s="30">
        <v>25</v>
      </c>
      <c r="D553" s="31">
        <v>213398925331</v>
      </c>
      <c r="E553" s="30">
        <f t="shared" si="16"/>
        <v>2.3566856745519944E-3</v>
      </c>
      <c r="F553" s="30">
        <f t="shared" si="17"/>
        <v>1.5804641139248039</v>
      </c>
    </row>
    <row r="554" spans="1:6">
      <c r="A554" s="28">
        <v>42557</v>
      </c>
      <c r="B554" s="30">
        <v>677.33</v>
      </c>
      <c r="C554" s="30">
        <v>25</v>
      </c>
      <c r="D554" s="31">
        <v>213398925331</v>
      </c>
      <c r="E554" s="30">
        <f t="shared" si="16"/>
        <v>2.3566856745519944E-3</v>
      </c>
      <c r="F554" s="30">
        <f t="shared" si="17"/>
        <v>1.5962539079443026</v>
      </c>
    </row>
    <row r="555" spans="1:6">
      <c r="A555" s="28">
        <v>42558</v>
      </c>
      <c r="B555" s="30">
        <v>640.55999999999995</v>
      </c>
      <c r="C555" s="30">
        <v>25</v>
      </c>
      <c r="D555" s="31">
        <v>213398925331</v>
      </c>
      <c r="E555" s="30">
        <f t="shared" si="16"/>
        <v>2.3566856745519944E-3</v>
      </c>
      <c r="F555" s="30">
        <f t="shared" si="17"/>
        <v>1.5095985756910255</v>
      </c>
    </row>
    <row r="556" spans="1:6">
      <c r="A556" s="28">
        <v>42559</v>
      </c>
      <c r="B556" s="30">
        <v>666.52</v>
      </c>
      <c r="C556" s="30">
        <v>25</v>
      </c>
      <c r="D556" s="31">
        <v>213398925331</v>
      </c>
      <c r="E556" s="30">
        <f t="shared" si="16"/>
        <v>2.3566856745519944E-3</v>
      </c>
      <c r="F556" s="30">
        <f t="shared" si="17"/>
        <v>1.5707781358023953</v>
      </c>
    </row>
    <row r="557" spans="1:6">
      <c r="A557" s="28">
        <v>42560</v>
      </c>
      <c r="B557" s="30">
        <v>650.96</v>
      </c>
      <c r="C557" s="30">
        <v>25</v>
      </c>
      <c r="D557" s="31">
        <v>213398925331</v>
      </c>
      <c r="E557" s="30">
        <f t="shared" si="16"/>
        <v>2.3566856745519944E-3</v>
      </c>
      <c r="F557" s="30">
        <f t="shared" si="17"/>
        <v>1.5341081067063664</v>
      </c>
    </row>
    <row r="558" spans="1:6">
      <c r="A558" s="28">
        <v>42561</v>
      </c>
      <c r="B558" s="30">
        <v>649.36</v>
      </c>
      <c r="C558" s="30">
        <v>12.5</v>
      </c>
      <c r="D558" s="31">
        <v>213398925331</v>
      </c>
      <c r="E558" s="30">
        <f t="shared" si="16"/>
        <v>1.1783428372759972E-3</v>
      </c>
      <c r="F558" s="30">
        <f t="shared" si="17"/>
        <v>0.7651687048135416</v>
      </c>
    </row>
    <row r="559" spans="1:6">
      <c r="A559" s="28">
        <v>42562</v>
      </c>
      <c r="B559" s="30">
        <v>647.66</v>
      </c>
      <c r="C559" s="30">
        <v>12.5</v>
      </c>
      <c r="D559" s="31">
        <v>213398925331</v>
      </c>
      <c r="E559" s="30">
        <f t="shared" si="16"/>
        <v>1.1783428372759972E-3</v>
      </c>
      <c r="F559" s="30">
        <f t="shared" si="17"/>
        <v>0.76316552199017229</v>
      </c>
    </row>
    <row r="560" spans="1:6">
      <c r="A560" s="28">
        <v>42563</v>
      </c>
      <c r="B560" s="30">
        <v>664.55</v>
      </c>
      <c r="C560" s="30">
        <v>12.5</v>
      </c>
      <c r="D560" s="31">
        <v>213398925331</v>
      </c>
      <c r="E560" s="30">
        <f t="shared" si="16"/>
        <v>1.1783428372759972E-3</v>
      </c>
      <c r="F560" s="30">
        <f t="shared" si="17"/>
        <v>0.78306773251176387</v>
      </c>
    </row>
    <row r="561" spans="1:6">
      <c r="A561" s="28">
        <v>42564</v>
      </c>
      <c r="B561" s="30">
        <v>654.47</v>
      </c>
      <c r="C561" s="30">
        <v>12.5</v>
      </c>
      <c r="D561" s="31">
        <v>213398925331</v>
      </c>
      <c r="E561" s="30">
        <f t="shared" si="16"/>
        <v>1.1783428372759972E-3</v>
      </c>
      <c r="F561" s="30">
        <f t="shared" si="17"/>
        <v>0.77119003671202191</v>
      </c>
    </row>
    <row r="562" spans="1:6">
      <c r="A562" s="28">
        <v>42565</v>
      </c>
      <c r="B562" s="30">
        <v>658.08</v>
      </c>
      <c r="C562" s="30">
        <v>12.5</v>
      </c>
      <c r="D562" s="31">
        <v>213398925331</v>
      </c>
      <c r="E562" s="30">
        <f t="shared" si="16"/>
        <v>1.1783428372759972E-3</v>
      </c>
      <c r="F562" s="30">
        <f t="shared" si="17"/>
        <v>0.77544385435458829</v>
      </c>
    </row>
    <row r="563" spans="1:6">
      <c r="A563" s="28">
        <v>42566</v>
      </c>
      <c r="B563" s="30">
        <v>663.26</v>
      </c>
      <c r="C563" s="30">
        <v>12.5</v>
      </c>
      <c r="D563" s="31">
        <v>213398925331</v>
      </c>
      <c r="E563" s="30">
        <f t="shared" si="16"/>
        <v>1.1783428372759972E-3</v>
      </c>
      <c r="F563" s="30">
        <f t="shared" si="17"/>
        <v>0.78154767025167793</v>
      </c>
    </row>
    <row r="564" spans="1:6">
      <c r="A564" s="28">
        <v>42567</v>
      </c>
      <c r="B564" s="30">
        <v>660.77</v>
      </c>
      <c r="C564" s="30">
        <v>12.5</v>
      </c>
      <c r="D564" s="31">
        <v>213398925331</v>
      </c>
      <c r="E564" s="30">
        <f t="shared" si="16"/>
        <v>1.1783428372759972E-3</v>
      </c>
      <c r="F564" s="30">
        <f t="shared" si="17"/>
        <v>0.77861359658686069</v>
      </c>
    </row>
    <row r="565" spans="1:6">
      <c r="A565" s="28">
        <v>42568</v>
      </c>
      <c r="B565" s="30">
        <v>679.46</v>
      </c>
      <c r="C565" s="30">
        <v>12.5</v>
      </c>
      <c r="D565" s="31">
        <v>213398925331</v>
      </c>
      <c r="E565" s="30">
        <f t="shared" si="16"/>
        <v>1.1783428372759972E-3</v>
      </c>
      <c r="F565" s="30">
        <f t="shared" si="17"/>
        <v>0.80063682421554916</v>
      </c>
    </row>
    <row r="566" spans="1:6">
      <c r="A566" s="28">
        <v>42569</v>
      </c>
      <c r="B566" s="30">
        <v>673.11</v>
      </c>
      <c r="C566" s="30">
        <v>12.5</v>
      </c>
      <c r="D566" s="31">
        <v>213398925331</v>
      </c>
      <c r="E566" s="30">
        <f t="shared" si="16"/>
        <v>1.1783428372759972E-3</v>
      </c>
      <c r="F566" s="30">
        <f t="shared" si="17"/>
        <v>0.79315434719884648</v>
      </c>
    </row>
    <row r="567" spans="1:6">
      <c r="A567" s="28">
        <v>42570</v>
      </c>
      <c r="B567" s="30">
        <v>672.86</v>
      </c>
      <c r="C567" s="30">
        <v>12.5</v>
      </c>
      <c r="D567" s="31">
        <v>213492501107</v>
      </c>
      <c r="E567" s="30">
        <f t="shared" si="16"/>
        <v>1.1778263585012375E-3</v>
      </c>
      <c r="F567" s="30">
        <f t="shared" si="17"/>
        <v>0.79251224358114269</v>
      </c>
    </row>
    <row r="568" spans="1:6">
      <c r="A568" s="28">
        <v>42571</v>
      </c>
      <c r="B568" s="30">
        <v>665.68</v>
      </c>
      <c r="C568" s="30">
        <v>12.5</v>
      </c>
      <c r="D568" s="31">
        <v>213492501107</v>
      </c>
      <c r="E568" s="30">
        <f t="shared" si="16"/>
        <v>1.1778263585012375E-3</v>
      </c>
      <c r="F568" s="30">
        <f t="shared" si="17"/>
        <v>0.78405545032710366</v>
      </c>
    </row>
    <row r="569" spans="1:6">
      <c r="A569" s="28">
        <v>42572</v>
      </c>
      <c r="B569" s="30">
        <v>665.01</v>
      </c>
      <c r="C569" s="30">
        <v>12.5</v>
      </c>
      <c r="D569" s="31">
        <v>213492501107</v>
      </c>
      <c r="E569" s="30">
        <f t="shared" si="16"/>
        <v>1.1778263585012375E-3</v>
      </c>
      <c r="F569" s="30">
        <f t="shared" si="17"/>
        <v>0.78326630666690789</v>
      </c>
    </row>
    <row r="570" spans="1:6">
      <c r="A570" s="28">
        <v>42573</v>
      </c>
      <c r="B570" s="30">
        <v>650.62</v>
      </c>
      <c r="C570" s="30">
        <v>12.5</v>
      </c>
      <c r="D570" s="31">
        <v>213492501107</v>
      </c>
      <c r="E570" s="30">
        <f t="shared" si="16"/>
        <v>1.1778263585012375E-3</v>
      </c>
      <c r="F570" s="30">
        <f t="shared" si="17"/>
        <v>0.76631738536807514</v>
      </c>
    </row>
    <row r="571" spans="1:6">
      <c r="A571" s="28">
        <v>42574</v>
      </c>
      <c r="B571" s="30">
        <v>655.56</v>
      </c>
      <c r="C571" s="30">
        <v>12.5</v>
      </c>
      <c r="D571" s="31">
        <v>213492501107</v>
      </c>
      <c r="E571" s="30">
        <f t="shared" si="16"/>
        <v>1.1778263585012375E-3</v>
      </c>
      <c r="F571" s="30">
        <f t="shared" si="17"/>
        <v>0.77213584757907117</v>
      </c>
    </row>
    <row r="572" spans="1:6">
      <c r="A572" s="28">
        <v>42575</v>
      </c>
      <c r="B572" s="30">
        <v>661.28</v>
      </c>
      <c r="C572" s="30">
        <v>12.5</v>
      </c>
      <c r="D572" s="31">
        <v>213492501107</v>
      </c>
      <c r="E572" s="30">
        <f t="shared" si="16"/>
        <v>1.1778263585012375E-3</v>
      </c>
      <c r="F572" s="30">
        <f t="shared" si="17"/>
        <v>0.77887301434969824</v>
      </c>
    </row>
    <row r="573" spans="1:6">
      <c r="A573" s="28">
        <v>42576</v>
      </c>
      <c r="B573" s="30">
        <v>654.1</v>
      </c>
      <c r="C573" s="30">
        <v>12.5</v>
      </c>
      <c r="D573" s="31">
        <v>213492501107</v>
      </c>
      <c r="E573" s="30">
        <f t="shared" si="16"/>
        <v>1.1778263585012375E-3</v>
      </c>
      <c r="F573" s="30">
        <f t="shared" si="17"/>
        <v>0.77041622109565944</v>
      </c>
    </row>
    <row r="574" spans="1:6">
      <c r="A574" s="28">
        <v>42577</v>
      </c>
      <c r="B574" s="30">
        <v>651.78</v>
      </c>
      <c r="C574" s="30">
        <v>12.5</v>
      </c>
      <c r="D574" s="31">
        <v>213492501107</v>
      </c>
      <c r="E574" s="30">
        <f t="shared" si="16"/>
        <v>1.1778263585012375E-3</v>
      </c>
      <c r="F574" s="30">
        <f t="shared" si="17"/>
        <v>0.7676836639439365</v>
      </c>
    </row>
    <row r="575" spans="1:6">
      <c r="A575" s="28">
        <v>42578</v>
      </c>
      <c r="B575" s="30">
        <v>654.35</v>
      </c>
      <c r="C575" s="30">
        <v>12.5</v>
      </c>
      <c r="D575" s="31">
        <v>213492501107</v>
      </c>
      <c r="E575" s="30">
        <f t="shared" si="16"/>
        <v>1.1778263585012375E-3</v>
      </c>
      <c r="F575" s="30">
        <f t="shared" si="17"/>
        <v>0.77071067768528478</v>
      </c>
    </row>
    <row r="576" spans="1:6">
      <c r="A576" s="28">
        <v>42579</v>
      </c>
      <c r="B576" s="30">
        <v>655.03</v>
      </c>
      <c r="C576" s="30">
        <v>12.5</v>
      </c>
      <c r="D576" s="31">
        <v>213492501107</v>
      </c>
      <c r="E576" s="30">
        <f t="shared" si="16"/>
        <v>1.1778263585012375E-3</v>
      </c>
      <c r="F576" s="30">
        <f t="shared" si="17"/>
        <v>0.77151159960906557</v>
      </c>
    </row>
    <row r="577" spans="1:6">
      <c r="A577" s="28">
        <v>42580</v>
      </c>
      <c r="B577" s="30">
        <v>656.99</v>
      </c>
      <c r="C577" s="30">
        <v>12.5</v>
      </c>
      <c r="D577" s="31">
        <v>213492501107</v>
      </c>
      <c r="E577" s="30">
        <f t="shared" si="16"/>
        <v>1.1778263585012375E-3</v>
      </c>
      <c r="F577" s="30">
        <f t="shared" si="17"/>
        <v>0.77382013927172799</v>
      </c>
    </row>
    <row r="578" spans="1:6">
      <c r="A578" s="28">
        <v>42581</v>
      </c>
      <c r="B578" s="30">
        <v>655.04999999999995</v>
      </c>
      <c r="C578" s="30">
        <v>12.5</v>
      </c>
      <c r="D578" s="31">
        <v>213492501107</v>
      </c>
      <c r="E578" s="30">
        <f t="shared" ref="E578:E641" si="18">1000000000000*C578*24*60*60/(D578*POWER(2,32))</f>
        <v>1.1778263585012375E-3</v>
      </c>
      <c r="F578" s="30">
        <f t="shared" ref="F578:F641" si="19">E578*B578</f>
        <v>0.77153515613623558</v>
      </c>
    </row>
    <row r="579" spans="1:6">
      <c r="A579" s="28">
        <v>42582</v>
      </c>
      <c r="B579" s="30">
        <v>624.67999999999995</v>
      </c>
      <c r="C579" s="30">
        <v>12.5</v>
      </c>
      <c r="D579" s="31">
        <v>213492501107</v>
      </c>
      <c r="E579" s="30">
        <f t="shared" si="18"/>
        <v>1.1778263585012375E-3</v>
      </c>
      <c r="F579" s="30">
        <f t="shared" si="19"/>
        <v>0.73576456962855297</v>
      </c>
    </row>
    <row r="580" spans="1:6">
      <c r="A580" s="28">
        <v>42583</v>
      </c>
      <c r="B580" s="30">
        <v>606.27</v>
      </c>
      <c r="C580" s="30">
        <v>12.5</v>
      </c>
      <c r="D580" s="31">
        <v>213492501107</v>
      </c>
      <c r="E580" s="30">
        <f t="shared" si="18"/>
        <v>1.1778263585012375E-3</v>
      </c>
      <c r="F580" s="30">
        <f t="shared" si="19"/>
        <v>0.71408078636854522</v>
      </c>
    </row>
    <row r="581" spans="1:6">
      <c r="A581" s="28">
        <v>42584</v>
      </c>
      <c r="B581" s="30">
        <v>547.47</v>
      </c>
      <c r="C581" s="30">
        <v>12.5</v>
      </c>
      <c r="D581" s="31">
        <v>213492501107</v>
      </c>
      <c r="E581" s="30">
        <f t="shared" si="18"/>
        <v>1.1778263585012375E-3</v>
      </c>
      <c r="F581" s="30">
        <f t="shared" si="19"/>
        <v>0.64482459648867252</v>
      </c>
    </row>
    <row r="582" spans="1:6">
      <c r="A582" s="28">
        <v>42585</v>
      </c>
      <c r="B582" s="30">
        <v>566.35</v>
      </c>
      <c r="C582" s="30">
        <v>12.5</v>
      </c>
      <c r="D582" s="31">
        <v>201893210853</v>
      </c>
      <c r="E582" s="30">
        <f t="shared" si="18"/>
        <v>1.2454955472934008E-3</v>
      </c>
      <c r="F582" s="30">
        <f t="shared" si="19"/>
        <v>0.70538640320961754</v>
      </c>
    </row>
    <row r="583" spans="1:6">
      <c r="A583" s="28">
        <v>42586</v>
      </c>
      <c r="B583" s="30">
        <v>578.29</v>
      </c>
      <c r="C583" s="30">
        <v>12.5</v>
      </c>
      <c r="D583" s="31">
        <v>201893210853</v>
      </c>
      <c r="E583" s="30">
        <f t="shared" si="18"/>
        <v>1.2454955472934008E-3</v>
      </c>
      <c r="F583" s="30">
        <f t="shared" si="19"/>
        <v>0.72025762004430072</v>
      </c>
    </row>
    <row r="584" spans="1:6">
      <c r="A584" s="28">
        <v>42587</v>
      </c>
      <c r="B584" s="30">
        <v>575.04</v>
      </c>
      <c r="C584" s="30">
        <v>12.5</v>
      </c>
      <c r="D584" s="31">
        <v>201893210853</v>
      </c>
      <c r="E584" s="30">
        <f t="shared" si="18"/>
        <v>1.2454955472934008E-3</v>
      </c>
      <c r="F584" s="30">
        <f t="shared" si="19"/>
        <v>0.71620975951559718</v>
      </c>
    </row>
    <row r="585" spans="1:6">
      <c r="A585" s="28">
        <v>42588</v>
      </c>
      <c r="B585" s="30">
        <v>587.78</v>
      </c>
      <c r="C585" s="30">
        <v>12.5</v>
      </c>
      <c r="D585" s="31">
        <v>201893210853</v>
      </c>
      <c r="E585" s="30">
        <f t="shared" si="18"/>
        <v>1.2454955472934008E-3</v>
      </c>
      <c r="F585" s="30">
        <f t="shared" si="19"/>
        <v>0.73207737278811513</v>
      </c>
    </row>
    <row r="586" spans="1:6">
      <c r="A586" s="28">
        <v>42589</v>
      </c>
      <c r="B586" s="30">
        <v>592.69000000000005</v>
      </c>
      <c r="C586" s="30">
        <v>12.5</v>
      </c>
      <c r="D586" s="31">
        <v>201893210853</v>
      </c>
      <c r="E586" s="30">
        <f t="shared" si="18"/>
        <v>1.2454955472934008E-3</v>
      </c>
      <c r="F586" s="30">
        <f t="shared" si="19"/>
        <v>0.73819275592532585</v>
      </c>
    </row>
    <row r="587" spans="1:6">
      <c r="A587" s="28">
        <v>42590</v>
      </c>
      <c r="B587" s="30">
        <v>591.04999999999995</v>
      </c>
      <c r="C587" s="30">
        <v>12.5</v>
      </c>
      <c r="D587" s="31">
        <v>201893210853</v>
      </c>
      <c r="E587" s="30">
        <f t="shared" si="18"/>
        <v>1.2454955472934008E-3</v>
      </c>
      <c r="F587" s="30">
        <f t="shared" si="19"/>
        <v>0.73615014322776451</v>
      </c>
    </row>
    <row r="588" spans="1:6">
      <c r="A588" s="28">
        <v>42591</v>
      </c>
      <c r="B588" s="30">
        <v>587.79999999999995</v>
      </c>
      <c r="C588" s="30">
        <v>12.5</v>
      </c>
      <c r="D588" s="31">
        <v>201893210853</v>
      </c>
      <c r="E588" s="30">
        <f t="shared" si="18"/>
        <v>1.2454955472934008E-3</v>
      </c>
      <c r="F588" s="30">
        <f t="shared" si="19"/>
        <v>0.73210228269906097</v>
      </c>
    </row>
    <row r="589" spans="1:6">
      <c r="A589" s="28">
        <v>42592</v>
      </c>
      <c r="B589" s="30">
        <v>592.1</v>
      </c>
      <c r="C589" s="30">
        <v>12.5</v>
      </c>
      <c r="D589" s="31">
        <v>201893210853</v>
      </c>
      <c r="E589" s="30">
        <f t="shared" si="18"/>
        <v>1.2454955472934008E-3</v>
      </c>
      <c r="F589" s="30">
        <f t="shared" si="19"/>
        <v>0.73745791355242263</v>
      </c>
    </row>
    <row r="590" spans="1:6">
      <c r="A590" s="28">
        <v>42593</v>
      </c>
      <c r="B590" s="30">
        <v>589.12</v>
      </c>
      <c r="C590" s="30">
        <v>12.5</v>
      </c>
      <c r="D590" s="31">
        <v>201893210853</v>
      </c>
      <c r="E590" s="30">
        <f t="shared" si="18"/>
        <v>1.2454955472934008E-3</v>
      </c>
      <c r="F590" s="30">
        <f t="shared" si="19"/>
        <v>0.73374633682148827</v>
      </c>
    </row>
    <row r="591" spans="1:6">
      <c r="A591" s="28">
        <v>42594</v>
      </c>
      <c r="B591" s="30">
        <v>587.55999999999995</v>
      </c>
      <c r="C591" s="30">
        <v>12.5</v>
      </c>
      <c r="D591" s="31">
        <v>201893210853</v>
      </c>
      <c r="E591" s="30">
        <f t="shared" si="18"/>
        <v>1.2454955472934008E-3</v>
      </c>
      <c r="F591" s="30">
        <f t="shared" si="19"/>
        <v>0.73180336376771049</v>
      </c>
    </row>
    <row r="592" spans="1:6">
      <c r="A592" s="28">
        <v>42595</v>
      </c>
      <c r="B592" s="30">
        <v>585.59</v>
      </c>
      <c r="C592" s="30">
        <v>12.5</v>
      </c>
      <c r="D592" s="31">
        <v>201893210853</v>
      </c>
      <c r="E592" s="30">
        <f t="shared" si="18"/>
        <v>1.2454955472934008E-3</v>
      </c>
      <c r="F592" s="30">
        <f t="shared" si="19"/>
        <v>0.72934973753954258</v>
      </c>
    </row>
    <row r="593" spans="1:6">
      <c r="A593" s="28">
        <v>42596</v>
      </c>
      <c r="B593" s="30">
        <v>570.47</v>
      </c>
      <c r="C593" s="30">
        <v>12.5</v>
      </c>
      <c r="D593" s="31">
        <v>201893210853</v>
      </c>
      <c r="E593" s="30">
        <f t="shared" si="18"/>
        <v>1.2454955472934008E-3</v>
      </c>
      <c r="F593" s="30">
        <f t="shared" si="19"/>
        <v>0.71051784486446634</v>
      </c>
    </row>
    <row r="594" spans="1:6">
      <c r="A594" s="28">
        <v>42597</v>
      </c>
      <c r="B594" s="30">
        <v>567.24</v>
      </c>
      <c r="C594" s="30">
        <v>12.5</v>
      </c>
      <c r="D594" s="31">
        <v>201893210853</v>
      </c>
      <c r="E594" s="30">
        <f t="shared" si="18"/>
        <v>1.2454955472934008E-3</v>
      </c>
      <c r="F594" s="30">
        <f t="shared" si="19"/>
        <v>0.70649489424670864</v>
      </c>
    </row>
    <row r="595" spans="1:6">
      <c r="A595" s="28">
        <v>42598</v>
      </c>
      <c r="B595" s="30">
        <v>577.44000000000005</v>
      </c>
      <c r="C595" s="30">
        <v>12.5</v>
      </c>
      <c r="D595" s="31">
        <v>217375482757</v>
      </c>
      <c r="E595" s="30">
        <f t="shared" si="18"/>
        <v>1.1567868278285938E-3</v>
      </c>
      <c r="F595" s="30">
        <f t="shared" si="19"/>
        <v>0.6679749858613433</v>
      </c>
    </row>
    <row r="596" spans="1:6">
      <c r="A596" s="28">
        <v>42599</v>
      </c>
      <c r="B596" s="30">
        <v>573.22</v>
      </c>
      <c r="C596" s="30">
        <v>12.5</v>
      </c>
      <c r="D596" s="31">
        <v>217375482757</v>
      </c>
      <c r="E596" s="30">
        <f t="shared" si="18"/>
        <v>1.1567868278285938E-3</v>
      </c>
      <c r="F596" s="30">
        <f t="shared" si="19"/>
        <v>0.66309334544790655</v>
      </c>
    </row>
    <row r="597" spans="1:6">
      <c r="A597" s="28">
        <v>42600</v>
      </c>
      <c r="B597" s="30">
        <v>574.32000000000005</v>
      </c>
      <c r="C597" s="30">
        <v>12.5</v>
      </c>
      <c r="D597" s="31">
        <v>217375482757</v>
      </c>
      <c r="E597" s="30">
        <f t="shared" si="18"/>
        <v>1.1567868278285938E-3</v>
      </c>
      <c r="F597" s="30">
        <f t="shared" si="19"/>
        <v>0.6643658109585181</v>
      </c>
    </row>
    <row r="598" spans="1:6">
      <c r="A598" s="28">
        <v>42601</v>
      </c>
      <c r="B598" s="30">
        <v>575.63</v>
      </c>
      <c r="C598" s="30">
        <v>12.5</v>
      </c>
      <c r="D598" s="31">
        <v>217375482757</v>
      </c>
      <c r="E598" s="30">
        <f t="shared" si="18"/>
        <v>1.1567868278285938E-3</v>
      </c>
      <c r="F598" s="30">
        <f t="shared" si="19"/>
        <v>0.66588120170297349</v>
      </c>
    </row>
    <row r="599" spans="1:6">
      <c r="A599" s="28">
        <v>42602</v>
      </c>
      <c r="B599" s="30">
        <v>581.70000000000005</v>
      </c>
      <c r="C599" s="30">
        <v>12.5</v>
      </c>
      <c r="D599" s="31">
        <v>217375482757</v>
      </c>
      <c r="E599" s="30">
        <f t="shared" si="18"/>
        <v>1.1567868278285938E-3</v>
      </c>
      <c r="F599" s="30">
        <f t="shared" si="19"/>
        <v>0.67290289774789303</v>
      </c>
    </row>
    <row r="600" spans="1:6">
      <c r="A600" s="28">
        <v>42603</v>
      </c>
      <c r="B600" s="30">
        <v>581.30999999999995</v>
      </c>
      <c r="C600" s="30">
        <v>12.5</v>
      </c>
      <c r="D600" s="31">
        <v>217375482757</v>
      </c>
      <c r="E600" s="30">
        <f t="shared" si="18"/>
        <v>1.1567868278285938E-3</v>
      </c>
      <c r="F600" s="30">
        <f t="shared" si="19"/>
        <v>0.67245175088503983</v>
      </c>
    </row>
    <row r="601" spans="1:6">
      <c r="A601" s="28">
        <v>42604</v>
      </c>
      <c r="B601" s="30">
        <v>586.75</v>
      </c>
      <c r="C601" s="30">
        <v>12.5</v>
      </c>
      <c r="D601" s="31">
        <v>217375482757</v>
      </c>
      <c r="E601" s="30">
        <f t="shared" si="18"/>
        <v>1.1567868278285938E-3</v>
      </c>
      <c r="F601" s="30">
        <f t="shared" si="19"/>
        <v>0.67874467122842741</v>
      </c>
    </row>
    <row r="602" spans="1:6">
      <c r="A602" s="28">
        <v>42605</v>
      </c>
      <c r="B602" s="30">
        <v>583.41</v>
      </c>
      <c r="C602" s="30">
        <v>12.5</v>
      </c>
      <c r="D602" s="31">
        <v>217375482757</v>
      </c>
      <c r="E602" s="30">
        <f t="shared" si="18"/>
        <v>1.1567868278285938E-3</v>
      </c>
      <c r="F602" s="30">
        <f t="shared" si="19"/>
        <v>0.67488100322347988</v>
      </c>
    </row>
    <row r="603" spans="1:6">
      <c r="A603" s="28">
        <v>42606</v>
      </c>
      <c r="B603" s="30">
        <v>580.17999999999995</v>
      </c>
      <c r="C603" s="30">
        <v>12.5</v>
      </c>
      <c r="D603" s="31">
        <v>217375482757</v>
      </c>
      <c r="E603" s="30">
        <f t="shared" si="18"/>
        <v>1.1567868278285938E-3</v>
      </c>
      <c r="F603" s="30">
        <f t="shared" si="19"/>
        <v>0.67114458176959346</v>
      </c>
    </row>
    <row r="604" spans="1:6">
      <c r="A604" s="28">
        <v>42607</v>
      </c>
      <c r="B604" s="30">
        <v>577.76</v>
      </c>
      <c r="C604" s="30">
        <v>12.5</v>
      </c>
      <c r="D604" s="31">
        <v>217375482757</v>
      </c>
      <c r="E604" s="30">
        <f t="shared" si="18"/>
        <v>1.1567868278285938E-3</v>
      </c>
      <c r="F604" s="30">
        <f t="shared" si="19"/>
        <v>0.66834515764624836</v>
      </c>
    </row>
    <row r="605" spans="1:6">
      <c r="A605" s="28">
        <v>42608</v>
      </c>
      <c r="B605" s="30">
        <v>579.65</v>
      </c>
      <c r="C605" s="30">
        <v>12.5</v>
      </c>
      <c r="D605" s="31">
        <v>217375482757</v>
      </c>
      <c r="E605" s="30">
        <f t="shared" si="18"/>
        <v>1.1567868278285938E-3</v>
      </c>
      <c r="F605" s="30">
        <f t="shared" si="19"/>
        <v>0.67053148475084434</v>
      </c>
    </row>
    <row r="606" spans="1:6">
      <c r="A606" s="28">
        <v>42609</v>
      </c>
      <c r="B606" s="30">
        <v>569.95000000000005</v>
      </c>
      <c r="C606" s="30">
        <v>12.5</v>
      </c>
      <c r="D606" s="31">
        <v>217375482757</v>
      </c>
      <c r="E606" s="30">
        <f t="shared" si="18"/>
        <v>1.1567868278285938E-3</v>
      </c>
      <c r="F606" s="30">
        <f t="shared" si="19"/>
        <v>0.65931065252090704</v>
      </c>
    </row>
    <row r="607" spans="1:6">
      <c r="A607" s="28">
        <v>42610</v>
      </c>
      <c r="B607" s="30">
        <v>573.91</v>
      </c>
      <c r="C607" s="30">
        <v>12.5</v>
      </c>
      <c r="D607" s="31">
        <v>217375482757</v>
      </c>
      <c r="E607" s="30">
        <f t="shared" si="18"/>
        <v>1.1567868278285938E-3</v>
      </c>
      <c r="F607" s="30">
        <f t="shared" si="19"/>
        <v>0.66389152835910825</v>
      </c>
    </row>
    <row r="608" spans="1:6">
      <c r="A608" s="28">
        <v>42611</v>
      </c>
      <c r="B608" s="30">
        <v>574.11</v>
      </c>
      <c r="C608" s="30">
        <v>12.5</v>
      </c>
      <c r="D608" s="31">
        <v>220755908330</v>
      </c>
      <c r="E608" s="30">
        <f t="shared" si="18"/>
        <v>1.1390730017077737E-3</v>
      </c>
      <c r="F608" s="30">
        <f t="shared" si="19"/>
        <v>0.65395320101044996</v>
      </c>
    </row>
    <row r="609" spans="1:6">
      <c r="A609" s="28">
        <v>42612</v>
      </c>
      <c r="B609" s="30">
        <v>577.5</v>
      </c>
      <c r="C609" s="30">
        <v>12.5</v>
      </c>
      <c r="D609" s="31">
        <v>220755908330</v>
      </c>
      <c r="E609" s="30">
        <f t="shared" si="18"/>
        <v>1.1390730017077737E-3</v>
      </c>
      <c r="F609" s="30">
        <f t="shared" si="19"/>
        <v>0.65781465848623932</v>
      </c>
    </row>
    <row r="610" spans="1:6">
      <c r="A610" s="28">
        <v>42613</v>
      </c>
      <c r="B610" s="30">
        <v>575.47</v>
      </c>
      <c r="C610" s="30">
        <v>12.5</v>
      </c>
      <c r="D610" s="31">
        <v>220755908330</v>
      </c>
      <c r="E610" s="30">
        <f t="shared" si="18"/>
        <v>1.1390730017077737E-3</v>
      </c>
      <c r="F610" s="30">
        <f t="shared" si="19"/>
        <v>0.65550234029277255</v>
      </c>
    </row>
    <row r="611" spans="1:6">
      <c r="A611" s="28">
        <v>42614</v>
      </c>
      <c r="B611" s="30">
        <v>572.29999999999995</v>
      </c>
      <c r="C611" s="30">
        <v>12.5</v>
      </c>
      <c r="D611" s="31">
        <v>220755908330</v>
      </c>
      <c r="E611" s="30">
        <f t="shared" si="18"/>
        <v>1.1390730017077737E-3</v>
      </c>
      <c r="F611" s="30">
        <f t="shared" si="19"/>
        <v>0.65189147887735888</v>
      </c>
    </row>
    <row r="612" spans="1:6">
      <c r="A612" s="28">
        <v>42615</v>
      </c>
      <c r="B612" s="30">
        <v>575.54</v>
      </c>
      <c r="C612" s="30">
        <v>12.5</v>
      </c>
      <c r="D612" s="31">
        <v>220755908330</v>
      </c>
      <c r="E612" s="30">
        <f t="shared" si="18"/>
        <v>1.1390730017077737E-3</v>
      </c>
      <c r="F612" s="30">
        <f t="shared" si="19"/>
        <v>0.65558207540289204</v>
      </c>
    </row>
    <row r="613" spans="1:6">
      <c r="A613" s="28">
        <v>42616</v>
      </c>
      <c r="B613" s="30">
        <v>598.21</v>
      </c>
      <c r="C613" s="30">
        <v>12.5</v>
      </c>
      <c r="D613" s="31">
        <v>220755908330</v>
      </c>
      <c r="E613" s="30">
        <f t="shared" si="18"/>
        <v>1.1390730017077737E-3</v>
      </c>
      <c r="F613" s="30">
        <f t="shared" si="19"/>
        <v>0.6814048603516073</v>
      </c>
    </row>
    <row r="614" spans="1:6">
      <c r="A614" s="28">
        <v>42617</v>
      </c>
      <c r="B614" s="30">
        <v>608.63</v>
      </c>
      <c r="C614" s="30">
        <v>12.5</v>
      </c>
      <c r="D614" s="31">
        <v>220755908330</v>
      </c>
      <c r="E614" s="30">
        <f t="shared" si="18"/>
        <v>1.1390730017077737E-3</v>
      </c>
      <c r="F614" s="30">
        <f t="shared" si="19"/>
        <v>0.69327400102940229</v>
      </c>
    </row>
    <row r="615" spans="1:6">
      <c r="A615" s="28">
        <v>42618</v>
      </c>
      <c r="B615" s="30">
        <v>606.59</v>
      </c>
      <c r="C615" s="30">
        <v>12.5</v>
      </c>
      <c r="D615" s="31">
        <v>220755908330</v>
      </c>
      <c r="E615" s="30">
        <f t="shared" si="18"/>
        <v>1.1390730017077737E-3</v>
      </c>
      <c r="F615" s="30">
        <f t="shared" si="19"/>
        <v>0.69095029210591852</v>
      </c>
    </row>
    <row r="616" spans="1:6">
      <c r="A616" s="28">
        <v>42619</v>
      </c>
      <c r="B616" s="30">
        <v>610.44000000000005</v>
      </c>
      <c r="C616" s="30">
        <v>12.5</v>
      </c>
      <c r="D616" s="31">
        <v>220755908330</v>
      </c>
      <c r="E616" s="30">
        <f t="shared" si="18"/>
        <v>1.1390730017077737E-3</v>
      </c>
      <c r="F616" s="30">
        <f t="shared" si="19"/>
        <v>0.69533572316249337</v>
      </c>
    </row>
    <row r="617" spans="1:6">
      <c r="A617" s="28">
        <v>42620</v>
      </c>
      <c r="B617" s="30">
        <v>614.54</v>
      </c>
      <c r="C617" s="30">
        <v>12.5</v>
      </c>
      <c r="D617" s="31">
        <v>220755908330</v>
      </c>
      <c r="E617" s="30">
        <f t="shared" si="18"/>
        <v>1.1390730017077737E-3</v>
      </c>
      <c r="F617" s="30">
        <f t="shared" si="19"/>
        <v>0.70000592246949522</v>
      </c>
    </row>
    <row r="618" spans="1:6">
      <c r="A618" s="28">
        <v>42621</v>
      </c>
      <c r="B618" s="30">
        <v>626.32000000000005</v>
      </c>
      <c r="C618" s="30">
        <v>12.5</v>
      </c>
      <c r="D618" s="31">
        <v>220755908330</v>
      </c>
      <c r="E618" s="30">
        <f t="shared" si="18"/>
        <v>1.1390730017077737E-3</v>
      </c>
      <c r="F618" s="30">
        <f t="shared" si="19"/>
        <v>0.71342420242961291</v>
      </c>
    </row>
    <row r="619" spans="1:6">
      <c r="A619" s="28">
        <v>42622</v>
      </c>
      <c r="B619" s="30">
        <v>622.86</v>
      </c>
      <c r="C619" s="30">
        <v>12.5</v>
      </c>
      <c r="D619" s="31">
        <v>220755908330</v>
      </c>
      <c r="E619" s="30">
        <f t="shared" si="18"/>
        <v>1.1390730017077737E-3</v>
      </c>
      <c r="F619" s="30">
        <f t="shared" si="19"/>
        <v>0.70948300984370394</v>
      </c>
    </row>
    <row r="620" spans="1:6">
      <c r="A620" s="28">
        <v>42623</v>
      </c>
      <c r="B620" s="30">
        <v>623.51</v>
      </c>
      <c r="C620" s="30">
        <v>12.5</v>
      </c>
      <c r="D620" s="31">
        <v>220755908330</v>
      </c>
      <c r="E620" s="30">
        <f t="shared" si="18"/>
        <v>1.1390730017077737E-3</v>
      </c>
      <c r="F620" s="30">
        <f t="shared" si="19"/>
        <v>0.71022340729481392</v>
      </c>
    </row>
    <row r="621" spans="1:6">
      <c r="A621" s="28">
        <v>42624</v>
      </c>
      <c r="B621" s="30">
        <v>606.72</v>
      </c>
      <c r="C621" s="30">
        <v>12.5</v>
      </c>
      <c r="D621" s="31">
        <v>220755908330</v>
      </c>
      <c r="E621" s="30">
        <f t="shared" si="18"/>
        <v>1.1390730017077737E-3</v>
      </c>
      <c r="F621" s="30">
        <f t="shared" si="19"/>
        <v>0.69109837159614051</v>
      </c>
    </row>
    <row r="622" spans="1:6">
      <c r="A622" s="28">
        <v>42625</v>
      </c>
      <c r="B622" s="30">
        <v>608.24</v>
      </c>
      <c r="C622" s="30">
        <v>12.5</v>
      </c>
      <c r="D622" s="31">
        <v>225832872179</v>
      </c>
      <c r="E622" s="30">
        <f t="shared" si="18"/>
        <v>1.1134654256483481E-3</v>
      </c>
      <c r="F622" s="30">
        <f t="shared" si="19"/>
        <v>0.67725421049635126</v>
      </c>
    </row>
    <row r="623" spans="1:6">
      <c r="A623" s="28">
        <v>42626</v>
      </c>
      <c r="B623" s="30">
        <v>609.24</v>
      </c>
      <c r="C623" s="30">
        <v>12.5</v>
      </c>
      <c r="D623" s="31">
        <v>225832872179</v>
      </c>
      <c r="E623" s="30">
        <f t="shared" si="18"/>
        <v>1.1134654256483481E-3</v>
      </c>
      <c r="F623" s="30">
        <f t="shared" si="19"/>
        <v>0.67836767592199954</v>
      </c>
    </row>
    <row r="624" spans="1:6">
      <c r="A624" s="28">
        <v>42627</v>
      </c>
      <c r="B624" s="30">
        <v>610.67999999999995</v>
      </c>
      <c r="C624" s="30">
        <v>12.5</v>
      </c>
      <c r="D624" s="31">
        <v>225832872179</v>
      </c>
      <c r="E624" s="30">
        <f t="shared" si="18"/>
        <v>1.1134654256483481E-3</v>
      </c>
      <c r="F624" s="30">
        <f t="shared" si="19"/>
        <v>0.67997106613493319</v>
      </c>
    </row>
    <row r="625" spans="1:6">
      <c r="A625" s="28">
        <v>42628</v>
      </c>
      <c r="B625" s="30">
        <v>607.16</v>
      </c>
      <c r="C625" s="30">
        <v>12.5</v>
      </c>
      <c r="D625" s="31">
        <v>225832872179</v>
      </c>
      <c r="E625" s="30">
        <f t="shared" si="18"/>
        <v>1.1134654256483481E-3</v>
      </c>
      <c r="F625" s="30">
        <f t="shared" si="19"/>
        <v>0.67605166783665094</v>
      </c>
    </row>
    <row r="626" spans="1:6">
      <c r="A626" s="28">
        <v>42629</v>
      </c>
      <c r="B626" s="30">
        <v>606.97</v>
      </c>
      <c r="C626" s="30">
        <v>12.5</v>
      </c>
      <c r="D626" s="31">
        <v>225832872179</v>
      </c>
      <c r="E626" s="30">
        <f t="shared" si="18"/>
        <v>1.1134654256483481E-3</v>
      </c>
      <c r="F626" s="30">
        <f t="shared" si="19"/>
        <v>0.67584010940577788</v>
      </c>
    </row>
    <row r="627" spans="1:6">
      <c r="A627" s="28">
        <v>42630</v>
      </c>
      <c r="B627" s="30">
        <v>605.98</v>
      </c>
      <c r="C627" s="30">
        <v>12.5</v>
      </c>
      <c r="D627" s="31">
        <v>225832872179</v>
      </c>
      <c r="E627" s="30">
        <f t="shared" si="18"/>
        <v>1.1134654256483481E-3</v>
      </c>
      <c r="F627" s="30">
        <f t="shared" si="19"/>
        <v>0.674737778634386</v>
      </c>
    </row>
    <row r="628" spans="1:6">
      <c r="A628" s="28">
        <v>42631</v>
      </c>
      <c r="B628" s="30">
        <v>609.87</v>
      </c>
      <c r="C628" s="30">
        <v>12.5</v>
      </c>
      <c r="D628" s="31">
        <v>225832872179</v>
      </c>
      <c r="E628" s="30">
        <f t="shared" si="18"/>
        <v>1.1134654256483481E-3</v>
      </c>
      <c r="F628" s="30">
        <f t="shared" si="19"/>
        <v>0.67906915914015809</v>
      </c>
    </row>
    <row r="629" spans="1:6">
      <c r="A629" s="28">
        <v>42632</v>
      </c>
      <c r="B629" s="30">
        <v>609.23</v>
      </c>
      <c r="C629" s="30">
        <v>12.5</v>
      </c>
      <c r="D629" s="31">
        <v>225832872179</v>
      </c>
      <c r="E629" s="30">
        <f t="shared" si="18"/>
        <v>1.1134654256483481E-3</v>
      </c>
      <c r="F629" s="30">
        <f t="shared" si="19"/>
        <v>0.67835654126774314</v>
      </c>
    </row>
    <row r="630" spans="1:6">
      <c r="A630" s="28">
        <v>42633</v>
      </c>
      <c r="B630" s="30">
        <v>608.30999999999995</v>
      </c>
      <c r="C630" s="30">
        <v>12.5</v>
      </c>
      <c r="D630" s="31">
        <v>225832872179</v>
      </c>
      <c r="E630" s="30">
        <f t="shared" si="18"/>
        <v>1.1134654256483481E-3</v>
      </c>
      <c r="F630" s="30">
        <f t="shared" si="19"/>
        <v>0.67733215307614658</v>
      </c>
    </row>
    <row r="631" spans="1:6">
      <c r="A631" s="28">
        <v>42634</v>
      </c>
      <c r="B631" s="30">
        <v>597.15</v>
      </c>
      <c r="C631" s="30">
        <v>12.5</v>
      </c>
      <c r="D631" s="31">
        <v>225832872179</v>
      </c>
      <c r="E631" s="30">
        <f t="shared" si="18"/>
        <v>1.1134654256483481E-3</v>
      </c>
      <c r="F631" s="30">
        <f t="shared" si="19"/>
        <v>0.66490587892591102</v>
      </c>
    </row>
    <row r="632" spans="1:6">
      <c r="A632" s="28">
        <v>42635</v>
      </c>
      <c r="B632" s="30">
        <v>596.29999999999995</v>
      </c>
      <c r="C632" s="30">
        <v>12.5</v>
      </c>
      <c r="D632" s="31">
        <v>225832872179</v>
      </c>
      <c r="E632" s="30">
        <f t="shared" si="18"/>
        <v>1.1134654256483481E-3</v>
      </c>
      <c r="F632" s="30">
        <f t="shared" si="19"/>
        <v>0.66395943331410989</v>
      </c>
    </row>
    <row r="633" spans="1:6">
      <c r="A633" s="28">
        <v>42636</v>
      </c>
      <c r="B633" s="30">
        <v>602.84</v>
      </c>
      <c r="C633" s="30">
        <v>12.5</v>
      </c>
      <c r="D633" s="31">
        <v>225832872179</v>
      </c>
      <c r="E633" s="30">
        <f t="shared" si="18"/>
        <v>1.1134654256483481E-3</v>
      </c>
      <c r="F633" s="30">
        <f t="shared" si="19"/>
        <v>0.6712414971978502</v>
      </c>
    </row>
    <row r="634" spans="1:6">
      <c r="A634" s="28">
        <v>42637</v>
      </c>
      <c r="B634" s="30">
        <v>602.63</v>
      </c>
      <c r="C634" s="30">
        <v>12.5</v>
      </c>
      <c r="D634" s="31">
        <v>225832872179</v>
      </c>
      <c r="E634" s="30">
        <f t="shared" si="18"/>
        <v>1.1134654256483481E-3</v>
      </c>
      <c r="F634" s="30">
        <f t="shared" si="19"/>
        <v>0.67100766945846402</v>
      </c>
    </row>
    <row r="635" spans="1:6">
      <c r="A635" s="28">
        <v>42638</v>
      </c>
      <c r="B635" s="30">
        <v>600.83000000000004</v>
      </c>
      <c r="C635" s="30">
        <v>12.5</v>
      </c>
      <c r="D635" s="31">
        <v>241227200229</v>
      </c>
      <c r="E635" s="30">
        <f t="shared" si="18"/>
        <v>1.0424077173198871E-3</v>
      </c>
      <c r="F635" s="30">
        <f t="shared" si="19"/>
        <v>0.62630982879730779</v>
      </c>
    </row>
    <row r="636" spans="1:6">
      <c r="A636" s="28">
        <v>42639</v>
      </c>
      <c r="B636" s="30">
        <v>608.04</v>
      </c>
      <c r="C636" s="30">
        <v>12.5</v>
      </c>
      <c r="D636" s="31">
        <v>241227200229</v>
      </c>
      <c r="E636" s="30">
        <f t="shared" si="18"/>
        <v>1.0424077173198871E-3</v>
      </c>
      <c r="F636" s="30">
        <f t="shared" si="19"/>
        <v>0.63382558843918413</v>
      </c>
    </row>
    <row r="637" spans="1:6">
      <c r="A637" s="28">
        <v>42640</v>
      </c>
      <c r="B637" s="30">
        <v>606.16999999999996</v>
      </c>
      <c r="C637" s="30">
        <v>12.5</v>
      </c>
      <c r="D637" s="31">
        <v>241227200229</v>
      </c>
      <c r="E637" s="30">
        <f t="shared" si="18"/>
        <v>1.0424077173198871E-3</v>
      </c>
      <c r="F637" s="30">
        <f t="shared" si="19"/>
        <v>0.63187628600779588</v>
      </c>
    </row>
    <row r="638" spans="1:6">
      <c r="A638" s="28">
        <v>42641</v>
      </c>
      <c r="B638" s="30">
        <v>604.73</v>
      </c>
      <c r="C638" s="30">
        <v>12.5</v>
      </c>
      <c r="D638" s="31">
        <v>241227200229</v>
      </c>
      <c r="E638" s="30">
        <f t="shared" si="18"/>
        <v>1.0424077173198871E-3</v>
      </c>
      <c r="F638" s="30">
        <f t="shared" si="19"/>
        <v>0.63037521889485526</v>
      </c>
    </row>
    <row r="639" spans="1:6">
      <c r="A639" s="28">
        <v>42642</v>
      </c>
      <c r="B639" s="30">
        <v>605.69000000000005</v>
      </c>
      <c r="C639" s="30">
        <v>12.5</v>
      </c>
      <c r="D639" s="31">
        <v>241227200229</v>
      </c>
      <c r="E639" s="30">
        <f t="shared" si="18"/>
        <v>1.0424077173198871E-3</v>
      </c>
      <c r="F639" s="30">
        <f t="shared" si="19"/>
        <v>0.63137593030348249</v>
      </c>
    </row>
    <row r="640" spans="1:6">
      <c r="A640" s="28">
        <v>42643</v>
      </c>
      <c r="B640" s="30">
        <v>609.73</v>
      </c>
      <c r="C640" s="30">
        <v>12.5</v>
      </c>
      <c r="D640" s="31">
        <v>241227200229</v>
      </c>
      <c r="E640" s="30">
        <f t="shared" si="18"/>
        <v>1.0424077173198871E-3</v>
      </c>
      <c r="F640" s="30">
        <f t="shared" si="19"/>
        <v>0.63558725748145473</v>
      </c>
    </row>
    <row r="641" spans="1:6">
      <c r="A641" s="28">
        <v>42644</v>
      </c>
      <c r="B641" s="30">
        <v>613.98</v>
      </c>
      <c r="C641" s="30">
        <v>12.5</v>
      </c>
      <c r="D641" s="31">
        <v>241227200229</v>
      </c>
      <c r="E641" s="30">
        <f t="shared" si="18"/>
        <v>1.0424077173198871E-3</v>
      </c>
      <c r="F641" s="30">
        <f t="shared" si="19"/>
        <v>0.64001749028006427</v>
      </c>
    </row>
    <row r="642" spans="1:6">
      <c r="A642" s="28">
        <v>42645</v>
      </c>
      <c r="B642" s="30">
        <v>610.89</v>
      </c>
      <c r="C642" s="30">
        <v>12.5</v>
      </c>
      <c r="D642" s="31">
        <v>241227200229</v>
      </c>
      <c r="E642" s="30">
        <f t="shared" ref="E642:E705" si="20">1000000000000*C642*24*60*60/(D642*POWER(2,32))</f>
        <v>1.0424077173198871E-3</v>
      </c>
      <c r="F642" s="30">
        <f t="shared" ref="F642:F705" si="21">E642*B642</f>
        <v>0.63679645043354582</v>
      </c>
    </row>
    <row r="643" spans="1:6">
      <c r="A643" s="28">
        <v>42646</v>
      </c>
      <c r="B643" s="30">
        <v>612.13</v>
      </c>
      <c r="C643" s="30">
        <v>12.5</v>
      </c>
      <c r="D643" s="31">
        <v>241227200229</v>
      </c>
      <c r="E643" s="30">
        <f t="shared" si="20"/>
        <v>1.0424077173198871E-3</v>
      </c>
      <c r="F643" s="30">
        <f t="shared" si="21"/>
        <v>0.63808903600302247</v>
      </c>
    </row>
    <row r="644" spans="1:6">
      <c r="A644" s="28">
        <v>42647</v>
      </c>
      <c r="B644" s="30">
        <v>610.20000000000005</v>
      </c>
      <c r="C644" s="30">
        <v>12.5</v>
      </c>
      <c r="D644" s="31">
        <v>241227200229</v>
      </c>
      <c r="E644" s="30">
        <f t="shared" si="20"/>
        <v>1.0424077173198871E-3</v>
      </c>
      <c r="F644" s="30">
        <f t="shared" si="21"/>
        <v>0.63607718910859512</v>
      </c>
    </row>
    <row r="645" spans="1:6">
      <c r="A645" s="28">
        <v>42648</v>
      </c>
      <c r="B645" s="30">
        <v>612.51</v>
      </c>
      <c r="C645" s="30">
        <v>12.5</v>
      </c>
      <c r="D645" s="31">
        <v>241227200229</v>
      </c>
      <c r="E645" s="30">
        <f t="shared" si="20"/>
        <v>1.0424077173198871E-3</v>
      </c>
      <c r="F645" s="30">
        <f t="shared" si="21"/>
        <v>0.63848515093560398</v>
      </c>
    </row>
    <row r="646" spans="1:6">
      <c r="A646" s="28">
        <v>42649</v>
      </c>
      <c r="B646" s="30">
        <v>613.02</v>
      </c>
      <c r="C646" s="30">
        <v>12.5</v>
      </c>
      <c r="D646" s="31">
        <v>241227200229</v>
      </c>
      <c r="E646" s="30">
        <f t="shared" si="20"/>
        <v>1.0424077173198871E-3</v>
      </c>
      <c r="F646" s="30">
        <f t="shared" si="21"/>
        <v>0.63901677887143715</v>
      </c>
    </row>
    <row r="647" spans="1:6">
      <c r="A647" s="28">
        <v>42650</v>
      </c>
      <c r="B647" s="30">
        <v>617.12</v>
      </c>
      <c r="C647" s="30">
        <v>12.5</v>
      </c>
      <c r="D647" s="31">
        <v>241227200229</v>
      </c>
      <c r="E647" s="30">
        <f t="shared" si="20"/>
        <v>1.0424077173198871E-3</v>
      </c>
      <c r="F647" s="30">
        <f t="shared" si="21"/>
        <v>0.64329065051244871</v>
      </c>
    </row>
    <row r="648" spans="1:6">
      <c r="A648" s="28">
        <v>42651</v>
      </c>
      <c r="B648" s="30">
        <v>619.11</v>
      </c>
      <c r="C648" s="30">
        <v>12.5</v>
      </c>
      <c r="D648" s="31">
        <v>258522748404</v>
      </c>
      <c r="E648" s="30">
        <f t="shared" si="20"/>
        <v>9.7266912369823981E-4</v>
      </c>
      <c r="F648" s="30">
        <f t="shared" si="21"/>
        <v>0.60218918117281728</v>
      </c>
    </row>
    <row r="649" spans="1:6">
      <c r="A649" s="28">
        <v>42652</v>
      </c>
      <c r="B649" s="30">
        <v>616.75</v>
      </c>
      <c r="C649" s="30">
        <v>12.5</v>
      </c>
      <c r="D649" s="31">
        <v>258522748404</v>
      </c>
      <c r="E649" s="30">
        <f t="shared" si="20"/>
        <v>9.7266912369823981E-4</v>
      </c>
      <c r="F649" s="30">
        <f t="shared" si="21"/>
        <v>0.59989368204088944</v>
      </c>
    </row>
    <row r="650" spans="1:6">
      <c r="A650" s="28">
        <v>42653</v>
      </c>
      <c r="B650" s="30">
        <v>618.99</v>
      </c>
      <c r="C650" s="30">
        <v>12.5</v>
      </c>
      <c r="D650" s="31">
        <v>258522748404</v>
      </c>
      <c r="E650" s="30">
        <f t="shared" si="20"/>
        <v>9.7266912369823981E-4</v>
      </c>
      <c r="F650" s="30">
        <f t="shared" si="21"/>
        <v>0.6020724608779735</v>
      </c>
    </row>
    <row r="651" spans="1:6">
      <c r="A651" s="28">
        <v>42654</v>
      </c>
      <c r="B651" s="30">
        <v>641.07000000000005</v>
      </c>
      <c r="C651" s="30">
        <v>12.5</v>
      </c>
      <c r="D651" s="31">
        <v>258522748404</v>
      </c>
      <c r="E651" s="30">
        <f t="shared" si="20"/>
        <v>9.7266912369823981E-4</v>
      </c>
      <c r="F651" s="30">
        <f t="shared" si="21"/>
        <v>0.62354899512923068</v>
      </c>
    </row>
    <row r="652" spans="1:6">
      <c r="A652" s="28">
        <v>42655</v>
      </c>
      <c r="B652" s="30">
        <v>636.19000000000005</v>
      </c>
      <c r="C652" s="30">
        <v>12.5</v>
      </c>
      <c r="D652" s="31">
        <v>258522748404</v>
      </c>
      <c r="E652" s="30">
        <f t="shared" si="20"/>
        <v>9.7266912369823981E-4</v>
      </c>
      <c r="F652" s="30">
        <f t="shared" si="21"/>
        <v>0.61880236980558323</v>
      </c>
    </row>
    <row r="653" spans="1:6">
      <c r="A653" s="28">
        <v>42656</v>
      </c>
      <c r="B653" s="30">
        <v>636.79</v>
      </c>
      <c r="C653" s="30">
        <v>12.5</v>
      </c>
      <c r="D653" s="31">
        <v>258522748404</v>
      </c>
      <c r="E653" s="30">
        <f t="shared" si="20"/>
        <v>9.7266912369823981E-4</v>
      </c>
      <c r="F653" s="30">
        <f t="shared" si="21"/>
        <v>0.61938597127980211</v>
      </c>
    </row>
    <row r="654" spans="1:6">
      <c r="A654" s="28">
        <v>42657</v>
      </c>
      <c r="B654" s="30">
        <v>640.38</v>
      </c>
      <c r="C654" s="30">
        <v>12.5</v>
      </c>
      <c r="D654" s="31">
        <v>258522748404</v>
      </c>
      <c r="E654" s="30">
        <f t="shared" si="20"/>
        <v>9.7266912369823981E-4</v>
      </c>
      <c r="F654" s="30">
        <f t="shared" si="21"/>
        <v>0.6228778534338788</v>
      </c>
    </row>
    <row r="655" spans="1:6">
      <c r="A655" s="28">
        <v>42658</v>
      </c>
      <c r="B655" s="30">
        <v>638.65</v>
      </c>
      <c r="C655" s="30">
        <v>12.5</v>
      </c>
      <c r="D655" s="31">
        <v>258522748404</v>
      </c>
      <c r="E655" s="30">
        <f t="shared" si="20"/>
        <v>9.7266912369823981E-4</v>
      </c>
      <c r="F655" s="30">
        <f t="shared" si="21"/>
        <v>0.62119513584988084</v>
      </c>
    </row>
    <row r="656" spans="1:6">
      <c r="A656" s="28">
        <v>42659</v>
      </c>
      <c r="B656" s="30">
        <v>641.63</v>
      </c>
      <c r="C656" s="30">
        <v>12.5</v>
      </c>
      <c r="D656" s="31">
        <v>258522748404</v>
      </c>
      <c r="E656" s="30">
        <f t="shared" si="20"/>
        <v>9.7266912369823981E-4</v>
      </c>
      <c r="F656" s="30">
        <f t="shared" si="21"/>
        <v>0.62409368983850155</v>
      </c>
    </row>
    <row r="657" spans="1:6">
      <c r="A657" s="28">
        <v>42660</v>
      </c>
      <c r="B657" s="30">
        <v>639.19000000000005</v>
      </c>
      <c r="C657" s="30">
        <v>12.5</v>
      </c>
      <c r="D657" s="31">
        <v>258522748404</v>
      </c>
      <c r="E657" s="30">
        <f t="shared" si="20"/>
        <v>9.7266912369823981E-4</v>
      </c>
      <c r="F657" s="30">
        <f t="shared" si="21"/>
        <v>0.62172037717667794</v>
      </c>
    </row>
    <row r="658" spans="1:6">
      <c r="A658" s="28">
        <v>42661</v>
      </c>
      <c r="B658" s="30">
        <v>637.96</v>
      </c>
      <c r="C658" s="30">
        <v>12.5</v>
      </c>
      <c r="D658" s="31">
        <v>258522748404</v>
      </c>
      <c r="E658" s="30">
        <f t="shared" si="20"/>
        <v>9.7266912369823981E-4</v>
      </c>
      <c r="F658" s="30">
        <f t="shared" si="21"/>
        <v>0.62052399415452908</v>
      </c>
    </row>
    <row r="659" spans="1:6">
      <c r="A659" s="28">
        <v>42662</v>
      </c>
      <c r="B659" s="30">
        <v>630.52</v>
      </c>
      <c r="C659" s="30">
        <v>12.5</v>
      </c>
      <c r="D659" s="31">
        <v>258522748404</v>
      </c>
      <c r="E659" s="30">
        <f t="shared" si="20"/>
        <v>9.7266912369823981E-4</v>
      </c>
      <c r="F659" s="30">
        <f t="shared" si="21"/>
        <v>0.61328733587421413</v>
      </c>
    </row>
    <row r="660" spans="1:6">
      <c r="A660" s="28">
        <v>42663</v>
      </c>
      <c r="B660" s="30">
        <v>630.86</v>
      </c>
      <c r="C660" s="30">
        <v>12.5</v>
      </c>
      <c r="D660" s="31">
        <v>258522748404</v>
      </c>
      <c r="E660" s="30">
        <f t="shared" si="20"/>
        <v>9.7266912369823981E-4</v>
      </c>
      <c r="F660" s="30">
        <f t="shared" si="21"/>
        <v>0.61361804337627157</v>
      </c>
    </row>
    <row r="661" spans="1:6">
      <c r="A661" s="28">
        <v>42664</v>
      </c>
      <c r="B661" s="30">
        <v>632.83000000000004</v>
      </c>
      <c r="C661" s="30">
        <v>12.5</v>
      </c>
      <c r="D661" s="31">
        <v>258522748404</v>
      </c>
      <c r="E661" s="30">
        <f t="shared" si="20"/>
        <v>9.7266912369823981E-4</v>
      </c>
      <c r="F661" s="30">
        <f t="shared" si="21"/>
        <v>0.61553420154995719</v>
      </c>
    </row>
    <row r="662" spans="1:6">
      <c r="A662" s="28">
        <v>42665</v>
      </c>
      <c r="B662" s="30">
        <v>657.29</v>
      </c>
      <c r="C662" s="30">
        <v>12.5</v>
      </c>
      <c r="D662" s="31">
        <v>258522748404</v>
      </c>
      <c r="E662" s="30">
        <f t="shared" si="20"/>
        <v>9.7266912369823981E-4</v>
      </c>
      <c r="F662" s="30">
        <f t="shared" si="21"/>
        <v>0.63932568831561598</v>
      </c>
    </row>
    <row r="663" spans="1:6">
      <c r="A663" s="28">
        <v>42666</v>
      </c>
      <c r="B663" s="30">
        <v>657.07</v>
      </c>
      <c r="C663" s="30">
        <v>12.5</v>
      </c>
      <c r="D663" s="31">
        <v>253618246641</v>
      </c>
      <c r="E663" s="30">
        <f t="shared" si="20"/>
        <v>9.9147872235754407E-4</v>
      </c>
      <c r="F663" s="30">
        <f t="shared" si="21"/>
        <v>0.65147092409947149</v>
      </c>
    </row>
    <row r="664" spans="1:6">
      <c r="A664" s="28">
        <v>42667</v>
      </c>
      <c r="B664" s="30">
        <v>653.76</v>
      </c>
      <c r="C664" s="30">
        <v>12.5</v>
      </c>
      <c r="D664" s="31">
        <v>253618246641</v>
      </c>
      <c r="E664" s="30">
        <f t="shared" si="20"/>
        <v>9.9147872235754407E-4</v>
      </c>
      <c r="F664" s="30">
        <f t="shared" si="21"/>
        <v>0.64818912952846797</v>
      </c>
    </row>
    <row r="665" spans="1:6">
      <c r="A665" s="28">
        <v>42668</v>
      </c>
      <c r="B665" s="30">
        <v>657.59</v>
      </c>
      <c r="C665" s="30">
        <v>12.5</v>
      </c>
      <c r="D665" s="31">
        <v>253618246641</v>
      </c>
      <c r="E665" s="30">
        <f t="shared" si="20"/>
        <v>9.9147872235754407E-4</v>
      </c>
      <c r="F665" s="30">
        <f t="shared" si="21"/>
        <v>0.65198649303509748</v>
      </c>
    </row>
    <row r="666" spans="1:6">
      <c r="A666" s="28">
        <v>42669</v>
      </c>
      <c r="B666" s="30">
        <v>678.3</v>
      </c>
      <c r="C666" s="30">
        <v>12.5</v>
      </c>
      <c r="D666" s="31">
        <v>253618246641</v>
      </c>
      <c r="E666" s="30">
        <f t="shared" si="20"/>
        <v>9.9147872235754407E-4</v>
      </c>
      <c r="F666" s="30">
        <f t="shared" si="21"/>
        <v>0.67252001737512213</v>
      </c>
    </row>
    <row r="667" spans="1:6">
      <c r="A667" s="28">
        <v>42670</v>
      </c>
      <c r="B667" s="30">
        <v>688.31</v>
      </c>
      <c r="C667" s="30">
        <v>12.5</v>
      </c>
      <c r="D667" s="31">
        <v>253618246641</v>
      </c>
      <c r="E667" s="30">
        <f t="shared" si="20"/>
        <v>9.9147872235754407E-4</v>
      </c>
      <c r="F667" s="30">
        <f t="shared" si="21"/>
        <v>0.68244471938592111</v>
      </c>
    </row>
    <row r="668" spans="1:6">
      <c r="A668" s="28">
        <v>42671</v>
      </c>
      <c r="B668" s="30">
        <v>689.65</v>
      </c>
      <c r="C668" s="30">
        <v>12.5</v>
      </c>
      <c r="D668" s="31">
        <v>253618246641</v>
      </c>
      <c r="E668" s="30">
        <f t="shared" si="20"/>
        <v>9.9147872235754407E-4</v>
      </c>
      <c r="F668" s="30">
        <f t="shared" si="21"/>
        <v>0.68377330087388022</v>
      </c>
    </row>
    <row r="669" spans="1:6">
      <c r="A669" s="28">
        <v>42672</v>
      </c>
      <c r="B669" s="30">
        <v>714.48</v>
      </c>
      <c r="C669" s="30">
        <v>12.5</v>
      </c>
      <c r="D669" s="31">
        <v>253618246641</v>
      </c>
      <c r="E669" s="30">
        <f t="shared" si="20"/>
        <v>9.9147872235754407E-4</v>
      </c>
      <c r="F669" s="30">
        <f t="shared" si="21"/>
        <v>0.70839171755001806</v>
      </c>
    </row>
    <row r="670" spans="1:6">
      <c r="A670" s="28">
        <v>42673</v>
      </c>
      <c r="B670" s="30">
        <v>701.86</v>
      </c>
      <c r="C670" s="30">
        <v>12.5</v>
      </c>
      <c r="D670" s="31">
        <v>253618246641</v>
      </c>
      <c r="E670" s="30">
        <f t="shared" si="20"/>
        <v>9.9147872235754407E-4</v>
      </c>
      <c r="F670" s="30">
        <f t="shared" si="21"/>
        <v>0.69587925607386591</v>
      </c>
    </row>
    <row r="671" spans="1:6">
      <c r="A671" s="28">
        <v>42674</v>
      </c>
      <c r="B671" s="30">
        <v>700.97</v>
      </c>
      <c r="C671" s="30">
        <v>12.5</v>
      </c>
      <c r="D671" s="31">
        <v>253618246641</v>
      </c>
      <c r="E671" s="30">
        <f t="shared" si="20"/>
        <v>9.9147872235754407E-4</v>
      </c>
      <c r="F671" s="30">
        <f t="shared" si="21"/>
        <v>0.69499684001096773</v>
      </c>
    </row>
    <row r="672" spans="1:6">
      <c r="A672" s="28">
        <v>42675</v>
      </c>
      <c r="B672" s="30">
        <v>729.79</v>
      </c>
      <c r="C672" s="30">
        <v>12.5</v>
      </c>
      <c r="D672" s="31">
        <v>253618246641</v>
      </c>
      <c r="E672" s="30">
        <f t="shared" si="20"/>
        <v>9.9147872235754407E-4</v>
      </c>
      <c r="F672" s="30">
        <f t="shared" si="21"/>
        <v>0.723571256789312</v>
      </c>
    </row>
    <row r="673" spans="1:6">
      <c r="A673" s="28">
        <v>42676</v>
      </c>
      <c r="B673" s="30">
        <v>740.83</v>
      </c>
      <c r="C673" s="30">
        <v>12.5</v>
      </c>
      <c r="D673" s="31">
        <v>253618246641</v>
      </c>
      <c r="E673" s="30">
        <f t="shared" si="20"/>
        <v>9.9147872235754407E-4</v>
      </c>
      <c r="F673" s="30">
        <f t="shared" si="21"/>
        <v>0.73451718188413939</v>
      </c>
    </row>
    <row r="674" spans="1:6">
      <c r="A674" s="28">
        <v>42677</v>
      </c>
      <c r="B674" s="30">
        <v>688.7</v>
      </c>
      <c r="C674" s="30">
        <v>12.5</v>
      </c>
      <c r="D674" s="31">
        <v>253618246641</v>
      </c>
      <c r="E674" s="30">
        <f t="shared" si="20"/>
        <v>9.9147872235754407E-4</v>
      </c>
      <c r="F674" s="30">
        <f t="shared" si="21"/>
        <v>0.68283139608764065</v>
      </c>
    </row>
    <row r="675" spans="1:6">
      <c r="A675" s="28">
        <v>42678</v>
      </c>
      <c r="B675" s="30">
        <v>703.23</v>
      </c>
      <c r="C675" s="30">
        <v>12.5</v>
      </c>
      <c r="D675" s="31">
        <v>253618246641</v>
      </c>
      <c r="E675" s="30">
        <f t="shared" si="20"/>
        <v>9.9147872235754407E-4</v>
      </c>
      <c r="F675" s="30">
        <f t="shared" si="21"/>
        <v>0.69723758192349572</v>
      </c>
    </row>
    <row r="676" spans="1:6">
      <c r="A676" s="28">
        <v>42679</v>
      </c>
      <c r="B676" s="30">
        <v>703.42</v>
      </c>
      <c r="C676" s="30">
        <v>12.5</v>
      </c>
      <c r="D676" s="31">
        <v>253618246641</v>
      </c>
      <c r="E676" s="30">
        <f t="shared" si="20"/>
        <v>9.9147872235754407E-4</v>
      </c>
      <c r="F676" s="30">
        <f t="shared" si="21"/>
        <v>0.69742596288074366</v>
      </c>
    </row>
    <row r="677" spans="1:6">
      <c r="A677" s="28">
        <v>42680</v>
      </c>
      <c r="B677" s="30">
        <v>711.52</v>
      </c>
      <c r="C677" s="30">
        <v>12.5</v>
      </c>
      <c r="D677" s="31">
        <v>254620187304</v>
      </c>
      <c r="E677" s="30">
        <f t="shared" si="20"/>
        <v>9.8757721376567737E-4</v>
      </c>
      <c r="F677" s="30">
        <f t="shared" si="21"/>
        <v>0.70268093913855478</v>
      </c>
    </row>
    <row r="678" spans="1:6">
      <c r="A678" s="28">
        <v>42681</v>
      </c>
      <c r="B678" s="30">
        <v>703.13</v>
      </c>
      <c r="C678" s="30">
        <v>12.5</v>
      </c>
      <c r="D678" s="31">
        <v>254620187304</v>
      </c>
      <c r="E678" s="30">
        <f t="shared" si="20"/>
        <v>9.8757721376567737E-4</v>
      </c>
      <c r="F678" s="30">
        <f t="shared" si="21"/>
        <v>0.69439516631506071</v>
      </c>
    </row>
    <row r="679" spans="1:6">
      <c r="A679" s="28">
        <v>42682</v>
      </c>
      <c r="B679" s="30">
        <v>709.85</v>
      </c>
      <c r="C679" s="30">
        <v>12.5</v>
      </c>
      <c r="D679" s="31">
        <v>254620187304</v>
      </c>
      <c r="E679" s="30">
        <f t="shared" si="20"/>
        <v>9.8757721376567737E-4</v>
      </c>
      <c r="F679" s="30">
        <f t="shared" si="21"/>
        <v>0.70103168519156611</v>
      </c>
    </row>
    <row r="680" spans="1:6">
      <c r="A680" s="28">
        <v>42683</v>
      </c>
      <c r="B680" s="30">
        <v>723.27</v>
      </c>
      <c r="C680" s="30">
        <v>12.5</v>
      </c>
      <c r="D680" s="31">
        <v>254620187304</v>
      </c>
      <c r="E680" s="30">
        <f t="shared" si="20"/>
        <v>9.8757721376567737E-4</v>
      </c>
      <c r="F680" s="30">
        <f t="shared" si="21"/>
        <v>0.71428497140030145</v>
      </c>
    </row>
    <row r="681" spans="1:6">
      <c r="A681" s="28">
        <v>42684</v>
      </c>
      <c r="B681" s="30">
        <v>715.53</v>
      </c>
      <c r="C681" s="30">
        <v>12.5</v>
      </c>
      <c r="D681" s="31">
        <v>254620187304</v>
      </c>
      <c r="E681" s="30">
        <f t="shared" si="20"/>
        <v>9.8757721376567737E-4</v>
      </c>
      <c r="F681" s="30">
        <f t="shared" si="21"/>
        <v>0.70664112376575505</v>
      </c>
    </row>
    <row r="682" spans="1:6">
      <c r="A682" s="28">
        <v>42685</v>
      </c>
      <c r="B682" s="30">
        <v>716.41</v>
      </c>
      <c r="C682" s="30">
        <v>12.5</v>
      </c>
      <c r="D682" s="31">
        <v>254620187304</v>
      </c>
      <c r="E682" s="30">
        <f t="shared" si="20"/>
        <v>9.8757721376567737E-4</v>
      </c>
      <c r="F682" s="30">
        <f t="shared" si="21"/>
        <v>0.70751019171386886</v>
      </c>
    </row>
    <row r="683" spans="1:6">
      <c r="A683" s="28">
        <v>42686</v>
      </c>
      <c r="B683" s="30">
        <v>705.05</v>
      </c>
      <c r="C683" s="30">
        <v>12.5</v>
      </c>
      <c r="D683" s="31">
        <v>254620187304</v>
      </c>
      <c r="E683" s="30">
        <f t="shared" si="20"/>
        <v>9.8757721376567737E-4</v>
      </c>
      <c r="F683" s="30">
        <f t="shared" si="21"/>
        <v>0.69629131456549076</v>
      </c>
    </row>
    <row r="684" spans="1:6">
      <c r="A684" s="28">
        <v>42687</v>
      </c>
      <c r="B684" s="30">
        <v>702.03</v>
      </c>
      <c r="C684" s="30">
        <v>12.5</v>
      </c>
      <c r="D684" s="31">
        <v>254620187304</v>
      </c>
      <c r="E684" s="30">
        <f t="shared" si="20"/>
        <v>9.8757721376567737E-4</v>
      </c>
      <c r="F684" s="30">
        <f t="shared" si="21"/>
        <v>0.6933088313799185</v>
      </c>
    </row>
    <row r="685" spans="1:6">
      <c r="A685" s="28">
        <v>42688</v>
      </c>
      <c r="B685" s="30">
        <v>705.02</v>
      </c>
      <c r="C685" s="30">
        <v>12.5</v>
      </c>
      <c r="D685" s="31">
        <v>254620187304</v>
      </c>
      <c r="E685" s="30">
        <f t="shared" si="20"/>
        <v>9.8757721376567737E-4</v>
      </c>
      <c r="F685" s="30">
        <f t="shared" si="21"/>
        <v>0.69626168724907789</v>
      </c>
    </row>
    <row r="686" spans="1:6">
      <c r="A686" s="28">
        <v>42689</v>
      </c>
      <c r="B686" s="30">
        <v>711.62</v>
      </c>
      <c r="C686" s="30">
        <v>12.5</v>
      </c>
      <c r="D686" s="31">
        <v>254620187304</v>
      </c>
      <c r="E686" s="30">
        <f t="shared" si="20"/>
        <v>9.8757721376567737E-4</v>
      </c>
      <c r="F686" s="30">
        <f t="shared" si="21"/>
        <v>0.70277969685993136</v>
      </c>
    </row>
    <row r="687" spans="1:6">
      <c r="A687" s="28">
        <v>42690</v>
      </c>
      <c r="B687" s="30">
        <v>744.2</v>
      </c>
      <c r="C687" s="30">
        <v>12.5</v>
      </c>
      <c r="D687" s="31">
        <v>254620187304</v>
      </c>
      <c r="E687" s="30">
        <f t="shared" si="20"/>
        <v>9.8757721376567737E-4</v>
      </c>
      <c r="F687" s="30">
        <f t="shared" si="21"/>
        <v>0.73495496248441716</v>
      </c>
    </row>
    <row r="688" spans="1:6">
      <c r="A688" s="28">
        <v>42691</v>
      </c>
      <c r="B688" s="30">
        <v>740.98</v>
      </c>
      <c r="C688" s="30">
        <v>12.5</v>
      </c>
      <c r="D688" s="31">
        <v>254620187304</v>
      </c>
      <c r="E688" s="30">
        <f t="shared" si="20"/>
        <v>9.8757721376567737E-4</v>
      </c>
      <c r="F688" s="30">
        <f t="shared" si="21"/>
        <v>0.73177496385609164</v>
      </c>
    </row>
    <row r="689" spans="1:6">
      <c r="A689" s="28">
        <v>42692</v>
      </c>
      <c r="B689" s="30">
        <v>751.59</v>
      </c>
      <c r="C689" s="30">
        <v>12.5</v>
      </c>
      <c r="D689" s="31">
        <v>281800917193</v>
      </c>
      <c r="E689" s="30">
        <f t="shared" si="20"/>
        <v>8.9232177684489609E-4</v>
      </c>
      <c r="F689" s="30">
        <f t="shared" si="21"/>
        <v>0.67066012425885546</v>
      </c>
    </row>
    <row r="690" spans="1:6">
      <c r="A690" s="28">
        <v>42693</v>
      </c>
      <c r="B690" s="30">
        <v>751.62</v>
      </c>
      <c r="C690" s="30">
        <v>12.5</v>
      </c>
      <c r="D690" s="31">
        <v>281800917193</v>
      </c>
      <c r="E690" s="30">
        <f t="shared" si="20"/>
        <v>8.9232177684489609E-4</v>
      </c>
      <c r="F690" s="30">
        <f t="shared" si="21"/>
        <v>0.67068689391216085</v>
      </c>
    </row>
    <row r="691" spans="1:6">
      <c r="A691" s="28">
        <v>42694</v>
      </c>
      <c r="B691" s="30">
        <v>731.03</v>
      </c>
      <c r="C691" s="30">
        <v>12.5</v>
      </c>
      <c r="D691" s="31">
        <v>281800917193</v>
      </c>
      <c r="E691" s="30">
        <f t="shared" si="20"/>
        <v>8.9232177684489609E-4</v>
      </c>
      <c r="F691" s="30">
        <f t="shared" si="21"/>
        <v>0.65231398852692435</v>
      </c>
    </row>
    <row r="692" spans="1:6">
      <c r="A692" s="28">
        <v>42695</v>
      </c>
      <c r="B692" s="30">
        <v>739.25</v>
      </c>
      <c r="C692" s="30">
        <v>12.5</v>
      </c>
      <c r="D692" s="31">
        <v>281800917193</v>
      </c>
      <c r="E692" s="30">
        <f t="shared" si="20"/>
        <v>8.9232177684489609E-4</v>
      </c>
      <c r="F692" s="30">
        <f t="shared" si="21"/>
        <v>0.65964887353258939</v>
      </c>
    </row>
    <row r="693" spans="1:6">
      <c r="A693" s="28">
        <v>42696</v>
      </c>
      <c r="B693" s="30">
        <v>751.35</v>
      </c>
      <c r="C693" s="30">
        <v>12.5</v>
      </c>
      <c r="D693" s="31">
        <v>281800917193</v>
      </c>
      <c r="E693" s="30">
        <f t="shared" si="20"/>
        <v>8.9232177684489609E-4</v>
      </c>
      <c r="F693" s="30">
        <f t="shared" si="21"/>
        <v>0.67044596703241266</v>
      </c>
    </row>
    <row r="694" spans="1:6">
      <c r="A694" s="28">
        <v>42697</v>
      </c>
      <c r="B694" s="30">
        <v>744.59</v>
      </c>
      <c r="C694" s="30">
        <v>12.5</v>
      </c>
      <c r="D694" s="31">
        <v>281800917193</v>
      </c>
      <c r="E694" s="30">
        <f t="shared" si="20"/>
        <v>8.9232177684489609E-4</v>
      </c>
      <c r="F694" s="30">
        <f t="shared" si="21"/>
        <v>0.66441387182094125</v>
      </c>
    </row>
    <row r="695" spans="1:6">
      <c r="A695" s="28">
        <v>42698</v>
      </c>
      <c r="B695" s="30">
        <v>740.29</v>
      </c>
      <c r="C695" s="30">
        <v>12.5</v>
      </c>
      <c r="D695" s="31">
        <v>281800917193</v>
      </c>
      <c r="E695" s="30">
        <f t="shared" si="20"/>
        <v>8.9232177684489609E-4</v>
      </c>
      <c r="F695" s="30">
        <f t="shared" si="21"/>
        <v>0.66057688818050808</v>
      </c>
    </row>
    <row r="696" spans="1:6">
      <c r="A696" s="28">
        <v>42699</v>
      </c>
      <c r="B696" s="30">
        <v>741.65</v>
      </c>
      <c r="C696" s="30">
        <v>12.5</v>
      </c>
      <c r="D696" s="31">
        <v>281800917193</v>
      </c>
      <c r="E696" s="30">
        <f t="shared" si="20"/>
        <v>8.9232177684489609E-4</v>
      </c>
      <c r="F696" s="30">
        <f t="shared" si="21"/>
        <v>0.66179044579701718</v>
      </c>
    </row>
    <row r="697" spans="1:6">
      <c r="A697" s="28">
        <v>42700</v>
      </c>
      <c r="B697" s="30">
        <v>735.38</v>
      </c>
      <c r="C697" s="30">
        <v>12.5</v>
      </c>
      <c r="D697" s="31">
        <v>281800917193</v>
      </c>
      <c r="E697" s="30">
        <f t="shared" si="20"/>
        <v>8.9232177684489609E-4</v>
      </c>
      <c r="F697" s="30">
        <f t="shared" si="21"/>
        <v>0.65619558825619972</v>
      </c>
    </row>
    <row r="698" spans="1:6">
      <c r="A698" s="28">
        <v>42701</v>
      </c>
      <c r="B698" s="30">
        <v>732.03</v>
      </c>
      <c r="C698" s="30">
        <v>12.5</v>
      </c>
      <c r="D698" s="31">
        <v>281800917193</v>
      </c>
      <c r="E698" s="30">
        <f t="shared" si="20"/>
        <v>8.9232177684489609E-4</v>
      </c>
      <c r="F698" s="30">
        <f t="shared" si="21"/>
        <v>0.6532063103037693</v>
      </c>
    </row>
    <row r="699" spans="1:6">
      <c r="A699" s="28">
        <v>42702</v>
      </c>
      <c r="B699" s="30">
        <v>735.81</v>
      </c>
      <c r="C699" s="30">
        <v>12.5</v>
      </c>
      <c r="D699" s="31">
        <v>281800917193</v>
      </c>
      <c r="E699" s="30">
        <f t="shared" si="20"/>
        <v>8.9232177684489609E-4</v>
      </c>
      <c r="F699" s="30">
        <f t="shared" si="21"/>
        <v>0.6565792866202429</v>
      </c>
    </row>
    <row r="700" spans="1:6">
      <c r="A700" s="28">
        <v>42703</v>
      </c>
      <c r="B700" s="30">
        <v>735.6</v>
      </c>
      <c r="C700" s="30">
        <v>12.5</v>
      </c>
      <c r="D700" s="31">
        <v>281800917193</v>
      </c>
      <c r="E700" s="30">
        <f t="shared" si="20"/>
        <v>8.9232177684489609E-4</v>
      </c>
      <c r="F700" s="30">
        <f t="shared" si="21"/>
        <v>0.6563918990471056</v>
      </c>
    </row>
    <row r="701" spans="1:6">
      <c r="A701" s="28">
        <v>42704</v>
      </c>
      <c r="B701" s="30">
        <v>745.69</v>
      </c>
      <c r="C701" s="30">
        <v>12.5</v>
      </c>
      <c r="D701" s="31">
        <v>281800917193</v>
      </c>
      <c r="E701" s="30">
        <f t="shared" si="20"/>
        <v>8.9232177684489609E-4</v>
      </c>
      <c r="F701" s="30">
        <f t="shared" si="21"/>
        <v>0.66539542577547062</v>
      </c>
    </row>
    <row r="702" spans="1:6">
      <c r="A702" s="28">
        <v>42705</v>
      </c>
      <c r="B702" s="30">
        <v>756.77</v>
      </c>
      <c r="C702" s="30">
        <v>12.5</v>
      </c>
      <c r="D702" s="31">
        <v>281800917193</v>
      </c>
      <c r="E702" s="30">
        <f t="shared" si="20"/>
        <v>8.9232177684489609E-4</v>
      </c>
      <c r="F702" s="30">
        <f t="shared" si="21"/>
        <v>0.67528235106291201</v>
      </c>
    </row>
    <row r="703" spans="1:6">
      <c r="A703" s="28">
        <v>42706</v>
      </c>
      <c r="B703" s="30">
        <v>777.94</v>
      </c>
      <c r="C703" s="30">
        <v>12.5</v>
      </c>
      <c r="D703" s="31">
        <v>286765766820</v>
      </c>
      <c r="E703" s="30">
        <f t="shared" si="20"/>
        <v>8.7687277995081021E-4</v>
      </c>
      <c r="F703" s="30">
        <f t="shared" si="21"/>
        <v>0.6821544104349333</v>
      </c>
    </row>
    <row r="704" spans="1:6">
      <c r="A704" s="28">
        <v>42707</v>
      </c>
      <c r="B704" s="30">
        <v>771.16</v>
      </c>
      <c r="C704" s="30">
        <v>12.5</v>
      </c>
      <c r="D704" s="31">
        <v>286765766820</v>
      </c>
      <c r="E704" s="30">
        <f t="shared" si="20"/>
        <v>8.7687277995081021E-4</v>
      </c>
      <c r="F704" s="30">
        <f t="shared" si="21"/>
        <v>0.67620921298686676</v>
      </c>
    </row>
    <row r="705" spans="1:6">
      <c r="A705" s="28">
        <v>42708</v>
      </c>
      <c r="B705" s="30">
        <v>773.87</v>
      </c>
      <c r="C705" s="30">
        <v>12.5</v>
      </c>
      <c r="D705" s="31">
        <v>286765766820</v>
      </c>
      <c r="E705" s="30">
        <f t="shared" si="20"/>
        <v>8.7687277995081021E-4</v>
      </c>
      <c r="F705" s="30">
        <f t="shared" si="21"/>
        <v>0.67858553822053347</v>
      </c>
    </row>
    <row r="706" spans="1:6">
      <c r="A706" s="28">
        <v>42709</v>
      </c>
      <c r="B706" s="30">
        <v>758.7</v>
      </c>
      <c r="C706" s="30">
        <v>12.5</v>
      </c>
      <c r="D706" s="31">
        <v>286765766820</v>
      </c>
      <c r="E706" s="30">
        <f t="shared" ref="E706:E769" si="22">1000000000000*C706*24*60*60/(D706*POWER(2,32))</f>
        <v>8.7687277995081021E-4</v>
      </c>
      <c r="F706" s="30">
        <f t="shared" ref="F706:F769" si="23">E706*B706</f>
        <v>0.66528337814867977</v>
      </c>
    </row>
    <row r="707" spans="1:6">
      <c r="A707" s="28">
        <v>42710</v>
      </c>
      <c r="B707" s="30">
        <v>764.22</v>
      </c>
      <c r="C707" s="30">
        <v>12.5</v>
      </c>
      <c r="D707" s="31">
        <v>286765766820</v>
      </c>
      <c r="E707" s="30">
        <f t="shared" si="22"/>
        <v>8.7687277995081021E-4</v>
      </c>
      <c r="F707" s="30">
        <f t="shared" si="23"/>
        <v>0.67012371589400821</v>
      </c>
    </row>
    <row r="708" spans="1:6">
      <c r="A708" s="28">
        <v>42711</v>
      </c>
      <c r="B708" s="30">
        <v>768.13</v>
      </c>
      <c r="C708" s="30">
        <v>12.5</v>
      </c>
      <c r="D708" s="31">
        <v>286765766820</v>
      </c>
      <c r="E708" s="30">
        <f t="shared" si="22"/>
        <v>8.7687277995081021E-4</v>
      </c>
      <c r="F708" s="30">
        <f t="shared" si="23"/>
        <v>0.67355228846361581</v>
      </c>
    </row>
    <row r="709" spans="1:6">
      <c r="A709" s="28">
        <v>42712</v>
      </c>
      <c r="B709" s="30">
        <v>770.81</v>
      </c>
      <c r="C709" s="30">
        <v>12.5</v>
      </c>
      <c r="D709" s="31">
        <v>286765766820</v>
      </c>
      <c r="E709" s="30">
        <f t="shared" si="22"/>
        <v>8.7687277995081021E-4</v>
      </c>
      <c r="F709" s="30">
        <f t="shared" si="23"/>
        <v>0.67590230751388403</v>
      </c>
    </row>
    <row r="710" spans="1:6">
      <c r="A710" s="28">
        <v>42713</v>
      </c>
      <c r="B710" s="30">
        <v>772.79</v>
      </c>
      <c r="C710" s="30">
        <v>12.5</v>
      </c>
      <c r="D710" s="31">
        <v>286765766820</v>
      </c>
      <c r="E710" s="30">
        <f t="shared" si="22"/>
        <v>8.7687277995081021E-4</v>
      </c>
      <c r="F710" s="30">
        <f t="shared" si="23"/>
        <v>0.67763851561818655</v>
      </c>
    </row>
    <row r="711" spans="1:6">
      <c r="A711" s="28">
        <v>42714</v>
      </c>
      <c r="B711" s="30">
        <v>774.65</v>
      </c>
      <c r="C711" s="30">
        <v>12.5</v>
      </c>
      <c r="D711" s="31">
        <v>286765766820</v>
      </c>
      <c r="E711" s="30">
        <f t="shared" si="22"/>
        <v>8.7687277995081021E-4</v>
      </c>
      <c r="F711" s="30">
        <f t="shared" si="23"/>
        <v>0.6792694989888951</v>
      </c>
    </row>
    <row r="712" spans="1:6">
      <c r="A712" s="28">
        <v>42715</v>
      </c>
      <c r="B712" s="30">
        <v>769.73</v>
      </c>
      <c r="C712" s="30">
        <v>12.5</v>
      </c>
      <c r="D712" s="31">
        <v>286765766820</v>
      </c>
      <c r="E712" s="30">
        <f t="shared" si="22"/>
        <v>8.7687277995081021E-4</v>
      </c>
      <c r="F712" s="30">
        <f t="shared" si="23"/>
        <v>0.67495528491153711</v>
      </c>
    </row>
    <row r="713" spans="1:6">
      <c r="A713" s="28">
        <v>42716</v>
      </c>
      <c r="B713" s="30">
        <v>780.09</v>
      </c>
      <c r="C713" s="30">
        <v>12.5</v>
      </c>
      <c r="D713" s="31">
        <v>286765766820</v>
      </c>
      <c r="E713" s="30">
        <f t="shared" si="22"/>
        <v>8.7687277995081021E-4</v>
      </c>
      <c r="F713" s="30">
        <f t="shared" si="23"/>
        <v>0.68403968691182759</v>
      </c>
    </row>
    <row r="714" spans="1:6">
      <c r="A714" s="28">
        <v>42717</v>
      </c>
      <c r="B714" s="30">
        <v>780.56</v>
      </c>
      <c r="C714" s="30">
        <v>12.5</v>
      </c>
      <c r="D714" s="31">
        <v>286765766820</v>
      </c>
      <c r="E714" s="30">
        <f t="shared" si="22"/>
        <v>8.7687277995081021E-4</v>
      </c>
      <c r="F714" s="30">
        <f t="shared" si="23"/>
        <v>0.68445181711840442</v>
      </c>
    </row>
    <row r="715" spans="1:6">
      <c r="A715" s="28">
        <v>42718</v>
      </c>
      <c r="B715" s="30">
        <v>781.48</v>
      </c>
      <c r="C715" s="30">
        <v>12.5</v>
      </c>
      <c r="D715" s="31">
        <v>286765766820</v>
      </c>
      <c r="E715" s="30">
        <f t="shared" si="22"/>
        <v>8.7687277995081021E-4</v>
      </c>
      <c r="F715" s="30">
        <f t="shared" si="23"/>
        <v>0.68525854007595921</v>
      </c>
    </row>
    <row r="716" spans="1:6">
      <c r="A716" s="28">
        <v>42719</v>
      </c>
      <c r="B716" s="30">
        <v>778.09</v>
      </c>
      <c r="C716" s="30">
        <v>12.5</v>
      </c>
      <c r="D716" s="31">
        <v>310153855703</v>
      </c>
      <c r="E716" s="30">
        <f t="shared" si="22"/>
        <v>8.1074953776158053E-4</v>
      </c>
      <c r="F716" s="30">
        <f t="shared" si="23"/>
        <v>0.63083610783690824</v>
      </c>
    </row>
    <row r="717" spans="1:6">
      <c r="A717" s="28">
        <v>42720</v>
      </c>
      <c r="B717" s="30">
        <v>784.91</v>
      </c>
      <c r="C717" s="30">
        <v>12.5</v>
      </c>
      <c r="D717" s="31">
        <v>310153855703</v>
      </c>
      <c r="E717" s="30">
        <f t="shared" si="22"/>
        <v>8.1074953776158053E-4</v>
      </c>
      <c r="F717" s="30">
        <f t="shared" si="23"/>
        <v>0.63636541968444216</v>
      </c>
    </row>
    <row r="718" spans="1:6">
      <c r="A718" s="28">
        <v>42721</v>
      </c>
      <c r="B718" s="30">
        <v>790.83</v>
      </c>
      <c r="C718" s="30">
        <v>12.5</v>
      </c>
      <c r="D718" s="31">
        <v>310153855703</v>
      </c>
      <c r="E718" s="30">
        <f t="shared" si="22"/>
        <v>8.1074953776158053E-4</v>
      </c>
      <c r="F718" s="30">
        <f t="shared" si="23"/>
        <v>0.64116505694799075</v>
      </c>
    </row>
    <row r="719" spans="1:6">
      <c r="A719" s="28">
        <v>42722</v>
      </c>
      <c r="B719" s="30">
        <v>790.53</v>
      </c>
      <c r="C719" s="30">
        <v>12.5</v>
      </c>
      <c r="D719" s="31">
        <v>310153855703</v>
      </c>
      <c r="E719" s="30">
        <f t="shared" si="22"/>
        <v>8.1074953776158053E-4</v>
      </c>
      <c r="F719" s="30">
        <f t="shared" si="23"/>
        <v>0.6409218320866622</v>
      </c>
    </row>
    <row r="720" spans="1:6">
      <c r="A720" s="28">
        <v>42723</v>
      </c>
      <c r="B720" s="30">
        <v>792.71</v>
      </c>
      <c r="C720" s="30">
        <v>12.5</v>
      </c>
      <c r="D720" s="31">
        <v>310153855703</v>
      </c>
      <c r="E720" s="30">
        <f t="shared" si="22"/>
        <v>8.1074953776158053E-4</v>
      </c>
      <c r="F720" s="30">
        <f t="shared" si="23"/>
        <v>0.64268926607898258</v>
      </c>
    </row>
    <row r="721" spans="1:6">
      <c r="A721" s="28">
        <v>42724</v>
      </c>
      <c r="B721" s="30">
        <v>800.88</v>
      </c>
      <c r="C721" s="30">
        <v>12.5</v>
      </c>
      <c r="D721" s="31">
        <v>310153855703</v>
      </c>
      <c r="E721" s="30">
        <f t="shared" si="22"/>
        <v>8.1074953776158053E-4</v>
      </c>
      <c r="F721" s="30">
        <f t="shared" si="23"/>
        <v>0.64931308980249458</v>
      </c>
    </row>
    <row r="722" spans="1:6">
      <c r="A722" s="28">
        <v>42725</v>
      </c>
      <c r="B722" s="30">
        <v>834.28</v>
      </c>
      <c r="C722" s="30">
        <v>12.5</v>
      </c>
      <c r="D722" s="31">
        <v>310153855703</v>
      </c>
      <c r="E722" s="30">
        <f t="shared" si="22"/>
        <v>8.1074953776158053E-4</v>
      </c>
      <c r="F722" s="30">
        <f t="shared" si="23"/>
        <v>0.67639212436373142</v>
      </c>
    </row>
    <row r="723" spans="1:6">
      <c r="A723" s="28">
        <v>42726</v>
      </c>
      <c r="B723" s="30">
        <v>864.54</v>
      </c>
      <c r="C723" s="30">
        <v>12.5</v>
      </c>
      <c r="D723" s="31">
        <v>310153855703</v>
      </c>
      <c r="E723" s="30">
        <f t="shared" si="22"/>
        <v>8.1074953776158053E-4</v>
      </c>
      <c r="F723" s="30">
        <f t="shared" si="23"/>
        <v>0.7009254053763968</v>
      </c>
    </row>
    <row r="724" spans="1:6">
      <c r="A724" s="28">
        <v>42727</v>
      </c>
      <c r="B724" s="30">
        <v>921.98</v>
      </c>
      <c r="C724" s="30">
        <v>12.5</v>
      </c>
      <c r="D724" s="31">
        <v>310153855703</v>
      </c>
      <c r="E724" s="30">
        <f t="shared" si="22"/>
        <v>8.1074953776158053E-4</v>
      </c>
      <c r="F724" s="30">
        <f t="shared" si="23"/>
        <v>0.74749485882542199</v>
      </c>
    </row>
    <row r="725" spans="1:6">
      <c r="A725" s="28">
        <v>42728</v>
      </c>
      <c r="B725" s="30">
        <v>898.82</v>
      </c>
      <c r="C725" s="30">
        <v>12.5</v>
      </c>
      <c r="D725" s="31">
        <v>310153855703</v>
      </c>
      <c r="E725" s="30">
        <f t="shared" si="22"/>
        <v>8.1074953776158053E-4</v>
      </c>
      <c r="F725" s="30">
        <f t="shared" si="23"/>
        <v>0.72871789953086386</v>
      </c>
    </row>
    <row r="726" spans="1:6">
      <c r="A726" s="28">
        <v>42729</v>
      </c>
      <c r="B726" s="30">
        <v>896.18</v>
      </c>
      <c r="C726" s="30">
        <v>12.5</v>
      </c>
      <c r="D726" s="31">
        <v>310153855703</v>
      </c>
      <c r="E726" s="30">
        <f t="shared" si="22"/>
        <v>8.1074953776158053E-4</v>
      </c>
      <c r="F726" s="30">
        <f t="shared" si="23"/>
        <v>0.72657752075117321</v>
      </c>
    </row>
    <row r="727" spans="1:6">
      <c r="A727" s="28">
        <v>42730</v>
      </c>
      <c r="B727" s="30">
        <v>907.61</v>
      </c>
      <c r="C727" s="30">
        <v>12.5</v>
      </c>
      <c r="D727" s="31">
        <v>310153855703</v>
      </c>
      <c r="E727" s="30">
        <f t="shared" si="22"/>
        <v>8.1074953776158053E-4</v>
      </c>
      <c r="F727" s="30">
        <f t="shared" si="23"/>
        <v>0.73584438796778817</v>
      </c>
    </row>
    <row r="728" spans="1:6">
      <c r="A728" s="28">
        <v>42731</v>
      </c>
      <c r="B728" s="30">
        <v>933.2</v>
      </c>
      <c r="C728" s="30">
        <v>12.5</v>
      </c>
      <c r="D728" s="31">
        <v>310153855703</v>
      </c>
      <c r="E728" s="30">
        <f t="shared" si="22"/>
        <v>8.1074953776158053E-4</v>
      </c>
      <c r="F728" s="30">
        <f t="shared" si="23"/>
        <v>0.75659146863910698</v>
      </c>
    </row>
    <row r="729" spans="1:6">
      <c r="A729" s="28">
        <v>42732</v>
      </c>
      <c r="B729" s="30">
        <v>975.92</v>
      </c>
      <c r="C729" s="30">
        <v>12.5</v>
      </c>
      <c r="D729" s="31">
        <v>310153855703</v>
      </c>
      <c r="E729" s="30">
        <f t="shared" si="22"/>
        <v>8.1074953776158053E-4</v>
      </c>
      <c r="F729" s="30">
        <f t="shared" si="23"/>
        <v>0.79122668889228165</v>
      </c>
    </row>
    <row r="730" spans="1:6">
      <c r="A730" s="28">
        <v>42733</v>
      </c>
      <c r="B730" s="30">
        <v>973.5</v>
      </c>
      <c r="C730" s="30">
        <v>12.5</v>
      </c>
      <c r="D730" s="31">
        <v>317688400354</v>
      </c>
      <c r="E730" s="30">
        <f t="shared" si="22"/>
        <v>7.9152117252622605E-4</v>
      </c>
      <c r="F730" s="30">
        <f t="shared" si="23"/>
        <v>0.77054586145428106</v>
      </c>
    </row>
    <row r="731" spans="1:6">
      <c r="A731" s="28">
        <v>42734</v>
      </c>
      <c r="B731" s="30">
        <v>961.24</v>
      </c>
      <c r="C731" s="30">
        <v>12.5</v>
      </c>
      <c r="D731" s="31">
        <v>317688400354</v>
      </c>
      <c r="E731" s="30">
        <f t="shared" si="22"/>
        <v>7.9152117252622605E-4</v>
      </c>
      <c r="F731" s="30">
        <f t="shared" si="23"/>
        <v>0.76084181187910949</v>
      </c>
    </row>
    <row r="732" spans="1:6">
      <c r="A732" s="28">
        <v>42735</v>
      </c>
      <c r="B732" s="30">
        <v>963.74</v>
      </c>
      <c r="C732" s="30">
        <v>12.5</v>
      </c>
      <c r="D732" s="31">
        <v>317688400354</v>
      </c>
      <c r="E732" s="30">
        <f t="shared" si="22"/>
        <v>7.9152117252622605E-4</v>
      </c>
      <c r="F732" s="30">
        <f t="shared" si="23"/>
        <v>0.76282061481042507</v>
      </c>
    </row>
    <row r="733" spans="1:6">
      <c r="A733" s="28">
        <v>42736</v>
      </c>
      <c r="B733" s="30">
        <v>998.33</v>
      </c>
      <c r="C733" s="30">
        <v>12.5</v>
      </c>
      <c r="D733" s="31">
        <v>317688400354</v>
      </c>
      <c r="E733" s="30">
        <f t="shared" si="22"/>
        <v>7.9152117252622605E-4</v>
      </c>
      <c r="F733" s="30">
        <f t="shared" si="23"/>
        <v>0.79019933216810734</v>
      </c>
    </row>
    <row r="734" spans="1:6">
      <c r="A734" s="28">
        <v>42737</v>
      </c>
      <c r="B734" s="30">
        <v>1021.75</v>
      </c>
      <c r="C734" s="30">
        <v>12.5</v>
      </c>
      <c r="D734" s="31">
        <v>317688400354</v>
      </c>
      <c r="E734" s="30">
        <f t="shared" si="22"/>
        <v>7.9152117252622605E-4</v>
      </c>
      <c r="F734" s="30">
        <f t="shared" si="23"/>
        <v>0.80873675802867151</v>
      </c>
    </row>
    <row r="735" spans="1:6">
      <c r="A735" s="28">
        <v>42738</v>
      </c>
      <c r="B735" s="30">
        <v>1043.8399999999999</v>
      </c>
      <c r="C735" s="30">
        <v>12.5</v>
      </c>
      <c r="D735" s="31">
        <v>317688400354</v>
      </c>
      <c r="E735" s="30">
        <f t="shared" si="22"/>
        <v>7.9152117252622605E-4</v>
      </c>
      <c r="F735" s="30">
        <f t="shared" si="23"/>
        <v>0.82622146072977576</v>
      </c>
    </row>
    <row r="736" spans="1:6">
      <c r="A736" s="28">
        <v>42739</v>
      </c>
      <c r="B736" s="30">
        <v>1154.73</v>
      </c>
      <c r="C736" s="30">
        <v>12.5</v>
      </c>
      <c r="D736" s="31">
        <v>317688400354</v>
      </c>
      <c r="E736" s="30">
        <f t="shared" si="22"/>
        <v>7.9152117252622605E-4</v>
      </c>
      <c r="F736" s="30">
        <f t="shared" si="23"/>
        <v>0.91399324355120903</v>
      </c>
    </row>
    <row r="737" spans="1:6">
      <c r="A737" s="28">
        <v>42740</v>
      </c>
      <c r="B737" s="30">
        <v>1013.38</v>
      </c>
      <c r="C737" s="30">
        <v>12.5</v>
      </c>
      <c r="D737" s="31">
        <v>317688400354</v>
      </c>
      <c r="E737" s="30">
        <f t="shared" si="22"/>
        <v>7.9152117252622605E-4</v>
      </c>
      <c r="F737" s="30">
        <f t="shared" si="23"/>
        <v>0.80211172581462697</v>
      </c>
    </row>
    <row r="738" spans="1:6">
      <c r="A738" s="28">
        <v>42741</v>
      </c>
      <c r="B738" s="30">
        <v>902.2</v>
      </c>
      <c r="C738" s="30">
        <v>12.5</v>
      </c>
      <c r="D738" s="31">
        <v>317688400354</v>
      </c>
      <c r="E738" s="30">
        <f t="shared" si="22"/>
        <v>7.9152117252622605E-4</v>
      </c>
      <c r="F738" s="30">
        <f t="shared" si="23"/>
        <v>0.71411040185316121</v>
      </c>
    </row>
    <row r="739" spans="1:6">
      <c r="A739" s="28">
        <v>42742</v>
      </c>
      <c r="B739" s="30">
        <v>908.59</v>
      </c>
      <c r="C739" s="30">
        <v>12.5</v>
      </c>
      <c r="D739" s="31">
        <v>317688400354</v>
      </c>
      <c r="E739" s="30">
        <f t="shared" si="22"/>
        <v>7.9152117252622605E-4</v>
      </c>
      <c r="F739" s="30">
        <f t="shared" si="23"/>
        <v>0.71916822214560372</v>
      </c>
    </row>
    <row r="740" spans="1:6">
      <c r="A740" s="28">
        <v>42743</v>
      </c>
      <c r="B740" s="30">
        <v>911.2</v>
      </c>
      <c r="C740" s="30">
        <v>12.5</v>
      </c>
      <c r="D740" s="31">
        <v>317688400354</v>
      </c>
      <c r="E740" s="30">
        <f t="shared" si="22"/>
        <v>7.9152117252622605E-4</v>
      </c>
      <c r="F740" s="30">
        <f t="shared" si="23"/>
        <v>0.7212340924058972</v>
      </c>
    </row>
    <row r="741" spans="1:6">
      <c r="A741" s="28">
        <v>42744</v>
      </c>
      <c r="B741" s="30">
        <v>902.83</v>
      </c>
      <c r="C741" s="30">
        <v>12.5</v>
      </c>
      <c r="D741" s="31">
        <v>317688400354</v>
      </c>
      <c r="E741" s="30">
        <f t="shared" si="22"/>
        <v>7.9152117252622605E-4</v>
      </c>
      <c r="F741" s="30">
        <f t="shared" si="23"/>
        <v>0.71460906019185266</v>
      </c>
    </row>
    <row r="742" spans="1:6">
      <c r="A742" s="28">
        <v>42745</v>
      </c>
      <c r="B742" s="30">
        <v>907.68</v>
      </c>
      <c r="C742" s="30">
        <v>12.5</v>
      </c>
      <c r="D742" s="31">
        <v>317688400354</v>
      </c>
      <c r="E742" s="30">
        <f t="shared" si="22"/>
        <v>7.9152117252622605E-4</v>
      </c>
      <c r="F742" s="30">
        <f t="shared" si="23"/>
        <v>0.71844793787860484</v>
      </c>
    </row>
    <row r="743" spans="1:6">
      <c r="A743" s="28">
        <v>42746</v>
      </c>
      <c r="B743" s="30">
        <v>777.76</v>
      </c>
      <c r="C743" s="30">
        <v>12.5</v>
      </c>
      <c r="D743" s="31">
        <v>336899932795</v>
      </c>
      <c r="E743" s="30">
        <f t="shared" si="22"/>
        <v>7.4638511518845612E-4</v>
      </c>
      <c r="F743" s="30">
        <f t="shared" si="23"/>
        <v>0.58050848718897363</v>
      </c>
    </row>
    <row r="744" spans="1:6">
      <c r="A744" s="28">
        <v>42747</v>
      </c>
      <c r="B744" s="30">
        <v>804.83</v>
      </c>
      <c r="C744" s="30">
        <v>12.5</v>
      </c>
      <c r="D744" s="31">
        <v>336899932795</v>
      </c>
      <c r="E744" s="30">
        <f t="shared" si="22"/>
        <v>7.4638511518845612E-4</v>
      </c>
      <c r="F744" s="30">
        <f t="shared" si="23"/>
        <v>0.60071313225712519</v>
      </c>
    </row>
    <row r="745" spans="1:6">
      <c r="A745" s="28">
        <v>42748</v>
      </c>
      <c r="B745" s="30">
        <v>823.98</v>
      </c>
      <c r="C745" s="30">
        <v>12.5</v>
      </c>
      <c r="D745" s="31">
        <v>336899932795</v>
      </c>
      <c r="E745" s="30">
        <f t="shared" si="22"/>
        <v>7.4638511518845612E-4</v>
      </c>
      <c r="F745" s="30">
        <f t="shared" si="23"/>
        <v>0.61500640721298405</v>
      </c>
    </row>
    <row r="746" spans="1:6">
      <c r="A746" s="28">
        <v>42749</v>
      </c>
      <c r="B746" s="30">
        <v>818.41</v>
      </c>
      <c r="C746" s="30">
        <v>12.5</v>
      </c>
      <c r="D746" s="31">
        <v>336899932795</v>
      </c>
      <c r="E746" s="30">
        <f t="shared" si="22"/>
        <v>7.4638511518845612E-4</v>
      </c>
      <c r="F746" s="30">
        <f t="shared" si="23"/>
        <v>0.61084904212138436</v>
      </c>
    </row>
    <row r="747" spans="1:6">
      <c r="A747" s="28">
        <v>42750</v>
      </c>
      <c r="B747" s="30">
        <v>821.8</v>
      </c>
      <c r="C747" s="30">
        <v>12.5</v>
      </c>
      <c r="D747" s="31">
        <v>336899932795</v>
      </c>
      <c r="E747" s="30">
        <f t="shared" si="22"/>
        <v>7.4638511518845612E-4</v>
      </c>
      <c r="F747" s="30">
        <f t="shared" si="23"/>
        <v>0.61337928766187322</v>
      </c>
    </row>
    <row r="748" spans="1:6">
      <c r="A748" s="28">
        <v>42751</v>
      </c>
      <c r="B748" s="30">
        <v>831.53</v>
      </c>
      <c r="C748" s="30">
        <v>12.5</v>
      </c>
      <c r="D748" s="31">
        <v>336899932795</v>
      </c>
      <c r="E748" s="30">
        <f t="shared" si="22"/>
        <v>7.4638511518845612E-4</v>
      </c>
      <c r="F748" s="30">
        <f t="shared" si="23"/>
        <v>0.6206416148326569</v>
      </c>
    </row>
    <row r="749" spans="1:6">
      <c r="A749" s="28">
        <v>42752</v>
      </c>
      <c r="B749" s="30">
        <v>907.94</v>
      </c>
      <c r="C749" s="30">
        <v>12.5</v>
      </c>
      <c r="D749" s="31">
        <v>336899932795</v>
      </c>
      <c r="E749" s="30">
        <f t="shared" si="22"/>
        <v>7.4638511518845612E-4</v>
      </c>
      <c r="F749" s="30">
        <f t="shared" si="23"/>
        <v>0.67767290148420689</v>
      </c>
    </row>
    <row r="750" spans="1:6">
      <c r="A750" s="28">
        <v>42753</v>
      </c>
      <c r="B750" s="30">
        <v>886.62</v>
      </c>
      <c r="C750" s="30">
        <v>12.5</v>
      </c>
      <c r="D750" s="31">
        <v>336899932795</v>
      </c>
      <c r="E750" s="30">
        <f t="shared" si="22"/>
        <v>7.4638511518845612E-4</v>
      </c>
      <c r="F750" s="30">
        <f t="shared" si="23"/>
        <v>0.661759970828389</v>
      </c>
    </row>
    <row r="751" spans="1:6">
      <c r="A751" s="28">
        <v>42754</v>
      </c>
      <c r="B751" s="30">
        <v>899.07</v>
      </c>
      <c r="C751" s="30">
        <v>12.5</v>
      </c>
      <c r="D751" s="31">
        <v>336899932795</v>
      </c>
      <c r="E751" s="30">
        <f t="shared" si="22"/>
        <v>7.4638511518845612E-4</v>
      </c>
      <c r="F751" s="30">
        <f t="shared" si="23"/>
        <v>0.67105246551248532</v>
      </c>
    </row>
    <row r="752" spans="1:6">
      <c r="A752" s="28">
        <v>42755</v>
      </c>
      <c r="B752" s="30">
        <v>895.03</v>
      </c>
      <c r="C752" s="30">
        <v>12.5</v>
      </c>
      <c r="D752" s="31">
        <v>336899932795</v>
      </c>
      <c r="E752" s="30">
        <f t="shared" si="22"/>
        <v>7.4638511518845612E-4</v>
      </c>
      <c r="F752" s="30">
        <f t="shared" si="23"/>
        <v>0.66803706964712384</v>
      </c>
    </row>
    <row r="753" spans="1:6">
      <c r="A753" s="28">
        <v>42756</v>
      </c>
      <c r="B753" s="30">
        <v>921.79</v>
      </c>
      <c r="C753" s="30">
        <v>12.5</v>
      </c>
      <c r="D753" s="31">
        <v>336899932795</v>
      </c>
      <c r="E753" s="30">
        <f t="shared" si="22"/>
        <v>7.4638511518845612E-4</v>
      </c>
      <c r="F753" s="30">
        <f t="shared" si="23"/>
        <v>0.6880103353295669</v>
      </c>
    </row>
    <row r="754" spans="1:6">
      <c r="A754" s="28">
        <v>42757</v>
      </c>
      <c r="B754" s="30">
        <v>924.67</v>
      </c>
      <c r="C754" s="30">
        <v>12.5</v>
      </c>
      <c r="D754" s="31">
        <v>336899932795</v>
      </c>
      <c r="E754" s="30">
        <f t="shared" si="22"/>
        <v>7.4638511518845612E-4</v>
      </c>
      <c r="F754" s="30">
        <f t="shared" si="23"/>
        <v>0.69015992446130969</v>
      </c>
    </row>
    <row r="755" spans="1:6">
      <c r="A755" s="28">
        <v>42758</v>
      </c>
      <c r="B755" s="30">
        <v>921.01</v>
      </c>
      <c r="C755" s="30">
        <v>12.5</v>
      </c>
      <c r="D755" s="31">
        <v>392963262344</v>
      </c>
      <c r="E755" s="30">
        <f t="shared" si="22"/>
        <v>6.3989975461383884E-4</v>
      </c>
      <c r="F755" s="30">
        <f t="shared" si="23"/>
        <v>0.58935407299689169</v>
      </c>
    </row>
    <row r="756" spans="1:6">
      <c r="A756" s="28">
        <v>42759</v>
      </c>
      <c r="B756" s="30">
        <v>892.69</v>
      </c>
      <c r="C756" s="30">
        <v>12.5</v>
      </c>
      <c r="D756" s="31">
        <v>392963262344</v>
      </c>
      <c r="E756" s="30">
        <f t="shared" si="22"/>
        <v>6.3989975461383884E-4</v>
      </c>
      <c r="F756" s="30">
        <f t="shared" si="23"/>
        <v>0.57123211194622781</v>
      </c>
    </row>
    <row r="757" spans="1:6">
      <c r="A757" s="28">
        <v>42760</v>
      </c>
      <c r="B757" s="30">
        <v>901.54</v>
      </c>
      <c r="C757" s="30">
        <v>12.5</v>
      </c>
      <c r="D757" s="31">
        <v>392963262344</v>
      </c>
      <c r="E757" s="30">
        <f t="shared" si="22"/>
        <v>6.3989975461383884E-4</v>
      </c>
      <c r="F757" s="30">
        <f t="shared" si="23"/>
        <v>0.57689522477456023</v>
      </c>
    </row>
    <row r="758" spans="1:6">
      <c r="A758" s="28">
        <v>42761</v>
      </c>
      <c r="B758" s="30">
        <v>917.59</v>
      </c>
      <c r="C758" s="30">
        <v>12.5</v>
      </c>
      <c r="D758" s="31">
        <v>392963262344</v>
      </c>
      <c r="E758" s="30">
        <f t="shared" si="22"/>
        <v>6.3989975461383884E-4</v>
      </c>
      <c r="F758" s="30">
        <f t="shared" si="23"/>
        <v>0.58716561583611238</v>
      </c>
    </row>
    <row r="759" spans="1:6">
      <c r="A759" s="28">
        <v>42762</v>
      </c>
      <c r="B759" s="30">
        <v>919.75</v>
      </c>
      <c r="C759" s="30">
        <v>12.5</v>
      </c>
      <c r="D759" s="31">
        <v>392963262344</v>
      </c>
      <c r="E759" s="30">
        <f t="shared" si="22"/>
        <v>6.3989975461383884E-4</v>
      </c>
      <c r="F759" s="30">
        <f t="shared" si="23"/>
        <v>0.58854779930607826</v>
      </c>
    </row>
    <row r="760" spans="1:6">
      <c r="A760" s="28">
        <v>42763</v>
      </c>
      <c r="B760" s="30">
        <v>921.59</v>
      </c>
      <c r="C760" s="30">
        <v>12.5</v>
      </c>
      <c r="D760" s="31">
        <v>392963262344</v>
      </c>
      <c r="E760" s="30">
        <f t="shared" si="22"/>
        <v>6.3989975461383884E-4</v>
      </c>
      <c r="F760" s="30">
        <f t="shared" si="23"/>
        <v>0.58972521485456775</v>
      </c>
    </row>
    <row r="761" spans="1:6">
      <c r="A761" s="28">
        <v>42764</v>
      </c>
      <c r="B761" s="30">
        <v>919.5</v>
      </c>
      <c r="C761" s="30">
        <v>12.5</v>
      </c>
      <c r="D761" s="31">
        <v>392963262344</v>
      </c>
      <c r="E761" s="30">
        <f t="shared" si="22"/>
        <v>6.3989975461383884E-4</v>
      </c>
      <c r="F761" s="30">
        <f t="shared" si="23"/>
        <v>0.58838782436742487</v>
      </c>
    </row>
    <row r="762" spans="1:6">
      <c r="A762" s="28">
        <v>42765</v>
      </c>
      <c r="B762" s="30">
        <v>920.38</v>
      </c>
      <c r="C762" s="30">
        <v>12.5</v>
      </c>
      <c r="D762" s="31">
        <v>392963262344</v>
      </c>
      <c r="E762" s="30">
        <f t="shared" si="22"/>
        <v>6.3989975461383884E-4</v>
      </c>
      <c r="F762" s="30">
        <f t="shared" si="23"/>
        <v>0.58895093615148497</v>
      </c>
    </row>
    <row r="763" spans="1:6">
      <c r="A763" s="28">
        <v>42766</v>
      </c>
      <c r="B763" s="30">
        <v>970.4</v>
      </c>
      <c r="C763" s="30">
        <v>12.5</v>
      </c>
      <c r="D763" s="31">
        <v>392963262344</v>
      </c>
      <c r="E763" s="30">
        <f t="shared" si="22"/>
        <v>6.3989975461383884E-4</v>
      </c>
      <c r="F763" s="30">
        <f t="shared" si="23"/>
        <v>0.62095872187726919</v>
      </c>
    </row>
    <row r="764" spans="1:6">
      <c r="A764" s="28">
        <v>42767</v>
      </c>
      <c r="B764" s="30">
        <v>989.02</v>
      </c>
      <c r="C764" s="30">
        <v>12.5</v>
      </c>
      <c r="D764" s="31">
        <v>392963262344</v>
      </c>
      <c r="E764" s="30">
        <f t="shared" si="22"/>
        <v>6.3989975461383884E-4</v>
      </c>
      <c r="F764" s="30">
        <f t="shared" si="23"/>
        <v>0.63287365530817885</v>
      </c>
    </row>
    <row r="765" spans="1:6">
      <c r="A765" s="28">
        <v>42768</v>
      </c>
      <c r="B765" s="30">
        <v>1011.8</v>
      </c>
      <c r="C765" s="30">
        <v>12.5</v>
      </c>
      <c r="D765" s="31">
        <v>392963262344</v>
      </c>
      <c r="E765" s="30">
        <f t="shared" si="22"/>
        <v>6.3989975461383884E-4</v>
      </c>
      <c r="F765" s="30">
        <f t="shared" si="23"/>
        <v>0.64745057171828213</v>
      </c>
    </row>
    <row r="766" spans="1:6">
      <c r="A766" s="28">
        <v>42769</v>
      </c>
      <c r="B766" s="30">
        <v>1029.9100000000001</v>
      </c>
      <c r="C766" s="30">
        <v>12.5</v>
      </c>
      <c r="D766" s="31">
        <v>392963262344</v>
      </c>
      <c r="E766" s="30">
        <f t="shared" si="22"/>
        <v>6.3989975461383884E-4</v>
      </c>
      <c r="F766" s="30">
        <f t="shared" si="23"/>
        <v>0.65903915627433884</v>
      </c>
    </row>
    <row r="767" spans="1:6">
      <c r="A767" s="28">
        <v>42770</v>
      </c>
      <c r="B767" s="30">
        <v>1042.9000000000001</v>
      </c>
      <c r="C767" s="30">
        <v>12.5</v>
      </c>
      <c r="D767" s="31">
        <v>392963262344</v>
      </c>
      <c r="E767" s="30">
        <f t="shared" si="22"/>
        <v>6.3989975461383884E-4</v>
      </c>
      <c r="F767" s="30">
        <f t="shared" si="23"/>
        <v>0.66735145408677254</v>
      </c>
    </row>
    <row r="768" spans="1:6">
      <c r="A768" s="28">
        <v>42771</v>
      </c>
      <c r="B768" s="30">
        <v>1027.3399999999999</v>
      </c>
      <c r="C768" s="30">
        <v>12.5</v>
      </c>
      <c r="D768" s="31">
        <v>422170566883</v>
      </c>
      <c r="E768" s="30">
        <f t="shared" si="22"/>
        <v>5.9562914819655775E-4</v>
      </c>
      <c r="F768" s="30">
        <f t="shared" si="23"/>
        <v>0.61191364910825163</v>
      </c>
    </row>
    <row r="769" spans="1:6">
      <c r="A769" s="28">
        <v>42772</v>
      </c>
      <c r="B769" s="30">
        <v>1038.1500000000001</v>
      </c>
      <c r="C769" s="30">
        <v>12.5</v>
      </c>
      <c r="D769" s="31">
        <v>422170566883</v>
      </c>
      <c r="E769" s="30">
        <f t="shared" si="22"/>
        <v>5.9562914819655775E-4</v>
      </c>
      <c r="F769" s="30">
        <f t="shared" si="23"/>
        <v>0.6183524002002565</v>
      </c>
    </row>
    <row r="770" spans="1:6">
      <c r="A770" s="28">
        <v>42773</v>
      </c>
      <c r="B770" s="30">
        <v>1061.3499999999999</v>
      </c>
      <c r="C770" s="30">
        <v>12.5</v>
      </c>
      <c r="D770" s="31">
        <v>422170566883</v>
      </c>
      <c r="E770" s="30">
        <f t="shared" ref="E770:E833" si="24">1000000000000*C770*24*60*60/(D770*POWER(2,32))</f>
        <v>5.9562914819655775E-4</v>
      </c>
      <c r="F770" s="30">
        <f t="shared" ref="F770:F833" si="25">E770*B770</f>
        <v>0.63217099643841657</v>
      </c>
    </row>
    <row r="771" spans="1:6">
      <c r="A771" s="28">
        <v>42774</v>
      </c>
      <c r="B771" s="30">
        <v>1063.07</v>
      </c>
      <c r="C771" s="30">
        <v>12.5</v>
      </c>
      <c r="D771" s="31">
        <v>422170566883</v>
      </c>
      <c r="E771" s="30">
        <f t="shared" si="24"/>
        <v>5.9562914819655775E-4</v>
      </c>
      <c r="F771" s="30">
        <f t="shared" si="25"/>
        <v>0.6331954785733146</v>
      </c>
    </row>
    <row r="772" spans="1:6">
      <c r="A772" s="28">
        <v>42775</v>
      </c>
      <c r="B772" s="30">
        <v>994.38</v>
      </c>
      <c r="C772" s="30">
        <v>12.5</v>
      </c>
      <c r="D772" s="31">
        <v>422170566883</v>
      </c>
      <c r="E772" s="30">
        <f t="shared" si="24"/>
        <v>5.9562914819655775E-4</v>
      </c>
      <c r="F772" s="30">
        <f t="shared" si="25"/>
        <v>0.59228171238369309</v>
      </c>
    </row>
    <row r="773" spans="1:6">
      <c r="A773" s="28">
        <v>42776</v>
      </c>
      <c r="B773" s="30">
        <v>988.67</v>
      </c>
      <c r="C773" s="30">
        <v>12.5</v>
      </c>
      <c r="D773" s="31">
        <v>422170566883</v>
      </c>
      <c r="E773" s="30">
        <f t="shared" si="24"/>
        <v>5.9562914819655775E-4</v>
      </c>
      <c r="F773" s="30">
        <f t="shared" si="25"/>
        <v>0.58888066994749078</v>
      </c>
    </row>
    <row r="774" spans="1:6">
      <c r="A774" s="28">
        <v>42777</v>
      </c>
      <c r="B774" s="30">
        <v>1004.45</v>
      </c>
      <c r="C774" s="30">
        <v>12.5</v>
      </c>
      <c r="D774" s="31">
        <v>422170566883</v>
      </c>
      <c r="E774" s="30">
        <f t="shared" si="24"/>
        <v>5.9562914819655775E-4</v>
      </c>
      <c r="F774" s="30">
        <f t="shared" si="25"/>
        <v>0.59827969790603241</v>
      </c>
    </row>
    <row r="775" spans="1:6">
      <c r="A775" s="28">
        <v>42778</v>
      </c>
      <c r="B775" s="30">
        <v>999.18</v>
      </c>
      <c r="C775" s="30">
        <v>12.5</v>
      </c>
      <c r="D775" s="31">
        <v>422170566883</v>
      </c>
      <c r="E775" s="30">
        <f t="shared" si="24"/>
        <v>5.9562914819655775E-4</v>
      </c>
      <c r="F775" s="30">
        <f t="shared" si="25"/>
        <v>0.5951407322950365</v>
      </c>
    </row>
    <row r="776" spans="1:6">
      <c r="A776" s="28">
        <v>42779</v>
      </c>
      <c r="B776" s="30">
        <v>990.64</v>
      </c>
      <c r="C776" s="30">
        <v>12.5</v>
      </c>
      <c r="D776" s="31">
        <v>422170566883</v>
      </c>
      <c r="E776" s="30">
        <f t="shared" si="24"/>
        <v>5.9562914819655775E-4</v>
      </c>
      <c r="F776" s="30">
        <f t="shared" si="25"/>
        <v>0.590054059369438</v>
      </c>
    </row>
    <row r="777" spans="1:6">
      <c r="A777" s="28">
        <v>42780</v>
      </c>
      <c r="B777" s="30">
        <v>1004.55</v>
      </c>
      <c r="C777" s="30">
        <v>12.5</v>
      </c>
      <c r="D777" s="31">
        <v>422170566883</v>
      </c>
      <c r="E777" s="30">
        <f t="shared" si="24"/>
        <v>5.9562914819655775E-4</v>
      </c>
      <c r="F777" s="30">
        <f t="shared" si="25"/>
        <v>0.59833926082085209</v>
      </c>
    </row>
    <row r="778" spans="1:6">
      <c r="A778" s="28">
        <v>42781</v>
      </c>
      <c r="B778" s="30">
        <v>1007.48</v>
      </c>
      <c r="C778" s="30">
        <v>12.5</v>
      </c>
      <c r="D778" s="31">
        <v>422170566883</v>
      </c>
      <c r="E778" s="30">
        <f t="shared" si="24"/>
        <v>5.9562914819655775E-4</v>
      </c>
      <c r="F778" s="30">
        <f t="shared" si="25"/>
        <v>0.60008445422506806</v>
      </c>
    </row>
    <row r="779" spans="1:6">
      <c r="A779" s="28">
        <v>42782</v>
      </c>
      <c r="B779" s="30">
        <v>1027.44</v>
      </c>
      <c r="C779" s="30">
        <v>12.5</v>
      </c>
      <c r="D779" s="31">
        <v>422170566883</v>
      </c>
      <c r="E779" s="30">
        <f t="shared" si="24"/>
        <v>5.9562914819655775E-4</v>
      </c>
      <c r="F779" s="30">
        <f t="shared" si="25"/>
        <v>0.61197321202307131</v>
      </c>
    </row>
    <row r="780" spans="1:6">
      <c r="A780" s="28">
        <v>42783</v>
      </c>
      <c r="B780" s="30">
        <v>1046.21</v>
      </c>
      <c r="C780" s="30">
        <v>12.5</v>
      </c>
      <c r="D780" s="31">
        <v>422170566883</v>
      </c>
      <c r="E780" s="30">
        <f t="shared" si="24"/>
        <v>5.9562914819655775E-4</v>
      </c>
      <c r="F780" s="30">
        <f t="shared" si="25"/>
        <v>0.62315317113472068</v>
      </c>
    </row>
    <row r="781" spans="1:6">
      <c r="A781" s="28">
        <v>42784</v>
      </c>
      <c r="B781" s="30">
        <v>1054.42</v>
      </c>
      <c r="C781" s="30">
        <v>12.5</v>
      </c>
      <c r="D781" s="31">
        <v>440779902286</v>
      </c>
      <c r="E781" s="30">
        <f t="shared" si="24"/>
        <v>5.7048221536884253E-4</v>
      </c>
      <c r="F781" s="30">
        <f t="shared" si="25"/>
        <v>0.601527857529215</v>
      </c>
    </row>
    <row r="782" spans="1:6">
      <c r="A782" s="28">
        <v>42785</v>
      </c>
      <c r="B782" s="30">
        <v>1047.8699999999999</v>
      </c>
      <c r="C782" s="30">
        <v>12.5</v>
      </c>
      <c r="D782" s="31">
        <v>440779902286</v>
      </c>
      <c r="E782" s="30">
        <f t="shared" si="24"/>
        <v>5.7048221536884253E-4</v>
      </c>
      <c r="F782" s="30">
        <f t="shared" si="25"/>
        <v>0.59779119901854894</v>
      </c>
    </row>
    <row r="783" spans="1:6">
      <c r="A783" s="28">
        <v>42786</v>
      </c>
      <c r="B783" s="30">
        <v>1079.98</v>
      </c>
      <c r="C783" s="30">
        <v>12.5</v>
      </c>
      <c r="D783" s="31">
        <v>440779902286</v>
      </c>
      <c r="E783" s="30">
        <f t="shared" si="24"/>
        <v>5.7048221536884253E-4</v>
      </c>
      <c r="F783" s="30">
        <f t="shared" si="25"/>
        <v>0.61610938295404261</v>
      </c>
    </row>
    <row r="784" spans="1:6">
      <c r="A784" s="28">
        <v>42787</v>
      </c>
      <c r="B784" s="30">
        <v>1115.3</v>
      </c>
      <c r="C784" s="30">
        <v>12.5</v>
      </c>
      <c r="D784" s="31">
        <v>440779902286</v>
      </c>
      <c r="E784" s="30">
        <f t="shared" si="24"/>
        <v>5.7048221536884253E-4</v>
      </c>
      <c r="F784" s="30">
        <f t="shared" si="25"/>
        <v>0.6362588148008701</v>
      </c>
    </row>
    <row r="785" spans="1:6">
      <c r="A785" s="28">
        <v>42788</v>
      </c>
      <c r="B785" s="30">
        <v>1117.44</v>
      </c>
      <c r="C785" s="30">
        <v>12.5</v>
      </c>
      <c r="D785" s="31">
        <v>440779902286</v>
      </c>
      <c r="E785" s="30">
        <f t="shared" si="24"/>
        <v>5.7048221536884253E-4</v>
      </c>
      <c r="F785" s="30">
        <f t="shared" si="25"/>
        <v>0.63747964674175939</v>
      </c>
    </row>
    <row r="786" spans="1:6">
      <c r="A786" s="28">
        <v>42789</v>
      </c>
      <c r="B786" s="30">
        <v>1166.72</v>
      </c>
      <c r="C786" s="30">
        <v>12.5</v>
      </c>
      <c r="D786" s="31">
        <v>440779902286</v>
      </c>
      <c r="E786" s="30">
        <f t="shared" si="24"/>
        <v>5.7048221536884253E-4</v>
      </c>
      <c r="F786" s="30">
        <f t="shared" si="25"/>
        <v>0.66559301031513596</v>
      </c>
    </row>
    <row r="787" spans="1:6">
      <c r="A787" s="28">
        <v>42790</v>
      </c>
      <c r="B787" s="30">
        <v>1173.68</v>
      </c>
      <c r="C787" s="30">
        <v>12.5</v>
      </c>
      <c r="D787" s="31">
        <v>440779902286</v>
      </c>
      <c r="E787" s="30">
        <f t="shared" si="24"/>
        <v>5.7048221536884253E-4</v>
      </c>
      <c r="F787" s="30">
        <f t="shared" si="25"/>
        <v>0.66956356653410309</v>
      </c>
    </row>
    <row r="788" spans="1:6">
      <c r="A788" s="28">
        <v>42791</v>
      </c>
      <c r="B788" s="30">
        <v>1143.8399999999999</v>
      </c>
      <c r="C788" s="30">
        <v>12.5</v>
      </c>
      <c r="D788" s="31">
        <v>440779902286</v>
      </c>
      <c r="E788" s="30">
        <f t="shared" si="24"/>
        <v>5.7048221536884253E-4</v>
      </c>
      <c r="F788" s="30">
        <f t="shared" si="25"/>
        <v>0.6525403772274968</v>
      </c>
    </row>
    <row r="789" spans="1:6">
      <c r="A789" s="28">
        <v>42792</v>
      </c>
      <c r="B789" s="30">
        <v>1165.2</v>
      </c>
      <c r="C789" s="30">
        <v>12.5</v>
      </c>
      <c r="D789" s="31">
        <v>440779902286</v>
      </c>
      <c r="E789" s="30">
        <f t="shared" si="24"/>
        <v>5.7048221536884253E-4</v>
      </c>
      <c r="F789" s="30">
        <f t="shared" si="25"/>
        <v>0.66472587734777533</v>
      </c>
    </row>
    <row r="790" spans="1:6">
      <c r="A790" s="28">
        <v>42793</v>
      </c>
      <c r="B790" s="30">
        <v>1179.97</v>
      </c>
      <c r="C790" s="30">
        <v>12.5</v>
      </c>
      <c r="D790" s="31">
        <v>440779902286</v>
      </c>
      <c r="E790" s="30">
        <f t="shared" si="24"/>
        <v>5.7048221536884253E-4</v>
      </c>
      <c r="F790" s="30">
        <f t="shared" si="25"/>
        <v>0.67315189966877309</v>
      </c>
    </row>
    <row r="791" spans="1:6">
      <c r="A791" s="28">
        <v>42794</v>
      </c>
      <c r="B791" s="30">
        <v>1179.97</v>
      </c>
      <c r="C791" s="30">
        <v>12.5</v>
      </c>
      <c r="D791" s="31">
        <v>440779902286</v>
      </c>
      <c r="E791" s="30">
        <f t="shared" si="24"/>
        <v>5.7048221536884253E-4</v>
      </c>
      <c r="F791" s="30">
        <f t="shared" si="25"/>
        <v>0.67315189966877309</v>
      </c>
    </row>
    <row r="792" spans="1:6">
      <c r="A792" s="28">
        <v>42795</v>
      </c>
      <c r="B792" s="30">
        <v>1222.5</v>
      </c>
      <c r="C792" s="30">
        <v>12.5</v>
      </c>
      <c r="D792" s="31">
        <v>440779902286</v>
      </c>
      <c r="E792" s="30">
        <f t="shared" si="24"/>
        <v>5.7048221536884253E-4</v>
      </c>
      <c r="F792" s="30">
        <f t="shared" si="25"/>
        <v>0.69741450828841001</v>
      </c>
    </row>
    <row r="793" spans="1:6">
      <c r="A793" s="28">
        <v>42796</v>
      </c>
      <c r="B793" s="30">
        <v>1251.01</v>
      </c>
      <c r="C793" s="30">
        <v>12.5</v>
      </c>
      <c r="D793" s="31">
        <v>440779902286</v>
      </c>
      <c r="E793" s="30">
        <f t="shared" si="24"/>
        <v>5.7048221536884253E-4</v>
      </c>
      <c r="F793" s="30">
        <f t="shared" si="25"/>
        <v>0.71367895624857569</v>
      </c>
    </row>
    <row r="794" spans="1:6">
      <c r="A794" s="28">
        <v>42797</v>
      </c>
      <c r="B794" s="30">
        <v>1274.99</v>
      </c>
      <c r="C794" s="30">
        <v>12.5</v>
      </c>
      <c r="D794" s="31">
        <v>440779902286</v>
      </c>
      <c r="E794" s="30">
        <f t="shared" si="24"/>
        <v>5.7048221536884253E-4</v>
      </c>
      <c r="F794" s="30">
        <f t="shared" si="25"/>
        <v>0.72735911977312051</v>
      </c>
    </row>
    <row r="795" spans="1:6">
      <c r="A795" s="28">
        <v>42798</v>
      </c>
      <c r="B795" s="30">
        <v>1255.1500000000001</v>
      </c>
      <c r="C795" s="30">
        <v>12.5</v>
      </c>
      <c r="D795" s="31">
        <v>460769358090</v>
      </c>
      <c r="E795" s="30">
        <f t="shared" si="24"/>
        <v>5.4573311078785585E-4</v>
      </c>
      <c r="F795" s="30">
        <f t="shared" si="25"/>
        <v>0.6849769140053773</v>
      </c>
    </row>
    <row r="796" spans="1:6">
      <c r="A796" s="28">
        <v>42799</v>
      </c>
      <c r="B796" s="30">
        <v>1267.1199999999999</v>
      </c>
      <c r="C796" s="30">
        <v>12.5</v>
      </c>
      <c r="D796" s="31">
        <v>460769358090</v>
      </c>
      <c r="E796" s="30">
        <f t="shared" si="24"/>
        <v>5.4573311078785585E-4</v>
      </c>
      <c r="F796" s="30">
        <f t="shared" si="25"/>
        <v>0.69150933934150782</v>
      </c>
    </row>
    <row r="797" spans="1:6">
      <c r="A797" s="28">
        <v>42800</v>
      </c>
      <c r="B797" s="30">
        <v>1272.83</v>
      </c>
      <c r="C797" s="30">
        <v>12.5</v>
      </c>
      <c r="D797" s="31">
        <v>460769358090</v>
      </c>
      <c r="E797" s="30">
        <f t="shared" si="24"/>
        <v>5.4573311078785585E-4</v>
      </c>
      <c r="F797" s="30">
        <f t="shared" si="25"/>
        <v>0.69462547540410646</v>
      </c>
    </row>
    <row r="798" spans="1:6">
      <c r="A798" s="28">
        <v>42801</v>
      </c>
      <c r="B798" s="30">
        <v>1223.54</v>
      </c>
      <c r="C798" s="30">
        <v>12.5</v>
      </c>
      <c r="D798" s="31">
        <v>460769358090</v>
      </c>
      <c r="E798" s="30">
        <f t="shared" si="24"/>
        <v>5.4573311078785585E-4</v>
      </c>
      <c r="F798" s="30">
        <f t="shared" si="25"/>
        <v>0.66772629037337317</v>
      </c>
    </row>
    <row r="799" spans="1:6">
      <c r="A799" s="28">
        <v>42802</v>
      </c>
      <c r="B799" s="30">
        <v>1150</v>
      </c>
      <c r="C799" s="30">
        <v>12.5</v>
      </c>
      <c r="D799" s="31">
        <v>460769358090</v>
      </c>
      <c r="E799" s="30">
        <f t="shared" si="24"/>
        <v>5.4573311078785585E-4</v>
      </c>
      <c r="F799" s="30">
        <f t="shared" si="25"/>
        <v>0.62759307740603421</v>
      </c>
    </row>
    <row r="800" spans="1:6">
      <c r="A800" s="28">
        <v>42803</v>
      </c>
      <c r="B800" s="30">
        <v>1188.49</v>
      </c>
      <c r="C800" s="30">
        <v>12.5</v>
      </c>
      <c r="D800" s="31">
        <v>460769358090</v>
      </c>
      <c r="E800" s="30">
        <f t="shared" si="24"/>
        <v>5.4573311078785585E-4</v>
      </c>
      <c r="F800" s="30">
        <f t="shared" si="25"/>
        <v>0.6485983448402588</v>
      </c>
    </row>
    <row r="801" spans="1:6">
      <c r="A801" s="28">
        <v>42804</v>
      </c>
      <c r="B801" s="30">
        <v>1116.72</v>
      </c>
      <c r="C801" s="30">
        <v>12.5</v>
      </c>
      <c r="D801" s="31">
        <v>460769358090</v>
      </c>
      <c r="E801" s="30">
        <f t="shared" si="24"/>
        <v>5.4573311078785585E-4</v>
      </c>
      <c r="F801" s="30">
        <f t="shared" si="25"/>
        <v>0.60943107947901443</v>
      </c>
    </row>
    <row r="802" spans="1:6">
      <c r="A802" s="28">
        <v>42805</v>
      </c>
      <c r="B802" s="30">
        <v>1175.83</v>
      </c>
      <c r="C802" s="30">
        <v>12.5</v>
      </c>
      <c r="D802" s="31">
        <v>460769358090</v>
      </c>
      <c r="E802" s="30">
        <f t="shared" si="24"/>
        <v>5.4573311078785585E-4</v>
      </c>
      <c r="F802" s="30">
        <f t="shared" si="25"/>
        <v>0.64168936365768448</v>
      </c>
    </row>
    <row r="803" spans="1:6">
      <c r="A803" s="28">
        <v>42806</v>
      </c>
      <c r="B803" s="30">
        <v>1221.3800000000001</v>
      </c>
      <c r="C803" s="30">
        <v>12.5</v>
      </c>
      <c r="D803" s="31">
        <v>460769358090</v>
      </c>
      <c r="E803" s="30">
        <f t="shared" si="24"/>
        <v>5.4573311078785585E-4</v>
      </c>
      <c r="F803" s="30">
        <f t="shared" si="25"/>
        <v>0.66654750685407138</v>
      </c>
    </row>
    <row r="804" spans="1:6">
      <c r="A804" s="28">
        <v>42807</v>
      </c>
      <c r="B804" s="30">
        <v>1231.92</v>
      </c>
      <c r="C804" s="30">
        <v>12.5</v>
      </c>
      <c r="D804" s="31">
        <v>460769358090</v>
      </c>
      <c r="E804" s="30">
        <f t="shared" si="24"/>
        <v>5.4573311078785585E-4</v>
      </c>
      <c r="F804" s="30">
        <f t="shared" si="25"/>
        <v>0.67229953384177543</v>
      </c>
    </row>
    <row r="805" spans="1:6">
      <c r="A805" s="28">
        <v>42808</v>
      </c>
      <c r="B805" s="30">
        <v>1240</v>
      </c>
      <c r="C805" s="30">
        <v>12.5</v>
      </c>
      <c r="D805" s="31">
        <v>460769358090</v>
      </c>
      <c r="E805" s="30">
        <f t="shared" si="24"/>
        <v>5.4573311078785585E-4</v>
      </c>
      <c r="F805" s="30">
        <f t="shared" si="25"/>
        <v>0.6767090573769412</v>
      </c>
    </row>
    <row r="806" spans="1:6">
      <c r="A806" s="28">
        <v>42809</v>
      </c>
      <c r="B806" s="30">
        <v>1249.6099999999999</v>
      </c>
      <c r="C806" s="30">
        <v>12.5</v>
      </c>
      <c r="D806" s="31">
        <v>460769358090</v>
      </c>
      <c r="E806" s="30">
        <f t="shared" si="24"/>
        <v>5.4573311078785585E-4</v>
      </c>
      <c r="F806" s="30">
        <f t="shared" si="25"/>
        <v>0.6819535525716125</v>
      </c>
    </row>
    <row r="807" spans="1:6">
      <c r="A807" s="28">
        <v>42810</v>
      </c>
      <c r="B807" s="30">
        <v>1187.81</v>
      </c>
      <c r="C807" s="30">
        <v>12.5</v>
      </c>
      <c r="D807" s="31">
        <v>460769358090</v>
      </c>
      <c r="E807" s="30">
        <f t="shared" si="24"/>
        <v>5.4573311078785585E-4</v>
      </c>
      <c r="F807" s="30">
        <f t="shared" si="25"/>
        <v>0.64822724632492301</v>
      </c>
    </row>
    <row r="808" spans="1:6">
      <c r="A808" s="28">
        <v>42811</v>
      </c>
      <c r="B808" s="30">
        <v>1100.23</v>
      </c>
      <c r="C808" s="30">
        <v>12.5</v>
      </c>
      <c r="D808" s="31">
        <v>475705205061</v>
      </c>
      <c r="E808" s="30">
        <f t="shared" si="24"/>
        <v>5.2859857842828251E-4</v>
      </c>
      <c r="F808" s="30">
        <f t="shared" si="25"/>
        <v>0.58158001394414927</v>
      </c>
    </row>
    <row r="809" spans="1:6">
      <c r="A809" s="28">
        <v>42812</v>
      </c>
      <c r="B809" s="30">
        <v>973.82</v>
      </c>
      <c r="C809" s="30">
        <v>12.5</v>
      </c>
      <c r="D809" s="31">
        <v>475705205061</v>
      </c>
      <c r="E809" s="30">
        <f t="shared" si="24"/>
        <v>5.2859857842828251E-4</v>
      </c>
      <c r="F809" s="30">
        <f t="shared" si="25"/>
        <v>0.51475986764503012</v>
      </c>
    </row>
    <row r="810" spans="1:6">
      <c r="A810" s="28">
        <v>42813</v>
      </c>
      <c r="B810" s="30">
        <v>1036.74</v>
      </c>
      <c r="C810" s="30">
        <v>12.5</v>
      </c>
      <c r="D810" s="31">
        <v>475705205061</v>
      </c>
      <c r="E810" s="30">
        <f t="shared" si="24"/>
        <v>5.2859857842828251E-4</v>
      </c>
      <c r="F810" s="30">
        <f t="shared" si="25"/>
        <v>0.54801929019973761</v>
      </c>
    </row>
    <row r="811" spans="1:6">
      <c r="A811" s="28">
        <v>42814</v>
      </c>
      <c r="B811" s="30">
        <v>1054.23</v>
      </c>
      <c r="C811" s="30">
        <v>12.5</v>
      </c>
      <c r="D811" s="31">
        <v>475705205061</v>
      </c>
      <c r="E811" s="30">
        <f t="shared" si="24"/>
        <v>5.2859857842828251E-4</v>
      </c>
      <c r="F811" s="30">
        <f t="shared" si="25"/>
        <v>0.55726447933644829</v>
      </c>
    </row>
    <row r="812" spans="1:6">
      <c r="A812" s="28">
        <v>42815</v>
      </c>
      <c r="B812" s="30">
        <v>1120.54</v>
      </c>
      <c r="C812" s="30">
        <v>12.5</v>
      </c>
      <c r="D812" s="31">
        <v>475705205061</v>
      </c>
      <c r="E812" s="30">
        <f t="shared" si="24"/>
        <v>5.2859857842828251E-4</v>
      </c>
      <c r="F812" s="30">
        <f t="shared" si="25"/>
        <v>0.59231585107202767</v>
      </c>
    </row>
    <row r="813" spans="1:6">
      <c r="A813" s="28">
        <v>42816</v>
      </c>
      <c r="B813" s="30">
        <v>1049.1400000000001</v>
      </c>
      <c r="C813" s="30">
        <v>12.5</v>
      </c>
      <c r="D813" s="31">
        <v>475705205061</v>
      </c>
      <c r="E813" s="30">
        <f t="shared" si="24"/>
        <v>5.2859857842828251E-4</v>
      </c>
      <c r="F813" s="30">
        <f t="shared" si="25"/>
        <v>0.55457391257224842</v>
      </c>
    </row>
    <row r="814" spans="1:6">
      <c r="A814" s="28">
        <v>42817</v>
      </c>
      <c r="B814" s="30">
        <v>1038.5899999999999</v>
      </c>
      <c r="C814" s="30">
        <v>12.5</v>
      </c>
      <c r="D814" s="31">
        <v>475705205061</v>
      </c>
      <c r="E814" s="30">
        <f t="shared" si="24"/>
        <v>5.2859857842828251E-4</v>
      </c>
      <c r="F814" s="30">
        <f t="shared" si="25"/>
        <v>0.5489971975698299</v>
      </c>
    </row>
    <row r="815" spans="1:6">
      <c r="A815" s="28">
        <v>42818</v>
      </c>
      <c r="B815" s="30">
        <v>937.52</v>
      </c>
      <c r="C815" s="30">
        <v>12.5</v>
      </c>
      <c r="D815" s="31">
        <v>475705205061</v>
      </c>
      <c r="E815" s="30">
        <f t="shared" si="24"/>
        <v>5.2859857842828251E-4</v>
      </c>
      <c r="F815" s="30">
        <f t="shared" si="25"/>
        <v>0.4955717392480834</v>
      </c>
    </row>
    <row r="816" spans="1:6">
      <c r="A816" s="28">
        <v>42819</v>
      </c>
      <c r="B816" s="30">
        <v>972.78</v>
      </c>
      <c r="C816" s="30">
        <v>12.5</v>
      </c>
      <c r="D816" s="31">
        <v>475705205061</v>
      </c>
      <c r="E816" s="30">
        <f t="shared" si="24"/>
        <v>5.2859857842828251E-4</v>
      </c>
      <c r="F816" s="30">
        <f t="shared" si="25"/>
        <v>0.51421012512346465</v>
      </c>
    </row>
    <row r="817" spans="1:6">
      <c r="A817" s="28">
        <v>42820</v>
      </c>
      <c r="B817" s="30">
        <v>966.72</v>
      </c>
      <c r="C817" s="30">
        <v>12.5</v>
      </c>
      <c r="D817" s="31">
        <v>475705205061</v>
      </c>
      <c r="E817" s="30">
        <f t="shared" si="24"/>
        <v>5.2859857842828251E-4</v>
      </c>
      <c r="F817" s="30">
        <f t="shared" si="25"/>
        <v>0.51100681773818923</v>
      </c>
    </row>
    <row r="818" spans="1:6">
      <c r="A818" s="28">
        <v>42821</v>
      </c>
      <c r="B818" s="30">
        <v>1045.77</v>
      </c>
      <c r="C818" s="30">
        <v>12.5</v>
      </c>
      <c r="D818" s="31">
        <v>475705205061</v>
      </c>
      <c r="E818" s="30">
        <f t="shared" si="24"/>
        <v>5.2859857842828251E-4</v>
      </c>
      <c r="F818" s="30">
        <f t="shared" si="25"/>
        <v>0.55279253536294504</v>
      </c>
    </row>
    <row r="819" spans="1:6">
      <c r="A819" s="28">
        <v>42822</v>
      </c>
      <c r="B819" s="30">
        <v>1047.1500000000001</v>
      </c>
      <c r="C819" s="30">
        <v>12.5</v>
      </c>
      <c r="D819" s="31">
        <v>475705205061</v>
      </c>
      <c r="E819" s="30">
        <f t="shared" si="24"/>
        <v>5.2859857842828251E-4</v>
      </c>
      <c r="F819" s="30">
        <f t="shared" si="25"/>
        <v>0.55352200140117602</v>
      </c>
    </row>
    <row r="820" spans="1:6">
      <c r="A820" s="28">
        <v>42823</v>
      </c>
      <c r="B820" s="30">
        <v>1039.97</v>
      </c>
      <c r="C820" s="30">
        <v>12.5</v>
      </c>
      <c r="D820" s="31">
        <v>475705205061</v>
      </c>
      <c r="E820" s="30">
        <f t="shared" si="24"/>
        <v>5.2859857842828251E-4</v>
      </c>
      <c r="F820" s="30">
        <f t="shared" si="25"/>
        <v>0.54972666360806099</v>
      </c>
    </row>
    <row r="821" spans="1:6">
      <c r="A821" s="28">
        <v>42824</v>
      </c>
      <c r="B821" s="30">
        <v>1026.43</v>
      </c>
      <c r="C821" s="30">
        <v>12.5</v>
      </c>
      <c r="D821" s="31">
        <v>475705205061</v>
      </c>
      <c r="E821" s="30">
        <f t="shared" si="24"/>
        <v>5.2859857842828251E-4</v>
      </c>
      <c r="F821" s="30">
        <f t="shared" si="25"/>
        <v>0.54256943885614206</v>
      </c>
    </row>
    <row r="822" spans="1:6">
      <c r="A822" s="28">
        <v>42825</v>
      </c>
      <c r="B822" s="30">
        <v>1071.79</v>
      </c>
      <c r="C822" s="30">
        <v>12.5</v>
      </c>
      <c r="D822" s="31">
        <v>499635929816</v>
      </c>
      <c r="E822" s="30">
        <f t="shared" si="24"/>
        <v>5.0328064924951021E-4</v>
      </c>
      <c r="F822" s="30">
        <f t="shared" si="25"/>
        <v>0.5394111670591325</v>
      </c>
    </row>
    <row r="823" spans="1:6">
      <c r="A823" s="28">
        <v>42826</v>
      </c>
      <c r="B823" s="30">
        <v>1080.5</v>
      </c>
      <c r="C823" s="30">
        <v>12.5</v>
      </c>
      <c r="D823" s="31">
        <v>499635929816</v>
      </c>
      <c r="E823" s="30">
        <f t="shared" si="24"/>
        <v>5.0328064924951021E-4</v>
      </c>
      <c r="F823" s="30">
        <f t="shared" si="25"/>
        <v>0.54379474151409579</v>
      </c>
    </row>
    <row r="824" spans="1:6">
      <c r="A824" s="28">
        <v>42827</v>
      </c>
      <c r="B824" s="30">
        <v>1102.17</v>
      </c>
      <c r="C824" s="30">
        <v>12.5</v>
      </c>
      <c r="D824" s="31">
        <v>499635929816</v>
      </c>
      <c r="E824" s="30">
        <f t="shared" si="24"/>
        <v>5.0328064924951021E-4</v>
      </c>
      <c r="F824" s="30">
        <f t="shared" si="25"/>
        <v>0.55470083318333274</v>
      </c>
    </row>
    <row r="825" spans="1:6">
      <c r="A825" s="28">
        <v>42828</v>
      </c>
      <c r="B825" s="30">
        <v>1143.81</v>
      </c>
      <c r="C825" s="30">
        <v>12.5</v>
      </c>
      <c r="D825" s="31">
        <v>499635929816</v>
      </c>
      <c r="E825" s="30">
        <f t="shared" si="24"/>
        <v>5.0328064924951021E-4</v>
      </c>
      <c r="F825" s="30">
        <f t="shared" si="25"/>
        <v>0.57565743941808223</v>
      </c>
    </row>
    <row r="826" spans="1:6">
      <c r="A826" s="28">
        <v>42829</v>
      </c>
      <c r="B826" s="30">
        <v>1133.25</v>
      </c>
      <c r="C826" s="30">
        <v>12.5</v>
      </c>
      <c r="D826" s="31">
        <v>499635929816</v>
      </c>
      <c r="E826" s="30">
        <f t="shared" si="24"/>
        <v>5.0328064924951021E-4</v>
      </c>
      <c r="F826" s="30">
        <f t="shared" si="25"/>
        <v>0.57034279576200742</v>
      </c>
    </row>
    <row r="827" spans="1:6">
      <c r="A827" s="28">
        <v>42830</v>
      </c>
      <c r="B827" s="30">
        <v>1124.78</v>
      </c>
      <c r="C827" s="30">
        <v>12.5</v>
      </c>
      <c r="D827" s="31">
        <v>499635929816</v>
      </c>
      <c r="E827" s="30">
        <f t="shared" si="24"/>
        <v>5.0328064924951021E-4</v>
      </c>
      <c r="F827" s="30">
        <f t="shared" si="25"/>
        <v>0.56608000866286412</v>
      </c>
    </row>
    <row r="828" spans="1:6">
      <c r="A828" s="28">
        <v>42831</v>
      </c>
      <c r="B828" s="30">
        <v>1182.68</v>
      </c>
      <c r="C828" s="30">
        <v>12.5</v>
      </c>
      <c r="D828" s="31">
        <v>499635929816</v>
      </c>
      <c r="E828" s="30">
        <f t="shared" si="24"/>
        <v>5.0328064924951021E-4</v>
      </c>
      <c r="F828" s="30">
        <f t="shared" si="25"/>
        <v>0.59521995825441076</v>
      </c>
    </row>
    <row r="829" spans="1:6">
      <c r="A829" s="28">
        <v>42832</v>
      </c>
      <c r="B829" s="30">
        <v>1176.9000000000001</v>
      </c>
      <c r="C829" s="30">
        <v>12.5</v>
      </c>
      <c r="D829" s="31">
        <v>499635929816</v>
      </c>
      <c r="E829" s="30">
        <f t="shared" si="24"/>
        <v>5.0328064924951021E-4</v>
      </c>
      <c r="F829" s="30">
        <f t="shared" si="25"/>
        <v>0.59231099610174864</v>
      </c>
    </row>
    <row r="830" spans="1:6">
      <c r="A830" s="28">
        <v>42833</v>
      </c>
      <c r="B830" s="30">
        <v>1175.95</v>
      </c>
      <c r="C830" s="30">
        <v>12.5</v>
      </c>
      <c r="D830" s="31">
        <v>499635929816</v>
      </c>
      <c r="E830" s="30">
        <f t="shared" si="24"/>
        <v>5.0328064924951021E-4</v>
      </c>
      <c r="F830" s="30">
        <f t="shared" si="25"/>
        <v>0.59183287948496155</v>
      </c>
    </row>
    <row r="831" spans="1:6">
      <c r="A831" s="28">
        <v>42834</v>
      </c>
      <c r="B831" s="30">
        <v>1187.8699999999999</v>
      </c>
      <c r="C831" s="30">
        <v>12.5</v>
      </c>
      <c r="D831" s="31">
        <v>499635929816</v>
      </c>
      <c r="E831" s="30">
        <f t="shared" si="24"/>
        <v>5.0328064924951021E-4</v>
      </c>
      <c r="F831" s="30">
        <f t="shared" si="25"/>
        <v>0.59783198482401567</v>
      </c>
    </row>
    <row r="832" spans="1:6">
      <c r="A832" s="28">
        <v>42835</v>
      </c>
      <c r="B832" s="30">
        <v>1187.1300000000001</v>
      </c>
      <c r="C832" s="30">
        <v>12.5</v>
      </c>
      <c r="D832" s="31">
        <v>499635929816</v>
      </c>
      <c r="E832" s="30">
        <f t="shared" si="24"/>
        <v>5.0328064924951021E-4</v>
      </c>
      <c r="F832" s="30">
        <f t="shared" si="25"/>
        <v>0.59745955714357113</v>
      </c>
    </row>
    <row r="833" spans="1:6">
      <c r="A833" s="28">
        <v>42836</v>
      </c>
      <c r="B833" s="30">
        <v>1205.01</v>
      </c>
      <c r="C833" s="30">
        <v>12.5</v>
      </c>
      <c r="D833" s="31">
        <v>499635929816</v>
      </c>
      <c r="E833" s="30">
        <f t="shared" si="24"/>
        <v>5.0328064924951021E-4</v>
      </c>
      <c r="F833" s="30">
        <f t="shared" si="25"/>
        <v>0.60645821515215226</v>
      </c>
    </row>
    <row r="834" spans="1:6">
      <c r="A834" s="28">
        <v>42837</v>
      </c>
      <c r="B834" s="30">
        <v>1200.3699999999999</v>
      </c>
      <c r="C834" s="30">
        <v>12.5</v>
      </c>
      <c r="D834" s="31">
        <v>499635929816</v>
      </c>
      <c r="E834" s="30">
        <f t="shared" ref="E834:E897" si="26">1000000000000*C834*24*60*60/(D834*POWER(2,32))</f>
        <v>5.0328064924951021E-4</v>
      </c>
      <c r="F834" s="30">
        <f t="shared" ref="F834:F897" si="27">E834*B834</f>
        <v>0.60412299293963456</v>
      </c>
    </row>
    <row r="835" spans="1:6">
      <c r="A835" s="28">
        <v>42838</v>
      </c>
      <c r="B835" s="30">
        <v>1169.28</v>
      </c>
      <c r="C835" s="30">
        <v>12.5</v>
      </c>
      <c r="D835" s="31">
        <v>520808749422</v>
      </c>
      <c r="E835" s="30">
        <f t="shared" si="26"/>
        <v>4.8282041233994129E-4</v>
      </c>
      <c r="F835" s="30">
        <f t="shared" si="27"/>
        <v>0.56455225174084656</v>
      </c>
    </row>
    <row r="836" spans="1:6">
      <c r="A836" s="28">
        <v>42839</v>
      </c>
      <c r="B836" s="30">
        <v>1167.54</v>
      </c>
      <c r="C836" s="30">
        <v>12.5</v>
      </c>
      <c r="D836" s="31">
        <v>520808749422</v>
      </c>
      <c r="E836" s="30">
        <f t="shared" si="26"/>
        <v>4.8282041233994129E-4</v>
      </c>
      <c r="F836" s="30">
        <f t="shared" si="27"/>
        <v>0.56371214422337501</v>
      </c>
    </row>
    <row r="837" spans="1:6">
      <c r="A837" s="28">
        <v>42840</v>
      </c>
      <c r="B837" s="30">
        <v>1172.52</v>
      </c>
      <c r="C837" s="30">
        <v>12.5</v>
      </c>
      <c r="D837" s="31">
        <v>520808749422</v>
      </c>
      <c r="E837" s="30">
        <f t="shared" si="26"/>
        <v>4.8282041233994129E-4</v>
      </c>
      <c r="F837" s="30">
        <f t="shared" si="27"/>
        <v>0.566116589876828</v>
      </c>
    </row>
    <row r="838" spans="1:6">
      <c r="A838" s="28">
        <v>42841</v>
      </c>
      <c r="B838" s="30">
        <v>1182.94</v>
      </c>
      <c r="C838" s="30">
        <v>12.5</v>
      </c>
      <c r="D838" s="31">
        <v>520808749422</v>
      </c>
      <c r="E838" s="30">
        <f t="shared" si="26"/>
        <v>4.8282041233994129E-4</v>
      </c>
      <c r="F838" s="30">
        <f t="shared" si="27"/>
        <v>0.57114757857341014</v>
      </c>
    </row>
    <row r="839" spans="1:6">
      <c r="A839" s="28">
        <v>42842</v>
      </c>
      <c r="B839" s="30">
        <v>1193.9100000000001</v>
      </c>
      <c r="C839" s="30">
        <v>12.5</v>
      </c>
      <c r="D839" s="31">
        <v>520808749422</v>
      </c>
      <c r="E839" s="30">
        <f t="shared" si="26"/>
        <v>4.8282041233994129E-4</v>
      </c>
      <c r="F839" s="30">
        <f t="shared" si="27"/>
        <v>0.57644411849677935</v>
      </c>
    </row>
    <row r="840" spans="1:6">
      <c r="A840" s="28">
        <v>42843</v>
      </c>
      <c r="B840" s="30">
        <v>1211.67</v>
      </c>
      <c r="C840" s="30">
        <v>12.5</v>
      </c>
      <c r="D840" s="31">
        <v>520808749422</v>
      </c>
      <c r="E840" s="30">
        <f t="shared" si="26"/>
        <v>4.8282041233994129E-4</v>
      </c>
      <c r="F840" s="30">
        <f t="shared" si="27"/>
        <v>0.58501900901993664</v>
      </c>
    </row>
    <row r="841" spans="1:6">
      <c r="A841" s="28">
        <v>42844</v>
      </c>
      <c r="B841" s="30">
        <v>1210.29</v>
      </c>
      <c r="C841" s="30">
        <v>12.5</v>
      </c>
      <c r="D841" s="31">
        <v>520808749422</v>
      </c>
      <c r="E841" s="30">
        <f t="shared" si="26"/>
        <v>4.8282041233994129E-4</v>
      </c>
      <c r="F841" s="30">
        <f t="shared" si="27"/>
        <v>0.58435271685090751</v>
      </c>
    </row>
    <row r="842" spans="1:6">
      <c r="A842" s="28">
        <v>42845</v>
      </c>
      <c r="B842" s="30">
        <v>1229.08</v>
      </c>
      <c r="C842" s="30">
        <v>12.5</v>
      </c>
      <c r="D842" s="31">
        <v>520808749422</v>
      </c>
      <c r="E842" s="30">
        <f t="shared" si="26"/>
        <v>4.8282041233994129E-4</v>
      </c>
      <c r="F842" s="30">
        <f t="shared" si="27"/>
        <v>0.59342491239877504</v>
      </c>
    </row>
    <row r="843" spans="1:6">
      <c r="A843" s="28">
        <v>42846</v>
      </c>
      <c r="B843" s="30">
        <v>1222.05</v>
      </c>
      <c r="C843" s="30">
        <v>12.5</v>
      </c>
      <c r="D843" s="31">
        <v>520808749422</v>
      </c>
      <c r="E843" s="30">
        <f t="shared" si="26"/>
        <v>4.8282041233994129E-4</v>
      </c>
      <c r="F843" s="30">
        <f t="shared" si="27"/>
        <v>0.59003068490002519</v>
      </c>
    </row>
    <row r="844" spans="1:6">
      <c r="A844" s="28">
        <v>42847</v>
      </c>
      <c r="B844" s="30">
        <v>1231.71</v>
      </c>
      <c r="C844" s="30">
        <v>12.5</v>
      </c>
      <c r="D844" s="31">
        <v>520808749422</v>
      </c>
      <c r="E844" s="30">
        <f t="shared" si="26"/>
        <v>4.8282041233994129E-4</v>
      </c>
      <c r="F844" s="30">
        <f t="shared" si="27"/>
        <v>0.59469473008322915</v>
      </c>
    </row>
    <row r="845" spans="1:6">
      <c r="A845" s="28">
        <v>42848</v>
      </c>
      <c r="B845" s="30">
        <v>1207.21</v>
      </c>
      <c r="C845" s="30">
        <v>12.5</v>
      </c>
      <c r="D845" s="31">
        <v>520808749422</v>
      </c>
      <c r="E845" s="30">
        <f t="shared" si="26"/>
        <v>4.8282041233994129E-4</v>
      </c>
      <c r="F845" s="30">
        <f t="shared" si="27"/>
        <v>0.58286562998090052</v>
      </c>
    </row>
    <row r="846" spans="1:6">
      <c r="A846" s="28">
        <v>42849</v>
      </c>
      <c r="B846" s="30">
        <v>1250.1500000000001</v>
      </c>
      <c r="C846" s="30">
        <v>12.5</v>
      </c>
      <c r="D846" s="31">
        <v>520808749422</v>
      </c>
      <c r="E846" s="30">
        <f t="shared" si="26"/>
        <v>4.8282041233994129E-4</v>
      </c>
      <c r="F846" s="30">
        <f t="shared" si="27"/>
        <v>0.60359793848677767</v>
      </c>
    </row>
    <row r="847" spans="1:6">
      <c r="A847" s="28">
        <v>42850</v>
      </c>
      <c r="B847" s="30">
        <v>1265.49</v>
      </c>
      <c r="C847" s="30">
        <v>12.5</v>
      </c>
      <c r="D847" s="31">
        <v>520808749422</v>
      </c>
      <c r="E847" s="30">
        <f t="shared" si="26"/>
        <v>4.8282041233994129E-4</v>
      </c>
      <c r="F847" s="30">
        <f t="shared" si="27"/>
        <v>0.61100440361207231</v>
      </c>
    </row>
    <row r="848" spans="1:6">
      <c r="A848" s="28">
        <v>42851</v>
      </c>
      <c r="B848" s="30">
        <v>1281.08</v>
      </c>
      <c r="C848" s="30">
        <v>12.5</v>
      </c>
      <c r="D848" s="31">
        <v>520808749422</v>
      </c>
      <c r="E848" s="30">
        <f t="shared" si="26"/>
        <v>4.8282041233994129E-4</v>
      </c>
      <c r="F848" s="30">
        <f t="shared" si="27"/>
        <v>0.61853157384045199</v>
      </c>
    </row>
    <row r="849" spans="1:6">
      <c r="A849" s="28">
        <v>42852</v>
      </c>
      <c r="B849" s="30">
        <v>1317.73</v>
      </c>
      <c r="C849" s="30">
        <v>12.5</v>
      </c>
      <c r="D849" s="31">
        <v>521974519553</v>
      </c>
      <c r="E849" s="30">
        <f t="shared" si="26"/>
        <v>4.8174208840982873E-4</v>
      </c>
      <c r="F849" s="30">
        <f t="shared" si="27"/>
        <v>0.6348060021602836</v>
      </c>
    </row>
    <row r="850" spans="1:6">
      <c r="A850" s="28">
        <v>42853</v>
      </c>
      <c r="B850" s="30">
        <v>1316.48</v>
      </c>
      <c r="C850" s="30">
        <v>12.5</v>
      </c>
      <c r="D850" s="31">
        <v>521974519553</v>
      </c>
      <c r="E850" s="30">
        <f t="shared" si="26"/>
        <v>4.8174208840982873E-4</v>
      </c>
      <c r="F850" s="30">
        <f t="shared" si="27"/>
        <v>0.63420382454977131</v>
      </c>
    </row>
    <row r="851" spans="1:6">
      <c r="A851" s="28">
        <v>42854</v>
      </c>
      <c r="B851" s="30">
        <v>1321.79</v>
      </c>
      <c r="C851" s="30">
        <v>12.5</v>
      </c>
      <c r="D851" s="31">
        <v>521974519553</v>
      </c>
      <c r="E851" s="30">
        <f t="shared" si="26"/>
        <v>4.8174208840982873E-4</v>
      </c>
      <c r="F851" s="30">
        <f t="shared" si="27"/>
        <v>0.63676187503922754</v>
      </c>
    </row>
    <row r="852" spans="1:6">
      <c r="A852" s="28">
        <v>42855</v>
      </c>
      <c r="B852" s="30">
        <v>1347.89</v>
      </c>
      <c r="C852" s="30">
        <v>12.5</v>
      </c>
      <c r="D852" s="31">
        <v>521974519553</v>
      </c>
      <c r="E852" s="30">
        <f t="shared" si="26"/>
        <v>4.8174208840982873E-4</v>
      </c>
      <c r="F852" s="30">
        <f t="shared" si="27"/>
        <v>0.64933534354672406</v>
      </c>
    </row>
    <row r="853" spans="1:6">
      <c r="A853" s="28">
        <v>42856</v>
      </c>
      <c r="B853" s="30">
        <v>1421.6</v>
      </c>
      <c r="C853" s="30">
        <v>12.5</v>
      </c>
      <c r="D853" s="31">
        <v>521974519553</v>
      </c>
      <c r="E853" s="30">
        <f t="shared" si="26"/>
        <v>4.8174208840982873E-4</v>
      </c>
      <c r="F853" s="30">
        <f t="shared" si="27"/>
        <v>0.68484455288341251</v>
      </c>
    </row>
    <row r="854" spans="1:6">
      <c r="A854" s="28">
        <v>42857</v>
      </c>
      <c r="B854" s="30">
        <v>1452.82</v>
      </c>
      <c r="C854" s="30">
        <v>12.5</v>
      </c>
      <c r="D854" s="31">
        <v>521974519553</v>
      </c>
      <c r="E854" s="30">
        <f t="shared" si="26"/>
        <v>4.8174208840982873E-4</v>
      </c>
      <c r="F854" s="30">
        <f t="shared" si="27"/>
        <v>0.69988454088356733</v>
      </c>
    </row>
    <row r="855" spans="1:6">
      <c r="A855" s="28">
        <v>42858</v>
      </c>
      <c r="B855" s="30">
        <v>1490.09</v>
      </c>
      <c r="C855" s="30">
        <v>12.5</v>
      </c>
      <c r="D855" s="31">
        <v>521974519553</v>
      </c>
      <c r="E855" s="30">
        <f t="shared" si="26"/>
        <v>4.8174208840982873E-4</v>
      </c>
      <c r="F855" s="30">
        <f t="shared" si="27"/>
        <v>0.71783906851860169</v>
      </c>
    </row>
    <row r="856" spans="1:6">
      <c r="A856" s="28">
        <v>42859</v>
      </c>
      <c r="B856" s="30">
        <v>1537.67</v>
      </c>
      <c r="C856" s="30">
        <v>12.5</v>
      </c>
      <c r="D856" s="31">
        <v>521974519553</v>
      </c>
      <c r="E856" s="30">
        <f t="shared" si="26"/>
        <v>4.8174208840982873E-4</v>
      </c>
      <c r="F856" s="30">
        <f t="shared" si="27"/>
        <v>0.74076035708514143</v>
      </c>
    </row>
    <row r="857" spans="1:6">
      <c r="A857" s="28">
        <v>42860</v>
      </c>
      <c r="B857" s="30">
        <v>1555.45</v>
      </c>
      <c r="C857" s="30">
        <v>12.5</v>
      </c>
      <c r="D857" s="31">
        <v>521974519553</v>
      </c>
      <c r="E857" s="30">
        <f t="shared" si="26"/>
        <v>4.8174208840982873E-4</v>
      </c>
      <c r="F857" s="30">
        <f t="shared" si="27"/>
        <v>0.74932573141706815</v>
      </c>
    </row>
    <row r="858" spans="1:6">
      <c r="A858" s="28">
        <v>42861</v>
      </c>
      <c r="B858" s="30">
        <v>1578.8</v>
      </c>
      <c r="C858" s="30">
        <v>12.5</v>
      </c>
      <c r="D858" s="31">
        <v>521974519553</v>
      </c>
      <c r="E858" s="30">
        <f t="shared" si="26"/>
        <v>4.8174208840982873E-4</v>
      </c>
      <c r="F858" s="30">
        <f t="shared" si="27"/>
        <v>0.76057440918143759</v>
      </c>
    </row>
    <row r="859" spans="1:6">
      <c r="A859" s="28">
        <v>42862</v>
      </c>
      <c r="B859" s="30">
        <v>1596.71</v>
      </c>
      <c r="C859" s="30">
        <v>12.5</v>
      </c>
      <c r="D859" s="31">
        <v>521974519553</v>
      </c>
      <c r="E859" s="30">
        <f t="shared" si="26"/>
        <v>4.8174208840982873E-4</v>
      </c>
      <c r="F859" s="30">
        <f t="shared" si="27"/>
        <v>0.76920240998485767</v>
      </c>
    </row>
    <row r="860" spans="1:6">
      <c r="A860" s="28">
        <v>42863</v>
      </c>
      <c r="B860" s="30">
        <v>1723.35</v>
      </c>
      <c r="C860" s="30">
        <v>12.5</v>
      </c>
      <c r="D860" s="31">
        <v>521974519553</v>
      </c>
      <c r="E860" s="30">
        <f t="shared" si="26"/>
        <v>4.8174208840982873E-4</v>
      </c>
      <c r="F860" s="30">
        <f t="shared" si="27"/>
        <v>0.83021022806107825</v>
      </c>
    </row>
    <row r="861" spans="1:6">
      <c r="A861" s="28">
        <v>42864</v>
      </c>
      <c r="B861" s="30">
        <v>1755.36</v>
      </c>
      <c r="C861" s="30">
        <v>12.5</v>
      </c>
      <c r="D861" s="31">
        <v>521974519553</v>
      </c>
      <c r="E861" s="30">
        <f t="shared" si="26"/>
        <v>4.8174208840982873E-4</v>
      </c>
      <c r="F861" s="30">
        <f t="shared" si="27"/>
        <v>0.84563079231107696</v>
      </c>
    </row>
    <row r="862" spans="1:6">
      <c r="A862" s="28">
        <v>42865</v>
      </c>
      <c r="B862" s="30">
        <v>1787.13</v>
      </c>
      <c r="C862" s="30">
        <v>12.5</v>
      </c>
      <c r="D862" s="31">
        <v>559970892890</v>
      </c>
      <c r="E862" s="30">
        <f t="shared" si="26"/>
        <v>4.4905386751160138E-4</v>
      </c>
      <c r="F862" s="30">
        <f t="shared" si="27"/>
        <v>0.80251763824600819</v>
      </c>
    </row>
    <row r="863" spans="1:6">
      <c r="A863" s="28">
        <v>42866</v>
      </c>
      <c r="B863" s="30">
        <v>1848.57</v>
      </c>
      <c r="C863" s="30">
        <v>12.5</v>
      </c>
      <c r="D863" s="31">
        <v>559970892890</v>
      </c>
      <c r="E863" s="30">
        <f t="shared" si="26"/>
        <v>4.4905386751160138E-4</v>
      </c>
      <c r="F863" s="30">
        <f t="shared" si="27"/>
        <v>0.83010750786592091</v>
      </c>
    </row>
    <row r="864" spans="1:6">
      <c r="A864" s="28">
        <v>42867</v>
      </c>
      <c r="B864" s="30">
        <v>1724.24</v>
      </c>
      <c r="C864" s="30">
        <v>12.5</v>
      </c>
      <c r="D864" s="31">
        <v>559970892890</v>
      </c>
      <c r="E864" s="30">
        <f t="shared" si="26"/>
        <v>4.4905386751160138E-4</v>
      </c>
      <c r="F864" s="30">
        <f t="shared" si="27"/>
        <v>0.77427664051820355</v>
      </c>
    </row>
    <row r="865" spans="1:6">
      <c r="A865" s="28">
        <v>42868</v>
      </c>
      <c r="B865" s="30">
        <v>1804.91</v>
      </c>
      <c r="C865" s="30">
        <v>12.5</v>
      </c>
      <c r="D865" s="31">
        <v>559970892890</v>
      </c>
      <c r="E865" s="30">
        <f t="shared" si="26"/>
        <v>4.4905386751160138E-4</v>
      </c>
      <c r="F865" s="30">
        <f t="shared" si="27"/>
        <v>0.81050181601036453</v>
      </c>
    </row>
    <row r="866" spans="1:6">
      <c r="A866" s="28">
        <v>42869</v>
      </c>
      <c r="B866" s="30">
        <v>1808.91</v>
      </c>
      <c r="C866" s="30">
        <v>12.5</v>
      </c>
      <c r="D866" s="31">
        <v>559970892890</v>
      </c>
      <c r="E866" s="30">
        <f t="shared" si="26"/>
        <v>4.4905386751160138E-4</v>
      </c>
      <c r="F866" s="30">
        <f t="shared" si="27"/>
        <v>0.81229803148041091</v>
      </c>
    </row>
    <row r="867" spans="1:6">
      <c r="A867" s="28">
        <v>42870</v>
      </c>
      <c r="B867" s="30">
        <v>1738.43</v>
      </c>
      <c r="C867" s="30">
        <v>12.5</v>
      </c>
      <c r="D867" s="31">
        <v>559970892890</v>
      </c>
      <c r="E867" s="30">
        <f t="shared" si="26"/>
        <v>4.4905386751160138E-4</v>
      </c>
      <c r="F867" s="30">
        <f t="shared" si="27"/>
        <v>0.78064871489819321</v>
      </c>
    </row>
    <row r="868" spans="1:6">
      <c r="A868" s="28">
        <v>42871</v>
      </c>
      <c r="B868" s="30">
        <v>1734.45</v>
      </c>
      <c r="C868" s="30">
        <v>12.5</v>
      </c>
      <c r="D868" s="31">
        <v>559970892890</v>
      </c>
      <c r="E868" s="30">
        <f t="shared" si="26"/>
        <v>4.4905386751160138E-4</v>
      </c>
      <c r="F868" s="30">
        <f t="shared" si="27"/>
        <v>0.77886148050549708</v>
      </c>
    </row>
    <row r="869" spans="1:6">
      <c r="A869" s="28">
        <v>42872</v>
      </c>
      <c r="B869" s="30">
        <v>1839.09</v>
      </c>
      <c r="C869" s="30">
        <v>12.5</v>
      </c>
      <c r="D869" s="31">
        <v>559970892890</v>
      </c>
      <c r="E869" s="30">
        <f t="shared" si="26"/>
        <v>4.4905386751160138E-4</v>
      </c>
      <c r="F869" s="30">
        <f t="shared" si="27"/>
        <v>0.82585047720191096</v>
      </c>
    </row>
    <row r="870" spans="1:6">
      <c r="A870" s="28">
        <v>42873</v>
      </c>
      <c r="B870" s="30">
        <v>1888.65</v>
      </c>
      <c r="C870" s="30">
        <v>12.5</v>
      </c>
      <c r="D870" s="31">
        <v>559970892890</v>
      </c>
      <c r="E870" s="30">
        <f t="shared" si="26"/>
        <v>4.4905386751160138E-4</v>
      </c>
      <c r="F870" s="30">
        <f t="shared" si="27"/>
        <v>0.84810558687578597</v>
      </c>
    </row>
    <row r="871" spans="1:6">
      <c r="A871" s="28">
        <v>42874</v>
      </c>
      <c r="B871" s="30">
        <v>1987.71</v>
      </c>
      <c r="C871" s="30">
        <v>12.5</v>
      </c>
      <c r="D871" s="31">
        <v>559970892890</v>
      </c>
      <c r="E871" s="30">
        <f t="shared" si="26"/>
        <v>4.4905386751160138E-4</v>
      </c>
      <c r="F871" s="30">
        <f t="shared" si="27"/>
        <v>0.89258886299148521</v>
      </c>
    </row>
    <row r="872" spans="1:6">
      <c r="A872" s="28">
        <v>42875</v>
      </c>
      <c r="B872" s="30">
        <v>2084.73</v>
      </c>
      <c r="C872" s="30">
        <v>12.5</v>
      </c>
      <c r="D872" s="31">
        <v>559970892890</v>
      </c>
      <c r="E872" s="30">
        <f t="shared" si="26"/>
        <v>4.4905386751160138E-4</v>
      </c>
      <c r="F872" s="30">
        <f t="shared" si="27"/>
        <v>0.93615606921746075</v>
      </c>
    </row>
    <row r="873" spans="1:6">
      <c r="A873" s="28">
        <v>42876</v>
      </c>
      <c r="B873" s="30">
        <v>2041.2</v>
      </c>
      <c r="C873" s="30">
        <v>12.5</v>
      </c>
      <c r="D873" s="31">
        <v>559970892890</v>
      </c>
      <c r="E873" s="30">
        <f t="shared" si="26"/>
        <v>4.4905386751160138E-4</v>
      </c>
      <c r="F873" s="30">
        <f t="shared" si="27"/>
        <v>0.91660875436468081</v>
      </c>
    </row>
    <row r="874" spans="1:6">
      <c r="A874" s="28">
        <v>42877</v>
      </c>
      <c r="B874" s="30">
        <v>2173.4</v>
      </c>
      <c r="C874" s="30">
        <v>12.5</v>
      </c>
      <c r="D874" s="31">
        <v>559970892890</v>
      </c>
      <c r="E874" s="30">
        <f t="shared" si="26"/>
        <v>4.4905386751160138E-4</v>
      </c>
      <c r="F874" s="30">
        <f t="shared" si="27"/>
        <v>0.97597367564971449</v>
      </c>
    </row>
    <row r="875" spans="1:6">
      <c r="A875" s="28">
        <v>42878</v>
      </c>
      <c r="B875" s="30">
        <v>2320.42</v>
      </c>
      <c r="C875" s="30">
        <v>12.5</v>
      </c>
      <c r="D875" s="31">
        <v>595921917085</v>
      </c>
      <c r="E875" s="30">
        <f t="shared" si="26"/>
        <v>4.2196315983174742E-4</v>
      </c>
      <c r="F875" s="30">
        <f t="shared" si="27"/>
        <v>0.97913175533678343</v>
      </c>
    </row>
    <row r="876" spans="1:6">
      <c r="A876" s="28">
        <v>42879</v>
      </c>
      <c r="B876" s="30">
        <v>2443.64</v>
      </c>
      <c r="C876" s="30">
        <v>12.5</v>
      </c>
      <c r="D876" s="31">
        <v>595921917085</v>
      </c>
      <c r="E876" s="30">
        <f t="shared" si="26"/>
        <v>4.2196315983174742E-4</v>
      </c>
      <c r="F876" s="30">
        <f t="shared" si="27"/>
        <v>1.0311260558912512</v>
      </c>
    </row>
    <row r="877" spans="1:6">
      <c r="A877" s="28">
        <v>42880</v>
      </c>
      <c r="B877" s="30">
        <v>2304.98</v>
      </c>
      <c r="C877" s="30">
        <v>12.5</v>
      </c>
      <c r="D877" s="31">
        <v>595921917085</v>
      </c>
      <c r="E877" s="30">
        <f t="shared" si="26"/>
        <v>4.2196315983174742E-4</v>
      </c>
      <c r="F877" s="30">
        <f t="shared" si="27"/>
        <v>0.97261664414898119</v>
      </c>
    </row>
    <row r="878" spans="1:6">
      <c r="A878" s="28">
        <v>42881</v>
      </c>
      <c r="B878" s="30">
        <v>2202.42</v>
      </c>
      <c r="C878" s="30">
        <v>12.5</v>
      </c>
      <c r="D878" s="31">
        <v>595921917085</v>
      </c>
      <c r="E878" s="30">
        <f t="shared" si="26"/>
        <v>4.2196315983174742E-4</v>
      </c>
      <c r="F878" s="30">
        <f t="shared" si="27"/>
        <v>0.92934010247663723</v>
      </c>
    </row>
    <row r="879" spans="1:6">
      <c r="A879" s="28">
        <v>42882</v>
      </c>
      <c r="B879" s="30">
        <v>2038.87</v>
      </c>
      <c r="C879" s="30">
        <v>12.5</v>
      </c>
      <c r="D879" s="31">
        <v>595921917085</v>
      </c>
      <c r="E879" s="30">
        <f t="shared" si="26"/>
        <v>4.2196315983174742E-4</v>
      </c>
      <c r="F879" s="30">
        <f t="shared" si="27"/>
        <v>0.86032802768615479</v>
      </c>
    </row>
    <row r="880" spans="1:6">
      <c r="A880" s="28">
        <v>42883</v>
      </c>
      <c r="B880" s="30">
        <v>2155.8000000000002</v>
      </c>
      <c r="C880" s="30">
        <v>12.5</v>
      </c>
      <c r="D880" s="31">
        <v>595921917085</v>
      </c>
      <c r="E880" s="30">
        <f t="shared" si="26"/>
        <v>4.2196315983174742E-4</v>
      </c>
      <c r="F880" s="30">
        <f t="shared" si="27"/>
        <v>0.90966817996528115</v>
      </c>
    </row>
    <row r="881" spans="1:6">
      <c r="A881" s="28">
        <v>42884</v>
      </c>
      <c r="B881" s="30">
        <v>2255.61</v>
      </c>
      <c r="C881" s="30">
        <v>12.5</v>
      </c>
      <c r="D881" s="31">
        <v>595921917085</v>
      </c>
      <c r="E881" s="30">
        <f t="shared" si="26"/>
        <v>4.2196315983174742E-4</v>
      </c>
      <c r="F881" s="30">
        <f t="shared" si="27"/>
        <v>0.9517843229480879</v>
      </c>
    </row>
    <row r="882" spans="1:6">
      <c r="A882" s="28">
        <v>42885</v>
      </c>
      <c r="B882" s="30">
        <v>2175.4699999999998</v>
      </c>
      <c r="C882" s="30">
        <v>12.5</v>
      </c>
      <c r="D882" s="31">
        <v>595921917085</v>
      </c>
      <c r="E882" s="30">
        <f t="shared" si="26"/>
        <v>4.2196315983174742E-4</v>
      </c>
      <c r="F882" s="30">
        <f t="shared" si="27"/>
        <v>0.91796819531917151</v>
      </c>
    </row>
    <row r="883" spans="1:6">
      <c r="A883" s="28">
        <v>42886</v>
      </c>
      <c r="B883" s="30">
        <v>2286.41</v>
      </c>
      <c r="C883" s="30">
        <v>12.5</v>
      </c>
      <c r="D883" s="31">
        <v>595921917085</v>
      </c>
      <c r="E883" s="30">
        <f t="shared" si="26"/>
        <v>4.2196315983174742E-4</v>
      </c>
      <c r="F883" s="30">
        <f t="shared" si="27"/>
        <v>0.96478078827090552</v>
      </c>
    </row>
    <row r="884" spans="1:6">
      <c r="A884" s="28">
        <v>42887</v>
      </c>
      <c r="B884" s="30">
        <v>2407.88</v>
      </c>
      <c r="C884" s="30">
        <v>12.5</v>
      </c>
      <c r="D884" s="31">
        <v>595921917085</v>
      </c>
      <c r="E884" s="30">
        <f t="shared" si="26"/>
        <v>4.2196315983174742E-4</v>
      </c>
      <c r="F884" s="30">
        <f t="shared" si="27"/>
        <v>1.0160366532956679</v>
      </c>
    </row>
    <row r="885" spans="1:6">
      <c r="A885" s="28">
        <v>42888</v>
      </c>
      <c r="B885" s="30">
        <v>2488.5500000000002</v>
      </c>
      <c r="C885" s="30">
        <v>12.5</v>
      </c>
      <c r="D885" s="31">
        <v>595921917085</v>
      </c>
      <c r="E885" s="30">
        <f t="shared" si="26"/>
        <v>4.2196315983174742E-4</v>
      </c>
      <c r="F885" s="30">
        <f t="shared" si="27"/>
        <v>1.050076421399295</v>
      </c>
    </row>
    <row r="886" spans="1:6">
      <c r="A886" s="28">
        <v>42889</v>
      </c>
      <c r="B886" s="30">
        <v>2515.35</v>
      </c>
      <c r="C886" s="30">
        <v>12.5</v>
      </c>
      <c r="D886" s="31">
        <v>595921917085</v>
      </c>
      <c r="E886" s="30">
        <f t="shared" si="26"/>
        <v>4.2196315983174742E-4</v>
      </c>
      <c r="F886" s="30">
        <f t="shared" si="27"/>
        <v>1.0613850340827857</v>
      </c>
    </row>
    <row r="887" spans="1:6">
      <c r="A887" s="28">
        <v>42890</v>
      </c>
      <c r="B887" s="30">
        <v>2511.81</v>
      </c>
      <c r="C887" s="30">
        <v>12.5</v>
      </c>
      <c r="D887" s="31">
        <v>678760110082</v>
      </c>
      <c r="E887" s="30">
        <f t="shared" si="26"/>
        <v>3.704653402743438E-4</v>
      </c>
      <c r="F887" s="30">
        <f t="shared" si="27"/>
        <v>0.93053854635449951</v>
      </c>
    </row>
    <row r="888" spans="1:6">
      <c r="A888" s="28">
        <v>42891</v>
      </c>
      <c r="B888" s="30">
        <v>2686.81</v>
      </c>
      <c r="C888" s="30">
        <v>12.5</v>
      </c>
      <c r="D888" s="31">
        <v>678760110082</v>
      </c>
      <c r="E888" s="30">
        <f t="shared" si="26"/>
        <v>3.704653402743438E-4</v>
      </c>
      <c r="F888" s="30">
        <f t="shared" si="27"/>
        <v>0.99536998090250961</v>
      </c>
    </row>
    <row r="889" spans="1:6">
      <c r="A889" s="28">
        <v>42892</v>
      </c>
      <c r="B889" s="30">
        <v>2863.2</v>
      </c>
      <c r="C889" s="30">
        <v>12.5</v>
      </c>
      <c r="D889" s="31">
        <v>678760110082</v>
      </c>
      <c r="E889" s="30">
        <f t="shared" si="26"/>
        <v>3.704653402743438E-4</v>
      </c>
      <c r="F889" s="30">
        <f t="shared" si="27"/>
        <v>1.0607163622735012</v>
      </c>
    </row>
    <row r="890" spans="1:6">
      <c r="A890" s="28">
        <v>42893</v>
      </c>
      <c r="B890" s="30">
        <v>2732.16</v>
      </c>
      <c r="C890" s="30">
        <v>12.5</v>
      </c>
      <c r="D890" s="31">
        <v>678760110082</v>
      </c>
      <c r="E890" s="30">
        <f t="shared" si="26"/>
        <v>3.704653402743438E-4</v>
      </c>
      <c r="F890" s="30">
        <f t="shared" si="27"/>
        <v>1.012170584083951</v>
      </c>
    </row>
    <row r="891" spans="1:6">
      <c r="A891" s="28">
        <v>42894</v>
      </c>
      <c r="B891" s="30">
        <v>2805.62</v>
      </c>
      <c r="C891" s="30">
        <v>12.5</v>
      </c>
      <c r="D891" s="31">
        <v>678760110082</v>
      </c>
      <c r="E891" s="30">
        <f t="shared" si="26"/>
        <v>3.704653402743438E-4</v>
      </c>
      <c r="F891" s="30">
        <f t="shared" si="27"/>
        <v>1.0393849679805045</v>
      </c>
    </row>
    <row r="892" spans="1:6">
      <c r="A892" s="28">
        <v>42895</v>
      </c>
      <c r="B892" s="30">
        <v>2823.81</v>
      </c>
      <c r="C892" s="30">
        <v>12.5</v>
      </c>
      <c r="D892" s="31">
        <v>678760110082</v>
      </c>
      <c r="E892" s="30">
        <f t="shared" si="26"/>
        <v>3.704653402743438E-4</v>
      </c>
      <c r="F892" s="30">
        <f t="shared" si="27"/>
        <v>1.0461237325200947</v>
      </c>
    </row>
    <row r="893" spans="1:6">
      <c r="A893" s="28">
        <v>42896</v>
      </c>
      <c r="B893" s="30">
        <v>2947.71</v>
      </c>
      <c r="C893" s="30">
        <v>12.5</v>
      </c>
      <c r="D893" s="31">
        <v>678760110082</v>
      </c>
      <c r="E893" s="30">
        <f t="shared" si="26"/>
        <v>3.704653402743438E-4</v>
      </c>
      <c r="F893" s="30">
        <f t="shared" si="27"/>
        <v>1.092024388180086</v>
      </c>
    </row>
    <row r="894" spans="1:6">
      <c r="A894" s="28">
        <v>42897</v>
      </c>
      <c r="B894" s="30">
        <v>2958.11</v>
      </c>
      <c r="C894" s="30">
        <v>12.5</v>
      </c>
      <c r="D894" s="31">
        <v>678760110082</v>
      </c>
      <c r="E894" s="30">
        <f t="shared" si="26"/>
        <v>3.704653402743438E-4</v>
      </c>
      <c r="F894" s="30">
        <f t="shared" si="27"/>
        <v>1.0958772277189393</v>
      </c>
    </row>
    <row r="895" spans="1:6">
      <c r="A895" s="28">
        <v>42898</v>
      </c>
      <c r="B895" s="30">
        <v>2659.63</v>
      </c>
      <c r="C895" s="30">
        <v>12.5</v>
      </c>
      <c r="D895" s="31">
        <v>678760110082</v>
      </c>
      <c r="E895" s="30">
        <f t="shared" si="26"/>
        <v>3.704653402743438E-4</v>
      </c>
      <c r="F895" s="30">
        <f t="shared" si="27"/>
        <v>0.98530073295385301</v>
      </c>
    </row>
    <row r="896" spans="1:6">
      <c r="A896" s="28">
        <v>42899</v>
      </c>
      <c r="B896" s="30">
        <v>2717.02</v>
      </c>
      <c r="C896" s="30">
        <v>12.5</v>
      </c>
      <c r="D896" s="31">
        <v>678760110082</v>
      </c>
      <c r="E896" s="30">
        <f t="shared" si="26"/>
        <v>3.704653402743438E-4</v>
      </c>
      <c r="F896" s="30">
        <f t="shared" si="27"/>
        <v>1.0065617388321977</v>
      </c>
    </row>
    <row r="897" spans="1:6">
      <c r="A897" s="28">
        <v>42900</v>
      </c>
      <c r="B897" s="30">
        <v>2506.37</v>
      </c>
      <c r="C897" s="30">
        <v>12.5</v>
      </c>
      <c r="D897" s="31">
        <v>678760110082</v>
      </c>
      <c r="E897" s="30">
        <f t="shared" si="26"/>
        <v>3.704653402743438E-4</v>
      </c>
      <c r="F897" s="30">
        <f t="shared" si="27"/>
        <v>0.92852321490340706</v>
      </c>
    </row>
    <row r="898" spans="1:6">
      <c r="A898" s="28">
        <v>42901</v>
      </c>
      <c r="B898" s="30">
        <v>2464.58</v>
      </c>
      <c r="C898" s="30">
        <v>12.5</v>
      </c>
      <c r="D898" s="31">
        <v>678760110082</v>
      </c>
      <c r="E898" s="30">
        <f t="shared" ref="E898:E961" si="28">1000000000000*C898*24*60*60/(D898*POWER(2,32))</f>
        <v>3.704653402743438E-4</v>
      </c>
      <c r="F898" s="30">
        <f t="shared" ref="F898:F961" si="29">E898*B898</f>
        <v>0.91304146833334221</v>
      </c>
    </row>
    <row r="899" spans="1:6">
      <c r="A899" s="28">
        <v>42902</v>
      </c>
      <c r="B899" s="30">
        <v>2518.56</v>
      </c>
      <c r="C899" s="30">
        <v>12.5</v>
      </c>
      <c r="D899" s="31">
        <v>678760110082</v>
      </c>
      <c r="E899" s="30">
        <f t="shared" si="28"/>
        <v>3.704653402743438E-4</v>
      </c>
      <c r="F899" s="30">
        <f t="shared" si="29"/>
        <v>0.93303918740135128</v>
      </c>
    </row>
    <row r="900" spans="1:6">
      <c r="A900" s="28">
        <v>42903</v>
      </c>
      <c r="B900" s="30">
        <v>2655.88</v>
      </c>
      <c r="C900" s="30">
        <v>12.5</v>
      </c>
      <c r="D900" s="31">
        <v>678760110082</v>
      </c>
      <c r="E900" s="30">
        <f t="shared" si="28"/>
        <v>3.704653402743438E-4</v>
      </c>
      <c r="F900" s="30">
        <f t="shared" si="29"/>
        <v>0.98391148792782424</v>
      </c>
    </row>
    <row r="901" spans="1:6">
      <c r="A901" s="28">
        <v>42904</v>
      </c>
      <c r="B901" s="30">
        <v>2548.29</v>
      </c>
      <c r="C901" s="30">
        <v>12.5</v>
      </c>
      <c r="D901" s="31">
        <v>711697198173</v>
      </c>
      <c r="E901" s="30">
        <f t="shared" si="28"/>
        <v>3.5332033875037791E-4</v>
      </c>
      <c r="F901" s="30">
        <f t="shared" si="29"/>
        <v>0.90036268603420055</v>
      </c>
    </row>
    <row r="902" spans="1:6">
      <c r="A902" s="28">
        <v>42905</v>
      </c>
      <c r="B902" s="30">
        <v>2589.6</v>
      </c>
      <c r="C902" s="30">
        <v>12.5</v>
      </c>
      <c r="D902" s="31">
        <v>711697198173</v>
      </c>
      <c r="E902" s="30">
        <f t="shared" si="28"/>
        <v>3.5332033875037791E-4</v>
      </c>
      <c r="F902" s="30">
        <f t="shared" si="29"/>
        <v>0.91495834922797858</v>
      </c>
    </row>
    <row r="903" spans="1:6">
      <c r="A903" s="28">
        <v>42906</v>
      </c>
      <c r="B903" s="30">
        <v>2721.79</v>
      </c>
      <c r="C903" s="30">
        <v>12.5</v>
      </c>
      <c r="D903" s="31">
        <v>711697198173</v>
      </c>
      <c r="E903" s="30">
        <f t="shared" si="28"/>
        <v>3.5332033875037791E-4</v>
      </c>
      <c r="F903" s="30">
        <f t="shared" si="29"/>
        <v>0.96166376480739113</v>
      </c>
    </row>
    <row r="904" spans="1:6">
      <c r="A904" s="28">
        <v>42907</v>
      </c>
      <c r="B904" s="30">
        <v>2689.1</v>
      </c>
      <c r="C904" s="30">
        <v>12.5</v>
      </c>
      <c r="D904" s="31">
        <v>711697198173</v>
      </c>
      <c r="E904" s="30">
        <f t="shared" si="28"/>
        <v>3.5332033875037791E-4</v>
      </c>
      <c r="F904" s="30">
        <f t="shared" si="29"/>
        <v>0.95011372293364116</v>
      </c>
    </row>
    <row r="905" spans="1:6">
      <c r="A905" s="28">
        <v>42908</v>
      </c>
      <c r="B905" s="30">
        <v>2705.41</v>
      </c>
      <c r="C905" s="30">
        <v>12.5</v>
      </c>
      <c r="D905" s="31">
        <v>711697198173</v>
      </c>
      <c r="E905" s="30">
        <f t="shared" si="28"/>
        <v>3.5332033875037791E-4</v>
      </c>
      <c r="F905" s="30">
        <f t="shared" si="29"/>
        <v>0.95587637765865985</v>
      </c>
    </row>
    <row r="906" spans="1:6">
      <c r="A906" s="28">
        <v>42909</v>
      </c>
      <c r="B906" s="30">
        <v>2744.91</v>
      </c>
      <c r="C906" s="30">
        <v>12.5</v>
      </c>
      <c r="D906" s="31">
        <v>711697198173</v>
      </c>
      <c r="E906" s="30">
        <f t="shared" si="28"/>
        <v>3.5332033875037791E-4</v>
      </c>
      <c r="F906" s="30">
        <f t="shared" si="29"/>
        <v>0.96983253103929978</v>
      </c>
    </row>
    <row r="907" spans="1:6">
      <c r="A907" s="28">
        <v>42910</v>
      </c>
      <c r="B907" s="30">
        <v>2608.7199999999998</v>
      </c>
      <c r="C907" s="30">
        <v>12.5</v>
      </c>
      <c r="D907" s="31">
        <v>711697198173</v>
      </c>
      <c r="E907" s="30">
        <f t="shared" si="28"/>
        <v>3.5332033875037791E-4</v>
      </c>
      <c r="F907" s="30">
        <f t="shared" si="29"/>
        <v>0.92171383410488583</v>
      </c>
    </row>
    <row r="908" spans="1:6">
      <c r="A908" s="28">
        <v>42911</v>
      </c>
      <c r="B908" s="30">
        <v>2589.41</v>
      </c>
      <c r="C908" s="30">
        <v>12.5</v>
      </c>
      <c r="D908" s="31">
        <v>711697198173</v>
      </c>
      <c r="E908" s="30">
        <f t="shared" si="28"/>
        <v>3.5332033875037791E-4</v>
      </c>
      <c r="F908" s="30">
        <f t="shared" si="29"/>
        <v>0.91489121836361598</v>
      </c>
    </row>
    <row r="909" spans="1:6">
      <c r="A909" s="28">
        <v>42912</v>
      </c>
      <c r="B909" s="30">
        <v>2478.4499999999998</v>
      </c>
      <c r="C909" s="30">
        <v>12.5</v>
      </c>
      <c r="D909" s="31">
        <v>711697198173</v>
      </c>
      <c r="E909" s="30">
        <f t="shared" si="28"/>
        <v>3.5332033875037791E-4</v>
      </c>
      <c r="F909" s="30">
        <f t="shared" si="29"/>
        <v>0.87568679357587409</v>
      </c>
    </row>
    <row r="910" spans="1:6">
      <c r="A910" s="28">
        <v>42913</v>
      </c>
      <c r="B910" s="30">
        <v>2552.4499999999998</v>
      </c>
      <c r="C910" s="30">
        <v>12.5</v>
      </c>
      <c r="D910" s="31">
        <v>711697198173</v>
      </c>
      <c r="E910" s="30">
        <f t="shared" si="28"/>
        <v>3.5332033875037791E-4</v>
      </c>
      <c r="F910" s="30">
        <f t="shared" si="29"/>
        <v>0.90183249864340209</v>
      </c>
    </row>
    <row r="911" spans="1:6">
      <c r="A911" s="28">
        <v>42914</v>
      </c>
      <c r="B911" s="30">
        <v>2574.79</v>
      </c>
      <c r="C911" s="30">
        <v>12.5</v>
      </c>
      <c r="D911" s="31">
        <v>711697198173</v>
      </c>
      <c r="E911" s="30">
        <f t="shared" si="28"/>
        <v>3.5332033875037791E-4</v>
      </c>
      <c r="F911" s="30">
        <f t="shared" si="29"/>
        <v>0.90972567501108548</v>
      </c>
    </row>
    <row r="912" spans="1:6">
      <c r="A912" s="28">
        <v>42915</v>
      </c>
      <c r="B912" s="30">
        <v>2539.3200000000002</v>
      </c>
      <c r="C912" s="30">
        <v>12.5</v>
      </c>
      <c r="D912" s="31">
        <v>711697198173</v>
      </c>
      <c r="E912" s="30">
        <f t="shared" si="28"/>
        <v>3.5332033875037791E-4</v>
      </c>
      <c r="F912" s="30">
        <f t="shared" si="29"/>
        <v>0.89719340259560965</v>
      </c>
    </row>
    <row r="913" spans="1:6">
      <c r="A913" s="28">
        <v>42916</v>
      </c>
      <c r="B913" s="30">
        <v>2480.84</v>
      </c>
      <c r="C913" s="30">
        <v>12.5</v>
      </c>
      <c r="D913" s="31">
        <v>711697198173</v>
      </c>
      <c r="E913" s="30">
        <f t="shared" si="28"/>
        <v>3.5332033875037791E-4</v>
      </c>
      <c r="F913" s="30">
        <f t="shared" si="29"/>
        <v>0.87653122918548754</v>
      </c>
    </row>
    <row r="914" spans="1:6">
      <c r="A914" s="28">
        <v>42917</v>
      </c>
      <c r="B914" s="30">
        <v>2434.5500000000002</v>
      </c>
      <c r="C914" s="30">
        <v>12.5</v>
      </c>
      <c r="D914" s="31">
        <v>711697198173</v>
      </c>
      <c r="E914" s="30">
        <f t="shared" si="28"/>
        <v>3.5332033875037791E-4</v>
      </c>
      <c r="F914" s="30">
        <f t="shared" si="29"/>
        <v>0.86017603070473259</v>
      </c>
    </row>
    <row r="915" spans="1:6">
      <c r="A915" s="28">
        <v>42918</v>
      </c>
      <c r="B915" s="30">
        <v>2506.4699999999998</v>
      </c>
      <c r="C915" s="30">
        <v>12.5</v>
      </c>
      <c r="D915" s="31">
        <v>708659466230</v>
      </c>
      <c r="E915" s="30">
        <f t="shared" si="28"/>
        <v>3.5483487786299773E-4</v>
      </c>
      <c r="F915" s="30">
        <f t="shared" si="29"/>
        <v>0.88938297631726781</v>
      </c>
    </row>
    <row r="916" spans="1:6">
      <c r="A916" s="28">
        <v>42919</v>
      </c>
      <c r="B916" s="30">
        <v>2564.06</v>
      </c>
      <c r="C916" s="30">
        <v>12.5</v>
      </c>
      <c r="D916" s="31">
        <v>708659466230</v>
      </c>
      <c r="E916" s="30">
        <f t="shared" si="28"/>
        <v>3.5483487786299773E-4</v>
      </c>
      <c r="F916" s="30">
        <f t="shared" si="29"/>
        <v>0.90981791693339797</v>
      </c>
    </row>
    <row r="917" spans="1:6">
      <c r="A917" s="28">
        <v>42920</v>
      </c>
      <c r="B917" s="30">
        <v>2601.64</v>
      </c>
      <c r="C917" s="30">
        <v>12.5</v>
      </c>
      <c r="D917" s="31">
        <v>708659466230</v>
      </c>
      <c r="E917" s="30">
        <f t="shared" si="28"/>
        <v>3.5483487786299773E-4</v>
      </c>
      <c r="F917" s="30">
        <f t="shared" si="29"/>
        <v>0.92315261164348938</v>
      </c>
    </row>
    <row r="918" spans="1:6">
      <c r="A918" s="28">
        <v>42921</v>
      </c>
      <c r="B918" s="30">
        <v>2601.9899999999998</v>
      </c>
      <c r="C918" s="30">
        <v>12.5</v>
      </c>
      <c r="D918" s="31">
        <v>708659466230</v>
      </c>
      <c r="E918" s="30">
        <f t="shared" si="28"/>
        <v>3.5483487786299773E-4</v>
      </c>
      <c r="F918" s="30">
        <f t="shared" si="29"/>
        <v>0.9232768038507414</v>
      </c>
    </row>
    <row r="919" spans="1:6">
      <c r="A919" s="28">
        <v>42922</v>
      </c>
      <c r="B919" s="30">
        <v>2608.56</v>
      </c>
      <c r="C919" s="30">
        <v>12.5</v>
      </c>
      <c r="D919" s="31">
        <v>708659466230</v>
      </c>
      <c r="E919" s="30">
        <f t="shared" si="28"/>
        <v>3.5483487786299773E-4</v>
      </c>
      <c r="F919" s="30">
        <f t="shared" si="29"/>
        <v>0.92560806899830139</v>
      </c>
    </row>
    <row r="920" spans="1:6">
      <c r="A920" s="28">
        <v>42923</v>
      </c>
      <c r="B920" s="30">
        <v>2518.66</v>
      </c>
      <c r="C920" s="30">
        <v>12.5</v>
      </c>
      <c r="D920" s="31">
        <v>708659466230</v>
      </c>
      <c r="E920" s="30">
        <f t="shared" si="28"/>
        <v>3.5483487786299773E-4</v>
      </c>
      <c r="F920" s="30">
        <f t="shared" si="29"/>
        <v>0.89370841347841778</v>
      </c>
    </row>
    <row r="921" spans="1:6">
      <c r="A921" s="28">
        <v>42924</v>
      </c>
      <c r="B921" s="30">
        <v>2571.34</v>
      </c>
      <c r="C921" s="30">
        <v>12.5</v>
      </c>
      <c r="D921" s="31">
        <v>708659466230</v>
      </c>
      <c r="E921" s="30">
        <f t="shared" si="28"/>
        <v>3.5483487786299773E-4</v>
      </c>
      <c r="F921" s="30">
        <f t="shared" si="29"/>
        <v>0.91240111484424069</v>
      </c>
    </row>
    <row r="922" spans="1:6">
      <c r="A922" s="28">
        <v>42925</v>
      </c>
      <c r="B922" s="30">
        <v>2518.44</v>
      </c>
      <c r="C922" s="30">
        <v>12.5</v>
      </c>
      <c r="D922" s="31">
        <v>708659466230</v>
      </c>
      <c r="E922" s="30">
        <f t="shared" si="28"/>
        <v>3.5483487786299773E-4</v>
      </c>
      <c r="F922" s="30">
        <f t="shared" si="29"/>
        <v>0.89363034980528799</v>
      </c>
    </row>
    <row r="923" spans="1:6">
      <c r="A923" s="28">
        <v>42926</v>
      </c>
      <c r="B923" s="30">
        <v>2372.56</v>
      </c>
      <c r="C923" s="30">
        <v>12.5</v>
      </c>
      <c r="D923" s="31">
        <v>708659466230</v>
      </c>
      <c r="E923" s="30">
        <f t="shared" si="28"/>
        <v>3.5483487786299773E-4</v>
      </c>
      <c r="F923" s="30">
        <f t="shared" si="29"/>
        <v>0.84186703782263383</v>
      </c>
    </row>
    <row r="924" spans="1:6">
      <c r="A924" s="28">
        <v>42927</v>
      </c>
      <c r="B924" s="30">
        <v>2337.79</v>
      </c>
      <c r="C924" s="30">
        <v>12.5</v>
      </c>
      <c r="D924" s="31">
        <v>708659466230</v>
      </c>
      <c r="E924" s="30">
        <f t="shared" si="28"/>
        <v>3.5483487786299773E-4</v>
      </c>
      <c r="F924" s="30">
        <f t="shared" si="29"/>
        <v>0.82952942911933747</v>
      </c>
    </row>
    <row r="925" spans="1:6">
      <c r="A925" s="28">
        <v>42928</v>
      </c>
      <c r="B925" s="30">
        <v>2398.84</v>
      </c>
      <c r="C925" s="30">
        <v>12.5</v>
      </c>
      <c r="D925" s="31">
        <v>708659466230</v>
      </c>
      <c r="E925" s="30">
        <f t="shared" si="28"/>
        <v>3.5483487786299773E-4</v>
      </c>
      <c r="F925" s="30">
        <f t="shared" si="29"/>
        <v>0.85119209841287358</v>
      </c>
    </row>
    <row r="926" spans="1:6">
      <c r="A926" s="28">
        <v>42929</v>
      </c>
      <c r="B926" s="30">
        <v>2357.9</v>
      </c>
      <c r="C926" s="30">
        <v>12.5</v>
      </c>
      <c r="D926" s="31">
        <v>708659466230</v>
      </c>
      <c r="E926" s="30">
        <f t="shared" si="28"/>
        <v>3.5483487786299773E-4</v>
      </c>
      <c r="F926" s="30">
        <f t="shared" si="29"/>
        <v>0.83666515851316237</v>
      </c>
    </row>
    <row r="927" spans="1:6">
      <c r="A927" s="28">
        <v>42930</v>
      </c>
      <c r="B927" s="30">
        <v>2233.34</v>
      </c>
      <c r="C927" s="30">
        <v>12.5</v>
      </c>
      <c r="D927" s="31">
        <v>804525194568</v>
      </c>
      <c r="E927" s="30">
        <f t="shared" si="28"/>
        <v>3.1255341267615895E-4</v>
      </c>
      <c r="F927" s="30">
        <f t="shared" si="29"/>
        <v>0.69803803866617287</v>
      </c>
    </row>
    <row r="928" spans="1:6">
      <c r="A928" s="28">
        <v>42931</v>
      </c>
      <c r="B928" s="30">
        <v>1998.86</v>
      </c>
      <c r="C928" s="30">
        <v>12.5</v>
      </c>
      <c r="D928" s="31">
        <v>804525194568</v>
      </c>
      <c r="E928" s="30">
        <f t="shared" si="28"/>
        <v>3.1255341267615895E-4</v>
      </c>
      <c r="F928" s="30">
        <f t="shared" si="29"/>
        <v>0.62475051446186702</v>
      </c>
    </row>
    <row r="929" spans="1:6">
      <c r="A929" s="28">
        <v>42932</v>
      </c>
      <c r="B929" s="30">
        <v>1929.82</v>
      </c>
      <c r="C929" s="30">
        <v>12.5</v>
      </c>
      <c r="D929" s="31">
        <v>804525194568</v>
      </c>
      <c r="E929" s="30">
        <f t="shared" si="28"/>
        <v>3.1255341267615895E-4</v>
      </c>
      <c r="F929" s="30">
        <f t="shared" si="29"/>
        <v>0.60317182685070503</v>
      </c>
    </row>
    <row r="930" spans="1:6">
      <c r="A930" s="28">
        <v>42933</v>
      </c>
      <c r="B930" s="30">
        <v>2228.41</v>
      </c>
      <c r="C930" s="30">
        <v>12.5</v>
      </c>
      <c r="D930" s="31">
        <v>804525194568</v>
      </c>
      <c r="E930" s="30">
        <f t="shared" si="28"/>
        <v>3.1255341267615895E-4</v>
      </c>
      <c r="F930" s="30">
        <f t="shared" si="29"/>
        <v>0.69649715034167936</v>
      </c>
    </row>
    <row r="931" spans="1:6">
      <c r="A931" s="28">
        <v>42934</v>
      </c>
      <c r="B931" s="30">
        <v>2318.88</v>
      </c>
      <c r="C931" s="30">
        <v>12.5</v>
      </c>
      <c r="D931" s="31">
        <v>804525194568</v>
      </c>
      <c r="E931" s="30">
        <f t="shared" si="28"/>
        <v>3.1255341267615895E-4</v>
      </c>
      <c r="F931" s="30">
        <f t="shared" si="29"/>
        <v>0.72477385758649149</v>
      </c>
    </row>
    <row r="932" spans="1:6">
      <c r="A932" s="28">
        <v>42935</v>
      </c>
      <c r="B932" s="30">
        <v>2273.4299999999998</v>
      </c>
      <c r="C932" s="30">
        <v>12.5</v>
      </c>
      <c r="D932" s="31">
        <v>804525194568</v>
      </c>
      <c r="E932" s="30">
        <f t="shared" si="28"/>
        <v>3.1255341267615895E-4</v>
      </c>
      <c r="F932" s="30">
        <f t="shared" si="29"/>
        <v>0.71056830498035994</v>
      </c>
    </row>
    <row r="933" spans="1:6">
      <c r="A933" s="28">
        <v>42936</v>
      </c>
      <c r="B933" s="30">
        <v>2817.6</v>
      </c>
      <c r="C933" s="30">
        <v>12.5</v>
      </c>
      <c r="D933" s="31">
        <v>804525194568</v>
      </c>
      <c r="E933" s="30">
        <f t="shared" si="28"/>
        <v>3.1255341267615895E-4</v>
      </c>
      <c r="F933" s="30">
        <f t="shared" si="29"/>
        <v>0.88065049555634545</v>
      </c>
    </row>
    <row r="934" spans="1:6">
      <c r="A934" s="28">
        <v>42937</v>
      </c>
      <c r="B934" s="30">
        <v>2667.76</v>
      </c>
      <c r="C934" s="30">
        <v>12.5</v>
      </c>
      <c r="D934" s="31">
        <v>804525194568</v>
      </c>
      <c r="E934" s="30">
        <f t="shared" si="28"/>
        <v>3.1255341267615895E-4</v>
      </c>
      <c r="F934" s="30">
        <f t="shared" si="29"/>
        <v>0.83381749220094992</v>
      </c>
    </row>
    <row r="935" spans="1:6">
      <c r="A935" s="28">
        <v>42938</v>
      </c>
      <c r="B935" s="30">
        <v>2810.12</v>
      </c>
      <c r="C935" s="30">
        <v>12.5</v>
      </c>
      <c r="D935" s="31">
        <v>804525194568</v>
      </c>
      <c r="E935" s="30">
        <f t="shared" si="28"/>
        <v>3.1255341267615895E-4</v>
      </c>
      <c r="F935" s="30">
        <f t="shared" si="29"/>
        <v>0.87831259602952771</v>
      </c>
    </row>
    <row r="936" spans="1:6">
      <c r="A936" s="28">
        <v>42939</v>
      </c>
      <c r="B936" s="30">
        <v>2730.4</v>
      </c>
      <c r="C936" s="30">
        <v>12.5</v>
      </c>
      <c r="D936" s="31">
        <v>804525194568</v>
      </c>
      <c r="E936" s="30">
        <f t="shared" si="28"/>
        <v>3.1255341267615895E-4</v>
      </c>
      <c r="F936" s="30">
        <f t="shared" si="29"/>
        <v>0.85339583797098439</v>
      </c>
    </row>
    <row r="937" spans="1:6">
      <c r="A937" s="28">
        <v>42940</v>
      </c>
      <c r="B937" s="30">
        <v>2754.86</v>
      </c>
      <c r="C937" s="30">
        <v>12.5</v>
      </c>
      <c r="D937" s="31">
        <v>804525194568</v>
      </c>
      <c r="E937" s="30">
        <f t="shared" si="28"/>
        <v>3.1255341267615895E-4</v>
      </c>
      <c r="F937" s="30">
        <f t="shared" si="29"/>
        <v>0.86104089444504328</v>
      </c>
    </row>
    <row r="938" spans="1:6">
      <c r="A938" s="28">
        <v>42941</v>
      </c>
      <c r="B938" s="30">
        <v>2576.48</v>
      </c>
      <c r="C938" s="30">
        <v>12.5</v>
      </c>
      <c r="D938" s="31">
        <v>804525194568</v>
      </c>
      <c r="E938" s="30">
        <f t="shared" si="28"/>
        <v>3.1255341267615895E-4</v>
      </c>
      <c r="F938" s="30">
        <f t="shared" si="29"/>
        <v>0.80528761669186999</v>
      </c>
    </row>
    <row r="939" spans="1:6">
      <c r="A939" s="28">
        <v>42942</v>
      </c>
      <c r="B939" s="30">
        <v>2529.4499999999998</v>
      </c>
      <c r="C939" s="30">
        <v>12.5</v>
      </c>
      <c r="D939" s="31">
        <v>804525194568</v>
      </c>
      <c r="E939" s="30">
        <f t="shared" si="28"/>
        <v>3.1255341267615895E-4</v>
      </c>
      <c r="F939" s="30">
        <f t="shared" si="29"/>
        <v>0.79058822969371023</v>
      </c>
    </row>
    <row r="940" spans="1:6">
      <c r="A940" s="28">
        <v>42943</v>
      </c>
      <c r="B940" s="30">
        <v>2671.78</v>
      </c>
      <c r="C940" s="30">
        <v>12.5</v>
      </c>
      <c r="D940" s="31">
        <v>860221984436</v>
      </c>
      <c r="E940" s="30">
        <f t="shared" si="28"/>
        <v>2.9231651794047755E-4</v>
      </c>
      <c r="F940" s="30">
        <f t="shared" si="29"/>
        <v>0.78100542630300918</v>
      </c>
    </row>
    <row r="941" spans="1:6">
      <c r="A941" s="28">
        <v>42944</v>
      </c>
      <c r="B941" s="30">
        <v>2809.01</v>
      </c>
      <c r="C941" s="30">
        <v>12.5</v>
      </c>
      <c r="D941" s="31">
        <v>860221984436</v>
      </c>
      <c r="E941" s="30">
        <f t="shared" si="28"/>
        <v>2.9231651794047755E-4</v>
      </c>
      <c r="F941" s="30">
        <f t="shared" si="29"/>
        <v>0.82112002205998091</v>
      </c>
    </row>
    <row r="942" spans="1:6">
      <c r="A942" s="28">
        <v>42945</v>
      </c>
      <c r="B942" s="30">
        <v>2726.45</v>
      </c>
      <c r="C942" s="30">
        <v>12.5</v>
      </c>
      <c r="D942" s="31">
        <v>860221984436</v>
      </c>
      <c r="E942" s="30">
        <f t="shared" si="28"/>
        <v>2.9231651794047755E-4</v>
      </c>
      <c r="F942" s="30">
        <f t="shared" si="29"/>
        <v>0.79698637033881492</v>
      </c>
    </row>
    <row r="943" spans="1:6">
      <c r="A943" s="28">
        <v>42946</v>
      </c>
      <c r="B943" s="30">
        <v>2757.18</v>
      </c>
      <c r="C943" s="30">
        <v>12.5</v>
      </c>
      <c r="D943" s="31">
        <v>860221984436</v>
      </c>
      <c r="E943" s="30">
        <f t="shared" si="28"/>
        <v>2.9231651794047755E-4</v>
      </c>
      <c r="F943" s="30">
        <f t="shared" si="29"/>
        <v>0.80596925693512589</v>
      </c>
    </row>
    <row r="944" spans="1:6">
      <c r="A944" s="28">
        <v>42947</v>
      </c>
      <c r="B944" s="30">
        <v>2875.34</v>
      </c>
      <c r="C944" s="30">
        <v>12.5</v>
      </c>
      <c r="D944" s="31">
        <v>860221984436</v>
      </c>
      <c r="E944" s="30">
        <f t="shared" si="28"/>
        <v>2.9231651794047755E-4</v>
      </c>
      <c r="F944" s="30">
        <f t="shared" si="29"/>
        <v>0.84050937669497272</v>
      </c>
    </row>
    <row r="945" spans="1:6">
      <c r="A945" s="28">
        <v>42948</v>
      </c>
      <c r="B945" s="30">
        <v>2718.26</v>
      </c>
      <c r="C945" s="30">
        <v>12.5</v>
      </c>
      <c r="D945" s="31">
        <v>860221984436</v>
      </c>
      <c r="E945" s="30">
        <f t="shared" si="28"/>
        <v>2.9231651794047755E-4</v>
      </c>
      <c r="F945" s="30">
        <f t="shared" si="29"/>
        <v>0.79459229805688258</v>
      </c>
    </row>
    <row r="946" spans="1:6">
      <c r="A946" s="28">
        <v>42949</v>
      </c>
      <c r="B946" s="30">
        <v>2710.67</v>
      </c>
      <c r="C946" s="30">
        <v>12.5</v>
      </c>
      <c r="D946" s="31">
        <v>860221984436</v>
      </c>
      <c r="E946" s="30">
        <f t="shared" si="28"/>
        <v>2.9231651794047755E-4</v>
      </c>
      <c r="F946" s="30">
        <f t="shared" si="29"/>
        <v>0.79237361568571429</v>
      </c>
    </row>
    <row r="947" spans="1:6">
      <c r="A947" s="28">
        <v>42950</v>
      </c>
      <c r="B947" s="30">
        <v>2804.73</v>
      </c>
      <c r="C947" s="30">
        <v>12.5</v>
      </c>
      <c r="D947" s="31">
        <v>860221984436</v>
      </c>
      <c r="E947" s="30">
        <f t="shared" si="28"/>
        <v>2.9231651794047755E-4</v>
      </c>
      <c r="F947" s="30">
        <f t="shared" si="29"/>
        <v>0.81986890736319562</v>
      </c>
    </row>
    <row r="948" spans="1:6">
      <c r="A948" s="28">
        <v>42951</v>
      </c>
      <c r="B948" s="30">
        <v>2895.89</v>
      </c>
      <c r="C948" s="30">
        <v>12.5</v>
      </c>
      <c r="D948" s="31">
        <v>860221984436</v>
      </c>
      <c r="E948" s="30">
        <f t="shared" si="28"/>
        <v>2.9231651794047755E-4</v>
      </c>
      <c r="F948" s="30">
        <f t="shared" si="29"/>
        <v>0.84651648113864952</v>
      </c>
    </row>
    <row r="949" spans="1:6">
      <c r="A949" s="28">
        <v>42952</v>
      </c>
      <c r="B949" s="30">
        <v>3252.91</v>
      </c>
      <c r="C949" s="30">
        <v>12.5</v>
      </c>
      <c r="D949" s="31">
        <v>860221984436</v>
      </c>
      <c r="E949" s="30">
        <f t="shared" si="28"/>
        <v>2.9231651794047755E-4</v>
      </c>
      <c r="F949" s="30">
        <f t="shared" si="29"/>
        <v>0.95087932437375877</v>
      </c>
    </row>
    <row r="950" spans="1:6">
      <c r="A950" s="28">
        <v>42953</v>
      </c>
      <c r="B950" s="30">
        <v>3213.94</v>
      </c>
      <c r="C950" s="30">
        <v>12.5</v>
      </c>
      <c r="D950" s="31">
        <v>860221984436</v>
      </c>
      <c r="E950" s="30">
        <f t="shared" si="28"/>
        <v>2.9231651794047755E-4</v>
      </c>
      <c r="F950" s="30">
        <f t="shared" si="29"/>
        <v>0.93948774966961845</v>
      </c>
    </row>
    <row r="951" spans="1:6">
      <c r="A951" s="28">
        <v>42954</v>
      </c>
      <c r="B951" s="30">
        <v>3378.94</v>
      </c>
      <c r="C951" s="30">
        <v>12.5</v>
      </c>
      <c r="D951" s="31">
        <v>860221984436</v>
      </c>
      <c r="E951" s="30">
        <f t="shared" si="28"/>
        <v>2.9231651794047755E-4</v>
      </c>
      <c r="F951" s="30">
        <f t="shared" si="29"/>
        <v>0.98771997512979726</v>
      </c>
    </row>
    <row r="952" spans="1:6">
      <c r="A952" s="28">
        <v>42955</v>
      </c>
      <c r="B952" s="30">
        <v>3419.94</v>
      </c>
      <c r="C952" s="30">
        <v>12.5</v>
      </c>
      <c r="D952" s="31">
        <v>860221984436</v>
      </c>
      <c r="E952" s="30">
        <f t="shared" si="28"/>
        <v>2.9231651794047755E-4</v>
      </c>
      <c r="F952" s="30">
        <f t="shared" si="29"/>
        <v>0.99970495236535684</v>
      </c>
    </row>
    <row r="953" spans="1:6">
      <c r="A953" s="28">
        <v>42956</v>
      </c>
      <c r="B953" s="30">
        <v>3342.47</v>
      </c>
      <c r="C953" s="30">
        <v>12.5</v>
      </c>
      <c r="D953" s="31">
        <v>923233068448</v>
      </c>
      <c r="E953" s="30">
        <f t="shared" si="28"/>
        <v>2.7236578036453016E-4</v>
      </c>
      <c r="F953" s="30">
        <f t="shared" si="29"/>
        <v>0.91037444989503102</v>
      </c>
    </row>
    <row r="954" spans="1:6">
      <c r="A954" s="28">
        <v>42957</v>
      </c>
      <c r="B954" s="30">
        <v>3381.28</v>
      </c>
      <c r="C954" s="30">
        <v>12.5</v>
      </c>
      <c r="D954" s="31">
        <v>923233068448</v>
      </c>
      <c r="E954" s="30">
        <f t="shared" si="28"/>
        <v>2.7236578036453016E-4</v>
      </c>
      <c r="F954" s="30">
        <f t="shared" si="29"/>
        <v>0.92094496583097862</v>
      </c>
    </row>
    <row r="955" spans="1:6">
      <c r="A955" s="28">
        <v>42958</v>
      </c>
      <c r="B955" s="30">
        <v>3650.62</v>
      </c>
      <c r="C955" s="30">
        <v>12.5</v>
      </c>
      <c r="D955" s="31">
        <v>923233068448</v>
      </c>
      <c r="E955" s="30">
        <f t="shared" si="28"/>
        <v>2.7236578036453016E-4</v>
      </c>
      <c r="F955" s="30">
        <f t="shared" si="29"/>
        <v>0.99430396511436103</v>
      </c>
    </row>
    <row r="956" spans="1:6">
      <c r="A956" s="28">
        <v>42959</v>
      </c>
      <c r="B956" s="30">
        <v>3884.71</v>
      </c>
      <c r="C956" s="30">
        <v>12.5</v>
      </c>
      <c r="D956" s="31">
        <v>923233068448</v>
      </c>
      <c r="E956" s="30">
        <f t="shared" si="28"/>
        <v>2.7236578036453016E-4</v>
      </c>
      <c r="F956" s="30">
        <f t="shared" si="29"/>
        <v>1.058062070639894</v>
      </c>
    </row>
    <row r="957" spans="1:6">
      <c r="A957" s="28">
        <v>42960</v>
      </c>
      <c r="B957" s="30">
        <v>4073.26</v>
      </c>
      <c r="C957" s="30">
        <v>12.5</v>
      </c>
      <c r="D957" s="31">
        <v>923233068448</v>
      </c>
      <c r="E957" s="30">
        <f t="shared" si="28"/>
        <v>2.7236578036453016E-4</v>
      </c>
      <c r="F957" s="30">
        <f t="shared" si="29"/>
        <v>1.1094166385276261</v>
      </c>
    </row>
    <row r="958" spans="1:6">
      <c r="A958" s="28">
        <v>42961</v>
      </c>
      <c r="B958" s="30">
        <v>4325.13</v>
      </c>
      <c r="C958" s="30">
        <v>12.5</v>
      </c>
      <c r="D958" s="31">
        <v>923233068448</v>
      </c>
      <c r="E958" s="30">
        <f t="shared" si="28"/>
        <v>2.7236578036453016E-4</v>
      </c>
      <c r="F958" s="30">
        <f t="shared" si="29"/>
        <v>1.1780174076280403</v>
      </c>
    </row>
    <row r="959" spans="1:6">
      <c r="A959" s="28">
        <v>42962</v>
      </c>
      <c r="B959" s="30">
        <v>4181.93</v>
      </c>
      <c r="C959" s="30">
        <v>12.5</v>
      </c>
      <c r="D959" s="31">
        <v>923233068448</v>
      </c>
      <c r="E959" s="30">
        <f t="shared" si="28"/>
        <v>2.7236578036453016E-4</v>
      </c>
      <c r="F959" s="30">
        <f t="shared" si="29"/>
        <v>1.1390146278798396</v>
      </c>
    </row>
    <row r="960" spans="1:6">
      <c r="A960" s="28">
        <v>42963</v>
      </c>
      <c r="B960" s="30">
        <v>4376.63</v>
      </c>
      <c r="C960" s="30">
        <v>12.5</v>
      </c>
      <c r="D960" s="31">
        <v>923233068448</v>
      </c>
      <c r="E960" s="30">
        <f t="shared" si="28"/>
        <v>2.7236578036453016E-4</v>
      </c>
      <c r="F960" s="30">
        <f t="shared" si="29"/>
        <v>1.1920442453168136</v>
      </c>
    </row>
    <row r="961" spans="1:6">
      <c r="A961" s="28">
        <v>42964</v>
      </c>
      <c r="B961" s="30">
        <v>4331.6899999999996</v>
      </c>
      <c r="C961" s="30">
        <v>12.5</v>
      </c>
      <c r="D961" s="31">
        <v>923233068448</v>
      </c>
      <c r="E961" s="30">
        <f t="shared" si="28"/>
        <v>2.7236578036453016E-4</v>
      </c>
      <c r="F961" s="30">
        <f t="shared" si="29"/>
        <v>1.1798041271472315</v>
      </c>
    </row>
    <row r="962" spans="1:6">
      <c r="A962" s="28">
        <v>42965</v>
      </c>
      <c r="B962" s="30">
        <v>4160.62</v>
      </c>
      <c r="C962" s="30">
        <v>12.5</v>
      </c>
      <c r="D962" s="31">
        <v>923233068448</v>
      </c>
      <c r="E962" s="30">
        <f t="shared" ref="E962:E1025" si="30">1000000000000*C962*24*60*60/(D962*POWER(2,32))</f>
        <v>2.7236578036453016E-4</v>
      </c>
      <c r="F962" s="30">
        <f t="shared" ref="F962:F1025" si="31">E962*B962</f>
        <v>1.1332105131002714</v>
      </c>
    </row>
    <row r="963" spans="1:6">
      <c r="A963" s="28">
        <v>42966</v>
      </c>
      <c r="B963" s="30">
        <v>4193.7</v>
      </c>
      <c r="C963" s="30">
        <v>12.5</v>
      </c>
      <c r="D963" s="31">
        <v>923233068448</v>
      </c>
      <c r="E963" s="30">
        <f t="shared" si="30"/>
        <v>2.7236578036453016E-4</v>
      </c>
      <c r="F963" s="30">
        <f t="shared" si="31"/>
        <v>1.14222037311473</v>
      </c>
    </row>
    <row r="964" spans="1:6">
      <c r="A964" s="28">
        <v>42967</v>
      </c>
      <c r="B964" s="30">
        <v>4087.66</v>
      </c>
      <c r="C964" s="30">
        <v>12.5</v>
      </c>
      <c r="D964" s="31">
        <v>923233068448</v>
      </c>
      <c r="E964" s="30">
        <f t="shared" si="30"/>
        <v>2.7236578036453016E-4</v>
      </c>
      <c r="F964" s="30">
        <f t="shared" si="31"/>
        <v>1.1133387057648754</v>
      </c>
    </row>
    <row r="965" spans="1:6">
      <c r="A965" s="28">
        <v>42968</v>
      </c>
      <c r="B965" s="30">
        <v>4001.74</v>
      </c>
      <c r="C965" s="30">
        <v>12.5</v>
      </c>
      <c r="D965" s="31">
        <v>923233068448</v>
      </c>
      <c r="E965" s="30">
        <f t="shared" si="30"/>
        <v>2.7236578036453016E-4</v>
      </c>
      <c r="F965" s="30">
        <f t="shared" si="31"/>
        <v>1.0899370379159548</v>
      </c>
    </row>
    <row r="966" spans="1:6">
      <c r="A966" s="28">
        <v>42969</v>
      </c>
      <c r="B966" s="30">
        <v>4100.5200000000004</v>
      </c>
      <c r="C966" s="30">
        <v>12.5</v>
      </c>
      <c r="D966" s="31">
        <v>923233068448</v>
      </c>
      <c r="E966" s="30">
        <f t="shared" si="30"/>
        <v>2.7236578036453016E-4</v>
      </c>
      <c r="F966" s="30">
        <f t="shared" si="31"/>
        <v>1.1168413297003632</v>
      </c>
    </row>
    <row r="967" spans="1:6">
      <c r="A967" s="28">
        <v>42970</v>
      </c>
      <c r="B967" s="30">
        <v>4151.5200000000004</v>
      </c>
      <c r="C967" s="30">
        <v>12.5</v>
      </c>
      <c r="D967" s="31">
        <v>923233068448</v>
      </c>
      <c r="E967" s="30">
        <f t="shared" si="30"/>
        <v>2.7236578036453016E-4</v>
      </c>
      <c r="F967" s="30">
        <f t="shared" si="31"/>
        <v>1.1307319844989543</v>
      </c>
    </row>
    <row r="968" spans="1:6">
      <c r="A968" s="28">
        <v>42971</v>
      </c>
      <c r="B968" s="30">
        <v>4334.68</v>
      </c>
      <c r="C968" s="30">
        <v>12.5</v>
      </c>
      <c r="D968" s="31">
        <v>888171856257</v>
      </c>
      <c r="E968" s="30">
        <f t="shared" si="30"/>
        <v>2.8311761217686903E-4</v>
      </c>
      <c r="F968" s="30">
        <f t="shared" si="31"/>
        <v>1.2272242511508307</v>
      </c>
    </row>
    <row r="969" spans="1:6">
      <c r="A969" s="28">
        <v>42972</v>
      </c>
      <c r="B969" s="30">
        <v>4371.6000000000004</v>
      </c>
      <c r="C969" s="30">
        <v>12.5</v>
      </c>
      <c r="D969" s="31">
        <v>888171856257</v>
      </c>
      <c r="E969" s="30">
        <f t="shared" si="30"/>
        <v>2.8311761217686903E-4</v>
      </c>
      <c r="F969" s="30">
        <f t="shared" si="31"/>
        <v>1.2376769533924008</v>
      </c>
    </row>
    <row r="970" spans="1:6">
      <c r="A970" s="28">
        <v>42973</v>
      </c>
      <c r="B970" s="30">
        <v>4352.3999999999996</v>
      </c>
      <c r="C970" s="30">
        <v>12.5</v>
      </c>
      <c r="D970" s="31">
        <v>888171856257</v>
      </c>
      <c r="E970" s="30">
        <f t="shared" si="30"/>
        <v>2.8311761217686903E-4</v>
      </c>
      <c r="F970" s="30">
        <f t="shared" si="31"/>
        <v>1.2322410952386047</v>
      </c>
    </row>
    <row r="971" spans="1:6">
      <c r="A971" s="28">
        <v>42974</v>
      </c>
      <c r="B971" s="30">
        <v>4382.88</v>
      </c>
      <c r="C971" s="30">
        <v>12.5</v>
      </c>
      <c r="D971" s="31">
        <v>888171856257</v>
      </c>
      <c r="E971" s="30">
        <f t="shared" si="30"/>
        <v>2.8311761217686903E-4</v>
      </c>
      <c r="F971" s="30">
        <f t="shared" si="31"/>
        <v>1.2408705200577557</v>
      </c>
    </row>
    <row r="972" spans="1:6">
      <c r="A972" s="28">
        <v>42975</v>
      </c>
      <c r="B972" s="30">
        <v>4382.66</v>
      </c>
      <c r="C972" s="30">
        <v>12.5</v>
      </c>
      <c r="D972" s="31">
        <v>888171856257</v>
      </c>
      <c r="E972" s="30">
        <f t="shared" si="30"/>
        <v>2.8311761217686903E-4</v>
      </c>
      <c r="F972" s="30">
        <f t="shared" si="31"/>
        <v>1.2408082341830768</v>
      </c>
    </row>
    <row r="973" spans="1:6">
      <c r="A973" s="28">
        <v>42976</v>
      </c>
      <c r="B973" s="30">
        <v>4579.0200000000004</v>
      </c>
      <c r="C973" s="30">
        <v>12.5</v>
      </c>
      <c r="D973" s="31">
        <v>888171856257</v>
      </c>
      <c r="E973" s="30">
        <f t="shared" si="30"/>
        <v>2.8311761217686903E-4</v>
      </c>
      <c r="F973" s="30">
        <f t="shared" si="31"/>
        <v>1.2964012085101269</v>
      </c>
    </row>
    <row r="974" spans="1:6">
      <c r="A974" s="28">
        <v>42977</v>
      </c>
      <c r="B974" s="30">
        <v>4565.3</v>
      </c>
      <c r="C974" s="30">
        <v>12.5</v>
      </c>
      <c r="D974" s="31">
        <v>888171856257</v>
      </c>
      <c r="E974" s="30">
        <f t="shared" si="30"/>
        <v>2.8311761217686903E-4</v>
      </c>
      <c r="F974" s="30">
        <f t="shared" si="31"/>
        <v>1.2925168348710603</v>
      </c>
    </row>
    <row r="975" spans="1:6">
      <c r="A975" s="28">
        <v>42978</v>
      </c>
      <c r="B975" s="30">
        <v>4703.3900000000003</v>
      </c>
      <c r="C975" s="30">
        <v>12.5</v>
      </c>
      <c r="D975" s="31">
        <v>888171856257</v>
      </c>
      <c r="E975" s="30">
        <f t="shared" si="30"/>
        <v>2.8311761217686903E-4</v>
      </c>
      <c r="F975" s="30">
        <f t="shared" si="31"/>
        <v>1.3316125459365642</v>
      </c>
    </row>
    <row r="976" spans="1:6">
      <c r="A976" s="28">
        <v>42979</v>
      </c>
      <c r="B976" s="30">
        <v>4892.01</v>
      </c>
      <c r="C976" s="30">
        <v>12.5</v>
      </c>
      <c r="D976" s="31">
        <v>888171856257</v>
      </c>
      <c r="E976" s="30">
        <f t="shared" si="30"/>
        <v>2.8311761217686903E-4</v>
      </c>
      <c r="F976" s="30">
        <f t="shared" si="31"/>
        <v>1.3850141899453652</v>
      </c>
    </row>
    <row r="977" spans="1:6">
      <c r="A977" s="28">
        <v>42980</v>
      </c>
      <c r="B977" s="30">
        <v>4578.7700000000004</v>
      </c>
      <c r="C977" s="30">
        <v>12.5</v>
      </c>
      <c r="D977" s="31">
        <v>888171856257</v>
      </c>
      <c r="E977" s="30">
        <f t="shared" si="30"/>
        <v>2.8311761217686903E-4</v>
      </c>
      <c r="F977" s="30">
        <f t="shared" si="31"/>
        <v>1.2963304291070827</v>
      </c>
    </row>
    <row r="978" spans="1:6">
      <c r="A978" s="28">
        <v>42981</v>
      </c>
      <c r="B978" s="30">
        <v>4582.96</v>
      </c>
      <c r="C978" s="30">
        <v>12.5</v>
      </c>
      <c r="D978" s="31">
        <v>888171856257</v>
      </c>
      <c r="E978" s="30">
        <f t="shared" si="30"/>
        <v>2.8311761217686903E-4</v>
      </c>
      <c r="F978" s="30">
        <f t="shared" si="31"/>
        <v>1.2975166919021037</v>
      </c>
    </row>
    <row r="979" spans="1:6">
      <c r="A979" s="28">
        <v>42982</v>
      </c>
      <c r="B979" s="30">
        <v>4236.3100000000004</v>
      </c>
      <c r="C979" s="30">
        <v>12.5</v>
      </c>
      <c r="D979" s="31">
        <v>888171856257</v>
      </c>
      <c r="E979" s="30">
        <f t="shared" si="30"/>
        <v>2.8311761217686903E-4</v>
      </c>
      <c r="F979" s="30">
        <f t="shared" si="31"/>
        <v>1.1993739716409921</v>
      </c>
    </row>
    <row r="980" spans="1:6">
      <c r="A980" s="28">
        <v>42983</v>
      </c>
      <c r="B980" s="30">
        <v>4376.53</v>
      </c>
      <c r="C980" s="30">
        <v>12.5</v>
      </c>
      <c r="D980" s="31">
        <v>888171856257</v>
      </c>
      <c r="E980" s="30">
        <f t="shared" si="30"/>
        <v>2.8311761217686903E-4</v>
      </c>
      <c r="F980" s="30">
        <f t="shared" si="31"/>
        <v>1.2390727232204326</v>
      </c>
    </row>
    <row r="981" spans="1:6">
      <c r="A981" s="28">
        <v>42984</v>
      </c>
      <c r="B981" s="30">
        <v>4597.12</v>
      </c>
      <c r="C981" s="30">
        <v>12.5</v>
      </c>
      <c r="D981" s="31">
        <v>922724699725</v>
      </c>
      <c r="E981" s="30">
        <f t="shared" si="30"/>
        <v>2.7251583838724708E-4</v>
      </c>
      <c r="F981" s="30">
        <f t="shared" si="31"/>
        <v>1.2527880109667813</v>
      </c>
    </row>
    <row r="982" spans="1:6">
      <c r="A982" s="28">
        <v>42985</v>
      </c>
      <c r="B982" s="30">
        <v>4599.88</v>
      </c>
      <c r="C982" s="30">
        <v>12.5</v>
      </c>
      <c r="D982" s="31">
        <v>922724699725</v>
      </c>
      <c r="E982" s="30">
        <f t="shared" si="30"/>
        <v>2.7251583838724708E-4</v>
      </c>
      <c r="F982" s="30">
        <f t="shared" si="31"/>
        <v>1.2535401546807301</v>
      </c>
    </row>
    <row r="983" spans="1:6">
      <c r="A983" s="28">
        <v>42986</v>
      </c>
      <c r="B983" s="30">
        <v>4228.75</v>
      </c>
      <c r="C983" s="30">
        <v>12.5</v>
      </c>
      <c r="D983" s="31">
        <v>922724699725</v>
      </c>
      <c r="E983" s="30">
        <f t="shared" si="30"/>
        <v>2.7251583838724708E-4</v>
      </c>
      <c r="F983" s="30">
        <f t="shared" si="31"/>
        <v>1.1524013515800711</v>
      </c>
    </row>
    <row r="984" spans="1:6">
      <c r="A984" s="28">
        <v>42987</v>
      </c>
      <c r="B984" s="30">
        <v>4226.0600000000004</v>
      </c>
      <c r="C984" s="30">
        <v>12.5</v>
      </c>
      <c r="D984" s="31">
        <v>922724699725</v>
      </c>
      <c r="E984" s="30">
        <f t="shared" si="30"/>
        <v>2.7251583838724708E-4</v>
      </c>
      <c r="F984" s="30">
        <f t="shared" si="31"/>
        <v>1.1516682839748096</v>
      </c>
    </row>
    <row r="985" spans="1:6">
      <c r="A985" s="28">
        <v>42988</v>
      </c>
      <c r="B985" s="30">
        <v>4122.9399999999996</v>
      </c>
      <c r="C985" s="30">
        <v>12.5</v>
      </c>
      <c r="D985" s="31">
        <v>922724699725</v>
      </c>
      <c r="E985" s="30">
        <f t="shared" si="30"/>
        <v>2.7251583838724708E-4</v>
      </c>
      <c r="F985" s="30">
        <f t="shared" si="31"/>
        <v>1.1235664507203165</v>
      </c>
    </row>
    <row r="986" spans="1:6">
      <c r="A986" s="28">
        <v>42989</v>
      </c>
      <c r="B986" s="30">
        <v>4161.2700000000004</v>
      </c>
      <c r="C986" s="30">
        <v>12.5</v>
      </c>
      <c r="D986" s="31">
        <v>922724699725</v>
      </c>
      <c r="E986" s="30">
        <f t="shared" si="30"/>
        <v>2.7251583838724708E-4</v>
      </c>
      <c r="F986" s="30">
        <f t="shared" si="31"/>
        <v>1.1340119828056998</v>
      </c>
    </row>
    <row r="987" spans="1:6">
      <c r="A987" s="28">
        <v>42990</v>
      </c>
      <c r="B987" s="30">
        <v>4130.8100000000004</v>
      </c>
      <c r="C987" s="30">
        <v>12.5</v>
      </c>
      <c r="D987" s="31">
        <v>922724699725</v>
      </c>
      <c r="E987" s="30">
        <f t="shared" si="30"/>
        <v>2.7251583838724708E-4</v>
      </c>
      <c r="F987" s="30">
        <f t="shared" si="31"/>
        <v>1.1257111503684243</v>
      </c>
    </row>
    <row r="988" spans="1:6">
      <c r="A988" s="28">
        <v>42991</v>
      </c>
      <c r="B988" s="30">
        <v>3882.59</v>
      </c>
      <c r="C988" s="30">
        <v>12.5</v>
      </c>
      <c r="D988" s="31">
        <v>922724699725</v>
      </c>
      <c r="E988" s="30">
        <f t="shared" si="30"/>
        <v>2.7251583838724708E-4</v>
      </c>
      <c r="F988" s="30">
        <f t="shared" si="31"/>
        <v>1.0580672689639417</v>
      </c>
    </row>
    <row r="989" spans="1:6">
      <c r="A989" s="28">
        <v>42992</v>
      </c>
      <c r="B989" s="30">
        <v>3154.95</v>
      </c>
      <c r="C989" s="30">
        <v>12.5</v>
      </c>
      <c r="D989" s="31">
        <v>922724699725</v>
      </c>
      <c r="E989" s="30">
        <f t="shared" si="30"/>
        <v>2.7251583838724708E-4</v>
      </c>
      <c r="F989" s="30">
        <f t="shared" si="31"/>
        <v>0.85977384431984516</v>
      </c>
    </row>
    <row r="990" spans="1:6">
      <c r="A990" s="28">
        <v>42993</v>
      </c>
      <c r="B990" s="30">
        <v>3637.52</v>
      </c>
      <c r="C990" s="30">
        <v>12.5</v>
      </c>
      <c r="D990" s="31">
        <v>922724699725</v>
      </c>
      <c r="E990" s="30">
        <f t="shared" si="30"/>
        <v>2.7251583838724708E-4</v>
      </c>
      <c r="F990" s="30">
        <f t="shared" si="31"/>
        <v>0.99128181245037894</v>
      </c>
    </row>
    <row r="991" spans="1:6">
      <c r="A991" s="28">
        <v>42994</v>
      </c>
      <c r="B991" s="30">
        <v>3625.04</v>
      </c>
      <c r="C991" s="30">
        <v>12.5</v>
      </c>
      <c r="D991" s="31">
        <v>922724699725</v>
      </c>
      <c r="E991" s="30">
        <f t="shared" si="30"/>
        <v>2.7251583838724708E-4</v>
      </c>
      <c r="F991" s="30">
        <f t="shared" si="31"/>
        <v>0.98788081478730616</v>
      </c>
    </row>
    <row r="992" spans="1:6">
      <c r="A992" s="28">
        <v>42995</v>
      </c>
      <c r="B992" s="30">
        <v>3582.88</v>
      </c>
      <c r="C992" s="30">
        <v>12.5</v>
      </c>
      <c r="D992" s="31">
        <v>922724699725</v>
      </c>
      <c r="E992" s="30">
        <f t="shared" si="30"/>
        <v>2.7251583838724708E-4</v>
      </c>
      <c r="F992" s="30">
        <f t="shared" si="31"/>
        <v>0.97639154704089981</v>
      </c>
    </row>
    <row r="993" spans="1:6">
      <c r="A993" s="28">
        <v>42996</v>
      </c>
      <c r="B993" s="30">
        <v>4065.2</v>
      </c>
      <c r="C993" s="30">
        <v>12.5</v>
      </c>
      <c r="D993" s="31">
        <v>1103400932964</v>
      </c>
      <c r="E993" s="30">
        <f t="shared" si="30"/>
        <v>2.2789277010189308E-4</v>
      </c>
      <c r="F993" s="30">
        <f t="shared" si="31"/>
        <v>0.92642968901821576</v>
      </c>
    </row>
    <row r="994" spans="1:6">
      <c r="A994" s="28">
        <v>42997</v>
      </c>
      <c r="B994" s="30">
        <v>3924.97</v>
      </c>
      <c r="C994" s="30">
        <v>12.5</v>
      </c>
      <c r="D994" s="31">
        <v>1103400932964</v>
      </c>
      <c r="E994" s="30">
        <f t="shared" si="30"/>
        <v>2.2789277010189308E-4</v>
      </c>
      <c r="F994" s="30">
        <f t="shared" si="31"/>
        <v>0.89447228586682725</v>
      </c>
    </row>
    <row r="995" spans="1:6">
      <c r="A995" s="28">
        <v>42998</v>
      </c>
      <c r="B995" s="30">
        <v>3905.95</v>
      </c>
      <c r="C995" s="30">
        <v>12.5</v>
      </c>
      <c r="D995" s="31">
        <v>1103400932964</v>
      </c>
      <c r="E995" s="30">
        <f t="shared" si="30"/>
        <v>2.2789277010189308E-4</v>
      </c>
      <c r="F995" s="30">
        <f t="shared" si="31"/>
        <v>0.89013776537948919</v>
      </c>
    </row>
    <row r="996" spans="1:6">
      <c r="A996" s="28">
        <v>42999</v>
      </c>
      <c r="B996" s="30">
        <v>3631.04</v>
      </c>
      <c r="C996" s="30">
        <v>12.5</v>
      </c>
      <c r="D996" s="31">
        <v>1103400932964</v>
      </c>
      <c r="E996" s="30">
        <f t="shared" si="30"/>
        <v>2.2789277010189308E-4</v>
      </c>
      <c r="F996" s="30">
        <f t="shared" si="31"/>
        <v>0.82748776395077783</v>
      </c>
    </row>
    <row r="997" spans="1:6">
      <c r="A997" s="28">
        <v>43000</v>
      </c>
      <c r="B997" s="30">
        <v>3630.7</v>
      </c>
      <c r="C997" s="30">
        <v>12.5</v>
      </c>
      <c r="D997" s="31">
        <v>1103400932964</v>
      </c>
      <c r="E997" s="30">
        <f t="shared" si="30"/>
        <v>2.2789277010189308E-4</v>
      </c>
      <c r="F997" s="30">
        <f t="shared" si="31"/>
        <v>0.82741028040894316</v>
      </c>
    </row>
    <row r="998" spans="1:6">
      <c r="A998" s="28">
        <v>43001</v>
      </c>
      <c r="B998" s="30">
        <v>3792.4</v>
      </c>
      <c r="C998" s="30">
        <v>12.5</v>
      </c>
      <c r="D998" s="31">
        <v>1103400932964</v>
      </c>
      <c r="E998" s="30">
        <f t="shared" si="30"/>
        <v>2.2789277010189308E-4</v>
      </c>
      <c r="F998" s="30">
        <f t="shared" si="31"/>
        <v>0.86426054133441932</v>
      </c>
    </row>
    <row r="999" spans="1:6">
      <c r="A999" s="28">
        <v>43002</v>
      </c>
      <c r="B999" s="30">
        <v>3682.84</v>
      </c>
      <c r="C999" s="30">
        <v>12.5</v>
      </c>
      <c r="D999" s="31">
        <v>1103400932964</v>
      </c>
      <c r="E999" s="30">
        <f t="shared" si="30"/>
        <v>2.2789277010189308E-4</v>
      </c>
      <c r="F999" s="30">
        <f t="shared" si="31"/>
        <v>0.83929260944205597</v>
      </c>
    </row>
    <row r="1000" spans="1:6">
      <c r="A1000" s="28">
        <v>43003</v>
      </c>
      <c r="B1000" s="30">
        <v>3926.07</v>
      </c>
      <c r="C1000" s="30">
        <v>12.5</v>
      </c>
      <c r="D1000" s="31">
        <v>1103400932964</v>
      </c>
      <c r="E1000" s="30">
        <f t="shared" si="30"/>
        <v>2.2789277010189308E-4</v>
      </c>
      <c r="F1000" s="30">
        <f t="shared" si="31"/>
        <v>0.89472296791393946</v>
      </c>
    </row>
    <row r="1001" spans="1:6">
      <c r="A1001" s="28">
        <v>43004</v>
      </c>
      <c r="B1001" s="30">
        <v>3892.35</v>
      </c>
      <c r="C1001" s="30">
        <v>12.5</v>
      </c>
      <c r="D1001" s="31">
        <v>1103400932964</v>
      </c>
      <c r="E1001" s="30">
        <f t="shared" si="30"/>
        <v>2.2789277010189308E-4</v>
      </c>
      <c r="F1001" s="30">
        <f t="shared" si="31"/>
        <v>0.88703842370610353</v>
      </c>
    </row>
    <row r="1002" spans="1:6">
      <c r="A1002" s="28">
        <v>43005</v>
      </c>
      <c r="B1002" s="30">
        <v>4200.67</v>
      </c>
      <c r="C1002" s="30">
        <v>12.5</v>
      </c>
      <c r="D1002" s="31">
        <v>1103400932964</v>
      </c>
      <c r="E1002" s="30">
        <f t="shared" si="30"/>
        <v>2.2789277010189308E-4</v>
      </c>
      <c r="F1002" s="30">
        <f t="shared" si="31"/>
        <v>0.95730232258391923</v>
      </c>
    </row>
    <row r="1003" spans="1:6">
      <c r="A1003" s="28">
        <v>43006</v>
      </c>
      <c r="B1003" s="30">
        <v>4174.7299999999996</v>
      </c>
      <c r="C1003" s="30">
        <v>12.5</v>
      </c>
      <c r="D1003" s="31">
        <v>1103400932964</v>
      </c>
      <c r="E1003" s="30">
        <f t="shared" si="30"/>
        <v>2.2789277010189308E-4</v>
      </c>
      <c r="F1003" s="30">
        <f t="shared" si="31"/>
        <v>0.95139078412747602</v>
      </c>
    </row>
    <row r="1004" spans="1:6">
      <c r="A1004" s="28">
        <v>43007</v>
      </c>
      <c r="B1004" s="30">
        <v>4163.07</v>
      </c>
      <c r="C1004" s="30">
        <v>12.5</v>
      </c>
      <c r="D1004" s="31">
        <v>1103400932964</v>
      </c>
      <c r="E1004" s="30">
        <f t="shared" si="30"/>
        <v>2.2789277010189308E-4</v>
      </c>
      <c r="F1004" s="30">
        <f t="shared" si="31"/>
        <v>0.94873355442808793</v>
      </c>
    </row>
    <row r="1005" spans="1:6">
      <c r="A1005" s="28">
        <v>43008</v>
      </c>
      <c r="B1005" s="30">
        <v>4338.71</v>
      </c>
      <c r="C1005" s="30">
        <v>12.5</v>
      </c>
      <c r="D1005" s="31">
        <v>1103400932964</v>
      </c>
      <c r="E1005" s="30">
        <f t="shared" si="30"/>
        <v>2.2789277010189308E-4</v>
      </c>
      <c r="F1005" s="30">
        <f t="shared" si="31"/>
        <v>0.98876064056878454</v>
      </c>
    </row>
    <row r="1006" spans="1:6">
      <c r="A1006" s="28">
        <v>43009</v>
      </c>
      <c r="B1006" s="30">
        <v>4403.74</v>
      </c>
      <c r="C1006" s="30">
        <v>12.5</v>
      </c>
      <c r="D1006" s="31">
        <v>1103400932964</v>
      </c>
      <c r="E1006" s="30">
        <f t="shared" si="30"/>
        <v>2.2789277010189308E-4</v>
      </c>
      <c r="F1006" s="30">
        <f t="shared" si="31"/>
        <v>1.0035805074085107</v>
      </c>
    </row>
    <row r="1007" spans="1:6">
      <c r="A1007" s="28">
        <v>43010</v>
      </c>
      <c r="B1007" s="30">
        <v>4409.32</v>
      </c>
      <c r="C1007" s="30">
        <v>12.5</v>
      </c>
      <c r="D1007" s="31">
        <v>1123863285132</v>
      </c>
      <c r="E1007" s="30">
        <f t="shared" si="30"/>
        <v>2.2374349128830652E-4</v>
      </c>
      <c r="F1007" s="30">
        <f t="shared" si="31"/>
        <v>0.98655665100735568</v>
      </c>
    </row>
    <row r="1008" spans="1:6">
      <c r="A1008" s="28">
        <v>43011</v>
      </c>
      <c r="B1008" s="30">
        <v>4317.4799999999996</v>
      </c>
      <c r="C1008" s="30">
        <v>12.5</v>
      </c>
      <c r="D1008" s="31">
        <v>1123863285132</v>
      </c>
      <c r="E1008" s="30">
        <f t="shared" si="30"/>
        <v>2.2374349128830652E-4</v>
      </c>
      <c r="F1008" s="30">
        <f t="shared" si="31"/>
        <v>0.96600804876743751</v>
      </c>
    </row>
    <row r="1009" spans="1:6">
      <c r="A1009" s="28">
        <v>43012</v>
      </c>
      <c r="B1009" s="30">
        <v>4229.3599999999997</v>
      </c>
      <c r="C1009" s="30">
        <v>12.5</v>
      </c>
      <c r="D1009" s="31">
        <v>1123863285132</v>
      </c>
      <c r="E1009" s="30">
        <f t="shared" si="30"/>
        <v>2.2374349128830652E-4</v>
      </c>
      <c r="F1009" s="30">
        <f t="shared" si="31"/>
        <v>0.94629177231511197</v>
      </c>
    </row>
    <row r="1010" spans="1:6">
      <c r="A1010" s="28">
        <v>43013</v>
      </c>
      <c r="B1010" s="30">
        <v>4328.41</v>
      </c>
      <c r="C1010" s="30">
        <v>12.5</v>
      </c>
      <c r="D1010" s="31">
        <v>1123863285132</v>
      </c>
      <c r="E1010" s="30">
        <f t="shared" si="30"/>
        <v>2.2374349128830652E-4</v>
      </c>
      <c r="F1010" s="30">
        <f t="shared" si="31"/>
        <v>0.96845356512721881</v>
      </c>
    </row>
    <row r="1011" spans="1:6">
      <c r="A1011" s="28">
        <v>43014</v>
      </c>
      <c r="B1011" s="30">
        <v>4370.8100000000004</v>
      </c>
      <c r="C1011" s="30">
        <v>12.5</v>
      </c>
      <c r="D1011" s="31">
        <v>1123863285132</v>
      </c>
      <c r="E1011" s="30">
        <f t="shared" si="30"/>
        <v>2.2374349128830652E-4</v>
      </c>
      <c r="F1011" s="30">
        <f t="shared" si="31"/>
        <v>0.97794028915784315</v>
      </c>
    </row>
    <row r="1012" spans="1:6">
      <c r="A1012" s="28">
        <v>43015</v>
      </c>
      <c r="B1012" s="30">
        <v>4426.8900000000003</v>
      </c>
      <c r="C1012" s="30">
        <v>12.5</v>
      </c>
      <c r="D1012" s="31">
        <v>1123863285132</v>
      </c>
      <c r="E1012" s="30">
        <f t="shared" si="30"/>
        <v>2.2374349128830652E-4</v>
      </c>
      <c r="F1012" s="30">
        <f t="shared" si="31"/>
        <v>0.99048782414929137</v>
      </c>
    </row>
    <row r="1013" spans="1:6">
      <c r="A1013" s="28">
        <v>43016</v>
      </c>
      <c r="B1013" s="30">
        <v>4610.4799999999996</v>
      </c>
      <c r="C1013" s="30">
        <v>12.5</v>
      </c>
      <c r="D1013" s="31">
        <v>1123863285132</v>
      </c>
      <c r="E1013" s="30">
        <f t="shared" si="30"/>
        <v>2.2374349128830652E-4</v>
      </c>
      <c r="F1013" s="30">
        <f t="shared" si="31"/>
        <v>1.0315648917149114</v>
      </c>
    </row>
    <row r="1014" spans="1:6">
      <c r="A1014" s="28">
        <v>43017</v>
      </c>
      <c r="B1014" s="30">
        <v>4772.0200000000004</v>
      </c>
      <c r="C1014" s="30">
        <v>12.5</v>
      </c>
      <c r="D1014" s="31">
        <v>1123863285132</v>
      </c>
      <c r="E1014" s="30">
        <f t="shared" si="30"/>
        <v>2.2374349128830652E-4</v>
      </c>
      <c r="F1014" s="30">
        <f t="shared" si="31"/>
        <v>1.0677084152976246</v>
      </c>
    </row>
    <row r="1015" spans="1:6">
      <c r="A1015" s="28">
        <v>43018</v>
      </c>
      <c r="B1015" s="30">
        <v>4781.99</v>
      </c>
      <c r="C1015" s="30">
        <v>12.5</v>
      </c>
      <c r="D1015" s="31">
        <v>1123863285132</v>
      </c>
      <c r="E1015" s="30">
        <f t="shared" si="30"/>
        <v>2.2374349128830652E-4</v>
      </c>
      <c r="F1015" s="30">
        <f t="shared" si="31"/>
        <v>1.0699391379057688</v>
      </c>
    </row>
    <row r="1016" spans="1:6">
      <c r="A1016" s="28">
        <v>43019</v>
      </c>
      <c r="B1016" s="30">
        <v>4826.4799999999996</v>
      </c>
      <c r="C1016" s="30">
        <v>12.5</v>
      </c>
      <c r="D1016" s="31">
        <v>1123863285132</v>
      </c>
      <c r="E1016" s="30">
        <f t="shared" si="30"/>
        <v>2.2374349128830652E-4</v>
      </c>
      <c r="F1016" s="30">
        <f t="shared" si="31"/>
        <v>1.0798934858331855</v>
      </c>
    </row>
    <row r="1017" spans="1:6">
      <c r="A1017" s="28">
        <v>43020</v>
      </c>
      <c r="B1017" s="30">
        <v>5446.91</v>
      </c>
      <c r="C1017" s="30">
        <v>12.5</v>
      </c>
      <c r="D1017" s="31">
        <v>1123863285132</v>
      </c>
      <c r="E1017" s="30">
        <f t="shared" si="30"/>
        <v>2.2374349128830652E-4</v>
      </c>
      <c r="F1017" s="30">
        <f t="shared" si="31"/>
        <v>1.2187106601331896</v>
      </c>
    </row>
    <row r="1018" spans="1:6">
      <c r="A1018" s="28">
        <v>43021</v>
      </c>
      <c r="B1018" s="30">
        <v>5647.21</v>
      </c>
      <c r="C1018" s="30">
        <v>12.5</v>
      </c>
      <c r="D1018" s="31">
        <v>1123863285132</v>
      </c>
      <c r="E1018" s="30">
        <f t="shared" si="30"/>
        <v>2.2374349128830652E-4</v>
      </c>
      <c r="F1018" s="30">
        <f t="shared" si="31"/>
        <v>1.2635264814382374</v>
      </c>
    </row>
    <row r="1019" spans="1:6">
      <c r="A1019" s="28">
        <v>43022</v>
      </c>
      <c r="B1019" s="30">
        <v>5831.79</v>
      </c>
      <c r="C1019" s="30">
        <v>12.5</v>
      </c>
      <c r="D1019" s="31">
        <v>1123863285132</v>
      </c>
      <c r="E1019" s="30">
        <f t="shared" si="30"/>
        <v>2.2374349128830652E-4</v>
      </c>
      <c r="F1019" s="30">
        <f t="shared" si="31"/>
        <v>1.3048250550602332</v>
      </c>
    </row>
    <row r="1020" spans="1:6">
      <c r="A1020" s="28">
        <v>43023</v>
      </c>
      <c r="B1020" s="30">
        <v>5678.19</v>
      </c>
      <c r="C1020" s="30">
        <v>12.5</v>
      </c>
      <c r="D1020" s="31">
        <v>1196792694098</v>
      </c>
      <c r="E1020" s="30">
        <f t="shared" si="30"/>
        <v>2.1010914955133281E-4</v>
      </c>
      <c r="F1020" s="30">
        <f t="shared" si="31"/>
        <v>1.1930396718908824</v>
      </c>
    </row>
    <row r="1021" spans="1:6">
      <c r="A1021" s="28">
        <v>43024</v>
      </c>
      <c r="B1021" s="30">
        <v>5725.59</v>
      </c>
      <c r="C1021" s="30">
        <v>12.5</v>
      </c>
      <c r="D1021" s="31">
        <v>1196792694098</v>
      </c>
      <c r="E1021" s="30">
        <f t="shared" si="30"/>
        <v>2.1010914955133281E-4</v>
      </c>
      <c r="F1021" s="30">
        <f t="shared" si="31"/>
        <v>1.2029988455796157</v>
      </c>
    </row>
    <row r="1022" spans="1:6">
      <c r="A1022" s="28">
        <v>43025</v>
      </c>
      <c r="B1022" s="30">
        <v>5605.51</v>
      </c>
      <c r="C1022" s="30">
        <v>12.5</v>
      </c>
      <c r="D1022" s="31">
        <v>1196792694098</v>
      </c>
      <c r="E1022" s="30">
        <f t="shared" si="30"/>
        <v>2.1010914955133281E-4</v>
      </c>
      <c r="F1022" s="30">
        <f t="shared" si="31"/>
        <v>1.1777689389014916</v>
      </c>
    </row>
    <row r="1023" spans="1:6">
      <c r="A1023" s="28">
        <v>43026</v>
      </c>
      <c r="B1023" s="30">
        <v>5590.69</v>
      </c>
      <c r="C1023" s="30">
        <v>12.5</v>
      </c>
      <c r="D1023" s="31">
        <v>1196792694098</v>
      </c>
      <c r="E1023" s="30">
        <f t="shared" si="30"/>
        <v>2.1010914955133281E-4</v>
      </c>
      <c r="F1023" s="30">
        <f t="shared" si="31"/>
        <v>1.1746551213051408</v>
      </c>
    </row>
    <row r="1024" spans="1:6">
      <c r="A1024" s="28">
        <v>43027</v>
      </c>
      <c r="B1024" s="30">
        <v>5708.52</v>
      </c>
      <c r="C1024" s="30">
        <v>12.5</v>
      </c>
      <c r="D1024" s="31">
        <v>1196792694098</v>
      </c>
      <c r="E1024" s="30">
        <f t="shared" si="30"/>
        <v>2.1010914955133281E-4</v>
      </c>
      <c r="F1024" s="30">
        <f t="shared" si="31"/>
        <v>1.1994122823967746</v>
      </c>
    </row>
    <row r="1025" spans="1:6">
      <c r="A1025" s="28">
        <v>43028</v>
      </c>
      <c r="B1025" s="30">
        <v>6011.45</v>
      </c>
      <c r="C1025" s="30">
        <v>12.5</v>
      </c>
      <c r="D1025" s="31">
        <v>1196792694098</v>
      </c>
      <c r="E1025" s="30">
        <f t="shared" si="30"/>
        <v>2.1010914955133281E-4</v>
      </c>
      <c r="F1025" s="30">
        <f t="shared" si="31"/>
        <v>1.2630606470703596</v>
      </c>
    </row>
    <row r="1026" spans="1:6">
      <c r="A1026" s="28">
        <v>43029</v>
      </c>
      <c r="B1026" s="30">
        <v>6031.6</v>
      </c>
      <c r="C1026" s="30">
        <v>12.5</v>
      </c>
      <c r="D1026" s="31">
        <v>1196792694098</v>
      </c>
      <c r="E1026" s="30">
        <f t="shared" ref="E1026:E1089" si="32">1000000000000*C1026*24*60*60/(D1026*POWER(2,32))</f>
        <v>2.1010914955133281E-4</v>
      </c>
      <c r="F1026" s="30">
        <f t="shared" ref="F1026:F1089" si="33">E1026*B1026</f>
        <v>1.2672943464338191</v>
      </c>
    </row>
    <row r="1027" spans="1:6">
      <c r="A1027" s="28">
        <v>43030</v>
      </c>
      <c r="B1027" s="30">
        <v>6008.42</v>
      </c>
      <c r="C1027" s="30">
        <v>12.5</v>
      </c>
      <c r="D1027" s="31">
        <v>1196792694098</v>
      </c>
      <c r="E1027" s="30">
        <f t="shared" si="32"/>
        <v>2.1010914955133281E-4</v>
      </c>
      <c r="F1027" s="30">
        <f t="shared" si="33"/>
        <v>1.2624240163472191</v>
      </c>
    </row>
    <row r="1028" spans="1:6">
      <c r="A1028" s="28">
        <v>43031</v>
      </c>
      <c r="B1028" s="30">
        <v>5930.32</v>
      </c>
      <c r="C1028" s="30">
        <v>12.5</v>
      </c>
      <c r="D1028" s="31">
        <v>1196792694098</v>
      </c>
      <c r="E1028" s="30">
        <f t="shared" si="32"/>
        <v>2.1010914955133281E-4</v>
      </c>
      <c r="F1028" s="30">
        <f t="shared" si="33"/>
        <v>1.24601449176726</v>
      </c>
    </row>
    <row r="1029" spans="1:6">
      <c r="A1029" s="28">
        <v>43032</v>
      </c>
      <c r="B1029" s="30">
        <v>5526.64</v>
      </c>
      <c r="C1029" s="30">
        <v>12.5</v>
      </c>
      <c r="D1029" s="31">
        <v>1196792694098</v>
      </c>
      <c r="E1029" s="30">
        <f t="shared" si="32"/>
        <v>2.1010914955133281E-4</v>
      </c>
      <c r="F1029" s="30">
        <f t="shared" si="33"/>
        <v>1.161197630276378</v>
      </c>
    </row>
    <row r="1030" spans="1:6">
      <c r="A1030" s="28">
        <v>43033</v>
      </c>
      <c r="B1030" s="30">
        <v>5750.8</v>
      </c>
      <c r="C1030" s="30">
        <v>12.5</v>
      </c>
      <c r="D1030" s="31">
        <v>1196792694098</v>
      </c>
      <c r="E1030" s="30">
        <f t="shared" si="32"/>
        <v>2.1010914955133281E-4</v>
      </c>
      <c r="F1030" s="30">
        <f t="shared" si="33"/>
        <v>1.2082956972398049</v>
      </c>
    </row>
    <row r="1031" spans="1:6">
      <c r="A1031" s="28">
        <v>43034</v>
      </c>
      <c r="B1031" s="30">
        <v>5904.83</v>
      </c>
      <c r="C1031" s="30">
        <v>12.5</v>
      </c>
      <c r="D1031" s="31">
        <v>1196792694098</v>
      </c>
      <c r="E1031" s="30">
        <f t="shared" si="32"/>
        <v>2.1010914955133281E-4</v>
      </c>
      <c r="F1031" s="30">
        <f t="shared" si="33"/>
        <v>1.2406588095451965</v>
      </c>
    </row>
    <row r="1032" spans="1:6">
      <c r="A1032" s="28">
        <v>43035</v>
      </c>
      <c r="B1032" s="30">
        <v>5780.9</v>
      </c>
      <c r="C1032" s="30">
        <v>12.5</v>
      </c>
      <c r="D1032" s="31">
        <v>1452839779145</v>
      </c>
      <c r="E1032" s="30">
        <f t="shared" si="32"/>
        <v>1.7307971515906755E-4</v>
      </c>
      <c r="F1032" s="30">
        <f t="shared" si="33"/>
        <v>1.0005565253630535</v>
      </c>
    </row>
    <row r="1033" spans="1:6">
      <c r="A1033" s="28">
        <v>43036</v>
      </c>
      <c r="B1033" s="30">
        <v>5753.09</v>
      </c>
      <c r="C1033" s="30">
        <v>12.5</v>
      </c>
      <c r="D1033" s="31">
        <v>1452839779145</v>
      </c>
      <c r="E1033" s="30">
        <f t="shared" si="32"/>
        <v>1.7307971515906755E-4</v>
      </c>
      <c r="F1033" s="30">
        <f t="shared" si="33"/>
        <v>0.99574317848447991</v>
      </c>
    </row>
    <row r="1034" spans="1:6">
      <c r="A1034" s="28">
        <v>43037</v>
      </c>
      <c r="B1034" s="30">
        <v>6153.85</v>
      </c>
      <c r="C1034" s="30">
        <v>12.5</v>
      </c>
      <c r="D1034" s="31">
        <v>1452839779145</v>
      </c>
      <c r="E1034" s="30">
        <f t="shared" si="32"/>
        <v>1.7307971515906755E-4</v>
      </c>
      <c r="F1034" s="30">
        <f t="shared" si="33"/>
        <v>1.0651066051316278</v>
      </c>
    </row>
    <row r="1035" spans="1:6">
      <c r="A1035" s="28">
        <v>43038</v>
      </c>
      <c r="B1035" s="30">
        <v>6130.53</v>
      </c>
      <c r="C1035" s="30">
        <v>12.5</v>
      </c>
      <c r="D1035" s="31">
        <v>1452839779145</v>
      </c>
      <c r="E1035" s="30">
        <f t="shared" si="32"/>
        <v>1.7307971515906755E-4</v>
      </c>
      <c r="F1035" s="30">
        <f t="shared" si="33"/>
        <v>1.0610703861741184</v>
      </c>
    </row>
    <row r="1036" spans="1:6">
      <c r="A1036" s="28">
        <v>43039</v>
      </c>
      <c r="B1036" s="30">
        <v>6468.4</v>
      </c>
      <c r="C1036" s="30">
        <v>12.5</v>
      </c>
      <c r="D1036" s="31">
        <v>1452839779145</v>
      </c>
      <c r="E1036" s="30">
        <f t="shared" si="32"/>
        <v>1.7307971515906755E-4</v>
      </c>
      <c r="F1036" s="30">
        <f t="shared" si="33"/>
        <v>1.1195488295349125</v>
      </c>
    </row>
    <row r="1037" spans="1:6">
      <c r="A1037" s="28">
        <v>43040</v>
      </c>
      <c r="B1037" s="30">
        <v>6767.31</v>
      </c>
      <c r="C1037" s="30">
        <v>12.5</v>
      </c>
      <c r="D1037" s="31">
        <v>1452839779145</v>
      </c>
      <c r="E1037" s="30">
        <f t="shared" si="32"/>
        <v>1.7307971515906755E-4</v>
      </c>
      <c r="F1037" s="30">
        <f t="shared" si="33"/>
        <v>1.1712840871931094</v>
      </c>
    </row>
    <row r="1038" spans="1:6">
      <c r="A1038" s="28">
        <v>43041</v>
      </c>
      <c r="B1038" s="30">
        <v>7078.5</v>
      </c>
      <c r="C1038" s="30">
        <v>12.5</v>
      </c>
      <c r="D1038" s="31">
        <v>1452839779145</v>
      </c>
      <c r="E1038" s="30">
        <f t="shared" si="32"/>
        <v>1.7307971515906755E-4</v>
      </c>
      <c r="F1038" s="30">
        <f t="shared" si="33"/>
        <v>1.2251447637534596</v>
      </c>
    </row>
    <row r="1039" spans="1:6">
      <c r="A1039" s="28">
        <v>43042</v>
      </c>
      <c r="B1039" s="30">
        <v>7207.76</v>
      </c>
      <c r="C1039" s="30">
        <v>12.5</v>
      </c>
      <c r="D1039" s="31">
        <v>1452839779145</v>
      </c>
      <c r="E1039" s="30">
        <f t="shared" si="32"/>
        <v>1.7307971515906755E-4</v>
      </c>
      <c r="F1039" s="30">
        <f t="shared" si="33"/>
        <v>1.2475170477349207</v>
      </c>
    </row>
    <row r="1040" spans="1:6">
      <c r="A1040" s="28">
        <v>43043</v>
      </c>
      <c r="B1040" s="30">
        <v>7379.95</v>
      </c>
      <c r="C1040" s="30">
        <v>12.5</v>
      </c>
      <c r="D1040" s="31">
        <v>1452839779145</v>
      </c>
      <c r="E1040" s="30">
        <f t="shared" si="32"/>
        <v>1.7307971515906755E-4</v>
      </c>
      <c r="F1040" s="30">
        <f t="shared" si="33"/>
        <v>1.2773196438881604</v>
      </c>
    </row>
    <row r="1041" spans="1:6">
      <c r="A1041" s="28">
        <v>43044</v>
      </c>
      <c r="B1041" s="30">
        <v>7407.41</v>
      </c>
      <c r="C1041" s="30">
        <v>12.5</v>
      </c>
      <c r="D1041" s="31">
        <v>1452839779145</v>
      </c>
      <c r="E1041" s="30">
        <f t="shared" si="32"/>
        <v>1.7307971515906755E-4</v>
      </c>
      <c r="F1041" s="30">
        <f t="shared" si="33"/>
        <v>1.2820724128664285</v>
      </c>
    </row>
    <row r="1042" spans="1:6">
      <c r="A1042" s="28">
        <v>43045</v>
      </c>
      <c r="B1042" s="30">
        <v>7022.76</v>
      </c>
      <c r="C1042" s="30">
        <v>12.5</v>
      </c>
      <c r="D1042" s="31">
        <v>1452839779145</v>
      </c>
      <c r="E1042" s="30">
        <f t="shared" si="32"/>
        <v>1.7307971515906755E-4</v>
      </c>
      <c r="F1042" s="30">
        <f t="shared" si="33"/>
        <v>1.2154973004304932</v>
      </c>
    </row>
    <row r="1043" spans="1:6">
      <c r="A1043" s="28">
        <v>43046</v>
      </c>
      <c r="B1043" s="30">
        <v>7144.38</v>
      </c>
      <c r="C1043" s="30">
        <v>12.5</v>
      </c>
      <c r="D1043" s="31">
        <v>1452839779145</v>
      </c>
      <c r="E1043" s="30">
        <f t="shared" si="32"/>
        <v>1.7307971515906755E-4</v>
      </c>
      <c r="F1043" s="30">
        <f t="shared" si="33"/>
        <v>1.2365472553881389</v>
      </c>
    </row>
    <row r="1044" spans="1:6">
      <c r="A1044" s="28">
        <v>43047</v>
      </c>
      <c r="B1044" s="30">
        <v>7459.69</v>
      </c>
      <c r="C1044" s="30">
        <v>12.5</v>
      </c>
      <c r="D1044" s="31">
        <v>1452839779145</v>
      </c>
      <c r="E1044" s="30">
        <f t="shared" si="32"/>
        <v>1.7307971515906755E-4</v>
      </c>
      <c r="F1044" s="30">
        <f t="shared" si="33"/>
        <v>1.2911210203749446</v>
      </c>
    </row>
    <row r="1045" spans="1:6">
      <c r="A1045" s="28">
        <v>43048</v>
      </c>
      <c r="B1045" s="30">
        <v>7143.58</v>
      </c>
      <c r="C1045" s="30">
        <v>12.5</v>
      </c>
      <c r="D1045" s="31">
        <v>1452839779145</v>
      </c>
      <c r="E1045" s="30">
        <f t="shared" si="32"/>
        <v>1.7307971515906755E-4</v>
      </c>
      <c r="F1045" s="30">
        <f t="shared" si="33"/>
        <v>1.2364087916160118</v>
      </c>
    </row>
    <row r="1046" spans="1:6">
      <c r="A1046" s="28">
        <v>43049</v>
      </c>
      <c r="B1046" s="30">
        <v>6618.14</v>
      </c>
      <c r="C1046" s="30">
        <v>12.5</v>
      </c>
      <c r="D1046" s="31">
        <v>1364422081125</v>
      </c>
      <c r="E1046" s="30">
        <f t="shared" si="32"/>
        <v>1.8429567992541324E-4</v>
      </c>
      <c r="F1046" s="30">
        <f t="shared" si="33"/>
        <v>1.2196946111415745</v>
      </c>
    </row>
    <row r="1047" spans="1:6">
      <c r="A1047" s="28">
        <v>43050</v>
      </c>
      <c r="B1047" s="30">
        <v>6357.6</v>
      </c>
      <c r="C1047" s="30">
        <v>12.5</v>
      </c>
      <c r="D1047" s="31">
        <v>1364422081125</v>
      </c>
      <c r="E1047" s="30">
        <f t="shared" si="32"/>
        <v>1.8429567992541324E-4</v>
      </c>
      <c r="F1047" s="30">
        <f t="shared" si="33"/>
        <v>1.1716782146938072</v>
      </c>
    </row>
    <row r="1048" spans="1:6">
      <c r="A1048" s="28">
        <v>43051</v>
      </c>
      <c r="B1048" s="30">
        <v>5950.07</v>
      </c>
      <c r="C1048" s="30">
        <v>12.5</v>
      </c>
      <c r="D1048" s="31">
        <v>1364422081125</v>
      </c>
      <c r="E1048" s="30">
        <f t="shared" si="32"/>
        <v>1.8429567992541324E-4</v>
      </c>
      <c r="F1048" s="30">
        <f t="shared" si="33"/>
        <v>1.0965721962538035</v>
      </c>
    </row>
    <row r="1049" spans="1:6">
      <c r="A1049" s="28">
        <v>43052</v>
      </c>
      <c r="B1049" s="30">
        <v>6559.49</v>
      </c>
      <c r="C1049" s="30">
        <v>12.5</v>
      </c>
      <c r="D1049" s="31">
        <v>1364422081125</v>
      </c>
      <c r="E1049" s="30">
        <f t="shared" si="32"/>
        <v>1.8429567992541324E-4</v>
      </c>
      <c r="F1049" s="30">
        <f t="shared" si="33"/>
        <v>1.2088856695139489</v>
      </c>
    </row>
    <row r="1050" spans="1:6">
      <c r="A1050" s="28">
        <v>43053</v>
      </c>
      <c r="B1050" s="30">
        <v>6635.75</v>
      </c>
      <c r="C1050" s="30">
        <v>12.5</v>
      </c>
      <c r="D1050" s="31">
        <v>1364422081125</v>
      </c>
      <c r="E1050" s="30">
        <f t="shared" si="32"/>
        <v>1.8429567992541324E-4</v>
      </c>
      <c r="F1050" s="30">
        <f t="shared" si="33"/>
        <v>1.2229400580650609</v>
      </c>
    </row>
    <row r="1051" spans="1:6">
      <c r="A1051" s="28">
        <v>43054</v>
      </c>
      <c r="B1051" s="30">
        <v>7315.54</v>
      </c>
      <c r="C1051" s="30">
        <v>12.5</v>
      </c>
      <c r="D1051" s="31">
        <v>1364422081125</v>
      </c>
      <c r="E1051" s="30">
        <f t="shared" si="32"/>
        <v>1.8429567992541324E-4</v>
      </c>
      <c r="F1051" s="30">
        <f t="shared" si="33"/>
        <v>1.3482224183215576</v>
      </c>
    </row>
    <row r="1052" spans="1:6">
      <c r="A1052" s="28">
        <v>43055</v>
      </c>
      <c r="B1052" s="30">
        <v>7871.69</v>
      </c>
      <c r="C1052" s="30">
        <v>12.5</v>
      </c>
      <c r="D1052" s="31">
        <v>1364422081125</v>
      </c>
      <c r="E1052" s="30">
        <f t="shared" si="32"/>
        <v>1.8429567992541324E-4</v>
      </c>
      <c r="F1052" s="30">
        <f t="shared" si="33"/>
        <v>1.450718460712076</v>
      </c>
    </row>
    <row r="1053" spans="1:6">
      <c r="A1053" s="28">
        <v>43056</v>
      </c>
      <c r="B1053" s="30">
        <v>7708.99</v>
      </c>
      <c r="C1053" s="30">
        <v>12.5</v>
      </c>
      <c r="D1053" s="31">
        <v>1364422081125</v>
      </c>
      <c r="E1053" s="30">
        <f t="shared" si="32"/>
        <v>1.8429567992541324E-4</v>
      </c>
      <c r="F1053" s="30">
        <f t="shared" si="33"/>
        <v>1.4207335535882113</v>
      </c>
    </row>
    <row r="1054" spans="1:6">
      <c r="A1054" s="28">
        <v>43057</v>
      </c>
      <c r="B1054" s="30">
        <v>7790.15</v>
      </c>
      <c r="C1054" s="30">
        <v>12.5</v>
      </c>
      <c r="D1054" s="31">
        <v>1364422081125</v>
      </c>
      <c r="E1054" s="30">
        <f t="shared" si="32"/>
        <v>1.8429567992541324E-4</v>
      </c>
      <c r="F1054" s="30">
        <f t="shared" si="33"/>
        <v>1.4356909909709579</v>
      </c>
    </row>
    <row r="1055" spans="1:6">
      <c r="A1055" s="28">
        <v>43058</v>
      </c>
      <c r="B1055" s="30">
        <v>8036.49</v>
      </c>
      <c r="C1055" s="30">
        <v>12.5</v>
      </c>
      <c r="D1055" s="31">
        <v>1364422081125</v>
      </c>
      <c r="E1055" s="30">
        <f t="shared" si="32"/>
        <v>1.8429567992541324E-4</v>
      </c>
      <c r="F1055" s="30">
        <f t="shared" si="33"/>
        <v>1.4810903887637841</v>
      </c>
    </row>
    <row r="1056" spans="1:6">
      <c r="A1056" s="28">
        <v>43059</v>
      </c>
      <c r="B1056" s="30">
        <v>8200.64</v>
      </c>
      <c r="C1056" s="30">
        <v>12.5</v>
      </c>
      <c r="D1056" s="31">
        <v>1364422081125</v>
      </c>
      <c r="E1056" s="30">
        <f t="shared" si="32"/>
        <v>1.8429567992541324E-4</v>
      </c>
      <c r="F1056" s="30">
        <f t="shared" si="33"/>
        <v>1.5113425246235408</v>
      </c>
    </row>
    <row r="1057" spans="1:6">
      <c r="A1057" s="28">
        <v>43060</v>
      </c>
      <c r="B1057" s="30">
        <v>8071.26</v>
      </c>
      <c r="C1057" s="30">
        <v>12.5</v>
      </c>
      <c r="D1057" s="31">
        <v>1364422081125</v>
      </c>
      <c r="E1057" s="30">
        <f t="shared" si="32"/>
        <v>1.8429567992541324E-4</v>
      </c>
      <c r="F1057" s="30">
        <f t="shared" si="33"/>
        <v>1.4874983495547909</v>
      </c>
    </row>
    <row r="1058" spans="1:6">
      <c r="A1058" s="28">
        <v>43061</v>
      </c>
      <c r="B1058" s="30">
        <v>8253.5499999999993</v>
      </c>
      <c r="C1058" s="30">
        <v>12.5</v>
      </c>
      <c r="D1058" s="31">
        <v>1364422081125</v>
      </c>
      <c r="E1058" s="30">
        <f t="shared" si="32"/>
        <v>1.8429567992541324E-4</v>
      </c>
      <c r="F1058" s="30">
        <f t="shared" si="33"/>
        <v>1.5210936090483942</v>
      </c>
    </row>
    <row r="1059" spans="1:6">
      <c r="A1059" s="28">
        <v>43062</v>
      </c>
      <c r="B1059" s="30">
        <v>8038.77</v>
      </c>
      <c r="C1059" s="30">
        <v>12.5</v>
      </c>
      <c r="D1059" s="31">
        <v>1364422081125</v>
      </c>
      <c r="E1059" s="30">
        <f t="shared" si="32"/>
        <v>1.8429567992541324E-4</v>
      </c>
      <c r="F1059" s="30">
        <f t="shared" si="33"/>
        <v>1.4815105829140143</v>
      </c>
    </row>
    <row r="1060" spans="1:6">
      <c r="A1060" s="28">
        <v>43063</v>
      </c>
      <c r="B1060" s="30">
        <v>8253.69</v>
      </c>
      <c r="C1060" s="30">
        <v>12.5</v>
      </c>
      <c r="D1060" s="31">
        <v>1364422081125</v>
      </c>
      <c r="E1060" s="30">
        <f t="shared" si="32"/>
        <v>1.8429567992541324E-4</v>
      </c>
      <c r="F1060" s="30">
        <f t="shared" si="33"/>
        <v>1.5211194104435841</v>
      </c>
    </row>
    <row r="1061" spans="1:6">
      <c r="A1061" s="28">
        <v>43064</v>
      </c>
      <c r="B1061" s="30">
        <v>8790.92</v>
      </c>
      <c r="C1061" s="30">
        <v>12.5</v>
      </c>
      <c r="D1061" s="31">
        <v>1347001430558</v>
      </c>
      <c r="E1061" s="30">
        <f t="shared" si="32"/>
        <v>1.8667915968137631E-4</v>
      </c>
      <c r="F1061" s="30">
        <f t="shared" si="33"/>
        <v>1.6410815584262046</v>
      </c>
    </row>
    <row r="1062" spans="1:6">
      <c r="A1062" s="28">
        <v>43065</v>
      </c>
      <c r="B1062" s="30">
        <v>9330.5499999999993</v>
      </c>
      <c r="C1062" s="30">
        <v>12.5</v>
      </c>
      <c r="D1062" s="31">
        <v>1347001430558</v>
      </c>
      <c r="E1062" s="30">
        <f t="shared" si="32"/>
        <v>1.8667915968137631E-4</v>
      </c>
      <c r="F1062" s="30">
        <f t="shared" si="33"/>
        <v>1.7418192333650655</v>
      </c>
    </row>
    <row r="1063" spans="1:6">
      <c r="A1063" s="28">
        <v>43066</v>
      </c>
      <c r="B1063" s="30">
        <v>9818.35</v>
      </c>
      <c r="C1063" s="30">
        <v>12.5</v>
      </c>
      <c r="D1063" s="31">
        <v>1347001430558</v>
      </c>
      <c r="E1063" s="30">
        <f t="shared" si="32"/>
        <v>1.8667915968137631E-4</v>
      </c>
      <c r="F1063" s="30">
        <f t="shared" si="33"/>
        <v>1.8328813274576412</v>
      </c>
    </row>
    <row r="1064" spans="1:6">
      <c r="A1064" s="28">
        <v>43067</v>
      </c>
      <c r="B1064" s="30">
        <v>10058.799999999999</v>
      </c>
      <c r="C1064" s="30">
        <v>12.5</v>
      </c>
      <c r="D1064" s="31">
        <v>1347001430558</v>
      </c>
      <c r="E1064" s="30">
        <f t="shared" si="32"/>
        <v>1.8667915968137631E-4</v>
      </c>
      <c r="F1064" s="30">
        <f t="shared" si="33"/>
        <v>1.8777683314030278</v>
      </c>
    </row>
    <row r="1065" spans="1:6">
      <c r="A1065" s="28">
        <v>43068</v>
      </c>
      <c r="B1065" s="30">
        <v>9888.61</v>
      </c>
      <c r="C1065" s="30">
        <v>12.5</v>
      </c>
      <c r="D1065" s="31">
        <v>1347001430558</v>
      </c>
      <c r="E1065" s="30">
        <f t="shared" si="32"/>
        <v>1.8667915968137631E-4</v>
      </c>
      <c r="F1065" s="30">
        <f t="shared" si="33"/>
        <v>1.8459974052168546</v>
      </c>
    </row>
    <row r="1066" spans="1:6">
      <c r="A1066" s="28">
        <v>43069</v>
      </c>
      <c r="B1066" s="30">
        <v>10233.6</v>
      </c>
      <c r="C1066" s="30">
        <v>12.5</v>
      </c>
      <c r="D1066" s="31">
        <v>1347001430558</v>
      </c>
      <c r="E1066" s="30">
        <f t="shared" si="32"/>
        <v>1.8667915968137631E-4</v>
      </c>
      <c r="F1066" s="30">
        <f t="shared" si="33"/>
        <v>1.9103998485153326</v>
      </c>
    </row>
    <row r="1067" spans="1:6">
      <c r="A1067" s="28">
        <v>43070</v>
      </c>
      <c r="B1067" s="30">
        <v>10975.6</v>
      </c>
      <c r="C1067" s="30">
        <v>12.5</v>
      </c>
      <c r="D1067" s="31">
        <v>1347001430558</v>
      </c>
      <c r="E1067" s="30">
        <f t="shared" si="32"/>
        <v>1.8667915968137631E-4</v>
      </c>
      <c r="F1067" s="30">
        <f t="shared" si="33"/>
        <v>2.0489157849989139</v>
      </c>
    </row>
    <row r="1068" spans="1:6">
      <c r="A1068" s="28">
        <v>43071</v>
      </c>
      <c r="B1068" s="30">
        <v>11074.6</v>
      </c>
      <c r="C1068" s="30">
        <v>12.5</v>
      </c>
      <c r="D1068" s="31">
        <v>1347001430558</v>
      </c>
      <c r="E1068" s="30">
        <f t="shared" si="32"/>
        <v>1.8667915968137631E-4</v>
      </c>
      <c r="F1068" s="30">
        <f t="shared" si="33"/>
        <v>2.0673970218073703</v>
      </c>
    </row>
    <row r="1069" spans="1:6">
      <c r="A1069" s="28">
        <v>43072</v>
      </c>
      <c r="B1069" s="30">
        <v>11323.2</v>
      </c>
      <c r="C1069" s="30">
        <v>12.5</v>
      </c>
      <c r="D1069" s="31">
        <v>1347001430558</v>
      </c>
      <c r="E1069" s="30">
        <f t="shared" si="32"/>
        <v>1.8667915968137631E-4</v>
      </c>
      <c r="F1069" s="30">
        <f t="shared" si="33"/>
        <v>2.1138054609041603</v>
      </c>
    </row>
    <row r="1070" spans="1:6">
      <c r="A1070" s="28">
        <v>43073</v>
      </c>
      <c r="B1070" s="30">
        <v>11657.2</v>
      </c>
      <c r="C1070" s="30">
        <v>12.5</v>
      </c>
      <c r="D1070" s="31">
        <v>1347001430558</v>
      </c>
      <c r="E1070" s="30">
        <f t="shared" si="32"/>
        <v>1.8667915968137631E-4</v>
      </c>
      <c r="F1070" s="30">
        <f t="shared" si="33"/>
        <v>2.1761563002377402</v>
      </c>
    </row>
    <row r="1071" spans="1:6">
      <c r="A1071" s="28">
        <v>43074</v>
      </c>
      <c r="B1071" s="30">
        <v>11916.7</v>
      </c>
      <c r="C1071" s="30">
        <v>12.5</v>
      </c>
      <c r="D1071" s="31">
        <v>1347001430558</v>
      </c>
      <c r="E1071" s="30">
        <f t="shared" si="32"/>
        <v>1.8667915968137631E-4</v>
      </c>
      <c r="F1071" s="30">
        <f t="shared" si="33"/>
        <v>2.2245995421750573</v>
      </c>
    </row>
    <row r="1072" spans="1:6">
      <c r="A1072" s="28">
        <v>43075</v>
      </c>
      <c r="B1072" s="30">
        <v>14291.5</v>
      </c>
      <c r="C1072" s="30">
        <v>12.5</v>
      </c>
      <c r="D1072" s="31">
        <v>1347001430558</v>
      </c>
      <c r="E1072" s="30">
        <f t="shared" si="32"/>
        <v>1.8667915968137631E-4</v>
      </c>
      <c r="F1072" s="30">
        <f t="shared" si="33"/>
        <v>2.6679252105863895</v>
      </c>
    </row>
    <row r="1073" spans="1:6">
      <c r="A1073" s="28">
        <v>43076</v>
      </c>
      <c r="B1073" s="30">
        <v>17899.7</v>
      </c>
      <c r="C1073" s="30">
        <v>12.5</v>
      </c>
      <c r="D1073" s="31">
        <v>1590896927258</v>
      </c>
      <c r="E1073" s="30">
        <f t="shared" si="32"/>
        <v>1.5805995400316699E-4</v>
      </c>
      <c r="F1073" s="30">
        <f t="shared" si="33"/>
        <v>2.8292257586704883</v>
      </c>
    </row>
    <row r="1074" spans="1:6">
      <c r="A1074" s="28">
        <v>43077</v>
      </c>
      <c r="B1074" s="30">
        <v>16569.400000000001</v>
      </c>
      <c r="C1074" s="30">
        <v>12.5</v>
      </c>
      <c r="D1074" s="31">
        <v>1590896927258</v>
      </c>
      <c r="E1074" s="30">
        <f t="shared" si="32"/>
        <v>1.5805995400316699E-4</v>
      </c>
      <c r="F1074" s="30">
        <f t="shared" si="33"/>
        <v>2.6189586018600752</v>
      </c>
    </row>
    <row r="1075" spans="1:6">
      <c r="A1075" s="28">
        <v>43078</v>
      </c>
      <c r="B1075" s="30">
        <v>15178.2</v>
      </c>
      <c r="C1075" s="30">
        <v>12.5</v>
      </c>
      <c r="D1075" s="31">
        <v>1590896927258</v>
      </c>
      <c r="E1075" s="30">
        <f t="shared" si="32"/>
        <v>1.5805995400316699E-4</v>
      </c>
      <c r="F1075" s="30">
        <f t="shared" si="33"/>
        <v>2.3990655938508691</v>
      </c>
    </row>
    <row r="1076" spans="1:6">
      <c r="A1076" s="28">
        <v>43079</v>
      </c>
      <c r="B1076" s="30">
        <v>15455.4</v>
      </c>
      <c r="C1076" s="30">
        <v>12.5</v>
      </c>
      <c r="D1076" s="31">
        <v>1590896927258</v>
      </c>
      <c r="E1076" s="30">
        <f t="shared" si="32"/>
        <v>1.5805995400316699E-4</v>
      </c>
      <c r="F1076" s="30">
        <f t="shared" si="33"/>
        <v>2.4428798131005469</v>
      </c>
    </row>
    <row r="1077" spans="1:6">
      <c r="A1077" s="28">
        <v>43080</v>
      </c>
      <c r="B1077" s="30">
        <v>16936.8</v>
      </c>
      <c r="C1077" s="30">
        <v>12.5</v>
      </c>
      <c r="D1077" s="31">
        <v>1590896927258</v>
      </c>
      <c r="E1077" s="30">
        <f t="shared" si="32"/>
        <v>1.5805995400316699E-4</v>
      </c>
      <c r="F1077" s="30">
        <f t="shared" si="33"/>
        <v>2.6770298289608387</v>
      </c>
    </row>
    <row r="1078" spans="1:6">
      <c r="A1078" s="28">
        <v>43081</v>
      </c>
      <c r="B1078" s="30">
        <v>17415.400000000001</v>
      </c>
      <c r="C1078" s="30">
        <v>12.5</v>
      </c>
      <c r="D1078" s="31">
        <v>1590896927258</v>
      </c>
      <c r="E1078" s="30">
        <f t="shared" si="32"/>
        <v>1.5805995400316699E-4</v>
      </c>
      <c r="F1078" s="30">
        <f t="shared" si="33"/>
        <v>2.7526773229467545</v>
      </c>
    </row>
    <row r="1079" spans="1:6">
      <c r="A1079" s="28">
        <v>43082</v>
      </c>
      <c r="B1079" s="30">
        <v>16408.2</v>
      </c>
      <c r="C1079" s="30">
        <v>12.5</v>
      </c>
      <c r="D1079" s="31">
        <v>1590896927258</v>
      </c>
      <c r="E1079" s="30">
        <f t="shared" si="32"/>
        <v>1.5805995400316699E-4</v>
      </c>
      <c r="F1079" s="30">
        <f t="shared" si="33"/>
        <v>2.5934793372747649</v>
      </c>
    </row>
    <row r="1080" spans="1:6">
      <c r="A1080" s="28">
        <v>43083</v>
      </c>
      <c r="B1080" s="30">
        <v>16564</v>
      </c>
      <c r="C1080" s="30">
        <v>12.5</v>
      </c>
      <c r="D1080" s="31">
        <v>1590896927258</v>
      </c>
      <c r="E1080" s="30">
        <f t="shared" si="32"/>
        <v>1.5805995400316699E-4</v>
      </c>
      <c r="F1080" s="30">
        <f t="shared" si="33"/>
        <v>2.6181050781084578</v>
      </c>
    </row>
    <row r="1081" spans="1:6">
      <c r="A1081" s="28">
        <v>43084</v>
      </c>
      <c r="B1081" s="30">
        <v>17706.900000000001</v>
      </c>
      <c r="C1081" s="30">
        <v>12.5</v>
      </c>
      <c r="D1081" s="31">
        <v>1590896927258</v>
      </c>
      <c r="E1081" s="30">
        <f t="shared" si="32"/>
        <v>1.5805995400316699E-4</v>
      </c>
      <c r="F1081" s="30">
        <f t="shared" si="33"/>
        <v>2.7987517995386777</v>
      </c>
    </row>
    <row r="1082" spans="1:6">
      <c r="A1082" s="28">
        <v>43085</v>
      </c>
      <c r="B1082" s="30">
        <v>19497.400000000001</v>
      </c>
      <c r="C1082" s="30">
        <v>12.5</v>
      </c>
      <c r="D1082" s="32">
        <v>1590896927258</v>
      </c>
      <c r="E1082" s="30">
        <f t="shared" si="32"/>
        <v>1.5805995400316699E-4</v>
      </c>
      <c r="F1082" s="30">
        <f t="shared" si="33"/>
        <v>3.0817581471813482</v>
      </c>
    </row>
    <row r="1083" spans="1:6">
      <c r="A1083" s="28">
        <v>43086</v>
      </c>
      <c r="B1083" s="30">
        <v>19140.8</v>
      </c>
      <c r="C1083" s="30">
        <v>12.5</v>
      </c>
      <c r="D1083" s="31">
        <v>1590896927258</v>
      </c>
      <c r="E1083" s="30">
        <f t="shared" si="32"/>
        <v>1.5805995400316699E-4</v>
      </c>
      <c r="F1083" s="30">
        <f t="shared" si="33"/>
        <v>3.0253939675838186</v>
      </c>
    </row>
    <row r="1084" spans="1:6">
      <c r="A1084" s="28">
        <v>43087</v>
      </c>
      <c r="B1084" s="30">
        <v>19114.2</v>
      </c>
      <c r="C1084" s="30">
        <v>12.5</v>
      </c>
      <c r="D1084" s="31">
        <v>1873105475221</v>
      </c>
      <c r="E1084" s="30">
        <f t="shared" si="32"/>
        <v>1.3424609477291226E-4</v>
      </c>
      <c r="F1084" s="30">
        <f t="shared" si="33"/>
        <v>2.5660067047083994</v>
      </c>
    </row>
    <row r="1085" spans="1:6">
      <c r="A1085" s="28">
        <v>43088</v>
      </c>
      <c r="B1085" s="30">
        <v>17776.7</v>
      </c>
      <c r="C1085" s="30">
        <v>12.5</v>
      </c>
      <c r="D1085" s="31">
        <v>1873105475221</v>
      </c>
      <c r="E1085" s="30">
        <f t="shared" si="32"/>
        <v>1.3424609477291226E-4</v>
      </c>
      <c r="F1085" s="30">
        <f t="shared" si="33"/>
        <v>2.3864525529496294</v>
      </c>
    </row>
    <row r="1086" spans="1:6">
      <c r="A1086" s="28">
        <v>43089</v>
      </c>
      <c r="B1086" s="30">
        <v>16624.599999999999</v>
      </c>
      <c r="C1086" s="30">
        <v>12.5</v>
      </c>
      <c r="D1086" s="31">
        <v>1873105475221</v>
      </c>
      <c r="E1086" s="30">
        <f t="shared" si="32"/>
        <v>1.3424609477291226E-4</v>
      </c>
      <c r="F1086" s="30">
        <f t="shared" si="33"/>
        <v>2.2317876271617569</v>
      </c>
    </row>
    <row r="1087" spans="1:6">
      <c r="A1087" s="28">
        <v>43090</v>
      </c>
      <c r="B1087" s="30">
        <v>15802.9</v>
      </c>
      <c r="C1087" s="30">
        <v>12.5</v>
      </c>
      <c r="D1087" s="31">
        <v>1873105475221</v>
      </c>
      <c r="E1087" s="30">
        <f t="shared" si="32"/>
        <v>1.3424609477291226E-4</v>
      </c>
      <c r="F1087" s="30">
        <f t="shared" si="33"/>
        <v>2.121477611086855</v>
      </c>
    </row>
    <row r="1088" spans="1:6">
      <c r="A1088" s="28">
        <v>43091</v>
      </c>
      <c r="B1088" s="30">
        <v>13831.8</v>
      </c>
      <c r="C1088" s="30">
        <v>12.5</v>
      </c>
      <c r="D1088" s="31">
        <v>1873105475221</v>
      </c>
      <c r="E1088" s="30">
        <f t="shared" si="32"/>
        <v>1.3424609477291226E-4</v>
      </c>
      <c r="F1088" s="30">
        <f t="shared" si="33"/>
        <v>1.8568651336799677</v>
      </c>
    </row>
    <row r="1089" spans="1:6">
      <c r="A1089" s="28">
        <v>43092</v>
      </c>
      <c r="B1089" s="30">
        <v>14699.2</v>
      </c>
      <c r="C1089" s="30">
        <v>12.5</v>
      </c>
      <c r="D1089" s="31">
        <v>1873105475221</v>
      </c>
      <c r="E1089" s="30">
        <f t="shared" si="32"/>
        <v>1.3424609477291226E-4</v>
      </c>
      <c r="F1089" s="30">
        <f t="shared" si="33"/>
        <v>1.973310196285992</v>
      </c>
    </row>
    <row r="1090" spans="1:6">
      <c r="A1090" s="28">
        <v>43093</v>
      </c>
      <c r="B1090" s="30">
        <v>13925.8</v>
      </c>
      <c r="C1090" s="30">
        <v>12.5</v>
      </c>
      <c r="D1090" s="31">
        <v>1873105475221</v>
      </c>
      <c r="E1090" s="30">
        <f t="shared" ref="E1090:E1153" si="34">1000000000000*C1090*24*60*60/(D1090*POWER(2,32))</f>
        <v>1.3424609477291226E-4</v>
      </c>
      <c r="F1090" s="30">
        <f t="shared" ref="F1090:F1153" si="35">E1090*B1090</f>
        <v>1.8694842665886213</v>
      </c>
    </row>
    <row r="1091" spans="1:6">
      <c r="A1091" s="28">
        <v>43094</v>
      </c>
      <c r="B1091" s="30">
        <v>14026.6</v>
      </c>
      <c r="C1091" s="30">
        <v>12.5</v>
      </c>
      <c r="D1091" s="31">
        <v>1873105475221</v>
      </c>
      <c r="E1091" s="30">
        <f t="shared" si="34"/>
        <v>1.3424609477291226E-4</v>
      </c>
      <c r="F1091" s="30">
        <f t="shared" si="35"/>
        <v>1.883016272941731</v>
      </c>
    </row>
    <row r="1092" spans="1:6">
      <c r="A1092" s="28">
        <v>43095</v>
      </c>
      <c r="B1092" s="30">
        <v>16099.8</v>
      </c>
      <c r="C1092" s="30">
        <v>12.5</v>
      </c>
      <c r="D1092" s="31">
        <v>1873105475221</v>
      </c>
      <c r="E1092" s="30">
        <f t="shared" si="34"/>
        <v>1.3424609477291226E-4</v>
      </c>
      <c r="F1092" s="30">
        <f t="shared" si="35"/>
        <v>2.1613352766249325</v>
      </c>
    </row>
    <row r="1093" spans="1:6">
      <c r="A1093" s="28">
        <v>43096</v>
      </c>
      <c r="B1093" s="30">
        <v>15838.5</v>
      </c>
      <c r="C1093" s="30">
        <v>12.5</v>
      </c>
      <c r="D1093" s="31">
        <v>1873105475221</v>
      </c>
      <c r="E1093" s="30">
        <f t="shared" si="34"/>
        <v>1.3424609477291226E-4</v>
      </c>
      <c r="F1093" s="30">
        <f t="shared" si="35"/>
        <v>2.1262567720607706</v>
      </c>
    </row>
    <row r="1094" spans="1:6">
      <c r="A1094" s="28">
        <v>43097</v>
      </c>
      <c r="B1094" s="30">
        <v>14606.5</v>
      </c>
      <c r="C1094" s="30">
        <v>12.5</v>
      </c>
      <c r="D1094" s="31">
        <v>1873105475221</v>
      </c>
      <c r="E1094" s="30">
        <f t="shared" si="34"/>
        <v>1.3424609477291226E-4</v>
      </c>
      <c r="F1094" s="30">
        <f t="shared" si="35"/>
        <v>1.9608655833005428</v>
      </c>
    </row>
    <row r="1095" spans="1:6">
      <c r="A1095" s="28">
        <v>43098</v>
      </c>
      <c r="B1095" s="30">
        <v>14656.2</v>
      </c>
      <c r="C1095" s="30">
        <v>12.5</v>
      </c>
      <c r="D1095" s="31">
        <v>1873105475221</v>
      </c>
      <c r="E1095" s="30">
        <f t="shared" si="34"/>
        <v>1.3424609477291226E-4</v>
      </c>
      <c r="F1095" s="30">
        <f t="shared" si="35"/>
        <v>1.9675376142107568</v>
      </c>
    </row>
    <row r="1096" spans="1:6">
      <c r="A1096" s="28">
        <v>43099</v>
      </c>
      <c r="B1096" s="30">
        <v>12952.2</v>
      </c>
      <c r="C1096" s="30">
        <v>12.5</v>
      </c>
      <c r="D1096" s="31">
        <v>1873105475221</v>
      </c>
      <c r="E1096" s="30">
        <f t="shared" si="34"/>
        <v>1.3424609477291226E-4</v>
      </c>
      <c r="F1096" s="30">
        <f t="shared" si="35"/>
        <v>1.7387822687177141</v>
      </c>
    </row>
    <row r="1097" spans="1:6">
      <c r="A1097" s="28">
        <v>43100</v>
      </c>
      <c r="B1097" s="30">
        <v>14156.4</v>
      </c>
      <c r="C1097" s="30">
        <v>12.5</v>
      </c>
      <c r="D1097" s="31">
        <v>1873105475221</v>
      </c>
      <c r="E1097" s="30">
        <f t="shared" si="34"/>
        <v>1.3424609477291226E-4</v>
      </c>
      <c r="F1097" s="30">
        <f t="shared" si="35"/>
        <v>1.900441416043255</v>
      </c>
    </row>
    <row r="1098" spans="1:6">
      <c r="A1098" s="28">
        <v>43101</v>
      </c>
      <c r="B1098" s="30">
        <v>13657.2</v>
      </c>
      <c r="C1098" s="30">
        <v>12.5</v>
      </c>
      <c r="D1098" s="31">
        <v>1931136454487</v>
      </c>
      <c r="E1098" s="30">
        <f t="shared" si="34"/>
        <v>1.302119767673165E-4</v>
      </c>
      <c r="F1098" s="30">
        <f t="shared" si="35"/>
        <v>1.7783310091065949</v>
      </c>
    </row>
    <row r="1099" spans="1:6">
      <c r="A1099" s="28">
        <v>43102</v>
      </c>
      <c r="B1099" s="30">
        <v>14982.1</v>
      </c>
      <c r="C1099" s="30">
        <v>12.5</v>
      </c>
      <c r="D1099" s="31">
        <v>1931136454487</v>
      </c>
      <c r="E1099" s="30">
        <f t="shared" si="34"/>
        <v>1.302119767673165E-4</v>
      </c>
      <c r="F1099" s="30">
        <f t="shared" si="35"/>
        <v>1.9508488571256126</v>
      </c>
    </row>
    <row r="1100" spans="1:6">
      <c r="A1100" s="28">
        <v>43103</v>
      </c>
      <c r="B1100" s="30">
        <v>15201</v>
      </c>
      <c r="C1100" s="30">
        <v>12.5</v>
      </c>
      <c r="D1100" s="31">
        <v>1931136454487</v>
      </c>
      <c r="E1100" s="30">
        <f t="shared" si="34"/>
        <v>1.302119767673165E-4</v>
      </c>
      <c r="F1100" s="30">
        <f t="shared" si="35"/>
        <v>1.9793522588399781</v>
      </c>
    </row>
    <row r="1101" spans="1:6">
      <c r="A1101" s="28">
        <v>43104</v>
      </c>
      <c r="B1101" s="30">
        <v>15599.2</v>
      </c>
      <c r="C1101" s="30">
        <v>12.5</v>
      </c>
      <c r="D1101" s="31">
        <v>1931136454487</v>
      </c>
      <c r="E1101" s="30">
        <f t="shared" si="34"/>
        <v>1.302119767673165E-4</v>
      </c>
      <c r="F1101" s="30">
        <f t="shared" si="35"/>
        <v>2.0312026679887238</v>
      </c>
    </row>
    <row r="1102" spans="1:6">
      <c r="A1102" s="28">
        <v>43105</v>
      </c>
      <c r="B1102" s="30">
        <v>17429.5</v>
      </c>
      <c r="C1102" s="30">
        <v>12.5</v>
      </c>
      <c r="D1102" s="31">
        <v>1931136454487</v>
      </c>
      <c r="E1102" s="30">
        <f t="shared" si="34"/>
        <v>1.302119767673165E-4</v>
      </c>
      <c r="F1102" s="30">
        <f t="shared" si="35"/>
        <v>2.2695296490659431</v>
      </c>
    </row>
    <row r="1103" spans="1:6">
      <c r="A1103" s="28">
        <v>43106</v>
      </c>
      <c r="B1103" s="30">
        <v>17527</v>
      </c>
      <c r="C1103" s="30">
        <v>12.5</v>
      </c>
      <c r="D1103" s="31">
        <v>1931136454487</v>
      </c>
      <c r="E1103" s="30">
        <f t="shared" si="34"/>
        <v>1.302119767673165E-4</v>
      </c>
      <c r="F1103" s="30">
        <f t="shared" si="35"/>
        <v>2.2822253168007562</v>
      </c>
    </row>
    <row r="1104" spans="1:6">
      <c r="A1104" s="28">
        <v>43107</v>
      </c>
      <c r="B1104" s="30">
        <v>16477.599999999999</v>
      </c>
      <c r="C1104" s="30">
        <v>12.5</v>
      </c>
      <c r="D1104" s="31">
        <v>1931136454487</v>
      </c>
      <c r="E1104" s="30">
        <f t="shared" si="34"/>
        <v>1.302119767673165E-4</v>
      </c>
      <c r="F1104" s="30">
        <f t="shared" si="35"/>
        <v>2.1455808683811344</v>
      </c>
    </row>
    <row r="1105" spans="1:6">
      <c r="A1105" s="28">
        <v>43108</v>
      </c>
      <c r="B1105" s="30">
        <v>15170.1</v>
      </c>
      <c r="C1105" s="30">
        <v>12.5</v>
      </c>
      <c r="D1105" s="31">
        <v>1931136454487</v>
      </c>
      <c r="E1105" s="30">
        <f t="shared" si="34"/>
        <v>1.302119767673165E-4</v>
      </c>
      <c r="F1105" s="30">
        <f t="shared" si="35"/>
        <v>1.9753287087578681</v>
      </c>
    </row>
    <row r="1106" spans="1:6">
      <c r="A1106" s="28">
        <v>43109</v>
      </c>
      <c r="B1106" s="30">
        <v>14595.4</v>
      </c>
      <c r="C1106" s="30">
        <v>12.5</v>
      </c>
      <c r="D1106" s="31">
        <v>1931136454487</v>
      </c>
      <c r="E1106" s="30">
        <f t="shared" si="34"/>
        <v>1.302119767673165E-4</v>
      </c>
      <c r="F1106" s="30">
        <f t="shared" si="35"/>
        <v>1.9004958857096912</v>
      </c>
    </row>
    <row r="1107" spans="1:6">
      <c r="A1107" s="28">
        <v>43110</v>
      </c>
      <c r="B1107" s="30">
        <v>14973.3</v>
      </c>
      <c r="C1107" s="30">
        <v>12.5</v>
      </c>
      <c r="D1107" s="31">
        <v>1931136454487</v>
      </c>
      <c r="E1107" s="30">
        <f t="shared" si="34"/>
        <v>1.302119767673165E-4</v>
      </c>
      <c r="F1107" s="30">
        <f t="shared" si="35"/>
        <v>1.9497029917300601</v>
      </c>
    </row>
    <row r="1108" spans="1:6">
      <c r="A1108" s="28">
        <v>43111</v>
      </c>
      <c r="B1108" s="30">
        <v>13405.8</v>
      </c>
      <c r="C1108" s="30">
        <v>12.5</v>
      </c>
      <c r="D1108" s="31">
        <v>1931136454487</v>
      </c>
      <c r="E1108" s="30">
        <f t="shared" si="34"/>
        <v>1.302119767673165E-4</v>
      </c>
      <c r="F1108" s="30">
        <f t="shared" si="35"/>
        <v>1.7455957181472914</v>
      </c>
    </row>
    <row r="1109" spans="1:6">
      <c r="A1109" s="28">
        <v>43112</v>
      </c>
      <c r="B1109" s="30">
        <v>13980.6</v>
      </c>
      <c r="C1109" s="30">
        <v>12.5</v>
      </c>
      <c r="D1109" s="31">
        <v>1931136454487</v>
      </c>
      <c r="E1109" s="30">
        <f t="shared" si="34"/>
        <v>1.302119767673165E-4</v>
      </c>
      <c r="F1109" s="30">
        <f t="shared" si="35"/>
        <v>1.8204415623931451</v>
      </c>
    </row>
    <row r="1110" spans="1:6">
      <c r="A1110" s="28">
        <v>43113</v>
      </c>
      <c r="B1110" s="30">
        <v>14360.2</v>
      </c>
      <c r="C1110" s="30">
        <v>12.5</v>
      </c>
      <c r="D1110" s="31">
        <v>2227847638503</v>
      </c>
      <c r="E1110" s="30">
        <f t="shared" si="34"/>
        <v>1.1286996956180789E-4</v>
      </c>
      <c r="F1110" s="30">
        <f t="shared" si="35"/>
        <v>1.6208353369014739</v>
      </c>
    </row>
    <row r="1111" spans="1:6">
      <c r="A1111" s="28">
        <v>43114</v>
      </c>
      <c r="B1111" s="30">
        <v>13772</v>
      </c>
      <c r="C1111" s="30">
        <v>12.5</v>
      </c>
      <c r="D1111" s="31">
        <v>2227847638503</v>
      </c>
      <c r="E1111" s="30">
        <f t="shared" si="34"/>
        <v>1.1286996956180789E-4</v>
      </c>
      <c r="F1111" s="30">
        <f t="shared" si="35"/>
        <v>1.5544452208052184</v>
      </c>
    </row>
    <row r="1112" spans="1:6">
      <c r="A1112" s="28">
        <v>43115</v>
      </c>
      <c r="B1112" s="30">
        <v>13819.8</v>
      </c>
      <c r="C1112" s="30">
        <v>12.5</v>
      </c>
      <c r="D1112" s="31">
        <v>2227847638503</v>
      </c>
      <c r="E1112" s="30">
        <f t="shared" si="34"/>
        <v>1.1286996956180789E-4</v>
      </c>
      <c r="F1112" s="30">
        <f t="shared" si="35"/>
        <v>1.5598404053502726</v>
      </c>
    </row>
    <row r="1113" spans="1:6">
      <c r="A1113" s="28">
        <v>43116</v>
      </c>
      <c r="B1113" s="30">
        <v>11490.5</v>
      </c>
      <c r="C1113" s="30">
        <v>12.5</v>
      </c>
      <c r="D1113" s="31">
        <v>2227847638503</v>
      </c>
      <c r="E1113" s="30">
        <f t="shared" si="34"/>
        <v>1.1286996956180789E-4</v>
      </c>
      <c r="F1113" s="30">
        <f t="shared" si="35"/>
        <v>1.2969323852499537</v>
      </c>
    </row>
    <row r="1114" spans="1:6">
      <c r="A1114" s="28">
        <v>43117</v>
      </c>
      <c r="B1114" s="30">
        <v>11188.6</v>
      </c>
      <c r="C1114" s="30">
        <v>12.5</v>
      </c>
      <c r="D1114" s="31">
        <v>2227847638503</v>
      </c>
      <c r="E1114" s="30">
        <f t="shared" si="34"/>
        <v>1.1286996956180789E-4</v>
      </c>
      <c r="F1114" s="30">
        <f t="shared" si="35"/>
        <v>1.2628569414392439</v>
      </c>
    </row>
    <row r="1115" spans="1:6">
      <c r="A1115" s="28">
        <v>43118</v>
      </c>
      <c r="B1115" s="30">
        <v>11474.9</v>
      </c>
      <c r="C1115" s="30">
        <v>12.5</v>
      </c>
      <c r="D1115" s="31">
        <v>2227847638503</v>
      </c>
      <c r="E1115" s="30">
        <f t="shared" si="34"/>
        <v>1.1286996956180789E-4</v>
      </c>
      <c r="F1115" s="30">
        <f t="shared" si="35"/>
        <v>1.2951716137247893</v>
      </c>
    </row>
    <row r="1116" spans="1:6">
      <c r="A1116" s="28">
        <v>43119</v>
      </c>
      <c r="B1116" s="30">
        <v>11607.4</v>
      </c>
      <c r="C1116" s="30">
        <v>12.5</v>
      </c>
      <c r="D1116" s="31">
        <v>2227847638503</v>
      </c>
      <c r="E1116" s="30">
        <f t="shared" si="34"/>
        <v>1.1286996956180789E-4</v>
      </c>
      <c r="F1116" s="30">
        <f t="shared" si="35"/>
        <v>1.3101268846917289</v>
      </c>
    </row>
    <row r="1117" spans="1:6">
      <c r="A1117" s="28">
        <v>43120</v>
      </c>
      <c r="B1117" s="30">
        <v>12899.2</v>
      </c>
      <c r="C1117" s="30">
        <v>12.5</v>
      </c>
      <c r="D1117" s="31">
        <v>2227847638503</v>
      </c>
      <c r="E1117" s="30">
        <f t="shared" si="34"/>
        <v>1.1286996956180789E-4</v>
      </c>
      <c r="F1117" s="30">
        <f t="shared" si="35"/>
        <v>1.4559323113716724</v>
      </c>
    </row>
    <row r="1118" spans="1:6">
      <c r="A1118" s="28">
        <v>43121</v>
      </c>
      <c r="B1118" s="30">
        <v>11600.1</v>
      </c>
      <c r="C1118" s="30">
        <v>12.5</v>
      </c>
      <c r="D1118" s="31">
        <v>2227847638503</v>
      </c>
      <c r="E1118" s="30">
        <f t="shared" si="34"/>
        <v>1.1286996956180789E-4</v>
      </c>
      <c r="F1118" s="30">
        <f t="shared" si="35"/>
        <v>1.3093029339139277</v>
      </c>
    </row>
    <row r="1119" spans="1:6">
      <c r="A1119" s="28">
        <v>43122</v>
      </c>
      <c r="B1119" s="30">
        <v>10931.4</v>
      </c>
      <c r="C1119" s="30">
        <v>12.5</v>
      </c>
      <c r="D1119" s="31">
        <v>2227847638503</v>
      </c>
      <c r="E1119" s="30">
        <f t="shared" si="34"/>
        <v>1.1286996956180789E-4</v>
      </c>
      <c r="F1119" s="30">
        <f t="shared" si="35"/>
        <v>1.2338267852679468</v>
      </c>
    </row>
    <row r="1120" spans="1:6">
      <c r="A1120" s="28">
        <v>43123</v>
      </c>
      <c r="B1120" s="30">
        <v>10868.4</v>
      </c>
      <c r="C1120" s="30">
        <v>12.5</v>
      </c>
      <c r="D1120" s="31">
        <v>2227847638503</v>
      </c>
      <c r="E1120" s="30">
        <f t="shared" si="34"/>
        <v>1.1286996956180789E-4</v>
      </c>
      <c r="F1120" s="30">
        <f t="shared" si="35"/>
        <v>1.2267159771855529</v>
      </c>
    </row>
    <row r="1121" spans="1:6">
      <c r="A1121" s="28">
        <v>43124</v>
      </c>
      <c r="B1121" s="30">
        <v>11359.4</v>
      </c>
      <c r="C1121" s="30">
        <v>12.5</v>
      </c>
      <c r="D1121" s="31">
        <v>2227847638503</v>
      </c>
      <c r="E1121" s="30">
        <f t="shared" si="34"/>
        <v>1.1286996956180789E-4</v>
      </c>
      <c r="F1121" s="30">
        <f t="shared" si="35"/>
        <v>1.2821351322404007</v>
      </c>
    </row>
    <row r="1122" spans="1:6">
      <c r="A1122" s="28">
        <v>43125</v>
      </c>
      <c r="B1122" s="30">
        <v>11259.4</v>
      </c>
      <c r="C1122" s="30">
        <v>12.5</v>
      </c>
      <c r="D1122" s="31">
        <v>2603077300218</v>
      </c>
      <c r="E1122" s="30">
        <f t="shared" si="34"/>
        <v>9.659993390327687E-5</v>
      </c>
      <c r="F1122" s="30">
        <f t="shared" si="35"/>
        <v>1.0876572957905555</v>
      </c>
    </row>
    <row r="1123" spans="1:6">
      <c r="A1123" s="28">
        <v>43126</v>
      </c>
      <c r="B1123" s="30">
        <v>11171.4</v>
      </c>
      <c r="C1123" s="30">
        <v>12.5</v>
      </c>
      <c r="D1123" s="31">
        <v>2603077300218</v>
      </c>
      <c r="E1123" s="30">
        <f t="shared" si="34"/>
        <v>9.659993390327687E-5</v>
      </c>
      <c r="F1123" s="30">
        <f t="shared" si="35"/>
        <v>1.0791565016070672</v>
      </c>
    </row>
    <row r="1124" spans="1:6">
      <c r="A1124" s="28">
        <v>43127</v>
      </c>
      <c r="B1124" s="30">
        <v>11440.7</v>
      </c>
      <c r="C1124" s="30">
        <v>12.5</v>
      </c>
      <c r="D1124" s="31">
        <v>2603077300218</v>
      </c>
      <c r="E1124" s="30">
        <f t="shared" si="34"/>
        <v>9.659993390327687E-5</v>
      </c>
      <c r="F1124" s="30">
        <f t="shared" si="35"/>
        <v>1.1051708638072197</v>
      </c>
    </row>
    <row r="1125" spans="1:6">
      <c r="A1125" s="28">
        <v>43128</v>
      </c>
      <c r="B1125" s="30">
        <v>11786.3</v>
      </c>
      <c r="C1125" s="30">
        <v>12.5</v>
      </c>
      <c r="D1125" s="31">
        <v>2603077300218</v>
      </c>
      <c r="E1125" s="30">
        <f t="shared" si="34"/>
        <v>9.659993390327687E-5</v>
      </c>
      <c r="F1125" s="30">
        <f t="shared" si="35"/>
        <v>1.1385558009641921</v>
      </c>
    </row>
    <row r="1126" spans="1:6">
      <c r="A1126" s="28">
        <v>43129</v>
      </c>
      <c r="B1126" s="30">
        <v>11296.4</v>
      </c>
      <c r="C1126" s="30">
        <v>12.5</v>
      </c>
      <c r="D1126" s="31">
        <v>2603077300218</v>
      </c>
      <c r="E1126" s="30">
        <f t="shared" si="34"/>
        <v>9.659993390327687E-5</v>
      </c>
      <c r="F1126" s="30">
        <f t="shared" si="35"/>
        <v>1.0912314933449767</v>
      </c>
    </row>
    <row r="1127" spans="1:6">
      <c r="A1127" s="28">
        <v>43130</v>
      </c>
      <c r="B1127" s="30">
        <v>10106.299999999999</v>
      </c>
      <c r="C1127" s="30">
        <v>12.5</v>
      </c>
      <c r="D1127" s="31">
        <v>2603077300218</v>
      </c>
      <c r="E1127" s="30">
        <f t="shared" si="34"/>
        <v>9.659993390327687E-5</v>
      </c>
      <c r="F1127" s="30">
        <f t="shared" si="35"/>
        <v>0.97626791200668694</v>
      </c>
    </row>
    <row r="1128" spans="1:6">
      <c r="A1128" s="28">
        <v>43131</v>
      </c>
      <c r="B1128" s="30">
        <v>10221.1</v>
      </c>
      <c r="C1128" s="30">
        <v>12.5</v>
      </c>
      <c r="D1128" s="31">
        <v>2603077300218</v>
      </c>
      <c r="E1128" s="30">
        <f t="shared" si="34"/>
        <v>9.659993390327687E-5</v>
      </c>
      <c r="F1128" s="30">
        <f t="shared" si="35"/>
        <v>0.9873575844187833</v>
      </c>
    </row>
    <row r="1129" spans="1:6">
      <c r="A1129" s="28">
        <v>43132</v>
      </c>
      <c r="B1129" s="30">
        <v>9170.5400000000009</v>
      </c>
      <c r="C1129" s="30">
        <v>12.5</v>
      </c>
      <c r="D1129" s="31">
        <v>2603077300218</v>
      </c>
      <c r="E1129" s="30">
        <f t="shared" si="34"/>
        <v>9.659993390327687E-5</v>
      </c>
      <c r="F1129" s="30">
        <f t="shared" si="35"/>
        <v>0.88587355785735677</v>
      </c>
    </row>
    <row r="1130" spans="1:6">
      <c r="A1130" s="28">
        <v>43133</v>
      </c>
      <c r="B1130" s="30">
        <v>8830.75</v>
      </c>
      <c r="C1130" s="30">
        <v>12.5</v>
      </c>
      <c r="D1130" s="31">
        <v>2603077300218</v>
      </c>
      <c r="E1130" s="30">
        <f t="shared" si="34"/>
        <v>9.659993390327687E-5</v>
      </c>
      <c r="F1130" s="30">
        <f t="shared" si="35"/>
        <v>0.85304986631636226</v>
      </c>
    </row>
    <row r="1131" spans="1:6">
      <c r="A1131" s="28">
        <v>43134</v>
      </c>
      <c r="B1131" s="30">
        <v>9174.91</v>
      </c>
      <c r="C1131" s="30">
        <v>12.5</v>
      </c>
      <c r="D1131" s="31">
        <v>2603077300218</v>
      </c>
      <c r="E1131" s="30">
        <f t="shared" si="34"/>
        <v>9.659993390327687E-5</v>
      </c>
      <c r="F1131" s="30">
        <f t="shared" si="35"/>
        <v>0.88629569956851395</v>
      </c>
    </row>
    <row r="1132" spans="1:6">
      <c r="A1132" s="28">
        <v>43135</v>
      </c>
      <c r="B1132" s="30">
        <v>8277.01</v>
      </c>
      <c r="C1132" s="30">
        <v>12.5</v>
      </c>
      <c r="D1132" s="31">
        <v>2603077300218</v>
      </c>
      <c r="E1132" s="30">
        <f t="shared" si="34"/>
        <v>9.659993390327687E-5</v>
      </c>
      <c r="F1132" s="30">
        <f t="shared" si="35"/>
        <v>0.79955861891676172</v>
      </c>
    </row>
    <row r="1133" spans="1:6">
      <c r="A1133" s="28">
        <v>43136</v>
      </c>
      <c r="B1133" s="30">
        <v>6955.27</v>
      </c>
      <c r="C1133" s="30">
        <v>12.5</v>
      </c>
      <c r="D1133" s="31">
        <v>2603077300218</v>
      </c>
      <c r="E1133" s="30">
        <f t="shared" si="34"/>
        <v>9.659993390327687E-5</v>
      </c>
      <c r="F1133" s="30">
        <f t="shared" si="35"/>
        <v>0.6718786222794445</v>
      </c>
    </row>
    <row r="1134" spans="1:6">
      <c r="A1134" s="28">
        <v>43137</v>
      </c>
      <c r="B1134" s="30">
        <v>7754</v>
      </c>
      <c r="C1134" s="30">
        <v>12.5</v>
      </c>
      <c r="D1134" s="31">
        <v>2603077300218</v>
      </c>
      <c r="E1134" s="30">
        <f t="shared" si="34"/>
        <v>9.659993390327687E-5</v>
      </c>
      <c r="F1134" s="30">
        <f t="shared" si="35"/>
        <v>0.7490358874860088</v>
      </c>
    </row>
    <row r="1135" spans="1:6">
      <c r="A1135" s="28">
        <v>43138</v>
      </c>
      <c r="B1135" s="30">
        <v>7621.3</v>
      </c>
      <c r="C1135" s="30">
        <v>12.5</v>
      </c>
      <c r="D1135" s="31">
        <v>2874674234415</v>
      </c>
      <c r="E1135" s="30">
        <f t="shared" si="34"/>
        <v>8.7473249015762323E-5</v>
      </c>
      <c r="F1135" s="30">
        <f t="shared" si="35"/>
        <v>0.66665987272382943</v>
      </c>
    </row>
    <row r="1136" spans="1:6">
      <c r="A1136" s="28">
        <v>43139</v>
      </c>
      <c r="B1136" s="30">
        <v>8265.59</v>
      </c>
      <c r="C1136" s="30">
        <v>12.5</v>
      </c>
      <c r="D1136" s="31">
        <v>2874674234415</v>
      </c>
      <c r="E1136" s="30">
        <f t="shared" si="34"/>
        <v>8.7473249015762323E-5</v>
      </c>
      <c r="F1136" s="30">
        <f t="shared" si="35"/>
        <v>0.72301801233219487</v>
      </c>
    </row>
    <row r="1137" spans="1:6">
      <c r="A1137" s="28">
        <v>43140</v>
      </c>
      <c r="B1137" s="30">
        <v>8736.98</v>
      </c>
      <c r="C1137" s="30">
        <v>12.5</v>
      </c>
      <c r="D1137" s="31">
        <v>2874674234415</v>
      </c>
      <c r="E1137" s="30">
        <f t="shared" si="34"/>
        <v>8.7473249015762323E-5</v>
      </c>
      <c r="F1137" s="30">
        <f t="shared" si="35"/>
        <v>0.76425202718573504</v>
      </c>
    </row>
    <row r="1138" spans="1:6">
      <c r="A1138" s="28">
        <v>43141</v>
      </c>
      <c r="B1138" s="30">
        <v>8621.9</v>
      </c>
      <c r="C1138" s="30">
        <v>12.5</v>
      </c>
      <c r="D1138" s="31">
        <v>2874674234415</v>
      </c>
      <c r="E1138" s="30">
        <f t="shared" si="34"/>
        <v>8.7473249015762323E-5</v>
      </c>
      <c r="F1138" s="30">
        <f t="shared" si="35"/>
        <v>0.75418560568900117</v>
      </c>
    </row>
    <row r="1139" spans="1:6">
      <c r="A1139" s="28">
        <v>43142</v>
      </c>
      <c r="B1139" s="30">
        <v>8129.97</v>
      </c>
      <c r="C1139" s="30">
        <v>12.5</v>
      </c>
      <c r="D1139" s="31">
        <v>2874674234415</v>
      </c>
      <c r="E1139" s="30">
        <f t="shared" si="34"/>
        <v>8.7473249015762323E-5</v>
      </c>
      <c r="F1139" s="30">
        <f t="shared" si="35"/>
        <v>0.71115489030067724</v>
      </c>
    </row>
    <row r="1140" spans="1:6">
      <c r="A1140" s="28">
        <v>43143</v>
      </c>
      <c r="B1140" s="30">
        <v>8926.57</v>
      </c>
      <c r="C1140" s="30">
        <v>12.5</v>
      </c>
      <c r="D1140" s="31">
        <v>2874674234415</v>
      </c>
      <c r="E1140" s="30">
        <f t="shared" si="34"/>
        <v>8.7473249015762323E-5</v>
      </c>
      <c r="F1140" s="30">
        <f t="shared" si="35"/>
        <v>0.78083608046663344</v>
      </c>
    </row>
    <row r="1141" spans="1:6">
      <c r="A1141" s="28">
        <v>43144</v>
      </c>
      <c r="B1141" s="30">
        <v>8598.31</v>
      </c>
      <c r="C1141" s="30">
        <v>12.5</v>
      </c>
      <c r="D1141" s="31">
        <v>2874674234415</v>
      </c>
      <c r="E1141" s="30">
        <f t="shared" si="34"/>
        <v>8.7473249015762323E-5</v>
      </c>
      <c r="F1141" s="30">
        <f t="shared" si="35"/>
        <v>0.75212211174471932</v>
      </c>
    </row>
    <row r="1142" spans="1:6">
      <c r="A1142" s="28">
        <v>43145</v>
      </c>
      <c r="B1142" s="30">
        <v>9494.6299999999992</v>
      </c>
      <c r="C1142" s="30">
        <v>12.5</v>
      </c>
      <c r="D1142" s="31">
        <v>2874674234415</v>
      </c>
      <c r="E1142" s="30">
        <f t="shared" si="34"/>
        <v>8.7473249015762323E-5</v>
      </c>
      <c r="F1142" s="30">
        <f t="shared" si="35"/>
        <v>0.83052613430252731</v>
      </c>
    </row>
    <row r="1143" spans="1:6">
      <c r="A1143" s="28">
        <v>43146</v>
      </c>
      <c r="B1143" s="30">
        <v>10166.4</v>
      </c>
      <c r="C1143" s="30">
        <v>12.5</v>
      </c>
      <c r="D1143" s="31">
        <v>2874674234415</v>
      </c>
      <c r="E1143" s="30">
        <f t="shared" si="34"/>
        <v>8.7473249015762323E-5</v>
      </c>
      <c r="F1143" s="30">
        <f t="shared" si="35"/>
        <v>0.8892880387938461</v>
      </c>
    </row>
    <row r="1144" spans="1:6">
      <c r="A1144" s="28">
        <v>43147</v>
      </c>
      <c r="B1144" s="30">
        <v>10233.9</v>
      </c>
      <c r="C1144" s="30">
        <v>12.5</v>
      </c>
      <c r="D1144" s="31">
        <v>2874674234415</v>
      </c>
      <c r="E1144" s="30">
        <f t="shared" si="34"/>
        <v>8.7473249015762323E-5</v>
      </c>
      <c r="F1144" s="30">
        <f t="shared" si="35"/>
        <v>0.89519248310240995</v>
      </c>
    </row>
    <row r="1145" spans="1:6">
      <c r="A1145" s="28">
        <v>43148</v>
      </c>
      <c r="B1145" s="30">
        <v>11112.7</v>
      </c>
      <c r="C1145" s="30">
        <v>12.5</v>
      </c>
      <c r="D1145" s="31">
        <v>2874674234415</v>
      </c>
      <c r="E1145" s="30">
        <f t="shared" si="34"/>
        <v>8.7473249015762323E-5</v>
      </c>
      <c r="F1145" s="30">
        <f t="shared" si="35"/>
        <v>0.97206397433746206</v>
      </c>
    </row>
    <row r="1146" spans="1:6">
      <c r="A1146" s="28">
        <v>43149</v>
      </c>
      <c r="B1146" s="30">
        <v>10551.8</v>
      </c>
      <c r="C1146" s="30">
        <v>12.5</v>
      </c>
      <c r="D1146" s="31">
        <v>2874674234415</v>
      </c>
      <c r="E1146" s="30">
        <f t="shared" si="34"/>
        <v>8.7473249015762323E-5</v>
      </c>
      <c r="F1146" s="30">
        <f t="shared" si="35"/>
        <v>0.92300022896452083</v>
      </c>
    </row>
    <row r="1147" spans="1:6">
      <c r="A1147" s="28">
        <v>43150</v>
      </c>
      <c r="B1147" s="30">
        <v>11225.3</v>
      </c>
      <c r="C1147" s="30">
        <v>12.5</v>
      </c>
      <c r="D1147" s="31">
        <v>2874674234415</v>
      </c>
      <c r="E1147" s="30">
        <f t="shared" si="34"/>
        <v>8.7473249015762323E-5</v>
      </c>
      <c r="F1147" s="30">
        <f t="shared" si="35"/>
        <v>0.98191346217663678</v>
      </c>
    </row>
    <row r="1148" spans="1:6">
      <c r="A1148" s="28">
        <v>43151</v>
      </c>
      <c r="B1148" s="30">
        <v>11403.7</v>
      </c>
      <c r="C1148" s="30">
        <v>12.5</v>
      </c>
      <c r="D1148" s="31">
        <v>3007383866429</v>
      </c>
      <c r="E1148" s="30">
        <f t="shared" si="34"/>
        <v>8.3613235394775883E-5</v>
      </c>
      <c r="F1148" s="30">
        <f t="shared" si="35"/>
        <v>0.9535002524714058</v>
      </c>
    </row>
    <row r="1149" spans="1:6">
      <c r="A1149" s="28">
        <v>43152</v>
      </c>
      <c r="B1149" s="30">
        <v>10690.4</v>
      </c>
      <c r="C1149" s="30">
        <v>12.5</v>
      </c>
      <c r="D1149" s="31">
        <v>3007383866429</v>
      </c>
      <c r="E1149" s="30">
        <f t="shared" si="34"/>
        <v>8.3613235394775883E-5</v>
      </c>
      <c r="F1149" s="30">
        <f t="shared" si="35"/>
        <v>0.89385893166431207</v>
      </c>
    </row>
    <row r="1150" spans="1:6">
      <c r="A1150" s="28">
        <v>43153</v>
      </c>
      <c r="B1150" s="30">
        <v>10005</v>
      </c>
      <c r="C1150" s="30">
        <v>12.5</v>
      </c>
      <c r="D1150" s="31">
        <v>3007383866429</v>
      </c>
      <c r="E1150" s="30">
        <f t="shared" si="34"/>
        <v>8.3613235394775883E-5</v>
      </c>
      <c r="F1150" s="30">
        <f t="shared" si="35"/>
        <v>0.83655042012473269</v>
      </c>
    </row>
    <row r="1151" spans="1:6">
      <c r="A1151" s="28">
        <v>43154</v>
      </c>
      <c r="B1151" s="30">
        <v>10301.1</v>
      </c>
      <c r="C1151" s="30">
        <v>12.5</v>
      </c>
      <c r="D1151" s="31">
        <v>3007383866429</v>
      </c>
      <c r="E1151" s="30">
        <f t="shared" si="34"/>
        <v>8.3613235394775883E-5</v>
      </c>
      <c r="F1151" s="30">
        <f t="shared" si="35"/>
        <v>0.86130829912512585</v>
      </c>
    </row>
    <row r="1152" spans="1:6">
      <c r="A1152" s="28">
        <v>43155</v>
      </c>
      <c r="B1152" s="30">
        <v>9813.07</v>
      </c>
      <c r="C1152" s="30">
        <v>12.5</v>
      </c>
      <c r="D1152" s="31">
        <v>3007383866429</v>
      </c>
      <c r="E1152" s="30">
        <f t="shared" si="34"/>
        <v>8.3613235394775883E-5</v>
      </c>
      <c r="F1152" s="30">
        <f t="shared" si="35"/>
        <v>0.82050253185541333</v>
      </c>
    </row>
    <row r="1153" spans="1:6">
      <c r="A1153" s="28">
        <v>43156</v>
      </c>
      <c r="B1153" s="30">
        <v>9664.73</v>
      </c>
      <c r="C1153" s="30">
        <v>12.5</v>
      </c>
      <c r="D1153" s="31">
        <v>3007383866429</v>
      </c>
      <c r="E1153" s="30">
        <f t="shared" si="34"/>
        <v>8.3613235394775883E-5</v>
      </c>
      <c r="F1153" s="30">
        <f t="shared" si="35"/>
        <v>0.80809934451695231</v>
      </c>
    </row>
    <row r="1154" spans="1:6">
      <c r="A1154" s="28">
        <v>43157</v>
      </c>
      <c r="B1154" s="30">
        <v>10366.700000000001</v>
      </c>
      <c r="C1154" s="30">
        <v>12.5</v>
      </c>
      <c r="D1154" s="31">
        <v>3007383866429</v>
      </c>
      <c r="E1154" s="30">
        <f t="shared" ref="E1154:E1217" si="36">1000000000000*C1154*24*60*60/(D1154*POWER(2,32))</f>
        <v>8.3613235394775883E-5</v>
      </c>
      <c r="F1154" s="30">
        <f t="shared" ref="F1154:F1217" si="37">E1154*B1154</f>
        <v>0.86679332736702319</v>
      </c>
    </row>
    <row r="1155" spans="1:6">
      <c r="A1155" s="28">
        <v>43158</v>
      </c>
      <c r="B1155" s="30">
        <v>10725.6</v>
      </c>
      <c r="C1155" s="30">
        <v>12.5</v>
      </c>
      <c r="D1155" s="31">
        <v>3007383866429</v>
      </c>
      <c r="E1155" s="30">
        <f t="shared" si="36"/>
        <v>8.3613235394775883E-5</v>
      </c>
      <c r="F1155" s="30">
        <f t="shared" si="37"/>
        <v>0.89680211755020822</v>
      </c>
    </row>
    <row r="1156" spans="1:6">
      <c r="A1156" s="28">
        <v>43159</v>
      </c>
      <c r="B1156" s="30">
        <v>10397.9</v>
      </c>
      <c r="C1156" s="30">
        <v>12.5</v>
      </c>
      <c r="D1156" s="31">
        <v>3007383866429</v>
      </c>
      <c r="E1156" s="30">
        <f t="shared" si="36"/>
        <v>8.3613235394775883E-5</v>
      </c>
      <c r="F1156" s="30">
        <f t="shared" si="37"/>
        <v>0.86940206031134015</v>
      </c>
    </row>
    <row r="1157" spans="1:6">
      <c r="A1157" s="28">
        <v>43160</v>
      </c>
      <c r="B1157" s="30">
        <v>10951</v>
      </c>
      <c r="C1157" s="30">
        <v>12.5</v>
      </c>
      <c r="D1157" s="31">
        <v>3007383866429</v>
      </c>
      <c r="E1157" s="30">
        <f t="shared" si="36"/>
        <v>8.3613235394775883E-5</v>
      </c>
      <c r="F1157" s="30">
        <f t="shared" si="37"/>
        <v>0.91564854080819069</v>
      </c>
    </row>
    <row r="1158" spans="1:6">
      <c r="A1158" s="28">
        <v>43161</v>
      </c>
      <c r="B1158" s="30">
        <v>11086.4</v>
      </c>
      <c r="C1158" s="30">
        <v>12.5</v>
      </c>
      <c r="D1158" s="31">
        <v>3007383866429</v>
      </c>
      <c r="E1158" s="30">
        <f t="shared" si="36"/>
        <v>8.3613235394775883E-5</v>
      </c>
      <c r="F1158" s="30">
        <f t="shared" si="37"/>
        <v>0.92696977288064331</v>
      </c>
    </row>
    <row r="1159" spans="1:6">
      <c r="A1159" s="28">
        <v>43162</v>
      </c>
      <c r="B1159" s="30">
        <v>11489.7</v>
      </c>
      <c r="C1159" s="30">
        <v>12.5</v>
      </c>
      <c r="D1159" s="31">
        <v>3007383866429</v>
      </c>
      <c r="E1159" s="30">
        <f t="shared" si="36"/>
        <v>8.3613235394775883E-5</v>
      </c>
      <c r="F1159" s="30">
        <f t="shared" si="37"/>
        <v>0.96069099071535657</v>
      </c>
    </row>
    <row r="1160" spans="1:6">
      <c r="A1160" s="28">
        <v>43163</v>
      </c>
      <c r="B1160" s="30">
        <v>11512.6</v>
      </c>
      <c r="C1160" s="30">
        <v>12.5</v>
      </c>
      <c r="D1160" s="31">
        <v>3007383866429</v>
      </c>
      <c r="E1160" s="30">
        <f t="shared" si="36"/>
        <v>8.3613235394775883E-5</v>
      </c>
      <c r="F1160" s="30">
        <f t="shared" si="37"/>
        <v>0.96260573380589687</v>
      </c>
    </row>
    <row r="1161" spans="1:6">
      <c r="A1161" s="28">
        <v>43164</v>
      </c>
      <c r="B1161" s="30">
        <v>11573.3</v>
      </c>
      <c r="C1161" s="30">
        <v>12.5</v>
      </c>
      <c r="D1161" s="31">
        <v>3290605988755</v>
      </c>
      <c r="E1161" s="30">
        <f t="shared" si="36"/>
        <v>7.641665273979457E-5</v>
      </c>
      <c r="F1161" s="30">
        <f t="shared" si="37"/>
        <v>0.88439284715346445</v>
      </c>
    </row>
    <row r="1162" spans="1:6">
      <c r="A1162" s="28">
        <v>43165</v>
      </c>
      <c r="B1162" s="30">
        <v>10779.9</v>
      </c>
      <c r="C1162" s="30">
        <v>12.5</v>
      </c>
      <c r="D1162" s="31">
        <v>3290605988755</v>
      </c>
      <c r="E1162" s="30">
        <f t="shared" si="36"/>
        <v>7.641665273979457E-5</v>
      </c>
      <c r="F1162" s="30">
        <f t="shared" si="37"/>
        <v>0.82376387486971148</v>
      </c>
    </row>
    <row r="1163" spans="1:6">
      <c r="A1163" s="28">
        <v>43166</v>
      </c>
      <c r="B1163" s="30">
        <v>9965.57</v>
      </c>
      <c r="C1163" s="30">
        <v>12.5</v>
      </c>
      <c r="D1163" s="31">
        <v>3290605988755</v>
      </c>
      <c r="E1163" s="30">
        <f t="shared" si="36"/>
        <v>7.641665273979457E-5</v>
      </c>
      <c r="F1163" s="30">
        <f t="shared" si="37"/>
        <v>0.76153550204411458</v>
      </c>
    </row>
    <row r="1164" spans="1:6">
      <c r="A1164" s="28">
        <v>43167</v>
      </c>
      <c r="B1164" s="30">
        <v>9395.01</v>
      </c>
      <c r="C1164" s="30">
        <v>12.5</v>
      </c>
      <c r="D1164" s="31">
        <v>3290605988755</v>
      </c>
      <c r="E1164" s="30">
        <f t="shared" si="36"/>
        <v>7.641665273979457E-5</v>
      </c>
      <c r="F1164" s="30">
        <f t="shared" si="37"/>
        <v>0.71793521665689741</v>
      </c>
    </row>
    <row r="1165" spans="1:6">
      <c r="A1165" s="28">
        <v>43168</v>
      </c>
      <c r="B1165" s="30">
        <v>9337.5499999999993</v>
      </c>
      <c r="C1165" s="30">
        <v>12.5</v>
      </c>
      <c r="D1165" s="31">
        <v>3290605988755</v>
      </c>
      <c r="E1165" s="30">
        <f t="shared" si="36"/>
        <v>7.641665273979457E-5</v>
      </c>
      <c r="F1165" s="30">
        <f t="shared" si="37"/>
        <v>0.71354431579046873</v>
      </c>
    </row>
    <row r="1166" spans="1:6">
      <c r="A1166" s="28">
        <v>43169</v>
      </c>
      <c r="B1166" s="30">
        <v>8866</v>
      </c>
      <c r="C1166" s="30">
        <v>12.5</v>
      </c>
      <c r="D1166" s="31">
        <v>3290605988755</v>
      </c>
      <c r="E1166" s="30">
        <f t="shared" si="36"/>
        <v>7.641665273979457E-5</v>
      </c>
      <c r="F1166" s="30">
        <f t="shared" si="37"/>
        <v>0.67751004319101871</v>
      </c>
    </row>
    <row r="1167" spans="1:6">
      <c r="A1167" s="28">
        <v>43170</v>
      </c>
      <c r="B1167" s="30">
        <v>9578.6299999999992</v>
      </c>
      <c r="C1167" s="30">
        <v>12.5</v>
      </c>
      <c r="D1167" s="31">
        <v>3290605988755</v>
      </c>
      <c r="E1167" s="30">
        <f t="shared" si="36"/>
        <v>7.641665273979457E-5</v>
      </c>
      <c r="F1167" s="30">
        <f t="shared" si="37"/>
        <v>0.73196684243297838</v>
      </c>
    </row>
    <row r="1168" spans="1:6">
      <c r="A1168" s="28">
        <v>43171</v>
      </c>
      <c r="B1168" s="30">
        <v>9205.1200000000008</v>
      </c>
      <c r="C1168" s="30">
        <v>12.5</v>
      </c>
      <c r="D1168" s="31">
        <v>3290605988755</v>
      </c>
      <c r="E1168" s="30">
        <f t="shared" si="36"/>
        <v>7.641665273979457E-5</v>
      </c>
      <c r="F1168" s="30">
        <f t="shared" si="37"/>
        <v>0.70342445846813784</v>
      </c>
    </row>
    <row r="1169" spans="1:6">
      <c r="A1169" s="28">
        <v>43172</v>
      </c>
      <c r="B1169" s="30">
        <v>9194.85</v>
      </c>
      <c r="C1169" s="30">
        <v>12.5</v>
      </c>
      <c r="D1169" s="31">
        <v>3290605988755</v>
      </c>
      <c r="E1169" s="30">
        <f t="shared" si="36"/>
        <v>7.641665273979457E-5</v>
      </c>
      <c r="F1169" s="30">
        <f t="shared" si="37"/>
        <v>0.70263965944450013</v>
      </c>
    </row>
    <row r="1170" spans="1:6">
      <c r="A1170" s="28">
        <v>43173</v>
      </c>
      <c r="B1170" s="30">
        <v>8269.81</v>
      </c>
      <c r="C1170" s="30">
        <v>12.5</v>
      </c>
      <c r="D1170" s="31">
        <v>3290605988755</v>
      </c>
      <c r="E1170" s="30">
        <f t="shared" si="36"/>
        <v>7.641665273979457E-5</v>
      </c>
      <c r="F1170" s="30">
        <f t="shared" si="37"/>
        <v>0.63195119899408048</v>
      </c>
    </row>
    <row r="1171" spans="1:6">
      <c r="A1171" s="28">
        <v>43174</v>
      </c>
      <c r="B1171" s="30">
        <v>8300.86</v>
      </c>
      <c r="C1171" s="30">
        <v>12.5</v>
      </c>
      <c r="D1171" s="31">
        <v>3290605988755</v>
      </c>
      <c r="E1171" s="30">
        <f t="shared" si="36"/>
        <v>7.641665273979457E-5</v>
      </c>
      <c r="F1171" s="30">
        <f t="shared" si="37"/>
        <v>0.63432393606165116</v>
      </c>
    </row>
    <row r="1172" spans="1:6">
      <c r="A1172" s="28">
        <v>43175</v>
      </c>
      <c r="B1172" s="30">
        <v>8338.35</v>
      </c>
      <c r="C1172" s="30">
        <v>12.5</v>
      </c>
      <c r="D1172" s="31">
        <v>3290605988755</v>
      </c>
      <c r="E1172" s="30">
        <f t="shared" si="36"/>
        <v>7.641665273979457E-5</v>
      </c>
      <c r="F1172" s="30">
        <f t="shared" si="37"/>
        <v>0.63718879637286607</v>
      </c>
    </row>
    <row r="1173" spans="1:6">
      <c r="A1173" s="28">
        <v>43176</v>
      </c>
      <c r="B1173" s="30">
        <v>7916.88</v>
      </c>
      <c r="C1173" s="30">
        <v>12.5</v>
      </c>
      <c r="D1173" s="31">
        <v>3290605988755</v>
      </c>
      <c r="E1173" s="30">
        <f t="shared" si="36"/>
        <v>7.641665273979457E-5</v>
      </c>
      <c r="F1173" s="30">
        <f t="shared" si="37"/>
        <v>0.60498146974262479</v>
      </c>
    </row>
    <row r="1174" spans="1:6">
      <c r="A1174" s="28">
        <v>43177</v>
      </c>
      <c r="B1174" s="30">
        <v>8223.68</v>
      </c>
      <c r="C1174" s="30">
        <v>12.5</v>
      </c>
      <c r="D1174" s="31">
        <v>3462542391191</v>
      </c>
      <c r="E1174" s="30">
        <f t="shared" si="36"/>
        <v>7.2622098659617067E-5</v>
      </c>
      <c r="F1174" s="30">
        <f t="shared" si="37"/>
        <v>0.59722090030511965</v>
      </c>
    </row>
    <row r="1175" spans="1:6">
      <c r="A1175" s="28">
        <v>43178</v>
      </c>
      <c r="B1175" s="30">
        <v>8630.65</v>
      </c>
      <c r="C1175" s="30">
        <v>12.5</v>
      </c>
      <c r="D1175" s="31">
        <v>3462542391191</v>
      </c>
      <c r="E1175" s="30">
        <f t="shared" si="36"/>
        <v>7.2622098659617067E-5</v>
      </c>
      <c r="F1175" s="30">
        <f t="shared" si="37"/>
        <v>0.62677591579662406</v>
      </c>
    </row>
    <row r="1176" spans="1:6">
      <c r="A1176" s="28">
        <v>43179</v>
      </c>
      <c r="B1176" s="30">
        <v>8913.4699999999993</v>
      </c>
      <c r="C1176" s="30">
        <v>12.5</v>
      </c>
      <c r="D1176" s="31">
        <v>3462542391191</v>
      </c>
      <c r="E1176" s="30">
        <f t="shared" si="36"/>
        <v>7.2622098659617067E-5</v>
      </c>
      <c r="F1176" s="30">
        <f t="shared" si="37"/>
        <v>0.64731489773953688</v>
      </c>
    </row>
    <row r="1177" spans="1:6">
      <c r="A1177" s="28">
        <v>43180</v>
      </c>
      <c r="B1177" s="30">
        <v>8929.2800000000007</v>
      </c>
      <c r="C1177" s="30">
        <v>12.5</v>
      </c>
      <c r="D1177" s="31">
        <v>3462542391191</v>
      </c>
      <c r="E1177" s="30">
        <f t="shared" si="36"/>
        <v>7.2622098659617067E-5</v>
      </c>
      <c r="F1177" s="30">
        <f t="shared" si="37"/>
        <v>0.64846305311934549</v>
      </c>
    </row>
    <row r="1178" spans="1:6">
      <c r="A1178" s="28">
        <v>43181</v>
      </c>
      <c r="B1178" s="30">
        <v>8728.4699999999993</v>
      </c>
      <c r="C1178" s="30">
        <v>12.5</v>
      </c>
      <c r="D1178" s="31">
        <v>3462542391191</v>
      </c>
      <c r="E1178" s="30">
        <f t="shared" si="36"/>
        <v>7.2622098659617067E-5</v>
      </c>
      <c r="F1178" s="30">
        <f t="shared" si="37"/>
        <v>0.63387980948750777</v>
      </c>
    </row>
    <row r="1179" spans="1:6">
      <c r="A1179" s="28">
        <v>43182</v>
      </c>
      <c r="B1179" s="30">
        <v>8879.6200000000008</v>
      </c>
      <c r="C1179" s="30">
        <v>12.5</v>
      </c>
      <c r="D1179" s="31">
        <v>3462542391191</v>
      </c>
      <c r="E1179" s="30">
        <f t="shared" si="36"/>
        <v>7.2622098659617067E-5</v>
      </c>
      <c r="F1179" s="30">
        <f t="shared" si="37"/>
        <v>0.64485663969990892</v>
      </c>
    </row>
    <row r="1180" spans="1:6">
      <c r="A1180" s="28">
        <v>43183</v>
      </c>
      <c r="B1180" s="30">
        <v>8668.1200000000008</v>
      </c>
      <c r="C1180" s="30">
        <v>12.5</v>
      </c>
      <c r="D1180" s="31">
        <v>3462542391191</v>
      </c>
      <c r="E1180" s="30">
        <f t="shared" si="36"/>
        <v>7.2622098659617067E-5</v>
      </c>
      <c r="F1180" s="30">
        <f t="shared" si="37"/>
        <v>0.62949706583339993</v>
      </c>
    </row>
    <row r="1181" spans="1:6">
      <c r="A1181" s="28">
        <v>43184</v>
      </c>
      <c r="B1181" s="30">
        <v>8495.7800000000007</v>
      </c>
      <c r="C1181" s="30">
        <v>12.5</v>
      </c>
      <c r="D1181" s="31">
        <v>3462542391191</v>
      </c>
      <c r="E1181" s="30">
        <f t="shared" si="36"/>
        <v>7.2622098659617067E-5</v>
      </c>
      <c r="F1181" s="30">
        <f t="shared" si="37"/>
        <v>0.61698137335040149</v>
      </c>
    </row>
    <row r="1182" spans="1:6">
      <c r="A1182" s="28">
        <v>43185</v>
      </c>
      <c r="B1182" s="30">
        <v>8209.4</v>
      </c>
      <c r="C1182" s="30">
        <v>12.5</v>
      </c>
      <c r="D1182" s="31">
        <v>3462542391191</v>
      </c>
      <c r="E1182" s="30">
        <f t="shared" si="36"/>
        <v>7.2622098659617067E-5</v>
      </c>
      <c r="F1182" s="30">
        <f t="shared" si="37"/>
        <v>0.59618385673626029</v>
      </c>
    </row>
    <row r="1183" spans="1:6">
      <c r="A1183" s="28">
        <v>43186</v>
      </c>
      <c r="B1183" s="30">
        <v>7833.04</v>
      </c>
      <c r="C1183" s="30">
        <v>12.5</v>
      </c>
      <c r="D1183" s="31">
        <v>3462542391191</v>
      </c>
      <c r="E1183" s="30">
        <f t="shared" si="36"/>
        <v>7.2622098659617067E-5</v>
      </c>
      <c r="F1183" s="30">
        <f t="shared" si="37"/>
        <v>0.56885180368472688</v>
      </c>
    </row>
    <row r="1184" spans="1:6">
      <c r="A1184" s="28">
        <v>43187</v>
      </c>
      <c r="B1184" s="30">
        <v>7954.48</v>
      </c>
      <c r="C1184" s="30">
        <v>12.5</v>
      </c>
      <c r="D1184" s="31">
        <v>3462542391191</v>
      </c>
      <c r="E1184" s="30">
        <f t="shared" si="36"/>
        <v>7.2622098659617067E-5</v>
      </c>
      <c r="F1184" s="30">
        <f t="shared" si="37"/>
        <v>0.57767103134595077</v>
      </c>
    </row>
    <row r="1185" spans="1:6">
      <c r="A1185" s="28">
        <v>43188</v>
      </c>
      <c r="B1185" s="30">
        <v>7165.7</v>
      </c>
      <c r="C1185" s="30">
        <v>12.5</v>
      </c>
      <c r="D1185" s="31">
        <v>3462542391191</v>
      </c>
      <c r="E1185" s="30">
        <f t="shared" si="36"/>
        <v>7.2622098659617067E-5</v>
      </c>
      <c r="F1185" s="30">
        <f t="shared" si="37"/>
        <v>0.52038817236521795</v>
      </c>
    </row>
    <row r="1186" spans="1:6">
      <c r="A1186" s="28">
        <v>43189</v>
      </c>
      <c r="B1186" s="30">
        <v>6890.52</v>
      </c>
      <c r="C1186" s="30">
        <v>12.5</v>
      </c>
      <c r="D1186" s="31">
        <v>3462542391191</v>
      </c>
      <c r="E1186" s="30">
        <f t="shared" si="36"/>
        <v>7.2622098659617067E-5</v>
      </c>
      <c r="F1186" s="30">
        <f t="shared" si="37"/>
        <v>0.50040402325606459</v>
      </c>
    </row>
    <row r="1187" spans="1:6">
      <c r="A1187" s="28">
        <v>43190</v>
      </c>
      <c r="B1187" s="30">
        <v>6973.53</v>
      </c>
      <c r="C1187" s="30">
        <v>12.5</v>
      </c>
      <c r="D1187" s="31">
        <v>3462542391191</v>
      </c>
      <c r="E1187" s="30">
        <f t="shared" si="36"/>
        <v>7.2622098659617067E-5</v>
      </c>
      <c r="F1187" s="30">
        <f t="shared" si="37"/>
        <v>0.50643238366579935</v>
      </c>
    </row>
    <row r="1188" spans="1:6">
      <c r="A1188" s="28">
        <v>43191</v>
      </c>
      <c r="B1188" s="30">
        <v>6844.23</v>
      </c>
      <c r="C1188" s="30">
        <v>12.5</v>
      </c>
      <c r="D1188" s="31">
        <v>3511060552899</v>
      </c>
      <c r="E1188" s="30">
        <f t="shared" si="36"/>
        <v>7.1618558369367051E-5</v>
      </c>
      <c r="F1188" s="30">
        <f t="shared" si="37"/>
        <v>0.49017388574837301</v>
      </c>
    </row>
    <row r="1189" spans="1:6">
      <c r="A1189" s="28">
        <v>43192</v>
      </c>
      <c r="B1189" s="30">
        <v>7083.8</v>
      </c>
      <c r="C1189" s="30">
        <v>12.5</v>
      </c>
      <c r="D1189" s="31">
        <v>3511060552899</v>
      </c>
      <c r="E1189" s="30">
        <f t="shared" si="36"/>
        <v>7.1618558369367051E-5</v>
      </c>
      <c r="F1189" s="30">
        <f t="shared" si="37"/>
        <v>0.50733154377692236</v>
      </c>
    </row>
    <row r="1190" spans="1:6">
      <c r="A1190" s="28">
        <v>43193</v>
      </c>
      <c r="B1190" s="30">
        <v>7456.11</v>
      </c>
      <c r="C1190" s="30">
        <v>12.5</v>
      </c>
      <c r="D1190" s="31">
        <v>3511060552899</v>
      </c>
      <c r="E1190" s="30">
        <f t="shared" si="36"/>
        <v>7.1618558369367051E-5</v>
      </c>
      <c r="F1190" s="30">
        <f t="shared" si="37"/>
        <v>0.53399584924342136</v>
      </c>
    </row>
    <row r="1191" spans="1:6">
      <c r="A1191" s="28">
        <v>43194</v>
      </c>
      <c r="B1191" s="30">
        <v>6853.84</v>
      </c>
      <c r="C1191" s="30">
        <v>12.5</v>
      </c>
      <c r="D1191" s="31">
        <v>3511060552899</v>
      </c>
      <c r="E1191" s="30">
        <f t="shared" si="36"/>
        <v>7.1618558369367051E-5</v>
      </c>
      <c r="F1191" s="30">
        <f t="shared" si="37"/>
        <v>0.49086214009430268</v>
      </c>
    </row>
    <row r="1192" spans="1:6">
      <c r="A1192" s="28">
        <v>43195</v>
      </c>
      <c r="B1192" s="30">
        <v>6811.47</v>
      </c>
      <c r="C1192" s="30">
        <v>12.5</v>
      </c>
      <c r="D1192" s="31">
        <v>3511060552899</v>
      </c>
      <c r="E1192" s="30">
        <f t="shared" si="36"/>
        <v>7.1618558369367051E-5</v>
      </c>
      <c r="F1192" s="30">
        <f t="shared" si="37"/>
        <v>0.48782766177619258</v>
      </c>
    </row>
    <row r="1193" spans="1:6">
      <c r="A1193" s="28">
        <v>43196</v>
      </c>
      <c r="B1193" s="30">
        <v>6636.32</v>
      </c>
      <c r="C1193" s="30">
        <v>12.5</v>
      </c>
      <c r="D1193" s="31">
        <v>3511060552899</v>
      </c>
      <c r="E1193" s="30">
        <f t="shared" si="36"/>
        <v>7.1618558369367051E-5</v>
      </c>
      <c r="F1193" s="30">
        <f t="shared" si="37"/>
        <v>0.47528367127779791</v>
      </c>
    </row>
    <row r="1194" spans="1:6">
      <c r="A1194" s="28">
        <v>43197</v>
      </c>
      <c r="B1194" s="30">
        <v>6911.09</v>
      </c>
      <c r="C1194" s="30">
        <v>12.5</v>
      </c>
      <c r="D1194" s="31">
        <v>3511060552899</v>
      </c>
      <c r="E1194" s="30">
        <f t="shared" si="36"/>
        <v>7.1618558369367051E-5</v>
      </c>
      <c r="F1194" s="30">
        <f t="shared" si="37"/>
        <v>0.49496230256094892</v>
      </c>
    </row>
    <row r="1195" spans="1:6">
      <c r="A1195" s="28">
        <v>43198</v>
      </c>
      <c r="B1195" s="30">
        <v>7023.52</v>
      </c>
      <c r="C1195" s="30">
        <v>12.5</v>
      </c>
      <c r="D1195" s="31">
        <v>3511060552899</v>
      </c>
      <c r="E1195" s="30">
        <f t="shared" si="36"/>
        <v>7.1618558369367051E-5</v>
      </c>
      <c r="F1195" s="30">
        <f t="shared" si="37"/>
        <v>0.5030143770784169</v>
      </c>
    </row>
    <row r="1196" spans="1:6">
      <c r="A1196" s="28">
        <v>43199</v>
      </c>
      <c r="B1196" s="30">
        <v>6770.73</v>
      </c>
      <c r="C1196" s="30">
        <v>12.5</v>
      </c>
      <c r="D1196" s="31">
        <v>3511060552899</v>
      </c>
      <c r="E1196" s="30">
        <f t="shared" si="36"/>
        <v>7.1618558369367051E-5</v>
      </c>
      <c r="F1196" s="30">
        <f t="shared" si="37"/>
        <v>0.48490992170822456</v>
      </c>
    </row>
    <row r="1197" spans="1:6">
      <c r="A1197" s="28">
        <v>43200</v>
      </c>
      <c r="B1197" s="30">
        <v>6834.76</v>
      </c>
      <c r="C1197" s="30">
        <v>12.5</v>
      </c>
      <c r="D1197" s="31">
        <v>3511060552899</v>
      </c>
      <c r="E1197" s="30">
        <f t="shared" si="36"/>
        <v>7.1618558369367051E-5</v>
      </c>
      <c r="F1197" s="30">
        <f t="shared" si="37"/>
        <v>0.48949565800061517</v>
      </c>
    </row>
    <row r="1198" spans="1:6">
      <c r="A1198" s="28">
        <v>43201</v>
      </c>
      <c r="B1198" s="30">
        <v>6968.32</v>
      </c>
      <c r="C1198" s="30">
        <v>12.5</v>
      </c>
      <c r="D1198" s="31">
        <v>3511060552899</v>
      </c>
      <c r="E1198" s="30">
        <f t="shared" si="36"/>
        <v>7.1618558369367051E-5</v>
      </c>
      <c r="F1198" s="30">
        <f t="shared" si="37"/>
        <v>0.49906103265642776</v>
      </c>
    </row>
    <row r="1199" spans="1:6">
      <c r="A1199" s="28">
        <v>43202</v>
      </c>
      <c r="B1199" s="30">
        <v>7889.25</v>
      </c>
      <c r="C1199" s="30">
        <v>12.5</v>
      </c>
      <c r="D1199" s="31">
        <v>3511060552899</v>
      </c>
      <c r="E1199" s="30">
        <f t="shared" si="36"/>
        <v>7.1618558369367051E-5</v>
      </c>
      <c r="F1199" s="30">
        <f t="shared" si="37"/>
        <v>0.56501671161552902</v>
      </c>
    </row>
    <row r="1200" spans="1:6">
      <c r="A1200" s="28">
        <v>43203</v>
      </c>
      <c r="B1200" s="30">
        <v>7895.96</v>
      </c>
      <c r="C1200" s="30">
        <v>12.5</v>
      </c>
      <c r="D1200" s="31">
        <v>3511060552899</v>
      </c>
      <c r="E1200" s="30">
        <f t="shared" si="36"/>
        <v>7.1618558369367051E-5</v>
      </c>
      <c r="F1200" s="30">
        <f t="shared" si="37"/>
        <v>0.56549727214218748</v>
      </c>
    </row>
    <row r="1201" spans="1:6">
      <c r="A1201" s="28">
        <v>43204</v>
      </c>
      <c r="B1201" s="30">
        <v>7986.24</v>
      </c>
      <c r="C1201" s="30">
        <v>12.5</v>
      </c>
      <c r="D1201" s="31">
        <v>3839316899029</v>
      </c>
      <c r="E1201" s="30">
        <f t="shared" si="36"/>
        <v>6.5495269538645034E-5</v>
      </c>
      <c r="F1201" s="30">
        <f t="shared" si="37"/>
        <v>0.52306094140030845</v>
      </c>
    </row>
    <row r="1202" spans="1:6">
      <c r="A1202" s="28">
        <v>43205</v>
      </c>
      <c r="B1202" s="30">
        <v>8329.11</v>
      </c>
      <c r="C1202" s="30">
        <v>12.5</v>
      </c>
      <c r="D1202" s="31">
        <v>3839316899029</v>
      </c>
      <c r="E1202" s="30">
        <f t="shared" si="36"/>
        <v>6.5495269538645034E-5</v>
      </c>
      <c r="F1202" s="30">
        <f t="shared" si="37"/>
        <v>0.54551730446702373</v>
      </c>
    </row>
    <row r="1203" spans="1:6">
      <c r="A1203" s="28">
        <v>43206</v>
      </c>
      <c r="B1203" s="30">
        <v>8058.67</v>
      </c>
      <c r="C1203" s="30">
        <v>12.5</v>
      </c>
      <c r="D1203" s="31">
        <v>3839316899029</v>
      </c>
      <c r="E1203" s="30">
        <f t="shared" si="36"/>
        <v>6.5495269538645034E-5</v>
      </c>
      <c r="F1203" s="30">
        <f t="shared" si="37"/>
        <v>0.52780476377299257</v>
      </c>
    </row>
    <row r="1204" spans="1:6">
      <c r="A1204" s="28">
        <v>43207</v>
      </c>
      <c r="B1204" s="30">
        <v>7902.09</v>
      </c>
      <c r="C1204" s="30">
        <v>12.5</v>
      </c>
      <c r="D1204" s="31">
        <v>3839316899029</v>
      </c>
      <c r="E1204" s="30">
        <f t="shared" si="36"/>
        <v>6.5495269538645034E-5</v>
      </c>
      <c r="F1204" s="30">
        <f t="shared" si="37"/>
        <v>0.51754951446863151</v>
      </c>
    </row>
    <row r="1205" spans="1:6">
      <c r="A1205" s="28">
        <v>43208</v>
      </c>
      <c r="B1205" s="30">
        <v>8163.42</v>
      </c>
      <c r="C1205" s="30">
        <v>12.5</v>
      </c>
      <c r="D1205" s="31">
        <v>3839316899029</v>
      </c>
      <c r="E1205" s="30">
        <f t="shared" si="36"/>
        <v>6.5495269538645034E-5</v>
      </c>
      <c r="F1205" s="30">
        <f t="shared" si="37"/>
        <v>0.53466539325716567</v>
      </c>
    </row>
    <row r="1206" spans="1:6">
      <c r="A1206" s="28">
        <v>43209</v>
      </c>
      <c r="B1206" s="30">
        <v>8294.31</v>
      </c>
      <c r="C1206" s="30">
        <v>12.5</v>
      </c>
      <c r="D1206" s="31">
        <v>3839316899029</v>
      </c>
      <c r="E1206" s="30">
        <f t="shared" si="36"/>
        <v>6.5495269538645034E-5</v>
      </c>
      <c r="F1206" s="30">
        <f t="shared" si="37"/>
        <v>0.54323806908707883</v>
      </c>
    </row>
    <row r="1207" spans="1:6">
      <c r="A1207" s="28">
        <v>43210</v>
      </c>
      <c r="B1207" s="30">
        <v>8845.83</v>
      </c>
      <c r="C1207" s="30">
        <v>12.5</v>
      </c>
      <c r="D1207" s="31">
        <v>3839316899029</v>
      </c>
      <c r="E1207" s="30">
        <f t="shared" si="36"/>
        <v>6.5495269538645034E-5</v>
      </c>
      <c r="F1207" s="30">
        <f t="shared" si="37"/>
        <v>0.57936002014303245</v>
      </c>
    </row>
    <row r="1208" spans="1:6">
      <c r="A1208" s="28">
        <v>43211</v>
      </c>
      <c r="B1208" s="30">
        <v>8895.58</v>
      </c>
      <c r="C1208" s="30">
        <v>12.5</v>
      </c>
      <c r="D1208" s="31">
        <v>3839316899029</v>
      </c>
      <c r="E1208" s="30">
        <f t="shared" si="36"/>
        <v>6.5495269538645034E-5</v>
      </c>
      <c r="F1208" s="30">
        <f t="shared" si="37"/>
        <v>0.58261840980257995</v>
      </c>
    </row>
    <row r="1209" spans="1:6">
      <c r="A1209" s="28">
        <v>43212</v>
      </c>
      <c r="B1209" s="30">
        <v>8802.4599999999991</v>
      </c>
      <c r="C1209" s="30">
        <v>12.5</v>
      </c>
      <c r="D1209" s="31">
        <v>3839316899029</v>
      </c>
      <c r="E1209" s="30">
        <f t="shared" si="36"/>
        <v>6.5495269538645034E-5</v>
      </c>
      <c r="F1209" s="30">
        <f t="shared" si="37"/>
        <v>0.57651949030314131</v>
      </c>
    </row>
    <row r="1210" spans="1:6">
      <c r="A1210" s="28">
        <v>43213</v>
      </c>
      <c r="B1210" s="30">
        <v>8930.8799999999992</v>
      </c>
      <c r="C1210" s="30">
        <v>12.5</v>
      </c>
      <c r="D1210" s="31">
        <v>3839316899029</v>
      </c>
      <c r="E1210" s="30">
        <f t="shared" si="36"/>
        <v>6.5495269538645034E-5</v>
      </c>
      <c r="F1210" s="30">
        <f t="shared" si="37"/>
        <v>0.58493039281729409</v>
      </c>
    </row>
    <row r="1211" spans="1:6">
      <c r="A1211" s="28">
        <v>43214</v>
      </c>
      <c r="B1211" s="30">
        <v>9697.5</v>
      </c>
      <c r="C1211" s="30">
        <v>12.5</v>
      </c>
      <c r="D1211" s="31">
        <v>3839316899029</v>
      </c>
      <c r="E1211" s="30">
        <f t="shared" si="36"/>
        <v>6.5495269538645034E-5</v>
      </c>
      <c r="F1211" s="30">
        <f t="shared" si="37"/>
        <v>0.63514037635101017</v>
      </c>
    </row>
    <row r="1212" spans="1:6">
      <c r="A1212" s="28">
        <v>43215</v>
      </c>
      <c r="B1212" s="30">
        <v>8845.74</v>
      </c>
      <c r="C1212" s="30">
        <v>12.5</v>
      </c>
      <c r="D1212" s="31">
        <v>3839316899029</v>
      </c>
      <c r="E1212" s="30">
        <f t="shared" si="36"/>
        <v>6.5495269538645034E-5</v>
      </c>
      <c r="F1212" s="30">
        <f t="shared" si="37"/>
        <v>0.57935412556877386</v>
      </c>
    </row>
    <row r="1213" spans="1:6">
      <c r="A1213" s="28">
        <v>43216</v>
      </c>
      <c r="B1213" s="30">
        <v>9281.51</v>
      </c>
      <c r="C1213" s="30">
        <v>12.5</v>
      </c>
      <c r="D1213" s="31">
        <v>3839316899029</v>
      </c>
      <c r="E1213" s="30">
        <f t="shared" si="36"/>
        <v>6.5495269538645034E-5</v>
      </c>
      <c r="F1213" s="30">
        <f t="shared" si="37"/>
        <v>0.60789499917562928</v>
      </c>
    </row>
    <row r="1214" spans="1:6">
      <c r="A1214" s="28">
        <v>43217</v>
      </c>
      <c r="B1214" s="30">
        <v>8987.0499999999993</v>
      </c>
      <c r="C1214" s="30">
        <v>12.5</v>
      </c>
      <c r="D1214" s="31">
        <v>4022059196164</v>
      </c>
      <c r="E1214" s="30">
        <f t="shared" si="36"/>
        <v>6.2519491355573283E-5</v>
      </c>
      <c r="F1214" s="30">
        <f t="shared" si="37"/>
        <v>0.56186579478710486</v>
      </c>
    </row>
    <row r="1215" spans="1:6">
      <c r="A1215" s="28">
        <v>43218</v>
      </c>
      <c r="B1215" s="30">
        <v>9348.48</v>
      </c>
      <c r="C1215" s="30">
        <v>12.5</v>
      </c>
      <c r="D1215" s="31">
        <v>4022059196164</v>
      </c>
      <c r="E1215" s="30">
        <f t="shared" si="36"/>
        <v>6.2519491355573283E-5</v>
      </c>
      <c r="F1215" s="30">
        <f t="shared" si="37"/>
        <v>0.58446221454774971</v>
      </c>
    </row>
    <row r="1216" spans="1:6">
      <c r="A1216" s="28">
        <v>43219</v>
      </c>
      <c r="B1216" s="30">
        <v>9419.08</v>
      </c>
      <c r="C1216" s="30">
        <v>12.5</v>
      </c>
      <c r="D1216" s="31">
        <v>4022059196164</v>
      </c>
      <c r="E1216" s="30">
        <f t="shared" si="36"/>
        <v>6.2519491355573283E-5</v>
      </c>
      <c r="F1216" s="30">
        <f t="shared" si="37"/>
        <v>0.58887609063745316</v>
      </c>
    </row>
    <row r="1217" spans="1:6">
      <c r="A1217" s="28">
        <v>43220</v>
      </c>
      <c r="B1217" s="30">
        <v>9240.5499999999993</v>
      </c>
      <c r="C1217" s="30">
        <v>12.5</v>
      </c>
      <c r="D1217" s="31">
        <v>4022059196164</v>
      </c>
      <c r="E1217" s="30">
        <f t="shared" si="36"/>
        <v>6.2519491355573283E-5</v>
      </c>
      <c r="F1217" s="30">
        <f t="shared" si="37"/>
        <v>0.5777144858457427</v>
      </c>
    </row>
    <row r="1218" spans="1:6">
      <c r="A1218" s="28">
        <v>43221</v>
      </c>
      <c r="B1218" s="30">
        <v>9119.01</v>
      </c>
      <c r="C1218" s="30">
        <v>12.5</v>
      </c>
      <c r="D1218" s="31">
        <v>4022059196164</v>
      </c>
      <c r="E1218" s="30">
        <f t="shared" ref="E1218:E1281" si="38">1000000000000*C1218*24*60*60/(D1218*POWER(2,32))</f>
        <v>6.2519491355573283E-5</v>
      </c>
      <c r="F1218" s="30">
        <f t="shared" ref="F1218:F1281" si="39">E1218*B1218</f>
        <v>0.57011586686638638</v>
      </c>
    </row>
    <row r="1219" spans="1:6">
      <c r="A1219" s="28">
        <v>43222</v>
      </c>
      <c r="B1219" s="30">
        <v>9235.92</v>
      </c>
      <c r="C1219" s="30">
        <v>12.5</v>
      </c>
      <c r="D1219" s="31">
        <v>4022059196164</v>
      </c>
      <c r="E1219" s="30">
        <f t="shared" si="38"/>
        <v>6.2519491355573283E-5</v>
      </c>
      <c r="F1219" s="30">
        <f t="shared" si="39"/>
        <v>0.57742502060076639</v>
      </c>
    </row>
    <row r="1220" spans="1:6">
      <c r="A1220" s="28">
        <v>43223</v>
      </c>
      <c r="B1220" s="30">
        <v>9743.86</v>
      </c>
      <c r="C1220" s="30">
        <v>12.5</v>
      </c>
      <c r="D1220" s="31">
        <v>4022059196164</v>
      </c>
      <c r="E1220" s="30">
        <f t="shared" si="38"/>
        <v>6.2519491355573283E-5</v>
      </c>
      <c r="F1220" s="30">
        <f t="shared" si="39"/>
        <v>0.60918117103991631</v>
      </c>
    </row>
    <row r="1221" spans="1:6">
      <c r="A1221" s="28">
        <v>43224</v>
      </c>
      <c r="B1221" s="30">
        <v>9700.76</v>
      </c>
      <c r="C1221" s="30">
        <v>12.5</v>
      </c>
      <c r="D1221" s="31">
        <v>4022059196164</v>
      </c>
      <c r="E1221" s="30">
        <f t="shared" si="38"/>
        <v>6.2519491355573283E-5</v>
      </c>
      <c r="F1221" s="30">
        <f t="shared" si="39"/>
        <v>0.60648658096249108</v>
      </c>
    </row>
    <row r="1222" spans="1:6">
      <c r="A1222" s="28">
        <v>43225</v>
      </c>
      <c r="B1222" s="30">
        <v>9858.15</v>
      </c>
      <c r="C1222" s="30">
        <v>12.5</v>
      </c>
      <c r="D1222" s="31">
        <v>4022059196164</v>
      </c>
      <c r="E1222" s="30">
        <f t="shared" si="38"/>
        <v>6.2519491355573283E-5</v>
      </c>
      <c r="F1222" s="30">
        <f t="shared" si="39"/>
        <v>0.61632652370694474</v>
      </c>
    </row>
    <row r="1223" spans="1:6">
      <c r="A1223" s="28">
        <v>43226</v>
      </c>
      <c r="B1223" s="30">
        <v>9654.7999999999993</v>
      </c>
      <c r="C1223" s="30">
        <v>12.5</v>
      </c>
      <c r="D1223" s="31">
        <v>4022059196164</v>
      </c>
      <c r="E1223" s="30">
        <f t="shared" si="38"/>
        <v>6.2519491355573283E-5</v>
      </c>
      <c r="F1223" s="30">
        <f t="shared" si="39"/>
        <v>0.6036131851397889</v>
      </c>
    </row>
    <row r="1224" spans="1:6">
      <c r="A1224" s="28">
        <v>43227</v>
      </c>
      <c r="B1224" s="30">
        <v>9373.01</v>
      </c>
      <c r="C1224" s="30">
        <v>12.5</v>
      </c>
      <c r="D1224" s="31">
        <v>4022059196164</v>
      </c>
      <c r="E1224" s="30">
        <f t="shared" si="38"/>
        <v>6.2519491355573283E-5</v>
      </c>
      <c r="F1224" s="30">
        <f t="shared" si="39"/>
        <v>0.58599581767070197</v>
      </c>
    </row>
    <row r="1225" spans="1:6">
      <c r="A1225" s="28">
        <v>43228</v>
      </c>
      <c r="B1225" s="30">
        <v>9234.82</v>
      </c>
      <c r="C1225" s="30">
        <v>12.5</v>
      </c>
      <c r="D1225" s="31">
        <v>4022059196164</v>
      </c>
      <c r="E1225" s="30">
        <f t="shared" si="38"/>
        <v>6.2519491355573283E-5</v>
      </c>
      <c r="F1225" s="30">
        <f t="shared" si="39"/>
        <v>0.57735624916027528</v>
      </c>
    </row>
    <row r="1226" spans="1:6">
      <c r="A1226" s="28">
        <v>43229</v>
      </c>
      <c r="B1226" s="30">
        <v>9325.18</v>
      </c>
      <c r="C1226" s="30">
        <v>12.5</v>
      </c>
      <c r="D1226" s="31">
        <v>4022059196164</v>
      </c>
      <c r="E1226" s="30">
        <f t="shared" si="38"/>
        <v>6.2519491355573283E-5</v>
      </c>
      <c r="F1226" s="30">
        <f t="shared" si="39"/>
        <v>0.58300551039916493</v>
      </c>
    </row>
    <row r="1227" spans="1:6">
      <c r="A1227" s="28">
        <v>43230</v>
      </c>
      <c r="B1227" s="30">
        <v>9043.94</v>
      </c>
      <c r="C1227" s="30">
        <v>12.5</v>
      </c>
      <c r="D1227" s="31">
        <v>4022059196164</v>
      </c>
      <c r="E1227" s="30">
        <f t="shared" si="38"/>
        <v>6.2519491355573283E-5</v>
      </c>
      <c r="F1227" s="30">
        <f t="shared" si="39"/>
        <v>0.5654225286503235</v>
      </c>
    </row>
    <row r="1228" spans="1:6">
      <c r="A1228" s="28">
        <v>43231</v>
      </c>
      <c r="B1228" s="30">
        <v>8441.49</v>
      </c>
      <c r="C1228" s="30">
        <v>12.5</v>
      </c>
      <c r="D1228" s="31">
        <v>4143878474754</v>
      </c>
      <c r="E1228" s="30">
        <f t="shared" si="38"/>
        <v>6.0681580475428125E-5</v>
      </c>
      <c r="F1228" s="30">
        <f t="shared" si="39"/>
        <v>0.5122429547675218</v>
      </c>
    </row>
    <row r="1229" spans="1:6">
      <c r="A1229" s="28">
        <v>43232</v>
      </c>
      <c r="B1229" s="30">
        <v>8504.89</v>
      </c>
      <c r="C1229" s="30">
        <v>12.5</v>
      </c>
      <c r="D1229" s="31">
        <v>4143878474754</v>
      </c>
      <c r="E1229" s="30">
        <f t="shared" si="38"/>
        <v>6.0681580475428125E-5</v>
      </c>
      <c r="F1229" s="30">
        <f t="shared" si="39"/>
        <v>0.51609016696966392</v>
      </c>
    </row>
    <row r="1230" spans="1:6">
      <c r="A1230" s="28">
        <v>43233</v>
      </c>
      <c r="B1230" s="30">
        <v>8723.94</v>
      </c>
      <c r="C1230" s="30">
        <v>12.5</v>
      </c>
      <c r="D1230" s="31">
        <v>4143878474754</v>
      </c>
      <c r="E1230" s="30">
        <f t="shared" si="38"/>
        <v>6.0681580475428125E-5</v>
      </c>
      <c r="F1230" s="30">
        <f t="shared" si="39"/>
        <v>0.52938246717280646</v>
      </c>
    </row>
    <row r="1231" spans="1:6">
      <c r="A1231" s="28">
        <v>43234</v>
      </c>
      <c r="B1231" s="30">
        <v>8716.7900000000009</v>
      </c>
      <c r="C1231" s="30">
        <v>12.5</v>
      </c>
      <c r="D1231" s="31">
        <v>4143878474754</v>
      </c>
      <c r="E1231" s="30">
        <f t="shared" si="38"/>
        <v>6.0681580475428125E-5</v>
      </c>
      <c r="F1231" s="30">
        <f t="shared" si="39"/>
        <v>0.52894859387240722</v>
      </c>
    </row>
    <row r="1232" spans="1:6">
      <c r="A1232" s="28">
        <v>43235</v>
      </c>
      <c r="B1232" s="30">
        <v>8510.3799999999992</v>
      </c>
      <c r="C1232" s="30">
        <v>12.5</v>
      </c>
      <c r="D1232" s="31">
        <v>4143878474754</v>
      </c>
      <c r="E1232" s="30">
        <f t="shared" si="38"/>
        <v>6.0681580475428125E-5</v>
      </c>
      <c r="F1232" s="30">
        <f t="shared" si="39"/>
        <v>0.51642330884647392</v>
      </c>
    </row>
    <row r="1233" spans="1:6">
      <c r="A1233" s="28">
        <v>43236</v>
      </c>
      <c r="B1233" s="30">
        <v>8368.83</v>
      </c>
      <c r="C1233" s="30">
        <v>12.5</v>
      </c>
      <c r="D1233" s="31">
        <v>4143878474754</v>
      </c>
      <c r="E1233" s="30">
        <f t="shared" si="38"/>
        <v>6.0681580475428125E-5</v>
      </c>
      <c r="F1233" s="30">
        <f t="shared" si="39"/>
        <v>0.5078338311301771</v>
      </c>
    </row>
    <row r="1234" spans="1:6">
      <c r="A1234" s="28">
        <v>43237</v>
      </c>
      <c r="B1234" s="30">
        <v>8094.32</v>
      </c>
      <c r="C1234" s="30">
        <v>12.5</v>
      </c>
      <c r="D1234" s="31">
        <v>4143878474754</v>
      </c>
      <c r="E1234" s="30">
        <f t="shared" si="38"/>
        <v>6.0681580475428125E-5</v>
      </c>
      <c r="F1234" s="30">
        <f t="shared" si="39"/>
        <v>0.49117613047386738</v>
      </c>
    </row>
    <row r="1235" spans="1:6">
      <c r="A1235" s="28">
        <v>43238</v>
      </c>
      <c r="B1235" s="30">
        <v>8250.9699999999993</v>
      </c>
      <c r="C1235" s="30">
        <v>12.5</v>
      </c>
      <c r="D1235" s="31">
        <v>4143878474754</v>
      </c>
      <c r="E1235" s="30">
        <f t="shared" si="38"/>
        <v>6.0681580475428125E-5</v>
      </c>
      <c r="F1235" s="30">
        <f t="shared" si="39"/>
        <v>0.50068190005534319</v>
      </c>
    </row>
    <row r="1236" spans="1:6">
      <c r="A1236" s="28">
        <v>43239</v>
      </c>
      <c r="B1236" s="30">
        <v>8247.18</v>
      </c>
      <c r="C1236" s="30">
        <v>12.5</v>
      </c>
      <c r="D1236" s="31">
        <v>4143878474754</v>
      </c>
      <c r="E1236" s="30">
        <f t="shared" si="38"/>
        <v>6.0681580475428125E-5</v>
      </c>
      <c r="F1236" s="30">
        <f t="shared" si="39"/>
        <v>0.5004519168653413</v>
      </c>
    </row>
    <row r="1237" spans="1:6">
      <c r="A1237" s="28">
        <v>43240</v>
      </c>
      <c r="B1237" s="30">
        <v>8513.25</v>
      </c>
      <c r="C1237" s="30">
        <v>12.5</v>
      </c>
      <c r="D1237" s="31">
        <v>4143878474754</v>
      </c>
      <c r="E1237" s="30">
        <f t="shared" si="38"/>
        <v>6.0681580475428125E-5</v>
      </c>
      <c r="F1237" s="30">
        <f t="shared" si="39"/>
        <v>0.51659746498243853</v>
      </c>
    </row>
    <row r="1238" spans="1:6">
      <c r="A1238" s="28">
        <v>43241</v>
      </c>
      <c r="B1238" s="30">
        <v>8418.99</v>
      </c>
      <c r="C1238" s="30">
        <v>12.5</v>
      </c>
      <c r="D1238" s="31">
        <v>4143878474754</v>
      </c>
      <c r="E1238" s="30">
        <f t="shared" si="38"/>
        <v>6.0681580475428125E-5</v>
      </c>
      <c r="F1238" s="30">
        <f t="shared" si="39"/>
        <v>0.51087761920682462</v>
      </c>
    </row>
    <row r="1239" spans="1:6">
      <c r="A1239" s="28">
        <v>43242</v>
      </c>
      <c r="B1239" s="30">
        <v>8041.78</v>
      </c>
      <c r="C1239" s="30">
        <v>12.5</v>
      </c>
      <c r="D1239" s="31">
        <v>4143878474754</v>
      </c>
      <c r="E1239" s="30">
        <f t="shared" si="38"/>
        <v>6.0681580475428125E-5</v>
      </c>
      <c r="F1239" s="30">
        <f t="shared" si="39"/>
        <v>0.48798792023568838</v>
      </c>
    </row>
    <row r="1240" spans="1:6">
      <c r="A1240" s="28">
        <v>43243</v>
      </c>
      <c r="B1240" s="30">
        <v>7557.82</v>
      </c>
      <c r="C1240" s="30">
        <v>12.5</v>
      </c>
      <c r="D1240" s="31">
        <v>4143878474754</v>
      </c>
      <c r="E1240" s="30">
        <f t="shared" si="38"/>
        <v>6.0681580475428125E-5</v>
      </c>
      <c r="F1240" s="30">
        <f t="shared" si="39"/>
        <v>0.45862046254880018</v>
      </c>
    </row>
    <row r="1241" spans="1:6">
      <c r="A1241" s="28">
        <v>43244</v>
      </c>
      <c r="B1241" s="30">
        <v>7587.34</v>
      </c>
      <c r="C1241" s="30">
        <v>12.5</v>
      </c>
      <c r="D1241" s="31">
        <v>4306949573981</v>
      </c>
      <c r="E1241" s="30">
        <f t="shared" si="38"/>
        <v>5.8384035110434866E-5</v>
      </c>
      <c r="F1241" s="30">
        <f t="shared" si="39"/>
        <v>0.44297952495480686</v>
      </c>
    </row>
    <row r="1242" spans="1:6">
      <c r="A1242" s="28">
        <v>43245</v>
      </c>
      <c r="B1242" s="30">
        <v>7480.14</v>
      </c>
      <c r="C1242" s="30">
        <v>12.5</v>
      </c>
      <c r="D1242" s="31">
        <v>4306949573981</v>
      </c>
      <c r="E1242" s="30">
        <f t="shared" si="38"/>
        <v>5.8384035110434866E-5</v>
      </c>
      <c r="F1242" s="30">
        <f t="shared" si="39"/>
        <v>0.4367207563909683</v>
      </c>
    </row>
    <row r="1243" spans="1:6">
      <c r="A1243" s="28">
        <v>43246</v>
      </c>
      <c r="B1243" s="30">
        <v>7355.88</v>
      </c>
      <c r="C1243" s="30">
        <v>12.5</v>
      </c>
      <c r="D1243" s="31">
        <v>4306949573981</v>
      </c>
      <c r="E1243" s="30">
        <f t="shared" si="38"/>
        <v>5.8384035110434866E-5</v>
      </c>
      <c r="F1243" s="30">
        <f t="shared" si="39"/>
        <v>0.42946595618814565</v>
      </c>
    </row>
    <row r="1244" spans="1:6">
      <c r="A1244" s="28">
        <v>43247</v>
      </c>
      <c r="B1244" s="30">
        <v>7368.22</v>
      </c>
      <c r="C1244" s="30">
        <v>12.5</v>
      </c>
      <c r="D1244" s="31">
        <v>4306949573981</v>
      </c>
      <c r="E1244" s="30">
        <f t="shared" si="38"/>
        <v>5.8384035110434866E-5</v>
      </c>
      <c r="F1244" s="30">
        <f t="shared" si="39"/>
        <v>0.43018641518140838</v>
      </c>
    </row>
    <row r="1245" spans="1:6">
      <c r="A1245" s="28">
        <v>43248</v>
      </c>
      <c r="B1245" s="30">
        <v>7135.99</v>
      </c>
      <c r="C1245" s="30">
        <v>12.5</v>
      </c>
      <c r="D1245" s="31">
        <v>4306949573981</v>
      </c>
      <c r="E1245" s="30">
        <f t="shared" si="38"/>
        <v>5.8384035110434866E-5</v>
      </c>
      <c r="F1245" s="30">
        <f t="shared" si="39"/>
        <v>0.41662789070771211</v>
      </c>
    </row>
    <row r="1246" spans="1:6">
      <c r="A1246" s="28">
        <v>43249</v>
      </c>
      <c r="B1246" s="30">
        <v>7472.59</v>
      </c>
      <c r="C1246" s="30">
        <v>12.5</v>
      </c>
      <c r="D1246" s="31">
        <v>4306949573981</v>
      </c>
      <c r="E1246" s="30">
        <f t="shared" si="38"/>
        <v>5.8384035110434866E-5</v>
      </c>
      <c r="F1246" s="30">
        <f t="shared" si="39"/>
        <v>0.4362799569258845</v>
      </c>
    </row>
    <row r="1247" spans="1:6">
      <c r="A1247" s="28">
        <v>43250</v>
      </c>
      <c r="B1247" s="30">
        <v>7406.52</v>
      </c>
      <c r="C1247" s="30">
        <v>12.5</v>
      </c>
      <c r="D1247" s="31">
        <v>4306949573981</v>
      </c>
      <c r="E1247" s="30">
        <f t="shared" si="38"/>
        <v>5.8384035110434866E-5</v>
      </c>
      <c r="F1247" s="30">
        <f t="shared" si="39"/>
        <v>0.43242252372613804</v>
      </c>
    </row>
    <row r="1248" spans="1:6">
      <c r="A1248" s="28">
        <v>43251</v>
      </c>
      <c r="B1248" s="30">
        <v>7494.17</v>
      </c>
      <c r="C1248" s="30">
        <v>12.5</v>
      </c>
      <c r="D1248" s="31">
        <v>4306949573981</v>
      </c>
      <c r="E1248" s="30">
        <f t="shared" si="38"/>
        <v>5.8384035110434866E-5</v>
      </c>
      <c r="F1248" s="30">
        <f t="shared" si="39"/>
        <v>0.43753988440356767</v>
      </c>
    </row>
    <row r="1249" spans="1:6">
      <c r="A1249" s="28">
        <v>43252</v>
      </c>
      <c r="B1249" s="30">
        <v>7541.45</v>
      </c>
      <c r="C1249" s="30">
        <v>12.5</v>
      </c>
      <c r="D1249" s="31">
        <v>4306949573981</v>
      </c>
      <c r="E1249" s="30">
        <f t="shared" si="38"/>
        <v>5.8384035110434866E-5</v>
      </c>
      <c r="F1249" s="30">
        <f t="shared" si="39"/>
        <v>0.44030028158358903</v>
      </c>
    </row>
    <row r="1250" spans="1:6">
      <c r="A1250" s="28">
        <v>43253</v>
      </c>
      <c r="B1250" s="30">
        <v>7643.45</v>
      </c>
      <c r="C1250" s="30">
        <v>12.5</v>
      </c>
      <c r="D1250" s="31">
        <v>4306949573981</v>
      </c>
      <c r="E1250" s="30">
        <f t="shared" si="38"/>
        <v>5.8384035110434866E-5</v>
      </c>
      <c r="F1250" s="30">
        <f t="shared" si="39"/>
        <v>0.44625545316485338</v>
      </c>
    </row>
    <row r="1251" spans="1:6">
      <c r="A1251" s="28">
        <v>43254</v>
      </c>
      <c r="B1251" s="30">
        <v>7720.25</v>
      </c>
      <c r="C1251" s="30">
        <v>12.5</v>
      </c>
      <c r="D1251" s="31">
        <v>4306949573981</v>
      </c>
      <c r="E1251" s="30">
        <f t="shared" si="38"/>
        <v>5.8384035110434866E-5</v>
      </c>
      <c r="F1251" s="30">
        <f t="shared" si="39"/>
        <v>0.45073934706133478</v>
      </c>
    </row>
    <row r="1252" spans="1:6">
      <c r="A1252" s="28">
        <v>43255</v>
      </c>
      <c r="B1252" s="30">
        <v>7514.47</v>
      </c>
      <c r="C1252" s="30">
        <v>12.5</v>
      </c>
      <c r="D1252" s="31">
        <v>4306949573981</v>
      </c>
      <c r="E1252" s="30">
        <f t="shared" si="38"/>
        <v>5.8384035110434866E-5</v>
      </c>
      <c r="F1252" s="30">
        <f t="shared" si="39"/>
        <v>0.43872508031630952</v>
      </c>
    </row>
    <row r="1253" spans="1:6">
      <c r="A1253" s="28">
        <v>43256</v>
      </c>
      <c r="B1253" s="30">
        <v>7633.76</v>
      </c>
      <c r="C1253" s="30">
        <v>12.5</v>
      </c>
      <c r="D1253" s="31">
        <v>4306949573981</v>
      </c>
      <c r="E1253" s="30">
        <f t="shared" si="38"/>
        <v>5.8384035110434866E-5</v>
      </c>
      <c r="F1253" s="30">
        <f t="shared" si="39"/>
        <v>0.4456897118646333</v>
      </c>
    </row>
    <row r="1254" spans="1:6">
      <c r="A1254" s="28">
        <v>43257</v>
      </c>
      <c r="B1254" s="30">
        <v>7653.98</v>
      </c>
      <c r="C1254" s="30">
        <v>12.5</v>
      </c>
      <c r="D1254" s="31">
        <v>4940704885521</v>
      </c>
      <c r="E1254" s="30">
        <f t="shared" si="38"/>
        <v>5.0894983807490237E-5</v>
      </c>
      <c r="F1254" s="30">
        <f t="shared" si="39"/>
        <v>0.38954918816285411</v>
      </c>
    </row>
    <row r="1255" spans="1:6">
      <c r="A1255" s="28">
        <v>43258</v>
      </c>
      <c r="B1255" s="30">
        <v>7678.24</v>
      </c>
      <c r="C1255" s="30">
        <v>12.5</v>
      </c>
      <c r="D1255" s="31">
        <v>4940704885521</v>
      </c>
      <c r="E1255" s="30">
        <f t="shared" si="38"/>
        <v>5.0894983807490237E-5</v>
      </c>
      <c r="F1255" s="30">
        <f t="shared" si="39"/>
        <v>0.39078390047002382</v>
      </c>
    </row>
    <row r="1256" spans="1:6">
      <c r="A1256" s="28">
        <v>43259</v>
      </c>
      <c r="B1256" s="30">
        <v>7624.92</v>
      </c>
      <c r="C1256" s="30">
        <v>12.5</v>
      </c>
      <c r="D1256" s="31">
        <v>4940704885521</v>
      </c>
      <c r="E1256" s="30">
        <f t="shared" si="38"/>
        <v>5.0894983807490237E-5</v>
      </c>
      <c r="F1256" s="30">
        <f t="shared" si="39"/>
        <v>0.38807017993340848</v>
      </c>
    </row>
    <row r="1257" spans="1:6">
      <c r="A1257" s="28">
        <v>43260</v>
      </c>
      <c r="B1257" s="30">
        <v>7531.98</v>
      </c>
      <c r="C1257" s="30">
        <v>12.5</v>
      </c>
      <c r="D1257" s="31">
        <v>4940704885521</v>
      </c>
      <c r="E1257" s="30">
        <f t="shared" si="38"/>
        <v>5.0894983807490237E-5</v>
      </c>
      <c r="F1257" s="30">
        <f t="shared" si="39"/>
        <v>0.3833400001383403</v>
      </c>
    </row>
    <row r="1258" spans="1:6">
      <c r="A1258" s="28">
        <v>43261</v>
      </c>
      <c r="B1258" s="30">
        <v>6786.02</v>
      </c>
      <c r="C1258" s="30">
        <v>12.5</v>
      </c>
      <c r="D1258" s="31">
        <v>4940704885521</v>
      </c>
      <c r="E1258" s="30">
        <f t="shared" si="38"/>
        <v>5.0894983807490237E-5</v>
      </c>
      <c r="F1258" s="30">
        <f t="shared" si="39"/>
        <v>0.34537437801730492</v>
      </c>
    </row>
    <row r="1259" spans="1:6">
      <c r="A1259" s="28">
        <v>43262</v>
      </c>
      <c r="B1259" s="30">
        <v>6906.92</v>
      </c>
      <c r="C1259" s="30">
        <v>12.5</v>
      </c>
      <c r="D1259" s="31">
        <v>4940704885521</v>
      </c>
      <c r="E1259" s="30">
        <f t="shared" si="38"/>
        <v>5.0894983807490237E-5</v>
      </c>
      <c r="F1259" s="30">
        <f t="shared" si="39"/>
        <v>0.35152758155963049</v>
      </c>
    </row>
    <row r="1260" spans="1:6">
      <c r="A1260" s="28">
        <v>43263</v>
      </c>
      <c r="B1260" s="30">
        <v>6582.36</v>
      </c>
      <c r="C1260" s="30">
        <v>12.5</v>
      </c>
      <c r="D1260" s="31">
        <v>4940704885521</v>
      </c>
      <c r="E1260" s="30">
        <f t="shared" si="38"/>
        <v>5.0894983807490237E-5</v>
      </c>
      <c r="F1260" s="30">
        <f t="shared" si="39"/>
        <v>0.33500910561507141</v>
      </c>
    </row>
    <row r="1261" spans="1:6">
      <c r="A1261" s="28">
        <v>43264</v>
      </c>
      <c r="B1261" s="30">
        <v>6349.9</v>
      </c>
      <c r="C1261" s="30">
        <v>12.5</v>
      </c>
      <c r="D1261" s="31">
        <v>4940704885521</v>
      </c>
      <c r="E1261" s="30">
        <f t="shared" si="38"/>
        <v>5.0894983807490237E-5</v>
      </c>
      <c r="F1261" s="30">
        <f t="shared" si="39"/>
        <v>0.32317805767918223</v>
      </c>
    </row>
    <row r="1262" spans="1:6">
      <c r="A1262" s="28">
        <v>43265</v>
      </c>
      <c r="B1262" s="30">
        <v>6675.35</v>
      </c>
      <c r="C1262" s="30">
        <v>12.5</v>
      </c>
      <c r="D1262" s="31">
        <v>4940704885521</v>
      </c>
      <c r="E1262" s="30">
        <f t="shared" si="38"/>
        <v>5.0894983807490237E-5</v>
      </c>
      <c r="F1262" s="30">
        <f t="shared" si="39"/>
        <v>0.33974183015932996</v>
      </c>
    </row>
    <row r="1263" spans="1:6">
      <c r="A1263" s="28">
        <v>43266</v>
      </c>
      <c r="B1263" s="30">
        <v>6456.58</v>
      </c>
      <c r="C1263" s="30">
        <v>12.5</v>
      </c>
      <c r="D1263" s="31">
        <v>4940704885521</v>
      </c>
      <c r="E1263" s="30">
        <f t="shared" si="38"/>
        <v>5.0894983807490237E-5</v>
      </c>
      <c r="F1263" s="30">
        <f t="shared" si="39"/>
        <v>0.32860753455176533</v>
      </c>
    </row>
    <row r="1264" spans="1:6">
      <c r="A1264" s="28">
        <v>43267</v>
      </c>
      <c r="B1264" s="30">
        <v>6550.16</v>
      </c>
      <c r="C1264" s="30">
        <v>12.5</v>
      </c>
      <c r="D1264" s="31">
        <v>4940704885521</v>
      </c>
      <c r="E1264" s="30">
        <f t="shared" si="38"/>
        <v>5.0894983807490237E-5</v>
      </c>
      <c r="F1264" s="30">
        <f t="shared" si="39"/>
        <v>0.33337028713647027</v>
      </c>
    </row>
    <row r="1265" spans="1:6">
      <c r="A1265" s="28">
        <v>43268</v>
      </c>
      <c r="B1265" s="30">
        <v>6499.27</v>
      </c>
      <c r="C1265" s="30">
        <v>12.5</v>
      </c>
      <c r="D1265" s="31">
        <v>4940704885521</v>
      </c>
      <c r="E1265" s="30">
        <f t="shared" si="38"/>
        <v>5.0894983807490237E-5</v>
      </c>
      <c r="F1265" s="30">
        <f t="shared" si="39"/>
        <v>0.3307802414105071</v>
      </c>
    </row>
    <row r="1266" spans="1:6">
      <c r="A1266" s="28">
        <v>43269</v>
      </c>
      <c r="B1266" s="30">
        <v>6734.82</v>
      </c>
      <c r="C1266" s="30">
        <v>12.5</v>
      </c>
      <c r="D1266" s="31">
        <v>4940704885521</v>
      </c>
      <c r="E1266" s="30">
        <f t="shared" si="38"/>
        <v>5.0894983807490237E-5</v>
      </c>
      <c r="F1266" s="30">
        <f t="shared" si="39"/>
        <v>0.34276855484636137</v>
      </c>
    </row>
    <row r="1267" spans="1:6">
      <c r="A1267" s="28">
        <v>43270</v>
      </c>
      <c r="B1267" s="30">
        <v>6769.94</v>
      </c>
      <c r="C1267" s="30">
        <v>12.5</v>
      </c>
      <c r="D1267" s="31">
        <v>5077499034879</v>
      </c>
      <c r="E1267" s="30">
        <f t="shared" si="38"/>
        <v>4.9523809540649488E-5</v>
      </c>
      <c r="F1267" s="30">
        <f t="shared" si="39"/>
        <v>0.33527321916162456</v>
      </c>
    </row>
    <row r="1268" spans="1:6">
      <c r="A1268" s="28">
        <v>43271</v>
      </c>
      <c r="B1268" s="30">
        <v>6776.55</v>
      </c>
      <c r="C1268" s="30">
        <v>12.5</v>
      </c>
      <c r="D1268" s="31">
        <v>5077499034879</v>
      </c>
      <c r="E1268" s="30">
        <f t="shared" si="38"/>
        <v>4.9523809540649488E-5</v>
      </c>
      <c r="F1268" s="30">
        <f t="shared" si="39"/>
        <v>0.3356005715426883</v>
      </c>
    </row>
    <row r="1269" spans="1:6">
      <c r="A1269" s="28">
        <v>43272</v>
      </c>
      <c r="B1269" s="30">
        <v>6729.74</v>
      </c>
      <c r="C1269" s="30">
        <v>12.5</v>
      </c>
      <c r="D1269" s="31">
        <v>5077499034879</v>
      </c>
      <c r="E1269" s="30">
        <f t="shared" si="38"/>
        <v>4.9523809540649488E-5</v>
      </c>
      <c r="F1269" s="30">
        <f t="shared" si="39"/>
        <v>0.33328236201809047</v>
      </c>
    </row>
    <row r="1270" spans="1:6">
      <c r="A1270" s="28">
        <v>43273</v>
      </c>
      <c r="B1270" s="30">
        <v>6083.69</v>
      </c>
      <c r="C1270" s="30">
        <v>12.5</v>
      </c>
      <c r="D1270" s="31">
        <v>5077499034879</v>
      </c>
      <c r="E1270" s="30">
        <f t="shared" si="38"/>
        <v>4.9523809540649488E-5</v>
      </c>
      <c r="F1270" s="30">
        <f t="shared" si="39"/>
        <v>0.30128750486435385</v>
      </c>
    </row>
    <row r="1271" spans="1:6">
      <c r="A1271" s="28">
        <v>43274</v>
      </c>
      <c r="B1271" s="30">
        <v>6162.48</v>
      </c>
      <c r="C1271" s="30">
        <v>12.5</v>
      </c>
      <c r="D1271" s="31">
        <v>5077499034879</v>
      </c>
      <c r="E1271" s="30">
        <f t="shared" si="38"/>
        <v>4.9523809540649488E-5</v>
      </c>
      <c r="F1271" s="30">
        <f t="shared" si="39"/>
        <v>0.30518948581806166</v>
      </c>
    </row>
    <row r="1272" spans="1:6">
      <c r="A1272" s="28">
        <v>43275</v>
      </c>
      <c r="B1272" s="30">
        <v>6173.23</v>
      </c>
      <c r="C1272" s="30">
        <v>12.5</v>
      </c>
      <c r="D1272" s="31">
        <v>5077499034879</v>
      </c>
      <c r="E1272" s="30">
        <f t="shared" si="38"/>
        <v>4.9523809540649488E-5</v>
      </c>
      <c r="F1272" s="30">
        <f t="shared" si="39"/>
        <v>0.30572186677062363</v>
      </c>
    </row>
    <row r="1273" spans="1:6">
      <c r="A1273" s="28">
        <v>43276</v>
      </c>
      <c r="B1273" s="30">
        <v>6249.18</v>
      </c>
      <c r="C1273" s="30">
        <v>12.5</v>
      </c>
      <c r="D1273" s="31">
        <v>5077499034879</v>
      </c>
      <c r="E1273" s="30">
        <f t="shared" si="38"/>
        <v>4.9523809540649488E-5</v>
      </c>
      <c r="F1273" s="30">
        <f t="shared" si="39"/>
        <v>0.309483200105236</v>
      </c>
    </row>
    <row r="1274" spans="1:6">
      <c r="A1274" s="28">
        <v>43277</v>
      </c>
      <c r="B1274" s="30">
        <v>6093.67</v>
      </c>
      <c r="C1274" s="30">
        <v>12.5</v>
      </c>
      <c r="D1274" s="31">
        <v>5077499034879</v>
      </c>
      <c r="E1274" s="30">
        <f t="shared" si="38"/>
        <v>4.9523809540649488E-5</v>
      </c>
      <c r="F1274" s="30">
        <f t="shared" si="39"/>
        <v>0.30178175248356959</v>
      </c>
    </row>
    <row r="1275" spans="1:6">
      <c r="A1275" s="28">
        <v>43278</v>
      </c>
      <c r="B1275" s="30">
        <v>6157.13</v>
      </c>
      <c r="C1275" s="30">
        <v>12.5</v>
      </c>
      <c r="D1275" s="31">
        <v>5077499034879</v>
      </c>
      <c r="E1275" s="30">
        <f t="shared" si="38"/>
        <v>4.9523809540649488E-5</v>
      </c>
      <c r="F1275" s="30">
        <f t="shared" si="39"/>
        <v>0.3049245334370192</v>
      </c>
    </row>
    <row r="1276" spans="1:6">
      <c r="A1276" s="28">
        <v>43279</v>
      </c>
      <c r="B1276" s="30">
        <v>5903.44</v>
      </c>
      <c r="C1276" s="30">
        <v>12.5</v>
      </c>
      <c r="D1276" s="31">
        <v>5077499034879</v>
      </c>
      <c r="E1276" s="30">
        <f t="shared" si="38"/>
        <v>4.9523809540649488E-5</v>
      </c>
      <c r="F1276" s="30">
        <f t="shared" si="39"/>
        <v>0.29236083819465181</v>
      </c>
    </row>
    <row r="1277" spans="1:6">
      <c r="A1277" s="28">
        <v>43280</v>
      </c>
      <c r="B1277" s="30">
        <v>6218.3</v>
      </c>
      <c r="C1277" s="30">
        <v>12.5</v>
      </c>
      <c r="D1277" s="31">
        <v>5077499034879</v>
      </c>
      <c r="E1277" s="30">
        <f t="shared" si="38"/>
        <v>4.9523809540649488E-5</v>
      </c>
      <c r="F1277" s="30">
        <f t="shared" si="39"/>
        <v>0.30795390486662072</v>
      </c>
    </row>
    <row r="1278" spans="1:6">
      <c r="A1278" s="28">
        <v>43281</v>
      </c>
      <c r="B1278" s="30">
        <v>6404</v>
      </c>
      <c r="C1278" s="30">
        <v>12.5</v>
      </c>
      <c r="D1278" s="31">
        <v>5077499034879</v>
      </c>
      <c r="E1278" s="30">
        <f t="shared" si="38"/>
        <v>4.9523809540649488E-5</v>
      </c>
      <c r="F1278" s="30">
        <f t="shared" si="39"/>
        <v>0.31715047629831933</v>
      </c>
    </row>
    <row r="1279" spans="1:6">
      <c r="A1279" s="28">
        <v>43282</v>
      </c>
      <c r="B1279" s="30">
        <v>6385.82</v>
      </c>
      <c r="C1279" s="30">
        <v>12.5</v>
      </c>
      <c r="D1279" s="31">
        <v>5077499034879</v>
      </c>
      <c r="E1279" s="30">
        <f t="shared" si="38"/>
        <v>4.9523809540649488E-5</v>
      </c>
      <c r="F1279" s="30">
        <f t="shared" si="39"/>
        <v>0.31625013344087027</v>
      </c>
    </row>
    <row r="1280" spans="1:6">
      <c r="A1280" s="28">
        <v>43283</v>
      </c>
      <c r="B1280" s="30">
        <v>6614.18</v>
      </c>
      <c r="C1280" s="30">
        <v>12.5</v>
      </c>
      <c r="D1280" s="31">
        <v>5363678461481</v>
      </c>
      <c r="E1280" s="30">
        <f t="shared" si="38"/>
        <v>4.688146333752224E-5</v>
      </c>
      <c r="F1280" s="30">
        <f t="shared" si="39"/>
        <v>0.31008243717777284</v>
      </c>
    </row>
    <row r="1281" spans="1:6">
      <c r="A1281" s="28">
        <v>43284</v>
      </c>
      <c r="B1281" s="30">
        <v>6529.59</v>
      </c>
      <c r="C1281" s="30">
        <v>12.5</v>
      </c>
      <c r="D1281" s="31">
        <v>5363678461481</v>
      </c>
      <c r="E1281" s="30">
        <f t="shared" si="38"/>
        <v>4.688146333752224E-5</v>
      </c>
      <c r="F1281" s="30">
        <f t="shared" si="39"/>
        <v>0.30611673419405183</v>
      </c>
    </row>
    <row r="1282" spans="1:6">
      <c r="A1282" s="28">
        <v>43285</v>
      </c>
      <c r="B1282" s="30">
        <v>6597.55</v>
      </c>
      <c r="C1282" s="30">
        <v>12.5</v>
      </c>
      <c r="D1282" s="31">
        <v>5363678461481</v>
      </c>
      <c r="E1282" s="30">
        <f t="shared" ref="E1282:E1345" si="40">1000000000000*C1282*24*60*60/(D1282*POWER(2,32))</f>
        <v>4.688146333752224E-5</v>
      </c>
      <c r="F1282" s="30">
        <f t="shared" ref="F1282:F1345" si="41">E1282*B1282</f>
        <v>0.30930279844246988</v>
      </c>
    </row>
    <row r="1283" spans="1:6">
      <c r="A1283" s="28">
        <v>43286</v>
      </c>
      <c r="B1283" s="30">
        <v>6639.14</v>
      </c>
      <c r="C1283" s="30">
        <v>12.5</v>
      </c>
      <c r="D1283" s="31">
        <v>5363678461481</v>
      </c>
      <c r="E1283" s="30">
        <f t="shared" si="40"/>
        <v>4.688146333752224E-5</v>
      </c>
      <c r="F1283" s="30">
        <f t="shared" si="41"/>
        <v>0.31125259850267745</v>
      </c>
    </row>
    <row r="1284" spans="1:6">
      <c r="A1284" s="28">
        <v>43287</v>
      </c>
      <c r="B1284" s="30">
        <v>6673.5</v>
      </c>
      <c r="C1284" s="30">
        <v>12.5</v>
      </c>
      <c r="D1284" s="31">
        <v>5363678461481</v>
      </c>
      <c r="E1284" s="30">
        <f t="shared" si="40"/>
        <v>4.688146333752224E-5</v>
      </c>
      <c r="F1284" s="30">
        <f t="shared" si="41"/>
        <v>0.31286344558295465</v>
      </c>
    </row>
    <row r="1285" spans="1:6">
      <c r="A1285" s="28">
        <v>43288</v>
      </c>
      <c r="B1285" s="30">
        <v>6856.93</v>
      </c>
      <c r="C1285" s="30">
        <v>12.5</v>
      </c>
      <c r="D1285" s="31">
        <v>5363678461481</v>
      </c>
      <c r="E1285" s="30">
        <f t="shared" si="40"/>
        <v>4.688146333752224E-5</v>
      </c>
      <c r="F1285" s="30">
        <f t="shared" si="41"/>
        <v>0.32146291240295638</v>
      </c>
    </row>
    <row r="1286" spans="1:6">
      <c r="A1286" s="28">
        <v>43289</v>
      </c>
      <c r="B1286" s="30">
        <v>6773.88</v>
      </c>
      <c r="C1286" s="30">
        <v>12.5</v>
      </c>
      <c r="D1286" s="31">
        <v>5363678461481</v>
      </c>
      <c r="E1286" s="30">
        <f t="shared" si="40"/>
        <v>4.688146333752224E-5</v>
      </c>
      <c r="F1286" s="30">
        <f t="shared" si="41"/>
        <v>0.31756940687277518</v>
      </c>
    </row>
    <row r="1287" spans="1:6">
      <c r="A1287" s="28">
        <v>43290</v>
      </c>
      <c r="B1287" s="30">
        <v>6741.75</v>
      </c>
      <c r="C1287" s="30">
        <v>12.5</v>
      </c>
      <c r="D1287" s="31">
        <v>5363678461481</v>
      </c>
      <c r="E1287" s="30">
        <f t="shared" si="40"/>
        <v>4.688146333752224E-5</v>
      </c>
      <c r="F1287" s="30">
        <f t="shared" si="41"/>
        <v>0.31606310545574057</v>
      </c>
    </row>
    <row r="1288" spans="1:6">
      <c r="A1288" s="28">
        <v>43291</v>
      </c>
      <c r="B1288" s="30">
        <v>6329.95</v>
      </c>
      <c r="C1288" s="30">
        <v>12.5</v>
      </c>
      <c r="D1288" s="31">
        <v>5363678461481</v>
      </c>
      <c r="E1288" s="30">
        <f t="shared" si="40"/>
        <v>4.688146333752224E-5</v>
      </c>
      <c r="F1288" s="30">
        <f t="shared" si="41"/>
        <v>0.29675731885334888</v>
      </c>
    </row>
    <row r="1289" spans="1:6">
      <c r="A1289" s="28">
        <v>43292</v>
      </c>
      <c r="B1289" s="30">
        <v>6394.71</v>
      </c>
      <c r="C1289" s="30">
        <v>12.5</v>
      </c>
      <c r="D1289" s="31">
        <v>5363678461481</v>
      </c>
      <c r="E1289" s="30">
        <f t="shared" si="40"/>
        <v>4.688146333752224E-5</v>
      </c>
      <c r="F1289" s="30">
        <f t="shared" si="41"/>
        <v>0.29979336241908683</v>
      </c>
    </row>
    <row r="1290" spans="1:6">
      <c r="A1290" s="28">
        <v>43293</v>
      </c>
      <c r="B1290" s="30">
        <v>6228.81</v>
      </c>
      <c r="C1290" s="30">
        <v>12.5</v>
      </c>
      <c r="D1290" s="31">
        <v>5363678461481</v>
      </c>
      <c r="E1290" s="30">
        <f t="shared" si="40"/>
        <v>4.688146333752224E-5</v>
      </c>
      <c r="F1290" s="30">
        <f t="shared" si="41"/>
        <v>0.29201572765139194</v>
      </c>
    </row>
    <row r="1291" spans="1:6">
      <c r="A1291" s="28">
        <v>43294</v>
      </c>
      <c r="B1291" s="30">
        <v>6238.05</v>
      </c>
      <c r="C1291" s="30">
        <v>12.5</v>
      </c>
      <c r="D1291" s="31">
        <v>5363678461481</v>
      </c>
      <c r="E1291" s="30">
        <f t="shared" si="40"/>
        <v>4.688146333752224E-5</v>
      </c>
      <c r="F1291" s="30">
        <f t="shared" si="41"/>
        <v>0.2924489123726306</v>
      </c>
    </row>
    <row r="1292" spans="1:6">
      <c r="A1292" s="28">
        <v>43295</v>
      </c>
      <c r="B1292" s="30">
        <v>6276.12</v>
      </c>
      <c r="C1292" s="30">
        <v>12.5</v>
      </c>
      <c r="D1292" s="31">
        <v>5363678461481</v>
      </c>
      <c r="E1292" s="30">
        <f t="shared" si="40"/>
        <v>4.688146333752224E-5</v>
      </c>
      <c r="F1292" s="30">
        <f t="shared" si="41"/>
        <v>0.29423368968189006</v>
      </c>
    </row>
    <row r="1293" spans="1:6">
      <c r="A1293" s="28">
        <v>43296</v>
      </c>
      <c r="B1293" s="30">
        <v>6359.64</v>
      </c>
      <c r="C1293" s="30">
        <v>12.5</v>
      </c>
      <c r="D1293" s="31">
        <v>5363678461481</v>
      </c>
      <c r="E1293" s="30">
        <f t="shared" si="40"/>
        <v>4.688146333752224E-5</v>
      </c>
      <c r="F1293" s="30">
        <f t="shared" si="41"/>
        <v>0.29814922949983996</v>
      </c>
    </row>
    <row r="1294" spans="1:6">
      <c r="A1294" s="28">
        <v>43297</v>
      </c>
      <c r="B1294" s="30">
        <v>6741.75</v>
      </c>
      <c r="C1294" s="30">
        <v>12.5</v>
      </c>
      <c r="D1294" s="31">
        <v>5363678461481</v>
      </c>
      <c r="E1294" s="30">
        <f t="shared" si="40"/>
        <v>4.688146333752224E-5</v>
      </c>
      <c r="F1294" s="30">
        <f t="shared" si="41"/>
        <v>0.31606310545574057</v>
      </c>
    </row>
    <row r="1295" spans="1:6">
      <c r="A1295" s="28">
        <v>43298</v>
      </c>
      <c r="B1295" s="30">
        <v>7321.04</v>
      </c>
      <c r="C1295" s="30">
        <v>12.5</v>
      </c>
      <c r="D1295" s="31">
        <v>5178671069072</v>
      </c>
      <c r="E1295" s="30">
        <f t="shared" si="40"/>
        <v>4.8556297898109108E-5</v>
      </c>
      <c r="F1295" s="30">
        <f t="shared" si="41"/>
        <v>0.35548259916397268</v>
      </c>
    </row>
    <row r="1296" spans="1:6">
      <c r="A1296" s="28">
        <v>43299</v>
      </c>
      <c r="B1296" s="30">
        <v>7370.78</v>
      </c>
      <c r="C1296" s="30">
        <v>12.5</v>
      </c>
      <c r="D1296" s="31">
        <v>5178671069072</v>
      </c>
      <c r="E1296" s="30">
        <f t="shared" si="40"/>
        <v>4.8556297898109108E-5</v>
      </c>
      <c r="F1296" s="30">
        <f t="shared" si="41"/>
        <v>0.35789778942142464</v>
      </c>
    </row>
    <row r="1297" spans="1:6">
      <c r="A1297" s="28">
        <v>43300</v>
      </c>
      <c r="B1297" s="30">
        <v>7466.86</v>
      </c>
      <c r="C1297" s="30">
        <v>12.5</v>
      </c>
      <c r="D1297" s="31">
        <v>5178671069072</v>
      </c>
      <c r="E1297" s="30">
        <f t="shared" si="40"/>
        <v>4.8556297898109108E-5</v>
      </c>
      <c r="F1297" s="30">
        <f t="shared" si="41"/>
        <v>0.36256307852347497</v>
      </c>
    </row>
    <row r="1298" spans="1:6">
      <c r="A1298" s="28">
        <v>43301</v>
      </c>
      <c r="B1298" s="30">
        <v>7354.13</v>
      </c>
      <c r="C1298" s="30">
        <v>12.5</v>
      </c>
      <c r="D1298" s="31">
        <v>5178671069072</v>
      </c>
      <c r="E1298" s="30">
        <f t="shared" si="40"/>
        <v>4.8556297898109108E-5</v>
      </c>
      <c r="F1298" s="30">
        <f t="shared" si="41"/>
        <v>0.35708932706142116</v>
      </c>
    </row>
    <row r="1299" spans="1:6">
      <c r="A1299" s="28">
        <v>43302</v>
      </c>
      <c r="B1299" s="30">
        <v>7419.29</v>
      </c>
      <c r="C1299" s="30">
        <v>12.5</v>
      </c>
      <c r="D1299" s="31">
        <v>5178671069072</v>
      </c>
      <c r="E1299" s="30">
        <f t="shared" si="40"/>
        <v>4.8556297898109108E-5</v>
      </c>
      <c r="F1299" s="30">
        <f t="shared" si="41"/>
        <v>0.36025325543246195</v>
      </c>
    </row>
    <row r="1300" spans="1:6">
      <c r="A1300" s="28">
        <v>43303</v>
      </c>
      <c r="B1300" s="30">
        <v>7418.49</v>
      </c>
      <c r="C1300" s="30">
        <v>12.5</v>
      </c>
      <c r="D1300" s="31">
        <v>5178671069072</v>
      </c>
      <c r="E1300" s="30">
        <f t="shared" si="40"/>
        <v>4.8556297898109108E-5</v>
      </c>
      <c r="F1300" s="30">
        <f t="shared" si="41"/>
        <v>0.36021441039414342</v>
      </c>
    </row>
    <row r="1301" spans="1:6">
      <c r="A1301" s="28">
        <v>43304</v>
      </c>
      <c r="B1301" s="30">
        <v>7711.11</v>
      </c>
      <c r="C1301" s="30">
        <v>12.5</v>
      </c>
      <c r="D1301" s="31">
        <v>5178671069072</v>
      </c>
      <c r="E1301" s="30">
        <f t="shared" si="40"/>
        <v>4.8556297898109108E-5</v>
      </c>
      <c r="F1301" s="30">
        <f t="shared" si="41"/>
        <v>0.37442295428508809</v>
      </c>
    </row>
    <row r="1302" spans="1:6">
      <c r="A1302" s="28">
        <v>43305</v>
      </c>
      <c r="B1302" s="30">
        <v>8424.27</v>
      </c>
      <c r="C1302" s="30">
        <v>12.5</v>
      </c>
      <c r="D1302" s="31">
        <v>5178671069072</v>
      </c>
      <c r="E1302" s="30">
        <f t="shared" si="40"/>
        <v>4.8556297898109108E-5</v>
      </c>
      <c r="F1302" s="30">
        <f t="shared" si="41"/>
        <v>0.40905136369410366</v>
      </c>
    </row>
    <row r="1303" spans="1:6">
      <c r="A1303" s="28">
        <v>43306</v>
      </c>
      <c r="B1303" s="30">
        <v>8181.39</v>
      </c>
      <c r="C1303" s="30">
        <v>12.5</v>
      </c>
      <c r="D1303" s="31">
        <v>5178671069072</v>
      </c>
      <c r="E1303" s="30">
        <f t="shared" si="40"/>
        <v>4.8556297898109108E-5</v>
      </c>
      <c r="F1303" s="30">
        <f t="shared" si="41"/>
        <v>0.3972580100606109</v>
      </c>
    </row>
    <row r="1304" spans="1:6">
      <c r="A1304" s="28">
        <v>43307</v>
      </c>
      <c r="B1304" s="30">
        <v>7951.58</v>
      </c>
      <c r="C1304" s="30">
        <v>12.5</v>
      </c>
      <c r="D1304" s="31">
        <v>5178671069072</v>
      </c>
      <c r="E1304" s="30">
        <f t="shared" si="40"/>
        <v>4.8556297898109108E-5</v>
      </c>
      <c r="F1304" s="30">
        <f t="shared" si="41"/>
        <v>0.3860992872406464</v>
      </c>
    </row>
    <row r="1305" spans="1:6">
      <c r="A1305" s="28">
        <v>43308</v>
      </c>
      <c r="B1305" s="30">
        <v>8165.01</v>
      </c>
      <c r="C1305" s="30">
        <v>12.5</v>
      </c>
      <c r="D1305" s="31">
        <v>5178671069072</v>
      </c>
      <c r="E1305" s="30">
        <f t="shared" si="40"/>
        <v>4.8556297898109108E-5</v>
      </c>
      <c r="F1305" s="30">
        <f t="shared" si="41"/>
        <v>0.39646265790103985</v>
      </c>
    </row>
    <row r="1306" spans="1:6">
      <c r="A1306" s="28">
        <v>43309</v>
      </c>
      <c r="B1306" s="30">
        <v>8192.15</v>
      </c>
      <c r="C1306" s="30">
        <v>12.5</v>
      </c>
      <c r="D1306" s="31">
        <v>5178671069072</v>
      </c>
      <c r="E1306" s="30">
        <f t="shared" si="40"/>
        <v>4.8556297898109108E-5</v>
      </c>
      <c r="F1306" s="30">
        <f t="shared" si="41"/>
        <v>0.39778047582599452</v>
      </c>
    </row>
    <row r="1307" spans="1:6">
      <c r="A1307" s="28">
        <v>43310</v>
      </c>
      <c r="B1307" s="30">
        <v>8218.4599999999991</v>
      </c>
      <c r="C1307" s="30">
        <v>12.5</v>
      </c>
      <c r="D1307" s="31">
        <v>5949437371609</v>
      </c>
      <c r="E1307" s="30">
        <f t="shared" si="40"/>
        <v>4.2265693281543647E-5</v>
      </c>
      <c r="F1307" s="30">
        <f t="shared" si="41"/>
        <v>0.34735890960663518</v>
      </c>
    </row>
    <row r="1308" spans="1:6">
      <c r="A1308" s="28">
        <v>43311</v>
      </c>
      <c r="B1308" s="30">
        <v>8180.48</v>
      </c>
      <c r="C1308" s="30">
        <v>12.5</v>
      </c>
      <c r="D1308" s="31">
        <v>5949437371609</v>
      </c>
      <c r="E1308" s="30">
        <f t="shared" si="40"/>
        <v>4.2265693281543647E-5</v>
      </c>
      <c r="F1308" s="30">
        <f t="shared" si="41"/>
        <v>0.34575365857580215</v>
      </c>
    </row>
    <row r="1309" spans="1:6">
      <c r="A1309" s="28">
        <v>43312</v>
      </c>
      <c r="B1309" s="30">
        <v>7780.44</v>
      </c>
      <c r="C1309" s="30">
        <v>12.5</v>
      </c>
      <c r="D1309" s="31">
        <v>5949437371609</v>
      </c>
      <c r="E1309" s="30">
        <f t="shared" si="40"/>
        <v>4.2265693281543647E-5</v>
      </c>
      <c r="F1309" s="30">
        <f t="shared" si="41"/>
        <v>0.32884569063545344</v>
      </c>
    </row>
    <row r="1310" spans="1:6">
      <c r="A1310" s="28">
        <v>43313</v>
      </c>
      <c r="B1310" s="30">
        <v>7624.91</v>
      </c>
      <c r="C1310" s="30">
        <v>12.5</v>
      </c>
      <c r="D1310" s="31">
        <v>5949437371609</v>
      </c>
      <c r="E1310" s="30">
        <f t="shared" si="40"/>
        <v>4.2265693281543647E-5</v>
      </c>
      <c r="F1310" s="30">
        <f t="shared" si="41"/>
        <v>0.32227210735937495</v>
      </c>
    </row>
    <row r="1311" spans="1:6">
      <c r="A1311" s="28">
        <v>43314</v>
      </c>
      <c r="B1311" s="30">
        <v>7567.15</v>
      </c>
      <c r="C1311" s="30">
        <v>12.5</v>
      </c>
      <c r="D1311" s="31">
        <v>5949437371609</v>
      </c>
      <c r="E1311" s="30">
        <f t="shared" si="40"/>
        <v>4.2265693281543647E-5</v>
      </c>
      <c r="F1311" s="30">
        <f t="shared" si="41"/>
        <v>0.31983084091543301</v>
      </c>
    </row>
    <row r="1312" spans="1:6">
      <c r="A1312" s="28">
        <v>43315</v>
      </c>
      <c r="B1312" s="30">
        <v>7434.39</v>
      </c>
      <c r="C1312" s="30">
        <v>12.5</v>
      </c>
      <c r="D1312" s="31">
        <v>5949437371609</v>
      </c>
      <c r="E1312" s="30">
        <f t="shared" si="40"/>
        <v>4.2265693281543647E-5</v>
      </c>
      <c r="F1312" s="30">
        <f t="shared" si="41"/>
        <v>0.31421964747537529</v>
      </c>
    </row>
    <row r="1313" spans="1:6">
      <c r="A1313" s="28">
        <v>43316</v>
      </c>
      <c r="B1313" s="30">
        <v>7032.85</v>
      </c>
      <c r="C1313" s="30">
        <v>12.5</v>
      </c>
      <c r="D1313" s="31">
        <v>5949437371609</v>
      </c>
      <c r="E1313" s="30">
        <f t="shared" si="40"/>
        <v>4.2265693281543647E-5</v>
      </c>
      <c r="F1313" s="30">
        <f t="shared" si="41"/>
        <v>0.29724828099510425</v>
      </c>
    </row>
    <row r="1314" spans="1:6">
      <c r="A1314" s="28">
        <v>43317</v>
      </c>
      <c r="B1314" s="30">
        <v>7068.48</v>
      </c>
      <c r="C1314" s="30">
        <v>12.5</v>
      </c>
      <c r="D1314" s="31">
        <v>5949437371609</v>
      </c>
      <c r="E1314" s="30">
        <f t="shared" si="40"/>
        <v>4.2265693281543647E-5</v>
      </c>
      <c r="F1314" s="30">
        <f t="shared" si="41"/>
        <v>0.29875420764672561</v>
      </c>
    </row>
    <row r="1315" spans="1:6">
      <c r="A1315" s="28">
        <v>43318</v>
      </c>
      <c r="B1315" s="30">
        <v>6951.8</v>
      </c>
      <c r="C1315" s="30">
        <v>12.5</v>
      </c>
      <c r="D1315" s="31">
        <v>5949437371609</v>
      </c>
      <c r="E1315" s="30">
        <f t="shared" si="40"/>
        <v>4.2265693281543647E-5</v>
      </c>
      <c r="F1315" s="30">
        <f t="shared" si="41"/>
        <v>0.29382264655463514</v>
      </c>
    </row>
    <row r="1316" spans="1:6">
      <c r="A1316" s="28">
        <v>43319</v>
      </c>
      <c r="B1316" s="30">
        <v>6753.12</v>
      </c>
      <c r="C1316" s="30">
        <v>12.5</v>
      </c>
      <c r="D1316" s="31">
        <v>5949437371609</v>
      </c>
      <c r="E1316" s="30">
        <f t="shared" si="40"/>
        <v>4.2265693281543647E-5</v>
      </c>
      <c r="F1316" s="30">
        <f t="shared" si="41"/>
        <v>0.285425298613458</v>
      </c>
    </row>
    <row r="1317" spans="1:6">
      <c r="A1317" s="28">
        <v>43320</v>
      </c>
      <c r="B1317" s="30">
        <v>6305.8</v>
      </c>
      <c r="C1317" s="30">
        <v>12.5</v>
      </c>
      <c r="D1317" s="31">
        <v>5949437371609</v>
      </c>
      <c r="E1317" s="30">
        <f t="shared" si="40"/>
        <v>4.2265693281543647E-5</v>
      </c>
      <c r="F1317" s="30">
        <f t="shared" si="41"/>
        <v>0.26651900869475792</v>
      </c>
    </row>
    <row r="1318" spans="1:6">
      <c r="A1318" s="28">
        <v>43321</v>
      </c>
      <c r="B1318" s="30">
        <v>6568.23</v>
      </c>
      <c r="C1318" s="30">
        <v>12.5</v>
      </c>
      <c r="D1318" s="31">
        <v>5949437371609</v>
      </c>
      <c r="E1318" s="30">
        <f t="shared" si="40"/>
        <v>4.2265693281543647E-5</v>
      </c>
      <c r="F1318" s="30">
        <f t="shared" si="41"/>
        <v>0.27761079458263338</v>
      </c>
    </row>
    <row r="1319" spans="1:6">
      <c r="A1319" s="28">
        <v>43322</v>
      </c>
      <c r="B1319" s="30">
        <v>6184.71</v>
      </c>
      <c r="C1319" s="30">
        <v>12.5</v>
      </c>
      <c r="D1319" s="31">
        <v>5949437371609</v>
      </c>
      <c r="E1319" s="30">
        <f t="shared" si="40"/>
        <v>4.2265693281543647E-5</v>
      </c>
      <c r="F1319" s="30">
        <f t="shared" si="41"/>
        <v>0.26140105589529583</v>
      </c>
    </row>
    <row r="1320" spans="1:6">
      <c r="A1320" s="28">
        <v>43323</v>
      </c>
      <c r="B1320" s="30">
        <v>6295.73</v>
      </c>
      <c r="C1320" s="30">
        <v>12.5</v>
      </c>
      <c r="D1320" s="31">
        <v>6389316883511</v>
      </c>
      <c r="E1320" s="30">
        <f t="shared" si="40"/>
        <v>3.9355865381339604E-5</v>
      </c>
      <c r="F1320" s="30">
        <f t="shared" si="41"/>
        <v>0.24777390235726118</v>
      </c>
    </row>
    <row r="1321" spans="1:6">
      <c r="A1321" s="28">
        <v>43324</v>
      </c>
      <c r="B1321" s="30">
        <v>6322.69</v>
      </c>
      <c r="C1321" s="30">
        <v>12.5</v>
      </c>
      <c r="D1321" s="31">
        <v>6389316883511</v>
      </c>
      <c r="E1321" s="30">
        <f t="shared" si="40"/>
        <v>3.9355865381339604E-5</v>
      </c>
      <c r="F1321" s="30">
        <f t="shared" si="41"/>
        <v>0.24883493648794208</v>
      </c>
    </row>
    <row r="1322" spans="1:6">
      <c r="A1322" s="28">
        <v>43325</v>
      </c>
      <c r="B1322" s="30">
        <v>6297.57</v>
      </c>
      <c r="C1322" s="30">
        <v>12.5</v>
      </c>
      <c r="D1322" s="31">
        <v>6389316883511</v>
      </c>
      <c r="E1322" s="30">
        <f t="shared" si="40"/>
        <v>3.9355865381339604E-5</v>
      </c>
      <c r="F1322" s="30">
        <f t="shared" si="41"/>
        <v>0.24784631714956284</v>
      </c>
    </row>
    <row r="1323" spans="1:6">
      <c r="A1323" s="28">
        <v>43326</v>
      </c>
      <c r="B1323" s="30">
        <v>6199.71</v>
      </c>
      <c r="C1323" s="30">
        <v>12.5</v>
      </c>
      <c r="D1323" s="31">
        <v>6389316883511</v>
      </c>
      <c r="E1323" s="30">
        <f t="shared" si="40"/>
        <v>3.9355865381339604E-5</v>
      </c>
      <c r="F1323" s="30">
        <f t="shared" si="41"/>
        <v>0.24399495216334496</v>
      </c>
    </row>
    <row r="1324" spans="1:6">
      <c r="A1324" s="28">
        <v>43327</v>
      </c>
      <c r="B1324" s="30">
        <v>6308.52</v>
      </c>
      <c r="C1324" s="30">
        <v>12.5</v>
      </c>
      <c r="D1324" s="31">
        <v>6389316883511</v>
      </c>
      <c r="E1324" s="30">
        <f t="shared" si="40"/>
        <v>3.9355865381339604E-5</v>
      </c>
      <c r="F1324" s="30">
        <f t="shared" si="41"/>
        <v>0.24827726387548854</v>
      </c>
    </row>
    <row r="1325" spans="1:6">
      <c r="A1325" s="28">
        <v>43328</v>
      </c>
      <c r="B1325" s="30">
        <v>6334.73</v>
      </c>
      <c r="C1325" s="30">
        <v>12.5</v>
      </c>
      <c r="D1325" s="31">
        <v>6389316883511</v>
      </c>
      <c r="E1325" s="30">
        <f t="shared" si="40"/>
        <v>3.9355865381339604E-5</v>
      </c>
      <c r="F1325" s="30">
        <f t="shared" si="41"/>
        <v>0.24930878110713342</v>
      </c>
    </row>
    <row r="1326" spans="1:6">
      <c r="A1326" s="28">
        <v>43329</v>
      </c>
      <c r="B1326" s="30">
        <v>6580.63</v>
      </c>
      <c r="C1326" s="30">
        <v>12.5</v>
      </c>
      <c r="D1326" s="31">
        <v>6389316883511</v>
      </c>
      <c r="E1326" s="30">
        <f t="shared" si="40"/>
        <v>3.9355865381339604E-5</v>
      </c>
      <c r="F1326" s="30">
        <f t="shared" si="41"/>
        <v>0.25898638840440485</v>
      </c>
    </row>
    <row r="1327" spans="1:6">
      <c r="A1327" s="28">
        <v>43330</v>
      </c>
      <c r="B1327" s="30">
        <v>6423.76</v>
      </c>
      <c r="C1327" s="30">
        <v>12.5</v>
      </c>
      <c r="D1327" s="31">
        <v>6389316883511</v>
      </c>
      <c r="E1327" s="30">
        <f t="shared" si="40"/>
        <v>3.9355865381339604E-5</v>
      </c>
      <c r="F1327" s="30">
        <f t="shared" si="41"/>
        <v>0.25281263380203411</v>
      </c>
    </row>
    <row r="1328" spans="1:6">
      <c r="A1328" s="28">
        <v>43331</v>
      </c>
      <c r="B1328" s="30">
        <v>6506.07</v>
      </c>
      <c r="C1328" s="30">
        <v>12.5</v>
      </c>
      <c r="D1328" s="31">
        <v>6389316883511</v>
      </c>
      <c r="E1328" s="30">
        <f t="shared" si="40"/>
        <v>3.9355865381339604E-5</v>
      </c>
      <c r="F1328" s="30">
        <f t="shared" si="41"/>
        <v>0.25605201508157216</v>
      </c>
    </row>
    <row r="1329" spans="1:6">
      <c r="A1329" s="28">
        <v>43332</v>
      </c>
      <c r="B1329" s="30">
        <v>6308.53</v>
      </c>
      <c r="C1329" s="30">
        <v>12.5</v>
      </c>
      <c r="D1329" s="31">
        <v>6389316883511</v>
      </c>
      <c r="E1329" s="30">
        <f t="shared" si="40"/>
        <v>3.9355865381339604E-5</v>
      </c>
      <c r="F1329" s="30">
        <f t="shared" si="41"/>
        <v>0.24827765743414232</v>
      </c>
    </row>
    <row r="1330" spans="1:6">
      <c r="A1330" s="28">
        <v>43333</v>
      </c>
      <c r="B1330" s="30">
        <v>6488.76</v>
      </c>
      <c r="C1330" s="30">
        <v>12.5</v>
      </c>
      <c r="D1330" s="31">
        <v>6389316883511</v>
      </c>
      <c r="E1330" s="30">
        <f t="shared" si="40"/>
        <v>3.9355865381339604E-5</v>
      </c>
      <c r="F1330" s="30">
        <f t="shared" si="41"/>
        <v>0.25537076505182116</v>
      </c>
    </row>
    <row r="1331" spans="1:6">
      <c r="A1331" s="28">
        <v>43334</v>
      </c>
      <c r="B1331" s="30">
        <v>6376.71</v>
      </c>
      <c r="C1331" s="30">
        <v>12.5</v>
      </c>
      <c r="D1331" s="31">
        <v>6389316883511</v>
      </c>
      <c r="E1331" s="30">
        <f t="shared" si="40"/>
        <v>3.9355865381339604E-5</v>
      </c>
      <c r="F1331" s="30">
        <f t="shared" si="41"/>
        <v>0.2509609403358421</v>
      </c>
    </row>
    <row r="1332" spans="1:6">
      <c r="A1332" s="28">
        <v>43335</v>
      </c>
      <c r="B1332" s="30">
        <v>6534.88</v>
      </c>
      <c r="C1332" s="30">
        <v>12.5</v>
      </c>
      <c r="D1332" s="31">
        <v>6389316883511</v>
      </c>
      <c r="E1332" s="30">
        <f t="shared" si="40"/>
        <v>3.9355865381339604E-5</v>
      </c>
      <c r="F1332" s="30">
        <f t="shared" si="41"/>
        <v>0.25718585756320855</v>
      </c>
    </row>
    <row r="1333" spans="1:6">
      <c r="A1333" s="28">
        <v>43336</v>
      </c>
      <c r="B1333" s="30">
        <v>6719.96</v>
      </c>
      <c r="C1333" s="30">
        <v>12.5</v>
      </c>
      <c r="D1333" s="31">
        <v>6389316883511</v>
      </c>
      <c r="E1333" s="30">
        <f t="shared" si="40"/>
        <v>3.9355865381339604E-5</v>
      </c>
      <c r="F1333" s="30">
        <f t="shared" si="41"/>
        <v>0.26446984112798688</v>
      </c>
    </row>
    <row r="1334" spans="1:6">
      <c r="A1334" s="28">
        <v>43337</v>
      </c>
      <c r="B1334" s="30">
        <v>6763.19</v>
      </c>
      <c r="C1334" s="30">
        <v>12.5</v>
      </c>
      <c r="D1334" s="31">
        <v>6727225469722</v>
      </c>
      <c r="E1334" s="30">
        <f t="shared" si="40"/>
        <v>3.7379019965651686E-5</v>
      </c>
      <c r="F1334" s="30">
        <f t="shared" si="41"/>
        <v>0.25280141404149581</v>
      </c>
    </row>
    <row r="1335" spans="1:6">
      <c r="A1335" s="28">
        <v>43338</v>
      </c>
      <c r="B1335" s="30">
        <v>6707.26</v>
      </c>
      <c r="C1335" s="30">
        <v>12.5</v>
      </c>
      <c r="D1335" s="31">
        <v>6727225469722</v>
      </c>
      <c r="E1335" s="30">
        <f t="shared" si="40"/>
        <v>3.7379019965651686E-5</v>
      </c>
      <c r="F1335" s="30">
        <f t="shared" si="41"/>
        <v>0.25071080545481694</v>
      </c>
    </row>
    <row r="1336" spans="1:6">
      <c r="A1336" s="28">
        <v>43339</v>
      </c>
      <c r="B1336" s="30">
        <v>6884.64</v>
      </c>
      <c r="C1336" s="30">
        <v>12.5</v>
      </c>
      <c r="D1336" s="31">
        <v>6727225469722</v>
      </c>
      <c r="E1336" s="30">
        <f t="shared" si="40"/>
        <v>3.7379019965651686E-5</v>
      </c>
      <c r="F1336" s="30">
        <f t="shared" si="41"/>
        <v>0.25734109601632421</v>
      </c>
    </row>
    <row r="1337" spans="1:6">
      <c r="A1337" s="28">
        <v>43340</v>
      </c>
      <c r="B1337" s="30">
        <v>7096.28</v>
      </c>
      <c r="C1337" s="30">
        <v>12.5</v>
      </c>
      <c r="D1337" s="31">
        <v>6727225469722</v>
      </c>
      <c r="E1337" s="30">
        <f t="shared" si="40"/>
        <v>3.7379019965651686E-5</v>
      </c>
      <c r="F1337" s="30">
        <f t="shared" si="41"/>
        <v>0.26525199180185471</v>
      </c>
    </row>
    <row r="1338" spans="1:6">
      <c r="A1338" s="28">
        <v>43341</v>
      </c>
      <c r="B1338" s="30">
        <v>7047.16</v>
      </c>
      <c r="C1338" s="30">
        <v>12.5</v>
      </c>
      <c r="D1338" s="31">
        <v>6727225469722</v>
      </c>
      <c r="E1338" s="30">
        <f t="shared" si="40"/>
        <v>3.7379019965651686E-5</v>
      </c>
      <c r="F1338" s="30">
        <f t="shared" si="41"/>
        <v>0.26341593434114191</v>
      </c>
    </row>
    <row r="1339" spans="1:6">
      <c r="A1339" s="28">
        <v>43342</v>
      </c>
      <c r="B1339" s="30">
        <v>6978.23</v>
      </c>
      <c r="C1339" s="30">
        <v>12.5</v>
      </c>
      <c r="D1339" s="31">
        <v>6727225469722</v>
      </c>
      <c r="E1339" s="30">
        <f t="shared" si="40"/>
        <v>3.7379019965651686E-5</v>
      </c>
      <c r="F1339" s="30">
        <f t="shared" si="41"/>
        <v>0.26083939849490956</v>
      </c>
    </row>
    <row r="1340" spans="1:6">
      <c r="A1340" s="28">
        <v>43343</v>
      </c>
      <c r="B1340" s="30">
        <v>7037.58</v>
      </c>
      <c r="C1340" s="30">
        <v>12.5</v>
      </c>
      <c r="D1340" s="31">
        <v>6727225469722</v>
      </c>
      <c r="E1340" s="30">
        <f t="shared" si="40"/>
        <v>3.7379019965651686E-5</v>
      </c>
      <c r="F1340" s="30">
        <f t="shared" si="41"/>
        <v>0.26305784332987098</v>
      </c>
    </row>
    <row r="1341" spans="1:6">
      <c r="A1341" s="28">
        <v>43344</v>
      </c>
      <c r="B1341" s="30">
        <v>7193.25</v>
      </c>
      <c r="C1341" s="30">
        <v>12.5</v>
      </c>
      <c r="D1341" s="31">
        <v>6727225469722</v>
      </c>
      <c r="E1341" s="30">
        <f t="shared" si="40"/>
        <v>3.7379019965651686E-5</v>
      </c>
      <c r="F1341" s="30">
        <f t="shared" si="41"/>
        <v>0.268876635367924</v>
      </c>
    </row>
    <row r="1342" spans="1:6">
      <c r="A1342" s="28">
        <v>43345</v>
      </c>
      <c r="B1342" s="30">
        <v>7272.72</v>
      </c>
      <c r="C1342" s="30">
        <v>12.5</v>
      </c>
      <c r="D1342" s="31">
        <v>6727225469722</v>
      </c>
      <c r="E1342" s="30">
        <f t="shared" si="40"/>
        <v>3.7379019965651686E-5</v>
      </c>
      <c r="F1342" s="30">
        <f t="shared" si="41"/>
        <v>0.27184714608459432</v>
      </c>
    </row>
    <row r="1343" spans="1:6">
      <c r="A1343" s="28">
        <v>43346</v>
      </c>
      <c r="B1343" s="30">
        <v>7260.06</v>
      </c>
      <c r="C1343" s="30">
        <v>12.5</v>
      </c>
      <c r="D1343" s="31">
        <v>6727225469722</v>
      </c>
      <c r="E1343" s="30">
        <f t="shared" si="40"/>
        <v>3.7379019965651686E-5</v>
      </c>
      <c r="F1343" s="30">
        <f t="shared" si="41"/>
        <v>0.27137392769182922</v>
      </c>
    </row>
    <row r="1344" spans="1:6">
      <c r="A1344" s="28">
        <v>43347</v>
      </c>
      <c r="B1344" s="30">
        <v>7361.66</v>
      </c>
      <c r="C1344" s="30">
        <v>12.5</v>
      </c>
      <c r="D1344" s="31">
        <v>6727225469722</v>
      </c>
      <c r="E1344" s="30">
        <f t="shared" si="40"/>
        <v>3.7379019965651686E-5</v>
      </c>
      <c r="F1344" s="30">
        <f t="shared" si="41"/>
        <v>0.2751716361203394</v>
      </c>
    </row>
    <row r="1345" spans="1:6">
      <c r="A1345" s="28">
        <v>43348</v>
      </c>
      <c r="B1345" s="30">
        <v>6792.83</v>
      </c>
      <c r="C1345" s="30">
        <v>12.5</v>
      </c>
      <c r="D1345" s="31">
        <v>6727225469722</v>
      </c>
      <c r="E1345" s="30">
        <f t="shared" si="40"/>
        <v>3.7379019965651686E-5</v>
      </c>
      <c r="F1345" s="30">
        <f t="shared" si="41"/>
        <v>0.25390932819327772</v>
      </c>
    </row>
    <row r="1346" spans="1:6">
      <c r="A1346" s="28">
        <v>43349</v>
      </c>
      <c r="B1346" s="30">
        <v>6529.17</v>
      </c>
      <c r="C1346" s="30">
        <v>12.5</v>
      </c>
      <c r="D1346" s="31">
        <v>6727225469722</v>
      </c>
      <c r="E1346" s="30">
        <f t="shared" ref="E1346:E1409" si="42">1000000000000*C1346*24*60*60/(D1346*POWER(2,32))</f>
        <v>3.7379019965651686E-5</v>
      </c>
      <c r="F1346" s="30">
        <f t="shared" ref="F1346:F1409" si="43">E1346*B1346</f>
        <v>0.24405397578913401</v>
      </c>
    </row>
    <row r="1347" spans="1:6">
      <c r="A1347" s="28">
        <v>43350</v>
      </c>
      <c r="B1347" s="30">
        <v>6467.07</v>
      </c>
      <c r="C1347" s="30">
        <v>12.5</v>
      </c>
      <c r="D1347" s="31">
        <v>7019199231177</v>
      </c>
      <c r="E1347" s="30">
        <f t="shared" si="42"/>
        <v>3.5824185475358584E-5</v>
      </c>
      <c r="F1347" s="30">
        <f t="shared" si="43"/>
        <v>0.23167751516212723</v>
      </c>
    </row>
    <row r="1348" spans="1:6">
      <c r="A1348" s="28">
        <v>43351</v>
      </c>
      <c r="B1348" s="30">
        <v>6225.98</v>
      </c>
      <c r="C1348" s="30">
        <v>12.5</v>
      </c>
      <c r="D1348" s="31">
        <v>7019199231177</v>
      </c>
      <c r="E1348" s="30">
        <f t="shared" si="42"/>
        <v>3.5824185475358584E-5</v>
      </c>
      <c r="F1348" s="30">
        <f t="shared" si="43"/>
        <v>0.22304066228587302</v>
      </c>
    </row>
    <row r="1349" spans="1:6">
      <c r="A1349" s="28">
        <v>43352</v>
      </c>
      <c r="B1349" s="30">
        <v>6300.86</v>
      </c>
      <c r="C1349" s="30">
        <v>12.5</v>
      </c>
      <c r="D1349" s="31">
        <v>7019199231177</v>
      </c>
      <c r="E1349" s="30">
        <f t="shared" si="42"/>
        <v>3.5824185475358584E-5</v>
      </c>
      <c r="F1349" s="30">
        <f t="shared" si="43"/>
        <v>0.22572317729426788</v>
      </c>
    </row>
    <row r="1350" spans="1:6">
      <c r="A1350" s="28">
        <v>43353</v>
      </c>
      <c r="B1350" s="30">
        <v>6329.7</v>
      </c>
      <c r="C1350" s="30">
        <v>12.5</v>
      </c>
      <c r="D1350" s="31">
        <v>7019199231177</v>
      </c>
      <c r="E1350" s="30">
        <f t="shared" si="42"/>
        <v>3.5824185475358584E-5</v>
      </c>
      <c r="F1350" s="30">
        <f t="shared" si="43"/>
        <v>0.22675634680337722</v>
      </c>
    </row>
    <row r="1351" spans="1:6">
      <c r="A1351" s="28">
        <v>43354</v>
      </c>
      <c r="B1351" s="30">
        <v>6321.2</v>
      </c>
      <c r="C1351" s="30">
        <v>12.5</v>
      </c>
      <c r="D1351" s="31">
        <v>7019199231177</v>
      </c>
      <c r="E1351" s="30">
        <f t="shared" si="42"/>
        <v>3.5824185475358584E-5</v>
      </c>
      <c r="F1351" s="30">
        <f t="shared" si="43"/>
        <v>0.22645184122683668</v>
      </c>
    </row>
    <row r="1352" spans="1:6">
      <c r="A1352" s="28">
        <v>43355</v>
      </c>
      <c r="B1352" s="30">
        <v>6351.8</v>
      </c>
      <c r="C1352" s="30">
        <v>12.5</v>
      </c>
      <c r="D1352" s="31">
        <v>7019199231177</v>
      </c>
      <c r="E1352" s="30">
        <f t="shared" si="42"/>
        <v>3.5824185475358584E-5</v>
      </c>
      <c r="F1352" s="30">
        <f t="shared" si="43"/>
        <v>0.22754806130238267</v>
      </c>
    </row>
    <row r="1353" spans="1:6">
      <c r="A1353" s="28">
        <v>43356</v>
      </c>
      <c r="B1353" s="30">
        <v>6517.31</v>
      </c>
      <c r="C1353" s="30">
        <v>12.5</v>
      </c>
      <c r="D1353" s="31">
        <v>7019199231177</v>
      </c>
      <c r="E1353" s="30">
        <f t="shared" si="42"/>
        <v>3.5824185475358584E-5</v>
      </c>
      <c r="F1353" s="30">
        <f t="shared" si="43"/>
        <v>0.23347732224040926</v>
      </c>
    </row>
    <row r="1354" spans="1:6">
      <c r="A1354" s="28">
        <v>43357</v>
      </c>
      <c r="B1354" s="30">
        <v>6512.71</v>
      </c>
      <c r="C1354" s="30">
        <v>12.5</v>
      </c>
      <c r="D1354" s="31">
        <v>7019199231177</v>
      </c>
      <c r="E1354" s="30">
        <f t="shared" si="42"/>
        <v>3.5824185475358584E-5</v>
      </c>
      <c r="F1354" s="30">
        <f t="shared" si="43"/>
        <v>0.2333125309872226</v>
      </c>
    </row>
    <row r="1355" spans="1:6">
      <c r="A1355" s="28">
        <v>43358</v>
      </c>
      <c r="B1355" s="30">
        <v>6543.2</v>
      </c>
      <c r="C1355" s="30">
        <v>12.5</v>
      </c>
      <c r="D1355" s="31">
        <v>7019199231177</v>
      </c>
      <c r="E1355" s="30">
        <f t="shared" si="42"/>
        <v>3.5824185475358584E-5</v>
      </c>
      <c r="F1355" s="30">
        <f t="shared" si="43"/>
        <v>0.23440481040236627</v>
      </c>
    </row>
    <row r="1356" spans="1:6">
      <c r="A1356" s="28">
        <v>43359</v>
      </c>
      <c r="B1356" s="30">
        <v>6517.18</v>
      </c>
      <c r="C1356" s="30">
        <v>12.5</v>
      </c>
      <c r="D1356" s="31">
        <v>7019199231177</v>
      </c>
      <c r="E1356" s="30">
        <f t="shared" si="42"/>
        <v>3.5824185475358584E-5</v>
      </c>
      <c r="F1356" s="30">
        <f t="shared" si="43"/>
        <v>0.23347266509629747</v>
      </c>
    </row>
    <row r="1357" spans="1:6">
      <c r="A1357" s="28">
        <v>43360</v>
      </c>
      <c r="B1357" s="30">
        <v>6281.2</v>
      </c>
      <c r="C1357" s="30">
        <v>12.5</v>
      </c>
      <c r="D1357" s="31">
        <v>7019199231177</v>
      </c>
      <c r="E1357" s="30">
        <f t="shared" si="42"/>
        <v>3.5824185475358584E-5</v>
      </c>
      <c r="F1357" s="30">
        <f t="shared" si="43"/>
        <v>0.22501887380782232</v>
      </c>
    </row>
    <row r="1358" spans="1:6">
      <c r="A1358" s="28">
        <v>43361</v>
      </c>
      <c r="B1358" s="30">
        <v>6371.3</v>
      </c>
      <c r="C1358" s="30">
        <v>12.5</v>
      </c>
      <c r="D1358" s="31">
        <v>7019199231177</v>
      </c>
      <c r="E1358" s="30">
        <f t="shared" si="42"/>
        <v>3.5824185475358584E-5</v>
      </c>
      <c r="F1358" s="30">
        <f t="shared" si="43"/>
        <v>0.22824663291915215</v>
      </c>
    </row>
    <row r="1359" spans="1:6">
      <c r="A1359" s="28">
        <v>43362</v>
      </c>
      <c r="B1359" s="30">
        <v>6398.54</v>
      </c>
      <c r="C1359" s="30">
        <v>12.5</v>
      </c>
      <c r="D1359" s="31">
        <v>7019199231177</v>
      </c>
      <c r="E1359" s="30">
        <f t="shared" si="42"/>
        <v>3.5824185475358584E-5</v>
      </c>
      <c r="F1359" s="30">
        <f t="shared" si="43"/>
        <v>0.22922248373150092</v>
      </c>
    </row>
    <row r="1360" spans="1:6">
      <c r="A1360" s="28">
        <v>43363</v>
      </c>
      <c r="B1360" s="30">
        <v>6519.67</v>
      </c>
      <c r="C1360" s="30">
        <v>12.5</v>
      </c>
      <c r="D1360" s="31">
        <v>7019199231177</v>
      </c>
      <c r="E1360" s="30">
        <f t="shared" si="42"/>
        <v>3.5824185475358584E-5</v>
      </c>
      <c r="F1360" s="30">
        <f t="shared" si="43"/>
        <v>0.23356186731813111</v>
      </c>
    </row>
    <row r="1361" spans="1:6">
      <c r="A1361" s="28">
        <v>43364</v>
      </c>
      <c r="B1361" s="30">
        <v>6734.95</v>
      </c>
      <c r="C1361" s="30">
        <v>12.5</v>
      </c>
      <c r="D1361" s="31">
        <v>7152633351906</v>
      </c>
      <c r="E1361" s="30">
        <f t="shared" si="42"/>
        <v>3.5155876552678618E-5</v>
      </c>
      <c r="F1361" s="30">
        <f t="shared" si="43"/>
        <v>0.23677307078846285</v>
      </c>
    </row>
    <row r="1362" spans="1:6">
      <c r="A1362" s="28">
        <v>43365</v>
      </c>
      <c r="B1362" s="30">
        <v>6721.98</v>
      </c>
      <c r="C1362" s="30">
        <v>12.5</v>
      </c>
      <c r="D1362" s="31">
        <v>7152633351906</v>
      </c>
      <c r="E1362" s="30">
        <f t="shared" si="42"/>
        <v>3.5155876552678618E-5</v>
      </c>
      <c r="F1362" s="30">
        <f t="shared" si="43"/>
        <v>0.2363170990695746</v>
      </c>
    </row>
    <row r="1363" spans="1:6">
      <c r="A1363" s="28">
        <v>43366</v>
      </c>
      <c r="B1363" s="30">
        <v>6710.63</v>
      </c>
      <c r="C1363" s="30">
        <v>12.5</v>
      </c>
      <c r="D1363" s="31">
        <v>7152633351906</v>
      </c>
      <c r="E1363" s="30">
        <f t="shared" si="42"/>
        <v>3.5155876552678618E-5</v>
      </c>
      <c r="F1363" s="30">
        <f t="shared" si="43"/>
        <v>0.23591807987070171</v>
      </c>
    </row>
    <row r="1364" spans="1:6">
      <c r="A1364" s="28">
        <v>43367</v>
      </c>
      <c r="B1364" s="30">
        <v>6595.41</v>
      </c>
      <c r="C1364" s="30">
        <v>12.5</v>
      </c>
      <c r="D1364" s="31">
        <v>7152633351906</v>
      </c>
      <c r="E1364" s="30">
        <f t="shared" si="42"/>
        <v>3.5155876552678618E-5</v>
      </c>
      <c r="F1364" s="30">
        <f t="shared" si="43"/>
        <v>0.23186741977430209</v>
      </c>
    </row>
    <row r="1365" spans="1:6">
      <c r="A1365" s="28">
        <v>43368</v>
      </c>
      <c r="B1365" s="30">
        <v>6446.47</v>
      </c>
      <c r="C1365" s="30">
        <v>12.5</v>
      </c>
      <c r="D1365" s="31">
        <v>7152633351906</v>
      </c>
      <c r="E1365" s="30">
        <f t="shared" si="42"/>
        <v>3.5155876552678618E-5</v>
      </c>
      <c r="F1365" s="30">
        <f t="shared" si="43"/>
        <v>0.22663130352054614</v>
      </c>
    </row>
    <row r="1366" spans="1:6">
      <c r="A1366" s="28">
        <v>43369</v>
      </c>
      <c r="B1366" s="30">
        <v>6495</v>
      </c>
      <c r="C1366" s="30">
        <v>12.5</v>
      </c>
      <c r="D1366" s="31">
        <v>7152633351906</v>
      </c>
      <c r="E1366" s="30">
        <f t="shared" si="42"/>
        <v>3.5155876552678618E-5</v>
      </c>
      <c r="F1366" s="30">
        <f t="shared" si="43"/>
        <v>0.22833741820964762</v>
      </c>
    </row>
    <row r="1367" spans="1:6">
      <c r="A1367" s="28">
        <v>43370</v>
      </c>
      <c r="B1367" s="30">
        <v>6676.75</v>
      </c>
      <c r="C1367" s="30">
        <v>12.5</v>
      </c>
      <c r="D1367" s="31">
        <v>7152633351906</v>
      </c>
      <c r="E1367" s="30">
        <f t="shared" si="42"/>
        <v>3.5155876552678618E-5</v>
      </c>
      <c r="F1367" s="30">
        <f t="shared" si="43"/>
        <v>0.23472699877309697</v>
      </c>
    </row>
    <row r="1368" spans="1:6">
      <c r="A1368" s="28">
        <v>43371</v>
      </c>
      <c r="B1368" s="30">
        <v>6644.13</v>
      </c>
      <c r="C1368" s="30">
        <v>12.5</v>
      </c>
      <c r="D1368" s="31">
        <v>7152633351906</v>
      </c>
      <c r="E1368" s="30">
        <f t="shared" si="42"/>
        <v>3.5155876552678618E-5</v>
      </c>
      <c r="F1368" s="30">
        <f t="shared" si="43"/>
        <v>0.23358021407994858</v>
      </c>
    </row>
    <row r="1369" spans="1:6">
      <c r="A1369" s="28">
        <v>43372</v>
      </c>
      <c r="B1369" s="30">
        <v>6601.96</v>
      </c>
      <c r="C1369" s="30">
        <v>12.5</v>
      </c>
      <c r="D1369" s="31">
        <v>7152633351906</v>
      </c>
      <c r="E1369" s="30">
        <f t="shared" si="42"/>
        <v>3.5155876552678618E-5</v>
      </c>
      <c r="F1369" s="30">
        <f t="shared" si="43"/>
        <v>0.23209769076572212</v>
      </c>
    </row>
    <row r="1370" spans="1:6">
      <c r="A1370" s="28">
        <v>43373</v>
      </c>
      <c r="B1370" s="30">
        <v>6625.56</v>
      </c>
      <c r="C1370" s="30">
        <v>12.5</v>
      </c>
      <c r="D1370" s="31">
        <v>7152633351906</v>
      </c>
      <c r="E1370" s="30">
        <f t="shared" si="42"/>
        <v>3.5155876552678618E-5</v>
      </c>
      <c r="F1370" s="30">
        <f t="shared" si="43"/>
        <v>0.23292736945236536</v>
      </c>
    </row>
    <row r="1371" spans="1:6">
      <c r="A1371" s="28">
        <v>43374</v>
      </c>
      <c r="B1371" s="30">
        <v>6589.62</v>
      </c>
      <c r="C1371" s="30">
        <v>12.5</v>
      </c>
      <c r="D1371" s="31">
        <v>7152633351906</v>
      </c>
      <c r="E1371" s="30">
        <f t="shared" si="42"/>
        <v>3.5155876552678618E-5</v>
      </c>
      <c r="F1371" s="30">
        <f t="shared" si="43"/>
        <v>0.23166386724906207</v>
      </c>
    </row>
    <row r="1372" spans="1:6">
      <c r="A1372" s="28">
        <v>43375</v>
      </c>
      <c r="B1372" s="30">
        <v>6556.1</v>
      </c>
      <c r="C1372" s="30">
        <v>12.5</v>
      </c>
      <c r="D1372" s="31">
        <v>7152633351906</v>
      </c>
      <c r="E1372" s="30">
        <f t="shared" si="42"/>
        <v>3.5155876552678618E-5</v>
      </c>
      <c r="F1372" s="30">
        <f t="shared" si="43"/>
        <v>0.23048544226701631</v>
      </c>
    </row>
    <row r="1373" spans="1:6">
      <c r="A1373" s="28">
        <v>43376</v>
      </c>
      <c r="B1373" s="30">
        <v>6502.59</v>
      </c>
      <c r="C1373" s="30">
        <v>12.5</v>
      </c>
      <c r="D1373" s="31">
        <v>7152633351906</v>
      </c>
      <c r="E1373" s="30">
        <f t="shared" si="42"/>
        <v>3.5155876552678618E-5</v>
      </c>
      <c r="F1373" s="30">
        <f t="shared" si="43"/>
        <v>0.22860425131268247</v>
      </c>
    </row>
    <row r="1374" spans="1:6">
      <c r="A1374" s="28">
        <v>43377</v>
      </c>
      <c r="B1374" s="30">
        <v>6576.69</v>
      </c>
      <c r="C1374" s="30">
        <v>12.5</v>
      </c>
      <c r="D1374" s="31">
        <v>7454968648263</v>
      </c>
      <c r="E1374" s="30">
        <f t="shared" si="42"/>
        <v>3.3730134492888639E-5</v>
      </c>
      <c r="F1374" s="30">
        <f t="shared" si="43"/>
        <v>0.22183263821803575</v>
      </c>
    </row>
    <row r="1375" spans="1:6">
      <c r="A1375" s="28">
        <v>43378</v>
      </c>
      <c r="B1375" s="30">
        <v>6622.48</v>
      </c>
      <c r="C1375" s="30">
        <v>12.5</v>
      </c>
      <c r="D1375" s="31">
        <v>7454968648263</v>
      </c>
      <c r="E1375" s="30">
        <f t="shared" si="42"/>
        <v>3.3730134492888639E-5</v>
      </c>
      <c r="F1375" s="30">
        <f t="shared" si="43"/>
        <v>0.22337714107646514</v>
      </c>
    </row>
    <row r="1376" spans="1:6">
      <c r="A1376" s="28">
        <v>43379</v>
      </c>
      <c r="B1376" s="30">
        <v>6588.31</v>
      </c>
      <c r="C1376" s="30">
        <v>12.5</v>
      </c>
      <c r="D1376" s="31">
        <v>7454968648263</v>
      </c>
      <c r="E1376" s="30">
        <f t="shared" si="42"/>
        <v>3.3730134492888639E-5</v>
      </c>
      <c r="F1376" s="30">
        <f t="shared" si="43"/>
        <v>0.22222458238084317</v>
      </c>
    </row>
    <row r="1377" spans="1:6">
      <c r="A1377" s="28">
        <v>43380</v>
      </c>
      <c r="B1377" s="30">
        <v>6602.95</v>
      </c>
      <c r="C1377" s="30">
        <v>12.5</v>
      </c>
      <c r="D1377" s="31">
        <v>7454968648263</v>
      </c>
      <c r="E1377" s="30">
        <f t="shared" si="42"/>
        <v>3.3730134492888639E-5</v>
      </c>
      <c r="F1377" s="30">
        <f t="shared" si="43"/>
        <v>0.22271839154981904</v>
      </c>
    </row>
    <row r="1378" spans="1:6">
      <c r="A1378" s="28">
        <v>43381</v>
      </c>
      <c r="B1378" s="30">
        <v>6652.23</v>
      </c>
      <c r="C1378" s="30">
        <v>12.5</v>
      </c>
      <c r="D1378" s="31">
        <v>7454968648263</v>
      </c>
      <c r="E1378" s="30">
        <f t="shared" si="42"/>
        <v>3.3730134492888639E-5</v>
      </c>
      <c r="F1378" s="30">
        <f t="shared" si="43"/>
        <v>0.22438061257762856</v>
      </c>
    </row>
    <row r="1379" spans="1:6">
      <c r="A1379" s="28">
        <v>43382</v>
      </c>
      <c r="B1379" s="30">
        <v>6642.64</v>
      </c>
      <c r="C1379" s="30">
        <v>12.5</v>
      </c>
      <c r="D1379" s="31">
        <v>7454968648263</v>
      </c>
      <c r="E1379" s="30">
        <f t="shared" si="42"/>
        <v>3.3730134492888639E-5</v>
      </c>
      <c r="F1379" s="30">
        <f t="shared" si="43"/>
        <v>0.22405714058784179</v>
      </c>
    </row>
    <row r="1380" spans="1:6">
      <c r="A1380" s="28">
        <v>43383</v>
      </c>
      <c r="B1380" s="30">
        <v>6585.53</v>
      </c>
      <c r="C1380" s="30">
        <v>12.5</v>
      </c>
      <c r="D1380" s="31">
        <v>7454968648263</v>
      </c>
      <c r="E1380" s="30">
        <f t="shared" si="42"/>
        <v>3.3730134492888639E-5</v>
      </c>
      <c r="F1380" s="30">
        <f t="shared" si="43"/>
        <v>0.22213081260695292</v>
      </c>
    </row>
    <row r="1381" spans="1:6">
      <c r="A1381" s="28">
        <v>43384</v>
      </c>
      <c r="B1381" s="30">
        <v>6256.24</v>
      </c>
      <c r="C1381" s="30">
        <v>12.5</v>
      </c>
      <c r="D1381" s="31">
        <v>7454968648263</v>
      </c>
      <c r="E1381" s="30">
        <f t="shared" si="42"/>
        <v>3.3730134492888639E-5</v>
      </c>
      <c r="F1381" s="30">
        <f t="shared" si="43"/>
        <v>0.21102381661978961</v>
      </c>
    </row>
    <row r="1382" spans="1:6">
      <c r="A1382" s="28">
        <v>43385</v>
      </c>
      <c r="B1382" s="30">
        <v>6274.58</v>
      </c>
      <c r="C1382" s="30">
        <v>12.5</v>
      </c>
      <c r="D1382" s="31">
        <v>7454968648263</v>
      </c>
      <c r="E1382" s="30">
        <f t="shared" si="42"/>
        <v>3.3730134492888639E-5</v>
      </c>
      <c r="F1382" s="30">
        <f t="shared" si="43"/>
        <v>0.21164242728638918</v>
      </c>
    </row>
    <row r="1383" spans="1:6">
      <c r="A1383" s="28">
        <v>43386</v>
      </c>
      <c r="B1383" s="30">
        <v>6285.99</v>
      </c>
      <c r="C1383" s="30">
        <v>12.5</v>
      </c>
      <c r="D1383" s="31">
        <v>7454968648263</v>
      </c>
      <c r="E1383" s="30">
        <f t="shared" si="42"/>
        <v>3.3730134492888639E-5</v>
      </c>
      <c r="F1383" s="30">
        <f t="shared" si="43"/>
        <v>0.21202728812095303</v>
      </c>
    </row>
    <row r="1384" spans="1:6">
      <c r="A1384" s="28">
        <v>43387</v>
      </c>
      <c r="B1384" s="30">
        <v>6290.93</v>
      </c>
      <c r="C1384" s="30">
        <v>12.5</v>
      </c>
      <c r="D1384" s="31">
        <v>7454968648263</v>
      </c>
      <c r="E1384" s="30">
        <f t="shared" si="42"/>
        <v>3.3730134492888639E-5</v>
      </c>
      <c r="F1384" s="30">
        <f t="shared" si="43"/>
        <v>0.21219391498534793</v>
      </c>
    </row>
    <row r="1385" spans="1:6">
      <c r="A1385" s="28">
        <v>43388</v>
      </c>
      <c r="B1385" s="30">
        <v>6596.54</v>
      </c>
      <c r="C1385" s="30">
        <v>12.5</v>
      </c>
      <c r="D1385" s="31">
        <v>7454968648263</v>
      </c>
      <c r="E1385" s="30">
        <f t="shared" si="42"/>
        <v>3.3730134492888639E-5</v>
      </c>
      <c r="F1385" s="30">
        <f t="shared" si="43"/>
        <v>0.22250218138771963</v>
      </c>
    </row>
    <row r="1386" spans="1:6">
      <c r="A1386" s="28">
        <v>43389</v>
      </c>
      <c r="B1386" s="30">
        <v>6596.11</v>
      </c>
      <c r="C1386" s="30">
        <v>12.5</v>
      </c>
      <c r="D1386" s="31">
        <v>7454968648263</v>
      </c>
      <c r="E1386" s="30">
        <f t="shared" si="42"/>
        <v>3.3730134492888639E-5</v>
      </c>
      <c r="F1386" s="30">
        <f t="shared" si="43"/>
        <v>0.22248767742988768</v>
      </c>
    </row>
    <row r="1387" spans="1:6">
      <c r="A1387" s="28">
        <v>43390</v>
      </c>
      <c r="B1387" s="30">
        <v>6544.43</v>
      </c>
      <c r="C1387" s="30">
        <v>12.5</v>
      </c>
      <c r="D1387" s="31">
        <v>7454968648263</v>
      </c>
      <c r="E1387" s="30">
        <f t="shared" si="42"/>
        <v>3.3730134492888639E-5</v>
      </c>
      <c r="F1387" s="30">
        <f t="shared" si="43"/>
        <v>0.22074450407929519</v>
      </c>
    </row>
    <row r="1388" spans="1:6">
      <c r="A1388" s="28">
        <v>43391</v>
      </c>
      <c r="B1388" s="30">
        <v>6476.71</v>
      </c>
      <c r="C1388" s="30">
        <v>12.5</v>
      </c>
      <c r="D1388" s="31">
        <v>7454968648263</v>
      </c>
      <c r="E1388" s="30">
        <f t="shared" si="42"/>
        <v>3.3730134492888639E-5</v>
      </c>
      <c r="F1388" s="30">
        <f t="shared" si="43"/>
        <v>0.21846029937143677</v>
      </c>
    </row>
    <row r="1389" spans="1:6">
      <c r="A1389" s="28">
        <v>43392</v>
      </c>
      <c r="B1389" s="30">
        <v>6465.41</v>
      </c>
      <c r="C1389" s="30">
        <v>12.5</v>
      </c>
      <c r="D1389" s="31">
        <v>7182852313938</v>
      </c>
      <c r="E1389" s="30">
        <f t="shared" si="42"/>
        <v>3.500797234244091E-5</v>
      </c>
      <c r="F1389" s="30">
        <f t="shared" si="43"/>
        <v>0.22634089446254088</v>
      </c>
    </row>
    <row r="1390" spans="1:6">
      <c r="A1390" s="28">
        <v>43393</v>
      </c>
      <c r="B1390" s="30">
        <v>6489.19</v>
      </c>
      <c r="C1390" s="30">
        <v>12.5</v>
      </c>
      <c r="D1390" s="31">
        <v>7182852313938</v>
      </c>
      <c r="E1390" s="30">
        <f t="shared" si="42"/>
        <v>3.500797234244091E-5</v>
      </c>
      <c r="F1390" s="30">
        <f t="shared" si="43"/>
        <v>0.22717338404484411</v>
      </c>
    </row>
    <row r="1391" spans="1:6">
      <c r="A1391" s="28">
        <v>43394</v>
      </c>
      <c r="B1391" s="30">
        <v>6482.35</v>
      </c>
      <c r="C1391" s="30">
        <v>12.5</v>
      </c>
      <c r="D1391" s="31">
        <v>7182852313938</v>
      </c>
      <c r="E1391" s="30">
        <f t="shared" si="42"/>
        <v>3.500797234244091E-5</v>
      </c>
      <c r="F1391" s="30">
        <f t="shared" si="43"/>
        <v>0.22693392951402186</v>
      </c>
    </row>
    <row r="1392" spans="1:6">
      <c r="A1392" s="28">
        <v>43395</v>
      </c>
      <c r="B1392" s="30">
        <v>6487.16</v>
      </c>
      <c r="C1392" s="30">
        <v>12.5</v>
      </c>
      <c r="D1392" s="31">
        <v>7182852313938</v>
      </c>
      <c r="E1392" s="30">
        <f t="shared" si="42"/>
        <v>3.500797234244091E-5</v>
      </c>
      <c r="F1392" s="30">
        <f t="shared" si="43"/>
        <v>0.22710231786098897</v>
      </c>
    </row>
    <row r="1393" spans="1:6">
      <c r="A1393" s="28">
        <v>43396</v>
      </c>
      <c r="B1393" s="30">
        <v>6475.74</v>
      </c>
      <c r="C1393" s="30">
        <v>12.5</v>
      </c>
      <c r="D1393" s="31">
        <v>7182852313938</v>
      </c>
      <c r="E1393" s="30">
        <f t="shared" si="42"/>
        <v>3.500797234244091E-5</v>
      </c>
      <c r="F1393" s="30">
        <f t="shared" si="43"/>
        <v>0.22670252681683828</v>
      </c>
    </row>
    <row r="1394" spans="1:6">
      <c r="A1394" s="28">
        <v>43397</v>
      </c>
      <c r="B1394" s="30">
        <v>6495.84</v>
      </c>
      <c r="C1394" s="30">
        <v>12.5</v>
      </c>
      <c r="D1394" s="31">
        <v>7182852313938</v>
      </c>
      <c r="E1394" s="30">
        <f t="shared" si="42"/>
        <v>3.500797234244091E-5</v>
      </c>
      <c r="F1394" s="30">
        <f t="shared" si="43"/>
        <v>0.22740618706092136</v>
      </c>
    </row>
    <row r="1395" spans="1:6">
      <c r="A1395" s="28">
        <v>43398</v>
      </c>
      <c r="B1395" s="30">
        <v>6476.29</v>
      </c>
      <c r="C1395" s="30">
        <v>12.5</v>
      </c>
      <c r="D1395" s="31">
        <v>7182852313938</v>
      </c>
      <c r="E1395" s="30">
        <f t="shared" si="42"/>
        <v>3.500797234244091E-5</v>
      </c>
      <c r="F1395" s="30">
        <f t="shared" si="43"/>
        <v>0.22672178120162664</v>
      </c>
    </row>
    <row r="1396" spans="1:6">
      <c r="A1396" s="28">
        <v>43399</v>
      </c>
      <c r="B1396" s="30">
        <v>6474.75</v>
      </c>
      <c r="C1396" s="30">
        <v>12.5</v>
      </c>
      <c r="D1396" s="31">
        <v>7182852313938</v>
      </c>
      <c r="E1396" s="30">
        <f t="shared" si="42"/>
        <v>3.500797234244091E-5</v>
      </c>
      <c r="F1396" s="30">
        <f t="shared" si="43"/>
        <v>0.22666786892421928</v>
      </c>
    </row>
    <row r="1397" spans="1:6">
      <c r="A1397" s="28">
        <v>43400</v>
      </c>
      <c r="B1397" s="30">
        <v>6480.38</v>
      </c>
      <c r="C1397" s="30">
        <v>12.5</v>
      </c>
      <c r="D1397" s="31">
        <v>7182852313938</v>
      </c>
      <c r="E1397" s="30">
        <f t="shared" si="42"/>
        <v>3.500797234244091E-5</v>
      </c>
      <c r="F1397" s="30">
        <f t="shared" si="43"/>
        <v>0.22686496380850724</v>
      </c>
    </row>
    <row r="1398" spans="1:6">
      <c r="A1398" s="28">
        <v>43401</v>
      </c>
      <c r="B1398" s="30">
        <v>6486.39</v>
      </c>
      <c r="C1398" s="30">
        <v>12.5</v>
      </c>
      <c r="D1398" s="31">
        <v>7182852313938</v>
      </c>
      <c r="E1398" s="30">
        <f t="shared" si="42"/>
        <v>3.500797234244091E-5</v>
      </c>
      <c r="F1398" s="30">
        <f t="shared" si="43"/>
        <v>0.22707536172228532</v>
      </c>
    </row>
    <row r="1399" spans="1:6">
      <c r="A1399" s="28">
        <v>43402</v>
      </c>
      <c r="B1399" s="30">
        <v>6332.63</v>
      </c>
      <c r="C1399" s="30">
        <v>12.5</v>
      </c>
      <c r="D1399" s="31">
        <v>7182852313938</v>
      </c>
      <c r="E1399" s="30">
        <f t="shared" si="42"/>
        <v>3.500797234244091E-5</v>
      </c>
      <c r="F1399" s="30">
        <f t="shared" si="43"/>
        <v>0.22169253589491159</v>
      </c>
    </row>
    <row r="1400" spans="1:6">
      <c r="A1400" s="28">
        <v>43403</v>
      </c>
      <c r="B1400" s="30">
        <v>6334.27</v>
      </c>
      <c r="C1400" s="30">
        <v>12.5</v>
      </c>
      <c r="D1400" s="31">
        <v>7182852313938</v>
      </c>
      <c r="E1400" s="30">
        <f t="shared" si="42"/>
        <v>3.500797234244091E-5</v>
      </c>
      <c r="F1400" s="30">
        <f t="shared" si="43"/>
        <v>0.22174994896955319</v>
      </c>
    </row>
    <row r="1401" spans="1:6">
      <c r="A1401" s="28">
        <v>43404</v>
      </c>
      <c r="B1401" s="30">
        <v>6317.61</v>
      </c>
      <c r="C1401" s="30">
        <v>12.5</v>
      </c>
      <c r="D1401" s="31">
        <v>7182852313938</v>
      </c>
      <c r="E1401" s="30">
        <f t="shared" si="42"/>
        <v>3.500797234244091E-5</v>
      </c>
      <c r="F1401" s="30">
        <f t="shared" si="43"/>
        <v>0.2211667161503281</v>
      </c>
    </row>
    <row r="1402" spans="1:6">
      <c r="A1402" s="28">
        <v>43405</v>
      </c>
      <c r="B1402" s="30">
        <v>6377.78</v>
      </c>
      <c r="C1402" s="30">
        <v>12.5</v>
      </c>
      <c r="D1402" s="31">
        <v>7182852313938</v>
      </c>
      <c r="E1402" s="30">
        <f t="shared" si="42"/>
        <v>3.500797234244091E-5</v>
      </c>
      <c r="F1402" s="30">
        <f t="shared" si="43"/>
        <v>0.22327314584617278</v>
      </c>
    </row>
    <row r="1403" spans="1:6">
      <c r="A1403" s="28">
        <v>43406</v>
      </c>
      <c r="B1403" s="30">
        <v>6388.44</v>
      </c>
      <c r="C1403" s="30">
        <v>12.5</v>
      </c>
      <c r="D1403" s="31">
        <v>7184404942701</v>
      </c>
      <c r="E1403" s="30">
        <f t="shared" si="42"/>
        <v>3.5000406735375791E-5</v>
      </c>
      <c r="F1403" s="30">
        <f t="shared" si="43"/>
        <v>0.22359799840454411</v>
      </c>
    </row>
    <row r="1404" spans="1:6">
      <c r="A1404" s="28">
        <v>43407</v>
      </c>
      <c r="B1404" s="30">
        <v>6361.26</v>
      </c>
      <c r="C1404" s="30">
        <v>12.5</v>
      </c>
      <c r="D1404" s="31">
        <v>7184404942701</v>
      </c>
      <c r="E1404" s="30">
        <f t="shared" si="42"/>
        <v>3.5000406735375791E-5</v>
      </c>
      <c r="F1404" s="30">
        <f t="shared" si="43"/>
        <v>0.22264668734947662</v>
      </c>
    </row>
    <row r="1405" spans="1:6">
      <c r="A1405" s="28">
        <v>43408</v>
      </c>
      <c r="B1405" s="30">
        <v>6376.13</v>
      </c>
      <c r="C1405" s="30">
        <v>12.5</v>
      </c>
      <c r="D1405" s="31">
        <v>7184404942701</v>
      </c>
      <c r="E1405" s="30">
        <f t="shared" si="42"/>
        <v>3.5000406735375791E-5</v>
      </c>
      <c r="F1405" s="30">
        <f t="shared" si="43"/>
        <v>0.22316714339763163</v>
      </c>
    </row>
    <row r="1406" spans="1:6">
      <c r="A1406" s="28">
        <v>43409</v>
      </c>
      <c r="B1406" s="30">
        <v>6419.66</v>
      </c>
      <c r="C1406" s="30">
        <v>12.5</v>
      </c>
      <c r="D1406" s="31">
        <v>7184404942701</v>
      </c>
      <c r="E1406" s="30">
        <f t="shared" si="42"/>
        <v>3.5000406735375791E-5</v>
      </c>
      <c r="F1406" s="30">
        <f t="shared" si="43"/>
        <v>0.22469071110282254</v>
      </c>
    </row>
    <row r="1407" spans="1:6">
      <c r="A1407" s="28">
        <v>43410</v>
      </c>
      <c r="B1407" s="30">
        <v>6461.01</v>
      </c>
      <c r="C1407" s="30">
        <v>12.5</v>
      </c>
      <c r="D1407" s="31">
        <v>7184404942701</v>
      </c>
      <c r="E1407" s="30">
        <f t="shared" si="42"/>
        <v>3.5000406735375791E-5</v>
      </c>
      <c r="F1407" s="30">
        <f t="shared" si="43"/>
        <v>0.22613797792133034</v>
      </c>
    </row>
    <row r="1408" spans="1:6">
      <c r="A1408" s="28">
        <v>43411</v>
      </c>
      <c r="B1408" s="30">
        <v>6530.14</v>
      </c>
      <c r="C1408" s="30">
        <v>12.5</v>
      </c>
      <c r="D1408" s="31">
        <v>7184404942701</v>
      </c>
      <c r="E1408" s="30">
        <f t="shared" si="42"/>
        <v>3.5000406735375791E-5</v>
      </c>
      <c r="F1408" s="30">
        <f t="shared" si="43"/>
        <v>0.22855755603894687</v>
      </c>
    </row>
    <row r="1409" spans="1:6">
      <c r="A1409" s="28">
        <v>43412</v>
      </c>
      <c r="B1409" s="30">
        <v>6453.72</v>
      </c>
      <c r="C1409" s="30">
        <v>12.5</v>
      </c>
      <c r="D1409" s="31">
        <v>7184404942701</v>
      </c>
      <c r="E1409" s="30">
        <f t="shared" si="42"/>
        <v>3.5000406735375791E-5</v>
      </c>
      <c r="F1409" s="30">
        <f t="shared" si="43"/>
        <v>0.22588282495622947</v>
      </c>
    </row>
    <row r="1410" spans="1:6">
      <c r="A1410" s="28">
        <v>43413</v>
      </c>
      <c r="B1410" s="30">
        <v>6385.62</v>
      </c>
      <c r="C1410" s="30">
        <v>12.5</v>
      </c>
      <c r="D1410" s="31">
        <v>7184404942701</v>
      </c>
      <c r="E1410" s="30">
        <f t="shared" ref="E1410:E1473" si="44">1000000000000*C1410*24*60*60/(D1410*POWER(2,32))</f>
        <v>3.5000406735375791E-5</v>
      </c>
      <c r="F1410" s="30">
        <f t="shared" ref="F1410:F1473" si="45">E1410*B1410</f>
        <v>0.22349929725755036</v>
      </c>
    </row>
    <row r="1411" spans="1:6">
      <c r="A1411" s="28">
        <v>43414</v>
      </c>
      <c r="B1411" s="30">
        <v>6409.22</v>
      </c>
      <c r="C1411" s="30">
        <v>12.5</v>
      </c>
      <c r="D1411" s="31">
        <v>7184404942701</v>
      </c>
      <c r="E1411" s="30">
        <f t="shared" si="44"/>
        <v>3.5000406735375791E-5</v>
      </c>
      <c r="F1411" s="30">
        <f t="shared" si="45"/>
        <v>0.22432530685650523</v>
      </c>
    </row>
    <row r="1412" spans="1:6">
      <c r="A1412" s="28">
        <v>43415</v>
      </c>
      <c r="B1412" s="30">
        <v>6411.27</v>
      </c>
      <c r="C1412" s="30">
        <v>12.5</v>
      </c>
      <c r="D1412" s="31">
        <v>7184404942701</v>
      </c>
      <c r="E1412" s="30">
        <f t="shared" si="44"/>
        <v>3.5000406735375791E-5</v>
      </c>
      <c r="F1412" s="30">
        <f t="shared" si="45"/>
        <v>0.22439705769031276</v>
      </c>
    </row>
    <row r="1413" spans="1:6">
      <c r="A1413" s="28">
        <v>43416</v>
      </c>
      <c r="B1413" s="30">
        <v>6371.27</v>
      </c>
      <c r="C1413" s="30">
        <v>12.5</v>
      </c>
      <c r="D1413" s="31">
        <v>7184404942701</v>
      </c>
      <c r="E1413" s="30">
        <f t="shared" si="44"/>
        <v>3.5000406735375791E-5</v>
      </c>
      <c r="F1413" s="30">
        <f t="shared" si="45"/>
        <v>0.22299704142089774</v>
      </c>
    </row>
    <row r="1414" spans="1:6">
      <c r="A1414" s="28">
        <v>43417</v>
      </c>
      <c r="B1414" s="30">
        <v>6359.49</v>
      </c>
      <c r="C1414" s="30">
        <v>12.5</v>
      </c>
      <c r="D1414" s="31">
        <v>7184404942701</v>
      </c>
      <c r="E1414" s="30">
        <f t="shared" si="44"/>
        <v>3.5000406735375791E-5</v>
      </c>
      <c r="F1414" s="30">
        <f t="shared" si="45"/>
        <v>0.22258473662955497</v>
      </c>
    </row>
    <row r="1415" spans="1:6">
      <c r="A1415" s="28">
        <v>43418</v>
      </c>
      <c r="B1415" s="30">
        <v>5738.35</v>
      </c>
      <c r="C1415" s="30">
        <v>12.5</v>
      </c>
      <c r="D1415" s="31">
        <v>7184404942701</v>
      </c>
      <c r="E1415" s="30">
        <f t="shared" si="44"/>
        <v>3.5000406735375791E-5</v>
      </c>
      <c r="F1415" s="30">
        <f t="shared" si="45"/>
        <v>0.20084458398994368</v>
      </c>
    </row>
    <row r="1416" spans="1:6">
      <c r="A1416" s="28">
        <v>43419</v>
      </c>
      <c r="B1416" s="30">
        <v>5648.03</v>
      </c>
      <c r="C1416" s="30">
        <v>12.5</v>
      </c>
      <c r="D1416" s="31">
        <v>7184404942701</v>
      </c>
      <c r="E1416" s="30">
        <f t="shared" si="44"/>
        <v>3.5000406735375791E-5</v>
      </c>
      <c r="F1416" s="30">
        <f t="shared" si="45"/>
        <v>0.19768334725360451</v>
      </c>
    </row>
    <row r="1417" spans="1:6">
      <c r="A1417" s="28">
        <v>43420</v>
      </c>
      <c r="B1417" s="30">
        <v>5575.55</v>
      </c>
      <c r="C1417" s="30">
        <v>12.5</v>
      </c>
      <c r="D1417" s="31">
        <v>7184404942701</v>
      </c>
      <c r="E1417" s="30">
        <f t="shared" si="44"/>
        <v>3.5000406735375791E-5</v>
      </c>
      <c r="F1417" s="30">
        <f t="shared" si="45"/>
        <v>0.19514651777342451</v>
      </c>
    </row>
    <row r="1418" spans="1:6">
      <c r="A1418" s="28">
        <v>43421</v>
      </c>
      <c r="B1418" s="30">
        <v>5554.33</v>
      </c>
      <c r="C1418" s="30">
        <v>12.5</v>
      </c>
      <c r="D1418" s="31">
        <v>6653303141405</v>
      </c>
      <c r="E1418" s="30">
        <f t="shared" si="44"/>
        <v>3.7794324082620736E-5</v>
      </c>
      <c r="F1418" s="30">
        <f t="shared" si="45"/>
        <v>0.20992214808182283</v>
      </c>
    </row>
    <row r="1419" spans="1:6">
      <c r="A1419" s="28">
        <v>43422</v>
      </c>
      <c r="B1419" s="30">
        <v>5623.54</v>
      </c>
      <c r="C1419" s="30">
        <v>12.5</v>
      </c>
      <c r="D1419" s="31">
        <v>6653303141405</v>
      </c>
      <c r="E1419" s="30">
        <f t="shared" si="44"/>
        <v>3.7794324082620736E-5</v>
      </c>
      <c r="F1419" s="30">
        <f t="shared" si="45"/>
        <v>0.21253789325158101</v>
      </c>
    </row>
    <row r="1420" spans="1:6">
      <c r="A1420" s="28">
        <v>43423</v>
      </c>
      <c r="B1420" s="30">
        <v>4871.49</v>
      </c>
      <c r="C1420" s="30">
        <v>12.5</v>
      </c>
      <c r="D1420" s="31">
        <v>6653303141405</v>
      </c>
      <c r="E1420" s="30">
        <f t="shared" si="44"/>
        <v>3.7794324082620736E-5</v>
      </c>
      <c r="F1420" s="30">
        <f t="shared" si="45"/>
        <v>0.18411467182524607</v>
      </c>
    </row>
    <row r="1421" spans="1:6">
      <c r="A1421" s="28">
        <v>43424</v>
      </c>
      <c r="B1421" s="30">
        <v>4451.87</v>
      </c>
      <c r="C1421" s="30">
        <v>12.5</v>
      </c>
      <c r="D1421" s="31">
        <v>6653303141405</v>
      </c>
      <c r="E1421" s="30">
        <f t="shared" si="44"/>
        <v>3.7794324082620736E-5</v>
      </c>
      <c r="F1421" s="30">
        <f t="shared" si="45"/>
        <v>0.16825541755369677</v>
      </c>
    </row>
    <row r="1422" spans="1:6">
      <c r="A1422" s="28">
        <v>43425</v>
      </c>
      <c r="B1422" s="30">
        <v>4602.17</v>
      </c>
      <c r="C1422" s="30">
        <v>12.5</v>
      </c>
      <c r="D1422" s="31">
        <v>6653303141405</v>
      </c>
      <c r="E1422" s="30">
        <f t="shared" si="44"/>
        <v>3.7794324082620736E-5</v>
      </c>
      <c r="F1422" s="30">
        <f t="shared" si="45"/>
        <v>0.17393590446331467</v>
      </c>
    </row>
    <row r="1423" spans="1:6">
      <c r="A1423" s="28">
        <v>43426</v>
      </c>
      <c r="B1423" s="30">
        <v>4365.9399999999996</v>
      </c>
      <c r="C1423" s="30">
        <v>12.5</v>
      </c>
      <c r="D1423" s="31">
        <v>6653303141405</v>
      </c>
      <c r="E1423" s="30">
        <f t="shared" si="44"/>
        <v>3.7794324082620736E-5</v>
      </c>
      <c r="F1423" s="30">
        <f t="shared" si="45"/>
        <v>0.16500775128527717</v>
      </c>
    </row>
    <row r="1424" spans="1:6">
      <c r="A1424" s="28">
        <v>43427</v>
      </c>
      <c r="B1424" s="30">
        <v>4347.1099999999997</v>
      </c>
      <c r="C1424" s="30">
        <v>12.5</v>
      </c>
      <c r="D1424" s="31">
        <v>6653303141405</v>
      </c>
      <c r="E1424" s="30">
        <f t="shared" si="44"/>
        <v>3.7794324082620736E-5</v>
      </c>
      <c r="F1424" s="30">
        <f t="shared" si="45"/>
        <v>0.16429608416280142</v>
      </c>
    </row>
    <row r="1425" spans="1:6">
      <c r="A1425" s="28">
        <v>43428</v>
      </c>
      <c r="B1425" s="30">
        <v>3880.76</v>
      </c>
      <c r="C1425" s="30">
        <v>12.5</v>
      </c>
      <c r="D1425" s="31">
        <v>6653303141405</v>
      </c>
      <c r="E1425" s="30">
        <f t="shared" si="44"/>
        <v>3.7794324082620736E-5</v>
      </c>
      <c r="F1425" s="30">
        <f t="shared" si="45"/>
        <v>0.14667070112687125</v>
      </c>
    </row>
    <row r="1426" spans="1:6">
      <c r="A1426" s="28">
        <v>43429</v>
      </c>
      <c r="B1426" s="30">
        <v>4009.97</v>
      </c>
      <c r="C1426" s="30">
        <v>12.5</v>
      </c>
      <c r="D1426" s="31">
        <v>6653303141405</v>
      </c>
      <c r="E1426" s="30">
        <f t="shared" si="44"/>
        <v>3.7794324082620736E-5</v>
      </c>
      <c r="F1426" s="30">
        <f t="shared" si="45"/>
        <v>0.15155410574158668</v>
      </c>
    </row>
    <row r="1427" spans="1:6">
      <c r="A1427" s="28">
        <v>43430</v>
      </c>
      <c r="B1427" s="30">
        <v>3779.13</v>
      </c>
      <c r="C1427" s="30">
        <v>12.5</v>
      </c>
      <c r="D1427" s="31">
        <v>6653303141405</v>
      </c>
      <c r="E1427" s="30">
        <f t="shared" si="44"/>
        <v>3.7794324082620736E-5</v>
      </c>
      <c r="F1427" s="30">
        <f t="shared" si="45"/>
        <v>0.14282966397035451</v>
      </c>
    </row>
    <row r="1428" spans="1:6">
      <c r="A1428" s="28">
        <v>43431</v>
      </c>
      <c r="B1428" s="30">
        <v>3820.72</v>
      </c>
      <c r="C1428" s="30">
        <v>12.5</v>
      </c>
      <c r="D1428" s="31">
        <v>6653303141405</v>
      </c>
      <c r="E1428" s="30">
        <f t="shared" si="44"/>
        <v>3.7794324082620736E-5</v>
      </c>
      <c r="F1428" s="30">
        <f t="shared" si="45"/>
        <v>0.14440152990895069</v>
      </c>
    </row>
    <row r="1429" spans="1:6">
      <c r="A1429" s="28">
        <v>43432</v>
      </c>
      <c r="B1429" s="30">
        <v>4257.42</v>
      </c>
      <c r="C1429" s="30">
        <v>12.5</v>
      </c>
      <c r="D1429" s="31">
        <v>6653303141405</v>
      </c>
      <c r="E1429" s="30">
        <f t="shared" si="44"/>
        <v>3.7794324082620736E-5</v>
      </c>
      <c r="F1429" s="30">
        <f t="shared" si="45"/>
        <v>0.16090631123583118</v>
      </c>
    </row>
    <row r="1430" spans="1:6">
      <c r="A1430" s="28">
        <v>43433</v>
      </c>
      <c r="B1430" s="30">
        <v>4278.8500000000004</v>
      </c>
      <c r="C1430" s="30">
        <v>12.5</v>
      </c>
      <c r="D1430" s="31">
        <v>6653303141405</v>
      </c>
      <c r="E1430" s="30">
        <f t="shared" si="44"/>
        <v>3.7794324082620736E-5</v>
      </c>
      <c r="F1430" s="30">
        <f t="shared" si="45"/>
        <v>0.16171624360092174</v>
      </c>
    </row>
    <row r="1431" spans="1:6">
      <c r="A1431" s="28">
        <v>43434</v>
      </c>
      <c r="B1431" s="30">
        <v>4017.27</v>
      </c>
      <c r="C1431" s="30">
        <v>12.5</v>
      </c>
      <c r="D1431" s="31">
        <v>6653303141405</v>
      </c>
      <c r="E1431" s="30">
        <f t="shared" si="44"/>
        <v>3.7794324082620736E-5</v>
      </c>
      <c r="F1431" s="30">
        <f t="shared" si="45"/>
        <v>0.1518300043073898</v>
      </c>
    </row>
    <row r="1432" spans="1:6">
      <c r="A1432" s="28">
        <v>43435</v>
      </c>
      <c r="B1432" s="30">
        <v>4214.67</v>
      </c>
      <c r="C1432" s="30">
        <v>12.5</v>
      </c>
      <c r="D1432" s="31">
        <v>6653303141405</v>
      </c>
      <c r="E1432" s="30">
        <f t="shared" si="44"/>
        <v>3.7794324082620736E-5</v>
      </c>
      <c r="F1432" s="30">
        <f t="shared" si="45"/>
        <v>0.15929060388129915</v>
      </c>
    </row>
    <row r="1433" spans="1:6">
      <c r="A1433" s="28">
        <v>43436</v>
      </c>
      <c r="B1433" s="30">
        <v>4139.88</v>
      </c>
      <c r="C1433" s="30">
        <v>12.5</v>
      </c>
      <c r="D1433" s="31">
        <v>6653303141405</v>
      </c>
      <c r="E1433" s="30">
        <f t="shared" si="44"/>
        <v>3.7794324082620736E-5</v>
      </c>
      <c r="F1433" s="30">
        <f t="shared" si="45"/>
        <v>0.15646396638315993</v>
      </c>
    </row>
    <row r="1434" spans="1:6">
      <c r="A1434" s="28">
        <v>43437</v>
      </c>
      <c r="B1434" s="30">
        <v>3894.13</v>
      </c>
      <c r="C1434" s="30">
        <v>12.5</v>
      </c>
      <c r="D1434" s="31">
        <v>5646403851534</v>
      </c>
      <c r="E1434" s="30">
        <f t="shared" si="44"/>
        <v>4.4534025861055618E-5</v>
      </c>
      <c r="F1434" s="30">
        <f t="shared" si="45"/>
        <v>0.17342128612631252</v>
      </c>
    </row>
    <row r="1435" spans="1:6">
      <c r="A1435" s="28">
        <v>43438</v>
      </c>
      <c r="B1435" s="30">
        <v>3956.89</v>
      </c>
      <c r="C1435" s="30">
        <v>12.5</v>
      </c>
      <c r="D1435" s="31">
        <v>5646403851534</v>
      </c>
      <c r="E1435" s="30">
        <f t="shared" si="44"/>
        <v>4.4534025861055618E-5</v>
      </c>
      <c r="F1435" s="30">
        <f t="shared" si="45"/>
        <v>0.17621624158935237</v>
      </c>
    </row>
    <row r="1436" spans="1:6">
      <c r="A1436" s="28">
        <v>43439</v>
      </c>
      <c r="B1436" s="30">
        <v>3753.99</v>
      </c>
      <c r="C1436" s="30">
        <v>12.5</v>
      </c>
      <c r="D1436" s="31">
        <v>5646403851534</v>
      </c>
      <c r="E1436" s="30">
        <f t="shared" si="44"/>
        <v>4.4534025861055618E-5</v>
      </c>
      <c r="F1436" s="30">
        <f t="shared" si="45"/>
        <v>0.16718028774214416</v>
      </c>
    </row>
    <row r="1437" spans="1:6">
      <c r="A1437" s="28">
        <v>43440</v>
      </c>
      <c r="B1437" s="30">
        <v>3521.1</v>
      </c>
      <c r="C1437" s="30">
        <v>12.5</v>
      </c>
      <c r="D1437" s="31">
        <v>5646403851534</v>
      </c>
      <c r="E1437" s="30">
        <f t="shared" si="44"/>
        <v>4.4534025861055618E-5</v>
      </c>
      <c r="F1437" s="30">
        <f t="shared" si="45"/>
        <v>0.15680875845936293</v>
      </c>
    </row>
    <row r="1438" spans="1:6">
      <c r="A1438" s="28">
        <v>43441</v>
      </c>
      <c r="B1438" s="30">
        <v>3419.94</v>
      </c>
      <c r="C1438" s="30">
        <v>12.5</v>
      </c>
      <c r="D1438" s="31">
        <v>5646403851534</v>
      </c>
      <c r="E1438" s="30">
        <f t="shared" si="44"/>
        <v>4.4534025861055618E-5</v>
      </c>
      <c r="F1438" s="30">
        <f t="shared" si="45"/>
        <v>0.15230369640325855</v>
      </c>
    </row>
    <row r="1439" spans="1:6">
      <c r="A1439" s="28">
        <v>43442</v>
      </c>
      <c r="B1439" s="30">
        <v>3476.11</v>
      </c>
      <c r="C1439" s="30">
        <v>12.5</v>
      </c>
      <c r="D1439" s="31">
        <v>5646403851534</v>
      </c>
      <c r="E1439" s="30">
        <f t="shared" si="44"/>
        <v>4.4534025861055618E-5</v>
      </c>
      <c r="F1439" s="30">
        <f t="shared" si="45"/>
        <v>0.15480517263587404</v>
      </c>
    </row>
    <row r="1440" spans="1:6">
      <c r="A1440" s="28">
        <v>43443</v>
      </c>
      <c r="B1440" s="30">
        <v>3614.23</v>
      </c>
      <c r="C1440" s="30">
        <v>12.5</v>
      </c>
      <c r="D1440" s="31">
        <v>5646403851534</v>
      </c>
      <c r="E1440" s="30">
        <f t="shared" si="44"/>
        <v>4.4534025861055618E-5</v>
      </c>
      <c r="F1440" s="30">
        <f t="shared" si="45"/>
        <v>0.16095621228780305</v>
      </c>
    </row>
    <row r="1441" spans="1:6">
      <c r="A1441" s="28">
        <v>43444</v>
      </c>
      <c r="B1441" s="30">
        <v>3502.66</v>
      </c>
      <c r="C1441" s="30">
        <v>12.5</v>
      </c>
      <c r="D1441" s="31">
        <v>5646403851534</v>
      </c>
      <c r="E1441" s="30">
        <f t="shared" si="44"/>
        <v>4.4534025861055618E-5</v>
      </c>
      <c r="F1441" s="30">
        <f t="shared" si="45"/>
        <v>0.15598755102248507</v>
      </c>
    </row>
    <row r="1442" spans="1:6">
      <c r="A1442" s="28">
        <v>43445</v>
      </c>
      <c r="B1442" s="30">
        <v>3424.59</v>
      </c>
      <c r="C1442" s="30">
        <v>12.5</v>
      </c>
      <c r="D1442" s="31">
        <v>5646403851534</v>
      </c>
      <c r="E1442" s="30">
        <f t="shared" si="44"/>
        <v>4.4534025861055618E-5</v>
      </c>
      <c r="F1442" s="30">
        <f t="shared" si="45"/>
        <v>0.15251077962351248</v>
      </c>
    </row>
    <row r="1443" spans="1:6">
      <c r="A1443" s="28">
        <v>43446</v>
      </c>
      <c r="B1443" s="30">
        <v>3486.95</v>
      </c>
      <c r="C1443" s="30">
        <v>12.5</v>
      </c>
      <c r="D1443" s="31">
        <v>5646403851534</v>
      </c>
      <c r="E1443" s="30">
        <f t="shared" si="44"/>
        <v>4.4534025861055618E-5</v>
      </c>
      <c r="F1443" s="30">
        <f t="shared" si="45"/>
        <v>0.15528792147620787</v>
      </c>
    </row>
    <row r="1444" spans="1:6">
      <c r="A1444" s="28">
        <v>43447</v>
      </c>
      <c r="B1444" s="30">
        <v>3313.68</v>
      </c>
      <c r="C1444" s="30">
        <v>12.5</v>
      </c>
      <c r="D1444" s="31">
        <v>5646403851534</v>
      </c>
      <c r="E1444" s="30">
        <f t="shared" si="44"/>
        <v>4.4534025861055618E-5</v>
      </c>
      <c r="F1444" s="30">
        <f t="shared" si="45"/>
        <v>0.14757151081526276</v>
      </c>
    </row>
    <row r="1445" spans="1:6">
      <c r="A1445" s="28">
        <v>43448</v>
      </c>
      <c r="B1445" s="30">
        <v>3242.48</v>
      </c>
      <c r="C1445" s="30">
        <v>12.5</v>
      </c>
      <c r="D1445" s="31">
        <v>5646403851534</v>
      </c>
      <c r="E1445" s="30">
        <f t="shared" si="44"/>
        <v>4.4534025861055618E-5</v>
      </c>
      <c r="F1445" s="30">
        <f t="shared" si="45"/>
        <v>0.14440068817395563</v>
      </c>
    </row>
    <row r="1446" spans="1:6">
      <c r="A1446" s="28">
        <v>43449</v>
      </c>
      <c r="B1446" s="30">
        <v>3236.76</v>
      </c>
      <c r="C1446" s="30">
        <v>12.5</v>
      </c>
      <c r="D1446" s="31">
        <v>5646403851534</v>
      </c>
      <c r="E1446" s="30">
        <f t="shared" si="44"/>
        <v>4.4534025861055618E-5</v>
      </c>
      <c r="F1446" s="30">
        <f t="shared" si="45"/>
        <v>0.14414595354603038</v>
      </c>
    </row>
    <row r="1447" spans="1:6">
      <c r="A1447" s="28">
        <v>43450</v>
      </c>
      <c r="B1447" s="30">
        <v>3252.84</v>
      </c>
      <c r="C1447" s="30">
        <v>12.5</v>
      </c>
      <c r="D1447" s="31">
        <v>5646403851534</v>
      </c>
      <c r="E1447" s="30">
        <f t="shared" si="44"/>
        <v>4.4534025861055618E-5</v>
      </c>
      <c r="F1447" s="30">
        <f t="shared" si="45"/>
        <v>0.14486206068187615</v>
      </c>
    </row>
    <row r="1448" spans="1:6">
      <c r="A1448" s="28">
        <v>43451</v>
      </c>
      <c r="B1448" s="30">
        <v>3545.86</v>
      </c>
      <c r="C1448" s="30">
        <v>12.5</v>
      </c>
      <c r="D1448" s="31">
        <v>5646403851534</v>
      </c>
      <c r="E1448" s="30">
        <f t="shared" si="44"/>
        <v>4.4534025861055618E-5</v>
      </c>
      <c r="F1448" s="30">
        <f t="shared" si="45"/>
        <v>0.15791142093968269</v>
      </c>
    </row>
    <row r="1449" spans="1:6">
      <c r="A1449" s="28">
        <v>43452</v>
      </c>
      <c r="B1449" s="30">
        <v>3696.06</v>
      </c>
      <c r="C1449" s="30">
        <v>12.5</v>
      </c>
      <c r="D1449" s="31">
        <v>5646403851534</v>
      </c>
      <c r="E1449" s="30">
        <f t="shared" si="44"/>
        <v>4.4534025861055618E-5</v>
      </c>
      <c r="F1449" s="30">
        <f t="shared" si="45"/>
        <v>0.16460043162401322</v>
      </c>
    </row>
    <row r="1450" spans="1:6">
      <c r="A1450" s="28">
        <v>43453</v>
      </c>
      <c r="B1450" s="30">
        <v>3745.95</v>
      </c>
      <c r="C1450" s="30">
        <v>12.5</v>
      </c>
      <c r="D1450" s="31">
        <v>5106422924659</v>
      </c>
      <c r="E1450" s="30">
        <f t="shared" si="44"/>
        <v>4.9243295915011031E-5</v>
      </c>
      <c r="F1450" s="30">
        <f t="shared" si="45"/>
        <v>0.18446292433283557</v>
      </c>
    </row>
    <row r="1451" spans="1:6">
      <c r="A1451" s="28">
        <v>43454</v>
      </c>
      <c r="B1451" s="30">
        <v>4134.4399999999996</v>
      </c>
      <c r="C1451" s="30">
        <v>12.5</v>
      </c>
      <c r="D1451" s="31">
        <v>5106422924659</v>
      </c>
      <c r="E1451" s="30">
        <f t="shared" si="44"/>
        <v>4.9243295915011031E-5</v>
      </c>
      <c r="F1451" s="30">
        <f t="shared" si="45"/>
        <v>0.2035934523628582</v>
      </c>
    </row>
    <row r="1452" spans="1:6">
      <c r="A1452" s="28">
        <v>43455</v>
      </c>
      <c r="B1452" s="30">
        <v>3896.54</v>
      </c>
      <c r="C1452" s="30">
        <v>12.5</v>
      </c>
      <c r="D1452" s="31">
        <v>5106422924659</v>
      </c>
      <c r="E1452" s="30">
        <f t="shared" si="44"/>
        <v>4.9243295915011031E-5</v>
      </c>
      <c r="F1452" s="30">
        <f t="shared" si="45"/>
        <v>0.19187847226467708</v>
      </c>
    </row>
    <row r="1453" spans="1:6">
      <c r="A1453" s="28">
        <v>43456</v>
      </c>
      <c r="B1453" s="30">
        <v>4014.18</v>
      </c>
      <c r="C1453" s="30">
        <v>12.5</v>
      </c>
      <c r="D1453" s="31">
        <v>5106422924659</v>
      </c>
      <c r="E1453" s="30">
        <f t="shared" si="44"/>
        <v>4.9243295915011031E-5</v>
      </c>
      <c r="F1453" s="30">
        <f t="shared" si="45"/>
        <v>0.19767145359611898</v>
      </c>
    </row>
    <row r="1454" spans="1:6">
      <c r="A1454" s="28">
        <v>43457</v>
      </c>
      <c r="B1454" s="30">
        <v>3998.98</v>
      </c>
      <c r="C1454" s="30">
        <v>12.5</v>
      </c>
      <c r="D1454" s="31">
        <v>5106422924659</v>
      </c>
      <c r="E1454" s="30">
        <f t="shared" si="44"/>
        <v>4.9243295915011031E-5</v>
      </c>
      <c r="F1454" s="30">
        <f t="shared" si="45"/>
        <v>0.19692295549821082</v>
      </c>
    </row>
    <row r="1455" spans="1:6">
      <c r="A1455" s="28">
        <v>43458</v>
      </c>
      <c r="B1455" s="30">
        <v>4078.6</v>
      </c>
      <c r="C1455" s="30">
        <v>12.5</v>
      </c>
      <c r="D1455" s="31">
        <v>5106422924659</v>
      </c>
      <c r="E1455" s="30">
        <f t="shared" si="44"/>
        <v>4.9243295915011031E-5</v>
      </c>
      <c r="F1455" s="30">
        <f t="shared" si="45"/>
        <v>0.20084370671896398</v>
      </c>
    </row>
    <row r="1456" spans="1:6">
      <c r="A1456" s="28">
        <v>43459</v>
      </c>
      <c r="B1456" s="30">
        <v>3815.49</v>
      </c>
      <c r="C1456" s="30">
        <v>12.5</v>
      </c>
      <c r="D1456" s="31">
        <v>5106422924659</v>
      </c>
      <c r="E1456" s="30">
        <f t="shared" si="44"/>
        <v>4.9243295915011031E-5</v>
      </c>
      <c r="F1456" s="30">
        <f t="shared" si="45"/>
        <v>0.18788730313076543</v>
      </c>
    </row>
    <row r="1457" spans="1:6">
      <c r="A1457" s="28">
        <v>43460</v>
      </c>
      <c r="B1457" s="30">
        <v>3857.3</v>
      </c>
      <c r="C1457" s="30">
        <v>12.5</v>
      </c>
      <c r="D1457" s="31">
        <v>5106422924659</v>
      </c>
      <c r="E1457" s="30">
        <f t="shared" si="44"/>
        <v>4.9243295915011031E-5</v>
      </c>
      <c r="F1457" s="30">
        <f t="shared" si="45"/>
        <v>0.18994616533297207</v>
      </c>
    </row>
    <row r="1458" spans="1:6">
      <c r="A1458" s="28">
        <v>43461</v>
      </c>
      <c r="B1458" s="30">
        <v>3654.83</v>
      </c>
      <c r="C1458" s="30">
        <v>12.5</v>
      </c>
      <c r="D1458" s="31">
        <v>5106422924659</v>
      </c>
      <c r="E1458" s="30">
        <f t="shared" si="44"/>
        <v>4.9243295915011031E-5</v>
      </c>
      <c r="F1458" s="30">
        <f t="shared" si="45"/>
        <v>0.17997587520905975</v>
      </c>
    </row>
    <row r="1459" spans="1:6">
      <c r="A1459" s="28">
        <v>43462</v>
      </c>
      <c r="B1459" s="30">
        <v>3923.92</v>
      </c>
      <c r="C1459" s="30">
        <v>12.5</v>
      </c>
      <c r="D1459" s="31">
        <v>5106422924659</v>
      </c>
      <c r="E1459" s="30">
        <f t="shared" si="44"/>
        <v>4.9243295915011031E-5</v>
      </c>
      <c r="F1459" s="30">
        <f t="shared" si="45"/>
        <v>0.1932267537068301</v>
      </c>
    </row>
    <row r="1460" spans="1:6">
      <c r="A1460" s="28">
        <v>43463</v>
      </c>
      <c r="B1460" s="30">
        <v>3820.41</v>
      </c>
      <c r="C1460" s="30">
        <v>12.5</v>
      </c>
      <c r="D1460" s="31">
        <v>5106422924659</v>
      </c>
      <c r="E1460" s="30">
        <f t="shared" si="44"/>
        <v>4.9243295915011031E-5</v>
      </c>
      <c r="F1460" s="30">
        <f t="shared" si="45"/>
        <v>0.18812958014666728</v>
      </c>
    </row>
    <row r="1461" spans="1:6">
      <c r="A1461" s="28">
        <v>43464</v>
      </c>
      <c r="B1461" s="30">
        <v>3865.95</v>
      </c>
      <c r="C1461" s="30">
        <v>12.5</v>
      </c>
      <c r="D1461" s="31">
        <v>5106422924659</v>
      </c>
      <c r="E1461" s="30">
        <f t="shared" si="44"/>
        <v>4.9243295915011031E-5</v>
      </c>
      <c r="F1461" s="30">
        <f t="shared" si="45"/>
        <v>0.19037211984263688</v>
      </c>
    </row>
    <row r="1462" spans="1:6">
      <c r="A1462" s="28">
        <v>43465</v>
      </c>
      <c r="B1462" s="30">
        <v>3742.7</v>
      </c>
      <c r="C1462" s="30">
        <v>12.5</v>
      </c>
      <c r="D1462" s="31">
        <v>5106422924659</v>
      </c>
      <c r="E1462" s="30">
        <f t="shared" si="44"/>
        <v>4.9243295915011031E-5</v>
      </c>
      <c r="F1462" s="30">
        <f t="shared" si="45"/>
        <v>0.18430288362111177</v>
      </c>
    </row>
    <row r="1463" spans="1:6">
      <c r="A1463" s="28">
        <v>43466</v>
      </c>
      <c r="B1463" s="30">
        <v>3843.52</v>
      </c>
      <c r="C1463" s="30">
        <v>12.5</v>
      </c>
      <c r="D1463" s="31">
        <v>5618595848853</v>
      </c>
      <c r="E1463" s="30">
        <f t="shared" si="44"/>
        <v>4.475443721361673E-5</v>
      </c>
      <c r="F1463" s="30">
        <f t="shared" si="45"/>
        <v>0.17201457451928018</v>
      </c>
    </row>
    <row r="1464" spans="1:6">
      <c r="A1464" s="28">
        <v>43467</v>
      </c>
      <c r="B1464" s="30">
        <v>3943.41</v>
      </c>
      <c r="C1464" s="30">
        <v>12.5</v>
      </c>
      <c r="D1464" s="31">
        <v>5618595848853</v>
      </c>
      <c r="E1464" s="30">
        <f t="shared" si="44"/>
        <v>4.475443721361673E-5</v>
      </c>
      <c r="F1464" s="30">
        <f t="shared" si="45"/>
        <v>0.17648509525254835</v>
      </c>
    </row>
    <row r="1465" spans="1:6">
      <c r="A1465" s="28">
        <v>43468</v>
      </c>
      <c r="B1465" s="30">
        <v>3836.74</v>
      </c>
      <c r="C1465" s="30">
        <v>12.5</v>
      </c>
      <c r="D1465" s="31">
        <v>5618595848853</v>
      </c>
      <c r="E1465" s="30">
        <f t="shared" si="44"/>
        <v>4.475443721361673E-5</v>
      </c>
      <c r="F1465" s="30">
        <f t="shared" si="45"/>
        <v>0.17171113943497185</v>
      </c>
    </row>
    <row r="1466" spans="1:6">
      <c r="A1466" s="28">
        <v>43469</v>
      </c>
      <c r="B1466" s="30">
        <v>3857.72</v>
      </c>
      <c r="C1466" s="30">
        <v>12.5</v>
      </c>
      <c r="D1466" s="31">
        <v>5618595848853</v>
      </c>
      <c r="E1466" s="30">
        <f t="shared" si="44"/>
        <v>4.475443721361673E-5</v>
      </c>
      <c r="F1466" s="30">
        <f t="shared" si="45"/>
        <v>0.17265008752771352</v>
      </c>
    </row>
    <row r="1467" spans="1:6">
      <c r="A1467" s="28">
        <v>43470</v>
      </c>
      <c r="B1467" s="30">
        <v>3845.19</v>
      </c>
      <c r="C1467" s="30">
        <v>12.5</v>
      </c>
      <c r="D1467" s="31">
        <v>5618595848853</v>
      </c>
      <c r="E1467" s="30">
        <f t="shared" si="44"/>
        <v>4.475443721361673E-5</v>
      </c>
      <c r="F1467" s="30">
        <f t="shared" si="45"/>
        <v>0.1720893144294269</v>
      </c>
    </row>
    <row r="1468" spans="1:6">
      <c r="A1468" s="28">
        <v>43471</v>
      </c>
      <c r="B1468" s="30">
        <v>4076.63</v>
      </c>
      <c r="C1468" s="30">
        <v>12.5</v>
      </c>
      <c r="D1468" s="31">
        <v>5618595848853</v>
      </c>
      <c r="E1468" s="30">
        <f t="shared" si="44"/>
        <v>4.475443721361673E-5</v>
      </c>
      <c r="F1468" s="30">
        <f t="shared" si="45"/>
        <v>0.18244728137814636</v>
      </c>
    </row>
    <row r="1469" spans="1:6">
      <c r="A1469" s="28">
        <v>43472</v>
      </c>
      <c r="B1469" s="30">
        <v>4025.25</v>
      </c>
      <c r="C1469" s="30">
        <v>12.5</v>
      </c>
      <c r="D1469" s="31">
        <v>5618595848853</v>
      </c>
      <c r="E1469" s="30">
        <f t="shared" si="44"/>
        <v>4.475443721361673E-5</v>
      </c>
      <c r="F1469" s="30">
        <f t="shared" si="45"/>
        <v>0.18014779839411074</v>
      </c>
    </row>
    <row r="1470" spans="1:6">
      <c r="A1470" s="28">
        <v>43473</v>
      </c>
      <c r="B1470" s="30">
        <v>4030.85</v>
      </c>
      <c r="C1470" s="30">
        <v>12.5</v>
      </c>
      <c r="D1470" s="31">
        <v>5618595848853</v>
      </c>
      <c r="E1470" s="30">
        <f t="shared" si="44"/>
        <v>4.475443721361673E-5</v>
      </c>
      <c r="F1470" s="30">
        <f t="shared" si="45"/>
        <v>0.18039842324250699</v>
      </c>
    </row>
    <row r="1471" spans="1:6">
      <c r="A1471" s="28">
        <v>43474</v>
      </c>
      <c r="B1471" s="30">
        <v>4035.3</v>
      </c>
      <c r="C1471" s="30">
        <v>12.5</v>
      </c>
      <c r="D1471" s="31">
        <v>5618595848853</v>
      </c>
      <c r="E1471" s="30">
        <f t="shared" si="44"/>
        <v>4.475443721361673E-5</v>
      </c>
      <c r="F1471" s="30">
        <f t="shared" si="45"/>
        <v>0.18059758048810759</v>
      </c>
    </row>
    <row r="1472" spans="1:6">
      <c r="A1472" s="28">
        <v>43475</v>
      </c>
      <c r="B1472" s="30">
        <v>3678.92</v>
      </c>
      <c r="C1472" s="30">
        <v>12.5</v>
      </c>
      <c r="D1472" s="31">
        <v>5618595848853</v>
      </c>
      <c r="E1472" s="30">
        <f t="shared" si="44"/>
        <v>4.475443721361673E-5</v>
      </c>
      <c r="F1472" s="30">
        <f t="shared" si="45"/>
        <v>0.16464799415391887</v>
      </c>
    </row>
    <row r="1473" spans="1:6">
      <c r="A1473" s="28">
        <v>43476</v>
      </c>
      <c r="B1473" s="30">
        <v>3687.37</v>
      </c>
      <c r="C1473" s="30">
        <v>12.5</v>
      </c>
      <c r="D1473" s="31">
        <v>5618595848853</v>
      </c>
      <c r="E1473" s="30">
        <f t="shared" si="44"/>
        <v>4.475443721361673E-5</v>
      </c>
      <c r="F1473" s="30">
        <f t="shared" si="45"/>
        <v>0.16502616914837392</v>
      </c>
    </row>
    <row r="1474" spans="1:6">
      <c r="A1474" s="28">
        <v>43477</v>
      </c>
      <c r="B1474" s="30">
        <v>3661.3</v>
      </c>
      <c r="C1474" s="30">
        <v>12.5</v>
      </c>
      <c r="D1474" s="31">
        <v>5618595848853</v>
      </c>
      <c r="E1474" s="30">
        <f t="shared" ref="E1474:E1537" si="46">1000000000000*C1474*24*60*60/(D1474*POWER(2,32))</f>
        <v>4.475443721361673E-5</v>
      </c>
      <c r="F1474" s="30">
        <f t="shared" ref="F1474:F1537" si="47">E1474*B1474</f>
        <v>0.16385942097021494</v>
      </c>
    </row>
    <row r="1475" spans="1:6">
      <c r="A1475" s="28">
        <v>43478</v>
      </c>
      <c r="B1475" s="30">
        <v>3552.95</v>
      </c>
      <c r="C1475" s="30">
        <v>12.5</v>
      </c>
      <c r="D1475" s="31">
        <v>5618595848853</v>
      </c>
      <c r="E1475" s="30">
        <f t="shared" si="46"/>
        <v>4.475443721361673E-5</v>
      </c>
      <c r="F1475" s="30">
        <f t="shared" si="47"/>
        <v>0.15901027769811954</v>
      </c>
    </row>
    <row r="1476" spans="1:6">
      <c r="A1476" s="28">
        <v>43479</v>
      </c>
      <c r="B1476" s="30">
        <v>3706.05</v>
      </c>
      <c r="C1476" s="30">
        <v>12.5</v>
      </c>
      <c r="D1476" s="31">
        <v>5883988430955</v>
      </c>
      <c r="E1476" s="30">
        <f t="shared" si="46"/>
        <v>4.2735824194230527E-5</v>
      </c>
      <c r="F1476" s="30">
        <f t="shared" si="47"/>
        <v>0.15838110125502805</v>
      </c>
    </row>
    <row r="1477" spans="1:6">
      <c r="A1477" s="28">
        <v>43480</v>
      </c>
      <c r="B1477" s="30">
        <v>3630.68</v>
      </c>
      <c r="C1477" s="30">
        <v>12.5</v>
      </c>
      <c r="D1477" s="31">
        <v>5883988430955</v>
      </c>
      <c r="E1477" s="30">
        <f t="shared" si="46"/>
        <v>4.2735824194230527E-5</v>
      </c>
      <c r="F1477" s="30">
        <f t="shared" si="47"/>
        <v>0.15516010218550888</v>
      </c>
    </row>
    <row r="1478" spans="1:6">
      <c r="A1478" s="28">
        <v>43481</v>
      </c>
      <c r="B1478" s="30">
        <v>3655.01</v>
      </c>
      <c r="C1478" s="30">
        <v>12.5</v>
      </c>
      <c r="D1478" s="31">
        <v>5883988430955</v>
      </c>
      <c r="E1478" s="30">
        <f t="shared" si="46"/>
        <v>4.2735824194230527E-5</v>
      </c>
      <c r="F1478" s="30">
        <f t="shared" si="47"/>
        <v>0.15619986478815454</v>
      </c>
    </row>
    <row r="1479" spans="1:6">
      <c r="A1479" s="28">
        <v>43482</v>
      </c>
      <c r="B1479" s="30">
        <v>3678.56</v>
      </c>
      <c r="C1479" s="30">
        <v>12.5</v>
      </c>
      <c r="D1479" s="31">
        <v>5883988430955</v>
      </c>
      <c r="E1479" s="30">
        <f t="shared" si="46"/>
        <v>4.2735824194230527E-5</v>
      </c>
      <c r="F1479" s="30">
        <f t="shared" si="47"/>
        <v>0.15720629344792864</v>
      </c>
    </row>
    <row r="1480" spans="1:6">
      <c r="A1480" s="28">
        <v>43483</v>
      </c>
      <c r="B1480" s="30">
        <v>3657.84</v>
      </c>
      <c r="C1480" s="30">
        <v>12.5</v>
      </c>
      <c r="D1480" s="31">
        <v>5883988430955</v>
      </c>
      <c r="E1480" s="30">
        <f t="shared" si="46"/>
        <v>4.2735824194230527E-5</v>
      </c>
      <c r="F1480" s="30">
        <f t="shared" si="47"/>
        <v>0.15632080717062419</v>
      </c>
    </row>
    <row r="1481" spans="1:6">
      <c r="A1481" s="28">
        <v>43484</v>
      </c>
      <c r="B1481" s="30">
        <v>3728.57</v>
      </c>
      <c r="C1481" s="30">
        <v>12.5</v>
      </c>
      <c r="D1481" s="31">
        <v>5883988430955</v>
      </c>
      <c r="E1481" s="30">
        <f t="shared" si="46"/>
        <v>4.2735824194230527E-5</v>
      </c>
      <c r="F1481" s="30">
        <f t="shared" si="47"/>
        <v>0.15934351201588212</v>
      </c>
    </row>
    <row r="1482" spans="1:6">
      <c r="A1482" s="28">
        <v>43485</v>
      </c>
      <c r="B1482" s="30">
        <v>3601.01</v>
      </c>
      <c r="C1482" s="30">
        <v>12.5</v>
      </c>
      <c r="D1482" s="31">
        <v>5883988430955</v>
      </c>
      <c r="E1482" s="30">
        <f t="shared" si="46"/>
        <v>4.2735824194230527E-5</v>
      </c>
      <c r="F1482" s="30">
        <f t="shared" si="47"/>
        <v>0.15389213028166607</v>
      </c>
    </row>
    <row r="1483" spans="1:6">
      <c r="A1483" s="28">
        <v>43486</v>
      </c>
      <c r="B1483" s="30">
        <v>3576.03</v>
      </c>
      <c r="C1483" s="30">
        <v>12.5</v>
      </c>
      <c r="D1483" s="31">
        <v>5883988430955</v>
      </c>
      <c r="E1483" s="30">
        <f t="shared" si="46"/>
        <v>4.2735824194230527E-5</v>
      </c>
      <c r="F1483" s="30">
        <f t="shared" si="47"/>
        <v>0.15282458939329421</v>
      </c>
    </row>
    <row r="1484" spans="1:6">
      <c r="A1484" s="28">
        <v>43487</v>
      </c>
      <c r="B1484" s="30">
        <v>3604.58</v>
      </c>
      <c r="C1484" s="30">
        <v>12.5</v>
      </c>
      <c r="D1484" s="31">
        <v>5883988430955</v>
      </c>
      <c r="E1484" s="30">
        <f t="shared" si="46"/>
        <v>4.2735824194230527E-5</v>
      </c>
      <c r="F1484" s="30">
        <f t="shared" si="47"/>
        <v>0.15404469717403946</v>
      </c>
    </row>
    <row r="1485" spans="1:6">
      <c r="A1485" s="28">
        <v>43488</v>
      </c>
      <c r="B1485" s="30">
        <v>3585.12</v>
      </c>
      <c r="C1485" s="30">
        <v>12.5</v>
      </c>
      <c r="D1485" s="31">
        <v>5883988430955</v>
      </c>
      <c r="E1485" s="30">
        <f t="shared" si="46"/>
        <v>4.2735824194230527E-5</v>
      </c>
      <c r="F1485" s="30">
        <f t="shared" si="47"/>
        <v>0.15321305803521973</v>
      </c>
    </row>
    <row r="1486" spans="1:6">
      <c r="A1486" s="28">
        <v>43489</v>
      </c>
      <c r="B1486" s="30">
        <v>3600.87</v>
      </c>
      <c r="C1486" s="30">
        <v>12.5</v>
      </c>
      <c r="D1486" s="31">
        <v>5883988430955</v>
      </c>
      <c r="E1486" s="30">
        <f t="shared" si="46"/>
        <v>4.2735824194230527E-5</v>
      </c>
      <c r="F1486" s="30">
        <f t="shared" si="47"/>
        <v>0.15388614726627886</v>
      </c>
    </row>
    <row r="1487" spans="1:6">
      <c r="A1487" s="28">
        <v>43490</v>
      </c>
      <c r="B1487" s="30">
        <v>3599.77</v>
      </c>
      <c r="C1487" s="30">
        <v>12.5</v>
      </c>
      <c r="D1487" s="31">
        <v>5883988430955</v>
      </c>
      <c r="E1487" s="30">
        <f t="shared" si="46"/>
        <v>4.2735824194230527E-5</v>
      </c>
      <c r="F1487" s="30">
        <f t="shared" si="47"/>
        <v>0.15383913785966521</v>
      </c>
    </row>
    <row r="1488" spans="1:6">
      <c r="A1488" s="28">
        <v>43491</v>
      </c>
      <c r="B1488" s="30">
        <v>3602.46</v>
      </c>
      <c r="C1488" s="30">
        <v>12.5</v>
      </c>
      <c r="D1488" s="31">
        <v>5883988430955</v>
      </c>
      <c r="E1488" s="30">
        <f t="shared" si="46"/>
        <v>4.2735824194230527E-5</v>
      </c>
      <c r="F1488" s="30">
        <f t="shared" si="47"/>
        <v>0.15395409722674772</v>
      </c>
    </row>
    <row r="1489" spans="1:6">
      <c r="A1489" s="28">
        <v>43492</v>
      </c>
      <c r="B1489" s="30">
        <v>3583.97</v>
      </c>
      <c r="C1489" s="30">
        <v>12.5</v>
      </c>
      <c r="D1489" s="31">
        <v>5883988430955</v>
      </c>
      <c r="E1489" s="30">
        <f t="shared" si="46"/>
        <v>4.2735824194230527E-5</v>
      </c>
      <c r="F1489" s="30">
        <f t="shared" si="47"/>
        <v>0.15316391183739636</v>
      </c>
    </row>
    <row r="1490" spans="1:6">
      <c r="A1490" s="28">
        <v>43493</v>
      </c>
      <c r="B1490" s="30">
        <v>3470.45</v>
      </c>
      <c r="C1490" s="30">
        <v>12.5</v>
      </c>
      <c r="D1490" s="31">
        <v>5814661935891</v>
      </c>
      <c r="E1490" s="30">
        <f t="shared" si="46"/>
        <v>4.3245350790569664E-5</v>
      </c>
      <c r="F1490" s="30">
        <f t="shared" si="47"/>
        <v>0.15008082765113248</v>
      </c>
    </row>
    <row r="1491" spans="1:6">
      <c r="A1491" s="28">
        <v>43494</v>
      </c>
      <c r="B1491" s="30">
        <v>3448.12</v>
      </c>
      <c r="C1491" s="30">
        <v>12.5</v>
      </c>
      <c r="D1491" s="31">
        <v>5814661935891</v>
      </c>
      <c r="E1491" s="30">
        <f t="shared" si="46"/>
        <v>4.3245350790569664E-5</v>
      </c>
      <c r="F1491" s="30">
        <f t="shared" si="47"/>
        <v>0.14911515896797906</v>
      </c>
    </row>
    <row r="1492" spans="1:6">
      <c r="A1492" s="28">
        <v>43495</v>
      </c>
      <c r="B1492" s="30">
        <v>3486.18</v>
      </c>
      <c r="C1492" s="30">
        <v>12.5</v>
      </c>
      <c r="D1492" s="31">
        <v>5814661935891</v>
      </c>
      <c r="E1492" s="30">
        <f t="shared" si="46"/>
        <v>4.3245350790569664E-5</v>
      </c>
      <c r="F1492" s="30">
        <f t="shared" si="47"/>
        <v>0.15076107701906816</v>
      </c>
    </row>
    <row r="1493" spans="1:6">
      <c r="A1493" s="28">
        <v>43496</v>
      </c>
      <c r="B1493" s="30">
        <v>3457.79</v>
      </c>
      <c r="C1493" s="30">
        <v>12.5</v>
      </c>
      <c r="D1493" s="31">
        <v>5814661935891</v>
      </c>
      <c r="E1493" s="30">
        <f t="shared" si="46"/>
        <v>4.3245350790569664E-5</v>
      </c>
      <c r="F1493" s="30">
        <f t="shared" si="47"/>
        <v>0.14953334151012387</v>
      </c>
    </row>
    <row r="1494" spans="1:6">
      <c r="A1494" s="28">
        <v>43497</v>
      </c>
      <c r="B1494" s="30">
        <v>3487.95</v>
      </c>
      <c r="C1494" s="30">
        <v>12.5</v>
      </c>
      <c r="D1494" s="31">
        <v>5814661935891</v>
      </c>
      <c r="E1494" s="30">
        <f t="shared" si="46"/>
        <v>4.3245350790569664E-5</v>
      </c>
      <c r="F1494" s="30">
        <f t="shared" si="47"/>
        <v>0.15083762128996744</v>
      </c>
    </row>
    <row r="1495" spans="1:6">
      <c r="A1495" s="28">
        <v>43498</v>
      </c>
      <c r="B1495" s="30">
        <v>3521.06</v>
      </c>
      <c r="C1495" s="30">
        <v>12.5</v>
      </c>
      <c r="D1495" s="31">
        <v>5814661935891</v>
      </c>
      <c r="E1495" s="30">
        <f t="shared" si="46"/>
        <v>4.3245350790569664E-5</v>
      </c>
      <c r="F1495" s="30">
        <f t="shared" si="47"/>
        <v>0.15226947485464323</v>
      </c>
    </row>
    <row r="1496" spans="1:6">
      <c r="A1496" s="28">
        <v>43499</v>
      </c>
      <c r="B1496" s="30">
        <v>3464.01</v>
      </c>
      <c r="C1496" s="30">
        <v>12.5</v>
      </c>
      <c r="D1496" s="31">
        <v>5814661935891</v>
      </c>
      <c r="E1496" s="30">
        <f t="shared" si="46"/>
        <v>4.3245350790569664E-5</v>
      </c>
      <c r="F1496" s="30">
        <f t="shared" si="47"/>
        <v>0.14980232759204123</v>
      </c>
    </row>
    <row r="1497" spans="1:6">
      <c r="A1497" s="28">
        <v>43500</v>
      </c>
      <c r="B1497" s="30">
        <v>3459.15</v>
      </c>
      <c r="C1497" s="30">
        <v>12.5</v>
      </c>
      <c r="D1497" s="31">
        <v>5814661935891</v>
      </c>
      <c r="E1497" s="30">
        <f t="shared" si="46"/>
        <v>4.3245350790569664E-5</v>
      </c>
      <c r="F1497" s="30">
        <f t="shared" si="47"/>
        <v>0.14959215518719907</v>
      </c>
    </row>
    <row r="1498" spans="1:6">
      <c r="A1498" s="28">
        <v>43501</v>
      </c>
      <c r="B1498" s="30">
        <v>3466.36</v>
      </c>
      <c r="C1498" s="30">
        <v>12.5</v>
      </c>
      <c r="D1498" s="31">
        <v>5814661935891</v>
      </c>
      <c r="E1498" s="30">
        <f t="shared" si="46"/>
        <v>4.3245350790569664E-5</v>
      </c>
      <c r="F1498" s="30">
        <f t="shared" si="47"/>
        <v>0.14990395416639907</v>
      </c>
    </row>
    <row r="1499" spans="1:6">
      <c r="A1499" s="28">
        <v>43502</v>
      </c>
      <c r="B1499" s="30">
        <v>3413.77</v>
      </c>
      <c r="C1499" s="30">
        <v>12.5</v>
      </c>
      <c r="D1499" s="31">
        <v>5814661935891</v>
      </c>
      <c r="E1499" s="30">
        <f t="shared" si="46"/>
        <v>4.3245350790569664E-5</v>
      </c>
      <c r="F1499" s="30">
        <f t="shared" si="47"/>
        <v>0.14762968116832301</v>
      </c>
    </row>
    <row r="1500" spans="1:6">
      <c r="A1500" s="28">
        <v>43503</v>
      </c>
      <c r="B1500" s="30">
        <v>3399.47</v>
      </c>
      <c r="C1500" s="30">
        <v>12.5</v>
      </c>
      <c r="D1500" s="31">
        <v>5814661935891</v>
      </c>
      <c r="E1500" s="30">
        <f t="shared" si="46"/>
        <v>4.3245350790569664E-5</v>
      </c>
      <c r="F1500" s="30">
        <f t="shared" si="47"/>
        <v>0.14701127265201785</v>
      </c>
    </row>
    <row r="1501" spans="1:6">
      <c r="A1501" s="28">
        <v>43504</v>
      </c>
      <c r="B1501" s="30">
        <v>3666.78</v>
      </c>
      <c r="C1501" s="30">
        <v>12.5</v>
      </c>
      <c r="D1501" s="31">
        <v>5814661935891</v>
      </c>
      <c r="E1501" s="30">
        <f t="shared" si="46"/>
        <v>4.3245350790569664E-5</v>
      </c>
      <c r="F1501" s="30">
        <f t="shared" si="47"/>
        <v>0.15857118737184503</v>
      </c>
    </row>
    <row r="1502" spans="1:6">
      <c r="A1502" s="28">
        <v>43505</v>
      </c>
      <c r="B1502" s="30">
        <v>3671.2</v>
      </c>
      <c r="C1502" s="30">
        <v>12.5</v>
      </c>
      <c r="D1502" s="31">
        <v>5814661935891</v>
      </c>
      <c r="E1502" s="30">
        <f t="shared" si="46"/>
        <v>4.3245350790569664E-5</v>
      </c>
      <c r="F1502" s="30">
        <f t="shared" si="47"/>
        <v>0.15876233182233934</v>
      </c>
    </row>
    <row r="1503" spans="1:6">
      <c r="A1503" s="28">
        <v>43506</v>
      </c>
      <c r="B1503" s="30">
        <v>3690.19</v>
      </c>
      <c r="C1503" s="30">
        <v>12.5</v>
      </c>
      <c r="D1503" s="31">
        <v>5814661935891</v>
      </c>
      <c r="E1503" s="30">
        <f t="shared" si="46"/>
        <v>4.3245350790569664E-5</v>
      </c>
      <c r="F1503" s="30">
        <f t="shared" si="47"/>
        <v>0.15958356103385227</v>
      </c>
    </row>
    <row r="1504" spans="1:6">
      <c r="A1504" s="28">
        <v>43507</v>
      </c>
      <c r="B1504" s="30">
        <v>3648.43</v>
      </c>
      <c r="C1504" s="30">
        <v>12.5</v>
      </c>
      <c r="D1504" s="31">
        <v>6061518831027</v>
      </c>
      <c r="E1504" s="30">
        <f t="shared" si="46"/>
        <v>4.1484172887338036E-5</v>
      </c>
      <c r="F1504" s="30">
        <f t="shared" si="47"/>
        <v>0.15135210088735071</v>
      </c>
    </row>
    <row r="1505" spans="1:6">
      <c r="A1505" s="28">
        <v>43508</v>
      </c>
      <c r="B1505" s="30">
        <v>3653.53</v>
      </c>
      <c r="C1505" s="30">
        <v>12.5</v>
      </c>
      <c r="D1505" s="31">
        <v>6061518831027</v>
      </c>
      <c r="E1505" s="30">
        <f t="shared" si="46"/>
        <v>4.1484172887338036E-5</v>
      </c>
      <c r="F1505" s="30">
        <f t="shared" si="47"/>
        <v>0.15156367016907615</v>
      </c>
    </row>
    <row r="1506" spans="1:6">
      <c r="A1506" s="28">
        <v>43509</v>
      </c>
      <c r="B1506" s="30">
        <v>3632.07</v>
      </c>
      <c r="C1506" s="30">
        <v>12.5</v>
      </c>
      <c r="D1506" s="31">
        <v>6061518831027</v>
      </c>
      <c r="E1506" s="30">
        <f t="shared" si="46"/>
        <v>4.1484172887338036E-5</v>
      </c>
      <c r="F1506" s="30">
        <f t="shared" si="47"/>
        <v>0.15067341981891386</v>
      </c>
    </row>
    <row r="1507" spans="1:6">
      <c r="A1507" s="28">
        <v>43510</v>
      </c>
      <c r="B1507" s="30">
        <v>3616.88</v>
      </c>
      <c r="C1507" s="30">
        <v>12.5</v>
      </c>
      <c r="D1507" s="31">
        <v>6061518831027</v>
      </c>
      <c r="E1507" s="30">
        <f t="shared" si="46"/>
        <v>4.1484172887338036E-5</v>
      </c>
      <c r="F1507" s="30">
        <f t="shared" si="47"/>
        <v>0.15004327523275521</v>
      </c>
    </row>
    <row r="1508" spans="1:6">
      <c r="A1508" s="28">
        <v>43511</v>
      </c>
      <c r="B1508" s="30">
        <v>3620.81</v>
      </c>
      <c r="C1508" s="30">
        <v>12.5</v>
      </c>
      <c r="D1508" s="31">
        <v>6061518831027</v>
      </c>
      <c r="E1508" s="30">
        <f t="shared" si="46"/>
        <v>4.1484172887338036E-5</v>
      </c>
      <c r="F1508" s="30">
        <f t="shared" si="47"/>
        <v>0.15020630803220245</v>
      </c>
    </row>
    <row r="1509" spans="1:6">
      <c r="A1509" s="28">
        <v>43512</v>
      </c>
      <c r="B1509" s="30">
        <v>3629.79</v>
      </c>
      <c r="C1509" s="30">
        <v>12.5</v>
      </c>
      <c r="D1509" s="31">
        <v>6061518831027</v>
      </c>
      <c r="E1509" s="30">
        <f t="shared" si="46"/>
        <v>4.1484172887338036E-5</v>
      </c>
      <c r="F1509" s="30">
        <f t="shared" si="47"/>
        <v>0.15057883590473073</v>
      </c>
    </row>
    <row r="1510" spans="1:6">
      <c r="A1510" s="28">
        <v>43513</v>
      </c>
      <c r="B1510" s="30">
        <v>3673.84</v>
      </c>
      <c r="C1510" s="30">
        <v>12.5</v>
      </c>
      <c r="D1510" s="31">
        <v>6061518831027</v>
      </c>
      <c r="E1510" s="30">
        <f t="shared" si="46"/>
        <v>4.1484172887338036E-5</v>
      </c>
      <c r="F1510" s="30">
        <f t="shared" si="47"/>
        <v>0.15240621372041799</v>
      </c>
    </row>
    <row r="1511" spans="1:6">
      <c r="A1511" s="28">
        <v>43514</v>
      </c>
      <c r="B1511" s="30">
        <v>3915.71</v>
      </c>
      <c r="C1511" s="30">
        <v>12.5</v>
      </c>
      <c r="D1511" s="31">
        <v>6061518831027</v>
      </c>
      <c r="E1511" s="30">
        <f t="shared" si="46"/>
        <v>4.1484172887338036E-5</v>
      </c>
      <c r="F1511" s="30">
        <f t="shared" si="47"/>
        <v>0.16243999061667841</v>
      </c>
    </row>
    <row r="1512" spans="1:6">
      <c r="A1512" s="28">
        <v>43515</v>
      </c>
      <c r="B1512" s="30">
        <v>3947.09</v>
      </c>
      <c r="C1512" s="30">
        <v>12.5</v>
      </c>
      <c r="D1512" s="31">
        <v>6061518831027</v>
      </c>
      <c r="E1512" s="30">
        <f t="shared" si="46"/>
        <v>4.1484172887338036E-5</v>
      </c>
      <c r="F1512" s="30">
        <f t="shared" si="47"/>
        <v>0.16374176396188309</v>
      </c>
    </row>
    <row r="1513" spans="1:6">
      <c r="A1513" s="28">
        <v>43516</v>
      </c>
      <c r="B1513" s="30">
        <v>3999.82</v>
      </c>
      <c r="C1513" s="30">
        <v>12.5</v>
      </c>
      <c r="D1513" s="31">
        <v>6061518831027</v>
      </c>
      <c r="E1513" s="30">
        <f t="shared" si="46"/>
        <v>4.1484172887338036E-5</v>
      </c>
      <c r="F1513" s="30">
        <f t="shared" si="47"/>
        <v>0.16592922439823243</v>
      </c>
    </row>
    <row r="1514" spans="1:6">
      <c r="A1514" s="28">
        <v>43517</v>
      </c>
      <c r="B1514" s="30">
        <v>3954.12</v>
      </c>
      <c r="C1514" s="30">
        <v>12.5</v>
      </c>
      <c r="D1514" s="31">
        <v>6061518831027</v>
      </c>
      <c r="E1514" s="30">
        <f t="shared" si="46"/>
        <v>4.1484172887338036E-5</v>
      </c>
      <c r="F1514" s="30">
        <f t="shared" si="47"/>
        <v>0.16403339769728106</v>
      </c>
    </row>
    <row r="1515" spans="1:6">
      <c r="A1515" s="28">
        <v>43518</v>
      </c>
      <c r="B1515" s="30">
        <v>4005.53</v>
      </c>
      <c r="C1515" s="30">
        <v>12.5</v>
      </c>
      <c r="D1515" s="31">
        <v>6061518831027</v>
      </c>
      <c r="E1515" s="30">
        <f t="shared" si="46"/>
        <v>4.1484172887338036E-5</v>
      </c>
      <c r="F1515" s="30">
        <f t="shared" si="47"/>
        <v>0.16616609902541912</v>
      </c>
    </row>
    <row r="1516" spans="1:6">
      <c r="A1516" s="28">
        <v>43519</v>
      </c>
      <c r="B1516" s="30">
        <v>4142.53</v>
      </c>
      <c r="C1516" s="30">
        <v>12.5</v>
      </c>
      <c r="D1516" s="31">
        <v>6061518831027</v>
      </c>
      <c r="E1516" s="30">
        <f t="shared" si="46"/>
        <v>4.1484172887338036E-5</v>
      </c>
      <c r="F1516" s="30">
        <f t="shared" si="47"/>
        <v>0.17184943071098444</v>
      </c>
    </row>
    <row r="1517" spans="1:6">
      <c r="A1517" s="28">
        <v>43520</v>
      </c>
      <c r="B1517" s="30">
        <v>3810.43</v>
      </c>
      <c r="C1517" s="30">
        <v>12.5</v>
      </c>
      <c r="D1517" s="31">
        <v>6061518831027</v>
      </c>
      <c r="E1517" s="30">
        <f t="shared" si="46"/>
        <v>4.1484172887338036E-5</v>
      </c>
      <c r="F1517" s="30">
        <f t="shared" si="47"/>
        <v>0.15807253689509945</v>
      </c>
    </row>
    <row r="1518" spans="1:6">
      <c r="A1518" s="28">
        <v>43521</v>
      </c>
      <c r="B1518" s="30">
        <v>3882.7</v>
      </c>
      <c r="C1518" s="30">
        <v>12.5</v>
      </c>
      <c r="D1518" s="31">
        <v>6071846049920</v>
      </c>
      <c r="E1518" s="30">
        <f t="shared" si="46"/>
        <v>4.14136150816097E-5</v>
      </c>
      <c r="F1518" s="30">
        <f t="shared" si="47"/>
        <v>0.16079664327736598</v>
      </c>
    </row>
    <row r="1519" spans="1:6">
      <c r="A1519" s="28">
        <v>43522</v>
      </c>
      <c r="B1519" s="30">
        <v>3854.36</v>
      </c>
      <c r="C1519" s="30">
        <v>12.5</v>
      </c>
      <c r="D1519" s="31">
        <v>6071846049920</v>
      </c>
      <c r="E1519" s="30">
        <f t="shared" si="46"/>
        <v>4.14136150816097E-5</v>
      </c>
      <c r="F1519" s="30">
        <f t="shared" si="47"/>
        <v>0.15962298142595316</v>
      </c>
    </row>
    <row r="1520" spans="1:6">
      <c r="A1520" s="28">
        <v>43523</v>
      </c>
      <c r="B1520" s="30">
        <v>3851.05</v>
      </c>
      <c r="C1520" s="30">
        <v>12.5</v>
      </c>
      <c r="D1520" s="31">
        <v>6071846049920</v>
      </c>
      <c r="E1520" s="30">
        <f t="shared" si="46"/>
        <v>4.14136150816097E-5</v>
      </c>
      <c r="F1520" s="30">
        <f t="shared" si="47"/>
        <v>0.15948590236003304</v>
      </c>
    </row>
    <row r="1521" spans="1:6">
      <c r="A1521" s="28">
        <v>43524</v>
      </c>
      <c r="B1521" s="30">
        <v>3854.79</v>
      </c>
      <c r="C1521" s="30">
        <v>12.5</v>
      </c>
      <c r="D1521" s="31">
        <v>6071846049920</v>
      </c>
      <c r="E1521" s="30">
        <f t="shared" si="46"/>
        <v>4.14136150816097E-5</v>
      </c>
      <c r="F1521" s="30">
        <f t="shared" si="47"/>
        <v>0.15964078928043826</v>
      </c>
    </row>
    <row r="1522" spans="1:6">
      <c r="A1522" s="28">
        <v>43525</v>
      </c>
      <c r="B1522" s="30">
        <v>3859.58</v>
      </c>
      <c r="C1522" s="30">
        <v>12.5</v>
      </c>
      <c r="D1522" s="31">
        <v>6071846049920</v>
      </c>
      <c r="E1522" s="30">
        <f t="shared" si="46"/>
        <v>4.14136150816097E-5</v>
      </c>
      <c r="F1522" s="30">
        <f t="shared" si="47"/>
        <v>0.15983916049667918</v>
      </c>
    </row>
    <row r="1523" spans="1:6">
      <c r="A1523" s="28">
        <v>43526</v>
      </c>
      <c r="B1523" s="30">
        <v>3864.42</v>
      </c>
      <c r="C1523" s="30">
        <v>12.5</v>
      </c>
      <c r="D1523" s="31">
        <v>6071846049920</v>
      </c>
      <c r="E1523" s="30">
        <f t="shared" si="46"/>
        <v>4.14136150816097E-5</v>
      </c>
      <c r="F1523" s="30">
        <f t="shared" si="47"/>
        <v>0.16003960239367415</v>
      </c>
    </row>
    <row r="1524" spans="1:6">
      <c r="A1524" s="28">
        <v>43527</v>
      </c>
      <c r="B1524" s="30">
        <v>3847.18</v>
      </c>
      <c r="C1524" s="30">
        <v>12.5</v>
      </c>
      <c r="D1524" s="31">
        <v>6071846049920</v>
      </c>
      <c r="E1524" s="30">
        <f t="shared" si="46"/>
        <v>4.14136150816097E-5</v>
      </c>
      <c r="F1524" s="30">
        <f t="shared" si="47"/>
        <v>0.15932563166966721</v>
      </c>
    </row>
    <row r="1525" spans="1:6">
      <c r="A1525" s="28">
        <v>43528</v>
      </c>
      <c r="B1525" s="30">
        <v>3761.56</v>
      </c>
      <c r="C1525" s="30">
        <v>12.5</v>
      </c>
      <c r="D1525" s="31">
        <v>6071846049920</v>
      </c>
      <c r="E1525" s="30">
        <f t="shared" si="46"/>
        <v>4.14136150816097E-5</v>
      </c>
      <c r="F1525" s="30">
        <f t="shared" si="47"/>
        <v>0.15577979794637978</v>
      </c>
    </row>
    <row r="1526" spans="1:6">
      <c r="A1526" s="28">
        <v>43529</v>
      </c>
      <c r="B1526" s="30">
        <v>3896.38</v>
      </c>
      <c r="C1526" s="30">
        <v>12.5</v>
      </c>
      <c r="D1526" s="31">
        <v>6071846049920</v>
      </c>
      <c r="E1526" s="30">
        <f t="shared" si="46"/>
        <v>4.14136150816097E-5</v>
      </c>
      <c r="F1526" s="30">
        <f t="shared" si="47"/>
        <v>0.16136318153168241</v>
      </c>
    </row>
    <row r="1527" spans="1:6">
      <c r="A1527" s="28">
        <v>43530</v>
      </c>
      <c r="B1527" s="30">
        <v>3903.94</v>
      </c>
      <c r="C1527" s="30">
        <v>12.5</v>
      </c>
      <c r="D1527" s="31">
        <v>6071846049920</v>
      </c>
      <c r="E1527" s="30">
        <f t="shared" si="46"/>
        <v>4.14136150816097E-5</v>
      </c>
      <c r="F1527" s="30">
        <f t="shared" si="47"/>
        <v>0.16167626846169939</v>
      </c>
    </row>
    <row r="1528" spans="1:6">
      <c r="A1528" s="28">
        <v>43531</v>
      </c>
      <c r="B1528" s="30">
        <v>3911.48</v>
      </c>
      <c r="C1528" s="30">
        <v>12.5</v>
      </c>
      <c r="D1528" s="31">
        <v>6071846049920</v>
      </c>
      <c r="E1528" s="30">
        <f t="shared" si="46"/>
        <v>4.14136150816097E-5</v>
      </c>
      <c r="F1528" s="30">
        <f t="shared" si="47"/>
        <v>0.16198852711941472</v>
      </c>
    </row>
    <row r="1529" spans="1:6">
      <c r="A1529" s="28">
        <v>43532</v>
      </c>
      <c r="B1529" s="30">
        <v>3901.13</v>
      </c>
      <c r="C1529" s="30">
        <v>12.5</v>
      </c>
      <c r="D1529" s="31">
        <v>6071846049920</v>
      </c>
      <c r="E1529" s="30">
        <f t="shared" si="46"/>
        <v>4.14136150816097E-5</v>
      </c>
      <c r="F1529" s="30">
        <f t="shared" si="47"/>
        <v>0.16155989620332006</v>
      </c>
    </row>
    <row r="1530" spans="1:6">
      <c r="A1530" s="28">
        <v>43533</v>
      </c>
      <c r="B1530" s="30">
        <v>3963.31</v>
      </c>
      <c r="C1530" s="30">
        <v>12.5</v>
      </c>
      <c r="D1530" s="31">
        <v>6071846049920</v>
      </c>
      <c r="E1530" s="30">
        <f t="shared" si="46"/>
        <v>4.14136150816097E-5</v>
      </c>
      <c r="F1530" s="30">
        <f t="shared" si="47"/>
        <v>0.16413499478909455</v>
      </c>
    </row>
    <row r="1531" spans="1:6">
      <c r="A1531" s="28">
        <v>43534</v>
      </c>
      <c r="B1531" s="30">
        <v>3951.6</v>
      </c>
      <c r="C1531" s="30">
        <v>12.5</v>
      </c>
      <c r="D1531" s="31">
        <v>6071846049920</v>
      </c>
      <c r="E1531" s="30">
        <f t="shared" si="46"/>
        <v>4.14136150816097E-5</v>
      </c>
      <c r="F1531" s="30">
        <f t="shared" si="47"/>
        <v>0.16365004135648889</v>
      </c>
    </row>
    <row r="1532" spans="1:6">
      <c r="A1532" s="28">
        <v>43535</v>
      </c>
      <c r="B1532" s="30">
        <v>3905.23</v>
      </c>
      <c r="C1532" s="30">
        <v>12.5</v>
      </c>
      <c r="D1532" s="31">
        <v>6068891541676</v>
      </c>
      <c r="E1532" s="30">
        <f t="shared" si="46"/>
        <v>4.1433776402063728E-5</v>
      </c>
      <c r="F1532" s="30">
        <f t="shared" si="47"/>
        <v>0.16180842661863135</v>
      </c>
    </row>
    <row r="1533" spans="1:6">
      <c r="A1533" s="28">
        <v>43536</v>
      </c>
      <c r="B1533" s="30">
        <v>3909.16</v>
      </c>
      <c r="C1533" s="30">
        <v>12.5</v>
      </c>
      <c r="D1533" s="31">
        <v>6068891541676</v>
      </c>
      <c r="E1533" s="30">
        <f t="shared" si="46"/>
        <v>4.1433776402063728E-5</v>
      </c>
      <c r="F1533" s="30">
        <f t="shared" si="47"/>
        <v>0.16197126135989143</v>
      </c>
    </row>
    <row r="1534" spans="1:6">
      <c r="A1534" s="28">
        <v>43537</v>
      </c>
      <c r="B1534" s="30">
        <v>3906.72</v>
      </c>
      <c r="C1534" s="30">
        <v>12.5</v>
      </c>
      <c r="D1534" s="31">
        <v>6068891541676</v>
      </c>
      <c r="E1534" s="30">
        <f t="shared" si="46"/>
        <v>4.1433776402063728E-5</v>
      </c>
      <c r="F1534" s="30">
        <f t="shared" si="47"/>
        <v>0.16187016294547041</v>
      </c>
    </row>
    <row r="1535" spans="1:6">
      <c r="A1535" s="28">
        <v>43538</v>
      </c>
      <c r="B1535" s="30">
        <v>3924.37</v>
      </c>
      <c r="C1535" s="30">
        <v>12.5</v>
      </c>
      <c r="D1535" s="31">
        <v>6068891541676</v>
      </c>
      <c r="E1535" s="30">
        <f t="shared" si="46"/>
        <v>4.1433776402063728E-5</v>
      </c>
      <c r="F1535" s="30">
        <f t="shared" si="47"/>
        <v>0.16260146909896683</v>
      </c>
    </row>
    <row r="1536" spans="1:6">
      <c r="A1536" s="28">
        <v>43539</v>
      </c>
      <c r="B1536" s="30">
        <v>3960.91</v>
      </c>
      <c r="C1536" s="30">
        <v>12.5</v>
      </c>
      <c r="D1536" s="31">
        <v>6068891541676</v>
      </c>
      <c r="E1536" s="30">
        <f t="shared" si="46"/>
        <v>4.1433776402063728E-5</v>
      </c>
      <c r="F1536" s="30">
        <f t="shared" si="47"/>
        <v>0.16411545928869822</v>
      </c>
    </row>
    <row r="1537" spans="1:6">
      <c r="A1537" s="28">
        <v>43540</v>
      </c>
      <c r="B1537" s="30">
        <v>4048.73</v>
      </c>
      <c r="C1537" s="30">
        <v>12.5</v>
      </c>
      <c r="D1537" s="31">
        <v>6068891541676</v>
      </c>
      <c r="E1537" s="30">
        <f t="shared" si="46"/>
        <v>4.1433776402063728E-5</v>
      </c>
      <c r="F1537" s="30">
        <f t="shared" si="47"/>
        <v>0.16775417353232747</v>
      </c>
    </row>
    <row r="1538" spans="1:6">
      <c r="A1538" s="28">
        <v>43541</v>
      </c>
      <c r="B1538" s="30">
        <v>4025.23</v>
      </c>
      <c r="C1538" s="30">
        <v>12.5</v>
      </c>
      <c r="D1538" s="31">
        <v>6068891541676</v>
      </c>
      <c r="E1538" s="30">
        <f t="shared" ref="E1538:E1601" si="48">1000000000000*C1538*24*60*60/(D1538*POWER(2,32))</f>
        <v>4.1433776402063728E-5</v>
      </c>
      <c r="F1538" s="30">
        <f t="shared" ref="F1538:F1601" si="49">E1538*B1538</f>
        <v>0.16678047978687899</v>
      </c>
    </row>
    <row r="1539" spans="1:6">
      <c r="A1539" s="28">
        <v>43542</v>
      </c>
      <c r="B1539" s="30">
        <v>4032.51</v>
      </c>
      <c r="C1539" s="30">
        <v>12.5</v>
      </c>
      <c r="D1539" s="31">
        <v>6068891541676</v>
      </c>
      <c r="E1539" s="30">
        <f t="shared" si="48"/>
        <v>4.1433776402063728E-5</v>
      </c>
      <c r="F1539" s="30">
        <f t="shared" si="49"/>
        <v>0.16708211767908601</v>
      </c>
    </row>
    <row r="1540" spans="1:6">
      <c r="A1540" s="28">
        <v>43543</v>
      </c>
      <c r="B1540" s="30">
        <v>4071.19</v>
      </c>
      <c r="C1540" s="30">
        <v>12.5</v>
      </c>
      <c r="D1540" s="31">
        <v>6068891541676</v>
      </c>
      <c r="E1540" s="30">
        <f t="shared" si="48"/>
        <v>4.1433776402063728E-5</v>
      </c>
      <c r="F1540" s="30">
        <f t="shared" si="49"/>
        <v>0.16868477615031782</v>
      </c>
    </row>
    <row r="1541" spans="1:6">
      <c r="A1541" s="28">
        <v>43544</v>
      </c>
      <c r="B1541" s="30">
        <v>4087.48</v>
      </c>
      <c r="C1541" s="30">
        <v>12.5</v>
      </c>
      <c r="D1541" s="31">
        <v>6068891541676</v>
      </c>
      <c r="E1541" s="30">
        <f t="shared" si="48"/>
        <v>4.1433776402063728E-5</v>
      </c>
      <c r="F1541" s="30">
        <f t="shared" si="49"/>
        <v>0.16935973236790744</v>
      </c>
    </row>
    <row r="1542" spans="1:6">
      <c r="A1542" s="28">
        <v>43545</v>
      </c>
      <c r="B1542" s="30">
        <v>4029.33</v>
      </c>
      <c r="C1542" s="30">
        <v>12.5</v>
      </c>
      <c r="D1542" s="31">
        <v>6068891541676</v>
      </c>
      <c r="E1542" s="30">
        <f t="shared" si="48"/>
        <v>4.1433776402063728E-5</v>
      </c>
      <c r="F1542" s="30">
        <f t="shared" si="49"/>
        <v>0.16695035827012744</v>
      </c>
    </row>
    <row r="1543" spans="1:6">
      <c r="A1543" s="28">
        <v>43546</v>
      </c>
      <c r="B1543" s="30">
        <v>4023.97</v>
      </c>
      <c r="C1543" s="30">
        <v>12.5</v>
      </c>
      <c r="D1543" s="31">
        <v>6068891541676</v>
      </c>
      <c r="E1543" s="30">
        <f t="shared" si="48"/>
        <v>4.1433776402063728E-5</v>
      </c>
      <c r="F1543" s="30">
        <f t="shared" si="49"/>
        <v>0.16672827322861236</v>
      </c>
    </row>
    <row r="1544" spans="1:6">
      <c r="A1544" s="28">
        <v>43547</v>
      </c>
      <c r="B1544" s="30">
        <v>4035.83</v>
      </c>
      <c r="C1544" s="30">
        <v>12.5</v>
      </c>
      <c r="D1544" s="31">
        <v>6068891541676</v>
      </c>
      <c r="E1544" s="30">
        <f t="shared" si="48"/>
        <v>4.1433776402063728E-5</v>
      </c>
      <c r="F1544" s="30">
        <f t="shared" si="49"/>
        <v>0.16721967781674085</v>
      </c>
    </row>
    <row r="1545" spans="1:6">
      <c r="A1545" s="28">
        <v>43548</v>
      </c>
      <c r="B1545" s="30">
        <v>4022.17</v>
      </c>
      <c r="C1545" s="30">
        <v>12.5</v>
      </c>
      <c r="D1545" s="31">
        <v>6379265451411</v>
      </c>
      <c r="E1545" s="30">
        <f t="shared" si="48"/>
        <v>3.9417876095838053E-5</v>
      </c>
      <c r="F1545" s="30">
        <f t="shared" si="49"/>
        <v>0.15854539869639694</v>
      </c>
    </row>
    <row r="1546" spans="1:6">
      <c r="A1546" s="28">
        <v>43549</v>
      </c>
      <c r="B1546" s="30">
        <v>3963.07</v>
      </c>
      <c r="C1546" s="30">
        <v>12.5</v>
      </c>
      <c r="D1546" s="31">
        <v>6379265451411</v>
      </c>
      <c r="E1546" s="30">
        <f t="shared" si="48"/>
        <v>3.9417876095838053E-5</v>
      </c>
      <c r="F1546" s="30">
        <f t="shared" si="49"/>
        <v>0.15621580221913292</v>
      </c>
    </row>
    <row r="1547" spans="1:6">
      <c r="A1547" s="28">
        <v>43550</v>
      </c>
      <c r="B1547" s="30">
        <v>3985.08</v>
      </c>
      <c r="C1547" s="30">
        <v>12.5</v>
      </c>
      <c r="D1547" s="31">
        <v>6379265451411</v>
      </c>
      <c r="E1547" s="30">
        <f t="shared" si="48"/>
        <v>3.9417876095838053E-5</v>
      </c>
      <c r="F1547" s="30">
        <f t="shared" si="49"/>
        <v>0.1570833896720023</v>
      </c>
    </row>
    <row r="1548" spans="1:6">
      <c r="A1548" s="28">
        <v>43551</v>
      </c>
      <c r="B1548" s="30">
        <v>4087.07</v>
      </c>
      <c r="C1548" s="30">
        <v>12.5</v>
      </c>
      <c r="D1548" s="31">
        <v>6379265451411</v>
      </c>
      <c r="E1548" s="30">
        <f t="shared" si="48"/>
        <v>3.9417876095838053E-5</v>
      </c>
      <c r="F1548" s="30">
        <f t="shared" si="49"/>
        <v>0.16110361885501684</v>
      </c>
    </row>
    <row r="1549" spans="1:6">
      <c r="A1549" s="28">
        <v>43552</v>
      </c>
      <c r="B1549" s="30">
        <v>4069.11</v>
      </c>
      <c r="C1549" s="30">
        <v>12.5</v>
      </c>
      <c r="D1549" s="31">
        <v>6379265451411</v>
      </c>
      <c r="E1549" s="30">
        <f t="shared" si="48"/>
        <v>3.9417876095838053E-5</v>
      </c>
      <c r="F1549" s="30">
        <f t="shared" si="49"/>
        <v>0.16039567380033559</v>
      </c>
    </row>
    <row r="1550" spans="1:6">
      <c r="A1550" s="28">
        <v>43553</v>
      </c>
      <c r="B1550" s="30">
        <v>4098.37</v>
      </c>
      <c r="C1550" s="30">
        <v>12.5</v>
      </c>
      <c r="D1550" s="31">
        <v>6379265451411</v>
      </c>
      <c r="E1550" s="30">
        <f t="shared" si="48"/>
        <v>3.9417876095838053E-5</v>
      </c>
      <c r="F1550" s="30">
        <f t="shared" si="49"/>
        <v>0.16154904085489979</v>
      </c>
    </row>
    <row r="1551" spans="1:6">
      <c r="A1551" s="28">
        <v>43554</v>
      </c>
      <c r="B1551" s="30">
        <v>4106.66</v>
      </c>
      <c r="C1551" s="30">
        <v>12.5</v>
      </c>
      <c r="D1551" s="31">
        <v>6379265451411</v>
      </c>
      <c r="E1551" s="30">
        <f t="shared" si="48"/>
        <v>3.9417876095838053E-5</v>
      </c>
      <c r="F1551" s="30">
        <f t="shared" si="49"/>
        <v>0.16187581504773429</v>
      </c>
    </row>
    <row r="1552" spans="1:6">
      <c r="A1552" s="28">
        <v>43555</v>
      </c>
      <c r="B1552" s="30">
        <v>4105.3999999999996</v>
      </c>
      <c r="C1552" s="30">
        <v>12.5</v>
      </c>
      <c r="D1552" s="31">
        <v>6379265451411</v>
      </c>
      <c r="E1552" s="30">
        <f t="shared" si="48"/>
        <v>3.9417876095838053E-5</v>
      </c>
      <c r="F1552" s="30">
        <f t="shared" si="49"/>
        <v>0.16182614852385352</v>
      </c>
    </row>
    <row r="1553" spans="1:6">
      <c r="A1553" s="28">
        <v>43556</v>
      </c>
      <c r="B1553" s="30">
        <v>4158.18</v>
      </c>
      <c r="C1553" s="30">
        <v>12.5</v>
      </c>
      <c r="D1553" s="31">
        <v>6379265451411</v>
      </c>
      <c r="E1553" s="30">
        <f t="shared" si="48"/>
        <v>3.9417876095838053E-5</v>
      </c>
      <c r="F1553" s="30">
        <f t="shared" si="49"/>
        <v>0.1639066240241919</v>
      </c>
    </row>
    <row r="1554" spans="1:6">
      <c r="A1554" s="28">
        <v>43557</v>
      </c>
      <c r="B1554" s="30">
        <v>4879.88</v>
      </c>
      <c r="C1554" s="30">
        <v>12.5</v>
      </c>
      <c r="D1554" s="31">
        <v>6379265451411</v>
      </c>
      <c r="E1554" s="30">
        <f t="shared" si="48"/>
        <v>3.9417876095838053E-5</v>
      </c>
      <c r="F1554" s="30">
        <f t="shared" si="49"/>
        <v>0.1923545052025582</v>
      </c>
    </row>
    <row r="1555" spans="1:6">
      <c r="A1555" s="28">
        <v>43558</v>
      </c>
      <c r="B1555" s="30">
        <v>4973.0200000000004</v>
      </c>
      <c r="C1555" s="30">
        <v>12.5</v>
      </c>
      <c r="D1555" s="31">
        <v>6379265451411</v>
      </c>
      <c r="E1555" s="30">
        <f t="shared" si="48"/>
        <v>3.9417876095838053E-5</v>
      </c>
      <c r="F1555" s="30">
        <f t="shared" si="49"/>
        <v>0.19602588618212458</v>
      </c>
    </row>
    <row r="1556" spans="1:6">
      <c r="A1556" s="28">
        <v>43559</v>
      </c>
      <c r="B1556" s="30">
        <v>4922.8</v>
      </c>
      <c r="C1556" s="30">
        <v>12.5</v>
      </c>
      <c r="D1556" s="31">
        <v>6379265451411</v>
      </c>
      <c r="E1556" s="30">
        <f t="shared" si="48"/>
        <v>3.9417876095838053E-5</v>
      </c>
      <c r="F1556" s="30">
        <f t="shared" si="49"/>
        <v>0.19404632044459158</v>
      </c>
    </row>
    <row r="1557" spans="1:6">
      <c r="A1557" s="28">
        <v>43560</v>
      </c>
      <c r="B1557" s="30">
        <v>5036.68</v>
      </c>
      <c r="C1557" s="30">
        <v>12.5</v>
      </c>
      <c r="D1557" s="31">
        <v>6379265451411</v>
      </c>
      <c r="E1557" s="30">
        <f t="shared" si="48"/>
        <v>3.9417876095838053E-5</v>
      </c>
      <c r="F1557" s="30">
        <f t="shared" si="49"/>
        <v>0.19853522817438563</v>
      </c>
    </row>
    <row r="1558" spans="1:6">
      <c r="A1558" s="28">
        <v>43561</v>
      </c>
      <c r="B1558" s="30">
        <v>5059.82</v>
      </c>
      <c r="C1558" s="30">
        <v>12.5</v>
      </c>
      <c r="D1558" s="31">
        <v>6379265451411</v>
      </c>
      <c r="E1558" s="30">
        <f t="shared" si="48"/>
        <v>3.9417876095838053E-5</v>
      </c>
      <c r="F1558" s="30">
        <f t="shared" si="49"/>
        <v>0.19944735782724329</v>
      </c>
    </row>
    <row r="1559" spans="1:6">
      <c r="A1559" s="28">
        <v>43562</v>
      </c>
      <c r="B1559" s="30">
        <v>5198.8999999999996</v>
      </c>
      <c r="C1559" s="30">
        <v>12.5</v>
      </c>
      <c r="D1559" s="31">
        <v>6393023717201</v>
      </c>
      <c r="E1559" s="30">
        <f t="shared" si="48"/>
        <v>3.933304587461665E-5</v>
      </c>
      <c r="F1559" s="30">
        <f t="shared" si="49"/>
        <v>0.20448857219754449</v>
      </c>
    </row>
    <row r="1560" spans="1:6">
      <c r="A1560" s="28">
        <v>43563</v>
      </c>
      <c r="B1560" s="30">
        <v>5289.77</v>
      </c>
      <c r="C1560" s="30">
        <v>12.5</v>
      </c>
      <c r="D1560" s="31">
        <v>6393023717201</v>
      </c>
      <c r="E1560" s="30">
        <f t="shared" si="48"/>
        <v>3.933304587461665E-5</v>
      </c>
      <c r="F1560" s="30">
        <f t="shared" si="49"/>
        <v>0.20806276607617094</v>
      </c>
    </row>
    <row r="1561" spans="1:6">
      <c r="A1561" s="28">
        <v>43564</v>
      </c>
      <c r="B1561" s="30">
        <v>5204.96</v>
      </c>
      <c r="C1561" s="30">
        <v>12.5</v>
      </c>
      <c r="D1561" s="31">
        <v>6393023717201</v>
      </c>
      <c r="E1561" s="30">
        <f t="shared" si="48"/>
        <v>3.933304587461665E-5</v>
      </c>
      <c r="F1561" s="30">
        <f t="shared" si="49"/>
        <v>0.20472693045554469</v>
      </c>
    </row>
    <row r="1562" spans="1:6">
      <c r="A1562" s="28">
        <v>43565</v>
      </c>
      <c r="B1562" s="30">
        <v>5324.55</v>
      </c>
      <c r="C1562" s="30">
        <v>12.5</v>
      </c>
      <c r="D1562" s="31">
        <v>6393023717201</v>
      </c>
      <c r="E1562" s="30">
        <f t="shared" si="48"/>
        <v>3.933304587461665E-5</v>
      </c>
      <c r="F1562" s="30">
        <f t="shared" si="49"/>
        <v>0.20943076941169009</v>
      </c>
    </row>
    <row r="1563" spans="1:6">
      <c r="A1563" s="28">
        <v>43566</v>
      </c>
      <c r="B1563" s="30">
        <v>5064.49</v>
      </c>
      <c r="C1563" s="30">
        <v>12.5</v>
      </c>
      <c r="D1563" s="31">
        <v>6393023717201</v>
      </c>
      <c r="E1563" s="30">
        <f t="shared" si="48"/>
        <v>3.933304587461665E-5</v>
      </c>
      <c r="F1563" s="30">
        <f t="shared" si="49"/>
        <v>0.19920181750153726</v>
      </c>
    </row>
    <row r="1564" spans="1:6">
      <c r="A1564" s="28">
        <v>43567</v>
      </c>
      <c r="B1564" s="30">
        <v>5089.54</v>
      </c>
      <c r="C1564" s="30">
        <v>12.5</v>
      </c>
      <c r="D1564" s="31">
        <v>6393023717201</v>
      </c>
      <c r="E1564" s="30">
        <f t="shared" si="48"/>
        <v>3.933304587461665E-5</v>
      </c>
      <c r="F1564" s="30">
        <f t="shared" si="49"/>
        <v>0.20018711030069641</v>
      </c>
    </row>
    <row r="1565" spans="1:6">
      <c r="A1565" s="28">
        <v>43568</v>
      </c>
      <c r="B1565" s="30">
        <v>5096.59</v>
      </c>
      <c r="C1565" s="30">
        <v>12.5</v>
      </c>
      <c r="D1565" s="31">
        <v>6393023717201</v>
      </c>
      <c r="E1565" s="30">
        <f t="shared" si="48"/>
        <v>3.933304587461665E-5</v>
      </c>
      <c r="F1565" s="30">
        <f t="shared" si="49"/>
        <v>0.20046440827411249</v>
      </c>
    </row>
    <row r="1566" spans="1:6">
      <c r="A1566" s="28">
        <v>43569</v>
      </c>
      <c r="B1566" s="30">
        <v>5167.72</v>
      </c>
      <c r="C1566" s="30">
        <v>12.5</v>
      </c>
      <c r="D1566" s="31">
        <v>6393023717201</v>
      </c>
      <c r="E1566" s="30">
        <f t="shared" si="48"/>
        <v>3.933304587461665E-5</v>
      </c>
      <c r="F1566" s="30">
        <f t="shared" si="49"/>
        <v>0.20326216782717396</v>
      </c>
    </row>
    <row r="1567" spans="1:6">
      <c r="A1567" s="28">
        <v>43570</v>
      </c>
      <c r="B1567" s="30">
        <v>5067.1099999999997</v>
      </c>
      <c r="C1567" s="30">
        <v>12.5</v>
      </c>
      <c r="D1567" s="31">
        <v>6393023717201</v>
      </c>
      <c r="E1567" s="30">
        <f t="shared" si="48"/>
        <v>3.933304587461665E-5</v>
      </c>
      <c r="F1567" s="30">
        <f t="shared" si="49"/>
        <v>0.19930487008172876</v>
      </c>
    </row>
    <row r="1568" spans="1:6">
      <c r="A1568" s="28">
        <v>43571</v>
      </c>
      <c r="B1568" s="30">
        <v>5235.5600000000004</v>
      </c>
      <c r="C1568" s="30">
        <v>12.5</v>
      </c>
      <c r="D1568" s="31">
        <v>6393023717201</v>
      </c>
      <c r="E1568" s="30">
        <f t="shared" si="48"/>
        <v>3.933304587461665E-5</v>
      </c>
      <c r="F1568" s="30">
        <f t="shared" si="49"/>
        <v>0.20593052165930797</v>
      </c>
    </row>
    <row r="1569" spans="1:6">
      <c r="A1569" s="28">
        <v>43572</v>
      </c>
      <c r="B1569" s="30">
        <v>5251.94</v>
      </c>
      <c r="C1569" s="30">
        <v>12.5</v>
      </c>
      <c r="D1569" s="31">
        <v>6393023717201</v>
      </c>
      <c r="E1569" s="30">
        <f t="shared" si="48"/>
        <v>3.933304587461665E-5</v>
      </c>
      <c r="F1569" s="30">
        <f t="shared" si="49"/>
        <v>0.20657479695073416</v>
      </c>
    </row>
    <row r="1570" spans="1:6">
      <c r="A1570" s="28">
        <v>43573</v>
      </c>
      <c r="B1570" s="30">
        <v>5298.39</v>
      </c>
      <c r="C1570" s="30">
        <v>12.5</v>
      </c>
      <c r="D1570" s="31">
        <v>6393023717201</v>
      </c>
      <c r="E1570" s="30">
        <f t="shared" si="48"/>
        <v>3.933304587461665E-5</v>
      </c>
      <c r="F1570" s="30">
        <f t="shared" si="49"/>
        <v>0.20840181693161014</v>
      </c>
    </row>
    <row r="1571" spans="1:6">
      <c r="A1571" s="28">
        <v>43574</v>
      </c>
      <c r="B1571" s="30">
        <v>5303.81</v>
      </c>
      <c r="C1571" s="30">
        <v>12.5</v>
      </c>
      <c r="D1571" s="31">
        <v>6393023717201</v>
      </c>
      <c r="E1571" s="30">
        <f t="shared" si="48"/>
        <v>3.933304587461665E-5</v>
      </c>
      <c r="F1571" s="30">
        <f t="shared" si="49"/>
        <v>0.20861500204025055</v>
      </c>
    </row>
    <row r="1572" spans="1:6">
      <c r="A1572" s="28">
        <v>43575</v>
      </c>
      <c r="B1572" s="30">
        <v>5337.89</v>
      </c>
      <c r="C1572" s="30">
        <v>12.5</v>
      </c>
      <c r="D1572" s="31">
        <v>6393023717201</v>
      </c>
      <c r="E1572" s="30">
        <f t="shared" si="48"/>
        <v>3.933304587461665E-5</v>
      </c>
      <c r="F1572" s="30">
        <f t="shared" si="49"/>
        <v>0.20995547224365749</v>
      </c>
    </row>
    <row r="1573" spans="1:6">
      <c r="A1573" s="28">
        <v>43576</v>
      </c>
      <c r="B1573" s="30">
        <v>5314.53</v>
      </c>
      <c r="C1573" s="30">
        <v>12.5</v>
      </c>
      <c r="D1573" s="31">
        <v>6353030562983</v>
      </c>
      <c r="E1573" s="30">
        <f t="shared" si="48"/>
        <v>3.9580652517451466E-5</v>
      </c>
      <c r="F1573" s="30">
        <f t="shared" si="49"/>
        <v>0.21035256522357132</v>
      </c>
    </row>
    <row r="1574" spans="1:6">
      <c r="A1574" s="28">
        <v>43577</v>
      </c>
      <c r="B1574" s="30">
        <v>5399.37</v>
      </c>
      <c r="C1574" s="30">
        <v>12.5</v>
      </c>
      <c r="D1574" s="31">
        <v>6353030562983</v>
      </c>
      <c r="E1574" s="30">
        <f t="shared" si="48"/>
        <v>3.9580652517451466E-5</v>
      </c>
      <c r="F1574" s="30">
        <f t="shared" si="49"/>
        <v>0.21371058778315191</v>
      </c>
    </row>
    <row r="1575" spans="1:6">
      <c r="A1575" s="28">
        <v>43578</v>
      </c>
      <c r="B1575" s="30">
        <v>5572.36</v>
      </c>
      <c r="C1575" s="30">
        <v>12.5</v>
      </c>
      <c r="D1575" s="31">
        <v>6353030562983</v>
      </c>
      <c r="E1575" s="30">
        <f t="shared" si="48"/>
        <v>3.9580652517451466E-5</v>
      </c>
      <c r="F1575" s="30">
        <f t="shared" si="49"/>
        <v>0.22055764486214585</v>
      </c>
    </row>
    <row r="1576" spans="1:6">
      <c r="A1576" s="28">
        <v>43579</v>
      </c>
      <c r="B1576" s="30">
        <v>5464.87</v>
      </c>
      <c r="C1576" s="30">
        <v>12.5</v>
      </c>
      <c r="D1576" s="31">
        <v>6353030562983</v>
      </c>
      <c r="E1576" s="30">
        <f t="shared" si="48"/>
        <v>3.9580652517451466E-5</v>
      </c>
      <c r="F1576" s="30">
        <f t="shared" si="49"/>
        <v>0.21630312052304498</v>
      </c>
    </row>
    <row r="1577" spans="1:6">
      <c r="A1577" s="28">
        <v>43580</v>
      </c>
      <c r="B1577" s="30">
        <v>5210.5200000000004</v>
      </c>
      <c r="C1577" s="30">
        <v>12.5</v>
      </c>
      <c r="D1577" s="31">
        <v>6353030562983</v>
      </c>
      <c r="E1577" s="30">
        <f t="shared" si="48"/>
        <v>3.9580652517451466E-5</v>
      </c>
      <c r="F1577" s="30">
        <f t="shared" si="49"/>
        <v>0.20623578155523123</v>
      </c>
    </row>
    <row r="1578" spans="1:6">
      <c r="A1578" s="28">
        <v>43581</v>
      </c>
      <c r="B1578" s="30">
        <v>5279.35</v>
      </c>
      <c r="C1578" s="30">
        <v>12.5</v>
      </c>
      <c r="D1578" s="31">
        <v>6353030562983</v>
      </c>
      <c r="E1578" s="30">
        <f t="shared" si="48"/>
        <v>3.9580652517451466E-5</v>
      </c>
      <c r="F1578" s="30">
        <f t="shared" si="49"/>
        <v>0.20896011786800742</v>
      </c>
    </row>
    <row r="1579" spans="1:6">
      <c r="A1579" s="28">
        <v>43582</v>
      </c>
      <c r="B1579" s="30">
        <v>5268.29</v>
      </c>
      <c r="C1579" s="30">
        <v>12.5</v>
      </c>
      <c r="D1579" s="31">
        <v>6353030562983</v>
      </c>
      <c r="E1579" s="30">
        <f t="shared" si="48"/>
        <v>3.9580652517451466E-5</v>
      </c>
      <c r="F1579" s="30">
        <f t="shared" si="49"/>
        <v>0.20852235585116438</v>
      </c>
    </row>
    <row r="1580" spans="1:6">
      <c r="A1580" s="28">
        <v>43583</v>
      </c>
      <c r="B1580" s="30">
        <v>5285.14</v>
      </c>
      <c r="C1580" s="30">
        <v>12.5</v>
      </c>
      <c r="D1580" s="31">
        <v>6353030562983</v>
      </c>
      <c r="E1580" s="30">
        <f t="shared" si="48"/>
        <v>3.9580652517451466E-5</v>
      </c>
      <c r="F1580" s="30">
        <f t="shared" si="49"/>
        <v>0.20918928984608345</v>
      </c>
    </row>
    <row r="1581" spans="1:6">
      <c r="A1581" s="28">
        <v>43584</v>
      </c>
      <c r="B1581" s="30">
        <v>5247.35</v>
      </c>
      <c r="C1581" s="30">
        <v>12.5</v>
      </c>
      <c r="D1581" s="31">
        <v>6353030562983</v>
      </c>
      <c r="E1581" s="30">
        <f t="shared" si="48"/>
        <v>3.9580652517451466E-5</v>
      </c>
      <c r="F1581" s="30">
        <f t="shared" si="49"/>
        <v>0.20769353698744897</v>
      </c>
    </row>
    <row r="1582" spans="1:6">
      <c r="A1582" s="28">
        <v>43585</v>
      </c>
      <c r="B1582" s="30">
        <v>5350.73</v>
      </c>
      <c r="C1582" s="30">
        <v>12.5</v>
      </c>
      <c r="D1582" s="31">
        <v>6353030562983</v>
      </c>
      <c r="E1582" s="30">
        <f t="shared" si="48"/>
        <v>3.9580652517451466E-5</v>
      </c>
      <c r="F1582" s="30">
        <f t="shared" si="49"/>
        <v>0.21178538484470308</v>
      </c>
    </row>
    <row r="1583" spans="1:6">
      <c r="A1583" s="28">
        <v>43586</v>
      </c>
      <c r="B1583" s="30">
        <v>5402.7</v>
      </c>
      <c r="C1583" s="30">
        <v>12.5</v>
      </c>
      <c r="D1583" s="31">
        <v>6353030562983</v>
      </c>
      <c r="E1583" s="30">
        <f t="shared" si="48"/>
        <v>3.9580652517451466E-5</v>
      </c>
      <c r="F1583" s="30">
        <f t="shared" si="49"/>
        <v>0.21384239135603503</v>
      </c>
    </row>
    <row r="1584" spans="1:6">
      <c r="A1584" s="28">
        <v>43587</v>
      </c>
      <c r="B1584" s="30">
        <v>5505.28</v>
      </c>
      <c r="C1584" s="30">
        <v>12.5</v>
      </c>
      <c r="D1584" s="31">
        <v>6353030562983</v>
      </c>
      <c r="E1584" s="30">
        <f t="shared" si="48"/>
        <v>3.9580652517451466E-5</v>
      </c>
      <c r="F1584" s="30">
        <f t="shared" si="49"/>
        <v>0.21790257469127519</v>
      </c>
    </row>
    <row r="1585" spans="1:6">
      <c r="A1585" s="28">
        <v>43588</v>
      </c>
      <c r="B1585" s="30">
        <v>5768.29</v>
      </c>
      <c r="C1585" s="30">
        <v>12.5</v>
      </c>
      <c r="D1585" s="31">
        <v>6353030562983</v>
      </c>
      <c r="E1585" s="30">
        <f t="shared" si="48"/>
        <v>3.9580652517451466E-5</v>
      </c>
      <c r="F1585" s="30">
        <f t="shared" si="49"/>
        <v>0.22831268210989011</v>
      </c>
    </row>
    <row r="1586" spans="1:6">
      <c r="A1586" s="28">
        <v>43589</v>
      </c>
      <c r="B1586" s="30">
        <v>5831.17</v>
      </c>
      <c r="C1586" s="30">
        <v>12.5</v>
      </c>
      <c r="D1586" s="31">
        <v>6702169884349</v>
      </c>
      <c r="E1586" s="30">
        <f t="shared" si="48"/>
        <v>3.7518758772943866E-5</v>
      </c>
      <c r="F1586" s="30">
        <f t="shared" si="49"/>
        <v>0.21877826059402708</v>
      </c>
    </row>
    <row r="1587" spans="1:6">
      <c r="A1587" s="28">
        <v>43590</v>
      </c>
      <c r="B1587" s="30">
        <v>5795.71</v>
      </c>
      <c r="C1587" s="30">
        <v>12.5</v>
      </c>
      <c r="D1587" s="31">
        <v>6702169884349</v>
      </c>
      <c r="E1587" s="30">
        <f t="shared" si="48"/>
        <v>3.7518758772943866E-5</v>
      </c>
      <c r="F1587" s="30">
        <f t="shared" si="49"/>
        <v>0.21744784540793849</v>
      </c>
    </row>
    <row r="1588" spans="1:6">
      <c r="A1588" s="28">
        <v>43591</v>
      </c>
      <c r="B1588" s="30">
        <v>5746.81</v>
      </c>
      <c r="C1588" s="30">
        <v>12.5</v>
      </c>
      <c r="D1588" s="31">
        <v>6702169884349</v>
      </c>
      <c r="E1588" s="30">
        <f t="shared" si="48"/>
        <v>3.7518758772943866E-5</v>
      </c>
      <c r="F1588" s="30">
        <f t="shared" si="49"/>
        <v>0.21561317810394154</v>
      </c>
    </row>
    <row r="1589" spans="1:6">
      <c r="A1589" s="28">
        <v>43592</v>
      </c>
      <c r="B1589" s="30">
        <v>5829.5</v>
      </c>
      <c r="C1589" s="30">
        <v>12.5</v>
      </c>
      <c r="D1589" s="31">
        <v>6702169884349</v>
      </c>
      <c r="E1589" s="30">
        <f t="shared" si="48"/>
        <v>3.7518758772943866E-5</v>
      </c>
      <c r="F1589" s="30">
        <f t="shared" si="49"/>
        <v>0.21871560426687625</v>
      </c>
    </row>
    <row r="1590" spans="1:6">
      <c r="A1590" s="28">
        <v>43593</v>
      </c>
      <c r="B1590" s="30">
        <v>5982.46</v>
      </c>
      <c r="C1590" s="30">
        <v>12.5</v>
      </c>
      <c r="D1590" s="31">
        <v>6702169884349</v>
      </c>
      <c r="E1590" s="30">
        <f t="shared" si="48"/>
        <v>3.7518758772943866E-5</v>
      </c>
      <c r="F1590" s="30">
        <f t="shared" si="49"/>
        <v>0.22445447360878576</v>
      </c>
    </row>
    <row r="1591" spans="1:6">
      <c r="A1591" s="28">
        <v>43594</v>
      </c>
      <c r="B1591" s="30">
        <v>6174.53</v>
      </c>
      <c r="C1591" s="30">
        <v>12.5</v>
      </c>
      <c r="D1591" s="31">
        <v>6702169884349</v>
      </c>
      <c r="E1591" s="30">
        <f t="shared" si="48"/>
        <v>3.7518758772943866E-5</v>
      </c>
      <c r="F1591" s="30">
        <f t="shared" si="49"/>
        <v>0.23166070160630509</v>
      </c>
    </row>
    <row r="1592" spans="1:6">
      <c r="A1592" s="28">
        <v>43595</v>
      </c>
      <c r="B1592" s="30">
        <v>6378.85</v>
      </c>
      <c r="C1592" s="30">
        <v>12.5</v>
      </c>
      <c r="D1592" s="31">
        <v>6702169884349</v>
      </c>
      <c r="E1592" s="30">
        <f t="shared" si="48"/>
        <v>3.7518758772943866E-5</v>
      </c>
      <c r="F1592" s="30">
        <f t="shared" si="49"/>
        <v>0.23932653439879298</v>
      </c>
    </row>
    <row r="1593" spans="1:6">
      <c r="A1593" s="28">
        <v>43596</v>
      </c>
      <c r="B1593" s="30">
        <v>7204.77</v>
      </c>
      <c r="C1593" s="30">
        <v>12.5</v>
      </c>
      <c r="D1593" s="31">
        <v>6702169884349</v>
      </c>
      <c r="E1593" s="30">
        <f t="shared" si="48"/>
        <v>3.7518758772943866E-5</v>
      </c>
      <c r="F1593" s="30">
        <f t="shared" si="49"/>
        <v>0.27031402764454276</v>
      </c>
    </row>
    <row r="1594" spans="1:6">
      <c r="A1594" s="28">
        <v>43597</v>
      </c>
      <c r="B1594" s="30">
        <v>6972.37</v>
      </c>
      <c r="C1594" s="30">
        <v>12.5</v>
      </c>
      <c r="D1594" s="31">
        <v>6702169884349</v>
      </c>
      <c r="E1594" s="30">
        <f t="shared" si="48"/>
        <v>3.7518758772943866E-5</v>
      </c>
      <c r="F1594" s="30">
        <f t="shared" si="49"/>
        <v>0.26159466810571064</v>
      </c>
    </row>
    <row r="1595" spans="1:6">
      <c r="A1595" s="28">
        <v>43598</v>
      </c>
      <c r="B1595" s="30">
        <v>7814.92</v>
      </c>
      <c r="C1595" s="30">
        <v>12.5</v>
      </c>
      <c r="D1595" s="31">
        <v>6702169884349</v>
      </c>
      <c r="E1595" s="30">
        <f t="shared" si="48"/>
        <v>3.7518758772943866E-5</v>
      </c>
      <c r="F1595" s="30">
        <f t="shared" si="49"/>
        <v>0.2932060983098545</v>
      </c>
    </row>
    <row r="1596" spans="1:6">
      <c r="A1596" s="28">
        <v>43599</v>
      </c>
      <c r="B1596" s="30">
        <v>7994.42</v>
      </c>
      <c r="C1596" s="30">
        <v>12.5</v>
      </c>
      <c r="D1596" s="31">
        <v>6702169884349</v>
      </c>
      <c r="E1596" s="30">
        <f t="shared" si="48"/>
        <v>3.7518758772943866E-5</v>
      </c>
      <c r="F1596" s="30">
        <f t="shared" si="49"/>
        <v>0.29994071550959789</v>
      </c>
    </row>
    <row r="1597" spans="1:6">
      <c r="A1597" s="28">
        <v>43600</v>
      </c>
      <c r="B1597" s="30">
        <v>8205.17</v>
      </c>
      <c r="C1597" s="30">
        <v>12.5</v>
      </c>
      <c r="D1597" s="31">
        <v>6702169884349</v>
      </c>
      <c r="E1597" s="30">
        <f t="shared" si="48"/>
        <v>3.7518758772943866E-5</v>
      </c>
      <c r="F1597" s="30">
        <f t="shared" si="49"/>
        <v>0.30784779392099582</v>
      </c>
    </row>
    <row r="1598" spans="1:6">
      <c r="A1598" s="28">
        <v>43601</v>
      </c>
      <c r="B1598" s="30">
        <v>7884.91</v>
      </c>
      <c r="C1598" s="30">
        <v>12.5</v>
      </c>
      <c r="D1598" s="31">
        <v>6702169884349</v>
      </c>
      <c r="E1598" s="30">
        <f t="shared" si="48"/>
        <v>3.7518758772943866E-5</v>
      </c>
      <c r="F1598" s="30">
        <f t="shared" si="49"/>
        <v>0.29583203623637283</v>
      </c>
    </row>
    <row r="1599" spans="1:6">
      <c r="A1599" s="28">
        <v>43602</v>
      </c>
      <c r="B1599" s="30">
        <v>7343.9</v>
      </c>
      <c r="C1599" s="30">
        <v>12.5</v>
      </c>
      <c r="D1599" s="31">
        <v>6702169884349</v>
      </c>
      <c r="E1599" s="30">
        <f t="shared" si="48"/>
        <v>3.7518758772943866E-5</v>
      </c>
      <c r="F1599" s="30">
        <f t="shared" si="49"/>
        <v>0.27553401255262244</v>
      </c>
    </row>
    <row r="1600" spans="1:6">
      <c r="A1600" s="28">
        <v>43603</v>
      </c>
      <c r="B1600" s="30">
        <v>7271.21</v>
      </c>
      <c r="C1600" s="30">
        <v>12.5</v>
      </c>
      <c r="D1600" s="31">
        <v>6704632680587</v>
      </c>
      <c r="E1600" s="30">
        <f t="shared" si="48"/>
        <v>3.7504977099530496E-5</v>
      </c>
      <c r="F1600" s="30">
        <f t="shared" si="49"/>
        <v>0.27270656453587716</v>
      </c>
    </row>
    <row r="1601" spans="1:6">
      <c r="A1601" s="28">
        <v>43604</v>
      </c>
      <c r="B1601" s="30">
        <v>8197.69</v>
      </c>
      <c r="C1601" s="30">
        <v>12.5</v>
      </c>
      <c r="D1601" s="31">
        <v>6704632680587</v>
      </c>
      <c r="E1601" s="30">
        <f t="shared" si="48"/>
        <v>3.7504977099530496E-5</v>
      </c>
      <c r="F1601" s="30">
        <f t="shared" si="49"/>
        <v>0.30745417571905015</v>
      </c>
    </row>
    <row r="1602" spans="1:6">
      <c r="A1602" s="28">
        <v>43605</v>
      </c>
      <c r="B1602" s="30">
        <v>7978.31</v>
      </c>
      <c r="C1602" s="30">
        <v>12.5</v>
      </c>
      <c r="D1602" s="31">
        <v>6704632680587</v>
      </c>
      <c r="E1602" s="30">
        <f t="shared" ref="E1602:E1665" si="50">1000000000000*C1602*24*60*60/(D1602*POWER(2,32))</f>
        <v>3.7504977099530496E-5</v>
      </c>
      <c r="F1602" s="30">
        <f t="shared" ref="F1602:F1665" si="51">E1602*B1602</f>
        <v>0.29922633384295516</v>
      </c>
    </row>
    <row r="1603" spans="1:6">
      <c r="A1603" s="28">
        <v>43606</v>
      </c>
      <c r="B1603" s="30">
        <v>7963.33</v>
      </c>
      <c r="C1603" s="30">
        <v>12.5</v>
      </c>
      <c r="D1603" s="31">
        <v>6704632680587</v>
      </c>
      <c r="E1603" s="30">
        <f t="shared" si="50"/>
        <v>3.7504977099530496E-5</v>
      </c>
      <c r="F1603" s="30">
        <f t="shared" si="51"/>
        <v>0.29866450928600419</v>
      </c>
    </row>
    <row r="1604" spans="1:6">
      <c r="A1604" s="28">
        <v>43607</v>
      </c>
      <c r="B1604" s="30">
        <v>7680.07</v>
      </c>
      <c r="C1604" s="30">
        <v>12.5</v>
      </c>
      <c r="D1604" s="31">
        <v>6704632680587</v>
      </c>
      <c r="E1604" s="30">
        <f t="shared" si="50"/>
        <v>3.7504977099530496E-5</v>
      </c>
      <c r="F1604" s="30">
        <f t="shared" si="51"/>
        <v>0.28804084947279118</v>
      </c>
    </row>
    <row r="1605" spans="1:6">
      <c r="A1605" s="28">
        <v>43608</v>
      </c>
      <c r="B1605" s="30">
        <v>7881.85</v>
      </c>
      <c r="C1605" s="30">
        <v>12.5</v>
      </c>
      <c r="D1605" s="31">
        <v>6704632680587</v>
      </c>
      <c r="E1605" s="30">
        <f t="shared" si="50"/>
        <v>3.7504977099530496E-5</v>
      </c>
      <c r="F1605" s="30">
        <f t="shared" si="51"/>
        <v>0.29560860375193443</v>
      </c>
    </row>
    <row r="1606" spans="1:6">
      <c r="A1606" s="28">
        <v>43609</v>
      </c>
      <c r="B1606" s="30">
        <v>7987.37</v>
      </c>
      <c r="C1606" s="30">
        <v>12.5</v>
      </c>
      <c r="D1606" s="31">
        <v>6704632680587</v>
      </c>
      <c r="E1606" s="30">
        <f t="shared" si="50"/>
        <v>3.7504977099530496E-5</v>
      </c>
      <c r="F1606" s="30">
        <f t="shared" si="51"/>
        <v>0.29956612893547691</v>
      </c>
    </row>
    <row r="1607" spans="1:6">
      <c r="A1607" s="28">
        <v>43610</v>
      </c>
      <c r="B1607" s="30">
        <v>8052.54</v>
      </c>
      <c r="C1607" s="30">
        <v>12.5</v>
      </c>
      <c r="D1607" s="31">
        <v>6704632680587</v>
      </c>
      <c r="E1607" s="30">
        <f t="shared" si="50"/>
        <v>3.7504977099530496E-5</v>
      </c>
      <c r="F1607" s="30">
        <f t="shared" si="51"/>
        <v>0.3020103282930533</v>
      </c>
    </row>
    <row r="1608" spans="1:6">
      <c r="A1608" s="28">
        <v>43611</v>
      </c>
      <c r="B1608" s="30">
        <v>8673.2199999999993</v>
      </c>
      <c r="C1608" s="30">
        <v>12.5</v>
      </c>
      <c r="D1608" s="31">
        <v>6704632680587</v>
      </c>
      <c r="E1608" s="30">
        <f t="shared" si="50"/>
        <v>3.7504977099530496E-5</v>
      </c>
      <c r="F1608" s="30">
        <f t="shared" si="51"/>
        <v>0.32528891747918987</v>
      </c>
    </row>
    <row r="1609" spans="1:6">
      <c r="A1609" s="28">
        <v>43612</v>
      </c>
      <c r="B1609" s="30">
        <v>8805.7800000000007</v>
      </c>
      <c r="C1609" s="30">
        <v>12.5</v>
      </c>
      <c r="D1609" s="31">
        <v>6704632680587</v>
      </c>
      <c r="E1609" s="30">
        <f t="shared" si="50"/>
        <v>3.7504977099530496E-5</v>
      </c>
      <c r="F1609" s="30">
        <f t="shared" si="51"/>
        <v>0.33026057724350366</v>
      </c>
    </row>
    <row r="1610" spans="1:6">
      <c r="A1610" s="28">
        <v>43613</v>
      </c>
      <c r="B1610" s="30">
        <v>8719.9599999999991</v>
      </c>
      <c r="C1610" s="30">
        <v>12.5</v>
      </c>
      <c r="D1610" s="31">
        <v>6704632680587</v>
      </c>
      <c r="E1610" s="30">
        <f t="shared" si="50"/>
        <v>3.7504977099530496E-5</v>
      </c>
      <c r="F1610" s="30">
        <f t="shared" si="51"/>
        <v>0.32704190010882189</v>
      </c>
    </row>
    <row r="1611" spans="1:6">
      <c r="A1611" s="28">
        <v>43614</v>
      </c>
      <c r="B1611" s="30">
        <v>8659.49</v>
      </c>
      <c r="C1611" s="30">
        <v>12.5</v>
      </c>
      <c r="D1611" s="31">
        <v>6704632680587</v>
      </c>
      <c r="E1611" s="30">
        <f t="shared" si="50"/>
        <v>3.7504977099530496E-5</v>
      </c>
      <c r="F1611" s="30">
        <f t="shared" si="51"/>
        <v>0.32477397414361331</v>
      </c>
    </row>
    <row r="1612" spans="1:6">
      <c r="A1612" s="28">
        <v>43615</v>
      </c>
      <c r="B1612" s="30">
        <v>8319.4699999999993</v>
      </c>
      <c r="C1612" s="30">
        <v>12.5</v>
      </c>
      <c r="D1612" s="31">
        <v>6704632680587</v>
      </c>
      <c r="E1612" s="30">
        <f t="shared" si="50"/>
        <v>3.7504977099530496E-5</v>
      </c>
      <c r="F1612" s="30">
        <f t="shared" si="51"/>
        <v>0.31202153183023096</v>
      </c>
    </row>
    <row r="1613" spans="1:6">
      <c r="A1613" s="28">
        <v>43616</v>
      </c>
      <c r="B1613" s="30">
        <v>8574.5</v>
      </c>
      <c r="C1613" s="30">
        <v>12.5</v>
      </c>
      <c r="D1613" s="31">
        <v>7459680720542</v>
      </c>
      <c r="E1613" s="30">
        <f t="shared" si="50"/>
        <v>3.3708828107580057E-5</v>
      </c>
      <c r="F1613" s="30">
        <f t="shared" si="51"/>
        <v>0.28903634660844518</v>
      </c>
    </row>
    <row r="1614" spans="1:6">
      <c r="A1614" s="28">
        <v>43617</v>
      </c>
      <c r="B1614" s="30">
        <v>8564.02</v>
      </c>
      <c r="C1614" s="30">
        <v>12.5</v>
      </c>
      <c r="D1614" s="31">
        <v>7459680720542</v>
      </c>
      <c r="E1614" s="30">
        <f t="shared" si="50"/>
        <v>3.3708828107580057E-5</v>
      </c>
      <c r="F1614" s="30">
        <f t="shared" si="51"/>
        <v>0.28868307808987775</v>
      </c>
    </row>
    <row r="1615" spans="1:6">
      <c r="A1615" s="28">
        <v>43618</v>
      </c>
      <c r="B1615" s="30">
        <v>8742.9599999999991</v>
      </c>
      <c r="C1615" s="30">
        <v>12.5</v>
      </c>
      <c r="D1615" s="31">
        <v>7459680720542</v>
      </c>
      <c r="E1615" s="30">
        <f t="shared" si="50"/>
        <v>3.3708828107580057E-5</v>
      </c>
      <c r="F1615" s="30">
        <f t="shared" si="51"/>
        <v>0.29471493579144808</v>
      </c>
    </row>
    <row r="1616" spans="1:6">
      <c r="A1616" s="28">
        <v>43619</v>
      </c>
      <c r="B1616" s="30">
        <v>8208.99</v>
      </c>
      <c r="C1616" s="30">
        <v>12.5</v>
      </c>
      <c r="D1616" s="31">
        <v>7459680720542</v>
      </c>
      <c r="E1616" s="30">
        <f t="shared" si="50"/>
        <v>3.3708828107580057E-5</v>
      </c>
      <c r="F1616" s="30">
        <f t="shared" si="51"/>
        <v>0.27671543284684358</v>
      </c>
    </row>
    <row r="1617" spans="1:6">
      <c r="A1617" s="28">
        <v>43620</v>
      </c>
      <c r="B1617" s="30">
        <v>7707.77</v>
      </c>
      <c r="C1617" s="30">
        <v>12.5</v>
      </c>
      <c r="D1617" s="31">
        <v>7459680720542</v>
      </c>
      <c r="E1617" s="30">
        <f t="shared" si="50"/>
        <v>3.3708828107580057E-5</v>
      </c>
      <c r="F1617" s="30">
        <f t="shared" si="51"/>
        <v>0.25981989402276234</v>
      </c>
    </row>
    <row r="1618" spans="1:6">
      <c r="A1618" s="28">
        <v>43621</v>
      </c>
      <c r="B1618" s="30">
        <v>7824.23</v>
      </c>
      <c r="C1618" s="30">
        <v>12.5</v>
      </c>
      <c r="D1618" s="31">
        <v>7459680720542</v>
      </c>
      <c r="E1618" s="30">
        <f t="shared" si="50"/>
        <v>3.3708828107580057E-5</v>
      </c>
      <c r="F1618" s="30">
        <f t="shared" si="51"/>
        <v>0.26374562414417108</v>
      </c>
    </row>
    <row r="1619" spans="1:6">
      <c r="A1619" s="28">
        <v>43622</v>
      </c>
      <c r="B1619" s="30">
        <v>7822.02</v>
      </c>
      <c r="C1619" s="30">
        <v>12.5</v>
      </c>
      <c r="D1619" s="31">
        <v>7459680720542</v>
      </c>
      <c r="E1619" s="30">
        <f t="shared" si="50"/>
        <v>3.3708828107580057E-5</v>
      </c>
      <c r="F1619" s="30">
        <f t="shared" si="51"/>
        <v>0.26367112763405337</v>
      </c>
    </row>
    <row r="1620" spans="1:6">
      <c r="A1620" s="28">
        <v>43623</v>
      </c>
      <c r="B1620" s="30">
        <v>8043.95</v>
      </c>
      <c r="C1620" s="30">
        <v>12.5</v>
      </c>
      <c r="D1620" s="31">
        <v>7459680720542</v>
      </c>
      <c r="E1620" s="30">
        <f t="shared" si="50"/>
        <v>3.3708828107580057E-5</v>
      </c>
      <c r="F1620" s="30">
        <f t="shared" si="51"/>
        <v>0.27115212785596859</v>
      </c>
    </row>
    <row r="1621" spans="1:6">
      <c r="A1621" s="28">
        <v>43624</v>
      </c>
      <c r="B1621" s="30">
        <v>7954.13</v>
      </c>
      <c r="C1621" s="30">
        <v>12.5</v>
      </c>
      <c r="D1621" s="31">
        <v>7459680720542</v>
      </c>
      <c r="E1621" s="30">
        <f t="shared" si="50"/>
        <v>3.3708828107580057E-5</v>
      </c>
      <c r="F1621" s="30">
        <f t="shared" si="51"/>
        <v>0.26812440091534578</v>
      </c>
    </row>
    <row r="1622" spans="1:6">
      <c r="A1622" s="28">
        <v>43625</v>
      </c>
      <c r="B1622" s="30">
        <v>7688.08</v>
      </c>
      <c r="C1622" s="30">
        <v>12.5</v>
      </c>
      <c r="D1622" s="31">
        <v>7459680720542</v>
      </c>
      <c r="E1622" s="30">
        <f t="shared" si="50"/>
        <v>3.3708828107580057E-5</v>
      </c>
      <c r="F1622" s="30">
        <f t="shared" si="51"/>
        <v>0.25915616719732409</v>
      </c>
    </row>
    <row r="1623" spans="1:6">
      <c r="A1623" s="28">
        <v>43626</v>
      </c>
      <c r="B1623" s="30">
        <v>8000.33</v>
      </c>
      <c r="C1623" s="30">
        <v>12.5</v>
      </c>
      <c r="D1623" s="31">
        <v>7459680720542</v>
      </c>
      <c r="E1623" s="30">
        <f t="shared" si="50"/>
        <v>3.3708828107580057E-5</v>
      </c>
      <c r="F1623" s="30">
        <f t="shared" si="51"/>
        <v>0.26968174877391593</v>
      </c>
    </row>
    <row r="1624" spans="1:6">
      <c r="A1624" s="28">
        <v>43627</v>
      </c>
      <c r="B1624" s="30">
        <v>7927.71</v>
      </c>
      <c r="C1624" s="30">
        <v>12.5</v>
      </c>
      <c r="D1624" s="31">
        <v>7459680720542</v>
      </c>
      <c r="E1624" s="30">
        <f t="shared" si="50"/>
        <v>3.3708828107580057E-5</v>
      </c>
      <c r="F1624" s="30">
        <f t="shared" si="51"/>
        <v>0.26723381367674348</v>
      </c>
    </row>
    <row r="1625" spans="1:6">
      <c r="A1625" s="28">
        <v>43628</v>
      </c>
      <c r="B1625" s="30">
        <v>8145.86</v>
      </c>
      <c r="C1625" s="30">
        <v>12.5</v>
      </c>
      <c r="D1625" s="31">
        <v>7459680720542</v>
      </c>
      <c r="E1625" s="30">
        <f t="shared" si="50"/>
        <v>3.3708828107580057E-5</v>
      </c>
      <c r="F1625" s="30">
        <f t="shared" si="51"/>
        <v>0.27458739452841208</v>
      </c>
    </row>
    <row r="1626" spans="1:6">
      <c r="A1626" s="28">
        <v>43629</v>
      </c>
      <c r="B1626" s="30">
        <v>8230.92</v>
      </c>
      <c r="C1626" s="30">
        <v>12.5</v>
      </c>
      <c r="D1626" s="31">
        <v>7459680720542</v>
      </c>
      <c r="E1626" s="30">
        <f t="shared" si="50"/>
        <v>3.3708828107580057E-5</v>
      </c>
      <c r="F1626" s="30">
        <f t="shared" si="51"/>
        <v>0.27745466744724284</v>
      </c>
    </row>
    <row r="1627" spans="1:6">
      <c r="A1627" s="28">
        <v>43630</v>
      </c>
      <c r="B1627" s="30">
        <v>8693.83</v>
      </c>
      <c r="C1627" s="30">
        <v>12.5</v>
      </c>
      <c r="D1627" s="31">
        <v>7409399249090</v>
      </c>
      <c r="E1627" s="30">
        <f t="shared" si="50"/>
        <v>3.3937582075505299E-5</v>
      </c>
      <c r="F1627" s="30">
        <f t="shared" si="51"/>
        <v>0.29504756917549024</v>
      </c>
    </row>
    <row r="1628" spans="1:6">
      <c r="A1628" s="28">
        <v>43631</v>
      </c>
      <c r="B1628" s="30">
        <v>8838.3799999999992</v>
      </c>
      <c r="C1628" s="30">
        <v>12.5</v>
      </c>
      <c r="D1628" s="31">
        <v>7409399249090</v>
      </c>
      <c r="E1628" s="30">
        <f t="shared" si="50"/>
        <v>3.3937582075505299E-5</v>
      </c>
      <c r="F1628" s="30">
        <f t="shared" si="51"/>
        <v>0.29995324666450451</v>
      </c>
    </row>
    <row r="1629" spans="1:6">
      <c r="A1629" s="28">
        <v>43632</v>
      </c>
      <c r="B1629" s="30">
        <v>8994.49</v>
      </c>
      <c r="C1629" s="30">
        <v>12.5</v>
      </c>
      <c r="D1629" s="31">
        <v>7409399249090</v>
      </c>
      <c r="E1629" s="30">
        <f t="shared" si="50"/>
        <v>3.3937582075505299E-5</v>
      </c>
      <c r="F1629" s="30">
        <f t="shared" si="51"/>
        <v>0.30525124260231162</v>
      </c>
    </row>
    <row r="1630" spans="1:6">
      <c r="A1630" s="28">
        <v>43633</v>
      </c>
      <c r="B1630" s="30">
        <v>9320.35</v>
      </c>
      <c r="C1630" s="30">
        <v>12.5</v>
      </c>
      <c r="D1630" s="31">
        <v>7409399249090</v>
      </c>
      <c r="E1630" s="30">
        <f t="shared" si="50"/>
        <v>3.3937582075505299E-5</v>
      </c>
      <c r="F1630" s="30">
        <f t="shared" si="51"/>
        <v>0.31631014309743583</v>
      </c>
    </row>
    <row r="1631" spans="1:6">
      <c r="A1631" s="28">
        <v>43634</v>
      </c>
      <c r="B1631" s="30">
        <v>9081.76</v>
      </c>
      <c r="C1631" s="30">
        <v>12.5</v>
      </c>
      <c r="D1631" s="31">
        <v>7409399249090</v>
      </c>
      <c r="E1631" s="30">
        <f t="shared" si="50"/>
        <v>3.3937582075505299E-5</v>
      </c>
      <c r="F1631" s="30">
        <f t="shared" si="51"/>
        <v>0.308212975390041</v>
      </c>
    </row>
    <row r="1632" spans="1:6">
      <c r="A1632" s="28">
        <v>43635</v>
      </c>
      <c r="B1632" s="30">
        <v>9273.52</v>
      </c>
      <c r="C1632" s="30">
        <v>12.5</v>
      </c>
      <c r="D1632" s="31">
        <v>7409399249090</v>
      </c>
      <c r="E1632" s="30">
        <f t="shared" si="50"/>
        <v>3.3937582075505299E-5</v>
      </c>
      <c r="F1632" s="30">
        <f t="shared" si="51"/>
        <v>0.31472084612883994</v>
      </c>
    </row>
    <row r="1633" spans="1:6">
      <c r="A1633" s="28">
        <v>43636</v>
      </c>
      <c r="B1633" s="30">
        <v>9527.16</v>
      </c>
      <c r="C1633" s="30">
        <v>12.5</v>
      </c>
      <c r="D1633" s="31">
        <v>7409399249090</v>
      </c>
      <c r="E1633" s="30">
        <f t="shared" si="50"/>
        <v>3.3937582075505299E-5</v>
      </c>
      <c r="F1633" s="30">
        <f t="shared" si="51"/>
        <v>0.32332877444647107</v>
      </c>
    </row>
    <row r="1634" spans="1:6">
      <c r="A1634" s="28">
        <v>43637</v>
      </c>
      <c r="B1634" s="30">
        <v>10144.56</v>
      </c>
      <c r="C1634" s="30">
        <v>12.5</v>
      </c>
      <c r="D1634" s="31">
        <v>7409399249090</v>
      </c>
      <c r="E1634" s="30">
        <f t="shared" si="50"/>
        <v>3.3937582075505299E-5</v>
      </c>
      <c r="F1634" s="30">
        <f t="shared" si="51"/>
        <v>0.34428183761988801</v>
      </c>
    </row>
    <row r="1635" spans="1:6">
      <c r="A1635" s="28">
        <v>43638</v>
      </c>
      <c r="B1635" s="30">
        <v>10701.69</v>
      </c>
      <c r="C1635" s="30">
        <v>12.5</v>
      </c>
      <c r="D1635" s="31">
        <v>7409399249090</v>
      </c>
      <c r="E1635" s="30">
        <f t="shared" si="50"/>
        <v>3.3937582075505299E-5</v>
      </c>
      <c r="F1635" s="30">
        <f t="shared" si="51"/>
        <v>0.36318948272161433</v>
      </c>
    </row>
    <row r="1636" spans="1:6">
      <c r="A1636" s="28">
        <v>43639</v>
      </c>
      <c r="B1636" s="30">
        <v>10855.37</v>
      </c>
      <c r="C1636" s="30">
        <v>12.5</v>
      </c>
      <c r="D1636" s="31">
        <v>7409399249090</v>
      </c>
      <c r="E1636" s="30">
        <f t="shared" si="50"/>
        <v>3.3937582075505299E-5</v>
      </c>
      <c r="F1636" s="30">
        <f t="shared" si="51"/>
        <v>0.36840501033497797</v>
      </c>
    </row>
    <row r="1637" spans="1:6">
      <c r="A1637" s="28">
        <v>43640</v>
      </c>
      <c r="B1637" s="30">
        <v>11011.1</v>
      </c>
      <c r="C1637" s="30">
        <v>12.5</v>
      </c>
      <c r="D1637" s="31">
        <v>7409399249090</v>
      </c>
      <c r="E1637" s="30">
        <f t="shared" si="50"/>
        <v>3.3937582075505299E-5</v>
      </c>
      <c r="F1637" s="30">
        <f t="shared" si="51"/>
        <v>0.37369010999159641</v>
      </c>
    </row>
    <row r="1638" spans="1:6">
      <c r="A1638" s="28">
        <v>43641</v>
      </c>
      <c r="B1638" s="30">
        <v>11790.92</v>
      </c>
      <c r="C1638" s="30">
        <v>12.5</v>
      </c>
      <c r="D1638" s="31">
        <v>7409399249090</v>
      </c>
      <c r="E1638" s="30">
        <f t="shared" si="50"/>
        <v>3.3937582075505299E-5</v>
      </c>
      <c r="F1638" s="30">
        <f t="shared" si="51"/>
        <v>0.40015531524571696</v>
      </c>
    </row>
    <row r="1639" spans="1:6">
      <c r="A1639" s="28">
        <v>43642</v>
      </c>
      <c r="B1639" s="30">
        <v>13016.23</v>
      </c>
      <c r="C1639" s="30">
        <v>12.5</v>
      </c>
      <c r="D1639" s="31">
        <v>7409399249090</v>
      </c>
      <c r="E1639" s="30">
        <f t="shared" si="50"/>
        <v>3.3937582075505299E-5</v>
      </c>
      <c r="F1639" s="30">
        <f t="shared" si="51"/>
        <v>0.44173937393865431</v>
      </c>
    </row>
    <row r="1640" spans="1:6">
      <c r="A1640" s="28">
        <v>43643</v>
      </c>
      <c r="B1640" s="30">
        <v>11182.81</v>
      </c>
      <c r="C1640" s="30">
        <v>12.5</v>
      </c>
      <c r="D1640" s="31">
        <v>7934713219630</v>
      </c>
      <c r="E1640" s="30">
        <f t="shared" si="50"/>
        <v>3.1690760357172024E-5</v>
      </c>
      <c r="F1640" s="30">
        <f t="shared" si="51"/>
        <v>0.35439175182978688</v>
      </c>
    </row>
    <row r="1641" spans="1:6">
      <c r="A1641" s="28">
        <v>43644</v>
      </c>
      <c r="B1641" s="30">
        <v>12407.33</v>
      </c>
      <c r="C1641" s="30">
        <v>12.5</v>
      </c>
      <c r="D1641" s="31">
        <v>7934713219630</v>
      </c>
      <c r="E1641" s="30">
        <f t="shared" si="50"/>
        <v>3.1690760357172024E-5</v>
      </c>
      <c r="F1641" s="30">
        <f t="shared" si="51"/>
        <v>0.39319772170235118</v>
      </c>
    </row>
    <row r="1642" spans="1:6">
      <c r="A1642" s="28">
        <v>43645</v>
      </c>
      <c r="B1642" s="30">
        <v>11959.37</v>
      </c>
      <c r="C1642" s="30">
        <v>12.5</v>
      </c>
      <c r="D1642" s="31">
        <v>7934713219630</v>
      </c>
      <c r="E1642" s="30">
        <f t="shared" si="50"/>
        <v>3.1690760357172024E-5</v>
      </c>
      <c r="F1642" s="30">
        <f t="shared" si="51"/>
        <v>0.37900152869275239</v>
      </c>
    </row>
    <row r="1643" spans="1:6">
      <c r="A1643" s="28">
        <v>43646</v>
      </c>
      <c r="B1643" s="30">
        <v>10817.16</v>
      </c>
      <c r="C1643" s="30">
        <v>12.5</v>
      </c>
      <c r="D1643" s="31">
        <v>7934713219630</v>
      </c>
      <c r="E1643" s="30">
        <f t="shared" si="50"/>
        <v>3.1690760357172024E-5</v>
      </c>
      <c r="F1643" s="30">
        <f t="shared" si="51"/>
        <v>0.34280402530518694</v>
      </c>
    </row>
    <row r="1644" spans="1:6">
      <c r="A1644" s="28">
        <v>43647</v>
      </c>
      <c r="B1644" s="30">
        <v>10583.13</v>
      </c>
      <c r="C1644" s="30">
        <v>12.5</v>
      </c>
      <c r="D1644" s="31">
        <v>7934713219630</v>
      </c>
      <c r="E1644" s="30">
        <f t="shared" si="50"/>
        <v>3.1690760357172024E-5</v>
      </c>
      <c r="F1644" s="30">
        <f t="shared" si="51"/>
        <v>0.33538743665879794</v>
      </c>
    </row>
    <row r="1645" spans="1:6">
      <c r="A1645" s="28">
        <v>43648</v>
      </c>
      <c r="B1645" s="30">
        <v>10801.68</v>
      </c>
      <c r="C1645" s="30">
        <v>12.5</v>
      </c>
      <c r="D1645" s="31">
        <v>7934713219630</v>
      </c>
      <c r="E1645" s="30">
        <f t="shared" si="50"/>
        <v>3.1690760357172024E-5</v>
      </c>
      <c r="F1645" s="30">
        <f t="shared" si="51"/>
        <v>0.34231345233485794</v>
      </c>
    </row>
    <row r="1646" spans="1:6">
      <c r="A1646" s="28">
        <v>43649</v>
      </c>
      <c r="B1646" s="30">
        <v>11961.27</v>
      </c>
      <c r="C1646" s="30">
        <v>12.5</v>
      </c>
      <c r="D1646" s="31">
        <v>7934713219630</v>
      </c>
      <c r="E1646" s="30">
        <f t="shared" si="50"/>
        <v>3.1690760357172024E-5</v>
      </c>
      <c r="F1646" s="30">
        <f t="shared" si="51"/>
        <v>0.37906174113743102</v>
      </c>
    </row>
    <row r="1647" spans="1:6">
      <c r="A1647" s="28">
        <v>43650</v>
      </c>
      <c r="B1647" s="30">
        <v>11215.44</v>
      </c>
      <c r="C1647" s="30">
        <v>12.5</v>
      </c>
      <c r="D1647" s="31">
        <v>7934713219630</v>
      </c>
      <c r="E1647" s="30">
        <f t="shared" si="50"/>
        <v>3.1690760357172024E-5</v>
      </c>
      <c r="F1647" s="30">
        <f t="shared" si="51"/>
        <v>0.35542582134024142</v>
      </c>
    </row>
    <row r="1648" spans="1:6">
      <c r="A1648" s="28">
        <v>43651</v>
      </c>
      <c r="B1648" s="30">
        <v>10978.46</v>
      </c>
      <c r="C1648" s="30">
        <v>12.5</v>
      </c>
      <c r="D1648" s="31">
        <v>7934713219630</v>
      </c>
      <c r="E1648" s="30">
        <f t="shared" si="50"/>
        <v>3.1690760357172024E-5</v>
      </c>
      <c r="F1648" s="30">
        <f t="shared" si="51"/>
        <v>0.34791574495079874</v>
      </c>
    </row>
    <row r="1649" spans="1:6">
      <c r="A1649" s="28">
        <v>43652</v>
      </c>
      <c r="B1649" s="30">
        <v>11208.55</v>
      </c>
      <c r="C1649" s="30">
        <v>12.5</v>
      </c>
      <c r="D1649" s="31">
        <v>7934713219630</v>
      </c>
      <c r="E1649" s="30">
        <f t="shared" si="50"/>
        <v>3.1690760357172024E-5</v>
      </c>
      <c r="F1649" s="30">
        <f t="shared" si="51"/>
        <v>0.35520747200138048</v>
      </c>
    </row>
    <row r="1650" spans="1:6">
      <c r="A1650" s="28">
        <v>43653</v>
      </c>
      <c r="B1650" s="30">
        <v>11450.85</v>
      </c>
      <c r="C1650" s="30">
        <v>12.5</v>
      </c>
      <c r="D1650" s="31">
        <v>7934713219630</v>
      </c>
      <c r="E1650" s="30">
        <f t="shared" si="50"/>
        <v>3.1690760357172024E-5</v>
      </c>
      <c r="F1650" s="30">
        <f t="shared" si="51"/>
        <v>0.36288614323592328</v>
      </c>
    </row>
    <row r="1651" spans="1:6">
      <c r="A1651" s="28">
        <v>43654</v>
      </c>
      <c r="B1651" s="30">
        <v>12285.96</v>
      </c>
      <c r="C1651" s="30">
        <v>12.5</v>
      </c>
      <c r="D1651" s="31">
        <v>7934713219630</v>
      </c>
      <c r="E1651" s="30">
        <f t="shared" si="50"/>
        <v>3.1690760357172024E-5</v>
      </c>
      <c r="F1651" s="30">
        <f t="shared" si="51"/>
        <v>0.38935141411780116</v>
      </c>
    </row>
    <row r="1652" spans="1:6">
      <c r="A1652" s="28">
        <v>43655</v>
      </c>
      <c r="B1652" s="30">
        <v>12573.81</v>
      </c>
      <c r="C1652" s="30">
        <v>12.5</v>
      </c>
      <c r="D1652" s="31">
        <v>9064159826491</v>
      </c>
      <c r="E1652" s="30">
        <f t="shared" si="50"/>
        <v>2.7741908787979255E-5</v>
      </c>
      <c r="F1652" s="30">
        <f t="shared" si="51"/>
        <v>0.3488214901373814</v>
      </c>
    </row>
    <row r="1653" spans="1:6">
      <c r="A1653" s="28">
        <v>43656</v>
      </c>
      <c r="B1653" s="30">
        <v>12156.51</v>
      </c>
      <c r="C1653" s="30">
        <v>12.5</v>
      </c>
      <c r="D1653" s="31">
        <v>9064159826491</v>
      </c>
      <c r="E1653" s="30">
        <f t="shared" si="50"/>
        <v>2.7741908787979255E-5</v>
      </c>
      <c r="F1653" s="30">
        <f t="shared" si="51"/>
        <v>0.33724479160015769</v>
      </c>
    </row>
    <row r="1654" spans="1:6">
      <c r="A1654" s="28">
        <v>43657</v>
      </c>
      <c r="B1654" s="30">
        <v>11358.66</v>
      </c>
      <c r="C1654" s="30">
        <v>12.5</v>
      </c>
      <c r="D1654" s="31">
        <v>9064159826491</v>
      </c>
      <c r="E1654" s="30">
        <f t="shared" si="50"/>
        <v>2.7741908787979255E-5</v>
      </c>
      <c r="F1654" s="30">
        <f t="shared" si="51"/>
        <v>0.31511090967366845</v>
      </c>
    </row>
    <row r="1655" spans="1:6">
      <c r="A1655" s="28">
        <v>43658</v>
      </c>
      <c r="B1655" s="30">
        <v>11815.99</v>
      </c>
      <c r="C1655" s="30">
        <v>12.5</v>
      </c>
      <c r="D1655" s="31">
        <v>9064159826491</v>
      </c>
      <c r="E1655" s="30">
        <f t="shared" si="50"/>
        <v>2.7741908787979255E-5</v>
      </c>
      <c r="F1655" s="30">
        <f t="shared" si="51"/>
        <v>0.32779811681967497</v>
      </c>
    </row>
    <row r="1656" spans="1:6">
      <c r="A1656" s="28">
        <v>43659</v>
      </c>
      <c r="B1656" s="30">
        <v>11392.38</v>
      </c>
      <c r="C1656" s="30">
        <v>12.5</v>
      </c>
      <c r="D1656" s="31">
        <v>9064159826491</v>
      </c>
      <c r="E1656" s="30">
        <f t="shared" si="50"/>
        <v>2.7741908787979255E-5</v>
      </c>
      <c r="F1656" s="30">
        <f t="shared" si="51"/>
        <v>0.31604636683799908</v>
      </c>
    </row>
    <row r="1657" spans="1:6">
      <c r="A1657" s="28">
        <v>43660</v>
      </c>
      <c r="B1657" s="30">
        <v>10256.06</v>
      </c>
      <c r="C1657" s="30">
        <v>12.5</v>
      </c>
      <c r="D1657" s="31">
        <v>9064159826491</v>
      </c>
      <c r="E1657" s="30">
        <f t="shared" si="50"/>
        <v>2.7741908787979255E-5</v>
      </c>
      <c r="F1657" s="30">
        <f t="shared" si="51"/>
        <v>0.28452268104404249</v>
      </c>
    </row>
    <row r="1658" spans="1:6">
      <c r="A1658" s="28">
        <v>43661</v>
      </c>
      <c r="B1658" s="30">
        <v>10895.09</v>
      </c>
      <c r="C1658" s="30">
        <v>12.5</v>
      </c>
      <c r="D1658" s="31">
        <v>9064159826491</v>
      </c>
      <c r="E1658" s="30">
        <f t="shared" si="50"/>
        <v>2.7741908787979255E-5</v>
      </c>
      <c r="F1658" s="30">
        <f t="shared" si="51"/>
        <v>0.30225059301682489</v>
      </c>
    </row>
    <row r="1659" spans="1:6">
      <c r="A1659" s="28">
        <v>43662</v>
      </c>
      <c r="B1659" s="30">
        <v>9477.64</v>
      </c>
      <c r="C1659" s="30">
        <v>12.5</v>
      </c>
      <c r="D1659" s="31">
        <v>9064159826491</v>
      </c>
      <c r="E1659" s="30">
        <f t="shared" si="50"/>
        <v>2.7741908787979255E-5</v>
      </c>
      <c r="F1659" s="30">
        <f t="shared" si="51"/>
        <v>0.26292782440530371</v>
      </c>
    </row>
    <row r="1660" spans="1:6">
      <c r="A1660" s="28">
        <v>43663</v>
      </c>
      <c r="B1660" s="30">
        <v>9693.7999999999993</v>
      </c>
      <c r="C1660" s="30">
        <v>12.5</v>
      </c>
      <c r="D1660" s="31">
        <v>9064159826491</v>
      </c>
      <c r="E1660" s="30">
        <f t="shared" si="50"/>
        <v>2.7741908787979255E-5</v>
      </c>
      <c r="F1660" s="30">
        <f t="shared" si="51"/>
        <v>0.26892451540891327</v>
      </c>
    </row>
    <row r="1661" spans="1:6">
      <c r="A1661" s="28">
        <v>43664</v>
      </c>
      <c r="B1661" s="30">
        <v>10666.48</v>
      </c>
      <c r="C1661" s="30">
        <v>12.5</v>
      </c>
      <c r="D1661" s="31">
        <v>9064159826491</v>
      </c>
      <c r="E1661" s="30">
        <f t="shared" si="50"/>
        <v>2.7741908787979255E-5</v>
      </c>
      <c r="F1661" s="30">
        <f t="shared" si="51"/>
        <v>0.29590851524880496</v>
      </c>
    </row>
    <row r="1662" spans="1:6">
      <c r="A1662" s="28">
        <v>43665</v>
      </c>
      <c r="B1662" s="30">
        <v>10530.73</v>
      </c>
      <c r="C1662" s="30">
        <v>12.5</v>
      </c>
      <c r="D1662" s="31">
        <v>9064159826491</v>
      </c>
      <c r="E1662" s="30">
        <f t="shared" si="50"/>
        <v>2.7741908787979255E-5</v>
      </c>
      <c r="F1662" s="30">
        <f t="shared" si="51"/>
        <v>0.29214255113083676</v>
      </c>
    </row>
    <row r="1663" spans="1:6">
      <c r="A1663" s="28">
        <v>43666</v>
      </c>
      <c r="B1663" s="30">
        <v>10767.14</v>
      </c>
      <c r="C1663" s="30">
        <v>12.5</v>
      </c>
      <c r="D1663" s="31">
        <v>9064159826491</v>
      </c>
      <c r="E1663" s="30">
        <f t="shared" si="50"/>
        <v>2.7741908787979255E-5</v>
      </c>
      <c r="F1663" s="30">
        <f t="shared" si="51"/>
        <v>0.29870101578740293</v>
      </c>
    </row>
    <row r="1664" spans="1:6">
      <c r="A1664" s="28">
        <v>43667</v>
      </c>
      <c r="B1664" s="30">
        <v>10599.11</v>
      </c>
      <c r="C1664" s="30">
        <v>12.5</v>
      </c>
      <c r="D1664" s="31">
        <v>9064159826491</v>
      </c>
      <c r="E1664" s="30">
        <f t="shared" si="50"/>
        <v>2.7741908787979255E-5</v>
      </c>
      <c r="F1664" s="30">
        <f t="shared" si="51"/>
        <v>0.29403954285375883</v>
      </c>
    </row>
    <row r="1665" spans="1:6">
      <c r="A1665" s="28">
        <v>43668</v>
      </c>
      <c r="B1665" s="30">
        <v>10343.11</v>
      </c>
      <c r="C1665" s="30">
        <v>12.5</v>
      </c>
      <c r="D1665" s="31">
        <v>9064159826491</v>
      </c>
      <c r="E1665" s="30">
        <f t="shared" si="50"/>
        <v>2.7741908787979255E-5</v>
      </c>
      <c r="F1665" s="30">
        <f t="shared" si="51"/>
        <v>0.28693761420403613</v>
      </c>
    </row>
    <row r="1666" spans="1:6">
      <c r="A1666" s="28">
        <v>43669</v>
      </c>
      <c r="B1666" s="30">
        <v>9900.77</v>
      </c>
      <c r="C1666" s="30">
        <v>12.5</v>
      </c>
      <c r="D1666" s="31">
        <v>9013786945891</v>
      </c>
      <c r="E1666" s="30">
        <f t="shared" ref="E1666:E1729" si="52">1000000000000*C1666*24*60*60/(D1666*POWER(2,32))</f>
        <v>2.78969423901025E-5</v>
      </c>
      <c r="F1666" s="30">
        <f t="shared" ref="F1666:F1729" si="53">E1666*B1666</f>
        <v>0.27620121030765515</v>
      </c>
    </row>
    <row r="1667" spans="1:6">
      <c r="A1667" s="28">
        <v>43670</v>
      </c>
      <c r="B1667" s="30">
        <v>9811.93</v>
      </c>
      <c r="C1667" s="30">
        <v>12.5</v>
      </c>
      <c r="D1667" s="31">
        <v>9013786945891</v>
      </c>
      <c r="E1667" s="30">
        <f t="shared" si="52"/>
        <v>2.78969423901025E-5</v>
      </c>
      <c r="F1667" s="30">
        <f t="shared" si="53"/>
        <v>0.27372284594571844</v>
      </c>
    </row>
    <row r="1668" spans="1:6">
      <c r="A1668" s="28">
        <v>43671</v>
      </c>
      <c r="B1668" s="30">
        <v>9911.84</v>
      </c>
      <c r="C1668" s="30">
        <v>12.5</v>
      </c>
      <c r="D1668" s="31">
        <v>9013786945891</v>
      </c>
      <c r="E1668" s="30">
        <f t="shared" si="52"/>
        <v>2.78969423901025E-5</v>
      </c>
      <c r="F1668" s="30">
        <f t="shared" si="53"/>
        <v>0.27651002945991354</v>
      </c>
    </row>
    <row r="1669" spans="1:6">
      <c r="A1669" s="28">
        <v>43672</v>
      </c>
      <c r="B1669" s="30">
        <v>9870.2999999999993</v>
      </c>
      <c r="C1669" s="30">
        <v>12.5</v>
      </c>
      <c r="D1669" s="31">
        <v>9013786945891</v>
      </c>
      <c r="E1669" s="30">
        <f t="shared" si="52"/>
        <v>2.78969423901025E-5</v>
      </c>
      <c r="F1669" s="30">
        <f t="shared" si="53"/>
        <v>0.2753511904730287</v>
      </c>
    </row>
    <row r="1670" spans="1:6">
      <c r="A1670" s="28">
        <v>43673</v>
      </c>
      <c r="B1670" s="30">
        <v>9477.68</v>
      </c>
      <c r="C1670" s="30">
        <v>12.5</v>
      </c>
      <c r="D1670" s="31">
        <v>9013786945891</v>
      </c>
      <c r="E1670" s="30">
        <f t="shared" si="52"/>
        <v>2.78969423901025E-5</v>
      </c>
      <c r="F1670" s="30">
        <f t="shared" si="53"/>
        <v>0.26439829295182665</v>
      </c>
    </row>
    <row r="1671" spans="1:6">
      <c r="A1671" s="28">
        <v>43674</v>
      </c>
      <c r="B1671" s="30">
        <v>9552.86</v>
      </c>
      <c r="C1671" s="30">
        <v>12.5</v>
      </c>
      <c r="D1671" s="31">
        <v>9013786945891</v>
      </c>
      <c r="E1671" s="30">
        <f t="shared" si="52"/>
        <v>2.78969423901025E-5</v>
      </c>
      <c r="F1671" s="30">
        <f t="shared" si="53"/>
        <v>0.26649558508071458</v>
      </c>
    </row>
    <row r="1672" spans="1:6">
      <c r="A1672" s="28">
        <v>43675</v>
      </c>
      <c r="B1672" s="30">
        <v>9519.15</v>
      </c>
      <c r="C1672" s="30">
        <v>12.5</v>
      </c>
      <c r="D1672" s="31">
        <v>9013786945891</v>
      </c>
      <c r="E1672" s="30">
        <f t="shared" si="52"/>
        <v>2.78969423901025E-5</v>
      </c>
      <c r="F1672" s="30">
        <f t="shared" si="53"/>
        <v>0.26555517915274418</v>
      </c>
    </row>
    <row r="1673" spans="1:6">
      <c r="A1673" s="28">
        <v>43676</v>
      </c>
      <c r="B1673" s="30">
        <v>9607.42</v>
      </c>
      <c r="C1673" s="30">
        <v>12.5</v>
      </c>
      <c r="D1673" s="31">
        <v>9013786945891</v>
      </c>
      <c r="E1673" s="30">
        <f t="shared" si="52"/>
        <v>2.78969423901025E-5</v>
      </c>
      <c r="F1673" s="30">
        <f t="shared" si="53"/>
        <v>0.26801764225751856</v>
      </c>
    </row>
    <row r="1674" spans="1:6">
      <c r="A1674" s="28">
        <v>43677</v>
      </c>
      <c r="B1674" s="30">
        <v>10085.629999999999</v>
      </c>
      <c r="C1674" s="30">
        <v>12.5</v>
      </c>
      <c r="D1674" s="31">
        <v>9013786945891</v>
      </c>
      <c r="E1674" s="30">
        <f t="shared" si="52"/>
        <v>2.78969423901025E-5</v>
      </c>
      <c r="F1674" s="30">
        <f t="shared" si="53"/>
        <v>0.28135823907788943</v>
      </c>
    </row>
    <row r="1675" spans="1:6">
      <c r="A1675" s="28">
        <v>43678</v>
      </c>
      <c r="B1675" s="30">
        <v>10399.67</v>
      </c>
      <c r="C1675" s="30">
        <v>12.5</v>
      </c>
      <c r="D1675" s="31">
        <v>9013786945891</v>
      </c>
      <c r="E1675" s="30">
        <f t="shared" si="52"/>
        <v>2.78969423901025E-5</v>
      </c>
      <c r="F1675" s="30">
        <f t="shared" si="53"/>
        <v>0.29011899486607728</v>
      </c>
    </row>
    <row r="1676" spans="1:6">
      <c r="A1676" s="28">
        <v>43679</v>
      </c>
      <c r="B1676" s="30">
        <v>10518.17</v>
      </c>
      <c r="C1676" s="30">
        <v>12.5</v>
      </c>
      <c r="D1676" s="31">
        <v>9013786945891</v>
      </c>
      <c r="E1676" s="30">
        <f t="shared" si="52"/>
        <v>2.78969423901025E-5</v>
      </c>
      <c r="F1676" s="30">
        <f t="shared" si="53"/>
        <v>0.29342478253930443</v>
      </c>
    </row>
    <row r="1677" spans="1:6">
      <c r="A1677" s="28">
        <v>43680</v>
      </c>
      <c r="B1677" s="30">
        <v>10821.73</v>
      </c>
      <c r="C1677" s="30">
        <v>12.5</v>
      </c>
      <c r="D1677" s="31">
        <v>9013786945891</v>
      </c>
      <c r="E1677" s="30">
        <f t="shared" si="52"/>
        <v>2.78969423901025E-5</v>
      </c>
      <c r="F1677" s="30">
        <f t="shared" si="53"/>
        <v>0.30189317837124391</v>
      </c>
    </row>
    <row r="1678" spans="1:6">
      <c r="A1678" s="28">
        <v>43681</v>
      </c>
      <c r="B1678" s="30">
        <v>10970.18</v>
      </c>
      <c r="C1678" s="30">
        <v>12.5</v>
      </c>
      <c r="D1678" s="31">
        <v>9013786945891</v>
      </c>
      <c r="E1678" s="30">
        <f t="shared" si="52"/>
        <v>2.78969423901025E-5</v>
      </c>
      <c r="F1678" s="30">
        <f t="shared" si="53"/>
        <v>0.30603447946905465</v>
      </c>
    </row>
    <row r="1679" spans="1:6">
      <c r="A1679" s="28">
        <v>43682</v>
      </c>
      <c r="B1679" s="30">
        <v>11805.65</v>
      </c>
      <c r="C1679" s="30">
        <v>12.5</v>
      </c>
      <c r="D1679" s="31">
        <v>9985348008059</v>
      </c>
      <c r="E1679" s="30">
        <f t="shared" si="52"/>
        <v>2.5182607050173171E-5</v>
      </c>
      <c r="F1679" s="30">
        <f t="shared" si="53"/>
        <v>0.29729704492187686</v>
      </c>
    </row>
    <row r="1680" spans="1:6">
      <c r="A1680" s="28">
        <v>43683</v>
      </c>
      <c r="B1680" s="30">
        <v>11478.17</v>
      </c>
      <c r="C1680" s="30">
        <v>12.5</v>
      </c>
      <c r="D1680" s="31">
        <v>9985348008059</v>
      </c>
      <c r="E1680" s="30">
        <f t="shared" si="52"/>
        <v>2.5182607050173171E-5</v>
      </c>
      <c r="F1680" s="30">
        <f t="shared" si="53"/>
        <v>0.28905024476508617</v>
      </c>
    </row>
    <row r="1681" spans="1:6">
      <c r="A1681" s="28">
        <v>43684</v>
      </c>
      <c r="B1681" s="30">
        <v>11941.97</v>
      </c>
      <c r="C1681" s="30">
        <v>12.5</v>
      </c>
      <c r="D1681" s="31">
        <v>9985348008059</v>
      </c>
      <c r="E1681" s="30">
        <f t="shared" si="52"/>
        <v>2.5182607050173171E-5</v>
      </c>
      <c r="F1681" s="30">
        <f t="shared" si="53"/>
        <v>0.3007299379149565</v>
      </c>
    </row>
    <row r="1682" spans="1:6">
      <c r="A1682" s="28">
        <v>43685</v>
      </c>
      <c r="B1682" s="30">
        <v>11966.41</v>
      </c>
      <c r="C1682" s="30">
        <v>12.5</v>
      </c>
      <c r="D1682" s="31">
        <v>9985348008059</v>
      </c>
      <c r="E1682" s="30">
        <f t="shared" si="52"/>
        <v>2.5182607050173171E-5</v>
      </c>
      <c r="F1682" s="30">
        <f t="shared" si="53"/>
        <v>0.30134540083126271</v>
      </c>
    </row>
    <row r="1683" spans="1:6">
      <c r="A1683" s="28">
        <v>43686</v>
      </c>
      <c r="B1683" s="30">
        <v>11862.94</v>
      </c>
      <c r="C1683" s="30">
        <v>12.5</v>
      </c>
      <c r="D1683" s="31">
        <v>9985348008059</v>
      </c>
      <c r="E1683" s="30">
        <f t="shared" si="52"/>
        <v>2.5182607050173171E-5</v>
      </c>
      <c r="F1683" s="30">
        <f t="shared" si="53"/>
        <v>0.29873975647978135</v>
      </c>
    </row>
    <row r="1684" spans="1:6">
      <c r="A1684" s="28">
        <v>43687</v>
      </c>
      <c r="B1684" s="30">
        <v>11354.02</v>
      </c>
      <c r="C1684" s="30">
        <v>12.5</v>
      </c>
      <c r="D1684" s="31">
        <v>9985348008059</v>
      </c>
      <c r="E1684" s="30">
        <f t="shared" si="52"/>
        <v>2.5182607050173171E-5</v>
      </c>
      <c r="F1684" s="30">
        <f t="shared" si="53"/>
        <v>0.28592382409980721</v>
      </c>
    </row>
    <row r="1685" spans="1:6">
      <c r="A1685" s="28">
        <v>43688</v>
      </c>
      <c r="B1685" s="30">
        <v>11523.58</v>
      </c>
      <c r="C1685" s="30">
        <v>12.5</v>
      </c>
      <c r="D1685" s="31">
        <v>9985348008059</v>
      </c>
      <c r="E1685" s="30">
        <f t="shared" si="52"/>
        <v>2.5182607050173171E-5</v>
      </c>
      <c r="F1685" s="30">
        <f t="shared" si="53"/>
        <v>0.29019378695123454</v>
      </c>
    </row>
    <row r="1686" spans="1:6">
      <c r="A1686" s="28">
        <v>43689</v>
      </c>
      <c r="B1686" s="30">
        <v>11382.62</v>
      </c>
      <c r="C1686" s="30">
        <v>12.5</v>
      </c>
      <c r="D1686" s="31">
        <v>9985348008059</v>
      </c>
      <c r="E1686" s="30">
        <f t="shared" si="52"/>
        <v>2.5182607050173171E-5</v>
      </c>
      <c r="F1686" s="30">
        <f t="shared" si="53"/>
        <v>0.28664404666144216</v>
      </c>
    </row>
    <row r="1687" spans="1:6">
      <c r="A1687" s="28">
        <v>43690</v>
      </c>
      <c r="B1687" s="30">
        <v>10895.83</v>
      </c>
      <c r="C1687" s="30">
        <v>12.5</v>
      </c>
      <c r="D1687" s="31">
        <v>9985348008059</v>
      </c>
      <c r="E1687" s="30">
        <f t="shared" si="52"/>
        <v>2.5182607050173171E-5</v>
      </c>
      <c r="F1687" s="30">
        <f t="shared" si="53"/>
        <v>0.27438540537548833</v>
      </c>
    </row>
    <row r="1688" spans="1:6">
      <c r="A1688" s="28">
        <v>43691</v>
      </c>
      <c r="B1688" s="30">
        <v>10051.700000000001</v>
      </c>
      <c r="C1688" s="30">
        <v>12.5</v>
      </c>
      <c r="D1688" s="31">
        <v>9985348008059</v>
      </c>
      <c r="E1688" s="30">
        <f t="shared" si="52"/>
        <v>2.5182607050173171E-5</v>
      </c>
      <c r="F1688" s="30">
        <f t="shared" si="53"/>
        <v>0.2531280112862257</v>
      </c>
    </row>
    <row r="1689" spans="1:6">
      <c r="A1689" s="28">
        <v>43692</v>
      </c>
      <c r="B1689" s="30">
        <v>10311.549999999999</v>
      </c>
      <c r="C1689" s="30">
        <v>12.5</v>
      </c>
      <c r="D1689" s="31">
        <v>9985348008059</v>
      </c>
      <c r="E1689" s="30">
        <f t="shared" si="52"/>
        <v>2.5182607050173171E-5</v>
      </c>
      <c r="F1689" s="30">
        <f t="shared" si="53"/>
        <v>0.25967171172821313</v>
      </c>
    </row>
    <row r="1690" spans="1:6">
      <c r="A1690" s="28">
        <v>43693</v>
      </c>
      <c r="B1690" s="30">
        <v>10374.34</v>
      </c>
      <c r="C1690" s="30">
        <v>12.5</v>
      </c>
      <c r="D1690" s="31">
        <v>9985348008059</v>
      </c>
      <c r="E1690" s="30">
        <f t="shared" si="52"/>
        <v>2.5182607050173171E-5</v>
      </c>
      <c r="F1690" s="30">
        <f t="shared" si="53"/>
        <v>0.26125292762489355</v>
      </c>
    </row>
    <row r="1691" spans="1:6">
      <c r="A1691" s="28">
        <v>43694</v>
      </c>
      <c r="B1691" s="30">
        <v>10231.74</v>
      </c>
      <c r="C1691" s="30">
        <v>12.5</v>
      </c>
      <c r="D1691" s="31">
        <v>9985348008059</v>
      </c>
      <c r="E1691" s="30">
        <f t="shared" si="52"/>
        <v>2.5182607050173171E-5</v>
      </c>
      <c r="F1691" s="30">
        <f t="shared" si="53"/>
        <v>0.25766188785953881</v>
      </c>
    </row>
    <row r="1692" spans="1:6">
      <c r="A1692" s="28">
        <v>43695</v>
      </c>
      <c r="B1692" s="30">
        <v>10345.81</v>
      </c>
      <c r="C1692" s="30">
        <v>12.5</v>
      </c>
      <c r="D1692" s="31">
        <v>9985348008059</v>
      </c>
      <c r="E1692" s="30">
        <f t="shared" si="52"/>
        <v>2.5182607050173171E-5</v>
      </c>
      <c r="F1692" s="30">
        <f t="shared" si="53"/>
        <v>0.26053446784575207</v>
      </c>
    </row>
    <row r="1693" spans="1:6">
      <c r="A1693" s="28">
        <v>43696</v>
      </c>
      <c r="B1693" s="30">
        <v>10916.05</v>
      </c>
      <c r="C1693" s="30">
        <v>12.5</v>
      </c>
      <c r="D1693" s="31">
        <v>10183488432890</v>
      </c>
      <c r="E1693" s="30">
        <f t="shared" si="52"/>
        <v>2.4692628346690969E-5</v>
      </c>
      <c r="F1693" s="30">
        <f t="shared" si="53"/>
        <v>0.26954596566389594</v>
      </c>
    </row>
    <row r="1694" spans="1:6">
      <c r="A1694" s="28">
        <v>43697</v>
      </c>
      <c r="B1694" s="30">
        <v>10763.23</v>
      </c>
      <c r="C1694" s="30">
        <v>12.5</v>
      </c>
      <c r="D1694" s="31">
        <v>10183488432890</v>
      </c>
      <c r="E1694" s="30">
        <f t="shared" si="52"/>
        <v>2.4692628346690969E-5</v>
      </c>
      <c r="F1694" s="30">
        <f t="shared" si="53"/>
        <v>0.26577243819995461</v>
      </c>
    </row>
    <row r="1695" spans="1:6">
      <c r="A1695" s="28">
        <v>43698</v>
      </c>
      <c r="B1695" s="30">
        <v>10138.049999999999</v>
      </c>
      <c r="C1695" s="30">
        <v>12.5</v>
      </c>
      <c r="D1695" s="31">
        <v>10183488432890</v>
      </c>
      <c r="E1695" s="30">
        <f t="shared" si="52"/>
        <v>2.4692628346690969E-5</v>
      </c>
      <c r="F1695" s="30">
        <f t="shared" si="53"/>
        <v>0.25033510081017035</v>
      </c>
    </row>
    <row r="1696" spans="1:6">
      <c r="A1696" s="28">
        <v>43699</v>
      </c>
      <c r="B1696" s="30">
        <v>10131.06</v>
      </c>
      <c r="C1696" s="30">
        <v>12.5</v>
      </c>
      <c r="D1696" s="31">
        <v>10183488432890</v>
      </c>
      <c r="E1696" s="30">
        <f t="shared" si="52"/>
        <v>2.4692628346690969E-5</v>
      </c>
      <c r="F1696" s="30">
        <f t="shared" si="53"/>
        <v>0.25016249933802698</v>
      </c>
    </row>
    <row r="1697" spans="1:6">
      <c r="A1697" s="28">
        <v>43700</v>
      </c>
      <c r="B1697" s="30">
        <v>10407.969999999999</v>
      </c>
      <c r="C1697" s="30">
        <v>12.5</v>
      </c>
      <c r="D1697" s="31">
        <v>10183488432890</v>
      </c>
      <c r="E1697" s="30">
        <f t="shared" si="52"/>
        <v>2.4692628346690969E-5</v>
      </c>
      <c r="F1697" s="30">
        <f t="shared" si="53"/>
        <v>0.25700013505350922</v>
      </c>
    </row>
    <row r="1698" spans="1:6">
      <c r="A1698" s="28">
        <v>43701</v>
      </c>
      <c r="B1698" s="30">
        <v>10159.959999999999</v>
      </c>
      <c r="C1698" s="30">
        <v>12.5</v>
      </c>
      <c r="D1698" s="31">
        <v>10183488432890</v>
      </c>
      <c r="E1698" s="30">
        <f t="shared" si="52"/>
        <v>2.4692628346690969E-5</v>
      </c>
      <c r="F1698" s="30">
        <f t="shared" si="53"/>
        <v>0.25087611629724638</v>
      </c>
    </row>
    <row r="1699" spans="1:6">
      <c r="A1699" s="28">
        <v>43702</v>
      </c>
      <c r="B1699" s="30">
        <v>10138.52</v>
      </c>
      <c r="C1699" s="30">
        <v>12.5</v>
      </c>
      <c r="D1699" s="31">
        <v>10183488432890</v>
      </c>
      <c r="E1699" s="30">
        <f t="shared" si="52"/>
        <v>2.4692628346690969E-5</v>
      </c>
      <c r="F1699" s="30">
        <f t="shared" si="53"/>
        <v>0.25034670634549333</v>
      </c>
    </row>
    <row r="1700" spans="1:6">
      <c r="A1700" s="28">
        <v>43703</v>
      </c>
      <c r="B1700" s="30">
        <v>10370.82</v>
      </c>
      <c r="C1700" s="30">
        <v>12.5</v>
      </c>
      <c r="D1700" s="31">
        <v>10183488432890</v>
      </c>
      <c r="E1700" s="30">
        <f t="shared" si="52"/>
        <v>2.4692628346690969E-5</v>
      </c>
      <c r="F1700" s="30">
        <f t="shared" si="53"/>
        <v>0.25608280391042965</v>
      </c>
    </row>
    <row r="1701" spans="1:6">
      <c r="A1701" s="28">
        <v>43704</v>
      </c>
      <c r="B1701" s="30">
        <v>10185.5</v>
      </c>
      <c r="C1701" s="30">
        <v>12.5</v>
      </c>
      <c r="D1701" s="31">
        <v>10183488432890</v>
      </c>
      <c r="E1701" s="30">
        <f t="shared" si="52"/>
        <v>2.4692628346690969E-5</v>
      </c>
      <c r="F1701" s="30">
        <f t="shared" si="53"/>
        <v>0.25150676602522087</v>
      </c>
    </row>
    <row r="1702" spans="1:6">
      <c r="A1702" s="28">
        <v>43705</v>
      </c>
      <c r="B1702" s="30">
        <v>9754.42</v>
      </c>
      <c r="C1702" s="30">
        <v>12.5</v>
      </c>
      <c r="D1702" s="31">
        <v>10183488432890</v>
      </c>
      <c r="E1702" s="30">
        <f t="shared" si="52"/>
        <v>2.4692628346690969E-5</v>
      </c>
      <c r="F1702" s="30">
        <f t="shared" si="53"/>
        <v>0.24086226779752934</v>
      </c>
    </row>
    <row r="1703" spans="1:6">
      <c r="A1703" s="28">
        <v>43706</v>
      </c>
      <c r="B1703" s="30">
        <v>9510.2000000000007</v>
      </c>
      <c r="C1703" s="30">
        <v>12.5</v>
      </c>
      <c r="D1703" s="31">
        <v>10183488432890</v>
      </c>
      <c r="E1703" s="30">
        <f t="shared" si="52"/>
        <v>2.4692628346690969E-5</v>
      </c>
      <c r="F1703" s="30">
        <f t="shared" si="53"/>
        <v>0.23483183410270048</v>
      </c>
    </row>
    <row r="1704" spans="1:6">
      <c r="A1704" s="28">
        <v>43707</v>
      </c>
      <c r="B1704" s="30">
        <v>9598.17</v>
      </c>
      <c r="C1704" s="30">
        <v>12.5</v>
      </c>
      <c r="D1704" s="31">
        <v>10183488432890</v>
      </c>
      <c r="E1704" s="30">
        <f t="shared" si="52"/>
        <v>2.4692628346690969E-5</v>
      </c>
      <c r="F1704" s="30">
        <f t="shared" si="53"/>
        <v>0.23700404461835886</v>
      </c>
    </row>
    <row r="1705" spans="1:6">
      <c r="A1705" s="28">
        <v>43708</v>
      </c>
      <c r="B1705" s="30">
        <v>9630.66</v>
      </c>
      <c r="C1705" s="30">
        <v>12.5</v>
      </c>
      <c r="D1705" s="31">
        <v>10183488432890</v>
      </c>
      <c r="E1705" s="30">
        <f t="shared" si="52"/>
        <v>2.4692628346690969E-5</v>
      </c>
      <c r="F1705" s="30">
        <f t="shared" si="53"/>
        <v>0.23780630811334286</v>
      </c>
    </row>
    <row r="1706" spans="1:6">
      <c r="A1706" s="28">
        <v>43709</v>
      </c>
      <c r="B1706" s="30">
        <v>9757.9699999999993</v>
      </c>
      <c r="C1706" s="30">
        <v>12.5</v>
      </c>
      <c r="D1706" s="31">
        <v>10771996663680</v>
      </c>
      <c r="E1706" s="30">
        <f t="shared" si="52"/>
        <v>2.3343592000359456E-5</v>
      </c>
      <c r="F1706" s="30">
        <f t="shared" si="53"/>
        <v>0.22778607043174756</v>
      </c>
    </row>
    <row r="1707" spans="1:6">
      <c r="A1707" s="28">
        <v>43710</v>
      </c>
      <c r="B1707" s="30">
        <v>10346.76</v>
      </c>
      <c r="C1707" s="30">
        <v>12.5</v>
      </c>
      <c r="D1707" s="31">
        <v>10771996663680</v>
      </c>
      <c r="E1707" s="30">
        <f t="shared" si="52"/>
        <v>2.3343592000359456E-5</v>
      </c>
      <c r="F1707" s="30">
        <f t="shared" si="53"/>
        <v>0.24153054396563922</v>
      </c>
    </row>
    <row r="1708" spans="1:6">
      <c r="A1708" s="28">
        <v>43711</v>
      </c>
      <c r="B1708" s="30">
        <v>10623.54</v>
      </c>
      <c r="C1708" s="30">
        <v>12.5</v>
      </c>
      <c r="D1708" s="31">
        <v>10771996663680</v>
      </c>
      <c r="E1708" s="30">
        <f t="shared" si="52"/>
        <v>2.3343592000359456E-5</v>
      </c>
      <c r="F1708" s="30">
        <f t="shared" si="53"/>
        <v>0.24799158335949872</v>
      </c>
    </row>
    <row r="1709" spans="1:6">
      <c r="A1709" s="28">
        <v>43712</v>
      </c>
      <c r="B1709" s="30">
        <v>10594.49</v>
      </c>
      <c r="C1709" s="30">
        <v>12.5</v>
      </c>
      <c r="D1709" s="31">
        <v>10771996663680</v>
      </c>
      <c r="E1709" s="30">
        <f t="shared" si="52"/>
        <v>2.3343592000359456E-5</v>
      </c>
      <c r="F1709" s="30">
        <f t="shared" si="53"/>
        <v>0.24731345201188826</v>
      </c>
    </row>
    <row r="1710" spans="1:6">
      <c r="A1710" s="28">
        <v>43713</v>
      </c>
      <c r="B1710" s="30">
        <v>10575.53</v>
      </c>
      <c r="C1710" s="30">
        <v>12.5</v>
      </c>
      <c r="D1710" s="31">
        <v>10771996663680</v>
      </c>
      <c r="E1710" s="30">
        <f t="shared" si="52"/>
        <v>2.3343592000359456E-5</v>
      </c>
      <c r="F1710" s="30">
        <f t="shared" si="53"/>
        <v>0.24687085750756146</v>
      </c>
    </row>
    <row r="1711" spans="1:6">
      <c r="A1711" s="28">
        <v>43714</v>
      </c>
      <c r="B1711" s="30">
        <v>10353.299999999999</v>
      </c>
      <c r="C1711" s="30">
        <v>12.5</v>
      </c>
      <c r="D1711" s="31">
        <v>10771996663680</v>
      </c>
      <c r="E1711" s="30">
        <f t="shared" si="52"/>
        <v>2.3343592000359456E-5</v>
      </c>
      <c r="F1711" s="30">
        <f t="shared" si="53"/>
        <v>0.24168321105732155</v>
      </c>
    </row>
    <row r="1712" spans="1:6">
      <c r="A1712" s="28">
        <v>43715</v>
      </c>
      <c r="B1712" s="30">
        <v>10517.25</v>
      </c>
      <c r="C1712" s="30">
        <v>12.5</v>
      </c>
      <c r="D1712" s="31">
        <v>10771996663680</v>
      </c>
      <c r="E1712" s="30">
        <f t="shared" si="52"/>
        <v>2.3343592000359456E-5</v>
      </c>
      <c r="F1712" s="30">
        <f t="shared" si="53"/>
        <v>0.24551039296578051</v>
      </c>
    </row>
    <row r="1713" spans="1:6">
      <c r="A1713" s="28">
        <v>43716</v>
      </c>
      <c r="B1713" s="30">
        <v>10441.280000000001</v>
      </c>
      <c r="C1713" s="30">
        <v>12.5</v>
      </c>
      <c r="D1713" s="31">
        <v>10771996663680</v>
      </c>
      <c r="E1713" s="30">
        <f t="shared" si="52"/>
        <v>2.3343592000359456E-5</v>
      </c>
      <c r="F1713" s="30">
        <f t="shared" si="53"/>
        <v>0.24373698028151319</v>
      </c>
    </row>
    <row r="1714" spans="1:6">
      <c r="A1714" s="28">
        <v>43717</v>
      </c>
      <c r="B1714" s="30">
        <v>10334.969999999999</v>
      </c>
      <c r="C1714" s="30">
        <v>12.5</v>
      </c>
      <c r="D1714" s="31">
        <v>10771996663680</v>
      </c>
      <c r="E1714" s="30">
        <f t="shared" si="52"/>
        <v>2.3343592000359456E-5</v>
      </c>
      <c r="F1714" s="30">
        <f t="shared" si="53"/>
        <v>0.24125532301595495</v>
      </c>
    </row>
    <row r="1715" spans="1:6">
      <c r="A1715" s="28">
        <v>43718</v>
      </c>
      <c r="B1715" s="30">
        <v>10115.98</v>
      </c>
      <c r="C1715" s="30">
        <v>12.5</v>
      </c>
      <c r="D1715" s="31">
        <v>10771996663680</v>
      </c>
      <c r="E1715" s="30">
        <f t="shared" si="52"/>
        <v>2.3343592000359456E-5</v>
      </c>
      <c r="F1715" s="30">
        <f t="shared" si="53"/>
        <v>0.23614330980379625</v>
      </c>
    </row>
    <row r="1716" spans="1:6">
      <c r="A1716" s="28">
        <v>43719</v>
      </c>
      <c r="B1716" s="30">
        <v>10178.370000000001</v>
      </c>
      <c r="C1716" s="30">
        <v>12.5</v>
      </c>
      <c r="D1716" s="31">
        <v>10771996663680</v>
      </c>
      <c r="E1716" s="30">
        <f t="shared" si="52"/>
        <v>2.3343592000359456E-5</v>
      </c>
      <c r="F1716" s="30">
        <f t="shared" si="53"/>
        <v>0.23759971650869871</v>
      </c>
    </row>
    <row r="1717" spans="1:6">
      <c r="A1717" s="28">
        <v>43720</v>
      </c>
      <c r="B1717" s="30">
        <v>10410.129999999999</v>
      </c>
      <c r="C1717" s="30">
        <v>12.5</v>
      </c>
      <c r="D1717" s="31">
        <v>10771996663680</v>
      </c>
      <c r="E1717" s="30">
        <f t="shared" si="52"/>
        <v>2.3343592000359456E-5</v>
      </c>
      <c r="F1717" s="30">
        <f t="shared" si="53"/>
        <v>0.24300982739070198</v>
      </c>
    </row>
    <row r="1718" spans="1:6">
      <c r="A1718" s="28">
        <v>43721</v>
      </c>
      <c r="B1718" s="30">
        <v>10360.549999999999</v>
      </c>
      <c r="C1718" s="30">
        <v>12.5</v>
      </c>
      <c r="D1718" s="31">
        <v>10771996663680</v>
      </c>
      <c r="E1718" s="30">
        <f t="shared" si="52"/>
        <v>2.3343592000359456E-5</v>
      </c>
      <c r="F1718" s="30">
        <f t="shared" si="53"/>
        <v>0.24185245209932416</v>
      </c>
    </row>
    <row r="1719" spans="1:6">
      <c r="A1719" s="28">
        <v>43722</v>
      </c>
      <c r="B1719" s="30">
        <v>10358.049999999999</v>
      </c>
      <c r="C1719" s="30">
        <v>12.5</v>
      </c>
      <c r="D1719" s="31">
        <v>11890594958795</v>
      </c>
      <c r="E1719" s="30">
        <f t="shared" si="52"/>
        <v>2.114756208731056E-5</v>
      </c>
      <c r="F1719" s="30">
        <f t="shared" si="53"/>
        <v>0.21904750547846713</v>
      </c>
    </row>
    <row r="1720" spans="1:6">
      <c r="A1720" s="28">
        <v>43723</v>
      </c>
      <c r="B1720" s="30">
        <v>10347.709999999999</v>
      </c>
      <c r="C1720" s="30">
        <v>12.5</v>
      </c>
      <c r="D1720" s="31">
        <v>11890594958795</v>
      </c>
      <c r="E1720" s="30">
        <f t="shared" si="52"/>
        <v>2.114756208731056E-5</v>
      </c>
      <c r="F1720" s="30">
        <f t="shared" si="53"/>
        <v>0.21882883968648434</v>
      </c>
    </row>
    <row r="1721" spans="1:6">
      <c r="A1721" s="28">
        <v>43724</v>
      </c>
      <c r="B1721" s="30">
        <v>10276.790000000001</v>
      </c>
      <c r="C1721" s="30">
        <v>12.5</v>
      </c>
      <c r="D1721" s="31">
        <v>11890594958795</v>
      </c>
      <c r="E1721" s="30">
        <f t="shared" si="52"/>
        <v>2.114756208731056E-5</v>
      </c>
      <c r="F1721" s="30">
        <f t="shared" si="53"/>
        <v>0.2173290545832523</v>
      </c>
    </row>
    <row r="1722" spans="1:6">
      <c r="A1722" s="28">
        <v>43725</v>
      </c>
      <c r="B1722" s="30">
        <v>10241.27</v>
      </c>
      <c r="C1722" s="30">
        <v>12.5</v>
      </c>
      <c r="D1722" s="31">
        <v>11890594958795</v>
      </c>
      <c r="E1722" s="30">
        <f t="shared" si="52"/>
        <v>2.114756208731056E-5</v>
      </c>
      <c r="F1722" s="30">
        <f t="shared" si="53"/>
        <v>0.21657789317791104</v>
      </c>
    </row>
    <row r="1723" spans="1:6">
      <c r="A1723" s="28">
        <v>43726</v>
      </c>
      <c r="B1723" s="30">
        <v>10198.25</v>
      </c>
      <c r="C1723" s="30">
        <v>12.5</v>
      </c>
      <c r="D1723" s="31">
        <v>11890594958795</v>
      </c>
      <c r="E1723" s="30">
        <f t="shared" si="52"/>
        <v>2.114756208731056E-5</v>
      </c>
      <c r="F1723" s="30">
        <f t="shared" si="53"/>
        <v>0.21566812505691493</v>
      </c>
    </row>
    <row r="1724" spans="1:6">
      <c r="A1724" s="28">
        <v>43727</v>
      </c>
      <c r="B1724" s="30">
        <v>10266.41</v>
      </c>
      <c r="C1724" s="30">
        <v>12.5</v>
      </c>
      <c r="D1724" s="31">
        <v>11890594958795</v>
      </c>
      <c r="E1724" s="30">
        <f t="shared" si="52"/>
        <v>2.114756208731056E-5</v>
      </c>
      <c r="F1724" s="30">
        <f t="shared" si="53"/>
        <v>0.21710954288878601</v>
      </c>
    </row>
    <row r="1725" spans="1:6">
      <c r="A1725" s="28">
        <v>43728</v>
      </c>
      <c r="B1725" s="30">
        <v>10181.64</v>
      </c>
      <c r="C1725" s="30">
        <v>12.5</v>
      </c>
      <c r="D1725" s="31">
        <v>11890594958795</v>
      </c>
      <c r="E1725" s="30">
        <f t="shared" si="52"/>
        <v>2.114756208731056E-5</v>
      </c>
      <c r="F1725" s="30">
        <f t="shared" si="53"/>
        <v>0.21531686405064468</v>
      </c>
    </row>
    <row r="1726" spans="1:6">
      <c r="A1726" s="28">
        <v>43729</v>
      </c>
      <c r="B1726" s="30">
        <v>10019.719999999999</v>
      </c>
      <c r="C1726" s="30">
        <v>12.5</v>
      </c>
      <c r="D1726" s="31">
        <v>11890594958795</v>
      </c>
      <c r="E1726" s="30">
        <f t="shared" si="52"/>
        <v>2.114756208731056E-5</v>
      </c>
      <c r="F1726" s="30">
        <f t="shared" si="53"/>
        <v>0.21189265079746736</v>
      </c>
    </row>
    <row r="1727" spans="1:6">
      <c r="A1727" s="28">
        <v>43730</v>
      </c>
      <c r="B1727" s="30">
        <v>10070.39</v>
      </c>
      <c r="C1727" s="30">
        <v>12.5</v>
      </c>
      <c r="D1727" s="31">
        <v>11890594958795</v>
      </c>
      <c r="E1727" s="30">
        <f t="shared" si="52"/>
        <v>2.114756208731056E-5</v>
      </c>
      <c r="F1727" s="30">
        <f t="shared" si="53"/>
        <v>0.21296419776843137</v>
      </c>
    </row>
    <row r="1728" spans="1:6">
      <c r="A1728" s="28">
        <v>43731</v>
      </c>
      <c r="B1728" s="30">
        <v>9729.32</v>
      </c>
      <c r="C1728" s="30">
        <v>12.5</v>
      </c>
      <c r="D1728" s="31">
        <v>11890594958795</v>
      </c>
      <c r="E1728" s="30">
        <f t="shared" si="52"/>
        <v>2.114756208731056E-5</v>
      </c>
      <c r="F1728" s="30">
        <f t="shared" si="53"/>
        <v>0.20575139876731238</v>
      </c>
    </row>
    <row r="1729" spans="1:6">
      <c r="A1729" s="28">
        <v>43732</v>
      </c>
      <c r="B1729" s="30">
        <v>8620.57</v>
      </c>
      <c r="C1729" s="30">
        <v>12.5</v>
      </c>
      <c r="D1729" s="31">
        <v>11890594958795</v>
      </c>
      <c r="E1729" s="30">
        <f t="shared" si="52"/>
        <v>2.114756208731056E-5</v>
      </c>
      <c r="F1729" s="30">
        <f t="shared" si="53"/>
        <v>0.18230403930300679</v>
      </c>
    </row>
    <row r="1730" spans="1:6">
      <c r="A1730" s="28">
        <v>43733</v>
      </c>
      <c r="B1730" s="30">
        <v>8486.99</v>
      </c>
      <c r="C1730" s="30">
        <v>12.5</v>
      </c>
      <c r="D1730" s="31">
        <v>11890594958795</v>
      </c>
      <c r="E1730" s="30">
        <f t="shared" ref="E1730:E1793" si="54">1000000000000*C1730*24*60*60/(D1730*POWER(2,32))</f>
        <v>2.114756208731056E-5</v>
      </c>
      <c r="F1730" s="30">
        <f t="shared" ref="F1730:F1793" si="55">E1730*B1730</f>
        <v>0.17947914795938386</v>
      </c>
    </row>
    <row r="1731" spans="1:6">
      <c r="A1731" s="28">
        <v>43734</v>
      </c>
      <c r="B1731" s="30">
        <v>8118.97</v>
      </c>
      <c r="C1731" s="30">
        <v>12.5</v>
      </c>
      <c r="D1731" s="31">
        <v>11890594958795</v>
      </c>
      <c r="E1731" s="30">
        <f t="shared" si="54"/>
        <v>2.114756208731056E-5</v>
      </c>
      <c r="F1731" s="30">
        <f t="shared" si="55"/>
        <v>0.17169642216001182</v>
      </c>
    </row>
    <row r="1732" spans="1:6">
      <c r="A1732" s="28">
        <v>43735</v>
      </c>
      <c r="B1732" s="30">
        <v>8251.85</v>
      </c>
      <c r="C1732" s="30">
        <v>12.5</v>
      </c>
      <c r="D1732" s="31">
        <v>12759819404408</v>
      </c>
      <c r="E1732" s="30">
        <f t="shared" si="54"/>
        <v>1.9706947816150984E-5</v>
      </c>
      <c r="F1732" s="30">
        <f t="shared" si="55"/>
        <v>0.16261877733670552</v>
      </c>
    </row>
    <row r="1733" spans="1:6">
      <c r="A1733" s="28">
        <v>43736</v>
      </c>
      <c r="B1733" s="30">
        <v>8245.92</v>
      </c>
      <c r="C1733" s="30">
        <v>12.5</v>
      </c>
      <c r="D1733" s="31">
        <v>12759819404408</v>
      </c>
      <c r="E1733" s="30">
        <f t="shared" si="54"/>
        <v>1.9706947816150984E-5</v>
      </c>
      <c r="F1733" s="30">
        <f t="shared" si="55"/>
        <v>0.16250191513615572</v>
      </c>
    </row>
    <row r="1734" spans="1:6">
      <c r="A1734" s="28">
        <v>43737</v>
      </c>
      <c r="B1734" s="30">
        <v>8104.19</v>
      </c>
      <c r="C1734" s="30">
        <v>12.5</v>
      </c>
      <c r="D1734" s="31">
        <v>12759819404408</v>
      </c>
      <c r="E1734" s="30">
        <f t="shared" si="54"/>
        <v>1.9706947816150984E-5</v>
      </c>
      <c r="F1734" s="30">
        <f t="shared" si="55"/>
        <v>0.15970884942217264</v>
      </c>
    </row>
    <row r="1735" spans="1:6">
      <c r="A1735" s="28">
        <v>43738</v>
      </c>
      <c r="B1735" s="30">
        <v>8293.8700000000008</v>
      </c>
      <c r="C1735" s="30">
        <v>12.5</v>
      </c>
      <c r="D1735" s="31">
        <v>12759819404408</v>
      </c>
      <c r="E1735" s="30">
        <f t="shared" si="54"/>
        <v>1.9706947816150984E-5</v>
      </c>
      <c r="F1735" s="30">
        <f t="shared" si="55"/>
        <v>0.16344686328394017</v>
      </c>
    </row>
    <row r="1736" spans="1:6">
      <c r="A1736" s="28">
        <v>43739</v>
      </c>
      <c r="B1736" s="30">
        <v>8343.2800000000007</v>
      </c>
      <c r="C1736" s="30">
        <v>12.5</v>
      </c>
      <c r="D1736" s="31">
        <v>12759819404408</v>
      </c>
      <c r="E1736" s="30">
        <f t="shared" si="54"/>
        <v>1.9706947816150984E-5</v>
      </c>
      <c r="F1736" s="30">
        <f t="shared" si="55"/>
        <v>0.16442058357553621</v>
      </c>
    </row>
    <row r="1737" spans="1:6">
      <c r="A1737" s="28">
        <v>43740</v>
      </c>
      <c r="B1737" s="30">
        <v>8393.0400000000009</v>
      </c>
      <c r="C1737" s="30">
        <v>12.5</v>
      </c>
      <c r="D1737" s="31">
        <v>12759819404408</v>
      </c>
      <c r="E1737" s="30">
        <f t="shared" si="54"/>
        <v>1.9706947816150984E-5</v>
      </c>
      <c r="F1737" s="30">
        <f t="shared" si="55"/>
        <v>0.16540120129886787</v>
      </c>
    </row>
    <row r="1738" spans="1:6">
      <c r="A1738" s="28">
        <v>43741</v>
      </c>
      <c r="B1738" s="30">
        <v>8259.99</v>
      </c>
      <c r="C1738" s="30">
        <v>12.5</v>
      </c>
      <c r="D1738" s="31">
        <v>12759819404408</v>
      </c>
      <c r="E1738" s="30">
        <f t="shared" si="54"/>
        <v>1.9706947816150984E-5</v>
      </c>
      <c r="F1738" s="30">
        <f t="shared" si="55"/>
        <v>0.16277919189192896</v>
      </c>
    </row>
    <row r="1739" spans="1:6">
      <c r="A1739" s="28">
        <v>43742</v>
      </c>
      <c r="B1739" s="30">
        <v>8205.94</v>
      </c>
      <c r="C1739" s="30">
        <v>12.5</v>
      </c>
      <c r="D1739" s="31">
        <v>12759819404408</v>
      </c>
      <c r="E1739" s="30">
        <f t="shared" si="54"/>
        <v>1.9706947816150984E-5</v>
      </c>
      <c r="F1739" s="30">
        <f t="shared" si="55"/>
        <v>0.16171403136246601</v>
      </c>
    </row>
    <row r="1740" spans="1:6">
      <c r="A1740" s="28">
        <v>43743</v>
      </c>
      <c r="B1740" s="30">
        <v>8151.5</v>
      </c>
      <c r="C1740" s="30">
        <v>12.5</v>
      </c>
      <c r="D1740" s="31">
        <v>12759819404408</v>
      </c>
      <c r="E1740" s="30">
        <f t="shared" si="54"/>
        <v>1.9706947816150984E-5</v>
      </c>
      <c r="F1740" s="30">
        <f t="shared" si="55"/>
        <v>0.16064118512335476</v>
      </c>
    </row>
    <row r="1741" spans="1:6">
      <c r="A1741" s="28">
        <v>43744</v>
      </c>
      <c r="B1741" s="30">
        <v>7988.16</v>
      </c>
      <c r="C1741" s="30">
        <v>12.5</v>
      </c>
      <c r="D1741" s="31">
        <v>12759819404408</v>
      </c>
      <c r="E1741" s="30">
        <f t="shared" si="54"/>
        <v>1.9706947816150984E-5</v>
      </c>
      <c r="F1741" s="30">
        <f t="shared" si="55"/>
        <v>0.15742225226706463</v>
      </c>
    </row>
    <row r="1742" spans="1:6">
      <c r="A1742" s="28">
        <v>43745</v>
      </c>
      <c r="B1742" s="30">
        <v>8245.6200000000008</v>
      </c>
      <c r="C1742" s="30">
        <v>12.5</v>
      </c>
      <c r="D1742" s="31">
        <v>12759819404408</v>
      </c>
      <c r="E1742" s="30">
        <f t="shared" si="54"/>
        <v>1.9706947816150984E-5</v>
      </c>
      <c r="F1742" s="30">
        <f t="shared" si="55"/>
        <v>0.16249600305181089</v>
      </c>
    </row>
    <row r="1743" spans="1:6">
      <c r="A1743" s="28">
        <v>43746</v>
      </c>
      <c r="B1743" s="30">
        <v>8228.7800000000007</v>
      </c>
      <c r="C1743" s="30">
        <v>12.5</v>
      </c>
      <c r="D1743" s="31">
        <v>12759819404408</v>
      </c>
      <c r="E1743" s="30">
        <f t="shared" si="54"/>
        <v>1.9706947816150984E-5</v>
      </c>
      <c r="F1743" s="30">
        <f t="shared" si="55"/>
        <v>0.16216413805058691</v>
      </c>
    </row>
    <row r="1744" spans="1:6">
      <c r="A1744" s="28">
        <v>43747</v>
      </c>
      <c r="B1744" s="30">
        <v>8595.74</v>
      </c>
      <c r="C1744" s="30">
        <v>12.5</v>
      </c>
      <c r="D1744" s="31">
        <v>12759819404408</v>
      </c>
      <c r="E1744" s="30">
        <f t="shared" si="54"/>
        <v>1.9706947816150984E-5</v>
      </c>
      <c r="F1744" s="30">
        <f t="shared" si="55"/>
        <v>0.16939579962120166</v>
      </c>
    </row>
    <row r="1745" spans="1:6">
      <c r="A1745" s="28">
        <v>43748</v>
      </c>
      <c r="B1745" s="30">
        <v>8586.4699999999993</v>
      </c>
      <c r="C1745" s="30">
        <v>12.5</v>
      </c>
      <c r="D1745" s="31">
        <v>13008091666971</v>
      </c>
      <c r="E1745" s="30">
        <f t="shared" si="54"/>
        <v>1.9330821275241847E-5</v>
      </c>
      <c r="F1745" s="30">
        <f t="shared" si="55"/>
        <v>0.16598351695522584</v>
      </c>
    </row>
    <row r="1746" spans="1:6">
      <c r="A1746" s="28">
        <v>43749</v>
      </c>
      <c r="B1746" s="30">
        <v>8321.76</v>
      </c>
      <c r="C1746" s="30">
        <v>12.5</v>
      </c>
      <c r="D1746" s="31">
        <v>13008091666971</v>
      </c>
      <c r="E1746" s="30">
        <f t="shared" si="54"/>
        <v>1.9330821275241847E-5</v>
      </c>
      <c r="F1746" s="30">
        <f t="shared" si="55"/>
        <v>0.16086645525545659</v>
      </c>
    </row>
    <row r="1747" spans="1:6">
      <c r="A1747" s="28">
        <v>43750</v>
      </c>
      <c r="B1747" s="30">
        <v>8336.56</v>
      </c>
      <c r="C1747" s="30">
        <v>12.5</v>
      </c>
      <c r="D1747" s="31">
        <v>13008091666971</v>
      </c>
      <c r="E1747" s="30">
        <f t="shared" si="54"/>
        <v>1.9330821275241847E-5</v>
      </c>
      <c r="F1747" s="30">
        <f t="shared" si="55"/>
        <v>0.16115255141033016</v>
      </c>
    </row>
    <row r="1748" spans="1:6">
      <c r="A1748" s="28">
        <v>43751</v>
      </c>
      <c r="B1748" s="30">
        <v>8321.01</v>
      </c>
      <c r="C1748" s="30">
        <v>12.5</v>
      </c>
      <c r="D1748" s="31">
        <v>13008091666971</v>
      </c>
      <c r="E1748" s="30">
        <f t="shared" si="54"/>
        <v>1.9330821275241847E-5</v>
      </c>
      <c r="F1748" s="30">
        <f t="shared" si="55"/>
        <v>0.16085195713950018</v>
      </c>
    </row>
    <row r="1749" spans="1:6">
      <c r="A1749" s="28">
        <v>43752</v>
      </c>
      <c r="B1749" s="30">
        <v>8374.69</v>
      </c>
      <c r="C1749" s="30">
        <v>12.5</v>
      </c>
      <c r="D1749" s="31">
        <v>13008091666971</v>
      </c>
      <c r="E1749" s="30">
        <f t="shared" si="54"/>
        <v>1.9330821275241847E-5</v>
      </c>
      <c r="F1749" s="30">
        <f t="shared" si="55"/>
        <v>0.16188963562555517</v>
      </c>
    </row>
    <row r="1750" spans="1:6">
      <c r="A1750" s="28">
        <v>43753</v>
      </c>
      <c r="B1750" s="30">
        <v>8205.3700000000008</v>
      </c>
      <c r="C1750" s="30">
        <v>12.5</v>
      </c>
      <c r="D1750" s="31">
        <v>13008091666971</v>
      </c>
      <c r="E1750" s="30">
        <f t="shared" si="54"/>
        <v>1.9330821275241847E-5</v>
      </c>
      <c r="F1750" s="30">
        <f t="shared" si="55"/>
        <v>0.15861654096723121</v>
      </c>
    </row>
    <row r="1751" spans="1:6">
      <c r="A1751" s="28">
        <v>43754</v>
      </c>
      <c r="B1751" s="30">
        <v>8047.53</v>
      </c>
      <c r="C1751" s="30">
        <v>12.5</v>
      </c>
      <c r="D1751" s="31">
        <v>13008091666971</v>
      </c>
      <c r="E1751" s="30">
        <f t="shared" si="54"/>
        <v>1.9330821275241847E-5</v>
      </c>
      <c r="F1751" s="30">
        <f t="shared" si="55"/>
        <v>0.15556536413714703</v>
      </c>
    </row>
    <row r="1752" spans="1:6">
      <c r="A1752" s="28">
        <v>43755</v>
      </c>
      <c r="B1752" s="30">
        <v>8103.91</v>
      </c>
      <c r="C1752" s="30">
        <v>12.5</v>
      </c>
      <c r="D1752" s="31">
        <v>13008091666971</v>
      </c>
      <c r="E1752" s="30">
        <f t="shared" si="54"/>
        <v>1.9330821275241847E-5</v>
      </c>
      <c r="F1752" s="30">
        <f t="shared" si="55"/>
        <v>0.15665523584064517</v>
      </c>
    </row>
    <row r="1753" spans="1:6">
      <c r="A1753" s="28">
        <v>43756</v>
      </c>
      <c r="B1753" s="30">
        <v>7973.21</v>
      </c>
      <c r="C1753" s="30">
        <v>12.5</v>
      </c>
      <c r="D1753" s="31">
        <v>13008091666971</v>
      </c>
      <c r="E1753" s="30">
        <f t="shared" si="54"/>
        <v>1.9330821275241847E-5</v>
      </c>
      <c r="F1753" s="30">
        <f t="shared" si="55"/>
        <v>0.15412869749997105</v>
      </c>
    </row>
    <row r="1754" spans="1:6">
      <c r="A1754" s="28">
        <v>43757</v>
      </c>
      <c r="B1754" s="30">
        <v>7988.56</v>
      </c>
      <c r="C1754" s="30">
        <v>12.5</v>
      </c>
      <c r="D1754" s="31">
        <v>13008091666971</v>
      </c>
      <c r="E1754" s="30">
        <f t="shared" si="54"/>
        <v>1.9330821275241847E-5</v>
      </c>
      <c r="F1754" s="30">
        <f t="shared" si="55"/>
        <v>0.15442542560654601</v>
      </c>
    </row>
    <row r="1755" spans="1:6">
      <c r="A1755" s="28">
        <v>43758</v>
      </c>
      <c r="B1755" s="30">
        <v>8222.08</v>
      </c>
      <c r="C1755" s="30">
        <v>12.5</v>
      </c>
      <c r="D1755" s="31">
        <v>13008091666971</v>
      </c>
      <c r="E1755" s="30">
        <f t="shared" si="54"/>
        <v>1.9330821275241847E-5</v>
      </c>
      <c r="F1755" s="30">
        <f t="shared" si="55"/>
        <v>0.1589395589907405</v>
      </c>
    </row>
    <row r="1756" spans="1:6">
      <c r="A1756" s="28">
        <v>43759</v>
      </c>
      <c r="B1756" s="30">
        <v>8243.7199999999993</v>
      </c>
      <c r="C1756" s="30">
        <v>12.5</v>
      </c>
      <c r="D1756" s="31">
        <v>13008091666971</v>
      </c>
      <c r="E1756" s="30">
        <f t="shared" si="54"/>
        <v>1.9330821275241847E-5</v>
      </c>
      <c r="F1756" s="30">
        <f t="shared" si="55"/>
        <v>0.15935787796313672</v>
      </c>
    </row>
    <row r="1757" spans="1:6">
      <c r="A1757" s="28">
        <v>43760</v>
      </c>
      <c r="B1757" s="30">
        <v>8078.2</v>
      </c>
      <c r="C1757" s="30">
        <v>12.5</v>
      </c>
      <c r="D1757" s="31">
        <v>13008091666971</v>
      </c>
      <c r="E1757" s="30">
        <f t="shared" si="54"/>
        <v>1.9330821275241847E-5</v>
      </c>
      <c r="F1757" s="30">
        <f t="shared" si="55"/>
        <v>0.15615824042565868</v>
      </c>
    </row>
    <row r="1758" spans="1:6">
      <c r="A1758" s="28">
        <v>43761</v>
      </c>
      <c r="B1758" s="30">
        <v>7514.67</v>
      </c>
      <c r="C1758" s="30">
        <v>12.5</v>
      </c>
      <c r="D1758" s="31">
        <v>13008091666971</v>
      </c>
      <c r="E1758" s="30">
        <f t="shared" si="54"/>
        <v>1.9330821275241847E-5</v>
      </c>
      <c r="F1758" s="30">
        <f t="shared" si="55"/>
        <v>0.14526474271242165</v>
      </c>
    </row>
    <row r="1759" spans="1:6">
      <c r="A1759" s="28">
        <v>43762</v>
      </c>
      <c r="B1759" s="30">
        <v>7493.49</v>
      </c>
      <c r="C1759" s="30">
        <v>12.5</v>
      </c>
      <c r="D1759" s="31">
        <v>13691480038694</v>
      </c>
      <c r="E1759" s="30">
        <f t="shared" si="54"/>
        <v>1.8365954187241042E-5</v>
      </c>
      <c r="F1759" s="30">
        <f t="shared" si="55"/>
        <v>0.13762509404254886</v>
      </c>
    </row>
    <row r="1760" spans="1:6">
      <c r="A1760" s="28">
        <v>43763</v>
      </c>
      <c r="B1760" s="30">
        <v>8660.7000000000007</v>
      </c>
      <c r="C1760" s="30">
        <v>12.5</v>
      </c>
      <c r="D1760" s="31">
        <v>13691480038694</v>
      </c>
      <c r="E1760" s="30">
        <f t="shared" si="54"/>
        <v>1.8365954187241042E-5</v>
      </c>
      <c r="F1760" s="30">
        <f t="shared" si="55"/>
        <v>0.15906201942943851</v>
      </c>
    </row>
    <row r="1761" spans="1:6">
      <c r="A1761" s="28">
        <v>43764</v>
      </c>
      <c r="B1761" s="30">
        <v>9244.9699999999993</v>
      </c>
      <c r="C1761" s="30">
        <v>12.5</v>
      </c>
      <c r="D1761" s="31">
        <v>13691480038694</v>
      </c>
      <c r="E1761" s="30">
        <f t="shared" si="54"/>
        <v>1.8365954187241042E-5</v>
      </c>
      <c r="F1761" s="30">
        <f t="shared" si="55"/>
        <v>0.16979269548241779</v>
      </c>
    </row>
    <row r="1762" spans="1:6">
      <c r="A1762" s="28">
        <v>43765</v>
      </c>
      <c r="B1762" s="30">
        <v>9551.7099999999991</v>
      </c>
      <c r="C1762" s="30">
        <v>12.5</v>
      </c>
      <c r="D1762" s="31">
        <v>13691480038694</v>
      </c>
      <c r="E1762" s="30">
        <f t="shared" si="54"/>
        <v>1.8365954187241042E-5</v>
      </c>
      <c r="F1762" s="30">
        <f t="shared" si="55"/>
        <v>0.17542626826981211</v>
      </c>
    </row>
    <row r="1763" spans="1:6">
      <c r="A1763" s="28">
        <v>43766</v>
      </c>
      <c r="B1763" s="30">
        <v>9256.15</v>
      </c>
      <c r="C1763" s="30">
        <v>12.5</v>
      </c>
      <c r="D1763" s="31">
        <v>13691480038694</v>
      </c>
      <c r="E1763" s="30">
        <f t="shared" si="54"/>
        <v>1.8365954187241042E-5</v>
      </c>
      <c r="F1763" s="30">
        <f t="shared" si="55"/>
        <v>0.16999802685023116</v>
      </c>
    </row>
    <row r="1764" spans="1:6">
      <c r="A1764" s="28">
        <v>43767</v>
      </c>
      <c r="B1764" s="30">
        <v>9427.69</v>
      </c>
      <c r="C1764" s="30">
        <v>12.5</v>
      </c>
      <c r="D1764" s="31">
        <v>13691480038694</v>
      </c>
      <c r="E1764" s="30">
        <f t="shared" si="54"/>
        <v>1.8365954187241042E-5</v>
      </c>
      <c r="F1764" s="30">
        <f t="shared" si="55"/>
        <v>0.17314852263151051</v>
      </c>
    </row>
    <row r="1765" spans="1:6">
      <c r="A1765" s="28">
        <v>43768</v>
      </c>
      <c r="B1765" s="30">
        <v>9205.73</v>
      </c>
      <c r="C1765" s="30">
        <v>12.5</v>
      </c>
      <c r="D1765" s="31">
        <v>13691480038694</v>
      </c>
      <c r="E1765" s="30">
        <f t="shared" si="54"/>
        <v>1.8365954187241042E-5</v>
      </c>
      <c r="F1765" s="30">
        <f t="shared" si="55"/>
        <v>0.16907201544011047</v>
      </c>
    </row>
    <row r="1766" spans="1:6">
      <c r="A1766" s="28">
        <v>43769</v>
      </c>
      <c r="B1766" s="30">
        <v>9199.58</v>
      </c>
      <c r="C1766" s="30">
        <v>12.5</v>
      </c>
      <c r="D1766" s="31">
        <v>13691480038694</v>
      </c>
      <c r="E1766" s="30">
        <f t="shared" si="54"/>
        <v>1.8365954187241042E-5</v>
      </c>
      <c r="F1766" s="30">
        <f t="shared" si="55"/>
        <v>0.16895906482185893</v>
      </c>
    </row>
    <row r="1767" spans="1:6">
      <c r="A1767" s="28">
        <v>43770</v>
      </c>
      <c r="B1767" s="30">
        <v>9261.1</v>
      </c>
      <c r="C1767" s="30">
        <v>12.5</v>
      </c>
      <c r="D1767" s="31">
        <v>13691480038694</v>
      </c>
      <c r="E1767" s="30">
        <f t="shared" si="54"/>
        <v>1.8365954187241042E-5</v>
      </c>
      <c r="F1767" s="30">
        <f t="shared" si="55"/>
        <v>0.17008893832345801</v>
      </c>
    </row>
    <row r="1768" spans="1:6">
      <c r="A1768" s="28">
        <v>43771</v>
      </c>
      <c r="B1768" s="30">
        <v>9324.7199999999993</v>
      </c>
      <c r="C1768" s="30">
        <v>12.5</v>
      </c>
      <c r="D1768" s="31">
        <v>13691480038694</v>
      </c>
      <c r="E1768" s="30">
        <f t="shared" si="54"/>
        <v>1.8365954187241042E-5</v>
      </c>
      <c r="F1768" s="30">
        <f t="shared" si="55"/>
        <v>0.17125738032885027</v>
      </c>
    </row>
    <row r="1769" spans="1:6">
      <c r="A1769" s="28">
        <v>43772</v>
      </c>
      <c r="B1769" s="30">
        <v>9235.35</v>
      </c>
      <c r="C1769" s="30">
        <v>12.5</v>
      </c>
      <c r="D1769" s="31">
        <v>13691480038694</v>
      </c>
      <c r="E1769" s="30">
        <f t="shared" si="54"/>
        <v>1.8365954187241042E-5</v>
      </c>
      <c r="F1769" s="30">
        <f t="shared" si="55"/>
        <v>0.16961601500313656</v>
      </c>
    </row>
    <row r="1770" spans="1:6">
      <c r="A1770" s="28">
        <v>43773</v>
      </c>
      <c r="B1770" s="30">
        <v>9412.61</v>
      </c>
      <c r="C1770" s="30">
        <v>12.5</v>
      </c>
      <c r="D1770" s="31">
        <v>13691480038694</v>
      </c>
      <c r="E1770" s="30">
        <f t="shared" si="54"/>
        <v>1.8365954187241042E-5</v>
      </c>
      <c r="F1770" s="30">
        <f t="shared" si="55"/>
        <v>0.17287156404236692</v>
      </c>
    </row>
    <row r="1771" spans="1:6">
      <c r="A1771" s="28">
        <v>43774</v>
      </c>
      <c r="B1771" s="30">
        <v>9342.5300000000007</v>
      </c>
      <c r="C1771" s="30">
        <v>12.5</v>
      </c>
      <c r="D1771" s="31">
        <v>13691480038694</v>
      </c>
      <c r="E1771" s="30">
        <f t="shared" si="54"/>
        <v>1.8365954187241042E-5</v>
      </c>
      <c r="F1771" s="30">
        <f t="shared" si="55"/>
        <v>0.17158447797292506</v>
      </c>
    </row>
    <row r="1772" spans="1:6">
      <c r="A1772" s="28">
        <v>43775</v>
      </c>
      <c r="B1772" s="30">
        <v>9360.8799999999992</v>
      </c>
      <c r="C1772" s="30">
        <v>12.5</v>
      </c>
      <c r="D1772" s="31">
        <v>13691480038694</v>
      </c>
      <c r="E1772" s="30">
        <f t="shared" si="54"/>
        <v>1.8365954187241042E-5</v>
      </c>
      <c r="F1772" s="30">
        <f t="shared" si="55"/>
        <v>0.17192149323226091</v>
      </c>
    </row>
    <row r="1773" spans="1:6">
      <c r="A1773" s="28">
        <v>43776</v>
      </c>
      <c r="B1773" s="30">
        <v>9267.56</v>
      </c>
      <c r="C1773" s="30">
        <v>12.5</v>
      </c>
      <c r="D1773" s="31">
        <v>13691480038694</v>
      </c>
      <c r="E1773" s="30">
        <f t="shared" si="54"/>
        <v>1.8365954187241042E-5</v>
      </c>
      <c r="F1773" s="30">
        <f t="shared" si="55"/>
        <v>0.17020758238750758</v>
      </c>
    </row>
    <row r="1774" spans="1:6">
      <c r="A1774" s="28">
        <v>43777</v>
      </c>
      <c r="B1774" s="30">
        <v>8804.8799999999992</v>
      </c>
      <c r="C1774" s="30">
        <v>12.5</v>
      </c>
      <c r="D1774" s="31">
        <v>12720005267390</v>
      </c>
      <c r="E1774" s="30">
        <f t="shared" si="54"/>
        <v>1.9768631369267924E-5</v>
      </c>
      <c r="F1774" s="30">
        <f t="shared" si="55"/>
        <v>0.17406042697063975</v>
      </c>
    </row>
    <row r="1775" spans="1:6">
      <c r="A1775" s="28">
        <v>43778</v>
      </c>
      <c r="B1775" s="30">
        <v>8813.58</v>
      </c>
      <c r="C1775" s="30">
        <v>12.5</v>
      </c>
      <c r="D1775" s="31">
        <v>12720005267390</v>
      </c>
      <c r="E1775" s="30">
        <f t="shared" si="54"/>
        <v>1.9768631369267924E-5</v>
      </c>
      <c r="F1775" s="30">
        <f t="shared" si="55"/>
        <v>0.17423241406355239</v>
      </c>
    </row>
    <row r="1776" spans="1:6">
      <c r="A1776" s="28">
        <v>43779</v>
      </c>
      <c r="B1776" s="30">
        <v>9055.5300000000007</v>
      </c>
      <c r="C1776" s="30">
        <v>12.5</v>
      </c>
      <c r="D1776" s="31">
        <v>12720005267390</v>
      </c>
      <c r="E1776" s="30">
        <f t="shared" si="54"/>
        <v>1.9768631369267924E-5</v>
      </c>
      <c r="F1776" s="30">
        <f t="shared" si="55"/>
        <v>0.17901543442334678</v>
      </c>
    </row>
    <row r="1777" spans="1:6">
      <c r="A1777" s="28">
        <v>43780</v>
      </c>
      <c r="B1777" s="30">
        <v>8757.7900000000009</v>
      </c>
      <c r="C1777" s="30">
        <v>12.5</v>
      </c>
      <c r="D1777" s="31">
        <v>12720005267390</v>
      </c>
      <c r="E1777" s="30">
        <f t="shared" si="54"/>
        <v>1.9768631369267924E-5</v>
      </c>
      <c r="F1777" s="30">
        <f t="shared" si="55"/>
        <v>0.17312952211946095</v>
      </c>
    </row>
    <row r="1778" spans="1:6">
      <c r="A1778" s="28">
        <v>43781</v>
      </c>
      <c r="B1778" s="30">
        <v>8815.66</v>
      </c>
      <c r="C1778" s="30">
        <v>12.5</v>
      </c>
      <c r="D1778" s="31">
        <v>12720005267390</v>
      </c>
      <c r="E1778" s="30">
        <f t="shared" si="54"/>
        <v>1.9768631369267924E-5</v>
      </c>
      <c r="F1778" s="30">
        <f t="shared" si="55"/>
        <v>0.17427353281680047</v>
      </c>
    </row>
    <row r="1779" spans="1:6">
      <c r="A1779" s="28">
        <v>43782</v>
      </c>
      <c r="B1779" s="30">
        <v>8808.26</v>
      </c>
      <c r="C1779" s="30">
        <v>12.5</v>
      </c>
      <c r="D1779" s="31">
        <v>12720005267390</v>
      </c>
      <c r="E1779" s="30">
        <f t="shared" si="54"/>
        <v>1.9768631369267924E-5</v>
      </c>
      <c r="F1779" s="30">
        <f t="shared" si="55"/>
        <v>0.17412724494466789</v>
      </c>
    </row>
    <row r="1780" spans="1:6">
      <c r="A1780" s="28">
        <v>43783</v>
      </c>
      <c r="B1780" s="30">
        <v>8708.1</v>
      </c>
      <c r="C1780" s="30">
        <v>12.5</v>
      </c>
      <c r="D1780" s="31">
        <v>12720005267390</v>
      </c>
      <c r="E1780" s="30">
        <f t="shared" si="54"/>
        <v>1.9768631369267924E-5</v>
      </c>
      <c r="F1780" s="30">
        <f t="shared" si="55"/>
        <v>0.17214721882672201</v>
      </c>
    </row>
    <row r="1781" spans="1:6">
      <c r="A1781" s="28">
        <v>43784</v>
      </c>
      <c r="B1781" s="30">
        <v>8491.99</v>
      </c>
      <c r="C1781" s="30">
        <v>12.5</v>
      </c>
      <c r="D1781" s="31">
        <v>12720005267390</v>
      </c>
      <c r="E1781" s="30">
        <f t="shared" si="54"/>
        <v>1.9768631369267924E-5</v>
      </c>
      <c r="F1781" s="30">
        <f t="shared" si="55"/>
        <v>0.16787501990150952</v>
      </c>
    </row>
    <row r="1782" spans="1:6">
      <c r="A1782" s="28">
        <v>43785</v>
      </c>
      <c r="B1782" s="30">
        <v>8550.76</v>
      </c>
      <c r="C1782" s="30">
        <v>12.5</v>
      </c>
      <c r="D1782" s="31">
        <v>12720005267390</v>
      </c>
      <c r="E1782" s="30">
        <f t="shared" si="54"/>
        <v>1.9768631369267924E-5</v>
      </c>
      <c r="F1782" s="30">
        <f t="shared" si="55"/>
        <v>0.1690368223670814</v>
      </c>
    </row>
    <row r="1783" spans="1:6">
      <c r="A1783" s="28">
        <v>43786</v>
      </c>
      <c r="B1783" s="30">
        <v>8577.98</v>
      </c>
      <c r="C1783" s="30">
        <v>12.5</v>
      </c>
      <c r="D1783" s="31">
        <v>12720005267390</v>
      </c>
      <c r="E1783" s="30">
        <f t="shared" si="54"/>
        <v>1.9768631369267924E-5</v>
      </c>
      <c r="F1783" s="30">
        <f t="shared" si="55"/>
        <v>0.16957492451295286</v>
      </c>
    </row>
    <row r="1784" spans="1:6">
      <c r="A1784" s="28">
        <v>43787</v>
      </c>
      <c r="B1784" s="30">
        <v>8309.2900000000009</v>
      </c>
      <c r="C1784" s="30">
        <v>12.5</v>
      </c>
      <c r="D1784" s="31">
        <v>12720005267390</v>
      </c>
      <c r="E1784" s="30">
        <f t="shared" si="54"/>
        <v>1.9768631369267924E-5</v>
      </c>
      <c r="F1784" s="30">
        <f t="shared" si="55"/>
        <v>0.16426329095034428</v>
      </c>
    </row>
    <row r="1785" spans="1:6">
      <c r="A1785" s="28">
        <v>43788</v>
      </c>
      <c r="B1785" s="30">
        <v>8206.15</v>
      </c>
      <c r="C1785" s="30">
        <v>12.5</v>
      </c>
      <c r="D1785" s="31">
        <v>12720005267390</v>
      </c>
      <c r="E1785" s="30">
        <f t="shared" si="54"/>
        <v>1.9768631369267924E-5</v>
      </c>
      <c r="F1785" s="30">
        <f t="shared" si="55"/>
        <v>0.16222435431091797</v>
      </c>
    </row>
    <row r="1786" spans="1:6">
      <c r="A1786" s="28">
        <v>43789</v>
      </c>
      <c r="B1786" s="30">
        <v>8027.27</v>
      </c>
      <c r="C1786" s="30">
        <v>12.5</v>
      </c>
      <c r="D1786" s="31">
        <v>12720005267390</v>
      </c>
      <c r="E1786" s="30">
        <f t="shared" si="54"/>
        <v>1.9768631369267924E-5</v>
      </c>
      <c r="F1786" s="30">
        <f t="shared" si="55"/>
        <v>0.15868814153158334</v>
      </c>
    </row>
    <row r="1787" spans="1:6">
      <c r="A1787" s="28">
        <v>43790</v>
      </c>
      <c r="B1787" s="30">
        <v>7642.75</v>
      </c>
      <c r="C1787" s="30">
        <v>12.5</v>
      </c>
      <c r="D1787" s="31">
        <v>12720005267390</v>
      </c>
      <c r="E1787" s="30">
        <f t="shared" si="54"/>
        <v>1.9768631369267924E-5</v>
      </c>
      <c r="F1787" s="30">
        <f t="shared" si="55"/>
        <v>0.15108670739747243</v>
      </c>
    </row>
    <row r="1788" spans="1:6">
      <c r="A1788" s="28">
        <v>43791</v>
      </c>
      <c r="B1788" s="30">
        <v>7296.58</v>
      </c>
      <c r="C1788" s="30">
        <v>12.5</v>
      </c>
      <c r="D1788" s="31">
        <v>12973235968799</v>
      </c>
      <c r="E1788" s="30">
        <f t="shared" si="54"/>
        <v>1.9382758145380275E-5</v>
      </c>
      <c r="F1788" s="30">
        <f t="shared" si="55"/>
        <v>0.1414278454284188</v>
      </c>
    </row>
    <row r="1789" spans="1:6">
      <c r="A1789" s="28">
        <v>43792</v>
      </c>
      <c r="B1789" s="30">
        <v>7397.8</v>
      </c>
      <c r="C1789" s="30">
        <v>12.5</v>
      </c>
      <c r="D1789" s="31">
        <v>12973235968799</v>
      </c>
      <c r="E1789" s="30">
        <f t="shared" si="54"/>
        <v>1.9382758145380275E-5</v>
      </c>
      <c r="F1789" s="30">
        <f t="shared" si="55"/>
        <v>0.1433897682078942</v>
      </c>
    </row>
    <row r="1790" spans="1:6">
      <c r="A1790" s="28">
        <v>43793</v>
      </c>
      <c r="B1790" s="30">
        <v>7047.92</v>
      </c>
      <c r="C1790" s="30">
        <v>12.5</v>
      </c>
      <c r="D1790" s="31">
        <v>12973235968799</v>
      </c>
      <c r="E1790" s="30">
        <f t="shared" si="54"/>
        <v>1.9382758145380275E-5</v>
      </c>
      <c r="F1790" s="30">
        <f t="shared" si="55"/>
        <v>0.13660812878798856</v>
      </c>
    </row>
    <row r="1791" spans="1:6">
      <c r="A1791" s="28">
        <v>43794</v>
      </c>
      <c r="B1791" s="30">
        <v>7146.13</v>
      </c>
      <c r="C1791" s="30">
        <v>12.5</v>
      </c>
      <c r="D1791" s="31">
        <v>12973235968799</v>
      </c>
      <c r="E1791" s="30">
        <f t="shared" si="54"/>
        <v>1.9382758145380275E-5</v>
      </c>
      <c r="F1791" s="30">
        <f t="shared" si="55"/>
        <v>0.13851170946544636</v>
      </c>
    </row>
    <row r="1792" spans="1:6">
      <c r="A1792" s="28">
        <v>43795</v>
      </c>
      <c r="B1792" s="30">
        <v>7218.37</v>
      </c>
      <c r="C1792" s="30">
        <v>12.5</v>
      </c>
      <c r="D1792" s="31">
        <v>12973235968799</v>
      </c>
      <c r="E1792" s="30">
        <f t="shared" si="54"/>
        <v>1.9382758145380275E-5</v>
      </c>
      <c r="F1792" s="30">
        <f t="shared" si="55"/>
        <v>0.13991191991386862</v>
      </c>
    </row>
    <row r="1793" spans="1:6">
      <c r="A1793" s="28">
        <v>43796</v>
      </c>
      <c r="B1793" s="30">
        <v>7531.66</v>
      </c>
      <c r="C1793" s="30">
        <v>12.5</v>
      </c>
      <c r="D1793" s="31">
        <v>12973235968799</v>
      </c>
      <c r="E1793" s="30">
        <f t="shared" si="54"/>
        <v>1.9382758145380275E-5</v>
      </c>
      <c r="F1793" s="30">
        <f t="shared" si="55"/>
        <v>0.14598434421323481</v>
      </c>
    </row>
    <row r="1794" spans="1:6">
      <c r="A1794" s="28">
        <v>43797</v>
      </c>
      <c r="B1794" s="30">
        <v>7463.11</v>
      </c>
      <c r="C1794" s="30">
        <v>12.5</v>
      </c>
      <c r="D1794" s="31">
        <v>12973235968799</v>
      </c>
      <c r="E1794" s="30">
        <f t="shared" ref="E1794:E1857" si="56">1000000000000*C1794*24*60*60/(D1794*POWER(2,32))</f>
        <v>1.9382758145380275E-5</v>
      </c>
      <c r="F1794" s="30">
        <f t="shared" ref="F1794:F1857" si="57">E1794*B1794</f>
        <v>0.14465565614236897</v>
      </c>
    </row>
    <row r="1795" spans="1:6">
      <c r="A1795" s="28">
        <v>43798</v>
      </c>
      <c r="B1795" s="30">
        <v>7761.24</v>
      </c>
      <c r="C1795" s="30">
        <v>12.5</v>
      </c>
      <c r="D1795" s="31">
        <v>12973235968799</v>
      </c>
      <c r="E1795" s="30">
        <f t="shared" si="56"/>
        <v>1.9382758145380275E-5</v>
      </c>
      <c r="F1795" s="30">
        <f t="shared" si="57"/>
        <v>0.15043423782825119</v>
      </c>
    </row>
    <row r="1796" spans="1:6">
      <c r="A1796" s="28">
        <v>43799</v>
      </c>
      <c r="B1796" s="30">
        <v>7569.63</v>
      </c>
      <c r="C1796" s="30">
        <v>12.5</v>
      </c>
      <c r="D1796" s="31">
        <v>12973235968799</v>
      </c>
      <c r="E1796" s="30">
        <f t="shared" si="56"/>
        <v>1.9382758145380275E-5</v>
      </c>
      <c r="F1796" s="30">
        <f t="shared" si="57"/>
        <v>0.14672030754001489</v>
      </c>
    </row>
    <row r="1797" spans="1:6">
      <c r="A1797" s="28">
        <v>43800</v>
      </c>
      <c r="B1797" s="30">
        <v>7424.29</v>
      </c>
      <c r="C1797" s="30">
        <v>12.5</v>
      </c>
      <c r="D1797" s="31">
        <v>12973235968799</v>
      </c>
      <c r="E1797" s="30">
        <f t="shared" si="56"/>
        <v>1.9382758145380275E-5</v>
      </c>
      <c r="F1797" s="30">
        <f t="shared" si="57"/>
        <v>0.14390321747116533</v>
      </c>
    </row>
    <row r="1798" spans="1:6">
      <c r="A1798" s="28">
        <v>43801</v>
      </c>
      <c r="B1798" s="30">
        <v>7321.99</v>
      </c>
      <c r="C1798" s="30">
        <v>12.5</v>
      </c>
      <c r="D1798" s="31">
        <v>12973235968799</v>
      </c>
      <c r="E1798" s="30">
        <f t="shared" si="56"/>
        <v>1.9382758145380275E-5</v>
      </c>
      <c r="F1798" s="30">
        <f t="shared" si="57"/>
        <v>0.1419203613128929</v>
      </c>
    </row>
    <row r="1799" spans="1:6">
      <c r="A1799" s="28">
        <v>43802</v>
      </c>
      <c r="B1799" s="30">
        <v>7320.15</v>
      </c>
      <c r="C1799" s="30">
        <v>12.5</v>
      </c>
      <c r="D1799" s="31">
        <v>12973235968799</v>
      </c>
      <c r="E1799" s="30">
        <f t="shared" si="56"/>
        <v>1.9382758145380275E-5</v>
      </c>
      <c r="F1799" s="30">
        <f t="shared" si="57"/>
        <v>0.14188469703790541</v>
      </c>
    </row>
    <row r="1800" spans="1:6">
      <c r="A1800" s="28">
        <v>43803</v>
      </c>
      <c r="B1800" s="30">
        <v>7252.03</v>
      </c>
      <c r="C1800" s="30">
        <v>12.5</v>
      </c>
      <c r="D1800" s="31">
        <v>12973235968799</v>
      </c>
      <c r="E1800" s="30">
        <f t="shared" si="56"/>
        <v>1.9382758145380275E-5</v>
      </c>
      <c r="F1800" s="30">
        <f t="shared" si="57"/>
        <v>0.14056434355304212</v>
      </c>
    </row>
    <row r="1801" spans="1:6">
      <c r="A1801" s="28">
        <v>43804</v>
      </c>
      <c r="B1801" s="30">
        <v>7448.31</v>
      </c>
      <c r="C1801" s="30">
        <v>12.5</v>
      </c>
      <c r="D1801" s="31">
        <v>12973235968799</v>
      </c>
      <c r="E1801" s="30">
        <f t="shared" si="56"/>
        <v>1.9382758145380275E-5</v>
      </c>
      <c r="F1801" s="30">
        <f t="shared" si="57"/>
        <v>0.14436879132181737</v>
      </c>
    </row>
    <row r="1802" spans="1:6">
      <c r="A1802" s="28">
        <v>43805</v>
      </c>
      <c r="B1802" s="30">
        <v>7547</v>
      </c>
      <c r="C1802" s="30">
        <v>12.5</v>
      </c>
      <c r="D1802" s="31">
        <v>12876842089682</v>
      </c>
      <c r="E1802" s="30">
        <f t="shared" si="56"/>
        <v>1.9527854220381223E-5</v>
      </c>
      <c r="F1802" s="30">
        <f t="shared" si="57"/>
        <v>0.14737671580121708</v>
      </c>
    </row>
    <row r="1803" spans="1:6">
      <c r="A1803" s="28">
        <v>43806</v>
      </c>
      <c r="B1803" s="30">
        <v>7556.24</v>
      </c>
      <c r="C1803" s="30">
        <v>12.5</v>
      </c>
      <c r="D1803" s="31">
        <v>12876842089682</v>
      </c>
      <c r="E1803" s="30">
        <f t="shared" si="56"/>
        <v>1.9527854220381223E-5</v>
      </c>
      <c r="F1803" s="30">
        <f t="shared" si="57"/>
        <v>0.14755715317421342</v>
      </c>
    </row>
    <row r="1804" spans="1:6">
      <c r="A1804" s="28">
        <v>43807</v>
      </c>
      <c r="B1804" s="30">
        <v>7564.35</v>
      </c>
      <c r="C1804" s="30">
        <v>12.5</v>
      </c>
      <c r="D1804" s="31">
        <v>12876842089682</v>
      </c>
      <c r="E1804" s="30">
        <f t="shared" si="56"/>
        <v>1.9527854220381223E-5</v>
      </c>
      <c r="F1804" s="30">
        <f t="shared" si="57"/>
        <v>0.14771552407194072</v>
      </c>
    </row>
    <row r="1805" spans="1:6">
      <c r="A1805" s="28">
        <v>43808</v>
      </c>
      <c r="B1805" s="30">
        <v>7400.9</v>
      </c>
      <c r="C1805" s="30">
        <v>12.5</v>
      </c>
      <c r="D1805" s="31">
        <v>12876842089682</v>
      </c>
      <c r="E1805" s="30">
        <f t="shared" si="56"/>
        <v>1.9527854220381223E-5</v>
      </c>
      <c r="F1805" s="30">
        <f t="shared" si="57"/>
        <v>0.14452369629961939</v>
      </c>
    </row>
    <row r="1806" spans="1:6">
      <c r="A1806" s="28">
        <v>43809</v>
      </c>
      <c r="B1806" s="30">
        <v>7278.12</v>
      </c>
      <c r="C1806" s="30">
        <v>12.5</v>
      </c>
      <c r="D1806" s="31">
        <v>12876842089682</v>
      </c>
      <c r="E1806" s="30">
        <f t="shared" si="56"/>
        <v>1.9527854220381223E-5</v>
      </c>
      <c r="F1806" s="30">
        <f t="shared" si="57"/>
        <v>0.14212606635844099</v>
      </c>
    </row>
    <row r="1807" spans="1:6">
      <c r="A1807" s="28">
        <v>43810</v>
      </c>
      <c r="B1807" s="30">
        <v>7217.43</v>
      </c>
      <c r="C1807" s="30">
        <v>12.5</v>
      </c>
      <c r="D1807" s="31">
        <v>12876842089682</v>
      </c>
      <c r="E1807" s="30">
        <f t="shared" si="56"/>
        <v>1.9527854220381223E-5</v>
      </c>
      <c r="F1807" s="30">
        <f t="shared" si="57"/>
        <v>0.14094092088580606</v>
      </c>
    </row>
    <row r="1808" spans="1:6">
      <c r="A1808" s="28">
        <v>43811</v>
      </c>
      <c r="B1808" s="30">
        <v>7243.13</v>
      </c>
      <c r="C1808" s="30">
        <v>12.5</v>
      </c>
      <c r="D1808" s="31">
        <v>12876842089682</v>
      </c>
      <c r="E1808" s="30">
        <f t="shared" si="56"/>
        <v>1.9527854220381223E-5</v>
      </c>
      <c r="F1808" s="30">
        <f t="shared" si="57"/>
        <v>0.14144278673926985</v>
      </c>
    </row>
    <row r="1809" spans="1:6">
      <c r="A1809" s="28">
        <v>43812</v>
      </c>
      <c r="B1809" s="30">
        <v>7269.68</v>
      </c>
      <c r="C1809" s="30">
        <v>12.5</v>
      </c>
      <c r="D1809" s="31">
        <v>12876842089682</v>
      </c>
      <c r="E1809" s="30">
        <f t="shared" si="56"/>
        <v>1.9527854220381223E-5</v>
      </c>
      <c r="F1809" s="30">
        <f t="shared" si="57"/>
        <v>0.14196125126882098</v>
      </c>
    </row>
    <row r="1810" spans="1:6">
      <c r="A1810" s="28">
        <v>43813</v>
      </c>
      <c r="B1810" s="30">
        <v>7124.67</v>
      </c>
      <c r="C1810" s="30">
        <v>12.5</v>
      </c>
      <c r="D1810" s="31">
        <v>12876842089682</v>
      </c>
      <c r="E1810" s="30">
        <f t="shared" si="56"/>
        <v>1.9527854220381223E-5</v>
      </c>
      <c r="F1810" s="30">
        <f t="shared" si="57"/>
        <v>0.1391295171283235</v>
      </c>
    </row>
    <row r="1811" spans="1:6">
      <c r="A1811" s="28">
        <v>43814</v>
      </c>
      <c r="B1811" s="30">
        <v>7152.3</v>
      </c>
      <c r="C1811" s="30">
        <v>12.5</v>
      </c>
      <c r="D1811" s="31">
        <v>12876842089682</v>
      </c>
      <c r="E1811" s="30">
        <f t="shared" si="56"/>
        <v>1.9527854220381223E-5</v>
      </c>
      <c r="F1811" s="30">
        <f t="shared" si="57"/>
        <v>0.13966907174043261</v>
      </c>
    </row>
    <row r="1812" spans="1:6">
      <c r="A1812" s="28">
        <v>43815</v>
      </c>
      <c r="B1812" s="30">
        <v>6932.48</v>
      </c>
      <c r="C1812" s="30">
        <v>12.5</v>
      </c>
      <c r="D1812" s="31">
        <v>12876842089682</v>
      </c>
      <c r="E1812" s="30">
        <f t="shared" si="56"/>
        <v>1.9527854220381223E-5</v>
      </c>
      <c r="F1812" s="30">
        <f t="shared" si="57"/>
        <v>0.13537645882570842</v>
      </c>
    </row>
    <row r="1813" spans="1:6">
      <c r="A1813" s="28">
        <v>43816</v>
      </c>
      <c r="B1813" s="30">
        <v>6640.52</v>
      </c>
      <c r="C1813" s="30">
        <v>12.5</v>
      </c>
      <c r="D1813" s="31">
        <v>12876842089682</v>
      </c>
      <c r="E1813" s="30">
        <f t="shared" si="56"/>
        <v>1.9527854220381223E-5</v>
      </c>
      <c r="F1813" s="30">
        <f t="shared" si="57"/>
        <v>0.12967510650752592</v>
      </c>
    </row>
    <row r="1814" spans="1:6">
      <c r="A1814" s="28">
        <v>43817</v>
      </c>
      <c r="B1814" s="30">
        <v>7276.8</v>
      </c>
      <c r="C1814" s="30">
        <v>12.5</v>
      </c>
      <c r="D1814" s="31">
        <v>12876842089682</v>
      </c>
      <c r="E1814" s="30">
        <f t="shared" si="56"/>
        <v>1.9527854220381223E-5</v>
      </c>
      <c r="F1814" s="30">
        <f t="shared" si="57"/>
        <v>0.14210028959087009</v>
      </c>
    </row>
    <row r="1815" spans="1:6">
      <c r="A1815" s="28">
        <v>43818</v>
      </c>
      <c r="B1815" s="30">
        <v>7202.84</v>
      </c>
      <c r="C1815" s="30">
        <v>12.5</v>
      </c>
      <c r="D1815" s="31">
        <v>12876842089682</v>
      </c>
      <c r="E1815" s="30">
        <f t="shared" si="56"/>
        <v>1.9527854220381223E-5</v>
      </c>
      <c r="F1815" s="30">
        <f t="shared" si="57"/>
        <v>0.14065600949273069</v>
      </c>
    </row>
    <row r="1816" spans="1:6">
      <c r="A1816" s="28">
        <v>43819</v>
      </c>
      <c r="B1816" s="30">
        <v>7218.82</v>
      </c>
      <c r="C1816" s="30">
        <v>12.5</v>
      </c>
      <c r="D1816" s="31">
        <v>12948593420946</v>
      </c>
      <c r="E1816" s="30">
        <f t="shared" si="56"/>
        <v>1.9419645591730088E-5</v>
      </c>
      <c r="F1816" s="30">
        <f t="shared" si="57"/>
        <v>0.14018692599049298</v>
      </c>
    </row>
    <row r="1817" spans="1:6">
      <c r="A1817" s="28">
        <v>43820</v>
      </c>
      <c r="B1817" s="30">
        <v>7191.16</v>
      </c>
      <c r="C1817" s="30">
        <v>12.5</v>
      </c>
      <c r="D1817" s="31">
        <v>12948593420946</v>
      </c>
      <c r="E1817" s="30">
        <f t="shared" si="56"/>
        <v>1.9419645591730088E-5</v>
      </c>
      <c r="F1817" s="30">
        <f t="shared" si="57"/>
        <v>0.13964977859342573</v>
      </c>
    </row>
    <row r="1818" spans="1:6">
      <c r="A1818" s="28">
        <v>43821</v>
      </c>
      <c r="B1818" s="30">
        <v>7511.59</v>
      </c>
      <c r="C1818" s="30">
        <v>12.5</v>
      </c>
      <c r="D1818" s="31">
        <v>12948593420946</v>
      </c>
      <c r="E1818" s="30">
        <f t="shared" si="56"/>
        <v>1.9419645591730088E-5</v>
      </c>
      <c r="F1818" s="30">
        <f t="shared" si="57"/>
        <v>0.14587241563038381</v>
      </c>
    </row>
    <row r="1819" spans="1:6">
      <c r="A1819" s="28">
        <v>43822</v>
      </c>
      <c r="B1819" s="30">
        <v>7355.63</v>
      </c>
      <c r="C1819" s="30">
        <v>12.5</v>
      </c>
      <c r="D1819" s="31">
        <v>12948593420946</v>
      </c>
      <c r="E1819" s="30">
        <f t="shared" si="56"/>
        <v>1.9419645591730088E-5</v>
      </c>
      <c r="F1819" s="30">
        <f t="shared" si="57"/>
        <v>0.14284372770389758</v>
      </c>
    </row>
    <row r="1820" spans="1:6">
      <c r="A1820" s="28">
        <v>43823</v>
      </c>
      <c r="B1820" s="30">
        <v>7322.53</v>
      </c>
      <c r="C1820" s="30">
        <v>12.5</v>
      </c>
      <c r="D1820" s="31">
        <v>12948593420946</v>
      </c>
      <c r="E1820" s="30">
        <f t="shared" si="56"/>
        <v>1.9419645591730088E-5</v>
      </c>
      <c r="F1820" s="30">
        <f t="shared" si="57"/>
        <v>0.14220093743481133</v>
      </c>
    </row>
    <row r="1821" spans="1:6">
      <c r="A1821" s="28">
        <v>43824</v>
      </c>
      <c r="B1821" s="30">
        <v>7275.16</v>
      </c>
      <c r="C1821" s="30">
        <v>12.5</v>
      </c>
      <c r="D1821" s="31">
        <v>12948593420946</v>
      </c>
      <c r="E1821" s="30">
        <f t="shared" si="56"/>
        <v>1.9419645591730088E-5</v>
      </c>
      <c r="F1821" s="30">
        <f t="shared" si="57"/>
        <v>0.14128102882313107</v>
      </c>
    </row>
    <row r="1822" spans="1:6">
      <c r="A1822" s="28">
        <v>43825</v>
      </c>
      <c r="B1822" s="30">
        <v>7238.97</v>
      </c>
      <c r="C1822" s="30">
        <v>12.5</v>
      </c>
      <c r="D1822" s="31">
        <v>12948593420946</v>
      </c>
      <c r="E1822" s="30">
        <f t="shared" si="56"/>
        <v>1.9419645591730088E-5</v>
      </c>
      <c r="F1822" s="30">
        <f t="shared" si="57"/>
        <v>0.14057823184916635</v>
      </c>
    </row>
    <row r="1823" spans="1:6">
      <c r="A1823" s="28">
        <v>43826</v>
      </c>
      <c r="B1823" s="30">
        <v>7290.09</v>
      </c>
      <c r="C1823" s="30">
        <v>12.5</v>
      </c>
      <c r="D1823" s="31">
        <v>12948593420946</v>
      </c>
      <c r="E1823" s="30">
        <f t="shared" si="56"/>
        <v>1.9419645591730088E-5</v>
      </c>
      <c r="F1823" s="30">
        <f t="shared" si="57"/>
        <v>0.14157096413181561</v>
      </c>
    </row>
    <row r="1824" spans="1:6">
      <c r="A1824" s="28">
        <v>43827</v>
      </c>
      <c r="B1824" s="30">
        <v>7317.99</v>
      </c>
      <c r="C1824" s="30">
        <v>12.5</v>
      </c>
      <c r="D1824" s="31">
        <v>12948593420946</v>
      </c>
      <c r="E1824" s="30">
        <f t="shared" si="56"/>
        <v>1.9419645591730088E-5</v>
      </c>
      <c r="F1824" s="30">
        <f t="shared" si="57"/>
        <v>0.14211277224382485</v>
      </c>
    </row>
    <row r="1825" spans="1:6">
      <c r="A1825" s="28">
        <v>43828</v>
      </c>
      <c r="B1825" s="30">
        <v>7422.65</v>
      </c>
      <c r="C1825" s="30">
        <v>12.5</v>
      </c>
      <c r="D1825" s="31">
        <v>12948593420946</v>
      </c>
      <c r="E1825" s="30">
        <f t="shared" si="56"/>
        <v>1.9419645591730088E-5</v>
      </c>
      <c r="F1825" s="30">
        <f t="shared" si="57"/>
        <v>0.14414523235145532</v>
      </c>
    </row>
    <row r="1826" spans="1:6">
      <c r="A1826" s="28">
        <v>43829</v>
      </c>
      <c r="B1826" s="30">
        <v>7293</v>
      </c>
      <c r="C1826" s="30">
        <v>12.5</v>
      </c>
      <c r="D1826" s="31">
        <v>12948593420946</v>
      </c>
      <c r="E1826" s="30">
        <f t="shared" si="56"/>
        <v>1.9419645591730088E-5</v>
      </c>
      <c r="F1826" s="30">
        <f t="shared" si="57"/>
        <v>0.14162747530048753</v>
      </c>
    </row>
    <row r="1827" spans="1:6">
      <c r="A1827" s="28">
        <v>43830</v>
      </c>
      <c r="B1827" s="30">
        <v>7193.6</v>
      </c>
      <c r="C1827" s="30">
        <v>12.5</v>
      </c>
      <c r="D1827" s="31">
        <v>12948593420946</v>
      </c>
      <c r="E1827" s="30">
        <f t="shared" si="56"/>
        <v>1.9419645591730088E-5</v>
      </c>
      <c r="F1827" s="30">
        <f t="shared" si="57"/>
        <v>0.13969716252866957</v>
      </c>
    </row>
    <row r="1828" spans="1:6">
      <c r="A1828" s="28">
        <v>43831</v>
      </c>
      <c r="B1828" s="30">
        <v>7200.17</v>
      </c>
      <c r="C1828" s="30">
        <v>12.5</v>
      </c>
      <c r="D1828" s="31">
        <v>12948593420946</v>
      </c>
      <c r="E1828" s="30">
        <f t="shared" si="56"/>
        <v>1.9419645591730088E-5</v>
      </c>
      <c r="F1828" s="30">
        <f t="shared" si="57"/>
        <v>0.13982474960020722</v>
      </c>
    </row>
    <row r="1829" spans="1:6">
      <c r="A1829" s="28">
        <v>43832</v>
      </c>
      <c r="B1829" s="30">
        <v>6985.47</v>
      </c>
      <c r="C1829" s="30">
        <v>12.5</v>
      </c>
      <c r="D1829" s="31">
        <v>13798783827516</v>
      </c>
      <c r="E1829" s="30">
        <f t="shared" si="56"/>
        <v>1.8223134610222056E-5</v>
      </c>
      <c r="F1829" s="30">
        <f t="shared" si="57"/>
        <v>0.12729716012566786</v>
      </c>
    </row>
    <row r="1830" spans="1:6">
      <c r="A1830" s="28">
        <v>43833</v>
      </c>
      <c r="B1830" s="30">
        <v>7344.88</v>
      </c>
      <c r="C1830" s="30">
        <v>12.5</v>
      </c>
      <c r="D1830" s="31">
        <v>13798783827516</v>
      </c>
      <c r="E1830" s="30">
        <f t="shared" si="56"/>
        <v>1.8223134610222056E-5</v>
      </c>
      <c r="F1830" s="30">
        <f t="shared" si="57"/>
        <v>0.13384673693592777</v>
      </c>
    </row>
    <row r="1831" spans="1:6">
      <c r="A1831" s="28">
        <v>43834</v>
      </c>
      <c r="B1831" s="30">
        <v>7410.66</v>
      </c>
      <c r="C1831" s="30">
        <v>12.5</v>
      </c>
      <c r="D1831" s="31">
        <v>13798783827516</v>
      </c>
      <c r="E1831" s="30">
        <f t="shared" si="56"/>
        <v>1.8223134610222056E-5</v>
      </c>
      <c r="F1831" s="30">
        <f t="shared" si="57"/>
        <v>0.13504545473058818</v>
      </c>
    </row>
    <row r="1832" spans="1:6">
      <c r="A1832" s="28">
        <v>43835</v>
      </c>
      <c r="B1832" s="30">
        <v>7411.32</v>
      </c>
      <c r="C1832" s="30">
        <v>12.5</v>
      </c>
      <c r="D1832" s="31">
        <v>13798783827516</v>
      </c>
      <c r="E1832" s="30">
        <f t="shared" si="56"/>
        <v>1.8223134610222056E-5</v>
      </c>
      <c r="F1832" s="30">
        <f t="shared" si="57"/>
        <v>0.13505748199943093</v>
      </c>
    </row>
    <row r="1833" spans="1:6">
      <c r="A1833" s="28">
        <v>43836</v>
      </c>
      <c r="B1833" s="30">
        <v>7769.22</v>
      </c>
      <c r="C1833" s="30">
        <v>12.5</v>
      </c>
      <c r="D1833" s="31">
        <v>13798783827516</v>
      </c>
      <c r="E1833" s="30">
        <f t="shared" si="56"/>
        <v>1.8223134610222056E-5</v>
      </c>
      <c r="F1833" s="30">
        <f t="shared" si="57"/>
        <v>0.1415795418764294</v>
      </c>
    </row>
    <row r="1834" spans="1:6">
      <c r="A1834" s="28">
        <v>43837</v>
      </c>
      <c r="B1834" s="30">
        <v>8163.69</v>
      </c>
      <c r="C1834" s="30">
        <v>12.5</v>
      </c>
      <c r="D1834" s="31">
        <v>13798783827516</v>
      </c>
      <c r="E1834" s="30">
        <f t="shared" si="56"/>
        <v>1.8223134610222056E-5</v>
      </c>
      <c r="F1834" s="30">
        <f t="shared" si="57"/>
        <v>0.14876802178612369</v>
      </c>
    </row>
    <row r="1835" spans="1:6">
      <c r="A1835" s="28">
        <v>43838</v>
      </c>
      <c r="B1835" s="30">
        <v>8079.86</v>
      </c>
      <c r="C1835" s="30">
        <v>12.5</v>
      </c>
      <c r="D1835" s="31">
        <v>13798783827516</v>
      </c>
      <c r="E1835" s="30">
        <f t="shared" si="56"/>
        <v>1.8223134610222056E-5</v>
      </c>
      <c r="F1835" s="30">
        <f t="shared" si="57"/>
        <v>0.14724037641174878</v>
      </c>
    </row>
    <row r="1836" spans="1:6">
      <c r="A1836" s="28">
        <v>43839</v>
      </c>
      <c r="B1836" s="30">
        <v>7879.07</v>
      </c>
      <c r="C1836" s="30">
        <v>12.5</v>
      </c>
      <c r="D1836" s="31">
        <v>13798783827516</v>
      </c>
      <c r="E1836" s="30">
        <f t="shared" si="56"/>
        <v>1.8223134610222056E-5</v>
      </c>
      <c r="F1836" s="30">
        <f t="shared" si="57"/>
        <v>0.14358135321336229</v>
      </c>
    </row>
    <row r="1837" spans="1:6">
      <c r="A1837" s="28">
        <v>43840</v>
      </c>
      <c r="B1837" s="30">
        <v>8166.55</v>
      </c>
      <c r="C1837" s="30">
        <v>12.5</v>
      </c>
      <c r="D1837" s="31">
        <v>13798783827516</v>
      </c>
      <c r="E1837" s="30">
        <f t="shared" si="56"/>
        <v>1.8223134610222056E-5</v>
      </c>
      <c r="F1837" s="30">
        <f t="shared" si="57"/>
        <v>0.14882013995110893</v>
      </c>
    </row>
    <row r="1838" spans="1:6">
      <c r="A1838" s="28">
        <v>43841</v>
      </c>
      <c r="B1838" s="30">
        <v>8037.54</v>
      </c>
      <c r="C1838" s="30">
        <v>12.5</v>
      </c>
      <c r="D1838" s="31">
        <v>13798783827516</v>
      </c>
      <c r="E1838" s="30">
        <f t="shared" si="56"/>
        <v>1.8223134610222056E-5</v>
      </c>
      <c r="F1838" s="30">
        <f t="shared" si="57"/>
        <v>0.14646917335504417</v>
      </c>
    </row>
    <row r="1839" spans="1:6">
      <c r="A1839" s="28">
        <v>43842</v>
      </c>
      <c r="B1839" s="30">
        <v>8192.49</v>
      </c>
      <c r="C1839" s="30">
        <v>12.5</v>
      </c>
      <c r="D1839" s="31">
        <v>13798783827516</v>
      </c>
      <c r="E1839" s="30">
        <f t="shared" si="56"/>
        <v>1.8223134610222056E-5</v>
      </c>
      <c r="F1839" s="30">
        <f t="shared" si="57"/>
        <v>0.14929284806289808</v>
      </c>
    </row>
    <row r="1840" spans="1:6">
      <c r="A1840" s="28">
        <v>43843</v>
      </c>
      <c r="B1840" s="30">
        <v>8144.19</v>
      </c>
      <c r="C1840" s="30">
        <v>12.5</v>
      </c>
      <c r="D1840" s="31">
        <v>13798783827516</v>
      </c>
      <c r="E1840" s="30">
        <f t="shared" si="56"/>
        <v>1.8223134610222056E-5</v>
      </c>
      <c r="F1840" s="30">
        <f t="shared" si="57"/>
        <v>0.14841267066122435</v>
      </c>
    </row>
    <row r="1841" spans="1:6">
      <c r="A1841" s="28">
        <v>43844</v>
      </c>
      <c r="B1841" s="30">
        <v>8827.76</v>
      </c>
      <c r="C1841" s="30">
        <v>12.5</v>
      </c>
      <c r="D1841" s="31">
        <v>13798783827516</v>
      </c>
      <c r="E1841" s="30">
        <f t="shared" si="56"/>
        <v>1.8223134610222056E-5</v>
      </c>
      <c r="F1841" s="30">
        <f t="shared" si="57"/>
        <v>0.16086945878673387</v>
      </c>
    </row>
    <row r="1842" spans="1:6">
      <c r="A1842" s="28">
        <v>43845</v>
      </c>
      <c r="B1842" s="30">
        <v>8807.01</v>
      </c>
      <c r="C1842" s="30">
        <v>12.5</v>
      </c>
      <c r="D1842" s="31">
        <v>14776367535688</v>
      </c>
      <c r="E1842" s="30">
        <f t="shared" si="56"/>
        <v>1.7017517636784415E-5</v>
      </c>
      <c r="F1842" s="30">
        <f t="shared" si="57"/>
        <v>0.14987344800233671</v>
      </c>
    </row>
    <row r="1843" spans="1:6">
      <c r="A1843" s="28">
        <v>43846</v>
      </c>
      <c r="B1843" s="30">
        <v>8723.7900000000009</v>
      </c>
      <c r="C1843" s="30">
        <v>12.5</v>
      </c>
      <c r="D1843" s="31">
        <v>14776367535688</v>
      </c>
      <c r="E1843" s="30">
        <f t="shared" si="56"/>
        <v>1.7017517636784415E-5</v>
      </c>
      <c r="F1843" s="30">
        <f t="shared" si="57"/>
        <v>0.14845725018460354</v>
      </c>
    </row>
    <row r="1844" spans="1:6">
      <c r="A1844" s="28">
        <v>43847</v>
      </c>
      <c r="B1844" s="30">
        <v>8929.0400000000009</v>
      </c>
      <c r="C1844" s="30">
        <v>12.5</v>
      </c>
      <c r="D1844" s="31">
        <v>14776367535688</v>
      </c>
      <c r="E1844" s="30">
        <f t="shared" si="56"/>
        <v>1.7017517636784415E-5</v>
      </c>
      <c r="F1844" s="30">
        <f t="shared" si="57"/>
        <v>0.15195009567955353</v>
      </c>
    </row>
    <row r="1845" spans="1:6">
      <c r="A1845" s="28">
        <v>43848</v>
      </c>
      <c r="B1845" s="30">
        <v>8942.81</v>
      </c>
      <c r="C1845" s="30">
        <v>12.5</v>
      </c>
      <c r="D1845" s="31">
        <v>14776367535688</v>
      </c>
      <c r="E1845" s="30">
        <f t="shared" si="56"/>
        <v>1.7017517636784415E-5</v>
      </c>
      <c r="F1845" s="30">
        <f t="shared" si="57"/>
        <v>0.15218442689741202</v>
      </c>
    </row>
    <row r="1846" spans="1:6">
      <c r="A1846" s="28">
        <v>43849</v>
      </c>
      <c r="B1846" s="30">
        <v>8706.25</v>
      </c>
      <c r="C1846" s="30">
        <v>12.5</v>
      </c>
      <c r="D1846" s="31">
        <v>14776367535688</v>
      </c>
      <c r="E1846" s="30">
        <f t="shared" si="56"/>
        <v>1.7017517636784415E-5</v>
      </c>
      <c r="F1846" s="30">
        <f t="shared" si="57"/>
        <v>0.14815876292525432</v>
      </c>
    </row>
    <row r="1847" spans="1:6">
      <c r="A1847" s="28">
        <v>43850</v>
      </c>
      <c r="B1847" s="30">
        <v>8657.64</v>
      </c>
      <c r="C1847" s="30">
        <v>12.5</v>
      </c>
      <c r="D1847" s="31">
        <v>14776367535688</v>
      </c>
      <c r="E1847" s="30">
        <f t="shared" si="56"/>
        <v>1.7017517636784415E-5</v>
      </c>
      <c r="F1847" s="30">
        <f t="shared" si="57"/>
        <v>0.14733154139293023</v>
      </c>
    </row>
    <row r="1848" spans="1:6">
      <c r="A1848" s="28">
        <v>43851</v>
      </c>
      <c r="B1848" s="30">
        <v>8745.89</v>
      </c>
      <c r="C1848" s="30">
        <v>12.5</v>
      </c>
      <c r="D1848" s="31">
        <v>14776367535688</v>
      </c>
      <c r="E1848" s="30">
        <f t="shared" si="56"/>
        <v>1.7017517636784415E-5</v>
      </c>
      <c r="F1848" s="30">
        <f t="shared" si="57"/>
        <v>0.14883333732437645</v>
      </c>
    </row>
    <row r="1849" spans="1:6">
      <c r="A1849" s="28">
        <v>43852</v>
      </c>
      <c r="B1849" s="30">
        <v>8680.8799999999992</v>
      </c>
      <c r="C1849" s="30">
        <v>12.5</v>
      </c>
      <c r="D1849" s="31">
        <v>14776367535688</v>
      </c>
      <c r="E1849" s="30">
        <f t="shared" si="56"/>
        <v>1.7017517636784415E-5</v>
      </c>
      <c r="F1849" s="30">
        <f t="shared" si="57"/>
        <v>0.14772702850280908</v>
      </c>
    </row>
    <row r="1850" spans="1:6">
      <c r="A1850" s="28">
        <v>43853</v>
      </c>
      <c r="B1850" s="30">
        <v>8406.52</v>
      </c>
      <c r="C1850" s="30">
        <v>12.5</v>
      </c>
      <c r="D1850" s="31">
        <v>14776367535688</v>
      </c>
      <c r="E1850" s="30">
        <f t="shared" si="56"/>
        <v>1.7017517636784415E-5</v>
      </c>
      <c r="F1850" s="30">
        <f t="shared" si="57"/>
        <v>0.14305810236398092</v>
      </c>
    </row>
    <row r="1851" spans="1:6">
      <c r="A1851" s="28">
        <v>43854</v>
      </c>
      <c r="B1851" s="30">
        <v>8445.43</v>
      </c>
      <c r="C1851" s="30">
        <v>12.5</v>
      </c>
      <c r="D1851" s="31">
        <v>14776367535688</v>
      </c>
      <c r="E1851" s="30">
        <f t="shared" si="56"/>
        <v>1.7017517636784415E-5</v>
      </c>
      <c r="F1851" s="30">
        <f t="shared" si="57"/>
        <v>0.1437202539752282</v>
      </c>
    </row>
    <row r="1852" spans="1:6">
      <c r="A1852" s="28">
        <v>43855</v>
      </c>
      <c r="B1852" s="30">
        <v>8367.85</v>
      </c>
      <c r="C1852" s="30">
        <v>12.5</v>
      </c>
      <c r="D1852" s="31">
        <v>14776367535688</v>
      </c>
      <c r="E1852" s="30">
        <f t="shared" si="56"/>
        <v>1.7017517636784415E-5</v>
      </c>
      <c r="F1852" s="30">
        <f t="shared" si="57"/>
        <v>0.14240003495696649</v>
      </c>
    </row>
    <row r="1853" spans="1:6">
      <c r="A1853" s="28">
        <v>43856</v>
      </c>
      <c r="B1853" s="30">
        <v>8596.83</v>
      </c>
      <c r="C1853" s="30">
        <v>12.5</v>
      </c>
      <c r="D1853" s="31">
        <v>14776367535688</v>
      </c>
      <c r="E1853" s="30">
        <f t="shared" si="56"/>
        <v>1.7017517636784415E-5</v>
      </c>
      <c r="F1853" s="30">
        <f t="shared" si="57"/>
        <v>0.14629670614543736</v>
      </c>
    </row>
    <row r="1854" spans="1:6">
      <c r="A1854" s="28">
        <v>43857</v>
      </c>
      <c r="B1854" s="30">
        <v>8909.82</v>
      </c>
      <c r="C1854" s="30">
        <v>12.5</v>
      </c>
      <c r="D1854" s="31">
        <v>14776367535688</v>
      </c>
      <c r="E1854" s="30">
        <f t="shared" si="56"/>
        <v>1.7017517636784415E-5</v>
      </c>
      <c r="F1854" s="30">
        <f t="shared" si="57"/>
        <v>0.15162301899057451</v>
      </c>
    </row>
    <row r="1855" spans="1:6">
      <c r="A1855" s="28">
        <v>43858</v>
      </c>
      <c r="B1855" s="30">
        <v>9358.59</v>
      </c>
      <c r="C1855" s="30">
        <v>12.5</v>
      </c>
      <c r="D1855" s="31">
        <v>15466098935554</v>
      </c>
      <c r="E1855" s="30">
        <f t="shared" si="56"/>
        <v>1.6258598641711841E-5</v>
      </c>
      <c r="F1855" s="30">
        <f t="shared" si="57"/>
        <v>0.15215755866233802</v>
      </c>
    </row>
    <row r="1856" spans="1:6">
      <c r="A1856" s="28">
        <v>43859</v>
      </c>
      <c r="B1856" s="30">
        <v>9316.6299999999992</v>
      </c>
      <c r="C1856" s="30">
        <v>12.5</v>
      </c>
      <c r="D1856" s="31">
        <v>15466098935554</v>
      </c>
      <c r="E1856" s="30">
        <f t="shared" si="56"/>
        <v>1.6258598641711841E-5</v>
      </c>
      <c r="F1856" s="30">
        <f t="shared" si="57"/>
        <v>0.15147534786333178</v>
      </c>
    </row>
    <row r="1857" spans="1:6">
      <c r="A1857" s="28">
        <v>43860</v>
      </c>
      <c r="B1857" s="30">
        <v>9508.99</v>
      </c>
      <c r="C1857" s="30">
        <v>12.5</v>
      </c>
      <c r="D1857" s="31">
        <v>15466098935554</v>
      </c>
      <c r="E1857" s="30">
        <f t="shared" si="56"/>
        <v>1.6258598641711841E-5</v>
      </c>
      <c r="F1857" s="30">
        <f t="shared" si="57"/>
        <v>0.15460285189805148</v>
      </c>
    </row>
    <row r="1858" spans="1:6">
      <c r="A1858" s="28">
        <v>43861</v>
      </c>
      <c r="B1858" s="30">
        <v>9350.5300000000007</v>
      </c>
      <c r="C1858" s="30">
        <v>12.5</v>
      </c>
      <c r="D1858" s="31">
        <v>15466098935554</v>
      </c>
      <c r="E1858" s="30">
        <f t="shared" ref="E1858:E1921" si="58">1000000000000*C1858*24*60*60/(D1858*POWER(2,32))</f>
        <v>1.6258598641711841E-5</v>
      </c>
      <c r="F1858" s="30">
        <f t="shared" ref="F1858:F1921" si="59">E1858*B1858</f>
        <v>0.15202651435728584</v>
      </c>
    </row>
    <row r="1859" spans="1:6">
      <c r="A1859" s="28">
        <v>43862</v>
      </c>
      <c r="B1859" s="30">
        <v>9392.8799999999992</v>
      </c>
      <c r="C1859" s="30">
        <v>12.5</v>
      </c>
      <c r="D1859" s="31">
        <v>15466098935554</v>
      </c>
      <c r="E1859" s="30">
        <f t="shared" si="58"/>
        <v>1.6258598641711841E-5</v>
      </c>
      <c r="F1859" s="30">
        <f t="shared" si="59"/>
        <v>0.15271506600976231</v>
      </c>
    </row>
    <row r="1860" spans="1:6">
      <c r="A1860" s="28">
        <v>43863</v>
      </c>
      <c r="B1860" s="30">
        <v>9344.3700000000008</v>
      </c>
      <c r="C1860" s="30">
        <v>12.5</v>
      </c>
      <c r="D1860" s="31">
        <v>15466098935554</v>
      </c>
      <c r="E1860" s="30">
        <f t="shared" si="58"/>
        <v>1.6258598641711841E-5</v>
      </c>
      <c r="F1860" s="30">
        <f t="shared" si="59"/>
        <v>0.15192636138965288</v>
      </c>
    </row>
    <row r="1861" spans="1:6">
      <c r="A1861" s="28">
        <v>43864</v>
      </c>
      <c r="B1861" s="30">
        <v>9293.52</v>
      </c>
      <c r="C1861" s="30">
        <v>12.5</v>
      </c>
      <c r="D1861" s="31">
        <v>15466098935554</v>
      </c>
      <c r="E1861" s="30">
        <f t="shared" si="58"/>
        <v>1.6258598641711841E-5</v>
      </c>
      <c r="F1861" s="30">
        <f t="shared" si="59"/>
        <v>0.15109961164872182</v>
      </c>
    </row>
    <row r="1862" spans="1:6">
      <c r="A1862" s="28">
        <v>43865</v>
      </c>
      <c r="B1862" s="30">
        <v>9180.9599999999991</v>
      </c>
      <c r="C1862" s="30">
        <v>12.5</v>
      </c>
      <c r="D1862" s="31">
        <v>15466098935554</v>
      </c>
      <c r="E1862" s="30">
        <f t="shared" si="58"/>
        <v>1.6258598641711841E-5</v>
      </c>
      <c r="F1862" s="30">
        <f t="shared" si="59"/>
        <v>0.14926954378561072</v>
      </c>
    </row>
    <row r="1863" spans="1:6">
      <c r="A1863" s="28">
        <v>43866</v>
      </c>
      <c r="B1863" s="30">
        <v>9613.42</v>
      </c>
      <c r="C1863" s="30">
        <v>12.5</v>
      </c>
      <c r="D1863" s="31">
        <v>15466098935554</v>
      </c>
      <c r="E1863" s="30">
        <f t="shared" si="58"/>
        <v>1.6258598641711841E-5</v>
      </c>
      <c r="F1863" s="30">
        <f t="shared" si="59"/>
        <v>0.15630073735420544</v>
      </c>
    </row>
    <row r="1864" spans="1:6">
      <c r="A1864" s="28">
        <v>43867</v>
      </c>
      <c r="B1864" s="30">
        <v>9729.7999999999993</v>
      </c>
      <c r="C1864" s="30">
        <v>12.5</v>
      </c>
      <c r="D1864" s="31">
        <v>15466098935554</v>
      </c>
      <c r="E1864" s="30">
        <f t="shared" si="58"/>
        <v>1.6258598641711841E-5</v>
      </c>
      <c r="F1864" s="30">
        <f t="shared" si="59"/>
        <v>0.15819291306412786</v>
      </c>
    </row>
    <row r="1865" spans="1:6">
      <c r="A1865" s="28">
        <v>43868</v>
      </c>
      <c r="B1865" s="30">
        <v>9795.94</v>
      </c>
      <c r="C1865" s="30">
        <v>12.5</v>
      </c>
      <c r="D1865" s="31">
        <v>15466098935554</v>
      </c>
      <c r="E1865" s="30">
        <f t="shared" si="58"/>
        <v>1.6258598641711841E-5</v>
      </c>
      <c r="F1865" s="30">
        <f t="shared" si="59"/>
        <v>0.15926825677829071</v>
      </c>
    </row>
    <row r="1866" spans="1:6">
      <c r="A1866" s="28">
        <v>43869</v>
      </c>
      <c r="B1866" s="30">
        <v>9865.1200000000008</v>
      </c>
      <c r="C1866" s="30">
        <v>12.5</v>
      </c>
      <c r="D1866" s="31">
        <v>15466098935554</v>
      </c>
      <c r="E1866" s="30">
        <f t="shared" si="58"/>
        <v>1.6258598641711841E-5</v>
      </c>
      <c r="F1866" s="30">
        <f t="shared" si="59"/>
        <v>0.16039302663232433</v>
      </c>
    </row>
    <row r="1867" spans="1:6">
      <c r="A1867" s="28">
        <v>43870</v>
      </c>
      <c r="B1867" s="30">
        <v>10116.67</v>
      </c>
      <c r="C1867" s="30">
        <v>12.5</v>
      </c>
      <c r="D1867" s="31">
        <v>15466098935554</v>
      </c>
      <c r="E1867" s="30">
        <f t="shared" si="58"/>
        <v>1.6258598641711841E-5</v>
      </c>
      <c r="F1867" s="30">
        <f t="shared" si="59"/>
        <v>0.16448287712064694</v>
      </c>
    </row>
    <row r="1868" spans="1:6">
      <c r="A1868" s="28">
        <v>43871</v>
      </c>
      <c r="B1868" s="30">
        <v>9856.61</v>
      </c>
      <c r="C1868" s="30">
        <v>12.5</v>
      </c>
      <c r="D1868" s="31">
        <v>15466098935554</v>
      </c>
      <c r="E1868" s="30">
        <f t="shared" si="58"/>
        <v>1.6258598641711841E-5</v>
      </c>
      <c r="F1868" s="30">
        <f t="shared" si="59"/>
        <v>0.16025466595788335</v>
      </c>
    </row>
    <row r="1869" spans="1:6">
      <c r="A1869" s="28">
        <v>43872</v>
      </c>
      <c r="B1869" s="30">
        <v>10208.24</v>
      </c>
      <c r="C1869" s="30">
        <v>12.5</v>
      </c>
      <c r="D1869" s="31">
        <v>15546745765529</v>
      </c>
      <c r="E1869" s="30">
        <f t="shared" si="58"/>
        <v>1.6174259162565202E-5</v>
      </c>
      <c r="F1869" s="30">
        <f t="shared" si="59"/>
        <v>0.16511071935366459</v>
      </c>
    </row>
    <row r="1870" spans="1:6">
      <c r="A1870" s="28">
        <v>43873</v>
      </c>
      <c r="B1870" s="30">
        <v>10326.049999999999</v>
      </c>
      <c r="C1870" s="30">
        <v>12.5</v>
      </c>
      <c r="D1870" s="31">
        <v>15546745765529</v>
      </c>
      <c r="E1870" s="30">
        <f t="shared" si="58"/>
        <v>1.6174259162565202E-5</v>
      </c>
      <c r="F1870" s="30">
        <f t="shared" si="59"/>
        <v>0.16701620882560639</v>
      </c>
    </row>
    <row r="1871" spans="1:6">
      <c r="A1871" s="28">
        <v>43874</v>
      </c>
      <c r="B1871" s="30">
        <v>10214.379999999999</v>
      </c>
      <c r="C1871" s="30">
        <v>12.5</v>
      </c>
      <c r="D1871" s="31">
        <v>15546745765529</v>
      </c>
      <c r="E1871" s="30">
        <f t="shared" si="58"/>
        <v>1.6174259162565202E-5</v>
      </c>
      <c r="F1871" s="30">
        <f t="shared" si="59"/>
        <v>0.16521002930492273</v>
      </c>
    </row>
    <row r="1872" spans="1:6">
      <c r="A1872" s="28">
        <v>43875</v>
      </c>
      <c r="B1872" s="30">
        <v>10312.120000000001</v>
      </c>
      <c r="C1872" s="30">
        <v>12.5</v>
      </c>
      <c r="D1872" s="31">
        <v>15546745765529</v>
      </c>
      <c r="E1872" s="30">
        <f t="shared" si="58"/>
        <v>1.6174259162565202E-5</v>
      </c>
      <c r="F1872" s="30">
        <f t="shared" si="59"/>
        <v>0.1667909013954719</v>
      </c>
    </row>
    <row r="1873" spans="1:6">
      <c r="A1873" s="28">
        <v>43876</v>
      </c>
      <c r="B1873" s="30">
        <v>9889.42</v>
      </c>
      <c r="C1873" s="30">
        <v>12.5</v>
      </c>
      <c r="D1873" s="31">
        <v>15546745765529</v>
      </c>
      <c r="E1873" s="30">
        <f t="shared" si="58"/>
        <v>1.6174259162565202E-5</v>
      </c>
      <c r="F1873" s="30">
        <f t="shared" si="59"/>
        <v>0.15995404204745556</v>
      </c>
    </row>
    <row r="1874" spans="1:6">
      <c r="A1874" s="28">
        <v>43877</v>
      </c>
      <c r="B1874" s="30">
        <v>9934.43</v>
      </c>
      <c r="C1874" s="30">
        <v>12.5</v>
      </c>
      <c r="D1874" s="31">
        <v>15546745765529</v>
      </c>
      <c r="E1874" s="30">
        <f t="shared" si="58"/>
        <v>1.6174259162565202E-5</v>
      </c>
      <c r="F1874" s="30">
        <f t="shared" si="59"/>
        <v>0.16068204545236262</v>
      </c>
    </row>
    <row r="1875" spans="1:6">
      <c r="A1875" s="28">
        <v>43878</v>
      </c>
      <c r="B1875" s="30">
        <v>9690.14</v>
      </c>
      <c r="C1875" s="30">
        <v>12.5</v>
      </c>
      <c r="D1875" s="31">
        <v>15546745765529</v>
      </c>
      <c r="E1875" s="30">
        <f t="shared" si="58"/>
        <v>1.6174259162565202E-5</v>
      </c>
      <c r="F1875" s="30">
        <f t="shared" si="59"/>
        <v>0.15673083568153956</v>
      </c>
    </row>
    <row r="1876" spans="1:6">
      <c r="A1876" s="28">
        <v>43879</v>
      </c>
      <c r="B1876" s="30">
        <v>10142</v>
      </c>
      <c r="C1876" s="30">
        <v>12.5</v>
      </c>
      <c r="D1876" s="31">
        <v>15546745765529</v>
      </c>
      <c r="E1876" s="30">
        <f t="shared" si="58"/>
        <v>1.6174259162565202E-5</v>
      </c>
      <c r="F1876" s="30">
        <f t="shared" si="59"/>
        <v>0.16403933642673629</v>
      </c>
    </row>
    <row r="1877" spans="1:6">
      <c r="A1877" s="28">
        <v>43880</v>
      </c>
      <c r="B1877" s="30">
        <v>9633.39</v>
      </c>
      <c r="C1877" s="30">
        <v>12.5</v>
      </c>
      <c r="D1877" s="31">
        <v>15546745765529</v>
      </c>
      <c r="E1877" s="30">
        <f t="shared" si="58"/>
        <v>1.6174259162565202E-5</v>
      </c>
      <c r="F1877" s="30">
        <f t="shared" si="59"/>
        <v>0.15581294647406399</v>
      </c>
    </row>
    <row r="1878" spans="1:6">
      <c r="A1878" s="28">
        <v>43881</v>
      </c>
      <c r="B1878" s="30">
        <v>9608.48</v>
      </c>
      <c r="C1878" s="30">
        <v>12.5</v>
      </c>
      <c r="D1878" s="31">
        <v>15546745765529</v>
      </c>
      <c r="E1878" s="30">
        <f t="shared" si="58"/>
        <v>1.6174259162565202E-5</v>
      </c>
      <c r="F1878" s="30">
        <f t="shared" si="59"/>
        <v>0.15541004567832448</v>
      </c>
    </row>
    <row r="1879" spans="1:6">
      <c r="A1879" s="28">
        <v>43882</v>
      </c>
      <c r="B1879" s="30">
        <v>9686.44</v>
      </c>
      <c r="C1879" s="30">
        <v>12.5</v>
      </c>
      <c r="D1879" s="31">
        <v>15546745765529</v>
      </c>
      <c r="E1879" s="30">
        <f t="shared" si="58"/>
        <v>1.6174259162565202E-5</v>
      </c>
      <c r="F1879" s="30">
        <f t="shared" si="59"/>
        <v>0.15667099092263809</v>
      </c>
    </row>
    <row r="1880" spans="1:6">
      <c r="A1880" s="28">
        <v>43883</v>
      </c>
      <c r="B1880" s="30">
        <v>9663.18</v>
      </c>
      <c r="C1880" s="30">
        <v>12.5</v>
      </c>
      <c r="D1880" s="31">
        <v>15546745765529</v>
      </c>
      <c r="E1880" s="30">
        <f t="shared" si="58"/>
        <v>1.6174259162565202E-5</v>
      </c>
      <c r="F1880" s="30">
        <f t="shared" si="59"/>
        <v>0.15629477765451683</v>
      </c>
    </row>
    <row r="1881" spans="1:6">
      <c r="A1881" s="28">
        <v>43884</v>
      </c>
      <c r="B1881" s="30">
        <v>9924.52</v>
      </c>
      <c r="C1881" s="30">
        <v>12.5</v>
      </c>
      <c r="D1881" s="31">
        <v>15546745765529</v>
      </c>
      <c r="E1881" s="30">
        <f t="shared" si="58"/>
        <v>1.6174259162565202E-5</v>
      </c>
      <c r="F1881" s="30">
        <f t="shared" si="59"/>
        <v>0.16052175854406162</v>
      </c>
    </row>
    <row r="1882" spans="1:6">
      <c r="A1882" s="28">
        <v>43885</v>
      </c>
      <c r="B1882" s="30">
        <v>9650.17</v>
      </c>
      <c r="C1882" s="30">
        <v>12.5</v>
      </c>
      <c r="D1882" s="31">
        <v>15546745765529</v>
      </c>
      <c r="E1882" s="30">
        <f t="shared" si="58"/>
        <v>1.6174259162565202E-5</v>
      </c>
      <c r="F1882" s="30">
        <f t="shared" si="59"/>
        <v>0.15608435054281183</v>
      </c>
    </row>
    <row r="1883" spans="1:6">
      <c r="A1883" s="28">
        <v>43886</v>
      </c>
      <c r="B1883" s="30">
        <v>9341.7099999999991</v>
      </c>
      <c r="C1883" s="30">
        <v>12.5</v>
      </c>
      <c r="D1883" s="31">
        <v>15486913440292</v>
      </c>
      <c r="E1883" s="30">
        <f t="shared" si="58"/>
        <v>1.6236746987425408E-5</v>
      </c>
      <c r="F1883" s="30">
        <f t="shared" si="59"/>
        <v>0.15167898169990179</v>
      </c>
    </row>
    <row r="1884" spans="1:6">
      <c r="A1884" s="28">
        <v>43887</v>
      </c>
      <c r="B1884" s="30">
        <v>8820.52</v>
      </c>
      <c r="C1884" s="30">
        <v>12.5</v>
      </c>
      <c r="D1884" s="31">
        <v>15486913440292</v>
      </c>
      <c r="E1884" s="30">
        <f t="shared" si="58"/>
        <v>1.6236746987425408E-5</v>
      </c>
      <c r="F1884" s="30">
        <f t="shared" si="59"/>
        <v>0.14321655153752558</v>
      </c>
    </row>
    <row r="1885" spans="1:6">
      <c r="A1885" s="28">
        <v>43888</v>
      </c>
      <c r="B1885" s="30">
        <v>8784.49</v>
      </c>
      <c r="C1885" s="30">
        <v>12.5</v>
      </c>
      <c r="D1885" s="31">
        <v>15486913440292</v>
      </c>
      <c r="E1885" s="30">
        <f t="shared" si="58"/>
        <v>1.6236746987425408E-5</v>
      </c>
      <c r="F1885" s="30">
        <f t="shared" si="59"/>
        <v>0.14263154154356861</v>
      </c>
    </row>
    <row r="1886" spans="1:6">
      <c r="A1886" s="28">
        <v>43889</v>
      </c>
      <c r="B1886" s="30">
        <v>8672.4599999999991</v>
      </c>
      <c r="C1886" s="30">
        <v>12.5</v>
      </c>
      <c r="D1886" s="31">
        <v>15486913440292</v>
      </c>
      <c r="E1886" s="30">
        <f t="shared" si="58"/>
        <v>1.6236746987425408E-5</v>
      </c>
      <c r="F1886" s="30">
        <f t="shared" si="59"/>
        <v>0.14081253877856734</v>
      </c>
    </row>
    <row r="1887" spans="1:6">
      <c r="A1887" s="28">
        <v>43890</v>
      </c>
      <c r="B1887" s="30">
        <v>8599.51</v>
      </c>
      <c r="C1887" s="30">
        <v>12.5</v>
      </c>
      <c r="D1887" s="31">
        <v>15486913440292</v>
      </c>
      <c r="E1887" s="30">
        <f t="shared" si="58"/>
        <v>1.6236746987425408E-5</v>
      </c>
      <c r="F1887" s="30">
        <f t="shared" si="59"/>
        <v>0.13962806808583467</v>
      </c>
    </row>
    <row r="1888" spans="1:6">
      <c r="A1888" s="28">
        <v>43891</v>
      </c>
      <c r="B1888" s="30">
        <v>8562.4500000000007</v>
      </c>
      <c r="C1888" s="30">
        <v>12.5</v>
      </c>
      <c r="D1888" s="31">
        <v>15486913440292</v>
      </c>
      <c r="E1888" s="30">
        <f t="shared" si="58"/>
        <v>1.6236746987425408E-5</v>
      </c>
      <c r="F1888" s="30">
        <f t="shared" si="59"/>
        <v>0.1390263342424807</v>
      </c>
    </row>
    <row r="1889" spans="1:6">
      <c r="A1889" s="28">
        <v>43892</v>
      </c>
      <c r="B1889" s="30">
        <v>8869.67</v>
      </c>
      <c r="C1889" s="30">
        <v>12.5</v>
      </c>
      <c r="D1889" s="31">
        <v>15486913440292</v>
      </c>
      <c r="E1889" s="30">
        <f t="shared" si="58"/>
        <v>1.6236746987425408E-5</v>
      </c>
      <c r="F1889" s="30">
        <f t="shared" si="59"/>
        <v>0.14401458765195752</v>
      </c>
    </row>
    <row r="1890" spans="1:6">
      <c r="A1890" s="28">
        <v>43893</v>
      </c>
      <c r="B1890" s="30">
        <v>8787.7900000000009</v>
      </c>
      <c r="C1890" s="30">
        <v>12.5</v>
      </c>
      <c r="D1890" s="31">
        <v>15486913440292</v>
      </c>
      <c r="E1890" s="30">
        <f t="shared" si="58"/>
        <v>1.6236746987425408E-5</v>
      </c>
      <c r="F1890" s="30">
        <f t="shared" si="59"/>
        <v>0.14268512280862714</v>
      </c>
    </row>
    <row r="1891" spans="1:6">
      <c r="A1891" s="28">
        <v>43894</v>
      </c>
      <c r="B1891" s="30">
        <v>8755.25</v>
      </c>
      <c r="C1891" s="30">
        <v>12.5</v>
      </c>
      <c r="D1891" s="31">
        <v>15486913440292</v>
      </c>
      <c r="E1891" s="30">
        <f t="shared" si="58"/>
        <v>1.6236746987425408E-5</v>
      </c>
      <c r="F1891" s="30">
        <f t="shared" si="59"/>
        <v>0.1421567790616563</v>
      </c>
    </row>
    <row r="1892" spans="1:6">
      <c r="A1892" s="28">
        <v>43895</v>
      </c>
      <c r="B1892" s="30">
        <v>9078.76</v>
      </c>
      <c r="C1892" s="30">
        <v>12.5</v>
      </c>
      <c r="D1892" s="31">
        <v>15486913440292</v>
      </c>
      <c r="E1892" s="30">
        <f t="shared" si="58"/>
        <v>1.6236746987425408E-5</v>
      </c>
      <c r="F1892" s="30">
        <f t="shared" si="59"/>
        <v>0.14740952907955829</v>
      </c>
    </row>
    <row r="1893" spans="1:6">
      <c r="A1893" s="28">
        <v>43896</v>
      </c>
      <c r="B1893" s="30">
        <v>9122.5499999999993</v>
      </c>
      <c r="C1893" s="30">
        <v>12.5</v>
      </c>
      <c r="D1893" s="31">
        <v>15486913440292</v>
      </c>
      <c r="E1893" s="30">
        <f t="shared" si="58"/>
        <v>1.6236746987425408E-5</v>
      </c>
      <c r="F1893" s="30">
        <f t="shared" si="59"/>
        <v>0.14812053623013766</v>
      </c>
    </row>
    <row r="1894" spans="1:6">
      <c r="A1894" s="28">
        <v>43897</v>
      </c>
      <c r="B1894" s="30">
        <v>8909.9500000000007</v>
      </c>
      <c r="C1894" s="30">
        <v>12.5</v>
      </c>
      <c r="D1894" s="31">
        <v>15486913440292</v>
      </c>
      <c r="E1894" s="30">
        <f t="shared" si="58"/>
        <v>1.6236746987425408E-5</v>
      </c>
      <c r="F1894" s="30">
        <f t="shared" si="59"/>
        <v>0.14466860382061103</v>
      </c>
    </row>
    <row r="1895" spans="1:6">
      <c r="A1895" s="28">
        <v>43898</v>
      </c>
      <c r="B1895" s="30">
        <v>8108.12</v>
      </c>
      <c r="C1895" s="30">
        <v>12.5</v>
      </c>
      <c r="D1895" s="31">
        <v>15486913440292</v>
      </c>
      <c r="E1895" s="30">
        <f t="shared" si="58"/>
        <v>1.6236746987425408E-5</v>
      </c>
      <c r="F1895" s="30">
        <f t="shared" si="59"/>
        <v>0.1316494929836837</v>
      </c>
    </row>
    <row r="1896" spans="1:6">
      <c r="A1896" s="28">
        <v>43899</v>
      </c>
      <c r="B1896" s="30">
        <v>7923.64</v>
      </c>
      <c r="C1896" s="30">
        <v>12.5</v>
      </c>
      <c r="D1896" s="31">
        <v>16552923967337</v>
      </c>
      <c r="E1896" s="30">
        <f t="shared" si="58"/>
        <v>1.5191098300358658E-5</v>
      </c>
      <c r="F1896" s="30">
        <f t="shared" si="59"/>
        <v>0.12036879413665388</v>
      </c>
    </row>
    <row r="1897" spans="1:6">
      <c r="A1897" s="28">
        <v>43900</v>
      </c>
      <c r="B1897" s="30">
        <v>7909.73</v>
      </c>
      <c r="C1897" s="30">
        <v>12.5</v>
      </c>
      <c r="D1897" s="31">
        <v>16552923967337</v>
      </c>
      <c r="E1897" s="30">
        <f t="shared" si="58"/>
        <v>1.5191098300358658E-5</v>
      </c>
      <c r="F1897" s="30">
        <f t="shared" si="59"/>
        <v>0.12015748595929587</v>
      </c>
    </row>
    <row r="1898" spans="1:6">
      <c r="A1898" s="28">
        <v>43901</v>
      </c>
      <c r="B1898" s="30">
        <v>7911.43</v>
      </c>
      <c r="C1898" s="30">
        <v>12.5</v>
      </c>
      <c r="D1898" s="31">
        <v>16552923967337</v>
      </c>
      <c r="E1898" s="30">
        <f t="shared" si="58"/>
        <v>1.5191098300358658E-5</v>
      </c>
      <c r="F1898" s="30">
        <f t="shared" si="59"/>
        <v>0.1201833108264065</v>
      </c>
    </row>
    <row r="1899" spans="1:6">
      <c r="A1899" s="28">
        <v>43902</v>
      </c>
      <c r="B1899" s="30">
        <v>4970.79</v>
      </c>
      <c r="C1899" s="30">
        <v>12.5</v>
      </c>
      <c r="D1899" s="31">
        <v>16552923967337</v>
      </c>
      <c r="E1899" s="30">
        <f t="shared" si="58"/>
        <v>1.5191098300358658E-5</v>
      </c>
      <c r="F1899" s="30">
        <f t="shared" si="59"/>
        <v>7.5511759520439814E-2</v>
      </c>
    </row>
    <row r="1900" spans="1:6">
      <c r="A1900" s="28">
        <v>43903</v>
      </c>
      <c r="B1900" s="30">
        <v>5563.71</v>
      </c>
      <c r="C1900" s="30">
        <v>12.5</v>
      </c>
      <c r="D1900" s="31">
        <v>16552923967337</v>
      </c>
      <c r="E1900" s="30">
        <f t="shared" si="58"/>
        <v>1.5191098300358658E-5</v>
      </c>
      <c r="F1900" s="30">
        <f t="shared" si="59"/>
        <v>8.4518865524688472E-2</v>
      </c>
    </row>
    <row r="1901" spans="1:6">
      <c r="A1901" s="28">
        <v>43904</v>
      </c>
      <c r="B1901" s="30">
        <v>5200.37</v>
      </c>
      <c r="C1901" s="30">
        <v>12.5</v>
      </c>
      <c r="D1901" s="31">
        <v>16552923967337</v>
      </c>
      <c r="E1901" s="30">
        <f t="shared" si="58"/>
        <v>1.5191098300358658E-5</v>
      </c>
      <c r="F1901" s="30">
        <f t="shared" si="59"/>
        <v>7.8999331868236156E-2</v>
      </c>
    </row>
    <row r="1902" spans="1:6">
      <c r="A1902" s="28">
        <v>43905</v>
      </c>
      <c r="B1902" s="30">
        <v>5392.31</v>
      </c>
      <c r="C1902" s="30">
        <v>12.5</v>
      </c>
      <c r="D1902" s="31">
        <v>16552923967337</v>
      </c>
      <c r="E1902" s="30">
        <f t="shared" si="58"/>
        <v>1.5191098300358658E-5</v>
      </c>
      <c r="F1902" s="30">
        <f t="shared" si="59"/>
        <v>8.1915111276006994E-2</v>
      </c>
    </row>
    <row r="1903" spans="1:6">
      <c r="A1903" s="28">
        <v>43906</v>
      </c>
      <c r="B1903" s="30">
        <v>5014.4799999999996</v>
      </c>
      <c r="C1903" s="30">
        <v>12.5</v>
      </c>
      <c r="D1903" s="31">
        <v>16552923967337</v>
      </c>
      <c r="E1903" s="30">
        <f t="shared" si="58"/>
        <v>1.5191098300358658E-5</v>
      </c>
      <c r="F1903" s="30">
        <f t="shared" si="59"/>
        <v>7.6175458605182475E-2</v>
      </c>
    </row>
    <row r="1904" spans="1:6">
      <c r="A1904" s="28">
        <v>43907</v>
      </c>
      <c r="B1904" s="30">
        <v>5225.63</v>
      </c>
      <c r="C1904" s="30">
        <v>12.5</v>
      </c>
      <c r="D1904" s="31">
        <v>16552923967337</v>
      </c>
      <c r="E1904" s="30">
        <f t="shared" si="58"/>
        <v>1.5191098300358658E-5</v>
      </c>
      <c r="F1904" s="30">
        <f t="shared" si="59"/>
        <v>7.9383059011303214E-2</v>
      </c>
    </row>
    <row r="1905" spans="1:6">
      <c r="A1905" s="28">
        <v>43908</v>
      </c>
      <c r="B1905" s="30">
        <v>5238.4399999999996</v>
      </c>
      <c r="C1905" s="30">
        <v>12.5</v>
      </c>
      <c r="D1905" s="31">
        <v>16552923967337</v>
      </c>
      <c r="E1905" s="30">
        <f t="shared" si="58"/>
        <v>1.5191098300358658E-5</v>
      </c>
      <c r="F1905" s="30">
        <f t="shared" si="59"/>
        <v>7.9577656980530806E-2</v>
      </c>
    </row>
    <row r="1906" spans="1:6">
      <c r="A1906" s="28">
        <v>43909</v>
      </c>
      <c r="B1906" s="30">
        <v>6191.19</v>
      </c>
      <c r="C1906" s="30">
        <v>12.5</v>
      </c>
      <c r="D1906" s="31">
        <v>16552923967337</v>
      </c>
      <c r="E1906" s="30">
        <f t="shared" si="58"/>
        <v>1.5191098300358658E-5</v>
      </c>
      <c r="F1906" s="30">
        <f t="shared" si="59"/>
        <v>9.4050975886197513E-2</v>
      </c>
    </row>
    <row r="1907" spans="1:6">
      <c r="A1907" s="28">
        <v>43910</v>
      </c>
      <c r="B1907" s="30">
        <v>6198.78</v>
      </c>
      <c r="C1907" s="30">
        <v>12.5</v>
      </c>
      <c r="D1907" s="31">
        <v>16552923967337</v>
      </c>
      <c r="E1907" s="30">
        <f t="shared" si="58"/>
        <v>1.5191098300358658E-5</v>
      </c>
      <c r="F1907" s="30">
        <f t="shared" si="59"/>
        <v>9.4166276322297238E-2</v>
      </c>
    </row>
    <row r="1908" spans="1:6">
      <c r="A1908" s="28">
        <v>43911</v>
      </c>
      <c r="B1908" s="30">
        <v>6185.07</v>
      </c>
      <c r="C1908" s="30">
        <v>12.5</v>
      </c>
      <c r="D1908" s="31">
        <v>16552923967337</v>
      </c>
      <c r="E1908" s="30">
        <f t="shared" si="58"/>
        <v>1.5191098300358658E-5</v>
      </c>
      <c r="F1908" s="30">
        <f t="shared" si="59"/>
        <v>9.395800636459932E-2</v>
      </c>
    </row>
    <row r="1909" spans="1:6">
      <c r="A1909" s="28">
        <v>43912</v>
      </c>
      <c r="B1909" s="30">
        <v>5830.25</v>
      </c>
      <c r="C1909" s="30">
        <v>12.5</v>
      </c>
      <c r="D1909" s="31">
        <v>16552923967337</v>
      </c>
      <c r="E1909" s="30">
        <f t="shared" si="58"/>
        <v>1.5191098300358658E-5</v>
      </c>
      <c r="F1909" s="30">
        <f t="shared" si="59"/>
        <v>8.8567900865666058E-2</v>
      </c>
    </row>
    <row r="1910" spans="1:6">
      <c r="A1910" s="28">
        <v>43913</v>
      </c>
      <c r="B1910" s="30">
        <v>6416.31</v>
      </c>
      <c r="C1910" s="30">
        <v>12.5</v>
      </c>
      <c r="D1910" s="31">
        <v>16552923967337</v>
      </c>
      <c r="E1910" s="30">
        <f t="shared" si="58"/>
        <v>1.5191098300358658E-5</v>
      </c>
      <c r="F1910" s="30">
        <f t="shared" si="59"/>
        <v>9.747079593557427E-2</v>
      </c>
    </row>
    <row r="1911" spans="1:6">
      <c r="A1911" s="28">
        <v>43914</v>
      </c>
      <c r="B1911" s="30">
        <v>6734.8</v>
      </c>
      <c r="C1911" s="30">
        <v>12.5</v>
      </c>
      <c r="D1911" s="31">
        <v>16552923967337</v>
      </c>
      <c r="E1911" s="30">
        <f t="shared" si="58"/>
        <v>1.5191098300358658E-5</v>
      </c>
      <c r="F1911" s="30">
        <f t="shared" si="59"/>
        <v>0.10230900883325549</v>
      </c>
    </row>
    <row r="1912" spans="1:6">
      <c r="A1912" s="28">
        <v>43915</v>
      </c>
      <c r="B1912" s="30">
        <v>6681.06</v>
      </c>
      <c r="C1912" s="30">
        <v>12.5</v>
      </c>
      <c r="D1912" s="31">
        <v>16552923967337</v>
      </c>
      <c r="E1912" s="30">
        <f t="shared" si="58"/>
        <v>1.5191098300358658E-5</v>
      </c>
      <c r="F1912" s="30">
        <f t="shared" si="59"/>
        <v>0.10149263921059422</v>
      </c>
    </row>
    <row r="1913" spans="1:6">
      <c r="A1913" s="28">
        <v>43916</v>
      </c>
      <c r="B1913" s="30">
        <v>6716.44</v>
      </c>
      <c r="C1913" s="30">
        <v>12.5</v>
      </c>
      <c r="D1913" s="31">
        <v>13912524048945</v>
      </c>
      <c r="E1913" s="30">
        <f t="shared" si="58"/>
        <v>1.8074153493754243E-5</v>
      </c>
      <c r="F1913" s="30">
        <f t="shared" si="59"/>
        <v>0.12139396749159075</v>
      </c>
    </row>
    <row r="1914" spans="1:6">
      <c r="A1914" s="28">
        <v>43917</v>
      </c>
      <c r="B1914" s="30">
        <v>6469.8</v>
      </c>
      <c r="C1914" s="30">
        <v>12.5</v>
      </c>
      <c r="D1914" s="31">
        <v>13912524048945</v>
      </c>
      <c r="E1914" s="30">
        <f t="shared" si="58"/>
        <v>1.8074153493754243E-5</v>
      </c>
      <c r="F1914" s="30">
        <f t="shared" si="59"/>
        <v>0.1169361582738912</v>
      </c>
    </row>
    <row r="1915" spans="1:6">
      <c r="A1915" s="28">
        <v>43918</v>
      </c>
      <c r="B1915" s="30">
        <v>6242.19</v>
      </c>
      <c r="C1915" s="30">
        <v>12.5</v>
      </c>
      <c r="D1915" s="31">
        <v>13912524048945</v>
      </c>
      <c r="E1915" s="30">
        <f t="shared" si="58"/>
        <v>1.8074153493754243E-5</v>
      </c>
      <c r="F1915" s="30">
        <f t="shared" si="59"/>
        <v>0.11282230019717779</v>
      </c>
    </row>
    <row r="1916" spans="1:6">
      <c r="A1916" s="28">
        <v>43919</v>
      </c>
      <c r="B1916" s="30">
        <v>5922.04</v>
      </c>
      <c r="C1916" s="30">
        <v>12.5</v>
      </c>
      <c r="D1916" s="31">
        <v>13912524048945</v>
      </c>
      <c r="E1916" s="30">
        <f t="shared" si="58"/>
        <v>1.8074153493754243E-5</v>
      </c>
      <c r="F1916" s="30">
        <f t="shared" si="59"/>
        <v>0.10703585995615238</v>
      </c>
    </row>
    <row r="1917" spans="1:6">
      <c r="A1917" s="28">
        <v>43920</v>
      </c>
      <c r="B1917" s="30">
        <v>6429.84</v>
      </c>
      <c r="C1917" s="30">
        <v>12.5</v>
      </c>
      <c r="D1917" s="31">
        <v>13912524048945</v>
      </c>
      <c r="E1917" s="30">
        <f t="shared" si="58"/>
        <v>1.8074153493754243E-5</v>
      </c>
      <c r="F1917" s="30">
        <f t="shared" si="59"/>
        <v>0.11621391510028078</v>
      </c>
    </row>
    <row r="1918" spans="1:6">
      <c r="A1918" s="28">
        <v>43921</v>
      </c>
      <c r="B1918" s="30">
        <v>6438.64</v>
      </c>
      <c r="C1918" s="30">
        <v>12.5</v>
      </c>
      <c r="D1918" s="31">
        <v>13912524048945</v>
      </c>
      <c r="E1918" s="30">
        <f t="shared" si="58"/>
        <v>1.8074153493754243E-5</v>
      </c>
      <c r="F1918" s="30">
        <f t="shared" si="59"/>
        <v>0.11637296765102582</v>
      </c>
    </row>
    <row r="1919" spans="1:6">
      <c r="A1919" s="28">
        <v>43922</v>
      </c>
      <c r="B1919" s="30">
        <v>6606.78</v>
      </c>
      <c r="C1919" s="30">
        <v>12.5</v>
      </c>
      <c r="D1919" s="31">
        <v>13912524048945</v>
      </c>
      <c r="E1919" s="30">
        <f t="shared" si="58"/>
        <v>1.8074153493754243E-5</v>
      </c>
      <c r="F1919" s="30">
        <f t="shared" si="59"/>
        <v>0.11941195581946565</v>
      </c>
    </row>
    <row r="1920" spans="1:6">
      <c r="A1920" s="28">
        <v>43923</v>
      </c>
      <c r="B1920" s="30">
        <v>6793.62</v>
      </c>
      <c r="C1920" s="30">
        <v>12.5</v>
      </c>
      <c r="D1920" s="31">
        <v>13912524048945</v>
      </c>
      <c r="E1920" s="30">
        <f t="shared" si="58"/>
        <v>1.8074153493754243E-5</v>
      </c>
      <c r="F1920" s="30">
        <f t="shared" si="59"/>
        <v>0.1227889306582387</v>
      </c>
    </row>
    <row r="1921" spans="1:6">
      <c r="A1921" s="28">
        <v>43924</v>
      </c>
      <c r="B1921" s="30">
        <v>6733.39</v>
      </c>
      <c r="C1921" s="30">
        <v>12.5</v>
      </c>
      <c r="D1921" s="31">
        <v>13912524048945</v>
      </c>
      <c r="E1921" s="30">
        <f t="shared" si="58"/>
        <v>1.8074153493754243E-5</v>
      </c>
      <c r="F1921" s="30">
        <f t="shared" si="59"/>
        <v>0.1217003243933099</v>
      </c>
    </row>
    <row r="1922" spans="1:6">
      <c r="A1922" s="28">
        <v>43925</v>
      </c>
      <c r="B1922" s="30">
        <v>6867.53</v>
      </c>
      <c r="C1922" s="30">
        <v>12.5</v>
      </c>
      <c r="D1922" s="31">
        <v>13912524048945</v>
      </c>
      <c r="E1922" s="30">
        <f t="shared" ref="E1922:E1985" si="60">1000000000000*C1922*24*60*60/(D1922*POWER(2,32))</f>
        <v>1.8074153493754243E-5</v>
      </c>
      <c r="F1922" s="30">
        <f t="shared" ref="F1922:F1985" si="61">E1922*B1922</f>
        <v>0.12412479134296207</v>
      </c>
    </row>
    <row r="1923" spans="1:6">
      <c r="A1923" s="28">
        <v>43926</v>
      </c>
      <c r="B1923" s="30">
        <v>6791.13</v>
      </c>
      <c r="C1923" s="30">
        <v>12.5</v>
      </c>
      <c r="D1923" s="31">
        <v>13912524048945</v>
      </c>
      <c r="E1923" s="30">
        <f t="shared" si="60"/>
        <v>1.8074153493754243E-5</v>
      </c>
      <c r="F1923" s="30">
        <f t="shared" si="61"/>
        <v>0.12274392601603926</v>
      </c>
    </row>
    <row r="1924" spans="1:6">
      <c r="A1924" s="28">
        <v>43927</v>
      </c>
      <c r="B1924" s="30">
        <v>7271.78</v>
      </c>
      <c r="C1924" s="30">
        <v>12.5</v>
      </c>
      <c r="D1924" s="31">
        <v>13912524048945</v>
      </c>
      <c r="E1924" s="30">
        <f t="shared" si="60"/>
        <v>1.8074153493754243E-5</v>
      </c>
      <c r="F1924" s="30">
        <f t="shared" si="61"/>
        <v>0.13143126789281223</v>
      </c>
    </row>
    <row r="1925" spans="1:6">
      <c r="A1925" s="28">
        <v>43928</v>
      </c>
      <c r="B1925" s="30">
        <v>7176.41</v>
      </c>
      <c r="C1925" s="30">
        <v>12.5</v>
      </c>
      <c r="D1925" s="31">
        <v>13912524048945</v>
      </c>
      <c r="E1925" s="30">
        <f t="shared" si="60"/>
        <v>1.8074153493754243E-5</v>
      </c>
      <c r="F1925" s="30">
        <f t="shared" si="61"/>
        <v>0.12970753587411288</v>
      </c>
    </row>
    <row r="1926" spans="1:6">
      <c r="A1926" s="28">
        <v>43929</v>
      </c>
      <c r="B1926" s="30">
        <v>7334.1</v>
      </c>
      <c r="C1926" s="30">
        <v>12.5</v>
      </c>
      <c r="D1926" s="31">
        <v>14715214060656</v>
      </c>
      <c r="E1926" s="30">
        <f t="shared" si="60"/>
        <v>1.7088239023209242E-5</v>
      </c>
      <c r="F1926" s="30">
        <f t="shared" si="61"/>
        <v>0.12532685382011891</v>
      </c>
    </row>
    <row r="1927" spans="1:6">
      <c r="A1927" s="28">
        <v>43930</v>
      </c>
      <c r="B1927" s="30">
        <v>7302.09</v>
      </c>
      <c r="C1927" s="30">
        <v>12.5</v>
      </c>
      <c r="D1927" s="31">
        <v>14715214060656</v>
      </c>
      <c r="E1927" s="30">
        <f t="shared" si="60"/>
        <v>1.7088239023209242E-5</v>
      </c>
      <c r="F1927" s="30">
        <f t="shared" si="61"/>
        <v>0.12477985928898597</v>
      </c>
    </row>
    <row r="1928" spans="1:6">
      <c r="A1928" s="28">
        <v>43931</v>
      </c>
      <c r="B1928" s="30">
        <v>6865.49</v>
      </c>
      <c r="C1928" s="30">
        <v>12.5</v>
      </c>
      <c r="D1928" s="31">
        <v>14715214060656</v>
      </c>
      <c r="E1928" s="30">
        <f t="shared" si="60"/>
        <v>1.7088239023209242E-5</v>
      </c>
      <c r="F1928" s="30">
        <f t="shared" si="61"/>
        <v>0.11731913413145281</v>
      </c>
    </row>
    <row r="1929" spans="1:6">
      <c r="A1929" s="28">
        <v>43932</v>
      </c>
      <c r="B1929" s="30">
        <v>6859.08</v>
      </c>
      <c r="C1929" s="30">
        <v>12.5</v>
      </c>
      <c r="D1929" s="31">
        <v>14715214060656</v>
      </c>
      <c r="E1929" s="30">
        <f t="shared" si="60"/>
        <v>1.7088239023209242E-5</v>
      </c>
      <c r="F1929" s="30">
        <f t="shared" si="61"/>
        <v>0.11720959851931405</v>
      </c>
    </row>
    <row r="1930" spans="1:6">
      <c r="A1930" s="28">
        <v>43933</v>
      </c>
      <c r="B1930" s="30">
        <v>6971.09</v>
      </c>
      <c r="C1930" s="30">
        <v>12.5</v>
      </c>
      <c r="D1930" s="31">
        <v>14715214060656</v>
      </c>
      <c r="E1930" s="30">
        <f t="shared" si="60"/>
        <v>1.7088239023209242E-5</v>
      </c>
      <c r="F1930" s="30">
        <f t="shared" si="61"/>
        <v>0.11912365217230371</v>
      </c>
    </row>
    <row r="1931" spans="1:6">
      <c r="A1931" s="28">
        <v>43934</v>
      </c>
      <c r="B1931" s="30">
        <v>6845.04</v>
      </c>
      <c r="C1931" s="30">
        <v>12.5</v>
      </c>
      <c r="D1931" s="31">
        <v>14715214060656</v>
      </c>
      <c r="E1931" s="30">
        <f t="shared" si="60"/>
        <v>1.7088239023209242E-5</v>
      </c>
      <c r="F1931" s="30">
        <f t="shared" si="61"/>
        <v>0.11696967964342819</v>
      </c>
    </row>
    <row r="1932" spans="1:6">
      <c r="A1932" s="28">
        <v>43935</v>
      </c>
      <c r="B1932" s="30">
        <v>6842.43</v>
      </c>
      <c r="C1932" s="30">
        <v>12.5</v>
      </c>
      <c r="D1932" s="31">
        <v>14715214060656</v>
      </c>
      <c r="E1932" s="30">
        <f t="shared" si="60"/>
        <v>1.7088239023209242E-5</v>
      </c>
      <c r="F1932" s="30">
        <f t="shared" si="61"/>
        <v>0.11692507933957762</v>
      </c>
    </row>
    <row r="1933" spans="1:6">
      <c r="A1933" s="28">
        <v>43936</v>
      </c>
      <c r="B1933" s="30">
        <v>6642.11</v>
      </c>
      <c r="C1933" s="30">
        <v>12.5</v>
      </c>
      <c r="D1933" s="31">
        <v>14715214060656</v>
      </c>
      <c r="E1933" s="30">
        <f t="shared" si="60"/>
        <v>1.7088239023209242E-5</v>
      </c>
      <c r="F1933" s="30">
        <f t="shared" si="61"/>
        <v>0.11350196329844833</v>
      </c>
    </row>
    <row r="1934" spans="1:6">
      <c r="A1934" s="28">
        <v>43937</v>
      </c>
      <c r="B1934" s="30">
        <v>7116.8</v>
      </c>
      <c r="C1934" s="30">
        <v>12.5</v>
      </c>
      <c r="D1934" s="31">
        <v>14715214060656</v>
      </c>
      <c r="E1934" s="30">
        <f t="shared" si="60"/>
        <v>1.7088239023209242E-5</v>
      </c>
      <c r="F1934" s="30">
        <f t="shared" si="61"/>
        <v>0.12161357948037553</v>
      </c>
    </row>
    <row r="1935" spans="1:6">
      <c r="A1935" s="28">
        <v>43938</v>
      </c>
      <c r="B1935" s="30">
        <v>7096.18</v>
      </c>
      <c r="C1935" s="30">
        <v>12.5</v>
      </c>
      <c r="D1935" s="31">
        <v>14715214060656</v>
      </c>
      <c r="E1935" s="30">
        <f t="shared" si="60"/>
        <v>1.7088239023209242E-5</v>
      </c>
      <c r="F1935" s="30">
        <f t="shared" si="61"/>
        <v>0.12126121999171696</v>
      </c>
    </row>
    <row r="1936" spans="1:6">
      <c r="A1936" s="28">
        <v>43939</v>
      </c>
      <c r="B1936" s="30">
        <v>7257.66</v>
      </c>
      <c r="C1936" s="30">
        <v>12.5</v>
      </c>
      <c r="D1936" s="31">
        <v>14715214060656</v>
      </c>
      <c r="E1936" s="30">
        <f t="shared" si="60"/>
        <v>1.7088239023209242E-5</v>
      </c>
      <c r="F1936" s="30">
        <f t="shared" si="61"/>
        <v>0.12402062882918478</v>
      </c>
    </row>
    <row r="1937" spans="1:6">
      <c r="A1937" s="28">
        <v>43940</v>
      </c>
      <c r="B1937" s="30">
        <v>7189.42</v>
      </c>
      <c r="C1937" s="30">
        <v>12.5</v>
      </c>
      <c r="D1937" s="31">
        <v>14715214060656</v>
      </c>
      <c r="E1937" s="30">
        <f t="shared" si="60"/>
        <v>1.7088239023209242E-5</v>
      </c>
      <c r="F1937" s="30">
        <f t="shared" si="61"/>
        <v>0.12285452739824099</v>
      </c>
    </row>
    <row r="1938" spans="1:6">
      <c r="A1938" s="28">
        <v>43941</v>
      </c>
      <c r="B1938" s="30">
        <v>6881.96</v>
      </c>
      <c r="C1938" s="30">
        <v>12.5</v>
      </c>
      <c r="D1938" s="31">
        <v>14715214060656</v>
      </c>
      <c r="E1938" s="30">
        <f t="shared" si="60"/>
        <v>1.7088239023209242E-5</v>
      </c>
      <c r="F1938" s="30">
        <f t="shared" si="61"/>
        <v>0.11760057742816507</v>
      </c>
    </row>
    <row r="1939" spans="1:6">
      <c r="A1939" s="28">
        <v>43942</v>
      </c>
      <c r="B1939" s="30">
        <v>6880.32</v>
      </c>
      <c r="C1939" s="30">
        <v>12.5</v>
      </c>
      <c r="D1939" s="31">
        <v>15958652328578</v>
      </c>
      <c r="E1939" s="30">
        <f t="shared" si="60"/>
        <v>1.5756787601411789E-5</v>
      </c>
      <c r="F1939" s="30">
        <f t="shared" si="61"/>
        <v>0.10841174086974556</v>
      </c>
    </row>
    <row r="1940" spans="1:6">
      <c r="A1940" s="28">
        <v>43943</v>
      </c>
      <c r="B1940" s="30">
        <v>7117.21</v>
      </c>
      <c r="C1940" s="30">
        <v>12.5</v>
      </c>
      <c r="D1940" s="31">
        <v>15958652328578</v>
      </c>
      <c r="E1940" s="30">
        <f t="shared" si="60"/>
        <v>1.5756787601411789E-5</v>
      </c>
      <c r="F1940" s="30">
        <f t="shared" si="61"/>
        <v>0.112144366284644</v>
      </c>
    </row>
    <row r="1941" spans="1:6">
      <c r="A1941" s="28">
        <v>43944</v>
      </c>
      <c r="B1941" s="30">
        <v>7429.72</v>
      </c>
      <c r="C1941" s="30">
        <v>12.5</v>
      </c>
      <c r="D1941" s="31">
        <v>15958652328578</v>
      </c>
      <c r="E1941" s="30">
        <f t="shared" si="60"/>
        <v>1.5756787601411789E-5</v>
      </c>
      <c r="F1941" s="30">
        <f t="shared" si="61"/>
        <v>0.11706851997796121</v>
      </c>
    </row>
    <row r="1942" spans="1:6">
      <c r="A1942" s="28">
        <v>43945</v>
      </c>
      <c r="B1942" s="30">
        <v>7550.9</v>
      </c>
      <c r="C1942" s="30">
        <v>12.5</v>
      </c>
      <c r="D1942" s="31">
        <v>15958652328578</v>
      </c>
      <c r="E1942" s="30">
        <f t="shared" si="60"/>
        <v>1.5756787601411789E-5</v>
      </c>
      <c r="F1942" s="30">
        <f t="shared" si="61"/>
        <v>0.11897792749950027</v>
      </c>
    </row>
    <row r="1943" spans="1:6">
      <c r="A1943" s="28">
        <v>43946</v>
      </c>
      <c r="B1943" s="30">
        <v>7569.94</v>
      </c>
      <c r="C1943" s="30">
        <v>12.5</v>
      </c>
      <c r="D1943" s="31">
        <v>15958652328578</v>
      </c>
      <c r="E1943" s="30">
        <f t="shared" si="60"/>
        <v>1.5756787601411789E-5</v>
      </c>
      <c r="F1943" s="30">
        <f t="shared" si="61"/>
        <v>0.11927793673543115</v>
      </c>
    </row>
    <row r="1944" spans="1:6">
      <c r="A1944" s="28">
        <v>43947</v>
      </c>
      <c r="B1944" s="30">
        <v>7679.87</v>
      </c>
      <c r="C1944" s="30">
        <v>12.5</v>
      </c>
      <c r="D1944" s="31">
        <v>15958652328578</v>
      </c>
      <c r="E1944" s="30">
        <f t="shared" si="60"/>
        <v>1.5756787601411789E-5</v>
      </c>
      <c r="F1944" s="30">
        <f t="shared" si="61"/>
        <v>0.12101008039645436</v>
      </c>
    </row>
    <row r="1945" spans="1:6">
      <c r="A1945" s="28">
        <v>43948</v>
      </c>
      <c r="B1945" s="30">
        <v>7795.6</v>
      </c>
      <c r="C1945" s="30">
        <v>12.5</v>
      </c>
      <c r="D1945" s="31">
        <v>15958652328578</v>
      </c>
      <c r="E1945" s="30">
        <f t="shared" si="60"/>
        <v>1.5756787601411789E-5</v>
      </c>
      <c r="F1945" s="30">
        <f t="shared" si="61"/>
        <v>0.12283361342556574</v>
      </c>
    </row>
    <row r="1946" spans="1:6">
      <c r="A1946" s="28">
        <v>43949</v>
      </c>
      <c r="B1946" s="30">
        <v>7807.06</v>
      </c>
      <c r="C1946" s="30">
        <v>12.5</v>
      </c>
      <c r="D1946" s="31">
        <v>15958652328578</v>
      </c>
      <c r="E1946" s="30">
        <f t="shared" si="60"/>
        <v>1.5756787601411789E-5</v>
      </c>
      <c r="F1946" s="30">
        <f t="shared" si="61"/>
        <v>0.12301418621147793</v>
      </c>
    </row>
    <row r="1947" spans="1:6">
      <c r="A1947" s="28">
        <v>43950</v>
      </c>
      <c r="B1947" s="30">
        <v>8801.0400000000009</v>
      </c>
      <c r="C1947" s="30">
        <v>12.5</v>
      </c>
      <c r="D1947" s="31">
        <v>15958652328578</v>
      </c>
      <c r="E1947" s="30">
        <f t="shared" si="60"/>
        <v>1.5756787601411789E-5</v>
      </c>
      <c r="F1947" s="30">
        <f t="shared" si="61"/>
        <v>0.13867611795152923</v>
      </c>
    </row>
    <row r="1948" spans="1:6">
      <c r="A1948" s="28">
        <v>43951</v>
      </c>
      <c r="B1948" s="30">
        <v>8658.5499999999993</v>
      </c>
      <c r="C1948" s="30">
        <v>12.5</v>
      </c>
      <c r="D1948" s="31">
        <v>15958652328578</v>
      </c>
      <c r="E1948" s="30">
        <f t="shared" si="60"/>
        <v>1.5756787601411789E-5</v>
      </c>
      <c r="F1948" s="30">
        <f t="shared" si="61"/>
        <v>0.13643093328620404</v>
      </c>
    </row>
    <row r="1949" spans="1:6">
      <c r="A1949" s="28">
        <v>43952</v>
      </c>
      <c r="B1949" s="30">
        <v>8864.77</v>
      </c>
      <c r="C1949" s="30">
        <v>12.5</v>
      </c>
      <c r="D1949" s="31">
        <v>15958652328578</v>
      </c>
      <c r="E1949" s="30">
        <f t="shared" si="60"/>
        <v>1.5756787601411789E-5</v>
      </c>
      <c r="F1949" s="30">
        <f t="shared" si="61"/>
        <v>0.13968029802536719</v>
      </c>
    </row>
    <row r="1950" spans="1:6">
      <c r="A1950" s="28">
        <v>43953</v>
      </c>
      <c r="B1950" s="30">
        <v>8988.6</v>
      </c>
      <c r="C1950" s="30">
        <v>12.5</v>
      </c>
      <c r="D1950" s="31">
        <v>15958652328578</v>
      </c>
      <c r="E1950" s="30">
        <f t="shared" si="60"/>
        <v>1.5756787601411789E-5</v>
      </c>
      <c r="F1950" s="30">
        <f t="shared" si="61"/>
        <v>0.14163146103405003</v>
      </c>
    </row>
    <row r="1951" spans="1:6">
      <c r="A1951" s="28">
        <v>43954</v>
      </c>
      <c r="B1951" s="30">
        <v>8897.4699999999993</v>
      </c>
      <c r="C1951" s="30">
        <v>12.5</v>
      </c>
      <c r="D1951" s="31">
        <v>15958652328578</v>
      </c>
      <c r="E1951" s="30">
        <f t="shared" si="60"/>
        <v>1.5756787601411789E-5</v>
      </c>
      <c r="F1951" s="30">
        <f t="shared" si="61"/>
        <v>0.14019554497993333</v>
      </c>
    </row>
    <row r="1952" spans="1:6">
      <c r="A1952" s="28">
        <v>43955</v>
      </c>
      <c r="B1952" s="30">
        <v>8912.65</v>
      </c>
      <c r="C1952" s="30">
        <v>12.5</v>
      </c>
      <c r="D1952" s="31">
        <v>15958652328578</v>
      </c>
      <c r="E1952" s="30">
        <f t="shared" si="60"/>
        <v>1.5756787601411789E-5</v>
      </c>
      <c r="F1952" s="30">
        <f t="shared" si="61"/>
        <v>0.14043473301572279</v>
      </c>
    </row>
    <row r="1953" spans="1:6">
      <c r="A1953" s="28">
        <v>43956</v>
      </c>
      <c r="B1953" s="30">
        <v>9003.07</v>
      </c>
      <c r="C1953" s="30">
        <v>12.5</v>
      </c>
      <c r="D1953" s="31">
        <v>16104807485529</v>
      </c>
      <c r="E1953" s="30">
        <f t="shared" si="60"/>
        <v>1.5613790811975018E-5</v>
      </c>
      <c r="F1953" s="30">
        <f t="shared" si="61"/>
        <v>0.14057205164556791</v>
      </c>
    </row>
    <row r="1954" spans="1:6">
      <c r="A1954" s="28">
        <v>43957</v>
      </c>
      <c r="B1954" s="30">
        <v>9268.76</v>
      </c>
      <c r="C1954" s="30">
        <v>12.5</v>
      </c>
      <c r="D1954" s="31">
        <v>16104807485529</v>
      </c>
      <c r="E1954" s="30">
        <f t="shared" si="60"/>
        <v>1.5613790811975018E-5</v>
      </c>
      <c r="F1954" s="30">
        <f t="shared" si="61"/>
        <v>0.14472047972640156</v>
      </c>
    </row>
    <row r="1955" spans="1:6">
      <c r="A1955" s="28">
        <v>43958</v>
      </c>
      <c r="B1955" s="30">
        <v>9951.52</v>
      </c>
      <c r="C1955" s="30">
        <v>12.5</v>
      </c>
      <c r="D1955" s="31">
        <v>16104807485529</v>
      </c>
      <c r="E1955" s="30">
        <f t="shared" si="60"/>
        <v>1.5613790811975018E-5</v>
      </c>
      <c r="F1955" s="30">
        <f t="shared" si="61"/>
        <v>0.15538095154118564</v>
      </c>
    </row>
    <row r="1956" spans="1:6">
      <c r="A1956" s="28">
        <v>43959</v>
      </c>
      <c r="B1956" s="30">
        <v>9842.67</v>
      </c>
      <c r="C1956" s="30">
        <v>12.5</v>
      </c>
      <c r="D1956" s="31">
        <v>16104807485529</v>
      </c>
      <c r="E1956" s="30">
        <f t="shared" si="60"/>
        <v>1.5613790811975018E-5</v>
      </c>
      <c r="F1956" s="30">
        <f t="shared" si="61"/>
        <v>0.15368139041130216</v>
      </c>
    </row>
    <row r="1957" spans="1:6">
      <c r="A1957" s="28">
        <v>43960</v>
      </c>
      <c r="B1957" s="30">
        <v>9593.9</v>
      </c>
      <c r="C1957" s="30">
        <v>12.5</v>
      </c>
      <c r="D1957" s="31">
        <v>16104807485529</v>
      </c>
      <c r="E1957" s="30">
        <f t="shared" si="60"/>
        <v>1.5613790811975018E-5</v>
      </c>
      <c r="F1957" s="30">
        <f t="shared" si="61"/>
        <v>0.14979714767100713</v>
      </c>
    </row>
    <row r="1958" spans="1:6">
      <c r="A1958" s="28">
        <v>43961</v>
      </c>
      <c r="B1958" s="30">
        <v>8756.43</v>
      </c>
      <c r="C1958" s="30">
        <v>12.5</v>
      </c>
      <c r="D1958" s="31">
        <v>16104807485529</v>
      </c>
      <c r="E1958" s="30">
        <f t="shared" si="60"/>
        <v>1.5613790811975018E-5</v>
      </c>
      <c r="F1958" s="30">
        <f t="shared" si="61"/>
        <v>0.1367210662797024</v>
      </c>
    </row>
    <row r="1959" spans="1:6">
      <c r="A1959" s="28">
        <v>43962</v>
      </c>
      <c r="B1959" s="30">
        <v>8601.7999999999993</v>
      </c>
      <c r="C1959" s="30">
        <v>12.5</v>
      </c>
      <c r="D1959" s="31">
        <v>16104807485529</v>
      </c>
      <c r="E1959" s="30">
        <f t="shared" si="60"/>
        <v>1.5613790811975018E-5</v>
      </c>
      <c r="F1959" s="30">
        <f t="shared" si="61"/>
        <v>0.13430670580644669</v>
      </c>
    </row>
    <row r="1960" spans="1:6">
      <c r="A1960" s="28">
        <v>43963</v>
      </c>
      <c r="B1960" s="30">
        <v>8804.48</v>
      </c>
      <c r="C1960" s="30">
        <v>6.25</v>
      </c>
      <c r="D1960" s="31">
        <v>16104807485529</v>
      </c>
      <c r="E1960" s="30">
        <f t="shared" si="60"/>
        <v>7.806895405987509E-6</v>
      </c>
      <c r="F1960" s="30">
        <f t="shared" si="61"/>
        <v>6.8735654464108897E-2</v>
      </c>
    </row>
    <row r="1961" spans="1:6">
      <c r="A1961" s="28">
        <v>43964</v>
      </c>
      <c r="B1961" s="30">
        <v>9269.99</v>
      </c>
      <c r="C1961" s="30">
        <v>6.25</v>
      </c>
      <c r="D1961" s="31">
        <v>16104807485529</v>
      </c>
      <c r="E1961" s="30">
        <f t="shared" si="60"/>
        <v>7.806895405987509E-6</v>
      </c>
      <c r="F1961" s="30">
        <f t="shared" si="61"/>
        <v>7.2369842344550142E-2</v>
      </c>
    </row>
    <row r="1962" spans="1:6">
      <c r="A1962" s="28">
        <v>43965</v>
      </c>
      <c r="B1962" s="30">
        <v>9733.7199999999993</v>
      </c>
      <c r="C1962" s="30">
        <v>6.25</v>
      </c>
      <c r="D1962" s="31">
        <v>16104807485529</v>
      </c>
      <c r="E1962" s="30">
        <f t="shared" si="60"/>
        <v>7.806895405987509E-6</v>
      </c>
      <c r="F1962" s="30">
        <f t="shared" si="61"/>
        <v>7.5990133951168728E-2</v>
      </c>
    </row>
    <row r="1963" spans="1:6">
      <c r="A1963" s="28">
        <v>43966</v>
      </c>
      <c r="B1963" s="30">
        <v>9328.2000000000007</v>
      </c>
      <c r="C1963" s="30">
        <v>6.25</v>
      </c>
      <c r="D1963" s="31">
        <v>16104807485529</v>
      </c>
      <c r="E1963" s="30">
        <f t="shared" si="60"/>
        <v>7.806895405987509E-6</v>
      </c>
      <c r="F1963" s="30">
        <f t="shared" si="61"/>
        <v>7.2824281726132686E-2</v>
      </c>
    </row>
    <row r="1964" spans="1:6">
      <c r="A1964" s="28">
        <v>43967</v>
      </c>
      <c r="B1964" s="30">
        <v>9377.01</v>
      </c>
      <c r="C1964" s="30">
        <v>6.25</v>
      </c>
      <c r="D1964" s="31">
        <v>16104807485529</v>
      </c>
      <c r="E1964" s="30">
        <f t="shared" si="60"/>
        <v>7.806895405987509E-6</v>
      </c>
      <c r="F1964" s="30">
        <f t="shared" si="61"/>
        <v>7.320533629089894E-2</v>
      </c>
    </row>
    <row r="1965" spans="1:6">
      <c r="A1965" s="28">
        <v>43968</v>
      </c>
      <c r="B1965" s="30">
        <v>9670.74</v>
      </c>
      <c r="C1965" s="30">
        <v>6.25</v>
      </c>
      <c r="D1965" s="31">
        <v>16104807485529</v>
      </c>
      <c r="E1965" s="30">
        <f t="shared" si="60"/>
        <v>7.806895405987509E-6</v>
      </c>
      <c r="F1965" s="30">
        <f t="shared" si="61"/>
        <v>7.5498455678499637E-2</v>
      </c>
    </row>
    <row r="1966" spans="1:6">
      <c r="A1966" s="28">
        <v>43969</v>
      </c>
      <c r="B1966" s="30">
        <v>9726.57</v>
      </c>
      <c r="C1966" s="30">
        <v>6.25</v>
      </c>
      <c r="D1966" s="31">
        <v>16104807485529</v>
      </c>
      <c r="E1966" s="30">
        <f t="shared" si="60"/>
        <v>7.806895405987509E-6</v>
      </c>
      <c r="F1966" s="30">
        <f t="shared" si="61"/>
        <v>7.5934314649015927E-2</v>
      </c>
    </row>
    <row r="1967" spans="1:6">
      <c r="A1967" s="28">
        <v>43970</v>
      </c>
      <c r="B1967" s="30">
        <v>9729.0400000000009</v>
      </c>
      <c r="C1967" s="30">
        <v>6.25</v>
      </c>
      <c r="D1967" s="31">
        <v>16104807485529</v>
      </c>
      <c r="E1967" s="30">
        <f t="shared" si="60"/>
        <v>7.806895405987509E-6</v>
      </c>
      <c r="F1967" s="30">
        <f t="shared" si="61"/>
        <v>7.5953597680668727E-2</v>
      </c>
    </row>
    <row r="1968" spans="1:6">
      <c r="A1968" s="28">
        <v>43971</v>
      </c>
      <c r="B1968" s="30">
        <v>9522.98</v>
      </c>
      <c r="C1968" s="30">
        <v>6.25</v>
      </c>
      <c r="D1968" s="31">
        <v>15138043247082</v>
      </c>
      <c r="E1968" s="30">
        <f t="shared" si="60"/>
        <v>8.3054689117317034E-6</v>
      </c>
      <c r="F1968" s="30">
        <f t="shared" si="61"/>
        <v>7.909281433704278E-2</v>
      </c>
    </row>
    <row r="1969" spans="1:6">
      <c r="A1969" s="28">
        <v>43972</v>
      </c>
      <c r="B1969" s="30">
        <v>9081.76</v>
      </c>
      <c r="C1969" s="30">
        <v>6.25</v>
      </c>
      <c r="D1969" s="31">
        <v>15138043247082</v>
      </c>
      <c r="E1969" s="30">
        <f t="shared" si="60"/>
        <v>8.3054689117317034E-6</v>
      </c>
      <c r="F1969" s="30">
        <f t="shared" si="61"/>
        <v>7.5428275343808512E-2</v>
      </c>
    </row>
    <row r="1970" spans="1:6">
      <c r="A1970" s="28">
        <v>43973</v>
      </c>
      <c r="B1970" s="30">
        <v>9182.58</v>
      </c>
      <c r="C1970" s="30">
        <v>6.25</v>
      </c>
      <c r="D1970" s="31">
        <v>15138043247082</v>
      </c>
      <c r="E1970" s="30">
        <f t="shared" si="60"/>
        <v>8.3054689117317034E-6</v>
      </c>
      <c r="F1970" s="30">
        <f t="shared" si="61"/>
        <v>7.6265632719489301E-2</v>
      </c>
    </row>
    <row r="1971" spans="1:6">
      <c r="A1971" s="28">
        <v>43974</v>
      </c>
      <c r="B1971" s="30">
        <v>9209.2900000000009</v>
      </c>
      <c r="C1971" s="30">
        <v>6.25</v>
      </c>
      <c r="D1971" s="31">
        <v>15138043247082</v>
      </c>
      <c r="E1971" s="30">
        <f t="shared" si="60"/>
        <v>8.3054689117317034E-6</v>
      </c>
      <c r="F1971" s="30">
        <f t="shared" si="61"/>
        <v>7.6487471794121673E-2</v>
      </c>
    </row>
    <row r="1972" spans="1:6">
      <c r="A1972" s="28">
        <v>43975</v>
      </c>
      <c r="B1972" s="30">
        <v>8790.3700000000008</v>
      </c>
      <c r="C1972" s="30">
        <v>6.25</v>
      </c>
      <c r="D1972" s="31">
        <v>15138043247082</v>
      </c>
      <c r="E1972" s="30">
        <f t="shared" si="60"/>
        <v>8.3054689117317034E-6</v>
      </c>
      <c r="F1972" s="30">
        <f t="shared" si="61"/>
        <v>7.300814475761902E-2</v>
      </c>
    </row>
    <row r="1973" spans="1:6">
      <c r="A1973" s="28">
        <v>43976</v>
      </c>
      <c r="B1973" s="30">
        <v>8906.93</v>
      </c>
      <c r="C1973" s="30">
        <v>6.25</v>
      </c>
      <c r="D1973" s="31">
        <v>15138043247082</v>
      </c>
      <c r="E1973" s="30">
        <f t="shared" si="60"/>
        <v>8.3054689117317034E-6</v>
      </c>
      <c r="F1973" s="30">
        <f t="shared" si="61"/>
        <v>7.397623021397047E-2</v>
      </c>
    </row>
    <row r="1974" spans="1:6">
      <c r="A1974" s="28">
        <v>43977</v>
      </c>
      <c r="B1974" s="30">
        <v>8835.0499999999993</v>
      </c>
      <c r="C1974" s="30">
        <v>6.25</v>
      </c>
      <c r="D1974" s="31">
        <v>15138043247082</v>
      </c>
      <c r="E1974" s="30">
        <f t="shared" si="60"/>
        <v>8.3054689117317034E-6</v>
      </c>
      <c r="F1974" s="30">
        <f t="shared" si="61"/>
        <v>7.3379233108595177E-2</v>
      </c>
    </row>
    <row r="1975" spans="1:6">
      <c r="A1975" s="28">
        <v>43978</v>
      </c>
      <c r="B1975" s="30">
        <v>9181.02</v>
      </c>
      <c r="C1975" s="30">
        <v>6.25</v>
      </c>
      <c r="D1975" s="31">
        <v>15138043247082</v>
      </c>
      <c r="E1975" s="30">
        <f t="shared" si="60"/>
        <v>8.3054689117317034E-6</v>
      </c>
      <c r="F1975" s="30">
        <f t="shared" si="61"/>
        <v>7.6252676187987006E-2</v>
      </c>
    </row>
    <row r="1976" spans="1:6">
      <c r="A1976" s="28">
        <v>43979</v>
      </c>
      <c r="B1976" s="30">
        <v>9525.75</v>
      </c>
      <c r="C1976" s="30">
        <v>6.25</v>
      </c>
      <c r="D1976" s="31">
        <v>15138043247082</v>
      </c>
      <c r="E1976" s="30">
        <f t="shared" si="60"/>
        <v>8.3054689117317034E-6</v>
      </c>
      <c r="F1976" s="30">
        <f t="shared" si="61"/>
        <v>7.9115820485928273E-2</v>
      </c>
    </row>
    <row r="1977" spans="1:6">
      <c r="A1977" s="28">
        <v>43980</v>
      </c>
      <c r="B1977" s="30">
        <v>9439.1200000000008</v>
      </c>
      <c r="C1977" s="30">
        <v>6.25</v>
      </c>
      <c r="D1977" s="31">
        <v>15138043247082</v>
      </c>
      <c r="E1977" s="30">
        <f t="shared" si="60"/>
        <v>8.3054689117317034E-6</v>
      </c>
      <c r="F1977" s="30">
        <f t="shared" si="61"/>
        <v>7.8396317714104963E-2</v>
      </c>
    </row>
    <row r="1978" spans="1:6">
      <c r="A1978" s="28">
        <v>43981</v>
      </c>
      <c r="B1978" s="30">
        <v>9700.41</v>
      </c>
      <c r="C1978" s="30">
        <v>6.25</v>
      </c>
      <c r="D1978" s="31">
        <v>15138043247082</v>
      </c>
      <c r="E1978" s="30">
        <f t="shared" si="60"/>
        <v>8.3054689117317034E-6</v>
      </c>
      <c r="F1978" s="30">
        <f t="shared" si="61"/>
        <v>8.0566453686051337E-2</v>
      </c>
    </row>
    <row r="1979" spans="1:6">
      <c r="A1979" s="28">
        <v>43982</v>
      </c>
      <c r="B1979" s="30">
        <v>9461.06</v>
      </c>
      <c r="C1979" s="30">
        <v>6.25</v>
      </c>
      <c r="D1979" s="31">
        <v>15138043247082</v>
      </c>
      <c r="E1979" s="30">
        <f t="shared" si="60"/>
        <v>8.3054689117317034E-6</v>
      </c>
      <c r="F1979" s="30">
        <f t="shared" si="61"/>
        <v>7.8578539702028341E-2</v>
      </c>
    </row>
    <row r="1980" spans="1:6">
      <c r="A1980" s="28">
        <v>43983</v>
      </c>
      <c r="B1980" s="30">
        <v>10167.27</v>
      </c>
      <c r="C1980" s="30">
        <v>6.25</v>
      </c>
      <c r="D1980" s="31">
        <v>15138043247082</v>
      </c>
      <c r="E1980" s="30">
        <f t="shared" si="60"/>
        <v>8.3054689117317034E-6</v>
      </c>
      <c r="F1980" s="30">
        <f t="shared" si="61"/>
        <v>8.4443944902182405E-2</v>
      </c>
    </row>
    <row r="1981" spans="1:6">
      <c r="A1981" s="28">
        <v>43984</v>
      </c>
      <c r="B1981" s="30">
        <v>9529.7999999999993</v>
      </c>
      <c r="C1981" s="30">
        <v>6.25</v>
      </c>
      <c r="D1981" s="31">
        <v>15138043247082</v>
      </c>
      <c r="E1981" s="30">
        <f t="shared" si="60"/>
        <v>8.3054689117317034E-6</v>
      </c>
      <c r="F1981" s="30">
        <f t="shared" si="61"/>
        <v>7.9149457635020778E-2</v>
      </c>
    </row>
    <row r="1982" spans="1:6">
      <c r="A1982" s="28">
        <v>43985</v>
      </c>
      <c r="B1982" s="30">
        <v>9656.7199999999993</v>
      </c>
      <c r="C1982" s="30">
        <v>6.25</v>
      </c>
      <c r="D1982" s="31">
        <v>15138043247082</v>
      </c>
      <c r="E1982" s="30">
        <f t="shared" si="60"/>
        <v>8.3054689117317034E-6</v>
      </c>
      <c r="F1982" s="30">
        <f t="shared" si="61"/>
        <v>8.0203587749297769E-2</v>
      </c>
    </row>
    <row r="1983" spans="1:6">
      <c r="A1983" s="28">
        <v>43986</v>
      </c>
      <c r="B1983" s="30">
        <v>9800.64</v>
      </c>
      <c r="C1983" s="30">
        <v>6.25</v>
      </c>
      <c r="D1983" s="31">
        <v>13732352106018</v>
      </c>
      <c r="E1983" s="30">
        <f t="shared" si="60"/>
        <v>9.1556454861065594E-6</v>
      </c>
      <c r="F1983" s="30">
        <f t="shared" si="61"/>
        <v>8.9731185376955389E-2</v>
      </c>
    </row>
    <row r="1984" spans="1:6">
      <c r="A1984" s="28">
        <v>43987</v>
      </c>
      <c r="B1984" s="30">
        <v>9665.5300000000007</v>
      </c>
      <c r="C1984" s="30">
        <v>6.25</v>
      </c>
      <c r="D1984" s="31">
        <v>13732352106018</v>
      </c>
      <c r="E1984" s="30">
        <f t="shared" si="60"/>
        <v>9.1556454861065594E-6</v>
      </c>
      <c r="F1984" s="30">
        <f t="shared" si="61"/>
        <v>8.8494166115327538E-2</v>
      </c>
    </row>
    <row r="1985" spans="1:6">
      <c r="A1985" s="28">
        <v>43988</v>
      </c>
      <c r="B1985" s="30">
        <v>9653.68</v>
      </c>
      <c r="C1985" s="30">
        <v>6.25</v>
      </c>
      <c r="D1985" s="31">
        <v>13732352106018</v>
      </c>
      <c r="E1985" s="30">
        <f t="shared" si="60"/>
        <v>9.1556454861065594E-6</v>
      </c>
      <c r="F1985" s="30">
        <f t="shared" si="61"/>
        <v>8.8385671716317171E-2</v>
      </c>
    </row>
    <row r="1986" spans="1:6">
      <c r="A1986" s="28">
        <v>43989</v>
      </c>
      <c r="B1986" s="30">
        <v>9758.85</v>
      </c>
      <c r="C1986" s="30">
        <v>6.25</v>
      </c>
      <c r="D1986" s="31">
        <v>13732352106018</v>
      </c>
      <c r="E1986" s="30">
        <f t="shared" ref="E1986:E2049" si="62">1000000000000*C1986*24*60*60/(D1986*POWER(2,32))</f>
        <v>9.1556454861065594E-6</v>
      </c>
      <c r="F1986" s="30">
        <f t="shared" ref="F1986:F2049" si="63">E1986*B1986</f>
        <v>8.9348570952091005E-2</v>
      </c>
    </row>
    <row r="1987" spans="1:6">
      <c r="A1987" s="28">
        <v>43990</v>
      </c>
      <c r="B1987" s="30">
        <v>9771.49</v>
      </c>
      <c r="C1987" s="30">
        <v>6.25</v>
      </c>
      <c r="D1987" s="31">
        <v>13732352106018</v>
      </c>
      <c r="E1987" s="30">
        <f t="shared" si="62"/>
        <v>9.1556454861065594E-6</v>
      </c>
      <c r="F1987" s="30">
        <f t="shared" si="63"/>
        <v>8.9464298311035376E-2</v>
      </c>
    </row>
    <row r="1988" spans="1:6">
      <c r="A1988" s="28">
        <v>43991</v>
      </c>
      <c r="B1988" s="30">
        <v>9795.7000000000007</v>
      </c>
      <c r="C1988" s="30">
        <v>6.25</v>
      </c>
      <c r="D1988" s="31">
        <v>13732352106018</v>
      </c>
      <c r="E1988" s="30">
        <f t="shared" si="62"/>
        <v>9.1556454861065594E-6</v>
      </c>
      <c r="F1988" s="30">
        <f t="shared" si="63"/>
        <v>8.9685956488254032E-2</v>
      </c>
    </row>
    <row r="1989" spans="1:6">
      <c r="A1989" s="28">
        <v>43992</v>
      </c>
      <c r="B1989" s="30">
        <v>9870.09</v>
      </c>
      <c r="C1989" s="30">
        <v>6.25</v>
      </c>
      <c r="D1989" s="31">
        <v>13732352106018</v>
      </c>
      <c r="E1989" s="30">
        <f t="shared" si="62"/>
        <v>9.1556454861065594E-6</v>
      </c>
      <c r="F1989" s="30">
        <f t="shared" si="63"/>
        <v>9.0367044955965495E-2</v>
      </c>
    </row>
    <row r="1990" spans="1:6">
      <c r="A1990" s="28">
        <v>43993</v>
      </c>
      <c r="B1990" s="30">
        <v>9321.7800000000007</v>
      </c>
      <c r="C1990" s="30">
        <v>6.25</v>
      </c>
      <c r="D1990" s="31">
        <v>13732352106018</v>
      </c>
      <c r="E1990" s="30">
        <f t="shared" si="62"/>
        <v>9.1556454861065594E-6</v>
      </c>
      <c r="F1990" s="30">
        <f t="shared" si="63"/>
        <v>8.5346912979478412E-2</v>
      </c>
    </row>
    <row r="1991" spans="1:6">
      <c r="A1991" s="28">
        <v>43994</v>
      </c>
      <c r="B1991" s="30">
        <v>9480.84</v>
      </c>
      <c r="C1991" s="30">
        <v>6.25</v>
      </c>
      <c r="D1991" s="31">
        <v>13732352106018</v>
      </c>
      <c r="E1991" s="30">
        <f t="shared" si="62"/>
        <v>9.1556454861065594E-6</v>
      </c>
      <c r="F1991" s="30">
        <f t="shared" si="63"/>
        <v>8.6803209950498519E-2</v>
      </c>
    </row>
    <row r="1992" spans="1:6">
      <c r="A1992" s="28">
        <v>43995</v>
      </c>
      <c r="B1992" s="30">
        <v>9475.2800000000007</v>
      </c>
      <c r="C1992" s="30">
        <v>6.25</v>
      </c>
      <c r="D1992" s="31">
        <v>13732352106018</v>
      </c>
      <c r="E1992" s="30">
        <f t="shared" si="62"/>
        <v>9.1556454861065594E-6</v>
      </c>
      <c r="F1992" s="30">
        <f t="shared" si="63"/>
        <v>8.6752304561595772E-2</v>
      </c>
    </row>
    <row r="1993" spans="1:6">
      <c r="A1993" s="28">
        <v>43996</v>
      </c>
      <c r="B1993" s="30">
        <v>9386.7900000000009</v>
      </c>
      <c r="C1993" s="30">
        <v>6.25</v>
      </c>
      <c r="D1993" s="31">
        <v>13732352106018</v>
      </c>
      <c r="E1993" s="30">
        <f t="shared" si="62"/>
        <v>9.1556454861065594E-6</v>
      </c>
      <c r="F1993" s="30">
        <f t="shared" si="63"/>
        <v>8.5942121492530194E-2</v>
      </c>
    </row>
    <row r="1994" spans="1:6">
      <c r="A1994" s="28">
        <v>43997</v>
      </c>
      <c r="B1994" s="30">
        <v>9450.7000000000007</v>
      </c>
      <c r="C1994" s="30">
        <v>6.25</v>
      </c>
      <c r="D1994" s="31">
        <v>13732352106018</v>
      </c>
      <c r="E1994" s="30">
        <f t="shared" si="62"/>
        <v>9.1556454861065594E-6</v>
      </c>
      <c r="F1994" s="30">
        <f t="shared" si="63"/>
        <v>8.6527258795547263E-2</v>
      </c>
    </row>
    <row r="1995" spans="1:6">
      <c r="A1995" s="28">
        <v>43998</v>
      </c>
      <c r="B1995" s="30">
        <v>9538.02</v>
      </c>
      <c r="C1995" s="30">
        <v>6.25</v>
      </c>
      <c r="D1995" s="31">
        <v>13732352106018</v>
      </c>
      <c r="E1995" s="30">
        <f t="shared" si="62"/>
        <v>9.1556454861065594E-6</v>
      </c>
      <c r="F1995" s="30">
        <f t="shared" si="63"/>
        <v>8.7326729759394095E-2</v>
      </c>
    </row>
    <row r="1996" spans="1:6">
      <c r="A1996" s="28">
        <v>43999</v>
      </c>
      <c r="B1996" s="30">
        <v>9480.26</v>
      </c>
      <c r="C1996" s="30">
        <v>6.25</v>
      </c>
      <c r="D1996" s="31">
        <v>15784744305477</v>
      </c>
      <c r="E1996" s="30">
        <f t="shared" si="62"/>
        <v>7.9651938061146952E-6</v>
      </c>
      <c r="F1996" s="30">
        <f t="shared" si="63"/>
        <v>7.5512108232356906E-2</v>
      </c>
    </row>
    <row r="1997" spans="1:6">
      <c r="A1997" s="28">
        <v>44000</v>
      </c>
      <c r="B1997" s="30">
        <v>9411.84</v>
      </c>
      <c r="C1997" s="30">
        <v>6.25</v>
      </c>
      <c r="D1997" s="31">
        <v>15784744305477</v>
      </c>
      <c r="E1997" s="30">
        <f t="shared" si="62"/>
        <v>7.9651938061146952E-6</v>
      </c>
      <c r="F1997" s="30">
        <f t="shared" si="63"/>
        <v>7.496712967214253E-2</v>
      </c>
    </row>
    <row r="1998" spans="1:6">
      <c r="A1998" s="28">
        <v>44001</v>
      </c>
      <c r="B1998" s="30">
        <v>9288.02</v>
      </c>
      <c r="C1998" s="30">
        <v>6.25</v>
      </c>
      <c r="D1998" s="31">
        <v>15784744305477</v>
      </c>
      <c r="E1998" s="30">
        <f t="shared" si="62"/>
        <v>7.9651938061146952E-6</v>
      </c>
      <c r="F1998" s="30">
        <f t="shared" si="63"/>
        <v>7.3980879375069419E-2</v>
      </c>
    </row>
    <row r="1999" spans="1:6">
      <c r="A1999" s="28">
        <v>44002</v>
      </c>
      <c r="B1999" s="30">
        <v>9332.34</v>
      </c>
      <c r="C1999" s="30">
        <v>6.25</v>
      </c>
      <c r="D1999" s="31">
        <v>15784744305477</v>
      </c>
      <c r="E1999" s="30">
        <f t="shared" si="62"/>
        <v>7.9651938061146952E-6</v>
      </c>
      <c r="F1999" s="30">
        <f t="shared" si="63"/>
        <v>7.4333896764556415E-2</v>
      </c>
    </row>
    <row r="2000" spans="1:6">
      <c r="A2000" s="28">
        <v>44003</v>
      </c>
      <c r="B2000" s="30">
        <v>9303.6299999999992</v>
      </c>
      <c r="C2000" s="30">
        <v>6.25</v>
      </c>
      <c r="D2000" s="31">
        <v>15784744305477</v>
      </c>
      <c r="E2000" s="30">
        <f t="shared" si="62"/>
        <v>7.9651938061146952E-6</v>
      </c>
      <c r="F2000" s="30">
        <f t="shared" si="63"/>
        <v>7.4105216050382852E-2</v>
      </c>
    </row>
    <row r="2001" spans="1:6">
      <c r="A2001" s="28">
        <v>44004</v>
      </c>
      <c r="B2001" s="30">
        <v>9648.7199999999993</v>
      </c>
      <c r="C2001" s="30">
        <v>6.25</v>
      </c>
      <c r="D2001" s="31">
        <v>15784744305477</v>
      </c>
      <c r="E2001" s="30">
        <f t="shared" si="62"/>
        <v>7.9651938061146952E-6</v>
      </c>
      <c r="F2001" s="30">
        <f t="shared" si="63"/>
        <v>7.6853924780934973E-2</v>
      </c>
    </row>
    <row r="2002" spans="1:6">
      <c r="A2002" s="28">
        <v>44005</v>
      </c>
      <c r="B2002" s="30">
        <v>9629.66</v>
      </c>
      <c r="C2002" s="30">
        <v>6.25</v>
      </c>
      <c r="D2002" s="31">
        <v>15784744305477</v>
      </c>
      <c r="E2002" s="30">
        <f t="shared" si="62"/>
        <v>7.9651938061146952E-6</v>
      </c>
      <c r="F2002" s="30">
        <f t="shared" si="63"/>
        <v>7.6702108186990428E-2</v>
      </c>
    </row>
    <row r="2003" spans="1:6">
      <c r="A2003" s="28">
        <v>44006</v>
      </c>
      <c r="B2003" s="30">
        <v>9313.61</v>
      </c>
      <c r="C2003" s="30">
        <v>6.25</v>
      </c>
      <c r="D2003" s="31">
        <v>15784744305477</v>
      </c>
      <c r="E2003" s="30">
        <f t="shared" si="62"/>
        <v>7.9651938061146952E-6</v>
      </c>
      <c r="F2003" s="30">
        <f t="shared" si="63"/>
        <v>7.418470868456789E-2</v>
      </c>
    </row>
    <row r="2004" spans="1:6">
      <c r="A2004" s="28">
        <v>44007</v>
      </c>
      <c r="B2004" s="30">
        <v>9264.81</v>
      </c>
      <c r="C2004" s="30">
        <v>6.25</v>
      </c>
      <c r="D2004" s="31">
        <v>15784744305477</v>
      </c>
      <c r="E2004" s="30">
        <f t="shared" si="62"/>
        <v>7.9651938061146952E-6</v>
      </c>
      <c r="F2004" s="30">
        <f t="shared" si="63"/>
        <v>7.3796007226829483E-2</v>
      </c>
    </row>
    <row r="2005" spans="1:6">
      <c r="A2005" s="28">
        <v>44008</v>
      </c>
      <c r="B2005" s="30">
        <v>9162.92</v>
      </c>
      <c r="C2005" s="30">
        <v>6.25</v>
      </c>
      <c r="D2005" s="31">
        <v>15784744305477</v>
      </c>
      <c r="E2005" s="30">
        <f t="shared" si="62"/>
        <v>7.9651938061146952E-6</v>
      </c>
      <c r="F2005" s="30">
        <f t="shared" si="63"/>
        <v>7.2984433629924461E-2</v>
      </c>
    </row>
    <row r="2006" spans="1:6">
      <c r="A2006" s="28">
        <v>44009</v>
      </c>
      <c r="B2006" s="30">
        <v>9045.39</v>
      </c>
      <c r="C2006" s="30">
        <v>6.25</v>
      </c>
      <c r="D2006" s="31">
        <v>15784744305477</v>
      </c>
      <c r="E2006" s="30">
        <f t="shared" si="62"/>
        <v>7.9651938061146952E-6</v>
      </c>
      <c r="F2006" s="30">
        <f t="shared" si="63"/>
        <v>7.2048284401891802E-2</v>
      </c>
    </row>
    <row r="2007" spans="1:6">
      <c r="A2007" s="28">
        <v>44010</v>
      </c>
      <c r="B2007" s="30">
        <v>9143.58</v>
      </c>
      <c r="C2007" s="30">
        <v>6.25</v>
      </c>
      <c r="D2007" s="31">
        <v>15784744305477</v>
      </c>
      <c r="E2007" s="30">
        <f t="shared" si="62"/>
        <v>7.9651938061146952E-6</v>
      </c>
      <c r="F2007" s="30">
        <f t="shared" si="63"/>
        <v>7.2830386781714204E-2</v>
      </c>
    </row>
    <row r="2008" spans="1:6">
      <c r="A2008" s="28">
        <v>44011</v>
      </c>
      <c r="B2008" s="30">
        <v>9190.85</v>
      </c>
      <c r="C2008" s="30">
        <v>6.25</v>
      </c>
      <c r="D2008" s="31">
        <v>15784744305477</v>
      </c>
      <c r="E2008" s="30">
        <f t="shared" si="62"/>
        <v>7.9651938061146952E-6</v>
      </c>
      <c r="F2008" s="30">
        <f t="shared" si="63"/>
        <v>7.3206901492929244E-2</v>
      </c>
    </row>
    <row r="2009" spans="1:6">
      <c r="A2009" s="28">
        <v>44012</v>
      </c>
      <c r="B2009" s="30">
        <v>9137.99</v>
      </c>
      <c r="C2009" s="30">
        <v>6.25</v>
      </c>
      <c r="D2009" s="31">
        <v>15784744305477</v>
      </c>
      <c r="E2009" s="30">
        <f t="shared" si="62"/>
        <v>7.9651938061146952E-6</v>
      </c>
      <c r="F2009" s="30">
        <f t="shared" si="63"/>
        <v>7.2785861348338018E-2</v>
      </c>
    </row>
    <row r="2010" spans="1:6">
      <c r="A2010" s="28">
        <v>44013</v>
      </c>
      <c r="B2010" s="30">
        <v>9228.33</v>
      </c>
      <c r="C2010" s="30">
        <v>6.25</v>
      </c>
      <c r="D2010" s="31">
        <v>15784217546288</v>
      </c>
      <c r="E2010" s="30">
        <f t="shared" si="62"/>
        <v>7.9654596247412592E-6</v>
      </c>
      <c r="F2010" s="30">
        <f t="shared" si="63"/>
        <v>7.3507890018788505E-2</v>
      </c>
    </row>
    <row r="2011" spans="1:6">
      <c r="A2011" s="28">
        <v>44014</v>
      </c>
      <c r="B2011" s="30">
        <v>9123.41</v>
      </c>
      <c r="C2011" s="30">
        <v>6.25</v>
      </c>
      <c r="D2011" s="31">
        <v>15784217546288</v>
      </c>
      <c r="E2011" s="30">
        <f t="shared" si="62"/>
        <v>7.9654596247412592E-6</v>
      </c>
      <c r="F2011" s="30">
        <f t="shared" si="63"/>
        <v>7.2672153994960645E-2</v>
      </c>
    </row>
    <row r="2012" spans="1:6">
      <c r="A2012" s="28">
        <v>44015</v>
      </c>
      <c r="B2012" s="30">
        <v>9087.2999999999993</v>
      </c>
      <c r="C2012" s="30">
        <v>6.25</v>
      </c>
      <c r="D2012" s="31">
        <v>15784217546288</v>
      </c>
      <c r="E2012" s="30">
        <f t="shared" si="62"/>
        <v>7.9654596247412592E-6</v>
      </c>
      <c r="F2012" s="30">
        <f t="shared" si="63"/>
        <v>7.238452124791124E-2</v>
      </c>
    </row>
    <row r="2013" spans="1:6">
      <c r="A2013" s="28">
        <v>44016</v>
      </c>
      <c r="B2013" s="30">
        <v>9132.49</v>
      </c>
      <c r="C2013" s="30">
        <v>6.25</v>
      </c>
      <c r="D2013" s="31">
        <v>15784217546288</v>
      </c>
      <c r="E2013" s="30">
        <f t="shared" si="62"/>
        <v>7.9654596247412592E-6</v>
      </c>
      <c r="F2013" s="30">
        <f t="shared" si="63"/>
        <v>7.2744480368353306E-2</v>
      </c>
    </row>
    <row r="2014" spans="1:6">
      <c r="A2014" s="28">
        <v>44017</v>
      </c>
      <c r="B2014" s="30">
        <v>9073.94</v>
      </c>
      <c r="C2014" s="30">
        <v>6.25</v>
      </c>
      <c r="D2014" s="31">
        <v>15784217546288</v>
      </c>
      <c r="E2014" s="30">
        <f t="shared" si="62"/>
        <v>7.9654596247412592E-6</v>
      </c>
      <c r="F2014" s="30">
        <f t="shared" si="63"/>
        <v>7.227810270732471E-2</v>
      </c>
    </row>
    <row r="2015" spans="1:6">
      <c r="A2015" s="28">
        <v>44018</v>
      </c>
      <c r="B2015" s="30">
        <v>9375.4699999999993</v>
      </c>
      <c r="C2015" s="30">
        <v>6.25</v>
      </c>
      <c r="D2015" s="31">
        <v>15784217546288</v>
      </c>
      <c r="E2015" s="30">
        <f t="shared" si="62"/>
        <v>7.9654596247412592E-6</v>
      </c>
      <c r="F2015" s="30">
        <f t="shared" si="63"/>
        <v>7.4679927747972927E-2</v>
      </c>
    </row>
    <row r="2016" spans="1:6">
      <c r="A2016" s="28">
        <v>44019</v>
      </c>
      <c r="B2016" s="30">
        <v>9252.2800000000007</v>
      </c>
      <c r="C2016" s="30">
        <v>6.25</v>
      </c>
      <c r="D2016" s="31">
        <v>15784217546288</v>
      </c>
      <c r="E2016" s="30">
        <f t="shared" si="62"/>
        <v>7.9654596247412592E-6</v>
      </c>
      <c r="F2016" s="30">
        <f t="shared" si="63"/>
        <v>7.3698662776801066E-2</v>
      </c>
    </row>
    <row r="2017" spans="1:6">
      <c r="A2017" s="28">
        <v>44020</v>
      </c>
      <c r="B2017" s="30">
        <v>9428.33</v>
      </c>
      <c r="C2017" s="30">
        <v>6.25</v>
      </c>
      <c r="D2017" s="31">
        <v>15784217546288</v>
      </c>
      <c r="E2017" s="30">
        <f t="shared" si="62"/>
        <v>7.9654596247412592E-6</v>
      </c>
      <c r="F2017" s="30">
        <f t="shared" si="63"/>
        <v>7.5100981943736753E-2</v>
      </c>
    </row>
    <row r="2018" spans="1:6">
      <c r="A2018" s="28">
        <v>44021</v>
      </c>
      <c r="B2018" s="30">
        <v>9277.9699999999993</v>
      </c>
      <c r="C2018" s="30">
        <v>6.25</v>
      </c>
      <c r="D2018" s="31">
        <v>15784217546288</v>
      </c>
      <c r="E2018" s="30">
        <f t="shared" si="62"/>
        <v>7.9654596247412592E-6</v>
      </c>
      <c r="F2018" s="30">
        <f t="shared" si="63"/>
        <v>7.3903295434560659E-2</v>
      </c>
    </row>
    <row r="2019" spans="1:6">
      <c r="A2019" s="28">
        <v>44022</v>
      </c>
      <c r="B2019" s="30">
        <v>9278.81</v>
      </c>
      <c r="C2019" s="30">
        <v>6.25</v>
      </c>
      <c r="D2019" s="31">
        <v>15784217546288</v>
      </c>
      <c r="E2019" s="30">
        <f t="shared" si="62"/>
        <v>7.9654596247412592E-6</v>
      </c>
      <c r="F2019" s="30">
        <f t="shared" si="63"/>
        <v>7.3909986420645432E-2</v>
      </c>
    </row>
    <row r="2020" spans="1:6">
      <c r="A2020" s="28">
        <v>44023</v>
      </c>
      <c r="B2020" s="30">
        <v>9240.35</v>
      </c>
      <c r="C2020" s="30">
        <v>6.25</v>
      </c>
      <c r="D2020" s="31">
        <v>15784217546288</v>
      </c>
      <c r="E2020" s="30">
        <f t="shared" si="62"/>
        <v>7.9654596247412592E-6</v>
      </c>
      <c r="F2020" s="30">
        <f t="shared" si="63"/>
        <v>7.36036348434779E-2</v>
      </c>
    </row>
    <row r="2021" spans="1:6">
      <c r="A2021" s="28">
        <v>44024</v>
      </c>
      <c r="B2021" s="30">
        <v>9276.5</v>
      </c>
      <c r="C2021" s="30">
        <v>6.25</v>
      </c>
      <c r="D2021" s="31">
        <v>15784217546288</v>
      </c>
      <c r="E2021" s="30">
        <f t="shared" si="62"/>
        <v>7.9654596247412592E-6</v>
      </c>
      <c r="F2021" s="30">
        <f t="shared" si="63"/>
        <v>7.3891586208912285E-2</v>
      </c>
    </row>
    <row r="2022" spans="1:6">
      <c r="A2022" s="28">
        <v>44025</v>
      </c>
      <c r="B2022" s="30">
        <v>9243.61</v>
      </c>
      <c r="C2022" s="30">
        <v>6.25</v>
      </c>
      <c r="D2022" s="31">
        <v>17345948872516</v>
      </c>
      <c r="E2022" s="30">
        <f t="shared" si="62"/>
        <v>7.2482946016462513E-6</v>
      </c>
      <c r="F2022" s="30">
        <f t="shared" si="63"/>
        <v>6.7000408462723315E-2</v>
      </c>
    </row>
    <row r="2023" spans="1:6">
      <c r="A2023" s="28">
        <v>44026</v>
      </c>
      <c r="B2023" s="30">
        <v>9243.2099999999991</v>
      </c>
      <c r="C2023" s="30">
        <v>6.25</v>
      </c>
      <c r="D2023" s="31">
        <v>17345948872516</v>
      </c>
      <c r="E2023" s="30">
        <f t="shared" si="62"/>
        <v>7.2482946016462513E-6</v>
      </c>
      <c r="F2023" s="30">
        <f t="shared" si="63"/>
        <v>6.6997509144882644E-2</v>
      </c>
    </row>
    <row r="2024" spans="1:6">
      <c r="A2024" s="28">
        <v>44027</v>
      </c>
      <c r="B2024" s="30">
        <v>9192.84</v>
      </c>
      <c r="C2024" s="30">
        <v>6.25</v>
      </c>
      <c r="D2024" s="31">
        <v>17345948872516</v>
      </c>
      <c r="E2024" s="30">
        <f t="shared" si="62"/>
        <v>7.2482946016462513E-6</v>
      </c>
      <c r="F2024" s="30">
        <f t="shared" si="63"/>
        <v>6.6632412545797728E-2</v>
      </c>
    </row>
    <row r="2025" spans="1:6">
      <c r="A2025" s="28">
        <v>44028</v>
      </c>
      <c r="B2025" s="30">
        <v>9132.23</v>
      </c>
      <c r="C2025" s="30">
        <v>6.25</v>
      </c>
      <c r="D2025" s="31">
        <v>17345948872516</v>
      </c>
      <c r="E2025" s="30">
        <f t="shared" si="62"/>
        <v>7.2482946016462513E-6</v>
      </c>
      <c r="F2025" s="30">
        <f t="shared" si="63"/>
        <v>6.6193093409991938E-2</v>
      </c>
    </row>
    <row r="2026" spans="1:6">
      <c r="A2026" s="28">
        <v>44029</v>
      </c>
      <c r="B2026" s="30">
        <v>9151.39</v>
      </c>
      <c r="C2026" s="30">
        <v>6.25</v>
      </c>
      <c r="D2026" s="31">
        <v>17345948872516</v>
      </c>
      <c r="E2026" s="30">
        <f t="shared" si="62"/>
        <v>7.2482946016462513E-6</v>
      </c>
      <c r="F2026" s="30">
        <f t="shared" si="63"/>
        <v>6.6331970734559487E-2</v>
      </c>
    </row>
    <row r="2027" spans="1:6">
      <c r="A2027" s="28">
        <v>44030</v>
      </c>
      <c r="B2027" s="30">
        <v>9159.0400000000009</v>
      </c>
      <c r="C2027" s="30">
        <v>6.25</v>
      </c>
      <c r="D2027" s="31">
        <v>17345948872516</v>
      </c>
      <c r="E2027" s="30">
        <f t="shared" si="62"/>
        <v>7.2482946016462513E-6</v>
      </c>
      <c r="F2027" s="30">
        <f t="shared" si="63"/>
        <v>6.6387420188262089E-2</v>
      </c>
    </row>
    <row r="2028" spans="1:6">
      <c r="A2028" s="28">
        <v>44031</v>
      </c>
      <c r="B2028" s="30">
        <v>9185.82</v>
      </c>
      <c r="C2028" s="30">
        <v>6.25</v>
      </c>
      <c r="D2028" s="31">
        <v>17345948872516</v>
      </c>
      <c r="E2028" s="30">
        <f t="shared" si="62"/>
        <v>7.2482946016462513E-6</v>
      </c>
      <c r="F2028" s="30">
        <f t="shared" si="63"/>
        <v>6.6581529517694166E-2</v>
      </c>
    </row>
    <row r="2029" spans="1:6">
      <c r="A2029" s="28">
        <v>44032</v>
      </c>
      <c r="B2029" s="30">
        <v>9164.23</v>
      </c>
      <c r="C2029" s="30">
        <v>6.25</v>
      </c>
      <c r="D2029" s="31">
        <v>17345948872516</v>
      </c>
      <c r="E2029" s="30">
        <f t="shared" si="62"/>
        <v>7.2482946016462513E-6</v>
      </c>
      <c r="F2029" s="30">
        <f t="shared" si="63"/>
        <v>6.6425038837244627E-2</v>
      </c>
    </row>
    <row r="2030" spans="1:6">
      <c r="A2030" s="28">
        <v>44033</v>
      </c>
      <c r="B2030" s="30">
        <v>9374.89</v>
      </c>
      <c r="C2030" s="30">
        <v>6.25</v>
      </c>
      <c r="D2030" s="31">
        <v>17345948872516</v>
      </c>
      <c r="E2030" s="30">
        <f t="shared" si="62"/>
        <v>7.2482946016462513E-6</v>
      </c>
      <c r="F2030" s="30">
        <f t="shared" si="63"/>
        <v>6.7951964578027421E-2</v>
      </c>
    </row>
    <row r="2031" spans="1:6">
      <c r="A2031" s="28">
        <v>44034</v>
      </c>
      <c r="B2031" s="30">
        <v>9525.36</v>
      </c>
      <c r="C2031" s="30">
        <v>6.25</v>
      </c>
      <c r="D2031" s="31">
        <v>17345948872516</v>
      </c>
      <c r="E2031" s="30">
        <f t="shared" si="62"/>
        <v>7.2482946016462513E-6</v>
      </c>
      <c r="F2031" s="30">
        <f t="shared" si="63"/>
        <v>6.9042615466737137E-2</v>
      </c>
    </row>
    <row r="2032" spans="1:6">
      <c r="A2032" s="28">
        <v>44035</v>
      </c>
      <c r="B2032" s="30">
        <v>9581.07</v>
      </c>
      <c r="C2032" s="30">
        <v>6.25</v>
      </c>
      <c r="D2032" s="31">
        <v>17345948872516</v>
      </c>
      <c r="E2032" s="30">
        <f t="shared" si="62"/>
        <v>7.2482946016462513E-6</v>
      </c>
      <c r="F2032" s="30">
        <f t="shared" si="63"/>
        <v>6.9446417958994852E-2</v>
      </c>
    </row>
    <row r="2033" spans="1:6">
      <c r="A2033" s="28">
        <v>44036</v>
      </c>
      <c r="B2033" s="30">
        <v>9536.89</v>
      </c>
      <c r="C2033" s="30">
        <v>6.25</v>
      </c>
      <c r="D2033" s="31">
        <v>17345948872516</v>
      </c>
      <c r="E2033" s="30">
        <f t="shared" si="62"/>
        <v>7.2482946016462513E-6</v>
      </c>
      <c r="F2033" s="30">
        <f t="shared" si="63"/>
        <v>6.912618830349411E-2</v>
      </c>
    </row>
    <row r="2034" spans="1:6">
      <c r="A2034" s="28">
        <v>44037</v>
      </c>
      <c r="B2034" s="30">
        <v>9677.11</v>
      </c>
      <c r="C2034" s="30">
        <v>6.25</v>
      </c>
      <c r="D2034" s="31">
        <v>17345948872516</v>
      </c>
      <c r="E2034" s="30">
        <f t="shared" si="62"/>
        <v>7.2482946016462513E-6</v>
      </c>
      <c r="F2034" s="30">
        <f t="shared" si="63"/>
        <v>7.0142544172536958E-2</v>
      </c>
    </row>
    <row r="2035" spans="1:6">
      <c r="A2035" s="28">
        <v>44038</v>
      </c>
      <c r="B2035" s="30">
        <v>9905.17</v>
      </c>
      <c r="C2035" s="30">
        <v>6.25</v>
      </c>
      <c r="D2035" s="31">
        <v>17345948872516</v>
      </c>
      <c r="E2035" s="30">
        <f t="shared" si="62"/>
        <v>7.2482946016462513E-6</v>
      </c>
      <c r="F2035" s="30">
        <f t="shared" si="63"/>
        <v>7.1795590239388404E-2</v>
      </c>
    </row>
    <row r="2036" spans="1:6">
      <c r="A2036" s="28">
        <v>44039</v>
      </c>
      <c r="B2036" s="30">
        <v>10990.87</v>
      </c>
      <c r="C2036" s="30">
        <v>6.25</v>
      </c>
      <c r="D2036" s="31">
        <v>17345948872516</v>
      </c>
      <c r="E2036" s="30">
        <f t="shared" si="62"/>
        <v>7.2482946016462513E-6</v>
      </c>
      <c r="F2036" s="30">
        <f t="shared" si="63"/>
        <v>7.9665063688395737E-2</v>
      </c>
    </row>
    <row r="2037" spans="1:6">
      <c r="A2037" s="28">
        <v>44040</v>
      </c>
      <c r="B2037" s="30">
        <v>10912.82</v>
      </c>
      <c r="C2037" s="30">
        <v>6.25</v>
      </c>
      <c r="D2037" s="31">
        <v>16847561611550</v>
      </c>
      <c r="E2037" s="30">
        <f t="shared" si="62"/>
        <v>7.4627148113169828E-6</v>
      </c>
      <c r="F2037" s="30">
        <f t="shared" si="63"/>
        <v>8.143926344723619E-2</v>
      </c>
    </row>
    <row r="2038" spans="1:6">
      <c r="A2038" s="28">
        <v>44041</v>
      </c>
      <c r="B2038" s="30">
        <v>11100.47</v>
      </c>
      <c r="C2038" s="30">
        <v>6.25</v>
      </c>
      <c r="D2038" s="31">
        <v>16847561611550</v>
      </c>
      <c r="E2038" s="30">
        <f t="shared" si="62"/>
        <v>7.4627148113169828E-6</v>
      </c>
      <c r="F2038" s="30">
        <f t="shared" si="63"/>
        <v>8.2839641881579829E-2</v>
      </c>
    </row>
    <row r="2039" spans="1:6">
      <c r="A2039" s="28">
        <v>44042</v>
      </c>
      <c r="B2039" s="30">
        <v>11111.21</v>
      </c>
      <c r="C2039" s="30">
        <v>6.25</v>
      </c>
      <c r="D2039" s="31">
        <v>16847561611550</v>
      </c>
      <c r="E2039" s="30">
        <f t="shared" si="62"/>
        <v>7.4627148113169828E-6</v>
      </c>
      <c r="F2039" s="30">
        <f t="shared" si="63"/>
        <v>8.291979143865337E-2</v>
      </c>
    </row>
    <row r="2040" spans="1:6">
      <c r="A2040" s="28">
        <v>44043</v>
      </c>
      <c r="B2040" s="30">
        <v>11323.47</v>
      </c>
      <c r="C2040" s="30">
        <v>6.25</v>
      </c>
      <c r="D2040" s="31">
        <v>16847561611550</v>
      </c>
      <c r="E2040" s="30">
        <f t="shared" si="62"/>
        <v>7.4627148113169828E-6</v>
      </c>
      <c r="F2040" s="30">
        <f t="shared" si="63"/>
        <v>8.4503827284503508E-2</v>
      </c>
    </row>
    <row r="2041" spans="1:6">
      <c r="A2041" s="28">
        <v>44044</v>
      </c>
      <c r="B2041" s="30">
        <v>11759.59</v>
      </c>
      <c r="C2041" s="30">
        <v>6.25</v>
      </c>
      <c r="D2041" s="31">
        <v>16847561611550</v>
      </c>
      <c r="E2041" s="30">
        <f t="shared" si="62"/>
        <v>7.4627148113169828E-6</v>
      </c>
      <c r="F2041" s="30">
        <f t="shared" si="63"/>
        <v>8.7758466468015078E-2</v>
      </c>
    </row>
    <row r="2042" spans="1:6">
      <c r="A2042" s="28">
        <v>44045</v>
      </c>
      <c r="B2042" s="30">
        <v>11053.61</v>
      </c>
      <c r="C2042" s="30">
        <v>6.25</v>
      </c>
      <c r="D2042" s="31">
        <v>16847561611550</v>
      </c>
      <c r="E2042" s="30">
        <f t="shared" si="62"/>
        <v>7.4627148113169828E-6</v>
      </c>
      <c r="F2042" s="30">
        <f t="shared" si="63"/>
        <v>8.2489939065521517E-2</v>
      </c>
    </row>
    <row r="2043" spans="1:6">
      <c r="A2043" s="28">
        <v>44046</v>
      </c>
      <c r="B2043" s="30">
        <v>11246.35</v>
      </c>
      <c r="C2043" s="30">
        <v>6.25</v>
      </c>
      <c r="D2043" s="31">
        <v>16847561611550</v>
      </c>
      <c r="E2043" s="30">
        <f t="shared" si="62"/>
        <v>7.4627148113169828E-6</v>
      </c>
      <c r="F2043" s="30">
        <f t="shared" si="63"/>
        <v>8.3928302718254758E-2</v>
      </c>
    </row>
    <row r="2044" spans="1:6">
      <c r="A2044" s="28">
        <v>44047</v>
      </c>
      <c r="B2044" s="30">
        <v>11205.89</v>
      </c>
      <c r="C2044" s="30">
        <v>6.25</v>
      </c>
      <c r="D2044" s="31">
        <v>16847561611550</v>
      </c>
      <c r="E2044" s="30">
        <f t="shared" si="62"/>
        <v>7.4627148113169828E-6</v>
      </c>
      <c r="F2044" s="30">
        <f t="shared" si="63"/>
        <v>8.3626361276988859E-2</v>
      </c>
    </row>
    <row r="2045" spans="1:6">
      <c r="A2045" s="28">
        <v>44048</v>
      </c>
      <c r="B2045" s="30">
        <v>11747.02</v>
      </c>
      <c r="C2045" s="30">
        <v>6.25</v>
      </c>
      <c r="D2045" s="31">
        <v>16847561611550</v>
      </c>
      <c r="E2045" s="30">
        <f t="shared" si="62"/>
        <v>7.4627148113169828E-6</v>
      </c>
      <c r="F2045" s="30">
        <f t="shared" si="63"/>
        <v>8.7664660142836831E-2</v>
      </c>
    </row>
    <row r="2046" spans="1:6">
      <c r="A2046" s="28">
        <v>44049</v>
      </c>
      <c r="B2046" s="30">
        <v>11779.77</v>
      </c>
      <c r="C2046" s="30">
        <v>6.25</v>
      </c>
      <c r="D2046" s="31">
        <v>16847561611550</v>
      </c>
      <c r="E2046" s="30">
        <f t="shared" si="62"/>
        <v>7.4627148113169828E-6</v>
      </c>
      <c r="F2046" s="30">
        <f t="shared" si="63"/>
        <v>8.7909064052907451E-2</v>
      </c>
    </row>
    <row r="2047" spans="1:6">
      <c r="A2047" s="28">
        <v>44050</v>
      </c>
      <c r="B2047" s="30">
        <v>11601.47</v>
      </c>
      <c r="C2047" s="30">
        <v>6.25</v>
      </c>
      <c r="D2047" s="31">
        <v>16847561611550</v>
      </c>
      <c r="E2047" s="30">
        <f t="shared" si="62"/>
        <v>7.4627148113169828E-6</v>
      </c>
      <c r="F2047" s="30">
        <f t="shared" si="63"/>
        <v>8.6578462002049633E-2</v>
      </c>
    </row>
    <row r="2048" spans="1:6">
      <c r="A2048" s="28">
        <v>44051</v>
      </c>
      <c r="B2048" s="30">
        <v>11754.05</v>
      </c>
      <c r="C2048" s="30">
        <v>6.25</v>
      </c>
      <c r="D2048" s="31">
        <v>16847561611550</v>
      </c>
      <c r="E2048" s="30">
        <f t="shared" si="62"/>
        <v>7.4627148113169828E-6</v>
      </c>
      <c r="F2048" s="30">
        <f t="shared" si="63"/>
        <v>8.7717123027960378E-2</v>
      </c>
    </row>
    <row r="2049" spans="1:6">
      <c r="A2049" s="28">
        <v>44052</v>
      </c>
      <c r="B2049" s="30">
        <v>11675.74</v>
      </c>
      <c r="C2049" s="30">
        <v>6.25</v>
      </c>
      <c r="D2049" s="31">
        <v>16847561611550</v>
      </c>
      <c r="E2049" s="30">
        <f t="shared" si="62"/>
        <v>7.4627148113169828E-6</v>
      </c>
      <c r="F2049" s="30">
        <f t="shared" si="63"/>
        <v>8.7132717831086143E-2</v>
      </c>
    </row>
    <row r="2050" spans="1:6">
      <c r="A2050" s="28">
        <v>44053</v>
      </c>
      <c r="B2050" s="30">
        <v>11878.11</v>
      </c>
      <c r="C2050" s="30">
        <v>6.25</v>
      </c>
      <c r="D2050" s="31">
        <v>16847561611550</v>
      </c>
      <c r="E2050" s="30">
        <f t="shared" ref="E2050:E2113" si="64">1000000000000*C2050*24*60*60/(D2050*POWER(2,32))</f>
        <v>7.4627148113169828E-6</v>
      </c>
      <c r="F2050" s="30">
        <f t="shared" ref="F2050:F2113" si="65">E2050*B2050</f>
        <v>8.8642947427452365E-2</v>
      </c>
    </row>
    <row r="2051" spans="1:6">
      <c r="A2051" s="28">
        <v>44054</v>
      </c>
      <c r="B2051" s="30">
        <v>11410.53</v>
      </c>
      <c r="C2051" s="30">
        <v>6.25</v>
      </c>
      <c r="D2051" s="31">
        <v>16947802333946</v>
      </c>
      <c r="E2051" s="30">
        <f t="shared" si="64"/>
        <v>7.4185752875615407E-6</v>
      </c>
      <c r="F2051" s="30">
        <f t="shared" si="65"/>
        <v>8.4649875875979594E-2</v>
      </c>
    </row>
    <row r="2052" spans="1:6">
      <c r="A2052" s="28">
        <v>44055</v>
      </c>
      <c r="B2052" s="30">
        <v>11584.93</v>
      </c>
      <c r="C2052" s="30">
        <v>6.25</v>
      </c>
      <c r="D2052" s="31">
        <v>16947802333946</v>
      </c>
      <c r="E2052" s="30">
        <f t="shared" si="64"/>
        <v>7.4185752875615407E-6</v>
      </c>
      <c r="F2052" s="30">
        <f t="shared" si="65"/>
        <v>8.5943675406130321E-2</v>
      </c>
    </row>
    <row r="2053" spans="1:6">
      <c r="A2053" s="28">
        <v>44056</v>
      </c>
      <c r="B2053" s="30">
        <v>11784.14</v>
      </c>
      <c r="C2053" s="30">
        <v>6.25</v>
      </c>
      <c r="D2053" s="31">
        <v>16947802333946</v>
      </c>
      <c r="E2053" s="30">
        <f t="shared" si="64"/>
        <v>7.4185752875615407E-6</v>
      </c>
      <c r="F2053" s="30">
        <f t="shared" si="65"/>
        <v>8.7421529789165453E-2</v>
      </c>
    </row>
    <row r="2054" spans="1:6">
      <c r="A2054" s="28">
        <v>44057</v>
      </c>
      <c r="B2054" s="30">
        <v>11768.87</v>
      </c>
      <c r="C2054" s="30">
        <v>6.25</v>
      </c>
      <c r="D2054" s="31">
        <v>16947802333946</v>
      </c>
      <c r="E2054" s="30">
        <f t="shared" si="64"/>
        <v>7.4185752875615407E-6</v>
      </c>
      <c r="F2054" s="30">
        <f t="shared" si="65"/>
        <v>8.7308248144524397E-2</v>
      </c>
    </row>
    <row r="2055" spans="1:6">
      <c r="A2055" s="28">
        <v>44058</v>
      </c>
      <c r="B2055" s="30">
        <v>11865.7</v>
      </c>
      <c r="C2055" s="30">
        <v>6.25</v>
      </c>
      <c r="D2055" s="31">
        <v>16947802333946</v>
      </c>
      <c r="E2055" s="30">
        <f t="shared" si="64"/>
        <v>7.4185752875615407E-6</v>
      </c>
      <c r="F2055" s="30">
        <f t="shared" si="65"/>
        <v>8.8026588789618984E-2</v>
      </c>
    </row>
    <row r="2056" spans="1:6">
      <c r="A2056" s="28">
        <v>44059</v>
      </c>
      <c r="B2056" s="30">
        <v>11892.8</v>
      </c>
      <c r="C2056" s="30">
        <v>6.25</v>
      </c>
      <c r="D2056" s="31">
        <v>16947802333946</v>
      </c>
      <c r="E2056" s="30">
        <f t="shared" si="64"/>
        <v>7.4185752875615407E-6</v>
      </c>
      <c r="F2056" s="30">
        <f t="shared" si="65"/>
        <v>8.8227632179911891E-2</v>
      </c>
    </row>
    <row r="2057" spans="1:6">
      <c r="A2057" s="28">
        <v>44060</v>
      </c>
      <c r="B2057" s="30">
        <v>12254.4</v>
      </c>
      <c r="C2057" s="30">
        <v>6.25</v>
      </c>
      <c r="D2057" s="31">
        <v>16947802333946</v>
      </c>
      <c r="E2057" s="30">
        <f t="shared" si="64"/>
        <v>7.4185752875615407E-6</v>
      </c>
      <c r="F2057" s="30">
        <f t="shared" si="65"/>
        <v>9.0910189003894137E-2</v>
      </c>
    </row>
    <row r="2058" spans="1:6">
      <c r="A2058" s="28">
        <v>44061</v>
      </c>
      <c r="B2058" s="30">
        <v>11991.23</v>
      </c>
      <c r="C2058" s="30">
        <v>6.25</v>
      </c>
      <c r="D2058" s="31">
        <v>16947802333946</v>
      </c>
      <c r="E2058" s="30">
        <f t="shared" si="64"/>
        <v>7.4185752875615407E-6</v>
      </c>
      <c r="F2058" s="30">
        <f t="shared" si="65"/>
        <v>8.895784254546657E-2</v>
      </c>
    </row>
    <row r="2059" spans="1:6">
      <c r="A2059" s="28">
        <v>44062</v>
      </c>
      <c r="B2059" s="30">
        <v>11758.28</v>
      </c>
      <c r="C2059" s="30">
        <v>6.25</v>
      </c>
      <c r="D2059" s="31">
        <v>16947802333946</v>
      </c>
      <c r="E2059" s="30">
        <f t="shared" si="64"/>
        <v>7.4185752875615407E-6</v>
      </c>
      <c r="F2059" s="30">
        <f t="shared" si="65"/>
        <v>8.7229685432229115E-2</v>
      </c>
    </row>
    <row r="2060" spans="1:6">
      <c r="A2060" s="28">
        <v>44063</v>
      </c>
      <c r="B2060" s="30">
        <v>11878.37</v>
      </c>
      <c r="C2060" s="30">
        <v>6.25</v>
      </c>
      <c r="D2060" s="31">
        <v>16947802333946</v>
      </c>
      <c r="E2060" s="30">
        <f t="shared" si="64"/>
        <v>7.4185752875615407E-6</v>
      </c>
      <c r="F2060" s="30">
        <f t="shared" si="65"/>
        <v>8.8120582138512385E-2</v>
      </c>
    </row>
    <row r="2061" spans="1:6">
      <c r="A2061" s="28">
        <v>44064</v>
      </c>
      <c r="B2061" s="30">
        <v>11592.49</v>
      </c>
      <c r="C2061" s="30">
        <v>6.25</v>
      </c>
      <c r="D2061" s="31">
        <v>16947802333946</v>
      </c>
      <c r="E2061" s="30">
        <f t="shared" si="64"/>
        <v>7.4185752875615407E-6</v>
      </c>
      <c r="F2061" s="30">
        <f t="shared" si="65"/>
        <v>8.5999759835304279E-2</v>
      </c>
    </row>
    <row r="2062" spans="1:6">
      <c r="A2062" s="28">
        <v>44065</v>
      </c>
      <c r="B2062" s="30">
        <v>11681.83</v>
      </c>
      <c r="C2062" s="30">
        <v>6.25</v>
      </c>
      <c r="D2062" s="31">
        <v>16947802333946</v>
      </c>
      <c r="E2062" s="30">
        <f t="shared" si="64"/>
        <v>7.4185752875615407E-6</v>
      </c>
      <c r="F2062" s="30">
        <f t="shared" si="65"/>
        <v>8.6662535351495026E-2</v>
      </c>
    </row>
    <row r="2063" spans="1:6">
      <c r="A2063" s="28">
        <v>44066</v>
      </c>
      <c r="B2063" s="30">
        <v>11664.85</v>
      </c>
      <c r="C2063" s="30">
        <v>6.25</v>
      </c>
      <c r="D2063" s="31">
        <v>16947802333946</v>
      </c>
      <c r="E2063" s="30">
        <f t="shared" si="64"/>
        <v>7.4185752875615407E-6</v>
      </c>
      <c r="F2063" s="30">
        <f t="shared" si="65"/>
        <v>8.6536567943112236E-2</v>
      </c>
    </row>
    <row r="2064" spans="1:6">
      <c r="A2064" s="28">
        <v>44067</v>
      </c>
      <c r="B2064" s="30">
        <v>11774.6</v>
      </c>
      <c r="C2064" s="30">
        <v>6.25</v>
      </c>
      <c r="D2064" s="31">
        <v>17557993035167</v>
      </c>
      <c r="E2064" s="30">
        <f t="shared" si="64"/>
        <v>7.1607584831174729E-6</v>
      </c>
      <c r="F2064" s="30">
        <f t="shared" si="65"/>
        <v>8.4315066835314992E-2</v>
      </c>
    </row>
    <row r="2065" spans="1:6">
      <c r="A2065" s="28">
        <v>44068</v>
      </c>
      <c r="B2065" s="30">
        <v>11366.14</v>
      </c>
      <c r="C2065" s="30">
        <v>6.25</v>
      </c>
      <c r="D2065" s="31">
        <v>17557993035167</v>
      </c>
      <c r="E2065" s="30">
        <f t="shared" si="64"/>
        <v>7.1607584831174729E-6</v>
      </c>
      <c r="F2065" s="30">
        <f t="shared" si="65"/>
        <v>8.1390183425300827E-2</v>
      </c>
    </row>
    <row r="2066" spans="1:6">
      <c r="A2066" s="28">
        <v>44069</v>
      </c>
      <c r="B2066" s="30">
        <v>11488.36</v>
      </c>
      <c r="C2066" s="30">
        <v>6.25</v>
      </c>
      <c r="D2066" s="31">
        <v>17557993035167</v>
      </c>
      <c r="E2066" s="30">
        <f t="shared" si="64"/>
        <v>7.1607584831174729E-6</v>
      </c>
      <c r="F2066" s="30">
        <f t="shared" si="65"/>
        <v>8.2265371327107456E-2</v>
      </c>
    </row>
    <row r="2067" spans="1:6">
      <c r="A2067" s="28">
        <v>44070</v>
      </c>
      <c r="B2067" s="30">
        <v>11323.4</v>
      </c>
      <c r="C2067" s="30">
        <v>6.25</v>
      </c>
      <c r="D2067" s="31">
        <v>17557993035167</v>
      </c>
      <c r="E2067" s="30">
        <f t="shared" si="64"/>
        <v>7.1607584831174729E-6</v>
      </c>
      <c r="F2067" s="30">
        <f t="shared" si="65"/>
        <v>8.1084132607732395E-2</v>
      </c>
    </row>
    <row r="2068" spans="1:6">
      <c r="A2068" s="28">
        <v>44071</v>
      </c>
      <c r="B2068" s="30">
        <v>11542.5</v>
      </c>
      <c r="C2068" s="30">
        <v>6.25</v>
      </c>
      <c r="D2068" s="31">
        <v>17557993035167</v>
      </c>
      <c r="E2068" s="30">
        <f t="shared" si="64"/>
        <v>7.1607584831174729E-6</v>
      </c>
      <c r="F2068" s="30">
        <f t="shared" si="65"/>
        <v>8.2653054791383435E-2</v>
      </c>
    </row>
    <row r="2069" spans="1:6">
      <c r="A2069" s="28">
        <v>44072</v>
      </c>
      <c r="B2069" s="30">
        <v>11506.87</v>
      </c>
      <c r="C2069" s="30">
        <v>6.25</v>
      </c>
      <c r="D2069" s="31">
        <v>17557993035167</v>
      </c>
      <c r="E2069" s="30">
        <f t="shared" si="64"/>
        <v>7.1607584831174729E-6</v>
      </c>
      <c r="F2069" s="30">
        <f t="shared" si="65"/>
        <v>8.2397916966629958E-2</v>
      </c>
    </row>
    <row r="2070" spans="1:6">
      <c r="A2070" s="28">
        <v>44073</v>
      </c>
      <c r="B2070" s="30">
        <v>11711.51</v>
      </c>
      <c r="C2070" s="30">
        <v>6.25</v>
      </c>
      <c r="D2070" s="31">
        <v>17557993035167</v>
      </c>
      <c r="E2070" s="30">
        <f t="shared" si="64"/>
        <v>7.1607584831174729E-6</v>
      </c>
      <c r="F2070" s="30">
        <f t="shared" si="65"/>
        <v>8.3863294582615114E-2</v>
      </c>
    </row>
    <row r="2071" spans="1:6">
      <c r="A2071" s="28">
        <v>44074</v>
      </c>
      <c r="B2071" s="30">
        <v>11680.82</v>
      </c>
      <c r="C2071" s="30">
        <v>6.25</v>
      </c>
      <c r="D2071" s="31">
        <v>17557993035167</v>
      </c>
      <c r="E2071" s="30">
        <f t="shared" si="64"/>
        <v>7.1607584831174729E-6</v>
      </c>
      <c r="F2071" s="30">
        <f t="shared" si="65"/>
        <v>8.364353090476824E-2</v>
      </c>
    </row>
    <row r="2072" spans="1:6">
      <c r="A2072" s="28">
        <v>44075</v>
      </c>
      <c r="B2072" s="30">
        <v>11970.48</v>
      </c>
      <c r="C2072" s="30">
        <v>6.25</v>
      </c>
      <c r="D2072" s="31">
        <v>17557993035167</v>
      </c>
      <c r="E2072" s="30">
        <f t="shared" si="64"/>
        <v>7.1607584831174729E-6</v>
      </c>
      <c r="F2072" s="30">
        <f t="shared" si="65"/>
        <v>8.5717716206988037E-2</v>
      </c>
    </row>
    <row r="2073" spans="1:6">
      <c r="A2073" s="28">
        <v>44076</v>
      </c>
      <c r="B2073" s="30">
        <v>11414.03</v>
      </c>
      <c r="C2073" s="30">
        <v>6.25</v>
      </c>
      <c r="D2073" s="31">
        <v>17557993035167</v>
      </c>
      <c r="E2073" s="30">
        <f t="shared" si="64"/>
        <v>7.1607584831174729E-6</v>
      </c>
      <c r="F2073" s="30">
        <f t="shared" si="65"/>
        <v>8.1733112149057333E-2</v>
      </c>
    </row>
    <row r="2074" spans="1:6">
      <c r="A2074" s="28">
        <v>44077</v>
      </c>
      <c r="B2074" s="30">
        <v>10245.299999999999</v>
      </c>
      <c r="C2074" s="30">
        <v>6.25</v>
      </c>
      <c r="D2074" s="31">
        <v>17557993035167</v>
      </c>
      <c r="E2074" s="30">
        <f t="shared" si="64"/>
        <v>7.1607584831174729E-6</v>
      </c>
      <c r="F2074" s="30">
        <f t="shared" si="65"/>
        <v>7.336411888708344E-2</v>
      </c>
    </row>
    <row r="2075" spans="1:6">
      <c r="A2075" s="28">
        <v>44078</v>
      </c>
      <c r="B2075" s="30">
        <v>10511.81</v>
      </c>
      <c r="C2075" s="30">
        <v>6.25</v>
      </c>
      <c r="D2075" s="31">
        <v>17557993035167</v>
      </c>
      <c r="E2075" s="30">
        <f t="shared" si="64"/>
        <v>7.1607584831174729E-6</v>
      </c>
      <c r="F2075" s="30">
        <f t="shared" si="65"/>
        <v>7.5272532630419081E-2</v>
      </c>
    </row>
    <row r="2076" spans="1:6">
      <c r="A2076" s="28">
        <v>44079</v>
      </c>
      <c r="B2076" s="30">
        <v>10169.57</v>
      </c>
      <c r="C2076" s="30">
        <v>6.25</v>
      </c>
      <c r="D2076" s="31">
        <v>17557993035167</v>
      </c>
      <c r="E2076" s="30">
        <f t="shared" si="64"/>
        <v>7.1607584831174729E-6</v>
      </c>
      <c r="F2076" s="30">
        <f t="shared" si="65"/>
        <v>7.2821834647156955E-2</v>
      </c>
    </row>
    <row r="2077" spans="1:6">
      <c r="A2077" s="28">
        <v>44080</v>
      </c>
      <c r="B2077" s="30">
        <v>10280.35</v>
      </c>
      <c r="C2077" s="30">
        <v>6.25</v>
      </c>
      <c r="D2077" s="31">
        <v>17557993035167</v>
      </c>
      <c r="E2077" s="30">
        <f t="shared" si="64"/>
        <v>7.1607584831174729E-6</v>
      </c>
      <c r="F2077" s="30">
        <f t="shared" si="65"/>
        <v>7.3615103471916715E-2</v>
      </c>
    </row>
    <row r="2078" spans="1:6">
      <c r="A2078" s="28">
        <v>44081</v>
      </c>
      <c r="B2078" s="30">
        <v>10369.56</v>
      </c>
      <c r="C2078" s="30">
        <v>6.25</v>
      </c>
      <c r="D2078" s="31">
        <v>17345997805929</v>
      </c>
      <c r="E2078" s="30">
        <f t="shared" si="64"/>
        <v>7.2482741540595945E-6</v>
      </c>
      <c r="F2078" s="30">
        <f t="shared" si="65"/>
        <v>7.5161413736970203E-2</v>
      </c>
    </row>
    <row r="2079" spans="1:6">
      <c r="A2079" s="28">
        <v>44082</v>
      </c>
      <c r="B2079" s="30">
        <v>10131.52</v>
      </c>
      <c r="C2079" s="30">
        <v>6.25</v>
      </c>
      <c r="D2079" s="31">
        <v>17345997805929</v>
      </c>
      <c r="E2079" s="30">
        <f t="shared" si="64"/>
        <v>7.2482741540595945E-6</v>
      </c>
      <c r="F2079" s="30">
        <f t="shared" si="65"/>
        <v>7.3436034557337868E-2</v>
      </c>
    </row>
    <row r="2080" spans="1:6">
      <c r="A2080" s="28">
        <v>44083</v>
      </c>
      <c r="B2080" s="30">
        <v>10242.35</v>
      </c>
      <c r="C2080" s="30">
        <v>6.25</v>
      </c>
      <c r="D2080" s="31">
        <v>17345997805929</v>
      </c>
      <c r="E2080" s="30">
        <f t="shared" si="64"/>
        <v>7.2482741540595945E-6</v>
      </c>
      <c r="F2080" s="30">
        <f t="shared" si="65"/>
        <v>7.4239360781832284E-2</v>
      </c>
    </row>
    <row r="2081" spans="1:6">
      <c r="A2081" s="28">
        <v>44084</v>
      </c>
      <c r="B2081" s="30">
        <v>10363.14</v>
      </c>
      <c r="C2081" s="30">
        <v>6.25</v>
      </c>
      <c r="D2081" s="31">
        <v>17345997805929</v>
      </c>
      <c r="E2081" s="30">
        <f t="shared" si="64"/>
        <v>7.2482741540595945E-6</v>
      </c>
      <c r="F2081" s="30">
        <f t="shared" si="65"/>
        <v>7.5114879816901139E-2</v>
      </c>
    </row>
    <row r="2082" spans="1:6">
      <c r="A2082" s="28">
        <v>44085</v>
      </c>
      <c r="B2082" s="30">
        <v>10400.91</v>
      </c>
      <c r="C2082" s="30">
        <v>6.25</v>
      </c>
      <c r="D2082" s="31">
        <v>17345997805929</v>
      </c>
      <c r="E2082" s="30">
        <f t="shared" si="64"/>
        <v>7.2482741540595945E-6</v>
      </c>
      <c r="F2082" s="30">
        <f t="shared" si="65"/>
        <v>7.5388647131699973E-2</v>
      </c>
    </row>
    <row r="2083" spans="1:6">
      <c r="A2083" s="28">
        <v>44086</v>
      </c>
      <c r="B2083" s="30">
        <v>10442.17</v>
      </c>
      <c r="C2083" s="30">
        <v>6.25</v>
      </c>
      <c r="D2083" s="31">
        <v>17345997805929</v>
      </c>
      <c r="E2083" s="30">
        <f t="shared" si="64"/>
        <v>7.2482741540595945E-6</v>
      </c>
      <c r="F2083" s="30">
        <f t="shared" si="65"/>
        <v>7.5687710923296472E-2</v>
      </c>
    </row>
    <row r="2084" spans="1:6">
      <c r="A2084" s="28">
        <v>44087</v>
      </c>
      <c r="B2084" s="30">
        <v>10323.76</v>
      </c>
      <c r="C2084" s="30">
        <v>6.25</v>
      </c>
      <c r="D2084" s="31">
        <v>17345997805929</v>
      </c>
      <c r="E2084" s="30">
        <f t="shared" si="64"/>
        <v>7.2482741540595945E-6</v>
      </c>
      <c r="F2084" s="30">
        <f t="shared" si="65"/>
        <v>7.4829442780714281E-2</v>
      </c>
    </row>
    <row r="2085" spans="1:6">
      <c r="A2085" s="28">
        <v>44088</v>
      </c>
      <c r="B2085" s="30">
        <v>10680.84</v>
      </c>
      <c r="C2085" s="30">
        <v>6.25</v>
      </c>
      <c r="D2085" s="31">
        <v>17345997805929</v>
      </c>
      <c r="E2085" s="30">
        <f t="shared" si="64"/>
        <v>7.2482741540595945E-6</v>
      </c>
      <c r="F2085" s="30">
        <f t="shared" si="65"/>
        <v>7.7417656515645875E-2</v>
      </c>
    </row>
    <row r="2086" spans="1:6">
      <c r="A2086" s="28">
        <v>44089</v>
      </c>
      <c r="B2086" s="30">
        <v>10796.95</v>
      </c>
      <c r="C2086" s="30">
        <v>6.25</v>
      </c>
      <c r="D2086" s="31">
        <v>17345997805929</v>
      </c>
      <c r="E2086" s="30">
        <f t="shared" si="64"/>
        <v>7.2482741540595945E-6</v>
      </c>
      <c r="F2086" s="30">
        <f t="shared" si="65"/>
        <v>7.8259253627673747E-2</v>
      </c>
    </row>
    <row r="2087" spans="1:6">
      <c r="A2087" s="28">
        <v>44090</v>
      </c>
      <c r="B2087" s="30">
        <v>10974.9</v>
      </c>
      <c r="C2087" s="30">
        <v>6.25</v>
      </c>
      <c r="D2087" s="31">
        <v>17345997805929</v>
      </c>
      <c r="E2087" s="30">
        <f t="shared" si="64"/>
        <v>7.2482741540595945E-6</v>
      </c>
      <c r="F2087" s="30">
        <f t="shared" si="65"/>
        <v>7.9549084013388643E-2</v>
      </c>
    </row>
    <row r="2088" spans="1:6">
      <c r="A2088" s="28">
        <v>44091</v>
      </c>
      <c r="B2088" s="30">
        <v>10948.99</v>
      </c>
      <c r="C2088" s="30">
        <v>6.25</v>
      </c>
      <c r="D2088" s="31">
        <v>17345997805929</v>
      </c>
      <c r="E2088" s="30">
        <f t="shared" si="64"/>
        <v>7.2482741540595945E-6</v>
      </c>
      <c r="F2088" s="30">
        <f t="shared" si="65"/>
        <v>7.9361281230056951E-2</v>
      </c>
    </row>
    <row r="2089" spans="1:6">
      <c r="A2089" s="28">
        <v>44092</v>
      </c>
      <c r="B2089" s="30">
        <v>10944.59</v>
      </c>
      <c r="C2089" s="30">
        <v>6.25</v>
      </c>
      <c r="D2089" s="31">
        <v>17345997805929</v>
      </c>
      <c r="E2089" s="30">
        <f t="shared" si="64"/>
        <v>7.2482741540595945E-6</v>
      </c>
      <c r="F2089" s="30">
        <f t="shared" si="65"/>
        <v>7.9329388823779101E-2</v>
      </c>
    </row>
    <row r="2090" spans="1:6">
      <c r="A2090" s="28">
        <v>44093</v>
      </c>
      <c r="B2090" s="30">
        <v>11094.35</v>
      </c>
      <c r="C2090" s="30">
        <v>6.25</v>
      </c>
      <c r="D2090" s="31">
        <v>17345997805929</v>
      </c>
      <c r="E2090" s="30">
        <f t="shared" si="64"/>
        <v>7.2482741540595945E-6</v>
      </c>
      <c r="F2090" s="30">
        <f t="shared" si="65"/>
        <v>8.0414890361091063E-2</v>
      </c>
    </row>
    <row r="2091" spans="1:6">
      <c r="A2091" s="28">
        <v>44094</v>
      </c>
      <c r="B2091" s="30">
        <v>10938.27</v>
      </c>
      <c r="C2091" s="30">
        <v>6.25</v>
      </c>
      <c r="D2091" s="31">
        <v>19314656404097</v>
      </c>
      <c r="E2091" s="30">
        <f t="shared" si="64"/>
        <v>6.5094892159935201E-6</v>
      </c>
      <c r="F2091" s="30">
        <f t="shared" si="65"/>
        <v>7.1202550606625448E-2</v>
      </c>
    </row>
    <row r="2092" spans="1:6">
      <c r="A2092" s="28">
        <v>44095</v>
      </c>
      <c r="B2092" s="30">
        <v>10462.26</v>
      </c>
      <c r="C2092" s="30">
        <v>6.25</v>
      </c>
      <c r="D2092" s="31">
        <v>19314656404097</v>
      </c>
      <c r="E2092" s="30">
        <f t="shared" si="64"/>
        <v>6.5094892159935201E-6</v>
      </c>
      <c r="F2092" s="30">
        <f t="shared" si="65"/>
        <v>6.8103968644920368E-2</v>
      </c>
    </row>
    <row r="2093" spans="1:6">
      <c r="A2093" s="28">
        <v>44096</v>
      </c>
      <c r="B2093" s="30">
        <v>10538.46</v>
      </c>
      <c r="C2093" s="30">
        <v>6.25</v>
      </c>
      <c r="D2093" s="31">
        <v>19314656404097</v>
      </c>
      <c r="E2093" s="30">
        <f t="shared" si="64"/>
        <v>6.5094892159935201E-6</v>
      </c>
      <c r="F2093" s="30">
        <f t="shared" si="65"/>
        <v>6.8599991723179071E-2</v>
      </c>
    </row>
    <row r="2094" spans="1:6">
      <c r="A2094" s="28">
        <v>44097</v>
      </c>
      <c r="B2094" s="30">
        <v>10246.19</v>
      </c>
      <c r="C2094" s="30">
        <v>6.25</v>
      </c>
      <c r="D2094" s="31">
        <v>19314656404097</v>
      </c>
      <c r="E2094" s="30">
        <f t="shared" si="64"/>
        <v>6.5094892159935201E-6</v>
      </c>
      <c r="F2094" s="30">
        <f t="shared" si="65"/>
        <v>6.6697463310020647E-2</v>
      </c>
    </row>
    <row r="2095" spans="1:6">
      <c r="A2095" s="28">
        <v>44098</v>
      </c>
      <c r="B2095" s="30">
        <v>10760.07</v>
      </c>
      <c r="C2095" s="30">
        <v>6.25</v>
      </c>
      <c r="D2095" s="31">
        <v>19314656404097</v>
      </c>
      <c r="E2095" s="30">
        <f t="shared" si="64"/>
        <v>6.5094892159935201E-6</v>
      </c>
      <c r="F2095" s="30">
        <f t="shared" si="65"/>
        <v>7.0042559628335388E-2</v>
      </c>
    </row>
    <row r="2096" spans="1:6">
      <c r="A2096" s="28">
        <v>44099</v>
      </c>
      <c r="B2096" s="30">
        <v>10692.72</v>
      </c>
      <c r="C2096" s="30">
        <v>6.25</v>
      </c>
      <c r="D2096" s="31">
        <v>19314656404097</v>
      </c>
      <c r="E2096" s="30">
        <f t="shared" si="64"/>
        <v>6.5094892159935201E-6</v>
      </c>
      <c r="F2096" s="30">
        <f t="shared" si="65"/>
        <v>6.9604145529638228E-2</v>
      </c>
    </row>
    <row r="2097" spans="1:6">
      <c r="A2097" s="28">
        <v>44100</v>
      </c>
      <c r="B2097" s="30">
        <v>10750.72</v>
      </c>
      <c r="C2097" s="30">
        <v>6.25</v>
      </c>
      <c r="D2097" s="31">
        <v>19314656404097</v>
      </c>
      <c r="E2097" s="30">
        <f t="shared" si="64"/>
        <v>6.5094892159935201E-6</v>
      </c>
      <c r="F2097" s="30">
        <f t="shared" si="65"/>
        <v>6.998169590416585E-2</v>
      </c>
    </row>
    <row r="2098" spans="1:6">
      <c r="A2098" s="28">
        <v>44101</v>
      </c>
      <c r="B2098" s="30">
        <v>10775.27</v>
      </c>
      <c r="C2098" s="30">
        <v>6.25</v>
      </c>
      <c r="D2098" s="31">
        <v>19314656404097</v>
      </c>
      <c r="E2098" s="30">
        <f t="shared" si="64"/>
        <v>6.5094892159935201E-6</v>
      </c>
      <c r="F2098" s="30">
        <f t="shared" si="65"/>
        <v>7.0141503864418503E-2</v>
      </c>
    </row>
    <row r="2099" spans="1:6">
      <c r="A2099" s="28">
        <v>44102</v>
      </c>
      <c r="B2099" s="30">
        <v>10709.65</v>
      </c>
      <c r="C2099" s="30">
        <v>6.25</v>
      </c>
      <c r="D2099" s="31">
        <v>19314656404097</v>
      </c>
      <c r="E2099" s="30">
        <f t="shared" si="64"/>
        <v>6.5094892159935201E-6</v>
      </c>
      <c r="F2099" s="30">
        <f t="shared" si="65"/>
        <v>6.9714351182064996E-2</v>
      </c>
    </row>
    <row r="2100" spans="1:6">
      <c r="A2100" s="28">
        <v>44103</v>
      </c>
      <c r="B2100" s="30">
        <v>10844.64</v>
      </c>
      <c r="C2100" s="30">
        <v>6.25</v>
      </c>
      <c r="D2100" s="31">
        <v>19314656404097</v>
      </c>
      <c r="E2100" s="30">
        <f t="shared" si="64"/>
        <v>6.5094892159935201E-6</v>
      </c>
      <c r="F2100" s="30">
        <f t="shared" si="65"/>
        <v>7.0593067131331969E-2</v>
      </c>
    </row>
    <row r="2101" spans="1:6">
      <c r="A2101" s="28">
        <v>44104</v>
      </c>
      <c r="B2101" s="30">
        <v>10784.49</v>
      </c>
      <c r="C2101" s="30">
        <v>6.25</v>
      </c>
      <c r="D2101" s="31">
        <v>19314656404097</v>
      </c>
      <c r="E2101" s="30">
        <f t="shared" si="64"/>
        <v>6.5094892159935201E-6</v>
      </c>
      <c r="F2101" s="30">
        <f t="shared" si="65"/>
        <v>7.0201521354989957E-2</v>
      </c>
    </row>
    <row r="2102" spans="1:6">
      <c r="A2102" s="28">
        <v>44105</v>
      </c>
      <c r="B2102" s="30">
        <v>10619.45</v>
      </c>
      <c r="C2102" s="30">
        <v>6.25</v>
      </c>
      <c r="D2102" s="31">
        <v>19314656404097</v>
      </c>
      <c r="E2102" s="30">
        <f t="shared" si="64"/>
        <v>6.5094892159935201E-6</v>
      </c>
      <c r="F2102" s="30">
        <f t="shared" si="65"/>
        <v>6.9127195254782392E-2</v>
      </c>
    </row>
    <row r="2103" spans="1:6">
      <c r="A2103" s="28">
        <v>44106</v>
      </c>
      <c r="B2103" s="30">
        <v>10575.98</v>
      </c>
      <c r="C2103" s="30">
        <v>6.25</v>
      </c>
      <c r="D2103" s="31">
        <v>19314656404097</v>
      </c>
      <c r="E2103" s="30">
        <f t="shared" si="64"/>
        <v>6.5094892159935201E-6</v>
      </c>
      <c r="F2103" s="30">
        <f t="shared" si="65"/>
        <v>6.8844227758563151E-2</v>
      </c>
    </row>
    <row r="2104" spans="1:6">
      <c r="A2104" s="28">
        <v>44107</v>
      </c>
      <c r="B2104" s="30">
        <v>10549.33</v>
      </c>
      <c r="C2104" s="30">
        <v>6.25</v>
      </c>
      <c r="D2104" s="31">
        <v>19314656404097</v>
      </c>
      <c r="E2104" s="30">
        <f t="shared" si="64"/>
        <v>6.5094892159935201E-6</v>
      </c>
      <c r="F2104" s="30">
        <f t="shared" si="65"/>
        <v>6.8670749870956921E-2</v>
      </c>
    </row>
    <row r="2105" spans="1:6">
      <c r="A2105" s="28">
        <v>44108</v>
      </c>
      <c r="B2105" s="30">
        <v>10669.58</v>
      </c>
      <c r="C2105" s="30">
        <v>6.25</v>
      </c>
      <c r="D2105" s="31">
        <v>19298087186262</v>
      </c>
      <c r="E2105" s="30">
        <f t="shared" si="64"/>
        <v>6.5150782230165146E-6</v>
      </c>
      <c r="F2105" s="30">
        <f t="shared" si="65"/>
        <v>6.9513148306732539E-2</v>
      </c>
    </row>
    <row r="2106" spans="1:6">
      <c r="A2106" s="28">
        <v>44109</v>
      </c>
      <c r="B2106" s="30">
        <v>10793.34</v>
      </c>
      <c r="C2106" s="30">
        <v>6.25</v>
      </c>
      <c r="D2106" s="31">
        <v>19298087186262</v>
      </c>
      <c r="E2106" s="30">
        <f t="shared" si="64"/>
        <v>6.5150782230165146E-6</v>
      </c>
      <c r="F2106" s="30">
        <f t="shared" si="65"/>
        <v>7.031945438761307E-2</v>
      </c>
    </row>
    <row r="2107" spans="1:6">
      <c r="A2107" s="28">
        <v>44110</v>
      </c>
      <c r="B2107" s="30">
        <v>10604.41</v>
      </c>
      <c r="C2107" s="30">
        <v>6.25</v>
      </c>
      <c r="D2107" s="31">
        <v>19298087186262</v>
      </c>
      <c r="E2107" s="30">
        <f t="shared" si="64"/>
        <v>6.5150782230165146E-6</v>
      </c>
      <c r="F2107" s="30">
        <f t="shared" si="65"/>
        <v>6.908856065893855E-2</v>
      </c>
    </row>
    <row r="2108" spans="1:6">
      <c r="A2108" s="28">
        <v>44111</v>
      </c>
      <c r="B2108" s="30">
        <v>10668.97</v>
      </c>
      <c r="C2108" s="30">
        <v>6.25</v>
      </c>
      <c r="D2108" s="31">
        <v>19298087186262</v>
      </c>
      <c r="E2108" s="30">
        <f t="shared" si="64"/>
        <v>6.5150782230165146E-6</v>
      </c>
      <c r="F2108" s="30">
        <f t="shared" si="65"/>
        <v>6.9509174109016497E-2</v>
      </c>
    </row>
    <row r="2109" spans="1:6">
      <c r="A2109" s="28">
        <v>44112</v>
      </c>
      <c r="B2109" s="30">
        <v>10915.69</v>
      </c>
      <c r="C2109" s="30">
        <v>6.25</v>
      </c>
      <c r="D2109" s="31">
        <v>19298087186262</v>
      </c>
      <c r="E2109" s="30">
        <f t="shared" si="64"/>
        <v>6.5150782230165146E-6</v>
      </c>
      <c r="F2109" s="30">
        <f t="shared" si="65"/>
        <v>7.111657420819914E-2</v>
      </c>
    </row>
    <row r="2110" spans="1:6">
      <c r="A2110" s="28">
        <v>44113</v>
      </c>
      <c r="B2110" s="30">
        <v>11064.46</v>
      </c>
      <c r="C2110" s="30">
        <v>6.25</v>
      </c>
      <c r="D2110" s="31">
        <v>19298087186262</v>
      </c>
      <c r="E2110" s="30">
        <f t="shared" si="64"/>
        <v>6.5150782230165146E-6</v>
      </c>
      <c r="F2110" s="30">
        <f t="shared" si="65"/>
        <v>7.2085822395437302E-2</v>
      </c>
    </row>
    <row r="2111" spans="1:6">
      <c r="A2111" s="28">
        <v>44114</v>
      </c>
      <c r="B2111" s="30">
        <v>11296.36</v>
      </c>
      <c r="C2111" s="30">
        <v>6.25</v>
      </c>
      <c r="D2111" s="31">
        <v>19298087186262</v>
      </c>
      <c r="E2111" s="30">
        <f t="shared" si="64"/>
        <v>6.5150782230165146E-6</v>
      </c>
      <c r="F2111" s="30">
        <f t="shared" si="65"/>
        <v>7.3596669035354834E-2</v>
      </c>
    </row>
    <row r="2112" spans="1:6">
      <c r="A2112" s="28">
        <v>44115</v>
      </c>
      <c r="B2112" s="30">
        <v>11384.18</v>
      </c>
      <c r="C2112" s="30">
        <v>6.25</v>
      </c>
      <c r="D2112" s="31">
        <v>19298087186262</v>
      </c>
      <c r="E2112" s="30">
        <f t="shared" si="64"/>
        <v>6.5150782230165146E-6</v>
      </c>
      <c r="F2112" s="30">
        <f t="shared" si="65"/>
        <v>7.4168823204900147E-2</v>
      </c>
    </row>
    <row r="2113" spans="1:6">
      <c r="A2113" s="28">
        <v>44116</v>
      </c>
      <c r="B2113" s="30">
        <v>11555.36</v>
      </c>
      <c r="C2113" s="30">
        <v>6.25</v>
      </c>
      <c r="D2113" s="31">
        <v>19298087186262</v>
      </c>
      <c r="E2113" s="30">
        <f t="shared" si="64"/>
        <v>6.5150782230165146E-6</v>
      </c>
      <c r="F2113" s="30">
        <f t="shared" si="65"/>
        <v>7.5284074295116118E-2</v>
      </c>
    </row>
    <row r="2114" spans="1:6">
      <c r="A2114" s="28">
        <v>44117</v>
      </c>
      <c r="B2114" s="30">
        <v>11425.9</v>
      </c>
      <c r="C2114" s="30">
        <v>6.25</v>
      </c>
      <c r="D2114" s="31">
        <v>19298087186262</v>
      </c>
      <c r="E2114" s="30">
        <f t="shared" ref="E2114:E2177" si="66">1000000000000*C2114*24*60*60/(D2114*POWER(2,32))</f>
        <v>6.5150782230165146E-6</v>
      </c>
      <c r="F2114" s="30">
        <f t="shared" ref="F2114:F2177" si="67">E2114*B2114</f>
        <v>7.4440632268364393E-2</v>
      </c>
    </row>
    <row r="2115" spans="1:6">
      <c r="A2115" s="28">
        <v>44118</v>
      </c>
      <c r="B2115" s="30">
        <v>11429.51</v>
      </c>
      <c r="C2115" s="30">
        <v>6.25</v>
      </c>
      <c r="D2115" s="31">
        <v>19298087186262</v>
      </c>
      <c r="E2115" s="30">
        <f t="shared" si="66"/>
        <v>6.5150782230165146E-6</v>
      </c>
      <c r="F2115" s="30">
        <f t="shared" si="67"/>
        <v>7.4464151700749479E-2</v>
      </c>
    </row>
    <row r="2116" spans="1:6">
      <c r="A2116" s="28">
        <v>44119</v>
      </c>
      <c r="B2116" s="30">
        <v>11495.35</v>
      </c>
      <c r="C2116" s="30">
        <v>6.25</v>
      </c>
      <c r="D2116" s="31">
        <v>19298087186262</v>
      </c>
      <c r="E2116" s="30">
        <f t="shared" si="66"/>
        <v>6.5150782230165146E-6</v>
      </c>
      <c r="F2116" s="30">
        <f t="shared" si="67"/>
        <v>7.4893104450952888E-2</v>
      </c>
    </row>
    <row r="2117" spans="1:6">
      <c r="A2117" s="28">
        <v>44120</v>
      </c>
      <c r="B2117" s="30">
        <v>11322.12</v>
      </c>
      <c r="C2117" s="30">
        <v>6.25</v>
      </c>
      <c r="D2117" s="31">
        <v>19298087186262</v>
      </c>
      <c r="E2117" s="30">
        <f t="shared" si="66"/>
        <v>6.5150782230165146E-6</v>
      </c>
      <c r="F2117" s="30">
        <f t="shared" si="67"/>
        <v>7.3764497450379746E-2</v>
      </c>
    </row>
    <row r="2118" spans="1:6">
      <c r="A2118" s="28">
        <v>44121</v>
      </c>
      <c r="B2118" s="30">
        <v>11358.1</v>
      </c>
      <c r="C2118" s="30">
        <v>6.25</v>
      </c>
      <c r="D2118" s="31">
        <v>19298087186262</v>
      </c>
      <c r="E2118" s="30">
        <f t="shared" si="66"/>
        <v>6.5150782230165146E-6</v>
      </c>
      <c r="F2118" s="30">
        <f t="shared" si="67"/>
        <v>7.3998909964843873E-2</v>
      </c>
    </row>
    <row r="2119" spans="1:6">
      <c r="A2119" s="28">
        <v>44122</v>
      </c>
      <c r="B2119" s="30">
        <v>11483.36</v>
      </c>
      <c r="C2119" s="30">
        <v>6.25</v>
      </c>
      <c r="D2119" s="31">
        <v>19997335994446</v>
      </c>
      <c r="E2119" s="30">
        <f t="shared" si="66"/>
        <v>6.2872648440776847E-6</v>
      </c>
      <c r="F2119" s="30">
        <f t="shared" si="67"/>
        <v>7.219892561988793E-2</v>
      </c>
    </row>
    <row r="2120" spans="1:6">
      <c r="A2120" s="28">
        <v>44123</v>
      </c>
      <c r="B2120" s="30">
        <v>11742.04</v>
      </c>
      <c r="C2120" s="30">
        <v>6.25</v>
      </c>
      <c r="D2120" s="31">
        <v>19997335994446</v>
      </c>
      <c r="E2120" s="30">
        <f t="shared" si="66"/>
        <v>6.2872648440776847E-6</v>
      </c>
      <c r="F2120" s="30">
        <f t="shared" si="67"/>
        <v>7.3825315289753946E-2</v>
      </c>
    </row>
    <row r="2121" spans="1:6">
      <c r="A2121" s="28">
        <v>44124</v>
      </c>
      <c r="B2121" s="30">
        <v>11916.34</v>
      </c>
      <c r="C2121" s="30">
        <v>6.25</v>
      </c>
      <c r="D2121" s="31">
        <v>19997335994446</v>
      </c>
      <c r="E2121" s="30">
        <f t="shared" si="66"/>
        <v>6.2872648440776847E-6</v>
      </c>
      <c r="F2121" s="30">
        <f t="shared" si="67"/>
        <v>7.4921185552076677E-2</v>
      </c>
    </row>
    <row r="2122" spans="1:6">
      <c r="A2122" s="28">
        <v>44125</v>
      </c>
      <c r="B2122" s="30">
        <v>12823.69</v>
      </c>
      <c r="C2122" s="30">
        <v>6.25</v>
      </c>
      <c r="D2122" s="31">
        <v>19997335994446</v>
      </c>
      <c r="E2122" s="30">
        <f t="shared" si="66"/>
        <v>6.2872648440776847E-6</v>
      </c>
      <c r="F2122" s="30">
        <f t="shared" si="67"/>
        <v>8.0625935308350563E-2</v>
      </c>
    </row>
    <row r="2123" spans="1:6">
      <c r="A2123" s="28">
        <v>44126</v>
      </c>
      <c r="B2123" s="30">
        <v>12965.89</v>
      </c>
      <c r="C2123" s="30">
        <v>6.25</v>
      </c>
      <c r="D2123" s="31">
        <v>19997335994446</v>
      </c>
      <c r="E2123" s="30">
        <f t="shared" si="66"/>
        <v>6.2872648440776847E-6</v>
      </c>
      <c r="F2123" s="30">
        <f t="shared" si="67"/>
        <v>8.1519984369178414E-2</v>
      </c>
    </row>
    <row r="2124" spans="1:6">
      <c r="A2124" s="28">
        <v>44127</v>
      </c>
      <c r="B2124" s="30">
        <v>12931.54</v>
      </c>
      <c r="C2124" s="30">
        <v>6.25</v>
      </c>
      <c r="D2124" s="31">
        <v>19997335994446</v>
      </c>
      <c r="E2124" s="30">
        <f t="shared" si="66"/>
        <v>6.2872648440776847E-6</v>
      </c>
      <c r="F2124" s="30">
        <f t="shared" si="67"/>
        <v>8.1304016821784342E-2</v>
      </c>
    </row>
    <row r="2125" spans="1:6">
      <c r="A2125" s="28">
        <v>44128</v>
      </c>
      <c r="B2125" s="30">
        <v>13108.06</v>
      </c>
      <c r="C2125" s="30">
        <v>6.25</v>
      </c>
      <c r="D2125" s="31">
        <v>19997335994446</v>
      </c>
      <c r="E2125" s="30">
        <f t="shared" si="66"/>
        <v>6.2872648440776847E-6</v>
      </c>
      <c r="F2125" s="30">
        <f t="shared" si="67"/>
        <v>8.2413844812060932E-2</v>
      </c>
    </row>
    <row r="2126" spans="1:6">
      <c r="A2126" s="28">
        <v>44129</v>
      </c>
      <c r="B2126" s="30">
        <v>13031.17</v>
      </c>
      <c r="C2126" s="30">
        <v>6.25</v>
      </c>
      <c r="D2126" s="31">
        <v>19997335994446</v>
      </c>
      <c r="E2126" s="30">
        <f t="shared" si="66"/>
        <v>6.2872648440776847E-6</v>
      </c>
      <c r="F2126" s="30">
        <f t="shared" si="67"/>
        <v>8.1930417018199808E-2</v>
      </c>
    </row>
    <row r="2127" spans="1:6">
      <c r="A2127" s="28">
        <v>44130</v>
      </c>
      <c r="B2127" s="30">
        <v>13075.25</v>
      </c>
      <c r="C2127" s="30">
        <v>6.25</v>
      </c>
      <c r="D2127" s="31">
        <v>19997335994446</v>
      </c>
      <c r="E2127" s="30">
        <f t="shared" si="66"/>
        <v>6.2872648440776847E-6</v>
      </c>
      <c r="F2127" s="30">
        <f t="shared" si="67"/>
        <v>8.220755965252674E-2</v>
      </c>
    </row>
    <row r="2128" spans="1:6">
      <c r="A2128" s="28">
        <v>44131</v>
      </c>
      <c r="B2128" s="30">
        <v>13654.22</v>
      </c>
      <c r="C2128" s="30">
        <v>6.25</v>
      </c>
      <c r="D2128" s="31">
        <v>19997335994446</v>
      </c>
      <c r="E2128" s="30">
        <f t="shared" si="66"/>
        <v>6.2872648440776847E-6</v>
      </c>
      <c r="F2128" s="30">
        <f t="shared" si="67"/>
        <v>8.5847697379302396E-2</v>
      </c>
    </row>
    <row r="2129" spans="1:6">
      <c r="A2129" s="28">
        <v>44132</v>
      </c>
      <c r="B2129" s="30">
        <v>13271.29</v>
      </c>
      <c r="C2129" s="30">
        <v>6.25</v>
      </c>
      <c r="D2129" s="31">
        <v>19997335994446</v>
      </c>
      <c r="E2129" s="30">
        <f t="shared" si="66"/>
        <v>6.2872648440776847E-6</v>
      </c>
      <c r="F2129" s="30">
        <f t="shared" si="67"/>
        <v>8.3440115052559743E-2</v>
      </c>
    </row>
    <row r="2130" spans="1:6">
      <c r="A2130" s="28">
        <v>44133</v>
      </c>
      <c r="B2130" s="30">
        <v>13437.88</v>
      </c>
      <c r="C2130" s="30">
        <v>6.25</v>
      </c>
      <c r="D2130" s="31">
        <v>19997335994446</v>
      </c>
      <c r="E2130" s="30">
        <f t="shared" si="66"/>
        <v>6.2872648440776847E-6</v>
      </c>
      <c r="F2130" s="30">
        <f t="shared" si="67"/>
        <v>8.4487510502934626E-2</v>
      </c>
    </row>
    <row r="2131" spans="1:6">
      <c r="A2131" s="28">
        <v>44134</v>
      </c>
      <c r="B2131" s="30">
        <v>13546.52</v>
      </c>
      <c r="C2131" s="30">
        <v>6.25</v>
      </c>
      <c r="D2131" s="31">
        <v>19997335994446</v>
      </c>
      <c r="E2131" s="30">
        <f t="shared" si="66"/>
        <v>6.2872648440776847E-6</v>
      </c>
      <c r="F2131" s="30">
        <f t="shared" si="67"/>
        <v>8.5170558955595235E-2</v>
      </c>
    </row>
    <row r="2132" spans="1:6">
      <c r="A2132" s="28">
        <v>44135</v>
      </c>
      <c r="B2132" s="30">
        <v>13780.99</v>
      </c>
      <c r="C2132" s="30">
        <v>6.25</v>
      </c>
      <c r="D2132" s="31">
        <v>19997335994446</v>
      </c>
      <c r="E2132" s="30">
        <f t="shared" si="66"/>
        <v>6.2872648440776847E-6</v>
      </c>
      <c r="F2132" s="30">
        <f t="shared" si="67"/>
        <v>8.6644733943586127E-2</v>
      </c>
    </row>
    <row r="2133" spans="1:6">
      <c r="A2133" s="28">
        <v>44136</v>
      </c>
      <c r="B2133" s="30">
        <v>13737.11</v>
      </c>
      <c r="C2133" s="30">
        <v>6.25</v>
      </c>
      <c r="D2133" s="31">
        <v>19997335994446</v>
      </c>
      <c r="E2133" s="30">
        <f t="shared" si="66"/>
        <v>6.2872648440776847E-6</v>
      </c>
      <c r="F2133" s="30">
        <f t="shared" si="67"/>
        <v>8.6368848762228001E-2</v>
      </c>
    </row>
    <row r="2134" spans="1:6">
      <c r="A2134" s="28">
        <v>44137</v>
      </c>
      <c r="B2134" s="30">
        <v>13550.49</v>
      </c>
      <c r="C2134" s="30">
        <v>6.25</v>
      </c>
      <c r="D2134" s="31">
        <v>19997335994446</v>
      </c>
      <c r="E2134" s="30">
        <f t="shared" si="66"/>
        <v>6.2872648440776847E-6</v>
      </c>
      <c r="F2134" s="30">
        <f t="shared" si="67"/>
        <v>8.5195519397026229E-2</v>
      </c>
    </row>
    <row r="2135" spans="1:6">
      <c r="A2135" s="28">
        <v>44138</v>
      </c>
      <c r="B2135" s="30">
        <v>13950.3</v>
      </c>
      <c r="C2135" s="30">
        <v>6.25</v>
      </c>
      <c r="D2135" s="31">
        <v>16787779609932</v>
      </c>
      <c r="E2135" s="30">
        <f t="shared" si="66"/>
        <v>7.4892898581242977E-6</v>
      </c>
      <c r="F2135" s="30">
        <f t="shared" si="67"/>
        <v>0.10447784030779138</v>
      </c>
    </row>
    <row r="2136" spans="1:6">
      <c r="A2136" s="28">
        <v>44139</v>
      </c>
      <c r="B2136" s="30">
        <v>14133.71</v>
      </c>
      <c r="C2136" s="30">
        <v>6.25</v>
      </c>
      <c r="D2136" s="31">
        <v>16787779609932</v>
      </c>
      <c r="E2136" s="30">
        <f t="shared" si="66"/>
        <v>7.4892898581242977E-6</v>
      </c>
      <c r="F2136" s="30">
        <f t="shared" si="67"/>
        <v>0.10585145096066996</v>
      </c>
    </row>
    <row r="2137" spans="1:6">
      <c r="A2137" s="28">
        <v>44140</v>
      </c>
      <c r="B2137" s="30">
        <v>15579.85</v>
      </c>
      <c r="C2137" s="30">
        <v>6.25</v>
      </c>
      <c r="D2137" s="31">
        <v>16787779609932</v>
      </c>
      <c r="E2137" s="30">
        <f t="shared" si="66"/>
        <v>7.4892898581242977E-6</v>
      </c>
      <c r="F2137" s="30">
        <f t="shared" si="67"/>
        <v>0.11668201259609784</v>
      </c>
    </row>
    <row r="2138" spans="1:6">
      <c r="A2138" s="28">
        <v>44141</v>
      </c>
      <c r="B2138" s="30">
        <v>15565.88</v>
      </c>
      <c r="C2138" s="30">
        <v>6.25</v>
      </c>
      <c r="D2138" s="31">
        <v>16787779609932</v>
      </c>
      <c r="E2138" s="30">
        <f t="shared" si="66"/>
        <v>7.4892898581242977E-6</v>
      </c>
      <c r="F2138" s="30">
        <f t="shared" si="67"/>
        <v>0.11657738721677983</v>
      </c>
    </row>
    <row r="2139" spans="1:6">
      <c r="A2139" s="28">
        <v>44142</v>
      </c>
      <c r="B2139" s="30">
        <v>14833.75</v>
      </c>
      <c r="C2139" s="30">
        <v>6.25</v>
      </c>
      <c r="D2139" s="31">
        <v>16787779609932</v>
      </c>
      <c r="E2139" s="30">
        <f t="shared" si="66"/>
        <v>7.4892898581242977E-6</v>
      </c>
      <c r="F2139" s="30">
        <f t="shared" si="67"/>
        <v>0.1110942534329513</v>
      </c>
    </row>
    <row r="2140" spans="1:6">
      <c r="A2140" s="28">
        <v>44143</v>
      </c>
      <c r="B2140" s="30">
        <v>15479.57</v>
      </c>
      <c r="C2140" s="30">
        <v>6.25</v>
      </c>
      <c r="D2140" s="31">
        <v>16787779609932</v>
      </c>
      <c r="E2140" s="30">
        <f t="shared" si="66"/>
        <v>7.4892898581242977E-6</v>
      </c>
      <c r="F2140" s="30">
        <f t="shared" si="67"/>
        <v>0.11593098660912514</v>
      </c>
    </row>
    <row r="2141" spans="1:6">
      <c r="A2141" s="28">
        <v>44144</v>
      </c>
      <c r="B2141" s="30">
        <v>15332.32</v>
      </c>
      <c r="C2141" s="30">
        <v>6.25</v>
      </c>
      <c r="D2141" s="31">
        <v>16787779609932</v>
      </c>
      <c r="E2141" s="30">
        <f t="shared" si="66"/>
        <v>7.4892898581242977E-6</v>
      </c>
      <c r="F2141" s="30">
        <f t="shared" si="67"/>
        <v>0.11482818867751633</v>
      </c>
    </row>
    <row r="2142" spans="1:6">
      <c r="A2142" s="28">
        <v>44145</v>
      </c>
      <c r="B2142" s="30">
        <v>15290.9</v>
      </c>
      <c r="C2142" s="30">
        <v>6.25</v>
      </c>
      <c r="D2142" s="31">
        <v>16787779609932</v>
      </c>
      <c r="E2142" s="30">
        <f t="shared" si="66"/>
        <v>7.4892898581242977E-6</v>
      </c>
      <c r="F2142" s="30">
        <f t="shared" si="67"/>
        <v>0.11451798229159282</v>
      </c>
    </row>
    <row r="2143" spans="1:6">
      <c r="A2143" s="28">
        <v>44146</v>
      </c>
      <c r="B2143" s="30">
        <v>15701.34</v>
      </c>
      <c r="C2143" s="30">
        <v>6.25</v>
      </c>
      <c r="D2143" s="31">
        <v>16787779609932</v>
      </c>
      <c r="E2143" s="30">
        <f t="shared" si="66"/>
        <v>7.4892898581242977E-6</v>
      </c>
      <c r="F2143" s="30">
        <f t="shared" si="67"/>
        <v>0.11759188642096136</v>
      </c>
    </row>
    <row r="2144" spans="1:6">
      <c r="A2144" s="28">
        <v>44147</v>
      </c>
      <c r="B2144" s="30">
        <v>16276.34</v>
      </c>
      <c r="C2144" s="30">
        <v>6.25</v>
      </c>
      <c r="D2144" s="31">
        <v>16787779609932</v>
      </c>
      <c r="E2144" s="30">
        <f t="shared" si="66"/>
        <v>7.4892898581242977E-6</v>
      </c>
      <c r="F2144" s="30">
        <f t="shared" si="67"/>
        <v>0.12189822808938283</v>
      </c>
    </row>
    <row r="2145" spans="1:6">
      <c r="A2145" s="28">
        <v>44148</v>
      </c>
      <c r="B2145" s="30">
        <v>16317.81</v>
      </c>
      <c r="C2145" s="30">
        <v>6.25</v>
      </c>
      <c r="D2145" s="31">
        <v>16787779609932</v>
      </c>
      <c r="E2145" s="30">
        <f t="shared" si="66"/>
        <v>7.4892898581242977E-6</v>
      </c>
      <c r="F2145" s="30">
        <f t="shared" si="67"/>
        <v>0.12220880893979924</v>
      </c>
    </row>
    <row r="2146" spans="1:6">
      <c r="A2146" s="28">
        <v>44149</v>
      </c>
      <c r="B2146" s="30">
        <v>16068.14</v>
      </c>
      <c r="C2146" s="30">
        <v>6.25</v>
      </c>
      <c r="D2146" s="31">
        <v>16787779609932</v>
      </c>
      <c r="E2146" s="30">
        <f t="shared" si="66"/>
        <v>7.4892898581242977E-6</v>
      </c>
      <c r="F2146" s="30">
        <f t="shared" si="67"/>
        <v>0.12033895794092135</v>
      </c>
    </row>
    <row r="2147" spans="1:6">
      <c r="A2147" s="28">
        <v>44150</v>
      </c>
      <c r="B2147" s="30">
        <v>15955.59</v>
      </c>
      <c r="C2147" s="30">
        <v>6.25</v>
      </c>
      <c r="D2147" s="31">
        <v>16787779609932</v>
      </c>
      <c r="E2147" s="30">
        <f t="shared" si="66"/>
        <v>7.4892898581242977E-6</v>
      </c>
      <c r="F2147" s="30">
        <f t="shared" si="67"/>
        <v>0.11949603836738946</v>
      </c>
    </row>
    <row r="2148" spans="1:6">
      <c r="A2148" s="28">
        <v>44151</v>
      </c>
      <c r="B2148" s="30">
        <v>16716.11</v>
      </c>
      <c r="C2148" s="30">
        <v>6.25</v>
      </c>
      <c r="D2148" s="31">
        <v>16787779609932</v>
      </c>
      <c r="E2148" s="30">
        <f t="shared" si="66"/>
        <v>7.4892898581242977E-6</v>
      </c>
      <c r="F2148" s="30">
        <f t="shared" si="67"/>
        <v>0.12519179309029016</v>
      </c>
    </row>
    <row r="2149" spans="1:6">
      <c r="A2149" s="28">
        <v>44152</v>
      </c>
      <c r="B2149" s="30">
        <v>17645.41</v>
      </c>
      <c r="C2149" s="30">
        <v>6.25</v>
      </c>
      <c r="D2149" s="31">
        <v>17596801059571</v>
      </c>
      <c r="E2149" s="30">
        <f t="shared" si="66"/>
        <v>7.1449661303470344E-6</v>
      </c>
      <c r="F2149" s="30">
        <f t="shared" si="67"/>
        <v>0.12607585680608685</v>
      </c>
    </row>
    <row r="2150" spans="1:6">
      <c r="A2150" s="28">
        <v>44153</v>
      </c>
      <c r="B2150" s="30">
        <v>17804.009999999998</v>
      </c>
      <c r="C2150" s="30">
        <v>6.25</v>
      </c>
      <c r="D2150" s="31">
        <v>17596801059571</v>
      </c>
      <c r="E2150" s="30">
        <f t="shared" si="66"/>
        <v>7.1449661303470344E-6</v>
      </c>
      <c r="F2150" s="30">
        <f t="shared" si="67"/>
        <v>0.1272090484343599</v>
      </c>
    </row>
    <row r="2151" spans="1:6">
      <c r="A2151" s="28">
        <v>44154</v>
      </c>
      <c r="B2151" s="30">
        <v>17817.09</v>
      </c>
      <c r="C2151" s="30">
        <v>6.25</v>
      </c>
      <c r="D2151" s="31">
        <v>17596801059571</v>
      </c>
      <c r="E2151" s="30">
        <f t="shared" si="66"/>
        <v>7.1449661303470344E-6</v>
      </c>
      <c r="F2151" s="30">
        <f t="shared" si="67"/>
        <v>0.12730250459134484</v>
      </c>
    </row>
    <row r="2152" spans="1:6">
      <c r="A2152" s="28">
        <v>44155</v>
      </c>
      <c r="B2152" s="30">
        <v>18621.310000000001</v>
      </c>
      <c r="C2152" s="30">
        <v>6.25</v>
      </c>
      <c r="D2152" s="31">
        <v>17596801059571</v>
      </c>
      <c r="E2152" s="30">
        <f t="shared" si="66"/>
        <v>7.1449661303470344E-6</v>
      </c>
      <c r="F2152" s="30">
        <f t="shared" si="67"/>
        <v>0.13304862925269254</v>
      </c>
    </row>
    <row r="2153" spans="1:6">
      <c r="A2153" s="28">
        <v>44156</v>
      </c>
      <c r="B2153" s="30">
        <v>18642.23</v>
      </c>
      <c r="C2153" s="30">
        <v>6.25</v>
      </c>
      <c r="D2153" s="31">
        <v>17596801059571</v>
      </c>
      <c r="E2153" s="30">
        <f t="shared" si="66"/>
        <v>7.1449661303470344E-6</v>
      </c>
      <c r="F2153" s="30">
        <f t="shared" si="67"/>
        <v>0.13319810194413939</v>
      </c>
    </row>
    <row r="2154" spans="1:6">
      <c r="A2154" s="28">
        <v>44157</v>
      </c>
      <c r="B2154" s="30">
        <v>18370</v>
      </c>
      <c r="C2154" s="30">
        <v>6.25</v>
      </c>
      <c r="D2154" s="31">
        <v>17596801059571</v>
      </c>
      <c r="E2154" s="30">
        <f t="shared" si="66"/>
        <v>7.1449661303470344E-6</v>
      </c>
      <c r="F2154" s="30">
        <f t="shared" si="67"/>
        <v>0.13125302781447501</v>
      </c>
    </row>
    <row r="2155" spans="1:6">
      <c r="A2155" s="28">
        <v>44158</v>
      </c>
      <c r="B2155" s="30">
        <v>18364.12</v>
      </c>
      <c r="C2155" s="30">
        <v>6.25</v>
      </c>
      <c r="D2155" s="31">
        <v>17596801059571</v>
      </c>
      <c r="E2155" s="30">
        <f t="shared" si="66"/>
        <v>7.1449661303470344E-6</v>
      </c>
      <c r="F2155" s="30">
        <f t="shared" si="67"/>
        <v>0.13121101541362856</v>
      </c>
    </row>
    <row r="2156" spans="1:6">
      <c r="A2156" s="28">
        <v>44159</v>
      </c>
      <c r="B2156" s="30">
        <v>19107.46</v>
      </c>
      <c r="C2156" s="30">
        <v>6.25</v>
      </c>
      <c r="D2156" s="31">
        <v>17596801059571</v>
      </c>
      <c r="E2156" s="30">
        <f t="shared" si="66"/>
        <v>7.1449661303470344E-6</v>
      </c>
      <c r="F2156" s="30">
        <f t="shared" si="67"/>
        <v>0.13652215453696073</v>
      </c>
    </row>
    <row r="2157" spans="1:6">
      <c r="A2157" s="28">
        <v>44160</v>
      </c>
      <c r="B2157" s="30">
        <v>18732.12</v>
      </c>
      <c r="C2157" s="30">
        <v>6.25</v>
      </c>
      <c r="D2157" s="31">
        <v>17596801059571</v>
      </c>
      <c r="E2157" s="30">
        <f t="shared" si="66"/>
        <v>7.1449661303470344E-6</v>
      </c>
      <c r="F2157" s="30">
        <f t="shared" si="67"/>
        <v>0.13384036294959628</v>
      </c>
    </row>
    <row r="2158" spans="1:6">
      <c r="A2158" s="28">
        <v>44161</v>
      </c>
      <c r="B2158" s="30">
        <v>17150.62</v>
      </c>
      <c r="C2158" s="30">
        <v>6.25</v>
      </c>
      <c r="D2158" s="31">
        <v>17596801059571</v>
      </c>
      <c r="E2158" s="30">
        <f t="shared" si="66"/>
        <v>7.1449661303470344E-6</v>
      </c>
      <c r="F2158" s="30">
        <f t="shared" si="67"/>
        <v>0.12254059901445245</v>
      </c>
    </row>
    <row r="2159" spans="1:6">
      <c r="A2159" s="28">
        <v>44162</v>
      </c>
      <c r="B2159" s="30">
        <v>17108.400000000001</v>
      </c>
      <c r="C2159" s="30">
        <v>6.25</v>
      </c>
      <c r="D2159" s="31">
        <v>17596801059571</v>
      </c>
      <c r="E2159" s="30">
        <f t="shared" si="66"/>
        <v>7.1449661303470344E-6</v>
      </c>
      <c r="F2159" s="30">
        <f t="shared" si="67"/>
        <v>0.12223893854442922</v>
      </c>
    </row>
    <row r="2160" spans="1:6">
      <c r="A2160" s="28">
        <v>44163</v>
      </c>
      <c r="B2160" s="30">
        <v>17717.419999999998</v>
      </c>
      <c r="C2160" s="30">
        <v>6.25</v>
      </c>
      <c r="D2160" s="31">
        <v>17596801059571</v>
      </c>
      <c r="E2160" s="30">
        <f t="shared" si="66"/>
        <v>7.1449661303470344E-6</v>
      </c>
      <c r="F2160" s="30">
        <f t="shared" si="67"/>
        <v>0.12659036581713315</v>
      </c>
    </row>
    <row r="2161" spans="1:6">
      <c r="A2161" s="28">
        <v>44164</v>
      </c>
      <c r="B2161" s="30">
        <v>18177.48</v>
      </c>
      <c r="C2161" s="30">
        <v>6.25</v>
      </c>
      <c r="D2161" s="31">
        <v>19157154724710</v>
      </c>
      <c r="E2161" s="30">
        <f t="shared" si="66"/>
        <v>6.5630073661678831E-6</v>
      </c>
      <c r="F2161" s="30">
        <f t="shared" si="67"/>
        <v>0.11929893513836937</v>
      </c>
    </row>
    <row r="2162" spans="1:6">
      <c r="A2162" s="28">
        <v>44165</v>
      </c>
      <c r="B2162" s="30">
        <v>19625.84</v>
      </c>
      <c r="C2162" s="30">
        <v>6.25</v>
      </c>
      <c r="D2162" s="31">
        <v>19157154724710</v>
      </c>
      <c r="E2162" s="30">
        <f t="shared" si="66"/>
        <v>6.5630073661678831E-6</v>
      </c>
      <c r="F2162" s="30">
        <f t="shared" si="67"/>
        <v>0.12880453248723228</v>
      </c>
    </row>
    <row r="2163" spans="1:6">
      <c r="A2163" s="28">
        <v>44166</v>
      </c>
      <c r="B2163" s="30">
        <v>18803</v>
      </c>
      <c r="C2163" s="30">
        <v>6.25</v>
      </c>
      <c r="D2163" s="31">
        <v>19157154724710</v>
      </c>
      <c r="E2163" s="30">
        <f t="shared" si="66"/>
        <v>6.5630073661678831E-6</v>
      </c>
      <c r="F2163" s="30">
        <f t="shared" si="67"/>
        <v>0.1234042275060547</v>
      </c>
    </row>
    <row r="2164" spans="1:6">
      <c r="A2164" s="28">
        <v>44167</v>
      </c>
      <c r="B2164" s="30">
        <v>19201.09</v>
      </c>
      <c r="C2164" s="30">
        <v>6.25</v>
      </c>
      <c r="D2164" s="31">
        <v>19157154724710</v>
      </c>
      <c r="E2164" s="30">
        <f t="shared" si="66"/>
        <v>6.5630073661678831E-6</v>
      </c>
      <c r="F2164" s="30">
        <f t="shared" si="67"/>
        <v>0.12601689510845249</v>
      </c>
    </row>
    <row r="2165" spans="1:6">
      <c r="A2165" s="28">
        <v>44168</v>
      </c>
      <c r="B2165" s="30">
        <v>19445.400000000001</v>
      </c>
      <c r="C2165" s="30">
        <v>6.25</v>
      </c>
      <c r="D2165" s="31">
        <v>19157154724710</v>
      </c>
      <c r="E2165" s="30">
        <f t="shared" si="66"/>
        <v>6.5630073661678831E-6</v>
      </c>
      <c r="F2165" s="30">
        <f t="shared" si="67"/>
        <v>0.12762030343808095</v>
      </c>
    </row>
    <row r="2166" spans="1:6">
      <c r="A2166" s="28">
        <v>44169</v>
      </c>
      <c r="B2166" s="30">
        <v>18699.77</v>
      </c>
      <c r="C2166" s="30">
        <v>6.25</v>
      </c>
      <c r="D2166" s="31">
        <v>19157154724710</v>
      </c>
      <c r="E2166" s="30">
        <f t="shared" si="66"/>
        <v>6.5630073661678831E-6</v>
      </c>
      <c r="F2166" s="30">
        <f t="shared" si="67"/>
        <v>0.12272672825564519</v>
      </c>
    </row>
    <row r="2167" spans="1:6">
      <c r="A2167" s="28">
        <v>44170</v>
      </c>
      <c r="B2167" s="30">
        <v>19154.23</v>
      </c>
      <c r="C2167" s="30">
        <v>6.25</v>
      </c>
      <c r="D2167" s="31">
        <v>19157154724710</v>
      </c>
      <c r="E2167" s="30">
        <f t="shared" si="66"/>
        <v>6.5630073661678831E-6</v>
      </c>
      <c r="F2167" s="30">
        <f t="shared" si="67"/>
        <v>0.12570935258327384</v>
      </c>
    </row>
    <row r="2168" spans="1:6">
      <c r="A2168" s="28">
        <v>44171</v>
      </c>
      <c r="B2168" s="30">
        <v>19345.12</v>
      </c>
      <c r="C2168" s="30">
        <v>6.25</v>
      </c>
      <c r="D2168" s="31">
        <v>19157154724710</v>
      </c>
      <c r="E2168" s="30">
        <f t="shared" si="66"/>
        <v>6.5630073661678831E-6</v>
      </c>
      <c r="F2168" s="30">
        <f t="shared" si="67"/>
        <v>0.12696216505940164</v>
      </c>
    </row>
    <row r="2169" spans="1:6">
      <c r="A2169" s="28">
        <v>44172</v>
      </c>
      <c r="B2169" s="30">
        <v>19191.63</v>
      </c>
      <c r="C2169" s="30">
        <v>6.25</v>
      </c>
      <c r="D2169" s="31">
        <v>19157154724710</v>
      </c>
      <c r="E2169" s="30">
        <f t="shared" si="66"/>
        <v>6.5630073661678831E-6</v>
      </c>
      <c r="F2169" s="30">
        <f t="shared" si="67"/>
        <v>0.12595480905876855</v>
      </c>
    </row>
    <row r="2170" spans="1:6">
      <c r="A2170" s="28">
        <v>44173</v>
      </c>
      <c r="B2170" s="30">
        <v>18321.14</v>
      </c>
      <c r="C2170" s="30">
        <v>6.25</v>
      </c>
      <c r="D2170" s="31">
        <v>19157154724710</v>
      </c>
      <c r="E2170" s="30">
        <f t="shared" si="66"/>
        <v>6.5630073661678831E-6</v>
      </c>
      <c r="F2170" s="30">
        <f t="shared" si="67"/>
        <v>0.12024177677659305</v>
      </c>
    </row>
    <row r="2171" spans="1:6">
      <c r="A2171" s="28">
        <v>44174</v>
      </c>
      <c r="B2171" s="30">
        <v>18553.919999999998</v>
      </c>
      <c r="C2171" s="30">
        <v>6.25</v>
      </c>
      <c r="D2171" s="31">
        <v>19157154724710</v>
      </c>
      <c r="E2171" s="30">
        <f t="shared" si="66"/>
        <v>6.5630073661678831E-6</v>
      </c>
      <c r="F2171" s="30">
        <f t="shared" si="67"/>
        <v>0.1217695136312896</v>
      </c>
    </row>
    <row r="2172" spans="1:6">
      <c r="A2172" s="28">
        <v>44175</v>
      </c>
      <c r="B2172" s="30">
        <v>18264.990000000002</v>
      </c>
      <c r="C2172" s="30">
        <v>6.25</v>
      </c>
      <c r="D2172" s="31">
        <v>19157154724710</v>
      </c>
      <c r="E2172" s="30">
        <f t="shared" si="66"/>
        <v>6.5630073661678831E-6</v>
      </c>
      <c r="F2172" s="30">
        <f t="shared" si="67"/>
        <v>0.11987326391298274</v>
      </c>
    </row>
    <row r="2173" spans="1:6">
      <c r="A2173" s="28">
        <v>44176</v>
      </c>
      <c r="B2173" s="30">
        <v>18058.900000000001</v>
      </c>
      <c r="C2173" s="30">
        <v>6.25</v>
      </c>
      <c r="D2173" s="31">
        <v>19157154724710</v>
      </c>
      <c r="E2173" s="30">
        <f t="shared" si="66"/>
        <v>6.5630073661678831E-6</v>
      </c>
      <c r="F2173" s="30">
        <f t="shared" si="67"/>
        <v>0.1185206937248892</v>
      </c>
    </row>
    <row r="2174" spans="1:6">
      <c r="A2174" s="28">
        <v>44177</v>
      </c>
      <c r="B2174" s="30">
        <v>18803.66</v>
      </c>
      <c r="C2174" s="30">
        <v>6.25</v>
      </c>
      <c r="D2174" s="31">
        <v>19157154724710</v>
      </c>
      <c r="E2174" s="30">
        <f t="shared" si="66"/>
        <v>6.5630073661678831E-6</v>
      </c>
      <c r="F2174" s="30">
        <f t="shared" si="67"/>
        <v>0.12340855909091637</v>
      </c>
    </row>
    <row r="2175" spans="1:6">
      <c r="A2175" s="28">
        <v>44178</v>
      </c>
      <c r="B2175" s="30">
        <v>19142.38</v>
      </c>
      <c r="C2175" s="30">
        <v>6.25</v>
      </c>
      <c r="D2175" s="31">
        <v>19157154724710</v>
      </c>
      <c r="E2175" s="30">
        <f t="shared" si="66"/>
        <v>6.5630073661678831E-6</v>
      </c>
      <c r="F2175" s="30">
        <f t="shared" si="67"/>
        <v>0.12563158094598476</v>
      </c>
    </row>
    <row r="2176" spans="1:6">
      <c r="A2176" s="28">
        <v>44179</v>
      </c>
      <c r="B2176" s="30">
        <v>19246.64</v>
      </c>
      <c r="C2176" s="30">
        <v>6.25</v>
      </c>
      <c r="D2176" s="31">
        <v>18670168558399</v>
      </c>
      <c r="E2176" s="30">
        <f t="shared" si="66"/>
        <v>6.7341945617587424E-6</v>
      </c>
      <c r="F2176" s="30">
        <f t="shared" si="67"/>
        <v>0.12961061842012828</v>
      </c>
    </row>
    <row r="2177" spans="1:6">
      <c r="A2177" s="28">
        <v>44180</v>
      </c>
      <c r="B2177" s="30">
        <v>19417.080000000002</v>
      </c>
      <c r="C2177" s="30">
        <v>6.25</v>
      </c>
      <c r="D2177" s="31">
        <v>18670168558399</v>
      </c>
      <c r="E2177" s="30">
        <f t="shared" si="66"/>
        <v>6.7341945617587424E-6</v>
      </c>
      <c r="F2177" s="30">
        <f t="shared" si="67"/>
        <v>0.13075839454123445</v>
      </c>
    </row>
    <row r="2178" spans="1:6">
      <c r="A2178" s="28">
        <v>44181</v>
      </c>
      <c r="B2178" s="30">
        <v>21310.6</v>
      </c>
      <c r="C2178" s="30">
        <v>6.25</v>
      </c>
      <c r="D2178" s="31">
        <v>18670168558399</v>
      </c>
      <c r="E2178" s="30">
        <f t="shared" ref="E2178:E2193" si="68">1000000000000*C2178*24*60*60/(D2178*POWER(2,32))</f>
        <v>6.7341945617587424E-6</v>
      </c>
      <c r="F2178" s="30">
        <f t="shared" ref="F2178:F2193" si="69">E2178*B2178</f>
        <v>0.14350972662781586</v>
      </c>
    </row>
    <row r="2179" spans="1:6">
      <c r="A2179" s="28">
        <v>44182</v>
      </c>
      <c r="B2179" s="30">
        <v>22805.16</v>
      </c>
      <c r="C2179" s="30">
        <v>6.25</v>
      </c>
      <c r="D2179" s="31">
        <v>18670168558399</v>
      </c>
      <c r="E2179" s="30">
        <f t="shared" si="68"/>
        <v>6.7341945617587424E-6</v>
      </c>
      <c r="F2179" s="30">
        <f t="shared" si="69"/>
        <v>0.153574384452038</v>
      </c>
    </row>
    <row r="2180" spans="1:6">
      <c r="A2180" s="28">
        <v>44183</v>
      </c>
      <c r="B2180" s="30">
        <v>23137.96</v>
      </c>
      <c r="C2180" s="30">
        <v>6.25</v>
      </c>
      <c r="D2180" s="31">
        <v>18670168558399</v>
      </c>
      <c r="E2180" s="30">
        <f t="shared" si="68"/>
        <v>6.7341945617587424E-6</v>
      </c>
      <c r="F2180" s="30">
        <f t="shared" si="69"/>
        <v>0.15581552440219129</v>
      </c>
    </row>
    <row r="2181" spans="1:6">
      <c r="A2181" s="28">
        <v>44184</v>
      </c>
      <c r="B2181" s="30">
        <v>23869.83</v>
      </c>
      <c r="C2181" s="30">
        <v>6.25</v>
      </c>
      <c r="D2181" s="31">
        <v>18670168558399</v>
      </c>
      <c r="E2181" s="30">
        <f t="shared" si="68"/>
        <v>6.7341945617587424E-6</v>
      </c>
      <c r="F2181" s="30">
        <f t="shared" si="69"/>
        <v>0.16074407937610569</v>
      </c>
    </row>
    <row r="2182" spans="1:6">
      <c r="A2182" s="28">
        <v>44185</v>
      </c>
      <c r="B2182" s="30">
        <v>23477.3</v>
      </c>
      <c r="C2182" s="30">
        <v>6.25</v>
      </c>
      <c r="D2182" s="31">
        <v>18670168558399</v>
      </c>
      <c r="E2182" s="30">
        <f t="shared" si="68"/>
        <v>6.7341945617587424E-6</v>
      </c>
      <c r="F2182" s="30">
        <f t="shared" si="69"/>
        <v>0.15810070598477852</v>
      </c>
    </row>
    <row r="2183" spans="1:6">
      <c r="A2183" s="28">
        <v>44186</v>
      </c>
      <c r="B2183" s="30">
        <v>22803.08</v>
      </c>
      <c r="C2183" s="30">
        <v>6.25</v>
      </c>
      <c r="D2183" s="31">
        <v>18670168558399</v>
      </c>
      <c r="E2183" s="30">
        <f t="shared" si="68"/>
        <v>6.7341945617587424E-6</v>
      </c>
      <c r="F2183" s="30">
        <f t="shared" si="69"/>
        <v>0.15356037732734956</v>
      </c>
    </row>
    <row r="2184" spans="1:6">
      <c r="A2184" s="28">
        <v>44187</v>
      </c>
      <c r="B2184" s="30">
        <v>23783.03</v>
      </c>
      <c r="C2184" s="30">
        <v>6.25</v>
      </c>
      <c r="D2184" s="31">
        <v>18670168558399</v>
      </c>
      <c r="E2184" s="30">
        <f t="shared" si="68"/>
        <v>6.7341945617587424E-6</v>
      </c>
      <c r="F2184" s="30">
        <f t="shared" si="69"/>
        <v>0.16015955128814502</v>
      </c>
    </row>
    <row r="2185" spans="1:6">
      <c r="A2185" s="28">
        <v>44188</v>
      </c>
      <c r="B2185" s="30">
        <v>23241.34</v>
      </c>
      <c r="C2185" s="30">
        <v>6.25</v>
      </c>
      <c r="D2185" s="31">
        <v>18670168558399</v>
      </c>
      <c r="E2185" s="30">
        <f t="shared" si="68"/>
        <v>6.7341945617587424E-6</v>
      </c>
      <c r="F2185" s="30">
        <f t="shared" si="69"/>
        <v>0.15651170543598594</v>
      </c>
    </row>
    <row r="2186" spans="1:6">
      <c r="A2186" s="28">
        <v>44189</v>
      </c>
      <c r="B2186" s="30">
        <v>23735.95</v>
      </c>
      <c r="C2186" s="30">
        <v>6.25</v>
      </c>
      <c r="D2186" s="31">
        <v>18670168558399</v>
      </c>
      <c r="E2186" s="30">
        <f t="shared" si="68"/>
        <v>6.7341945617587424E-6</v>
      </c>
      <c r="F2186" s="30">
        <f t="shared" si="69"/>
        <v>0.15984250540817743</v>
      </c>
    </row>
    <row r="2187" spans="1:6">
      <c r="A2187" s="28">
        <v>44190</v>
      </c>
      <c r="B2187" s="30">
        <v>24664.79</v>
      </c>
      <c r="C2187" s="30">
        <v>6.25</v>
      </c>
      <c r="D2187" s="31">
        <v>18670168558399</v>
      </c>
      <c r="E2187" s="30">
        <f t="shared" si="68"/>
        <v>6.7341945617587424E-6</v>
      </c>
      <c r="F2187" s="30">
        <f t="shared" si="69"/>
        <v>0.16609749468492141</v>
      </c>
    </row>
    <row r="2188" spans="1:6">
      <c r="A2188" s="28">
        <v>44191</v>
      </c>
      <c r="B2188" s="30">
        <v>26437.040000000001</v>
      </c>
      <c r="C2188" s="30">
        <v>6.25</v>
      </c>
      <c r="D2188" s="31">
        <v>18670168558399</v>
      </c>
      <c r="E2188" s="30">
        <f t="shared" si="68"/>
        <v>6.7341945617587424E-6</v>
      </c>
      <c r="F2188" s="30">
        <f t="shared" si="69"/>
        <v>0.17803217099699833</v>
      </c>
    </row>
    <row r="2189" spans="1:6">
      <c r="A2189" s="28">
        <v>44192</v>
      </c>
      <c r="B2189" s="30">
        <v>26272.29</v>
      </c>
      <c r="C2189" s="30">
        <v>6.25</v>
      </c>
      <c r="D2189" s="31">
        <v>18670168558399</v>
      </c>
      <c r="E2189" s="30">
        <f t="shared" si="68"/>
        <v>6.7341945617587424E-6</v>
      </c>
      <c r="F2189" s="30">
        <f t="shared" si="69"/>
        <v>0.1769227124429486</v>
      </c>
    </row>
    <row r="2190" spans="1:6">
      <c r="A2190" s="28">
        <v>44193</v>
      </c>
      <c r="B2190" s="30">
        <v>27084.81</v>
      </c>
      <c r="C2190" s="30">
        <v>6.25</v>
      </c>
      <c r="D2190" s="31">
        <v>18599593048299</v>
      </c>
      <c r="E2190" s="30">
        <f t="shared" si="68"/>
        <v>6.7597472292324122E-6</v>
      </c>
      <c r="F2190" s="30">
        <f t="shared" si="69"/>
        <v>0.18308646935178635</v>
      </c>
    </row>
    <row r="2191" spans="1:6">
      <c r="A2191" s="28">
        <v>44194</v>
      </c>
      <c r="B2191" s="30">
        <v>27362.44</v>
      </c>
      <c r="C2191" s="30">
        <v>6.25</v>
      </c>
      <c r="D2191" s="31">
        <v>18599593048299</v>
      </c>
      <c r="E2191" s="30">
        <f t="shared" si="68"/>
        <v>6.7597472292324122E-6</v>
      </c>
      <c r="F2191" s="30">
        <f t="shared" si="69"/>
        <v>0.18496317797503811</v>
      </c>
    </row>
    <row r="2192" spans="1:6">
      <c r="A2192" s="28">
        <v>44195</v>
      </c>
      <c r="B2192" s="30">
        <v>28840.95</v>
      </c>
      <c r="C2192" s="30">
        <v>6.25</v>
      </c>
      <c r="D2192" s="31">
        <v>18599593048299</v>
      </c>
      <c r="E2192" s="30">
        <f t="shared" si="68"/>
        <v>6.7597472292324122E-6</v>
      </c>
      <c r="F2192" s="30">
        <f t="shared" si="69"/>
        <v>0.19495753185093054</v>
      </c>
    </row>
    <row r="2193" spans="1:6">
      <c r="A2193" s="28">
        <v>44196</v>
      </c>
      <c r="B2193" s="30">
        <v>29001.72</v>
      </c>
      <c r="C2193" s="30">
        <v>6.25</v>
      </c>
      <c r="D2193" s="31">
        <v>18599593048299</v>
      </c>
      <c r="E2193" s="30">
        <f t="shared" si="68"/>
        <v>6.7597472292324122E-6</v>
      </c>
      <c r="F2193" s="30">
        <f t="shared" si="69"/>
        <v>0.19604429641297424</v>
      </c>
    </row>
  </sheetData>
  <phoneticPr fontId="9" type="noConversion"/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9CBD2-EECB-4B4D-8D39-C8DB0C160646}">
  <sheetPr>
    <tabColor rgb="FFFFC000"/>
  </sheetPr>
  <dimension ref="A1:AB745"/>
  <sheetViews>
    <sheetView tabSelected="1" zoomScale="70" zoomScaleNormal="70" workbookViewId="0">
      <pane xSplit="10" ySplit="145" topLeftCell="K146" activePane="bottomRight" state="frozen"/>
      <selection pane="topRight" activeCell="K1" sqref="K1"/>
      <selection pane="bottomLeft" activeCell="A146" sqref="A146"/>
      <selection pane="bottomRight" activeCell="W4" sqref="W4"/>
    </sheetView>
  </sheetViews>
  <sheetFormatPr baseColWidth="10" defaultColWidth="8.83203125" defaultRowHeight="14"/>
  <cols>
    <col min="1" max="1" width="16.5" customWidth="1"/>
    <col min="2" max="3" width="13.1640625" customWidth="1"/>
    <col min="4" max="4" width="8.6640625" customWidth="1"/>
    <col min="5" max="5" width="12" customWidth="1"/>
    <col min="7" max="7" width="29.83203125" customWidth="1"/>
    <col min="8" max="8" width="17.83203125" customWidth="1"/>
    <col min="11" max="11" width="10.83203125" customWidth="1"/>
    <col min="12" max="12" width="11.1640625" customWidth="1"/>
    <col min="13" max="13" width="13.33203125" customWidth="1"/>
    <col min="18" max="18" width="0" hidden="1" customWidth="1"/>
  </cols>
  <sheetData>
    <row r="1" spans="1:28">
      <c r="A1" s="207" t="s">
        <v>319</v>
      </c>
      <c r="B1" s="26"/>
      <c r="C1" s="155" t="s">
        <v>78</v>
      </c>
    </row>
    <row r="3" spans="1:28" ht="13.75" customHeight="1">
      <c r="K3" s="34" t="s">
        <v>227</v>
      </c>
      <c r="L3" s="34" t="s">
        <v>228</v>
      </c>
      <c r="M3" s="34" t="s">
        <v>229</v>
      </c>
    </row>
    <row r="4" spans="1:28">
      <c r="A4" s="34" t="s">
        <v>274</v>
      </c>
      <c r="B4" s="154" t="s">
        <v>278</v>
      </c>
      <c r="C4" s="154" t="s">
        <v>320</v>
      </c>
      <c r="D4" s="34" t="s">
        <v>321</v>
      </c>
      <c r="E4" s="154" t="s">
        <v>282</v>
      </c>
      <c r="F4" s="34" t="s">
        <v>322</v>
      </c>
      <c r="G4" s="34" t="s">
        <v>323</v>
      </c>
      <c r="H4" t="str">
        <f>'C-MDP in China'!C2</f>
        <v>Miners' income</v>
      </c>
      <c r="I4" t="str">
        <f>'C-MDP in China'!D2</f>
        <v>Hash</v>
      </c>
      <c r="J4" t="str">
        <f>'C-MDP in China'!E2</f>
        <v>Hash</v>
      </c>
      <c r="K4" s="34" t="s">
        <v>324</v>
      </c>
      <c r="L4" s="34" t="s">
        <v>325</v>
      </c>
      <c r="M4" s="34" t="s">
        <v>326</v>
      </c>
      <c r="N4" t="str">
        <f>'C-MDP in China'!F2</f>
        <v>Estimated number of miners</v>
      </c>
      <c r="O4" t="str">
        <f>'C-MDP in China'!G2</f>
        <v>Electricity Power</v>
      </c>
      <c r="P4" s="34" t="s">
        <v>328</v>
      </c>
      <c r="Q4" s="34" t="s">
        <v>327</v>
      </c>
      <c r="R4">
        <f>'C-MDP in China'!J2</f>
        <v>0.06</v>
      </c>
      <c r="S4" s="161">
        <f>'C-MDP in China'!K2</f>
        <v>0.06</v>
      </c>
      <c r="T4" s="161">
        <f>'C-MDP in China'!L2</f>
        <v>4.2857142857142858E-2</v>
      </c>
      <c r="U4" s="161">
        <f>'C-MDP in China'!M2</f>
        <v>0.03</v>
      </c>
      <c r="V4" t="str">
        <f>'C-MDP in China'!N2</f>
        <v>Depreciation cost</v>
      </c>
      <c r="W4" s="161" t="str">
        <f>'C-MDP in China'!P2</f>
        <v>Total Cost</v>
      </c>
      <c r="X4" s="161" t="str">
        <f>'C-MDP in China'!Q2</f>
        <v>Profits</v>
      </c>
      <c r="Y4" s="161" t="str">
        <f>'C-MDP in China'!S2</f>
        <v>Profit margin</v>
      </c>
      <c r="Z4" t="str">
        <f>'C-MDP in China'!T2</f>
        <v>Carbon Emissions</v>
      </c>
      <c r="AA4" t="str">
        <f>'C-MDP in China'!U2</f>
        <v>MDP</v>
      </c>
      <c r="AB4" t="str">
        <f>'C-MDP in China'!V2</f>
        <v>C/MDP (Kg)</v>
      </c>
    </row>
    <row r="5" spans="1:28" hidden="1">
      <c r="A5" s="14">
        <v>42005</v>
      </c>
      <c r="B5">
        <v>0.30990933380000002</v>
      </c>
      <c r="C5" s="153" t="e">
        <f>#REF!*B5</f>
        <v>#REF!</v>
      </c>
      <c r="D5" s="153"/>
      <c r="E5" s="153"/>
      <c r="F5" s="153"/>
      <c r="G5">
        <f>VLOOKUP(A5,[1]Sheet1!$A$1:$F$2193,6)</f>
        <v>3.8887074439356599</v>
      </c>
      <c r="H5" t="str">
        <f>'C-MDP in China'!C5</f>
        <v>miners-revenue</v>
      </c>
      <c r="I5">
        <f>'C-MDP in China'!D5</f>
        <v>0</v>
      </c>
      <c r="J5" t="str">
        <f>'C-MDP in China'!E5</f>
        <v>Hash</v>
      </c>
      <c r="N5">
        <f>'C-MDP in China'!F5</f>
        <v>0</v>
      </c>
      <c r="O5">
        <f>'C-MDP in China'!G5</f>
        <v>0</v>
      </c>
      <c r="P5">
        <f>'C-MDP in China'!H5</f>
        <v>0</v>
      </c>
      <c r="Q5">
        <f>'C-MDP in China'!I5</f>
        <v>0.10960714285714286</v>
      </c>
      <c r="R5">
        <f>'C-MDP in China'!J5</f>
        <v>0</v>
      </c>
      <c r="S5">
        <f>'C-MDP in China'!K5</f>
        <v>0</v>
      </c>
      <c r="T5">
        <f>'C-MDP in China'!L5</f>
        <v>0</v>
      </c>
      <c r="U5">
        <f>'C-MDP in China'!M5</f>
        <v>0</v>
      </c>
      <c r="V5">
        <f>'C-MDP in China'!N5</f>
        <v>0</v>
      </c>
      <c r="W5">
        <f>'C-MDP in China'!P5</f>
        <v>0</v>
      </c>
      <c r="X5">
        <f>'C-MDP in China'!Q5</f>
        <v>0</v>
      </c>
      <c r="Y5">
        <f>'C-MDP in China'!S5</f>
        <v>0</v>
      </c>
      <c r="Z5">
        <f>'C-MDP in China'!T5</f>
        <v>0.71099999999999997</v>
      </c>
      <c r="AA5">
        <f>'C-MDP in China'!U5</f>
        <v>0</v>
      </c>
      <c r="AB5">
        <f>'C-MDP in China'!V5</f>
        <v>0</v>
      </c>
    </row>
    <row r="6" spans="1:28" hidden="1">
      <c r="A6" s="15">
        <v>42008</v>
      </c>
      <c r="B6">
        <v>0.318714726</v>
      </c>
      <c r="C6" s="153" t="e">
        <f>#REF!*B6</f>
        <v>#REF!</v>
      </c>
      <c r="D6" s="153"/>
      <c r="E6" s="153"/>
      <c r="F6" s="153"/>
      <c r="G6">
        <f>VLOOKUP(A6,[1]Sheet1!$A$1:$F$2193,6)</f>
        <v>3.2693604031433599</v>
      </c>
      <c r="H6">
        <f>'C-MDP in China'!C6</f>
        <v>0</v>
      </c>
      <c r="I6" t="e">
        <f>'C-MDP in China'!D6</f>
        <v>#VALUE!</v>
      </c>
      <c r="J6" t="e">
        <f>'C-MDP in China'!E6</f>
        <v>#VALUE!</v>
      </c>
      <c r="N6" t="e">
        <f>'C-MDP in China'!F6</f>
        <v>#VALUE!</v>
      </c>
      <c r="O6" t="e">
        <f>'C-MDP in China'!G6</f>
        <v>#VALUE!</v>
      </c>
      <c r="P6" t="e">
        <f>'C-MDP in China'!H6</f>
        <v>#VALUE!</v>
      </c>
      <c r="Q6" t="e">
        <f>'C-MDP in China'!I6</f>
        <v>#VALUE!</v>
      </c>
      <c r="R6" t="e">
        <f>'C-MDP in China'!J6</f>
        <v>#VALUE!</v>
      </c>
      <c r="S6" t="e">
        <f>'C-MDP in China'!K6</f>
        <v>#VALUE!</v>
      </c>
      <c r="T6" t="e">
        <f>'C-MDP in China'!L6</f>
        <v>#VALUE!</v>
      </c>
      <c r="U6" t="e">
        <f>'C-MDP in China'!M6</f>
        <v>#VALUE!</v>
      </c>
      <c r="V6" t="e">
        <f>'C-MDP in China'!N6</f>
        <v>#VALUE!</v>
      </c>
      <c r="W6" t="e">
        <f>'C-MDP in China'!P6</f>
        <v>#VALUE!</v>
      </c>
      <c r="X6">
        <f>'C-MDP in China'!Q6</f>
        <v>0</v>
      </c>
      <c r="Y6" t="e">
        <f>'C-MDP in China'!S6</f>
        <v>#VALUE!</v>
      </c>
      <c r="Z6">
        <f>'C-MDP in China'!T6</f>
        <v>0</v>
      </c>
      <c r="AA6">
        <f>'C-MDP in China'!U6</f>
        <v>0</v>
      </c>
      <c r="AB6">
        <f>'C-MDP in China'!V6</f>
        <v>0</v>
      </c>
    </row>
    <row r="7" spans="1:28" hidden="1">
      <c r="A7" s="15">
        <v>42011</v>
      </c>
      <c r="B7">
        <v>0.32345985980000003</v>
      </c>
      <c r="C7" s="153" t="e">
        <f>#REF!*B7</f>
        <v>#REF!</v>
      </c>
      <c r="D7" s="153"/>
      <c r="E7" s="153"/>
      <c r="F7" s="153"/>
      <c r="G7">
        <f>VLOOKUP(A7,[1]Sheet1!$A$1:$F$2193,6)</f>
        <v>3.6423298299061999</v>
      </c>
      <c r="H7">
        <f>'C-MDP in China'!C7</f>
        <v>0</v>
      </c>
      <c r="I7" t="e">
        <f>'C-MDP in China'!D7</f>
        <v>#VALUE!</v>
      </c>
      <c r="J7" t="e">
        <f>'C-MDP in China'!E7</f>
        <v>#VALUE!</v>
      </c>
      <c r="N7" t="e">
        <f>'C-MDP in China'!F7</f>
        <v>#VALUE!</v>
      </c>
      <c r="O7" t="e">
        <f>'C-MDP in China'!G7</f>
        <v>#VALUE!</v>
      </c>
      <c r="P7" t="e">
        <f>'C-MDP in China'!H7</f>
        <v>#VALUE!</v>
      </c>
      <c r="Q7" t="e">
        <f>'C-MDP in China'!I7</f>
        <v>#VALUE!</v>
      </c>
      <c r="R7" t="e">
        <f>'C-MDP in China'!J7</f>
        <v>#VALUE!</v>
      </c>
      <c r="S7" t="e">
        <f>'C-MDP in China'!K7</f>
        <v>#VALUE!</v>
      </c>
      <c r="T7" t="e">
        <f>'C-MDP in China'!L7</f>
        <v>#VALUE!</v>
      </c>
      <c r="U7" t="e">
        <f>'C-MDP in China'!M7</f>
        <v>#VALUE!</v>
      </c>
      <c r="V7" t="e">
        <f>'C-MDP in China'!N7</f>
        <v>#VALUE!</v>
      </c>
      <c r="W7" t="e">
        <f>'C-MDP in China'!P7</f>
        <v>#VALUE!</v>
      </c>
      <c r="X7">
        <f>'C-MDP in China'!Q7</f>
        <v>0</v>
      </c>
      <c r="Y7" t="e">
        <f>'C-MDP in China'!S7</f>
        <v>#VALUE!</v>
      </c>
      <c r="Z7">
        <f>'C-MDP in China'!T7</f>
        <v>0</v>
      </c>
      <c r="AA7">
        <f>'C-MDP in China'!U7</f>
        <v>0</v>
      </c>
      <c r="AB7">
        <f>'C-MDP in China'!V7</f>
        <v>0</v>
      </c>
    </row>
    <row r="8" spans="1:28" hidden="1">
      <c r="A8" s="15">
        <v>42014</v>
      </c>
      <c r="B8">
        <v>0.31689422420000002</v>
      </c>
      <c r="C8" s="153" t="e">
        <f>#REF!*B8</f>
        <v>#REF!</v>
      </c>
      <c r="D8" s="153"/>
      <c r="E8" s="153"/>
      <c r="F8" s="153"/>
      <c r="G8">
        <f>VLOOKUP(A8,[1]Sheet1!$A$1:$F$2193,6)</f>
        <v>3.4005308053890899</v>
      </c>
      <c r="H8">
        <f>'C-MDP in China'!C8</f>
        <v>0</v>
      </c>
      <c r="I8" t="e">
        <f>'C-MDP in China'!D8</f>
        <v>#VALUE!</v>
      </c>
      <c r="J8" t="e">
        <f>'C-MDP in China'!E8</f>
        <v>#VALUE!</v>
      </c>
      <c r="N8" t="e">
        <f>'C-MDP in China'!F8</f>
        <v>#VALUE!</v>
      </c>
      <c r="O8" t="e">
        <f>'C-MDP in China'!G8</f>
        <v>#VALUE!</v>
      </c>
      <c r="P8" t="e">
        <f>'C-MDP in China'!H8</f>
        <v>#VALUE!</v>
      </c>
      <c r="Q8" t="e">
        <f>'C-MDP in China'!I8</f>
        <v>#VALUE!</v>
      </c>
      <c r="R8" t="e">
        <f>'C-MDP in China'!J8</f>
        <v>#VALUE!</v>
      </c>
      <c r="S8" t="e">
        <f>'C-MDP in China'!K8</f>
        <v>#VALUE!</v>
      </c>
      <c r="T8" t="e">
        <f>'C-MDP in China'!L8</f>
        <v>#VALUE!</v>
      </c>
      <c r="U8" t="e">
        <f>'C-MDP in China'!M8</f>
        <v>#VALUE!</v>
      </c>
      <c r="V8" t="e">
        <f>'C-MDP in China'!N8</f>
        <v>#VALUE!</v>
      </c>
      <c r="W8" t="e">
        <f>'C-MDP in China'!P8</f>
        <v>#VALUE!</v>
      </c>
      <c r="X8">
        <f>'C-MDP in China'!Q8</f>
        <v>0</v>
      </c>
      <c r="Y8" t="e">
        <f>'C-MDP in China'!S8</f>
        <v>#VALUE!</v>
      </c>
      <c r="Z8">
        <f>'C-MDP in China'!T8</f>
        <v>0</v>
      </c>
      <c r="AA8">
        <f>'C-MDP in China'!U8</f>
        <v>0</v>
      </c>
      <c r="AB8">
        <f>'C-MDP in China'!V8</f>
        <v>0</v>
      </c>
    </row>
    <row r="9" spans="1:28" hidden="1">
      <c r="A9" s="15">
        <v>42017</v>
      </c>
      <c r="B9">
        <v>0.302463704</v>
      </c>
      <c r="C9" s="153" t="e">
        <f>#REF!*B9</f>
        <v>#REF!</v>
      </c>
      <c r="D9" s="153"/>
      <c r="E9" s="153"/>
      <c r="F9" s="153"/>
      <c r="G9">
        <f>VLOOKUP(A9,[1]Sheet1!$A$1:$F$2193,6)</f>
        <v>2.5832136814563</v>
      </c>
      <c r="H9">
        <f>'C-MDP in China'!C9</f>
        <v>0</v>
      </c>
      <c r="I9" t="e">
        <f>'C-MDP in China'!D9</f>
        <v>#VALUE!</v>
      </c>
      <c r="J9" t="e">
        <f>'C-MDP in China'!E9</f>
        <v>#VALUE!</v>
      </c>
      <c r="N9" t="e">
        <f>'C-MDP in China'!F9</f>
        <v>#VALUE!</v>
      </c>
      <c r="O9" t="e">
        <f>'C-MDP in China'!G9</f>
        <v>#VALUE!</v>
      </c>
      <c r="P9" t="e">
        <f>'C-MDP in China'!H9</f>
        <v>#VALUE!</v>
      </c>
      <c r="Q9" t="e">
        <f>'C-MDP in China'!I9</f>
        <v>#VALUE!</v>
      </c>
      <c r="R9" t="e">
        <f>'C-MDP in China'!J9</f>
        <v>#VALUE!</v>
      </c>
      <c r="S9" t="e">
        <f>'C-MDP in China'!K9</f>
        <v>#VALUE!</v>
      </c>
      <c r="T9" t="e">
        <f>'C-MDP in China'!L9</f>
        <v>#VALUE!</v>
      </c>
      <c r="U9" t="e">
        <f>'C-MDP in China'!M9</f>
        <v>#VALUE!</v>
      </c>
      <c r="V9" t="e">
        <f>'C-MDP in China'!N9</f>
        <v>#VALUE!</v>
      </c>
      <c r="W9" t="e">
        <f>'C-MDP in China'!P9</f>
        <v>#VALUE!</v>
      </c>
      <c r="X9">
        <f>'C-MDP in China'!Q9</f>
        <v>0</v>
      </c>
      <c r="Y9" t="e">
        <f>'C-MDP in China'!S9</f>
        <v>#VALUE!</v>
      </c>
      <c r="Z9">
        <f>'C-MDP in China'!T9</f>
        <v>0</v>
      </c>
      <c r="AA9">
        <f>'C-MDP in China'!U9</f>
        <v>0</v>
      </c>
      <c r="AB9">
        <f>'C-MDP in China'!V9</f>
        <v>0</v>
      </c>
    </row>
    <row r="10" spans="1:28" hidden="1">
      <c r="A10" s="15">
        <v>42020</v>
      </c>
      <c r="B10">
        <v>0.29710157320000002</v>
      </c>
      <c r="C10" s="153" t="e">
        <f>#REF!*B10</f>
        <v>#REF!</v>
      </c>
      <c r="D10" s="153"/>
      <c r="E10" s="153"/>
      <c r="F10" s="153"/>
      <c r="G10">
        <f>VLOOKUP(A10,[1]Sheet1!$A$1:$F$2193,6)</f>
        <v>2.3800884048129598</v>
      </c>
      <c r="H10">
        <f>'C-MDP in China'!C10</f>
        <v>0</v>
      </c>
      <c r="I10" t="e">
        <f>'C-MDP in China'!D10</f>
        <v>#VALUE!</v>
      </c>
      <c r="J10" t="e">
        <f>'C-MDP in China'!E10</f>
        <v>#VALUE!</v>
      </c>
      <c r="N10" t="e">
        <f>'C-MDP in China'!F10</f>
        <v>#VALUE!</v>
      </c>
      <c r="O10" t="e">
        <f>'C-MDP in China'!G10</f>
        <v>#VALUE!</v>
      </c>
      <c r="P10" t="e">
        <f>'C-MDP in China'!H10</f>
        <v>#VALUE!</v>
      </c>
      <c r="Q10" t="e">
        <f>'C-MDP in China'!I10</f>
        <v>#VALUE!</v>
      </c>
      <c r="R10" t="e">
        <f>'C-MDP in China'!J10</f>
        <v>#VALUE!</v>
      </c>
      <c r="S10" t="e">
        <f>'C-MDP in China'!K10</f>
        <v>#VALUE!</v>
      </c>
      <c r="T10" t="e">
        <f>'C-MDP in China'!L10</f>
        <v>#VALUE!</v>
      </c>
      <c r="U10" t="e">
        <f>'C-MDP in China'!M10</f>
        <v>#VALUE!</v>
      </c>
      <c r="V10" t="e">
        <f>'C-MDP in China'!N10</f>
        <v>#VALUE!</v>
      </c>
      <c r="W10" t="e">
        <f>'C-MDP in China'!P10</f>
        <v>#VALUE!</v>
      </c>
      <c r="X10">
        <f>'C-MDP in China'!Q10</f>
        <v>0</v>
      </c>
      <c r="Y10" t="e">
        <f>'C-MDP in China'!S10</f>
        <v>#VALUE!</v>
      </c>
      <c r="Z10">
        <f>'C-MDP in China'!T10</f>
        <v>0</v>
      </c>
      <c r="AA10">
        <f>'C-MDP in China'!U10</f>
        <v>0</v>
      </c>
      <c r="AB10">
        <f>'C-MDP in China'!V10</f>
        <v>0</v>
      </c>
    </row>
    <row r="11" spans="1:28" hidden="1">
      <c r="A11" s="15">
        <v>42023</v>
      </c>
      <c r="B11">
        <v>0.30628822719999999</v>
      </c>
      <c r="C11" s="153" t="e">
        <f>#REF!*B11</f>
        <v>#REF!</v>
      </c>
      <c r="D11" s="153"/>
      <c r="E11" s="153"/>
      <c r="F11" s="153"/>
      <c r="G11">
        <f>VLOOKUP(A11,[1]Sheet1!$A$1:$F$2193,6)</f>
        <v>2.45740410695874</v>
      </c>
      <c r="H11">
        <f>'C-MDP in China'!C11</f>
        <v>0</v>
      </c>
      <c r="I11" t="e">
        <f>'C-MDP in China'!D11</f>
        <v>#VALUE!</v>
      </c>
      <c r="J11" t="e">
        <f>'C-MDP in China'!E11</f>
        <v>#VALUE!</v>
      </c>
      <c r="N11" t="e">
        <f>'C-MDP in China'!F11</f>
        <v>#VALUE!</v>
      </c>
      <c r="O11" t="e">
        <f>'C-MDP in China'!G11</f>
        <v>#VALUE!</v>
      </c>
      <c r="P11" t="e">
        <f>'C-MDP in China'!H11</f>
        <v>#VALUE!</v>
      </c>
      <c r="Q11" t="e">
        <f>'C-MDP in China'!I11</f>
        <v>#VALUE!</v>
      </c>
      <c r="R11" t="e">
        <f>'C-MDP in China'!J11</f>
        <v>#VALUE!</v>
      </c>
      <c r="S11" t="e">
        <f>'C-MDP in China'!K11</f>
        <v>#VALUE!</v>
      </c>
      <c r="T11" t="e">
        <f>'C-MDP in China'!L11</f>
        <v>#VALUE!</v>
      </c>
      <c r="U11" t="e">
        <f>'C-MDP in China'!M11</f>
        <v>#VALUE!</v>
      </c>
      <c r="V11" t="e">
        <f>'C-MDP in China'!N11</f>
        <v>#VALUE!</v>
      </c>
      <c r="W11" t="e">
        <f>'C-MDP in China'!P11</f>
        <v>#VALUE!</v>
      </c>
      <c r="X11">
        <f>'C-MDP in China'!Q11</f>
        <v>0</v>
      </c>
      <c r="Y11" t="e">
        <f>'C-MDP in China'!S11</f>
        <v>#VALUE!</v>
      </c>
      <c r="Z11">
        <f>'C-MDP in China'!T11</f>
        <v>0</v>
      </c>
      <c r="AA11">
        <f>'C-MDP in China'!U11</f>
        <v>0</v>
      </c>
      <c r="AB11">
        <f>'C-MDP in China'!V11</f>
        <v>0</v>
      </c>
    </row>
    <row r="12" spans="1:28" hidden="1">
      <c r="A12" s="15">
        <v>42026</v>
      </c>
      <c r="B12">
        <v>0.31226331099999999</v>
      </c>
      <c r="C12" s="153" t="e">
        <f>#REF!*B12</f>
        <v>#REF!</v>
      </c>
      <c r="D12" s="153"/>
      <c r="E12" s="153"/>
      <c r="F12" s="153"/>
      <c r="G12">
        <f>VLOOKUP(A12,[1]Sheet1!$A$1:$F$2193,6)</f>
        <v>2.6695647984978099</v>
      </c>
      <c r="H12">
        <f>'C-MDP in China'!C12</f>
        <v>0</v>
      </c>
      <c r="I12" t="e">
        <f>'C-MDP in China'!D12</f>
        <v>#VALUE!</v>
      </c>
      <c r="J12" t="e">
        <f>'C-MDP in China'!E12</f>
        <v>#VALUE!</v>
      </c>
      <c r="N12" t="e">
        <f>'C-MDP in China'!F12</f>
        <v>#VALUE!</v>
      </c>
      <c r="O12" t="e">
        <f>'C-MDP in China'!G12</f>
        <v>#VALUE!</v>
      </c>
      <c r="P12" t="e">
        <f>'C-MDP in China'!H12</f>
        <v>#VALUE!</v>
      </c>
      <c r="Q12" t="e">
        <f>'C-MDP in China'!I12</f>
        <v>#VALUE!</v>
      </c>
      <c r="R12" t="e">
        <f>'C-MDP in China'!J12</f>
        <v>#VALUE!</v>
      </c>
      <c r="S12" t="e">
        <f>'C-MDP in China'!K12</f>
        <v>#VALUE!</v>
      </c>
      <c r="T12" t="e">
        <f>'C-MDP in China'!L12</f>
        <v>#VALUE!</v>
      </c>
      <c r="U12" t="e">
        <f>'C-MDP in China'!M12</f>
        <v>#VALUE!</v>
      </c>
      <c r="V12" t="e">
        <f>'C-MDP in China'!N12</f>
        <v>#VALUE!</v>
      </c>
      <c r="W12" t="e">
        <f>'C-MDP in China'!P12</f>
        <v>#VALUE!</v>
      </c>
      <c r="X12">
        <f>'C-MDP in China'!Q12</f>
        <v>0</v>
      </c>
      <c r="Y12" t="e">
        <f>'C-MDP in China'!S12</f>
        <v>#VALUE!</v>
      </c>
      <c r="Z12">
        <f>'C-MDP in China'!T12</f>
        <v>0</v>
      </c>
      <c r="AA12">
        <f>'C-MDP in China'!U12</f>
        <v>0</v>
      </c>
      <c r="AB12">
        <f>'C-MDP in China'!V12</f>
        <v>0</v>
      </c>
    </row>
    <row r="13" spans="1:28" hidden="1">
      <c r="A13" s="15">
        <v>42029</v>
      </c>
      <c r="B13">
        <v>0.30351993830000001</v>
      </c>
      <c r="C13" s="153" t="e">
        <f>#REF!*B13</f>
        <v>#REF!</v>
      </c>
      <c r="D13" s="153"/>
      <c r="E13" s="153"/>
      <c r="F13" s="153"/>
      <c r="G13">
        <f>VLOOKUP(A13,[1]Sheet1!$A$1:$F$2193,6)</f>
        <v>2.9018550219564898</v>
      </c>
      <c r="H13">
        <f>'C-MDP in China'!C13</f>
        <v>0</v>
      </c>
      <c r="I13" t="e">
        <f>'C-MDP in China'!D13</f>
        <v>#VALUE!</v>
      </c>
      <c r="J13" t="e">
        <f>'C-MDP in China'!E13</f>
        <v>#VALUE!</v>
      </c>
      <c r="N13" t="e">
        <f>'C-MDP in China'!F13</f>
        <v>#VALUE!</v>
      </c>
      <c r="O13" t="e">
        <f>'C-MDP in China'!G13</f>
        <v>#VALUE!</v>
      </c>
      <c r="P13" t="e">
        <f>'C-MDP in China'!H13</f>
        <v>#VALUE!</v>
      </c>
      <c r="Q13" t="e">
        <f>'C-MDP in China'!I13</f>
        <v>#VALUE!</v>
      </c>
      <c r="R13" t="e">
        <f>'C-MDP in China'!J13</f>
        <v>#VALUE!</v>
      </c>
      <c r="S13" t="e">
        <f>'C-MDP in China'!K13</f>
        <v>#VALUE!</v>
      </c>
      <c r="T13" t="e">
        <f>'C-MDP in China'!L13</f>
        <v>#VALUE!</v>
      </c>
      <c r="U13" t="e">
        <f>'C-MDP in China'!M13</f>
        <v>#VALUE!</v>
      </c>
      <c r="V13" t="e">
        <f>'C-MDP in China'!N13</f>
        <v>#VALUE!</v>
      </c>
      <c r="W13" t="e">
        <f>'C-MDP in China'!P13</f>
        <v>#VALUE!</v>
      </c>
      <c r="X13">
        <f>'C-MDP in China'!Q13</f>
        <v>0</v>
      </c>
      <c r="Y13" t="e">
        <f>'C-MDP in China'!S13</f>
        <v>#VALUE!</v>
      </c>
      <c r="Z13">
        <f>'C-MDP in China'!T13</f>
        <v>0</v>
      </c>
      <c r="AA13">
        <f>'C-MDP in China'!U13</f>
        <v>0</v>
      </c>
      <c r="AB13">
        <f>'C-MDP in China'!V13</f>
        <v>0</v>
      </c>
    </row>
    <row r="14" spans="1:28" hidden="1">
      <c r="A14" s="15">
        <v>42032</v>
      </c>
      <c r="B14">
        <v>0.2825982964</v>
      </c>
      <c r="C14" s="153" t="e">
        <f>#REF!*B14</f>
        <v>#REF!</v>
      </c>
      <c r="D14" s="153"/>
      <c r="E14" s="153"/>
      <c r="F14" s="153"/>
      <c r="G14">
        <f>VLOOKUP(A14,[1]Sheet1!$A$1:$F$2193,6)</f>
        <v>2.8502172771735901</v>
      </c>
      <c r="H14">
        <f>'C-MDP in China'!C14</f>
        <v>0</v>
      </c>
      <c r="I14" t="e">
        <f>'C-MDP in China'!D14</f>
        <v>#VALUE!</v>
      </c>
      <c r="J14" t="e">
        <f>'C-MDP in China'!E14</f>
        <v>#VALUE!</v>
      </c>
      <c r="N14" t="e">
        <f>'C-MDP in China'!F14</f>
        <v>#VALUE!</v>
      </c>
      <c r="O14" t="e">
        <f>'C-MDP in China'!G14</f>
        <v>#VALUE!</v>
      </c>
      <c r="P14" t="e">
        <f>'C-MDP in China'!H14</f>
        <v>#VALUE!</v>
      </c>
      <c r="Q14" t="e">
        <f>'C-MDP in China'!I14</f>
        <v>#VALUE!</v>
      </c>
      <c r="R14" t="e">
        <f>'C-MDP in China'!J14</f>
        <v>#VALUE!</v>
      </c>
      <c r="S14" t="e">
        <f>'C-MDP in China'!K14</f>
        <v>#VALUE!</v>
      </c>
      <c r="T14" t="e">
        <f>'C-MDP in China'!L14</f>
        <v>#VALUE!</v>
      </c>
      <c r="U14" t="e">
        <f>'C-MDP in China'!M14</f>
        <v>#VALUE!</v>
      </c>
      <c r="V14" t="e">
        <f>'C-MDP in China'!N14</f>
        <v>#VALUE!</v>
      </c>
      <c r="W14" t="e">
        <f>'C-MDP in China'!P14</f>
        <v>#VALUE!</v>
      </c>
      <c r="X14">
        <f>'C-MDP in China'!Q14</f>
        <v>0</v>
      </c>
      <c r="Y14" t="e">
        <f>'C-MDP in China'!S14</f>
        <v>#VALUE!</v>
      </c>
      <c r="Z14">
        <f>'C-MDP in China'!T14</f>
        <v>0</v>
      </c>
      <c r="AA14">
        <f>'C-MDP in China'!U14</f>
        <v>0</v>
      </c>
      <c r="AB14">
        <f>'C-MDP in China'!V14</f>
        <v>0</v>
      </c>
    </row>
    <row r="15" spans="1:28" hidden="1">
      <c r="A15" s="15">
        <v>42035</v>
      </c>
      <c r="B15">
        <v>0.29692143840000002</v>
      </c>
      <c r="C15" s="153" t="e">
        <f>#REF!*B15</f>
        <v>#REF!</v>
      </c>
      <c r="D15" s="153"/>
      <c r="E15" s="153"/>
      <c r="F15" s="153"/>
      <c r="G15">
        <f>VLOOKUP(A15,[1]Sheet1!$A$1:$F$2193,6)</f>
        <v>2.6497723444665402</v>
      </c>
      <c r="H15">
        <f>'C-MDP in China'!C15</f>
        <v>0</v>
      </c>
      <c r="I15" t="e">
        <f>'C-MDP in China'!D15</f>
        <v>#VALUE!</v>
      </c>
      <c r="J15" t="e">
        <f>'C-MDP in China'!E15</f>
        <v>#VALUE!</v>
      </c>
      <c r="N15" t="e">
        <f>'C-MDP in China'!F15</f>
        <v>#VALUE!</v>
      </c>
      <c r="O15" t="e">
        <f>'C-MDP in China'!G15</f>
        <v>#VALUE!</v>
      </c>
      <c r="P15" t="e">
        <f>'C-MDP in China'!H15</f>
        <v>#VALUE!</v>
      </c>
      <c r="Q15" t="e">
        <f>'C-MDP in China'!I15</f>
        <v>#VALUE!</v>
      </c>
      <c r="R15" t="e">
        <f>'C-MDP in China'!J15</f>
        <v>#VALUE!</v>
      </c>
      <c r="S15" t="e">
        <f>'C-MDP in China'!K15</f>
        <v>#VALUE!</v>
      </c>
      <c r="T15" t="e">
        <f>'C-MDP in China'!L15</f>
        <v>#VALUE!</v>
      </c>
      <c r="U15" t="e">
        <f>'C-MDP in China'!M15</f>
        <v>#VALUE!</v>
      </c>
      <c r="V15" t="e">
        <f>'C-MDP in China'!N15</f>
        <v>#VALUE!</v>
      </c>
      <c r="W15" t="e">
        <f>'C-MDP in China'!P15</f>
        <v>#VALUE!</v>
      </c>
      <c r="X15">
        <f>'C-MDP in China'!Q15</f>
        <v>0</v>
      </c>
      <c r="Y15" t="e">
        <f>'C-MDP in China'!S15</f>
        <v>#VALUE!</v>
      </c>
      <c r="Z15">
        <f>'C-MDP in China'!T15</f>
        <v>0</v>
      </c>
      <c r="AA15">
        <f>'C-MDP in China'!U15</f>
        <v>0</v>
      </c>
      <c r="AB15">
        <f>'C-MDP in China'!V15</f>
        <v>0</v>
      </c>
    </row>
    <row r="16" spans="1:28" hidden="1">
      <c r="A16" s="15">
        <v>42038</v>
      </c>
      <c r="B16">
        <v>0.31706920150000001</v>
      </c>
      <c r="C16" s="153" t="e">
        <f>#REF!*B16</f>
        <v>#REF!</v>
      </c>
      <c r="D16" s="153"/>
      <c r="E16" s="153"/>
      <c r="F16" s="153"/>
      <c r="G16">
        <f>VLOOKUP(A16,[1]Sheet1!$A$1:$F$2193,6)</f>
        <v>2.7693081979532401</v>
      </c>
      <c r="H16">
        <f>'C-MDP in China'!C16</f>
        <v>0</v>
      </c>
      <c r="I16" t="e">
        <f>'C-MDP in China'!D16</f>
        <v>#VALUE!</v>
      </c>
      <c r="J16" t="e">
        <f>'C-MDP in China'!E16</f>
        <v>#VALUE!</v>
      </c>
      <c r="N16" t="e">
        <f>'C-MDP in China'!F16</f>
        <v>#VALUE!</v>
      </c>
      <c r="O16" t="e">
        <f>'C-MDP in China'!G16</f>
        <v>#VALUE!</v>
      </c>
      <c r="P16" t="e">
        <f>'C-MDP in China'!H16</f>
        <v>#VALUE!</v>
      </c>
      <c r="Q16" t="e">
        <f>'C-MDP in China'!I16</f>
        <v>#VALUE!</v>
      </c>
      <c r="R16" t="e">
        <f>'C-MDP in China'!J16</f>
        <v>#VALUE!</v>
      </c>
      <c r="S16" t="e">
        <f>'C-MDP in China'!K16</f>
        <v>#VALUE!</v>
      </c>
      <c r="T16" t="e">
        <f>'C-MDP in China'!L16</f>
        <v>#VALUE!</v>
      </c>
      <c r="U16" t="e">
        <f>'C-MDP in China'!M16</f>
        <v>#VALUE!</v>
      </c>
      <c r="V16" t="e">
        <f>'C-MDP in China'!N16</f>
        <v>#VALUE!</v>
      </c>
      <c r="W16" t="e">
        <f>'C-MDP in China'!P16</f>
        <v>#VALUE!</v>
      </c>
      <c r="X16">
        <f>'C-MDP in China'!Q16</f>
        <v>0</v>
      </c>
      <c r="Y16" t="e">
        <f>'C-MDP in China'!S16</f>
        <v>#VALUE!</v>
      </c>
      <c r="Z16">
        <f>'C-MDP in China'!T16</f>
        <v>0</v>
      </c>
      <c r="AA16">
        <f>'C-MDP in China'!U16</f>
        <v>0</v>
      </c>
      <c r="AB16">
        <f>'C-MDP in China'!V16</f>
        <v>0</v>
      </c>
    </row>
    <row r="17" spans="1:28" hidden="1">
      <c r="A17" s="15">
        <v>42041</v>
      </c>
      <c r="B17">
        <v>0.31566649829999999</v>
      </c>
      <c r="C17" s="153" t="e">
        <f>#REF!*B17</f>
        <v>#REF!</v>
      </c>
      <c r="D17" s="153"/>
      <c r="E17" s="153"/>
      <c r="F17" s="153"/>
      <c r="G17">
        <f>VLOOKUP(A17,[1]Sheet1!$A$1:$F$2193,6)</f>
        <v>2.7083826864921301</v>
      </c>
      <c r="H17">
        <f>'C-MDP in China'!C17</f>
        <v>0</v>
      </c>
      <c r="I17" t="e">
        <f>'C-MDP in China'!D17</f>
        <v>#VALUE!</v>
      </c>
      <c r="J17" t="e">
        <f>'C-MDP in China'!E17</f>
        <v>#VALUE!</v>
      </c>
      <c r="N17" t="e">
        <f>'C-MDP in China'!F17</f>
        <v>#VALUE!</v>
      </c>
      <c r="O17" t="e">
        <f>'C-MDP in China'!G17</f>
        <v>#VALUE!</v>
      </c>
      <c r="P17" t="e">
        <f>'C-MDP in China'!H17</f>
        <v>#VALUE!</v>
      </c>
      <c r="Q17" t="e">
        <f>'C-MDP in China'!I17</f>
        <v>#VALUE!</v>
      </c>
      <c r="R17" t="e">
        <f>'C-MDP in China'!J17</f>
        <v>#VALUE!</v>
      </c>
      <c r="S17" t="e">
        <f>'C-MDP in China'!K17</f>
        <v>#VALUE!</v>
      </c>
      <c r="T17" t="e">
        <f>'C-MDP in China'!L17</f>
        <v>#VALUE!</v>
      </c>
      <c r="U17" t="e">
        <f>'C-MDP in China'!M17</f>
        <v>#VALUE!</v>
      </c>
      <c r="V17" t="e">
        <f>'C-MDP in China'!N17</f>
        <v>#VALUE!</v>
      </c>
      <c r="W17" t="e">
        <f>'C-MDP in China'!P17</f>
        <v>#VALUE!</v>
      </c>
      <c r="X17">
        <f>'C-MDP in China'!Q17</f>
        <v>0</v>
      </c>
      <c r="Y17" t="e">
        <f>'C-MDP in China'!S17</f>
        <v>#VALUE!</v>
      </c>
      <c r="Z17">
        <f>'C-MDP in China'!T17</f>
        <v>0</v>
      </c>
      <c r="AA17">
        <f>'C-MDP in China'!U17</f>
        <v>0</v>
      </c>
      <c r="AB17">
        <f>'C-MDP in China'!V17</f>
        <v>0</v>
      </c>
    </row>
    <row r="18" spans="1:28" hidden="1">
      <c r="A18" s="15">
        <v>42044</v>
      </c>
      <c r="B18">
        <v>0.32445943690000001</v>
      </c>
      <c r="C18" s="153" t="e">
        <f>#REF!*B18</f>
        <v>#REF!</v>
      </c>
      <c r="D18" s="153"/>
      <c r="E18" s="153"/>
      <c r="F18" s="153"/>
      <c r="G18">
        <f>VLOOKUP(A18,[1]Sheet1!$A$1:$F$2193,6)</f>
        <v>2.4900552616552498</v>
      </c>
      <c r="H18">
        <f>'C-MDP in China'!C18</f>
        <v>0</v>
      </c>
      <c r="I18" t="e">
        <f>'C-MDP in China'!D18</f>
        <v>#VALUE!</v>
      </c>
      <c r="J18" t="e">
        <f>'C-MDP in China'!E18</f>
        <v>#VALUE!</v>
      </c>
      <c r="N18" t="e">
        <f>'C-MDP in China'!F18</f>
        <v>#VALUE!</v>
      </c>
      <c r="O18" t="e">
        <f>'C-MDP in China'!G18</f>
        <v>#VALUE!</v>
      </c>
      <c r="P18" t="e">
        <f>'C-MDP in China'!H18</f>
        <v>#VALUE!</v>
      </c>
      <c r="Q18" t="e">
        <f>'C-MDP in China'!I18</f>
        <v>#VALUE!</v>
      </c>
      <c r="R18" t="e">
        <f>'C-MDP in China'!J18</f>
        <v>#VALUE!</v>
      </c>
      <c r="S18" t="e">
        <f>'C-MDP in China'!K18</f>
        <v>#VALUE!</v>
      </c>
      <c r="T18" t="e">
        <f>'C-MDP in China'!L18</f>
        <v>#VALUE!</v>
      </c>
      <c r="U18" t="e">
        <f>'C-MDP in China'!M18</f>
        <v>#VALUE!</v>
      </c>
      <c r="V18" t="e">
        <f>'C-MDP in China'!N18</f>
        <v>#VALUE!</v>
      </c>
      <c r="W18" t="e">
        <f>'C-MDP in China'!P18</f>
        <v>#VALUE!</v>
      </c>
      <c r="X18">
        <f>'C-MDP in China'!Q18</f>
        <v>0</v>
      </c>
      <c r="Y18" t="e">
        <f>'C-MDP in China'!S18</f>
        <v>#VALUE!</v>
      </c>
      <c r="Z18">
        <f>'C-MDP in China'!T18</f>
        <v>0</v>
      </c>
      <c r="AA18">
        <f>'C-MDP in China'!U18</f>
        <v>0</v>
      </c>
      <c r="AB18">
        <f>'C-MDP in China'!V18</f>
        <v>0</v>
      </c>
    </row>
    <row r="19" spans="1:28" hidden="1">
      <c r="A19" s="15">
        <v>42047</v>
      </c>
      <c r="B19">
        <v>0.32578379470000002</v>
      </c>
      <c r="C19" s="153" t="e">
        <f>#REF!*B19</f>
        <v>#REF!</v>
      </c>
      <c r="D19" s="153"/>
      <c r="E19" s="153"/>
      <c r="F19" s="153"/>
      <c r="G19">
        <f>VLOOKUP(A19,[1]Sheet1!$A$1:$F$2193,6)</f>
        <v>2.5087213430769602</v>
      </c>
      <c r="H19">
        <f>'C-MDP in China'!C19</f>
        <v>0</v>
      </c>
      <c r="I19" t="e">
        <f>'C-MDP in China'!D19</f>
        <v>#VALUE!</v>
      </c>
      <c r="J19" t="e">
        <f>'C-MDP in China'!E19</f>
        <v>#VALUE!</v>
      </c>
      <c r="N19" t="e">
        <f>'C-MDP in China'!F19</f>
        <v>#VALUE!</v>
      </c>
      <c r="O19" t="e">
        <f>'C-MDP in China'!G19</f>
        <v>#VALUE!</v>
      </c>
      <c r="P19" t="e">
        <f>'C-MDP in China'!H19</f>
        <v>#VALUE!</v>
      </c>
      <c r="Q19" t="e">
        <f>'C-MDP in China'!I19</f>
        <v>#VALUE!</v>
      </c>
      <c r="R19" t="e">
        <f>'C-MDP in China'!J19</f>
        <v>#VALUE!</v>
      </c>
      <c r="S19" t="e">
        <f>'C-MDP in China'!K19</f>
        <v>#VALUE!</v>
      </c>
      <c r="T19" t="e">
        <f>'C-MDP in China'!L19</f>
        <v>#VALUE!</v>
      </c>
      <c r="U19" t="e">
        <f>'C-MDP in China'!M19</f>
        <v>#VALUE!</v>
      </c>
      <c r="V19" t="e">
        <f>'C-MDP in China'!N19</f>
        <v>#VALUE!</v>
      </c>
      <c r="W19" t="e">
        <f>'C-MDP in China'!P19</f>
        <v>#VALUE!</v>
      </c>
      <c r="X19">
        <f>'C-MDP in China'!Q19</f>
        <v>0</v>
      </c>
      <c r="Y19" t="e">
        <f>'C-MDP in China'!S19</f>
        <v>#VALUE!</v>
      </c>
      <c r="Z19">
        <f>'C-MDP in China'!T19</f>
        <v>0</v>
      </c>
      <c r="AA19">
        <f>'C-MDP in China'!U19</f>
        <v>0</v>
      </c>
      <c r="AB19">
        <f>'C-MDP in China'!V19</f>
        <v>0</v>
      </c>
    </row>
    <row r="20" spans="1:28" hidden="1">
      <c r="A20" s="15">
        <v>42050</v>
      </c>
      <c r="B20">
        <v>0.31870511699999998</v>
      </c>
      <c r="C20" s="153" t="e">
        <f>#REF!*B20</f>
        <v>#REF!</v>
      </c>
      <c r="D20" s="153"/>
      <c r="E20" s="153"/>
      <c r="F20" s="153"/>
      <c r="G20">
        <f>VLOOKUP(A20,[1]Sheet1!$A$1:$F$2193,6)</f>
        <v>2.6564662057238899</v>
      </c>
      <c r="H20">
        <f>'C-MDP in China'!C20</f>
        <v>0</v>
      </c>
      <c r="I20" t="e">
        <f>'C-MDP in China'!D20</f>
        <v>#VALUE!</v>
      </c>
      <c r="J20" t="e">
        <f>'C-MDP in China'!E20</f>
        <v>#VALUE!</v>
      </c>
      <c r="N20" t="e">
        <f>'C-MDP in China'!F20</f>
        <v>#VALUE!</v>
      </c>
      <c r="O20" t="e">
        <f>'C-MDP in China'!G20</f>
        <v>#VALUE!</v>
      </c>
      <c r="P20" t="e">
        <f>'C-MDP in China'!H20</f>
        <v>#VALUE!</v>
      </c>
      <c r="Q20" t="e">
        <f>'C-MDP in China'!I20</f>
        <v>#VALUE!</v>
      </c>
      <c r="R20" t="e">
        <f>'C-MDP in China'!J20</f>
        <v>#VALUE!</v>
      </c>
      <c r="S20" t="e">
        <f>'C-MDP in China'!K20</f>
        <v>#VALUE!</v>
      </c>
      <c r="T20" t="e">
        <f>'C-MDP in China'!L20</f>
        <v>#VALUE!</v>
      </c>
      <c r="U20" t="e">
        <f>'C-MDP in China'!M20</f>
        <v>#VALUE!</v>
      </c>
      <c r="V20" t="e">
        <f>'C-MDP in China'!N20</f>
        <v>#VALUE!</v>
      </c>
      <c r="W20" t="e">
        <f>'C-MDP in China'!P20</f>
        <v>#VALUE!</v>
      </c>
      <c r="X20">
        <f>'C-MDP in China'!Q20</f>
        <v>0</v>
      </c>
      <c r="Y20" t="e">
        <f>'C-MDP in China'!S20</f>
        <v>#VALUE!</v>
      </c>
      <c r="Z20">
        <f>'C-MDP in China'!T20</f>
        <v>0</v>
      </c>
      <c r="AA20">
        <f>'C-MDP in China'!U20</f>
        <v>0</v>
      </c>
      <c r="AB20">
        <f>'C-MDP in China'!V20</f>
        <v>0</v>
      </c>
    </row>
    <row r="21" spans="1:28" hidden="1">
      <c r="A21" s="15">
        <v>42053</v>
      </c>
      <c r="B21">
        <v>0.32485393499999998</v>
      </c>
      <c r="C21" s="153" t="e">
        <f>#REF!*B21</f>
        <v>#REF!</v>
      </c>
      <c r="D21" s="153"/>
      <c r="E21" s="153"/>
      <c r="F21" s="153"/>
      <c r="G21">
        <f>VLOOKUP(A21,[1]Sheet1!$A$1:$F$2193,6)</f>
        <v>2.67354849841891</v>
      </c>
      <c r="H21">
        <f>'C-MDP in China'!C21</f>
        <v>0</v>
      </c>
      <c r="I21" t="e">
        <f>'C-MDP in China'!D21</f>
        <v>#VALUE!</v>
      </c>
      <c r="J21" t="e">
        <f>'C-MDP in China'!E21</f>
        <v>#VALUE!</v>
      </c>
      <c r="N21" t="e">
        <f>'C-MDP in China'!F21</f>
        <v>#VALUE!</v>
      </c>
      <c r="O21" t="e">
        <f>'C-MDP in China'!G21</f>
        <v>#VALUE!</v>
      </c>
      <c r="P21" t="e">
        <f>'C-MDP in China'!H21</f>
        <v>#VALUE!</v>
      </c>
      <c r="Q21" t="e">
        <f>'C-MDP in China'!I21</f>
        <v>#VALUE!</v>
      </c>
      <c r="R21" t="e">
        <f>'C-MDP in China'!J21</f>
        <v>#VALUE!</v>
      </c>
      <c r="S21" t="e">
        <f>'C-MDP in China'!K21</f>
        <v>#VALUE!</v>
      </c>
      <c r="T21" t="e">
        <f>'C-MDP in China'!L21</f>
        <v>#VALUE!</v>
      </c>
      <c r="U21" t="e">
        <f>'C-MDP in China'!M21</f>
        <v>#VALUE!</v>
      </c>
      <c r="V21" t="e">
        <f>'C-MDP in China'!N21</f>
        <v>#VALUE!</v>
      </c>
      <c r="W21" t="e">
        <f>'C-MDP in China'!P21</f>
        <v>#VALUE!</v>
      </c>
      <c r="X21">
        <f>'C-MDP in China'!Q21</f>
        <v>0</v>
      </c>
      <c r="Y21" t="e">
        <f>'C-MDP in China'!S21</f>
        <v>#VALUE!</v>
      </c>
      <c r="Z21">
        <f>'C-MDP in China'!T21</f>
        <v>0</v>
      </c>
      <c r="AA21">
        <f>'C-MDP in China'!U21</f>
        <v>0</v>
      </c>
      <c r="AB21">
        <f>'C-MDP in China'!V21</f>
        <v>0</v>
      </c>
    </row>
    <row r="22" spans="1:28" hidden="1">
      <c r="A22" s="15">
        <v>42056</v>
      </c>
      <c r="B22">
        <v>0.33874467660000002</v>
      </c>
      <c r="C22" s="153" t="e">
        <f>#REF!*B22</f>
        <v>#REF!</v>
      </c>
      <c r="D22" s="153"/>
      <c r="E22" s="153"/>
      <c r="F22" s="153"/>
      <c r="G22">
        <f>VLOOKUP(A22,[1]Sheet1!$A$1:$F$2193,6)</f>
        <v>2.7663132666964598</v>
      </c>
      <c r="H22">
        <f>'C-MDP in China'!C22</f>
        <v>0</v>
      </c>
      <c r="I22" t="e">
        <f>'C-MDP in China'!D22</f>
        <v>#VALUE!</v>
      </c>
      <c r="J22" t="e">
        <f>'C-MDP in China'!E22</f>
        <v>#VALUE!</v>
      </c>
      <c r="N22" t="e">
        <f>'C-MDP in China'!F22</f>
        <v>#VALUE!</v>
      </c>
      <c r="O22" t="e">
        <f>'C-MDP in China'!G22</f>
        <v>#VALUE!</v>
      </c>
      <c r="P22" t="e">
        <f>'C-MDP in China'!H22</f>
        <v>#VALUE!</v>
      </c>
      <c r="Q22" t="e">
        <f>'C-MDP in China'!I22</f>
        <v>#VALUE!</v>
      </c>
      <c r="R22" t="e">
        <f>'C-MDP in China'!J22</f>
        <v>#VALUE!</v>
      </c>
      <c r="S22" t="e">
        <f>'C-MDP in China'!K22</f>
        <v>#VALUE!</v>
      </c>
      <c r="T22" t="e">
        <f>'C-MDP in China'!L22</f>
        <v>#VALUE!</v>
      </c>
      <c r="U22" t="e">
        <f>'C-MDP in China'!M22</f>
        <v>#VALUE!</v>
      </c>
      <c r="V22" t="e">
        <f>'C-MDP in China'!N22</f>
        <v>#VALUE!</v>
      </c>
      <c r="W22" t="e">
        <f>'C-MDP in China'!P22</f>
        <v>#VALUE!</v>
      </c>
      <c r="X22">
        <f>'C-MDP in China'!Q22</f>
        <v>0</v>
      </c>
      <c r="Y22" t="e">
        <f>'C-MDP in China'!S22</f>
        <v>#VALUE!</v>
      </c>
      <c r="Z22">
        <f>'C-MDP in China'!T22</f>
        <v>0</v>
      </c>
      <c r="AA22">
        <f>'C-MDP in China'!U22</f>
        <v>0</v>
      </c>
      <c r="AB22">
        <f>'C-MDP in China'!V22</f>
        <v>0</v>
      </c>
    </row>
    <row r="23" spans="1:28" hidden="1">
      <c r="A23" s="15">
        <v>42059</v>
      </c>
      <c r="B23">
        <v>0.34505865009999998</v>
      </c>
      <c r="C23" s="153" t="e">
        <f>#REF!*B23</f>
        <v>#REF!</v>
      </c>
      <c r="D23" s="153"/>
      <c r="E23" s="153"/>
      <c r="F23" s="153"/>
      <c r="G23">
        <f>VLOOKUP(A23,[1]Sheet1!$A$1:$F$2193,6)</f>
        <v>2.5718611506703999</v>
      </c>
      <c r="H23">
        <f>'C-MDP in China'!C23</f>
        <v>0</v>
      </c>
      <c r="I23" t="e">
        <f>'C-MDP in China'!D23</f>
        <v>#VALUE!</v>
      </c>
      <c r="J23" t="e">
        <f>'C-MDP in China'!E23</f>
        <v>#VALUE!</v>
      </c>
      <c r="N23" t="e">
        <f>'C-MDP in China'!F23</f>
        <v>#VALUE!</v>
      </c>
      <c r="O23" t="e">
        <f>'C-MDP in China'!G23</f>
        <v>#VALUE!</v>
      </c>
      <c r="P23" t="e">
        <f>'C-MDP in China'!H23</f>
        <v>#VALUE!</v>
      </c>
      <c r="Q23" t="e">
        <f>'C-MDP in China'!I23</f>
        <v>#VALUE!</v>
      </c>
      <c r="R23" t="e">
        <f>'C-MDP in China'!J23</f>
        <v>#VALUE!</v>
      </c>
      <c r="S23" t="e">
        <f>'C-MDP in China'!K23</f>
        <v>#VALUE!</v>
      </c>
      <c r="T23" t="e">
        <f>'C-MDP in China'!L23</f>
        <v>#VALUE!</v>
      </c>
      <c r="U23" t="e">
        <f>'C-MDP in China'!M23</f>
        <v>#VALUE!</v>
      </c>
      <c r="V23" t="e">
        <f>'C-MDP in China'!N23</f>
        <v>#VALUE!</v>
      </c>
      <c r="W23" t="e">
        <f>'C-MDP in China'!P23</f>
        <v>#VALUE!</v>
      </c>
      <c r="X23">
        <f>'C-MDP in China'!Q23</f>
        <v>0</v>
      </c>
      <c r="Y23" t="e">
        <f>'C-MDP in China'!S23</f>
        <v>#VALUE!</v>
      </c>
      <c r="Z23">
        <f>'C-MDP in China'!T23</f>
        <v>0</v>
      </c>
      <c r="AA23">
        <f>'C-MDP in China'!U23</f>
        <v>0</v>
      </c>
      <c r="AB23">
        <f>'C-MDP in China'!V23</f>
        <v>0</v>
      </c>
    </row>
    <row r="24" spans="1:28" hidden="1">
      <c r="A24" s="15">
        <v>42062</v>
      </c>
      <c r="B24">
        <v>0.33830585810000002</v>
      </c>
      <c r="C24" s="153" t="e">
        <f>#REF!*B24</f>
        <v>#REF!</v>
      </c>
      <c r="D24" s="153"/>
      <c r="E24" s="153"/>
      <c r="F24" s="153"/>
      <c r="G24">
        <f>VLOOKUP(A24,[1]Sheet1!$A$1:$F$2193,6)</f>
        <v>2.7344203563486098</v>
      </c>
      <c r="H24">
        <f>'C-MDP in China'!C24</f>
        <v>0</v>
      </c>
      <c r="I24" t="e">
        <f>'C-MDP in China'!D24</f>
        <v>#VALUE!</v>
      </c>
      <c r="J24" t="e">
        <f>'C-MDP in China'!E24</f>
        <v>#VALUE!</v>
      </c>
      <c r="N24" t="e">
        <f>'C-MDP in China'!F24</f>
        <v>#VALUE!</v>
      </c>
      <c r="O24" t="e">
        <f>'C-MDP in China'!G24</f>
        <v>#VALUE!</v>
      </c>
      <c r="P24" t="e">
        <f>'C-MDP in China'!H24</f>
        <v>#VALUE!</v>
      </c>
      <c r="Q24" t="e">
        <f>'C-MDP in China'!I24</f>
        <v>#VALUE!</v>
      </c>
      <c r="R24" t="e">
        <f>'C-MDP in China'!J24</f>
        <v>#VALUE!</v>
      </c>
      <c r="S24" t="e">
        <f>'C-MDP in China'!K24</f>
        <v>#VALUE!</v>
      </c>
      <c r="T24" t="e">
        <f>'C-MDP in China'!L24</f>
        <v>#VALUE!</v>
      </c>
      <c r="U24" t="e">
        <f>'C-MDP in China'!M24</f>
        <v>#VALUE!</v>
      </c>
      <c r="V24" t="e">
        <f>'C-MDP in China'!N24</f>
        <v>#VALUE!</v>
      </c>
      <c r="W24" t="e">
        <f>'C-MDP in China'!P24</f>
        <v>#VALUE!</v>
      </c>
      <c r="X24">
        <f>'C-MDP in China'!Q24</f>
        <v>0</v>
      </c>
      <c r="Y24" t="e">
        <f>'C-MDP in China'!S24</f>
        <v>#VALUE!</v>
      </c>
      <c r="Z24">
        <f>'C-MDP in China'!T24</f>
        <v>0</v>
      </c>
      <c r="AA24">
        <f>'C-MDP in China'!U24</f>
        <v>0</v>
      </c>
      <c r="AB24">
        <f>'C-MDP in China'!V24</f>
        <v>0</v>
      </c>
    </row>
    <row r="25" spans="1:28" hidden="1">
      <c r="A25" s="15">
        <v>42065</v>
      </c>
      <c r="B25">
        <v>0.33543642350000002</v>
      </c>
      <c r="C25" s="153" t="e">
        <f>#REF!*B25</f>
        <v>#REF!</v>
      </c>
      <c r="D25" s="153"/>
      <c r="E25" s="153"/>
      <c r="F25" s="153"/>
      <c r="G25">
        <f>VLOOKUP(A25,[1]Sheet1!$A$1:$F$2193,6)</f>
        <v>2.9696949124793002</v>
      </c>
      <c r="H25">
        <f>'C-MDP in China'!C25</f>
        <v>0</v>
      </c>
      <c r="I25" t="e">
        <f>'C-MDP in China'!D25</f>
        <v>#VALUE!</v>
      </c>
      <c r="J25" t="e">
        <f>'C-MDP in China'!E25</f>
        <v>#VALUE!</v>
      </c>
      <c r="N25" t="e">
        <f>'C-MDP in China'!F25</f>
        <v>#VALUE!</v>
      </c>
      <c r="O25" t="e">
        <f>'C-MDP in China'!G25</f>
        <v>#VALUE!</v>
      </c>
      <c r="P25" t="e">
        <f>'C-MDP in China'!H25</f>
        <v>#VALUE!</v>
      </c>
      <c r="Q25" t="e">
        <f>'C-MDP in China'!I25</f>
        <v>#VALUE!</v>
      </c>
      <c r="R25" t="e">
        <f>'C-MDP in China'!J25</f>
        <v>#VALUE!</v>
      </c>
      <c r="S25" t="e">
        <f>'C-MDP in China'!K25</f>
        <v>#VALUE!</v>
      </c>
      <c r="T25" t="e">
        <f>'C-MDP in China'!L25</f>
        <v>#VALUE!</v>
      </c>
      <c r="U25" t="e">
        <f>'C-MDP in China'!M25</f>
        <v>#VALUE!</v>
      </c>
      <c r="V25" t="e">
        <f>'C-MDP in China'!N25</f>
        <v>#VALUE!</v>
      </c>
      <c r="W25" t="e">
        <f>'C-MDP in China'!P25</f>
        <v>#VALUE!</v>
      </c>
      <c r="X25">
        <f>'C-MDP in China'!Q25</f>
        <v>0</v>
      </c>
      <c r="Y25" t="e">
        <f>'C-MDP in China'!S25</f>
        <v>#VALUE!</v>
      </c>
      <c r="Z25">
        <f>'C-MDP in China'!T25</f>
        <v>0</v>
      </c>
      <c r="AA25">
        <f>'C-MDP in China'!U25</f>
        <v>0</v>
      </c>
      <c r="AB25">
        <f>'C-MDP in China'!V25</f>
        <v>0</v>
      </c>
    </row>
    <row r="26" spans="1:28" hidden="1">
      <c r="A26" s="15">
        <v>42068</v>
      </c>
      <c r="B26">
        <v>0.34710935739999998</v>
      </c>
      <c r="C26" s="153" t="e">
        <f>#REF!*B26</f>
        <v>#REF!</v>
      </c>
      <c r="D26" s="153"/>
      <c r="E26" s="153"/>
      <c r="F26" s="153"/>
      <c r="G26">
        <f>VLOOKUP(A26,[1]Sheet1!$A$1:$F$2193,6)</f>
        <v>2.9751889611801601</v>
      </c>
      <c r="H26">
        <f>'C-MDP in China'!C26</f>
        <v>0</v>
      </c>
      <c r="I26" t="e">
        <f>'C-MDP in China'!D26</f>
        <v>#VALUE!</v>
      </c>
      <c r="J26" t="e">
        <f>'C-MDP in China'!E26</f>
        <v>#VALUE!</v>
      </c>
      <c r="N26" t="e">
        <f>'C-MDP in China'!F26</f>
        <v>#VALUE!</v>
      </c>
      <c r="O26" t="e">
        <f>'C-MDP in China'!G26</f>
        <v>#VALUE!</v>
      </c>
      <c r="P26" t="e">
        <f>'C-MDP in China'!H26</f>
        <v>#VALUE!</v>
      </c>
      <c r="Q26" t="e">
        <f>'C-MDP in China'!I26</f>
        <v>#VALUE!</v>
      </c>
      <c r="R26" t="e">
        <f>'C-MDP in China'!J26</f>
        <v>#VALUE!</v>
      </c>
      <c r="S26" t="e">
        <f>'C-MDP in China'!K26</f>
        <v>#VALUE!</v>
      </c>
      <c r="T26" t="e">
        <f>'C-MDP in China'!L26</f>
        <v>#VALUE!</v>
      </c>
      <c r="U26" t="e">
        <f>'C-MDP in China'!M26</f>
        <v>#VALUE!</v>
      </c>
      <c r="V26" t="e">
        <f>'C-MDP in China'!N26</f>
        <v>#VALUE!</v>
      </c>
      <c r="W26" t="e">
        <f>'C-MDP in China'!P26</f>
        <v>#VALUE!</v>
      </c>
      <c r="X26">
        <f>'C-MDP in China'!Q26</f>
        <v>0</v>
      </c>
      <c r="Y26" t="e">
        <f>'C-MDP in China'!S26</f>
        <v>#VALUE!</v>
      </c>
      <c r="Z26">
        <f>'C-MDP in China'!T26</f>
        <v>0</v>
      </c>
      <c r="AA26">
        <f>'C-MDP in China'!U26</f>
        <v>0</v>
      </c>
      <c r="AB26">
        <f>'C-MDP in China'!V26</f>
        <v>0</v>
      </c>
    </row>
    <row r="27" spans="1:28" hidden="1">
      <c r="A27" s="15">
        <v>42071</v>
      </c>
      <c r="B27">
        <v>0.33749505810000002</v>
      </c>
      <c r="C27" s="153" t="e">
        <f>#REF!*B27</f>
        <v>#REF!</v>
      </c>
      <c r="D27" s="153"/>
      <c r="E27" s="153"/>
      <c r="F27" s="153"/>
      <c r="G27">
        <f>VLOOKUP(A27,[1]Sheet1!$A$1:$F$2193,6)</f>
        <v>2.9554750217241499</v>
      </c>
      <c r="H27">
        <f>'C-MDP in China'!C27</f>
        <v>0</v>
      </c>
      <c r="I27" t="e">
        <f>'C-MDP in China'!D27</f>
        <v>#VALUE!</v>
      </c>
      <c r="J27" t="e">
        <f>'C-MDP in China'!E27</f>
        <v>#VALUE!</v>
      </c>
      <c r="N27" t="e">
        <f>'C-MDP in China'!F27</f>
        <v>#VALUE!</v>
      </c>
      <c r="O27" t="e">
        <f>'C-MDP in China'!G27</f>
        <v>#VALUE!</v>
      </c>
      <c r="P27" t="e">
        <f>'C-MDP in China'!H27</f>
        <v>#VALUE!</v>
      </c>
      <c r="Q27" t="e">
        <f>'C-MDP in China'!I27</f>
        <v>#VALUE!</v>
      </c>
      <c r="R27" t="e">
        <f>'C-MDP in China'!J27</f>
        <v>#VALUE!</v>
      </c>
      <c r="S27" t="e">
        <f>'C-MDP in China'!K27</f>
        <v>#VALUE!</v>
      </c>
      <c r="T27" t="e">
        <f>'C-MDP in China'!L27</f>
        <v>#VALUE!</v>
      </c>
      <c r="U27" t="e">
        <f>'C-MDP in China'!M27</f>
        <v>#VALUE!</v>
      </c>
      <c r="V27" t="e">
        <f>'C-MDP in China'!N27</f>
        <v>#VALUE!</v>
      </c>
      <c r="W27" t="e">
        <f>'C-MDP in China'!P27</f>
        <v>#VALUE!</v>
      </c>
      <c r="X27">
        <f>'C-MDP in China'!Q27</f>
        <v>0</v>
      </c>
      <c r="Y27" t="e">
        <f>'C-MDP in China'!S27</f>
        <v>#VALUE!</v>
      </c>
      <c r="Z27">
        <f>'C-MDP in China'!T27</f>
        <v>0</v>
      </c>
      <c r="AA27">
        <f>'C-MDP in China'!U27</f>
        <v>0</v>
      </c>
      <c r="AB27">
        <f>'C-MDP in China'!V27</f>
        <v>0</v>
      </c>
    </row>
    <row r="28" spans="1:28" hidden="1">
      <c r="A28" s="15">
        <v>42074</v>
      </c>
      <c r="B28">
        <v>0.33620254370000002</v>
      </c>
      <c r="C28" s="153" t="e">
        <f>#REF!*B28</f>
        <v>#REF!</v>
      </c>
      <c r="D28" s="153"/>
      <c r="E28" s="153"/>
      <c r="F28" s="153"/>
      <c r="G28">
        <f>VLOOKUP(A28,[1]Sheet1!$A$1:$F$2193,6)</f>
        <v>3.1427660117833902</v>
      </c>
      <c r="H28">
        <f>'C-MDP in China'!C28</f>
        <v>0</v>
      </c>
      <c r="I28" t="e">
        <f>'C-MDP in China'!D28</f>
        <v>#VALUE!</v>
      </c>
      <c r="J28" t="e">
        <f>'C-MDP in China'!E28</f>
        <v>#VALUE!</v>
      </c>
      <c r="N28" t="e">
        <f>'C-MDP in China'!F28</f>
        <v>#VALUE!</v>
      </c>
      <c r="O28" t="e">
        <f>'C-MDP in China'!G28</f>
        <v>#VALUE!</v>
      </c>
      <c r="P28" t="e">
        <f>'C-MDP in China'!H28</f>
        <v>#VALUE!</v>
      </c>
      <c r="Q28" t="e">
        <f>'C-MDP in China'!I28</f>
        <v>#VALUE!</v>
      </c>
      <c r="R28" t="e">
        <f>'C-MDP in China'!J28</f>
        <v>#VALUE!</v>
      </c>
      <c r="S28" t="e">
        <f>'C-MDP in China'!K28</f>
        <v>#VALUE!</v>
      </c>
      <c r="T28" t="e">
        <f>'C-MDP in China'!L28</f>
        <v>#VALUE!</v>
      </c>
      <c r="U28" t="e">
        <f>'C-MDP in China'!M28</f>
        <v>#VALUE!</v>
      </c>
      <c r="V28" t="e">
        <f>'C-MDP in China'!N28</f>
        <v>#VALUE!</v>
      </c>
      <c r="W28" t="e">
        <f>'C-MDP in China'!P28</f>
        <v>#VALUE!</v>
      </c>
      <c r="X28">
        <f>'C-MDP in China'!Q28</f>
        <v>0</v>
      </c>
      <c r="Y28" t="e">
        <f>'C-MDP in China'!S28</f>
        <v>#VALUE!</v>
      </c>
      <c r="Z28">
        <f>'C-MDP in China'!T28</f>
        <v>0</v>
      </c>
      <c r="AA28">
        <f>'C-MDP in China'!U28</f>
        <v>0</v>
      </c>
      <c r="AB28">
        <f>'C-MDP in China'!V28</f>
        <v>0</v>
      </c>
    </row>
    <row r="29" spans="1:28" hidden="1">
      <c r="A29" s="15">
        <v>42077</v>
      </c>
      <c r="B29">
        <v>0.34686567909999999</v>
      </c>
      <c r="C29" s="153" t="e">
        <f>#REF!*B29</f>
        <v>#REF!</v>
      </c>
      <c r="D29" s="153"/>
      <c r="E29" s="153"/>
      <c r="F29" s="153"/>
      <c r="G29">
        <f>VLOOKUP(A29,[1]Sheet1!$A$1:$F$2193,6)</f>
        <v>2.98911637445718</v>
      </c>
      <c r="H29">
        <f>'C-MDP in China'!C29</f>
        <v>0</v>
      </c>
      <c r="I29" t="e">
        <f>'C-MDP in China'!D29</f>
        <v>#VALUE!</v>
      </c>
      <c r="J29" t="e">
        <f>'C-MDP in China'!E29</f>
        <v>#VALUE!</v>
      </c>
      <c r="N29" t="e">
        <f>'C-MDP in China'!F29</f>
        <v>#VALUE!</v>
      </c>
      <c r="O29" t="e">
        <f>'C-MDP in China'!G29</f>
        <v>#VALUE!</v>
      </c>
      <c r="P29" t="e">
        <f>'C-MDP in China'!H29</f>
        <v>#VALUE!</v>
      </c>
      <c r="Q29" t="e">
        <f>'C-MDP in China'!I29</f>
        <v>#VALUE!</v>
      </c>
      <c r="R29" t="e">
        <f>'C-MDP in China'!J29</f>
        <v>#VALUE!</v>
      </c>
      <c r="S29" t="e">
        <f>'C-MDP in China'!K29</f>
        <v>#VALUE!</v>
      </c>
      <c r="T29" t="e">
        <f>'C-MDP in China'!L29</f>
        <v>#VALUE!</v>
      </c>
      <c r="U29" t="e">
        <f>'C-MDP in China'!M29</f>
        <v>#VALUE!</v>
      </c>
      <c r="V29" t="e">
        <f>'C-MDP in China'!N29</f>
        <v>#VALUE!</v>
      </c>
      <c r="W29" t="e">
        <f>'C-MDP in China'!P29</f>
        <v>#VALUE!</v>
      </c>
      <c r="X29">
        <f>'C-MDP in China'!Q29</f>
        <v>0</v>
      </c>
      <c r="Y29" t="e">
        <f>'C-MDP in China'!S29</f>
        <v>#VALUE!</v>
      </c>
      <c r="Z29">
        <f>'C-MDP in China'!T29</f>
        <v>0</v>
      </c>
      <c r="AA29">
        <f>'C-MDP in China'!U29</f>
        <v>0</v>
      </c>
      <c r="AB29">
        <f>'C-MDP in China'!V29</f>
        <v>0</v>
      </c>
    </row>
    <row r="30" spans="1:28" hidden="1">
      <c r="A30" s="15">
        <v>42080</v>
      </c>
      <c r="B30">
        <v>0.33747883109999999</v>
      </c>
      <c r="C30" s="153" t="e">
        <f>#REF!*B30</f>
        <v>#REF!</v>
      </c>
      <c r="D30" s="153"/>
      <c r="E30" s="153"/>
      <c r="F30" s="153"/>
      <c r="G30">
        <f>VLOOKUP(A30,[1]Sheet1!$A$1:$F$2193,6)</f>
        <v>3.0275022741894699</v>
      </c>
      <c r="H30">
        <f>'C-MDP in China'!C30</f>
        <v>0</v>
      </c>
      <c r="I30" t="e">
        <f>'C-MDP in China'!D30</f>
        <v>#VALUE!</v>
      </c>
      <c r="J30" t="e">
        <f>'C-MDP in China'!E30</f>
        <v>#VALUE!</v>
      </c>
      <c r="N30" t="e">
        <f>'C-MDP in China'!F30</f>
        <v>#VALUE!</v>
      </c>
      <c r="O30" t="e">
        <f>'C-MDP in China'!G30</f>
        <v>#VALUE!</v>
      </c>
      <c r="P30" t="e">
        <f>'C-MDP in China'!H30</f>
        <v>#VALUE!</v>
      </c>
      <c r="Q30" t="e">
        <f>'C-MDP in China'!I30</f>
        <v>#VALUE!</v>
      </c>
      <c r="R30" t="e">
        <f>'C-MDP in China'!J30</f>
        <v>#VALUE!</v>
      </c>
      <c r="S30" t="e">
        <f>'C-MDP in China'!K30</f>
        <v>#VALUE!</v>
      </c>
      <c r="T30" t="e">
        <f>'C-MDP in China'!L30</f>
        <v>#VALUE!</v>
      </c>
      <c r="U30" t="e">
        <f>'C-MDP in China'!M30</f>
        <v>#VALUE!</v>
      </c>
      <c r="V30" t="e">
        <f>'C-MDP in China'!N30</f>
        <v>#VALUE!</v>
      </c>
      <c r="W30" t="e">
        <f>'C-MDP in China'!P30</f>
        <v>#VALUE!</v>
      </c>
      <c r="X30">
        <f>'C-MDP in China'!Q30</f>
        <v>0</v>
      </c>
      <c r="Y30" t="e">
        <f>'C-MDP in China'!S30</f>
        <v>#VALUE!</v>
      </c>
      <c r="Z30">
        <f>'C-MDP in China'!T30</f>
        <v>0</v>
      </c>
      <c r="AA30">
        <f>'C-MDP in China'!U30</f>
        <v>0</v>
      </c>
      <c r="AB30">
        <f>'C-MDP in China'!V30</f>
        <v>0</v>
      </c>
    </row>
    <row r="31" spans="1:28" hidden="1">
      <c r="A31" s="15">
        <v>42083</v>
      </c>
      <c r="B31">
        <v>0.32602745360000002</v>
      </c>
      <c r="C31" s="153" t="e">
        <f>#REF!*B31</f>
        <v>#REF!</v>
      </c>
      <c r="D31" s="153"/>
      <c r="E31" s="153"/>
      <c r="F31" s="153"/>
      <c r="G31">
        <f>VLOOKUP(A31,[1]Sheet1!$A$1:$F$2193,6)</f>
        <v>2.7755550427974298</v>
      </c>
      <c r="H31">
        <f>'C-MDP in China'!C31</f>
        <v>0</v>
      </c>
      <c r="I31" t="e">
        <f>'C-MDP in China'!D31</f>
        <v>#VALUE!</v>
      </c>
      <c r="J31" t="e">
        <f>'C-MDP in China'!E31</f>
        <v>#VALUE!</v>
      </c>
      <c r="N31" t="e">
        <f>'C-MDP in China'!F31</f>
        <v>#VALUE!</v>
      </c>
      <c r="O31" t="e">
        <f>'C-MDP in China'!G31</f>
        <v>#VALUE!</v>
      </c>
      <c r="P31" t="e">
        <f>'C-MDP in China'!H31</f>
        <v>#VALUE!</v>
      </c>
      <c r="Q31" t="e">
        <f>'C-MDP in China'!I31</f>
        <v>#VALUE!</v>
      </c>
      <c r="R31" t="e">
        <f>'C-MDP in China'!J31</f>
        <v>#VALUE!</v>
      </c>
      <c r="S31" t="e">
        <f>'C-MDP in China'!K31</f>
        <v>#VALUE!</v>
      </c>
      <c r="T31" t="e">
        <f>'C-MDP in China'!L31</f>
        <v>#VALUE!</v>
      </c>
      <c r="U31" t="e">
        <f>'C-MDP in China'!M31</f>
        <v>#VALUE!</v>
      </c>
      <c r="V31" t="e">
        <f>'C-MDP in China'!N31</f>
        <v>#VALUE!</v>
      </c>
      <c r="W31" t="e">
        <f>'C-MDP in China'!P31</f>
        <v>#VALUE!</v>
      </c>
      <c r="X31">
        <f>'C-MDP in China'!Q31</f>
        <v>0</v>
      </c>
      <c r="Y31" t="e">
        <f>'C-MDP in China'!S31</f>
        <v>#VALUE!</v>
      </c>
      <c r="Z31">
        <f>'C-MDP in China'!T31</f>
        <v>0</v>
      </c>
      <c r="AA31">
        <f>'C-MDP in China'!U31</f>
        <v>0</v>
      </c>
      <c r="AB31">
        <f>'C-MDP in China'!V31</f>
        <v>0</v>
      </c>
    </row>
    <row r="32" spans="1:28" hidden="1">
      <c r="A32" s="15">
        <v>42086</v>
      </c>
      <c r="B32">
        <v>0.33310036320000003</v>
      </c>
      <c r="C32" s="153" t="e">
        <f>#REF!*B32</f>
        <v>#REF!</v>
      </c>
      <c r="D32" s="153"/>
      <c r="E32" s="153"/>
      <c r="F32" s="153"/>
      <c r="G32">
        <f>VLOOKUP(A32,[1]Sheet1!$A$1:$F$2193,6)</f>
        <v>2.8714547775048498</v>
      </c>
      <c r="H32">
        <f>'C-MDP in China'!C32</f>
        <v>0</v>
      </c>
      <c r="I32" t="e">
        <f>'C-MDP in China'!D32</f>
        <v>#VALUE!</v>
      </c>
      <c r="J32" t="e">
        <f>'C-MDP in China'!E32</f>
        <v>#VALUE!</v>
      </c>
      <c r="N32" t="e">
        <f>'C-MDP in China'!F32</f>
        <v>#VALUE!</v>
      </c>
      <c r="O32" t="e">
        <f>'C-MDP in China'!G32</f>
        <v>#VALUE!</v>
      </c>
      <c r="P32" t="e">
        <f>'C-MDP in China'!H32</f>
        <v>#VALUE!</v>
      </c>
      <c r="Q32" t="e">
        <f>'C-MDP in China'!I32</f>
        <v>#VALUE!</v>
      </c>
      <c r="R32" t="e">
        <f>'C-MDP in China'!J32</f>
        <v>#VALUE!</v>
      </c>
      <c r="S32" t="e">
        <f>'C-MDP in China'!K32</f>
        <v>#VALUE!</v>
      </c>
      <c r="T32" t="e">
        <f>'C-MDP in China'!L32</f>
        <v>#VALUE!</v>
      </c>
      <c r="U32" t="e">
        <f>'C-MDP in China'!M32</f>
        <v>#VALUE!</v>
      </c>
      <c r="V32" t="e">
        <f>'C-MDP in China'!N32</f>
        <v>#VALUE!</v>
      </c>
      <c r="W32" t="e">
        <f>'C-MDP in China'!P32</f>
        <v>#VALUE!</v>
      </c>
      <c r="X32">
        <f>'C-MDP in China'!Q32</f>
        <v>0</v>
      </c>
      <c r="Y32" t="e">
        <f>'C-MDP in China'!S32</f>
        <v>#VALUE!</v>
      </c>
      <c r="Z32">
        <f>'C-MDP in China'!T32</f>
        <v>0</v>
      </c>
      <c r="AA32">
        <f>'C-MDP in China'!U32</f>
        <v>0</v>
      </c>
      <c r="AB32">
        <f>'C-MDP in China'!V32</f>
        <v>0</v>
      </c>
    </row>
    <row r="33" spans="1:28" hidden="1">
      <c r="A33" s="15">
        <v>42089</v>
      </c>
      <c r="B33">
        <v>0.34269929780000002</v>
      </c>
      <c r="C33" s="153" t="e">
        <f>#REF!*B33</f>
        <v>#REF!</v>
      </c>
      <c r="D33" s="153"/>
      <c r="E33" s="153"/>
      <c r="F33" s="153"/>
      <c r="G33">
        <f>VLOOKUP(A33,[1]Sheet1!$A$1:$F$2193,6)</f>
        <v>2.6754242177899101</v>
      </c>
      <c r="H33">
        <f>'C-MDP in China'!C33</f>
        <v>0</v>
      </c>
      <c r="I33" t="e">
        <f>'C-MDP in China'!D33</f>
        <v>#VALUE!</v>
      </c>
      <c r="J33" t="e">
        <f>'C-MDP in China'!E33</f>
        <v>#VALUE!</v>
      </c>
      <c r="N33" t="e">
        <f>'C-MDP in China'!F33</f>
        <v>#VALUE!</v>
      </c>
      <c r="O33" t="e">
        <f>'C-MDP in China'!G33</f>
        <v>#VALUE!</v>
      </c>
      <c r="P33" t="e">
        <f>'C-MDP in China'!H33</f>
        <v>#VALUE!</v>
      </c>
      <c r="Q33" t="e">
        <f>'C-MDP in China'!I33</f>
        <v>#VALUE!</v>
      </c>
      <c r="R33" t="e">
        <f>'C-MDP in China'!J33</f>
        <v>#VALUE!</v>
      </c>
      <c r="S33" t="e">
        <f>'C-MDP in China'!K33</f>
        <v>#VALUE!</v>
      </c>
      <c r="T33" t="e">
        <f>'C-MDP in China'!L33</f>
        <v>#VALUE!</v>
      </c>
      <c r="U33" t="e">
        <f>'C-MDP in China'!M33</f>
        <v>#VALUE!</v>
      </c>
      <c r="V33" t="e">
        <f>'C-MDP in China'!N33</f>
        <v>#VALUE!</v>
      </c>
      <c r="W33" t="e">
        <f>'C-MDP in China'!P33</f>
        <v>#VALUE!</v>
      </c>
      <c r="X33">
        <f>'C-MDP in China'!Q33</f>
        <v>0</v>
      </c>
      <c r="Y33" t="e">
        <f>'C-MDP in China'!S33</f>
        <v>#VALUE!</v>
      </c>
      <c r="Z33">
        <f>'C-MDP in China'!T33</f>
        <v>0</v>
      </c>
      <c r="AA33">
        <f>'C-MDP in China'!U33</f>
        <v>0</v>
      </c>
      <c r="AB33">
        <f>'C-MDP in China'!V33</f>
        <v>0</v>
      </c>
    </row>
    <row r="34" spans="1:28" hidden="1">
      <c r="A34" s="15">
        <v>42092</v>
      </c>
      <c r="B34">
        <v>0.3611257289</v>
      </c>
      <c r="C34" s="153" t="e">
        <f>#REF!*B34</f>
        <v>#REF!</v>
      </c>
      <c r="D34" s="153"/>
      <c r="E34" s="153"/>
      <c r="F34" s="153"/>
      <c r="G34">
        <f>VLOOKUP(A34,[1]Sheet1!$A$1:$F$2193,6)</f>
        <v>2.61277194664543</v>
      </c>
      <c r="H34">
        <f>'C-MDP in China'!C34</f>
        <v>0</v>
      </c>
      <c r="I34" t="e">
        <f>'C-MDP in China'!D34</f>
        <v>#VALUE!</v>
      </c>
      <c r="J34" t="e">
        <f>'C-MDP in China'!E34</f>
        <v>#VALUE!</v>
      </c>
      <c r="N34" t="e">
        <f>'C-MDP in China'!F34</f>
        <v>#VALUE!</v>
      </c>
      <c r="O34" t="e">
        <f>'C-MDP in China'!G34</f>
        <v>#VALUE!</v>
      </c>
      <c r="P34" t="e">
        <f>'C-MDP in China'!H34</f>
        <v>#VALUE!</v>
      </c>
      <c r="Q34" t="e">
        <f>'C-MDP in China'!I34</f>
        <v>#VALUE!</v>
      </c>
      <c r="R34" t="e">
        <f>'C-MDP in China'!J34</f>
        <v>#VALUE!</v>
      </c>
      <c r="S34" t="e">
        <f>'C-MDP in China'!K34</f>
        <v>#VALUE!</v>
      </c>
      <c r="T34" t="e">
        <f>'C-MDP in China'!L34</f>
        <v>#VALUE!</v>
      </c>
      <c r="U34" t="e">
        <f>'C-MDP in China'!M34</f>
        <v>#VALUE!</v>
      </c>
      <c r="V34" t="e">
        <f>'C-MDP in China'!N34</f>
        <v>#VALUE!</v>
      </c>
      <c r="W34" t="e">
        <f>'C-MDP in China'!P34</f>
        <v>#VALUE!</v>
      </c>
      <c r="X34">
        <f>'C-MDP in China'!Q34</f>
        <v>0</v>
      </c>
      <c r="Y34" t="e">
        <f>'C-MDP in China'!S34</f>
        <v>#VALUE!</v>
      </c>
      <c r="Z34">
        <f>'C-MDP in China'!T34</f>
        <v>0</v>
      </c>
      <c r="AA34">
        <f>'C-MDP in China'!U34</f>
        <v>0</v>
      </c>
      <c r="AB34">
        <f>'C-MDP in China'!V34</f>
        <v>0</v>
      </c>
    </row>
    <row r="35" spans="1:28" hidden="1">
      <c r="A35" s="15">
        <v>42095</v>
      </c>
      <c r="B35">
        <v>0.36394416600000001</v>
      </c>
      <c r="C35" s="153" t="e">
        <f>#REF!*B35</f>
        <v>#REF!</v>
      </c>
      <c r="D35" s="153"/>
      <c r="E35" s="153"/>
      <c r="F35" s="153"/>
      <c r="G35">
        <f>VLOOKUP(A35,[1]Sheet1!$A$1:$F$2193,6)</f>
        <v>2.6618603240369798</v>
      </c>
      <c r="H35">
        <f>'C-MDP in China'!C35</f>
        <v>0</v>
      </c>
      <c r="I35" t="e">
        <f>'C-MDP in China'!D35</f>
        <v>#VALUE!</v>
      </c>
      <c r="J35" t="e">
        <f>'C-MDP in China'!E35</f>
        <v>#VALUE!</v>
      </c>
      <c r="N35" t="e">
        <f>'C-MDP in China'!F35</f>
        <v>#VALUE!</v>
      </c>
      <c r="O35" t="e">
        <f>'C-MDP in China'!G35</f>
        <v>#VALUE!</v>
      </c>
      <c r="P35" t="e">
        <f>'C-MDP in China'!H35</f>
        <v>#VALUE!</v>
      </c>
      <c r="Q35" t="e">
        <f>'C-MDP in China'!I35</f>
        <v>#VALUE!</v>
      </c>
      <c r="R35" t="e">
        <f>'C-MDP in China'!J35</f>
        <v>#VALUE!</v>
      </c>
      <c r="S35" t="e">
        <f>'C-MDP in China'!K35</f>
        <v>#VALUE!</v>
      </c>
      <c r="T35" t="e">
        <f>'C-MDP in China'!L35</f>
        <v>#VALUE!</v>
      </c>
      <c r="U35" t="e">
        <f>'C-MDP in China'!M35</f>
        <v>#VALUE!</v>
      </c>
      <c r="V35" t="e">
        <f>'C-MDP in China'!N35</f>
        <v>#VALUE!</v>
      </c>
      <c r="W35" t="e">
        <f>'C-MDP in China'!P35</f>
        <v>#VALUE!</v>
      </c>
      <c r="X35">
        <f>'C-MDP in China'!Q35</f>
        <v>0</v>
      </c>
      <c r="Y35" t="e">
        <f>'C-MDP in China'!S35</f>
        <v>#VALUE!</v>
      </c>
      <c r="Z35">
        <f>'C-MDP in China'!T35</f>
        <v>0</v>
      </c>
      <c r="AA35">
        <f>'C-MDP in China'!U35</f>
        <v>0</v>
      </c>
      <c r="AB35">
        <f>'C-MDP in China'!V35</f>
        <v>0</v>
      </c>
    </row>
    <row r="36" spans="1:28" hidden="1">
      <c r="A36" s="15">
        <v>42098</v>
      </c>
      <c r="B36">
        <v>0.3493465878</v>
      </c>
      <c r="C36" s="153" t="e">
        <f>#REF!*B36</f>
        <v>#REF!</v>
      </c>
      <c r="D36" s="153"/>
      <c r="E36" s="153"/>
      <c r="F36" s="153"/>
      <c r="G36">
        <f>VLOOKUP(A36,[1]Sheet1!$A$1:$F$2193,6)</f>
        <v>2.73107924215708</v>
      </c>
      <c r="H36">
        <f>'C-MDP in China'!C36</f>
        <v>0</v>
      </c>
      <c r="I36" t="e">
        <f>'C-MDP in China'!D36</f>
        <v>#VALUE!</v>
      </c>
      <c r="J36" t="e">
        <f>'C-MDP in China'!E36</f>
        <v>#VALUE!</v>
      </c>
      <c r="N36" t="e">
        <f>'C-MDP in China'!F36</f>
        <v>#VALUE!</v>
      </c>
      <c r="O36" t="e">
        <f>'C-MDP in China'!G36</f>
        <v>#VALUE!</v>
      </c>
      <c r="P36" t="e">
        <f>'C-MDP in China'!H36</f>
        <v>#VALUE!</v>
      </c>
      <c r="Q36" t="e">
        <f>'C-MDP in China'!I36</f>
        <v>#VALUE!</v>
      </c>
      <c r="R36" t="e">
        <f>'C-MDP in China'!J36</f>
        <v>#VALUE!</v>
      </c>
      <c r="S36" t="e">
        <f>'C-MDP in China'!K36</f>
        <v>#VALUE!</v>
      </c>
      <c r="T36" t="e">
        <f>'C-MDP in China'!L36</f>
        <v>#VALUE!</v>
      </c>
      <c r="U36" t="e">
        <f>'C-MDP in China'!M36</f>
        <v>#VALUE!</v>
      </c>
      <c r="V36" t="e">
        <f>'C-MDP in China'!N36</f>
        <v>#VALUE!</v>
      </c>
      <c r="W36" t="e">
        <f>'C-MDP in China'!P36</f>
        <v>#VALUE!</v>
      </c>
      <c r="X36">
        <f>'C-MDP in China'!Q36</f>
        <v>0</v>
      </c>
      <c r="Y36" t="e">
        <f>'C-MDP in China'!S36</f>
        <v>#VALUE!</v>
      </c>
      <c r="Z36">
        <f>'C-MDP in China'!T36</f>
        <v>0</v>
      </c>
      <c r="AA36">
        <f>'C-MDP in China'!U36</f>
        <v>0</v>
      </c>
      <c r="AB36">
        <f>'C-MDP in China'!V36</f>
        <v>0</v>
      </c>
    </row>
    <row r="37" spans="1:28" hidden="1">
      <c r="A37" s="15">
        <v>42101</v>
      </c>
      <c r="B37">
        <v>0.34663280940000002</v>
      </c>
      <c r="C37" s="153" t="e">
        <f>#REF!*B37</f>
        <v>#REF!</v>
      </c>
      <c r="D37" s="153"/>
      <c r="E37" s="153"/>
      <c r="F37" s="153"/>
      <c r="G37">
        <f>VLOOKUP(A37,[1]Sheet1!$A$1:$F$2193,6)</f>
        <v>2.57506792561747</v>
      </c>
      <c r="H37">
        <f>'C-MDP in China'!C37</f>
        <v>0</v>
      </c>
      <c r="I37" t="e">
        <f>'C-MDP in China'!D37</f>
        <v>#VALUE!</v>
      </c>
      <c r="J37" t="e">
        <f>'C-MDP in China'!E37</f>
        <v>#VALUE!</v>
      </c>
      <c r="N37" t="e">
        <f>'C-MDP in China'!F37</f>
        <v>#VALUE!</v>
      </c>
      <c r="O37" t="e">
        <f>'C-MDP in China'!G37</f>
        <v>#VALUE!</v>
      </c>
      <c r="P37" t="e">
        <f>'C-MDP in China'!H37</f>
        <v>#VALUE!</v>
      </c>
      <c r="Q37" t="e">
        <f>'C-MDP in China'!I37</f>
        <v>#VALUE!</v>
      </c>
      <c r="R37" t="e">
        <f>'C-MDP in China'!J37</f>
        <v>#VALUE!</v>
      </c>
      <c r="S37" t="e">
        <f>'C-MDP in China'!K37</f>
        <v>#VALUE!</v>
      </c>
      <c r="T37" t="e">
        <f>'C-MDP in China'!L37</f>
        <v>#VALUE!</v>
      </c>
      <c r="U37" t="e">
        <f>'C-MDP in China'!M37</f>
        <v>#VALUE!</v>
      </c>
      <c r="V37" t="e">
        <f>'C-MDP in China'!N37</f>
        <v>#VALUE!</v>
      </c>
      <c r="W37" t="e">
        <f>'C-MDP in China'!P37</f>
        <v>#VALUE!</v>
      </c>
      <c r="X37">
        <f>'C-MDP in China'!Q37</f>
        <v>0</v>
      </c>
      <c r="Y37" t="e">
        <f>'C-MDP in China'!S37</f>
        <v>#VALUE!</v>
      </c>
      <c r="Z37">
        <f>'C-MDP in China'!T37</f>
        <v>0</v>
      </c>
      <c r="AA37">
        <f>'C-MDP in China'!U37</f>
        <v>0</v>
      </c>
      <c r="AB37">
        <f>'C-MDP in China'!V37</f>
        <v>0</v>
      </c>
    </row>
    <row r="38" spans="1:28" hidden="1">
      <c r="A38" s="15">
        <v>42104</v>
      </c>
      <c r="B38">
        <v>0.3458941291</v>
      </c>
      <c r="C38" s="153" t="e">
        <f>#REF!*B38</f>
        <v>#REF!</v>
      </c>
      <c r="D38" s="153"/>
      <c r="E38" s="153"/>
      <c r="F38" s="153"/>
      <c r="G38">
        <f>VLOOKUP(A38,[1]Sheet1!$A$1:$F$2193,6)</f>
        <v>2.4010438628664099</v>
      </c>
      <c r="H38">
        <f>'C-MDP in China'!C38</f>
        <v>0</v>
      </c>
      <c r="I38" t="e">
        <f>'C-MDP in China'!D38</f>
        <v>#VALUE!</v>
      </c>
      <c r="J38" t="e">
        <f>'C-MDP in China'!E38</f>
        <v>#VALUE!</v>
      </c>
      <c r="N38" t="e">
        <f>'C-MDP in China'!F38</f>
        <v>#VALUE!</v>
      </c>
      <c r="O38" t="e">
        <f>'C-MDP in China'!G38</f>
        <v>#VALUE!</v>
      </c>
      <c r="P38" t="e">
        <f>'C-MDP in China'!H38</f>
        <v>#VALUE!</v>
      </c>
      <c r="Q38" t="e">
        <f>'C-MDP in China'!I38</f>
        <v>#VALUE!</v>
      </c>
      <c r="R38" t="e">
        <f>'C-MDP in China'!J38</f>
        <v>#VALUE!</v>
      </c>
      <c r="S38" t="e">
        <f>'C-MDP in China'!K38</f>
        <v>#VALUE!</v>
      </c>
      <c r="T38" t="e">
        <f>'C-MDP in China'!L38</f>
        <v>#VALUE!</v>
      </c>
      <c r="U38" t="e">
        <f>'C-MDP in China'!M38</f>
        <v>#VALUE!</v>
      </c>
      <c r="V38" t="e">
        <f>'C-MDP in China'!N38</f>
        <v>#VALUE!</v>
      </c>
      <c r="W38" t="e">
        <f>'C-MDP in China'!P38</f>
        <v>#VALUE!</v>
      </c>
      <c r="X38">
        <f>'C-MDP in China'!Q38</f>
        <v>0</v>
      </c>
      <c r="Y38" t="e">
        <f>'C-MDP in China'!S38</f>
        <v>#VALUE!</v>
      </c>
      <c r="Z38">
        <f>'C-MDP in China'!T38</f>
        <v>0</v>
      </c>
      <c r="AA38">
        <f>'C-MDP in China'!U38</f>
        <v>0</v>
      </c>
      <c r="AB38">
        <f>'C-MDP in China'!V38</f>
        <v>0</v>
      </c>
    </row>
    <row r="39" spans="1:28" hidden="1">
      <c r="A39" s="15">
        <v>42107</v>
      </c>
      <c r="B39">
        <v>0.34411907790000001</v>
      </c>
      <c r="C39" s="153" t="e">
        <f>#REF!*B39</f>
        <v>#REF!</v>
      </c>
      <c r="D39" s="153"/>
      <c r="E39" s="153"/>
      <c r="F39" s="153"/>
      <c r="G39">
        <f>VLOOKUP(A39,[1]Sheet1!$A$1:$F$2193,6)</f>
        <v>2.2842819551877298</v>
      </c>
      <c r="H39">
        <f>'C-MDP in China'!C39</f>
        <v>0</v>
      </c>
      <c r="I39" t="e">
        <f>'C-MDP in China'!D39</f>
        <v>#VALUE!</v>
      </c>
      <c r="J39" t="e">
        <f>'C-MDP in China'!E39</f>
        <v>#VALUE!</v>
      </c>
      <c r="N39" t="e">
        <f>'C-MDP in China'!F39</f>
        <v>#VALUE!</v>
      </c>
      <c r="O39" t="e">
        <f>'C-MDP in China'!G39</f>
        <v>#VALUE!</v>
      </c>
      <c r="P39" t="e">
        <f>'C-MDP in China'!H39</f>
        <v>#VALUE!</v>
      </c>
      <c r="Q39" t="e">
        <f>'C-MDP in China'!I39</f>
        <v>#VALUE!</v>
      </c>
      <c r="R39" t="e">
        <f>'C-MDP in China'!J39</f>
        <v>#VALUE!</v>
      </c>
      <c r="S39" t="e">
        <f>'C-MDP in China'!K39</f>
        <v>#VALUE!</v>
      </c>
      <c r="T39" t="e">
        <f>'C-MDP in China'!L39</f>
        <v>#VALUE!</v>
      </c>
      <c r="U39" t="e">
        <f>'C-MDP in China'!M39</f>
        <v>#VALUE!</v>
      </c>
      <c r="V39" t="e">
        <f>'C-MDP in China'!N39</f>
        <v>#VALUE!</v>
      </c>
      <c r="W39" t="e">
        <f>'C-MDP in China'!P39</f>
        <v>#VALUE!</v>
      </c>
      <c r="X39">
        <f>'C-MDP in China'!Q39</f>
        <v>0</v>
      </c>
      <c r="Y39" t="e">
        <f>'C-MDP in China'!S39</f>
        <v>#VALUE!</v>
      </c>
      <c r="Z39">
        <f>'C-MDP in China'!T39</f>
        <v>0</v>
      </c>
      <c r="AA39">
        <f>'C-MDP in China'!U39</f>
        <v>0</v>
      </c>
      <c r="AB39">
        <f>'C-MDP in China'!V39</f>
        <v>0</v>
      </c>
    </row>
    <row r="40" spans="1:28" hidden="1">
      <c r="A40" s="15">
        <v>42110</v>
      </c>
      <c r="B40">
        <v>0.34271451019999999</v>
      </c>
      <c r="C40" s="153" t="e">
        <f>#REF!*B40</f>
        <v>#REF!</v>
      </c>
      <c r="D40" s="153"/>
      <c r="E40" s="153"/>
      <c r="F40" s="153"/>
      <c r="G40">
        <f>VLOOKUP(A40,[1]Sheet1!$A$1:$F$2193,6)</f>
        <v>2.3247621287557698</v>
      </c>
      <c r="H40">
        <f>'C-MDP in China'!C40</f>
        <v>0</v>
      </c>
      <c r="I40" t="e">
        <f>'C-MDP in China'!D40</f>
        <v>#VALUE!</v>
      </c>
      <c r="J40" t="e">
        <f>'C-MDP in China'!E40</f>
        <v>#VALUE!</v>
      </c>
      <c r="N40" t="e">
        <f>'C-MDP in China'!F40</f>
        <v>#VALUE!</v>
      </c>
      <c r="O40" t="e">
        <f>'C-MDP in China'!G40</f>
        <v>#VALUE!</v>
      </c>
      <c r="P40" t="e">
        <f>'C-MDP in China'!H40</f>
        <v>#VALUE!</v>
      </c>
      <c r="Q40" t="e">
        <f>'C-MDP in China'!I40</f>
        <v>#VALUE!</v>
      </c>
      <c r="R40" t="e">
        <f>'C-MDP in China'!J40</f>
        <v>#VALUE!</v>
      </c>
      <c r="S40" t="e">
        <f>'C-MDP in China'!K40</f>
        <v>#VALUE!</v>
      </c>
      <c r="T40" t="e">
        <f>'C-MDP in China'!L40</f>
        <v>#VALUE!</v>
      </c>
      <c r="U40" t="e">
        <f>'C-MDP in China'!M40</f>
        <v>#VALUE!</v>
      </c>
      <c r="V40" t="e">
        <f>'C-MDP in China'!N40</f>
        <v>#VALUE!</v>
      </c>
      <c r="W40" t="e">
        <f>'C-MDP in China'!P40</f>
        <v>#VALUE!</v>
      </c>
      <c r="X40">
        <f>'C-MDP in China'!Q40</f>
        <v>0</v>
      </c>
      <c r="Y40" t="e">
        <f>'C-MDP in China'!S40</f>
        <v>#VALUE!</v>
      </c>
      <c r="Z40">
        <f>'C-MDP in China'!T40</f>
        <v>0</v>
      </c>
      <c r="AA40">
        <f>'C-MDP in China'!U40</f>
        <v>0</v>
      </c>
      <c r="AB40">
        <f>'C-MDP in China'!V40</f>
        <v>0</v>
      </c>
    </row>
    <row r="41" spans="1:28" hidden="1">
      <c r="A41" s="15">
        <v>42113</v>
      </c>
      <c r="B41">
        <v>0.33955423299999998</v>
      </c>
      <c r="C41" s="153" t="e">
        <f>#REF!*B41</f>
        <v>#REF!</v>
      </c>
      <c r="D41" s="153"/>
      <c r="E41" s="153"/>
      <c r="F41" s="153"/>
      <c r="G41">
        <f>VLOOKUP(A41,[1]Sheet1!$A$1:$F$2193,6)</f>
        <v>2.2640418684036998</v>
      </c>
      <c r="H41">
        <f>'C-MDP in China'!C41</f>
        <v>0</v>
      </c>
      <c r="I41" t="e">
        <f>'C-MDP in China'!D41</f>
        <v>#VALUE!</v>
      </c>
      <c r="J41" t="e">
        <f>'C-MDP in China'!E41</f>
        <v>#VALUE!</v>
      </c>
      <c r="N41" t="e">
        <f>'C-MDP in China'!F41</f>
        <v>#VALUE!</v>
      </c>
      <c r="O41" t="e">
        <f>'C-MDP in China'!G41</f>
        <v>#VALUE!</v>
      </c>
      <c r="P41" t="e">
        <f>'C-MDP in China'!H41</f>
        <v>#VALUE!</v>
      </c>
      <c r="Q41" t="e">
        <f>'C-MDP in China'!I41</f>
        <v>#VALUE!</v>
      </c>
      <c r="R41" t="e">
        <f>'C-MDP in China'!J41</f>
        <v>#VALUE!</v>
      </c>
      <c r="S41" t="e">
        <f>'C-MDP in China'!K41</f>
        <v>#VALUE!</v>
      </c>
      <c r="T41" t="e">
        <f>'C-MDP in China'!L41</f>
        <v>#VALUE!</v>
      </c>
      <c r="U41" t="e">
        <f>'C-MDP in China'!M41</f>
        <v>#VALUE!</v>
      </c>
      <c r="V41" t="e">
        <f>'C-MDP in China'!N41</f>
        <v>#VALUE!</v>
      </c>
      <c r="W41" t="e">
        <f>'C-MDP in China'!P41</f>
        <v>#VALUE!</v>
      </c>
      <c r="X41">
        <f>'C-MDP in China'!Q41</f>
        <v>0</v>
      </c>
      <c r="Y41" t="e">
        <f>'C-MDP in China'!S41</f>
        <v>#VALUE!</v>
      </c>
      <c r="Z41">
        <f>'C-MDP in China'!T41</f>
        <v>0</v>
      </c>
      <c r="AA41">
        <f>'C-MDP in China'!U41</f>
        <v>0</v>
      </c>
      <c r="AB41">
        <f>'C-MDP in China'!V41</f>
        <v>0</v>
      </c>
    </row>
    <row r="42" spans="1:28" hidden="1">
      <c r="A42" s="15">
        <v>42116</v>
      </c>
      <c r="B42">
        <v>0.3469282132</v>
      </c>
      <c r="C42" s="153" t="e">
        <f>#REF!*B42</f>
        <v>#REF!</v>
      </c>
      <c r="D42" s="153"/>
      <c r="E42" s="153"/>
      <c r="F42" s="153"/>
      <c r="G42">
        <f>VLOOKUP(A42,[1]Sheet1!$A$1:$F$2193,6)</f>
        <v>2.4736620178176398</v>
      </c>
      <c r="H42">
        <f>'C-MDP in China'!C42</f>
        <v>0</v>
      </c>
      <c r="I42" t="e">
        <f>'C-MDP in China'!D42</f>
        <v>#VALUE!</v>
      </c>
      <c r="J42" t="e">
        <f>'C-MDP in China'!E42</f>
        <v>#VALUE!</v>
      </c>
      <c r="N42" t="e">
        <f>'C-MDP in China'!F42</f>
        <v>#VALUE!</v>
      </c>
      <c r="O42" t="e">
        <f>'C-MDP in China'!G42</f>
        <v>#VALUE!</v>
      </c>
      <c r="P42" t="e">
        <f>'C-MDP in China'!H42</f>
        <v>#VALUE!</v>
      </c>
      <c r="Q42" t="e">
        <f>'C-MDP in China'!I42</f>
        <v>#VALUE!</v>
      </c>
      <c r="R42" t="e">
        <f>'C-MDP in China'!J42</f>
        <v>#VALUE!</v>
      </c>
      <c r="S42" t="e">
        <f>'C-MDP in China'!K42</f>
        <v>#VALUE!</v>
      </c>
      <c r="T42" t="e">
        <f>'C-MDP in China'!L42</f>
        <v>#VALUE!</v>
      </c>
      <c r="U42" t="e">
        <f>'C-MDP in China'!M42</f>
        <v>#VALUE!</v>
      </c>
      <c r="V42" t="e">
        <f>'C-MDP in China'!N42</f>
        <v>#VALUE!</v>
      </c>
      <c r="W42" t="e">
        <f>'C-MDP in China'!P42</f>
        <v>#VALUE!</v>
      </c>
      <c r="X42">
        <f>'C-MDP in China'!Q42</f>
        <v>0</v>
      </c>
      <c r="Y42" t="e">
        <f>'C-MDP in China'!S42</f>
        <v>#VALUE!</v>
      </c>
      <c r="Z42">
        <f>'C-MDP in China'!T42</f>
        <v>0</v>
      </c>
      <c r="AA42">
        <f>'C-MDP in China'!U42</f>
        <v>0</v>
      </c>
      <c r="AB42">
        <f>'C-MDP in China'!V42</f>
        <v>0</v>
      </c>
    </row>
    <row r="43" spans="1:28" hidden="1">
      <c r="A43" s="15">
        <v>42119</v>
      </c>
      <c r="B43">
        <v>0.3485658874</v>
      </c>
      <c r="C43" s="153" t="e">
        <f>#REF!*B43</f>
        <v>#REF!</v>
      </c>
      <c r="D43" s="153"/>
      <c r="E43" s="153"/>
      <c r="F43" s="153"/>
      <c r="G43">
        <f>VLOOKUP(A43,[1]Sheet1!$A$1:$F$2193,6)</f>
        <v>2.3913756264998498</v>
      </c>
      <c r="H43">
        <f>'C-MDP in China'!C43</f>
        <v>0</v>
      </c>
      <c r="I43" t="e">
        <f>'C-MDP in China'!D43</f>
        <v>#VALUE!</v>
      </c>
      <c r="J43" t="e">
        <f>'C-MDP in China'!E43</f>
        <v>#VALUE!</v>
      </c>
      <c r="N43" t="e">
        <f>'C-MDP in China'!F43</f>
        <v>#VALUE!</v>
      </c>
      <c r="O43" t="e">
        <f>'C-MDP in China'!G43</f>
        <v>#VALUE!</v>
      </c>
      <c r="P43" t="e">
        <f>'C-MDP in China'!H43</f>
        <v>#VALUE!</v>
      </c>
      <c r="Q43" t="e">
        <f>'C-MDP in China'!I43</f>
        <v>#VALUE!</v>
      </c>
      <c r="R43" t="e">
        <f>'C-MDP in China'!J43</f>
        <v>#VALUE!</v>
      </c>
      <c r="S43" t="e">
        <f>'C-MDP in China'!K43</f>
        <v>#VALUE!</v>
      </c>
      <c r="T43" t="e">
        <f>'C-MDP in China'!L43</f>
        <v>#VALUE!</v>
      </c>
      <c r="U43" t="e">
        <f>'C-MDP in China'!M43</f>
        <v>#VALUE!</v>
      </c>
      <c r="V43" t="e">
        <f>'C-MDP in China'!N43</f>
        <v>#VALUE!</v>
      </c>
      <c r="W43" t="e">
        <f>'C-MDP in China'!P43</f>
        <v>#VALUE!</v>
      </c>
      <c r="X43">
        <f>'C-MDP in China'!Q43</f>
        <v>0</v>
      </c>
      <c r="Y43" t="e">
        <f>'C-MDP in China'!S43</f>
        <v>#VALUE!</v>
      </c>
      <c r="Z43">
        <f>'C-MDP in China'!T43</f>
        <v>0</v>
      </c>
      <c r="AA43">
        <f>'C-MDP in China'!U43</f>
        <v>0</v>
      </c>
      <c r="AB43">
        <f>'C-MDP in China'!V43</f>
        <v>0</v>
      </c>
    </row>
    <row r="44" spans="1:28" hidden="1">
      <c r="A44" s="15">
        <v>42122</v>
      </c>
      <c r="B44">
        <v>0.3500740497</v>
      </c>
      <c r="C44" s="153" t="e">
        <f>#REF!*B44</f>
        <v>#REF!</v>
      </c>
      <c r="D44" s="153"/>
      <c r="E44" s="153"/>
      <c r="F44" s="153"/>
      <c r="G44">
        <f>VLOOKUP(A44,[1]Sheet1!$A$1:$F$2193,6)</f>
        <v>2.3856715634303298</v>
      </c>
      <c r="H44">
        <f>'C-MDP in China'!C44</f>
        <v>0</v>
      </c>
      <c r="I44" t="e">
        <f>'C-MDP in China'!D44</f>
        <v>#VALUE!</v>
      </c>
      <c r="J44" t="e">
        <f>'C-MDP in China'!E44</f>
        <v>#VALUE!</v>
      </c>
      <c r="N44" t="e">
        <f>'C-MDP in China'!F44</f>
        <v>#VALUE!</v>
      </c>
      <c r="O44" t="e">
        <f>'C-MDP in China'!G44</f>
        <v>#VALUE!</v>
      </c>
      <c r="P44" t="e">
        <f>'C-MDP in China'!H44</f>
        <v>#VALUE!</v>
      </c>
      <c r="Q44" t="e">
        <f>'C-MDP in China'!I44</f>
        <v>#VALUE!</v>
      </c>
      <c r="R44" t="e">
        <f>'C-MDP in China'!J44</f>
        <v>#VALUE!</v>
      </c>
      <c r="S44" t="e">
        <f>'C-MDP in China'!K44</f>
        <v>#VALUE!</v>
      </c>
      <c r="T44" t="e">
        <f>'C-MDP in China'!L44</f>
        <v>#VALUE!</v>
      </c>
      <c r="U44" t="e">
        <f>'C-MDP in China'!M44</f>
        <v>#VALUE!</v>
      </c>
      <c r="V44" t="e">
        <f>'C-MDP in China'!N44</f>
        <v>#VALUE!</v>
      </c>
      <c r="W44" t="e">
        <f>'C-MDP in China'!P44</f>
        <v>#VALUE!</v>
      </c>
      <c r="X44">
        <f>'C-MDP in China'!Q44</f>
        <v>0</v>
      </c>
      <c r="Y44" t="e">
        <f>'C-MDP in China'!S44</f>
        <v>#VALUE!</v>
      </c>
      <c r="Z44">
        <f>'C-MDP in China'!T44</f>
        <v>0</v>
      </c>
      <c r="AA44">
        <f>'C-MDP in China'!U44</f>
        <v>0</v>
      </c>
      <c r="AB44">
        <f>'C-MDP in China'!V44</f>
        <v>0</v>
      </c>
    </row>
    <row r="45" spans="1:28" hidden="1">
      <c r="A45" s="15">
        <v>42125</v>
      </c>
      <c r="B45">
        <v>0.3330332842</v>
      </c>
      <c r="C45" s="153" t="e">
        <f>#REF!*B45</f>
        <v>#REF!</v>
      </c>
      <c r="D45" s="153"/>
      <c r="E45" s="153"/>
      <c r="F45" s="153"/>
      <c r="G45">
        <f>VLOOKUP(A45,[1]Sheet1!$A$1:$F$2193,6)</f>
        <v>2.4514795503250402</v>
      </c>
      <c r="H45">
        <f>'C-MDP in China'!C45</f>
        <v>0</v>
      </c>
      <c r="I45" t="e">
        <f>'C-MDP in China'!D45</f>
        <v>#VALUE!</v>
      </c>
      <c r="J45" t="e">
        <f>'C-MDP in China'!E45</f>
        <v>#VALUE!</v>
      </c>
      <c r="N45" t="e">
        <f>'C-MDP in China'!F45</f>
        <v>#VALUE!</v>
      </c>
      <c r="O45" t="e">
        <f>'C-MDP in China'!G45</f>
        <v>#VALUE!</v>
      </c>
      <c r="P45" t="e">
        <f>'C-MDP in China'!H45</f>
        <v>#VALUE!</v>
      </c>
      <c r="Q45" t="e">
        <f>'C-MDP in China'!I45</f>
        <v>#VALUE!</v>
      </c>
      <c r="R45" t="e">
        <f>'C-MDP in China'!J45</f>
        <v>#VALUE!</v>
      </c>
      <c r="S45" t="e">
        <f>'C-MDP in China'!K45</f>
        <v>#VALUE!</v>
      </c>
      <c r="T45" t="e">
        <f>'C-MDP in China'!L45</f>
        <v>#VALUE!</v>
      </c>
      <c r="U45" t="e">
        <f>'C-MDP in China'!M45</f>
        <v>#VALUE!</v>
      </c>
      <c r="V45" t="e">
        <f>'C-MDP in China'!N45</f>
        <v>#VALUE!</v>
      </c>
      <c r="W45" t="e">
        <f>'C-MDP in China'!P45</f>
        <v>#VALUE!</v>
      </c>
      <c r="X45">
        <f>'C-MDP in China'!Q45</f>
        <v>0</v>
      </c>
      <c r="Y45" t="e">
        <f>'C-MDP in China'!S45</f>
        <v>#VALUE!</v>
      </c>
      <c r="Z45">
        <f>'C-MDP in China'!T45</f>
        <v>0</v>
      </c>
      <c r="AA45">
        <f>'C-MDP in China'!U45</f>
        <v>0</v>
      </c>
      <c r="AB45">
        <f>'C-MDP in China'!V45</f>
        <v>0</v>
      </c>
    </row>
    <row r="46" spans="1:28" hidden="1">
      <c r="A46" s="15">
        <v>42128</v>
      </c>
      <c r="B46">
        <v>0.33810485699999998</v>
      </c>
      <c r="C46" s="153" t="e">
        <f>#REF!*B46</f>
        <v>#REF!</v>
      </c>
      <c r="D46" s="153"/>
      <c r="E46" s="153"/>
      <c r="F46" s="153"/>
      <c r="G46">
        <f>VLOOKUP(A46,[1]Sheet1!$A$1:$F$2193,6)</f>
        <v>2.52304736368274</v>
      </c>
      <c r="H46">
        <f>'C-MDP in China'!C46</f>
        <v>0</v>
      </c>
      <c r="I46" t="e">
        <f>'C-MDP in China'!D46</f>
        <v>#VALUE!</v>
      </c>
      <c r="J46" t="e">
        <f>'C-MDP in China'!E46</f>
        <v>#VALUE!</v>
      </c>
      <c r="N46" t="e">
        <f>'C-MDP in China'!F46</f>
        <v>#VALUE!</v>
      </c>
      <c r="O46" t="e">
        <f>'C-MDP in China'!G46</f>
        <v>#VALUE!</v>
      </c>
      <c r="P46" t="e">
        <f>'C-MDP in China'!H46</f>
        <v>#VALUE!</v>
      </c>
      <c r="Q46" t="e">
        <f>'C-MDP in China'!I46</f>
        <v>#VALUE!</v>
      </c>
      <c r="R46" t="e">
        <f>'C-MDP in China'!J46</f>
        <v>#VALUE!</v>
      </c>
      <c r="S46" t="e">
        <f>'C-MDP in China'!K46</f>
        <v>#VALUE!</v>
      </c>
      <c r="T46" t="e">
        <f>'C-MDP in China'!L46</f>
        <v>#VALUE!</v>
      </c>
      <c r="U46" t="e">
        <f>'C-MDP in China'!M46</f>
        <v>#VALUE!</v>
      </c>
      <c r="V46" t="e">
        <f>'C-MDP in China'!N46</f>
        <v>#VALUE!</v>
      </c>
      <c r="W46" t="e">
        <f>'C-MDP in China'!P46</f>
        <v>#VALUE!</v>
      </c>
      <c r="X46">
        <f>'C-MDP in China'!Q46</f>
        <v>0</v>
      </c>
      <c r="Y46" t="e">
        <f>'C-MDP in China'!S46</f>
        <v>#VALUE!</v>
      </c>
      <c r="Z46">
        <f>'C-MDP in China'!T46</f>
        <v>0</v>
      </c>
      <c r="AA46">
        <f>'C-MDP in China'!U46</f>
        <v>0</v>
      </c>
      <c r="AB46">
        <f>'C-MDP in China'!V46</f>
        <v>0</v>
      </c>
    </row>
    <row r="47" spans="1:28" hidden="1">
      <c r="A47" s="15">
        <v>42131</v>
      </c>
      <c r="B47">
        <v>0.3314094454</v>
      </c>
      <c r="C47" s="153" t="e">
        <f>#REF!*B47</f>
        <v>#REF!</v>
      </c>
      <c r="D47" s="153"/>
      <c r="E47" s="153"/>
      <c r="F47" s="153"/>
      <c r="G47">
        <f>VLOOKUP(A47,[1]Sheet1!$A$1:$F$2193,6)</f>
        <v>2.5052080613455998</v>
      </c>
      <c r="H47">
        <f>'C-MDP in China'!C47</f>
        <v>0</v>
      </c>
      <c r="I47" t="e">
        <f>'C-MDP in China'!D47</f>
        <v>#VALUE!</v>
      </c>
      <c r="J47" t="e">
        <f>'C-MDP in China'!E47</f>
        <v>#VALUE!</v>
      </c>
      <c r="N47" t="e">
        <f>'C-MDP in China'!F47</f>
        <v>#VALUE!</v>
      </c>
      <c r="O47" t="e">
        <f>'C-MDP in China'!G47</f>
        <v>#VALUE!</v>
      </c>
      <c r="P47" t="e">
        <f>'C-MDP in China'!H47</f>
        <v>#VALUE!</v>
      </c>
      <c r="Q47" t="e">
        <f>'C-MDP in China'!I47</f>
        <v>#VALUE!</v>
      </c>
      <c r="R47" t="e">
        <f>'C-MDP in China'!J47</f>
        <v>#VALUE!</v>
      </c>
      <c r="S47" t="e">
        <f>'C-MDP in China'!K47</f>
        <v>#VALUE!</v>
      </c>
      <c r="T47" t="e">
        <f>'C-MDP in China'!L47</f>
        <v>#VALUE!</v>
      </c>
      <c r="U47" t="e">
        <f>'C-MDP in China'!M47</f>
        <v>#VALUE!</v>
      </c>
      <c r="V47" t="e">
        <f>'C-MDP in China'!N47</f>
        <v>#VALUE!</v>
      </c>
      <c r="W47" t="e">
        <f>'C-MDP in China'!P47</f>
        <v>#VALUE!</v>
      </c>
      <c r="X47">
        <f>'C-MDP in China'!Q47</f>
        <v>0</v>
      </c>
      <c r="Y47" t="e">
        <f>'C-MDP in China'!S47</f>
        <v>#VALUE!</v>
      </c>
      <c r="Z47">
        <f>'C-MDP in China'!T47</f>
        <v>0</v>
      </c>
      <c r="AA47">
        <f>'C-MDP in China'!U47</f>
        <v>0</v>
      </c>
      <c r="AB47">
        <f>'C-MDP in China'!V47</f>
        <v>0</v>
      </c>
    </row>
    <row r="48" spans="1:28" hidden="1">
      <c r="A48" s="15">
        <v>42134</v>
      </c>
      <c r="B48">
        <v>0.34605334529999998</v>
      </c>
      <c r="C48" s="153" t="e">
        <f>#REF!*B48</f>
        <v>#REF!</v>
      </c>
      <c r="D48" s="153"/>
      <c r="E48" s="153"/>
      <c r="F48" s="153"/>
      <c r="G48">
        <f>VLOOKUP(A48,[1]Sheet1!$A$1:$F$2193,6)</f>
        <v>2.5365587879380902</v>
      </c>
      <c r="H48">
        <f>'C-MDP in China'!C48</f>
        <v>0</v>
      </c>
      <c r="I48" t="e">
        <f>'C-MDP in China'!D48</f>
        <v>#VALUE!</v>
      </c>
      <c r="J48" t="e">
        <f>'C-MDP in China'!E48</f>
        <v>#VALUE!</v>
      </c>
      <c r="N48" t="e">
        <f>'C-MDP in China'!F48</f>
        <v>#VALUE!</v>
      </c>
      <c r="O48" t="e">
        <f>'C-MDP in China'!G48</f>
        <v>#VALUE!</v>
      </c>
      <c r="P48" t="e">
        <f>'C-MDP in China'!H48</f>
        <v>#VALUE!</v>
      </c>
      <c r="Q48" t="e">
        <f>'C-MDP in China'!I48</f>
        <v>#VALUE!</v>
      </c>
      <c r="R48" t="e">
        <f>'C-MDP in China'!J48</f>
        <v>#VALUE!</v>
      </c>
      <c r="S48" t="e">
        <f>'C-MDP in China'!K48</f>
        <v>#VALUE!</v>
      </c>
      <c r="T48" t="e">
        <f>'C-MDP in China'!L48</f>
        <v>#VALUE!</v>
      </c>
      <c r="U48" t="e">
        <f>'C-MDP in China'!M48</f>
        <v>#VALUE!</v>
      </c>
      <c r="V48" t="e">
        <f>'C-MDP in China'!N48</f>
        <v>#VALUE!</v>
      </c>
      <c r="W48" t="e">
        <f>'C-MDP in China'!P48</f>
        <v>#VALUE!</v>
      </c>
      <c r="X48">
        <f>'C-MDP in China'!Q48</f>
        <v>0</v>
      </c>
      <c r="Y48" t="e">
        <f>'C-MDP in China'!S48</f>
        <v>#VALUE!</v>
      </c>
      <c r="Z48">
        <f>'C-MDP in China'!T48</f>
        <v>0</v>
      </c>
      <c r="AA48">
        <f>'C-MDP in China'!U48</f>
        <v>0</v>
      </c>
      <c r="AB48">
        <f>'C-MDP in China'!V48</f>
        <v>0</v>
      </c>
    </row>
    <row r="49" spans="1:28" hidden="1">
      <c r="A49" s="15">
        <v>42137</v>
      </c>
      <c r="B49">
        <v>0.3417214033</v>
      </c>
      <c r="C49" s="153" t="e">
        <f>#REF!*B49</f>
        <v>#REF!</v>
      </c>
      <c r="D49" s="153"/>
      <c r="E49" s="153"/>
      <c r="F49" s="153"/>
      <c r="G49">
        <f>VLOOKUP(A49,[1]Sheet1!$A$1:$F$2193,6)</f>
        <v>2.4951800511560802</v>
      </c>
      <c r="H49">
        <f>'C-MDP in China'!C49</f>
        <v>0</v>
      </c>
      <c r="I49" t="e">
        <f>'C-MDP in China'!D49</f>
        <v>#VALUE!</v>
      </c>
      <c r="J49" t="e">
        <f>'C-MDP in China'!E49</f>
        <v>#VALUE!</v>
      </c>
      <c r="N49" t="e">
        <f>'C-MDP in China'!F49</f>
        <v>#VALUE!</v>
      </c>
      <c r="O49" t="e">
        <f>'C-MDP in China'!G49</f>
        <v>#VALUE!</v>
      </c>
      <c r="P49" t="e">
        <f>'C-MDP in China'!H49</f>
        <v>#VALUE!</v>
      </c>
      <c r="Q49" t="e">
        <f>'C-MDP in China'!I49</f>
        <v>#VALUE!</v>
      </c>
      <c r="R49" t="e">
        <f>'C-MDP in China'!J49</f>
        <v>#VALUE!</v>
      </c>
      <c r="S49" t="e">
        <f>'C-MDP in China'!K49</f>
        <v>#VALUE!</v>
      </c>
      <c r="T49" t="e">
        <f>'C-MDP in China'!L49</f>
        <v>#VALUE!</v>
      </c>
      <c r="U49" t="e">
        <f>'C-MDP in China'!M49</f>
        <v>#VALUE!</v>
      </c>
      <c r="V49" t="e">
        <f>'C-MDP in China'!N49</f>
        <v>#VALUE!</v>
      </c>
      <c r="W49" t="e">
        <f>'C-MDP in China'!P49</f>
        <v>#VALUE!</v>
      </c>
      <c r="X49">
        <f>'C-MDP in China'!Q49</f>
        <v>0</v>
      </c>
      <c r="Y49" t="e">
        <f>'C-MDP in China'!S49</f>
        <v>#VALUE!</v>
      </c>
      <c r="Z49">
        <f>'C-MDP in China'!T49</f>
        <v>0</v>
      </c>
      <c r="AA49">
        <f>'C-MDP in China'!U49</f>
        <v>0</v>
      </c>
      <c r="AB49">
        <f>'C-MDP in China'!V49</f>
        <v>0</v>
      </c>
    </row>
    <row r="50" spans="1:28" hidden="1">
      <c r="A50" s="15">
        <v>42140</v>
      </c>
      <c r="B50">
        <v>0.3423980794</v>
      </c>
      <c r="C50" s="153" t="e">
        <f>#REF!*B50</f>
        <v>#REF!</v>
      </c>
      <c r="D50" s="153"/>
      <c r="E50" s="153"/>
      <c r="F50" s="153"/>
      <c r="G50">
        <f>VLOOKUP(A50,[1]Sheet1!$A$1:$F$2193,6)</f>
        <v>2.4927522171101999</v>
      </c>
      <c r="H50">
        <f>'C-MDP in China'!C50</f>
        <v>0</v>
      </c>
      <c r="I50" t="e">
        <f>'C-MDP in China'!D50</f>
        <v>#VALUE!</v>
      </c>
      <c r="J50" t="e">
        <f>'C-MDP in China'!E50</f>
        <v>#VALUE!</v>
      </c>
      <c r="N50" t="e">
        <f>'C-MDP in China'!F50</f>
        <v>#VALUE!</v>
      </c>
      <c r="O50" t="e">
        <f>'C-MDP in China'!G50</f>
        <v>#VALUE!</v>
      </c>
      <c r="P50" t="e">
        <f>'C-MDP in China'!H50</f>
        <v>#VALUE!</v>
      </c>
      <c r="Q50" t="e">
        <f>'C-MDP in China'!I50</f>
        <v>#VALUE!</v>
      </c>
      <c r="R50" t="e">
        <f>'C-MDP in China'!J50</f>
        <v>#VALUE!</v>
      </c>
      <c r="S50" t="e">
        <f>'C-MDP in China'!K50</f>
        <v>#VALUE!</v>
      </c>
      <c r="T50" t="e">
        <f>'C-MDP in China'!L50</f>
        <v>#VALUE!</v>
      </c>
      <c r="U50" t="e">
        <f>'C-MDP in China'!M50</f>
        <v>#VALUE!</v>
      </c>
      <c r="V50" t="e">
        <f>'C-MDP in China'!N50</f>
        <v>#VALUE!</v>
      </c>
      <c r="W50" t="e">
        <f>'C-MDP in China'!P50</f>
        <v>#VALUE!</v>
      </c>
      <c r="X50">
        <f>'C-MDP in China'!Q50</f>
        <v>0</v>
      </c>
      <c r="Y50" t="e">
        <f>'C-MDP in China'!S50</f>
        <v>#VALUE!</v>
      </c>
      <c r="Z50">
        <f>'C-MDP in China'!T50</f>
        <v>0</v>
      </c>
      <c r="AA50">
        <f>'C-MDP in China'!U50</f>
        <v>0</v>
      </c>
      <c r="AB50">
        <f>'C-MDP in China'!V50</f>
        <v>0</v>
      </c>
    </row>
    <row r="51" spans="1:28" hidden="1">
      <c r="A51" s="15">
        <v>42143</v>
      </c>
      <c r="B51">
        <v>0.36514352109999998</v>
      </c>
      <c r="C51" s="153" t="e">
        <f>#REF!*B51</f>
        <v>#REF!</v>
      </c>
      <c r="D51" s="153"/>
      <c r="E51" s="153"/>
      <c r="F51" s="153"/>
      <c r="G51">
        <f>VLOOKUP(A51,[1]Sheet1!$A$1:$F$2193,6)</f>
        <v>2.3900215525365498</v>
      </c>
      <c r="H51">
        <f>'C-MDP in China'!C51</f>
        <v>0</v>
      </c>
      <c r="I51" t="e">
        <f>'C-MDP in China'!D51</f>
        <v>#VALUE!</v>
      </c>
      <c r="J51" t="e">
        <f>'C-MDP in China'!E51</f>
        <v>#VALUE!</v>
      </c>
      <c r="N51" t="e">
        <f>'C-MDP in China'!F51</f>
        <v>#VALUE!</v>
      </c>
      <c r="O51" t="e">
        <f>'C-MDP in China'!G51</f>
        <v>#VALUE!</v>
      </c>
      <c r="P51" t="e">
        <f>'C-MDP in China'!H51</f>
        <v>#VALUE!</v>
      </c>
      <c r="Q51" t="e">
        <f>'C-MDP in China'!I51</f>
        <v>#VALUE!</v>
      </c>
      <c r="R51" t="e">
        <f>'C-MDP in China'!J51</f>
        <v>#VALUE!</v>
      </c>
      <c r="S51" t="e">
        <f>'C-MDP in China'!K51</f>
        <v>#VALUE!</v>
      </c>
      <c r="T51" t="e">
        <f>'C-MDP in China'!L51</f>
        <v>#VALUE!</v>
      </c>
      <c r="U51" t="e">
        <f>'C-MDP in China'!M51</f>
        <v>#VALUE!</v>
      </c>
      <c r="V51" t="e">
        <f>'C-MDP in China'!N51</f>
        <v>#VALUE!</v>
      </c>
      <c r="W51" t="e">
        <f>'C-MDP in China'!P51</f>
        <v>#VALUE!</v>
      </c>
      <c r="X51">
        <f>'C-MDP in China'!Q51</f>
        <v>0</v>
      </c>
      <c r="Y51" t="e">
        <f>'C-MDP in China'!S51</f>
        <v>#VALUE!</v>
      </c>
      <c r="Z51">
        <f>'C-MDP in China'!T51</f>
        <v>0</v>
      </c>
      <c r="AA51">
        <f>'C-MDP in China'!U51</f>
        <v>0</v>
      </c>
      <c r="AB51">
        <f>'C-MDP in China'!V51</f>
        <v>0</v>
      </c>
    </row>
    <row r="52" spans="1:28" hidden="1">
      <c r="A52" s="15">
        <v>42146</v>
      </c>
      <c r="B52">
        <v>0.35030396549999998</v>
      </c>
      <c r="C52" s="153" t="e">
        <f>#REF!*B52</f>
        <v>#REF!</v>
      </c>
      <c r="D52" s="153"/>
      <c r="E52" s="153"/>
      <c r="F52" s="153"/>
      <c r="G52">
        <f>VLOOKUP(A52,[1]Sheet1!$A$1:$F$2193,6)</f>
        <v>2.4765754695070399</v>
      </c>
      <c r="H52">
        <f>'C-MDP in China'!C52</f>
        <v>0</v>
      </c>
      <c r="I52" t="e">
        <f>'C-MDP in China'!D52</f>
        <v>#VALUE!</v>
      </c>
      <c r="J52" t="e">
        <f>'C-MDP in China'!E52</f>
        <v>#VALUE!</v>
      </c>
      <c r="N52" t="e">
        <f>'C-MDP in China'!F52</f>
        <v>#VALUE!</v>
      </c>
      <c r="O52" t="e">
        <f>'C-MDP in China'!G52</f>
        <v>#VALUE!</v>
      </c>
      <c r="P52" t="e">
        <f>'C-MDP in China'!H52</f>
        <v>#VALUE!</v>
      </c>
      <c r="Q52" t="e">
        <f>'C-MDP in China'!I52</f>
        <v>#VALUE!</v>
      </c>
      <c r="R52" t="e">
        <f>'C-MDP in China'!J52</f>
        <v>#VALUE!</v>
      </c>
      <c r="S52" t="e">
        <f>'C-MDP in China'!K52</f>
        <v>#VALUE!</v>
      </c>
      <c r="T52" t="e">
        <f>'C-MDP in China'!L52</f>
        <v>#VALUE!</v>
      </c>
      <c r="U52" t="e">
        <f>'C-MDP in China'!M52</f>
        <v>#VALUE!</v>
      </c>
      <c r="V52" t="e">
        <f>'C-MDP in China'!N52</f>
        <v>#VALUE!</v>
      </c>
      <c r="W52" t="e">
        <f>'C-MDP in China'!P52</f>
        <v>#VALUE!</v>
      </c>
      <c r="X52">
        <f>'C-MDP in China'!Q52</f>
        <v>0</v>
      </c>
      <c r="Y52" t="e">
        <f>'C-MDP in China'!S52</f>
        <v>#VALUE!</v>
      </c>
      <c r="Z52">
        <f>'C-MDP in China'!T52</f>
        <v>0</v>
      </c>
      <c r="AA52">
        <f>'C-MDP in China'!U52</f>
        <v>0</v>
      </c>
      <c r="AB52">
        <f>'C-MDP in China'!V52</f>
        <v>0</v>
      </c>
    </row>
    <row r="53" spans="1:28" hidden="1">
      <c r="A53" s="15">
        <v>42149</v>
      </c>
      <c r="B53">
        <v>0.34764457869999998</v>
      </c>
      <c r="C53" s="153" t="e">
        <f>#REF!*B53</f>
        <v>#REF!</v>
      </c>
      <c r="D53" s="153"/>
      <c r="E53" s="153"/>
      <c r="F53" s="153"/>
      <c r="G53">
        <f>VLOOKUP(A53,[1]Sheet1!$A$1:$F$2193,6)</f>
        <v>2.44319038724699</v>
      </c>
      <c r="H53">
        <f>'C-MDP in China'!C53</f>
        <v>0</v>
      </c>
      <c r="I53" t="e">
        <f>'C-MDP in China'!D53</f>
        <v>#VALUE!</v>
      </c>
      <c r="J53" t="e">
        <f>'C-MDP in China'!E53</f>
        <v>#VALUE!</v>
      </c>
      <c r="N53" t="e">
        <f>'C-MDP in China'!F53</f>
        <v>#VALUE!</v>
      </c>
      <c r="O53" t="e">
        <f>'C-MDP in China'!G53</f>
        <v>#VALUE!</v>
      </c>
      <c r="P53" t="e">
        <f>'C-MDP in China'!H53</f>
        <v>#VALUE!</v>
      </c>
      <c r="Q53" t="e">
        <f>'C-MDP in China'!I53</f>
        <v>#VALUE!</v>
      </c>
      <c r="R53" t="e">
        <f>'C-MDP in China'!J53</f>
        <v>#VALUE!</v>
      </c>
      <c r="S53" t="e">
        <f>'C-MDP in China'!K53</f>
        <v>#VALUE!</v>
      </c>
      <c r="T53" t="e">
        <f>'C-MDP in China'!L53</f>
        <v>#VALUE!</v>
      </c>
      <c r="U53" t="e">
        <f>'C-MDP in China'!M53</f>
        <v>#VALUE!</v>
      </c>
      <c r="V53" t="e">
        <f>'C-MDP in China'!N53</f>
        <v>#VALUE!</v>
      </c>
      <c r="W53" t="e">
        <f>'C-MDP in China'!P53</f>
        <v>#VALUE!</v>
      </c>
      <c r="X53">
        <f>'C-MDP in China'!Q53</f>
        <v>0</v>
      </c>
      <c r="Y53" t="e">
        <f>'C-MDP in China'!S53</f>
        <v>#VALUE!</v>
      </c>
      <c r="Z53">
        <f>'C-MDP in China'!T53</f>
        <v>0</v>
      </c>
      <c r="AA53">
        <f>'C-MDP in China'!U53</f>
        <v>0</v>
      </c>
      <c r="AB53">
        <f>'C-MDP in China'!V53</f>
        <v>0</v>
      </c>
    </row>
    <row r="54" spans="1:28" hidden="1">
      <c r="A54" s="15">
        <v>42152</v>
      </c>
      <c r="B54">
        <v>0.33863285479999999</v>
      </c>
      <c r="C54" s="153" t="e">
        <f>#REF!*B54</f>
        <v>#REF!</v>
      </c>
      <c r="D54" s="153"/>
      <c r="E54" s="153"/>
      <c r="F54" s="153"/>
      <c r="G54">
        <f>VLOOKUP(A54,[1]Sheet1!$A$1:$F$2193,6)</f>
        <v>2.4462815985673698</v>
      </c>
      <c r="H54">
        <f>'C-MDP in China'!C54</f>
        <v>0</v>
      </c>
      <c r="I54" t="e">
        <f>'C-MDP in China'!D54</f>
        <v>#VALUE!</v>
      </c>
      <c r="J54" t="e">
        <f>'C-MDP in China'!E54</f>
        <v>#VALUE!</v>
      </c>
      <c r="N54" t="e">
        <f>'C-MDP in China'!F54</f>
        <v>#VALUE!</v>
      </c>
      <c r="O54" t="e">
        <f>'C-MDP in China'!G54</f>
        <v>#VALUE!</v>
      </c>
      <c r="P54" t="e">
        <f>'C-MDP in China'!H54</f>
        <v>#VALUE!</v>
      </c>
      <c r="Q54" t="e">
        <f>'C-MDP in China'!I54</f>
        <v>#VALUE!</v>
      </c>
      <c r="R54" t="e">
        <f>'C-MDP in China'!J54</f>
        <v>#VALUE!</v>
      </c>
      <c r="S54" t="e">
        <f>'C-MDP in China'!K54</f>
        <v>#VALUE!</v>
      </c>
      <c r="T54" t="e">
        <f>'C-MDP in China'!L54</f>
        <v>#VALUE!</v>
      </c>
      <c r="U54" t="e">
        <f>'C-MDP in China'!M54</f>
        <v>#VALUE!</v>
      </c>
      <c r="V54" t="e">
        <f>'C-MDP in China'!N54</f>
        <v>#VALUE!</v>
      </c>
      <c r="W54" t="e">
        <f>'C-MDP in China'!P54</f>
        <v>#VALUE!</v>
      </c>
      <c r="X54">
        <f>'C-MDP in China'!Q54</f>
        <v>0</v>
      </c>
      <c r="Y54" t="e">
        <f>'C-MDP in China'!S54</f>
        <v>#VALUE!</v>
      </c>
      <c r="Z54">
        <f>'C-MDP in China'!T54</f>
        <v>0</v>
      </c>
      <c r="AA54">
        <f>'C-MDP in China'!U54</f>
        <v>0</v>
      </c>
      <c r="AB54">
        <f>'C-MDP in China'!V54</f>
        <v>0</v>
      </c>
    </row>
    <row r="55" spans="1:28" hidden="1">
      <c r="A55" s="15">
        <v>42155</v>
      </c>
      <c r="B55">
        <v>0.3375930405</v>
      </c>
      <c r="C55" s="153" t="e">
        <f>#REF!*B55</f>
        <v>#REF!</v>
      </c>
      <c r="D55" s="153"/>
      <c r="E55" s="153"/>
      <c r="F55" s="153"/>
      <c r="G55">
        <f>VLOOKUP(A55,[1]Sheet1!$A$1:$F$2193,6)</f>
        <v>2.3718864461236802</v>
      </c>
      <c r="H55">
        <f>'C-MDP in China'!C55</f>
        <v>0</v>
      </c>
      <c r="I55" t="e">
        <f>'C-MDP in China'!D55</f>
        <v>#VALUE!</v>
      </c>
      <c r="J55" t="e">
        <f>'C-MDP in China'!E55</f>
        <v>#VALUE!</v>
      </c>
      <c r="N55" t="e">
        <f>'C-MDP in China'!F55</f>
        <v>#VALUE!</v>
      </c>
      <c r="O55" t="e">
        <f>'C-MDP in China'!G55</f>
        <v>#VALUE!</v>
      </c>
      <c r="P55" t="e">
        <f>'C-MDP in China'!H55</f>
        <v>#VALUE!</v>
      </c>
      <c r="Q55" t="e">
        <f>'C-MDP in China'!I55</f>
        <v>#VALUE!</v>
      </c>
      <c r="R55" t="e">
        <f>'C-MDP in China'!J55</f>
        <v>#VALUE!</v>
      </c>
      <c r="S55" t="e">
        <f>'C-MDP in China'!K55</f>
        <v>#VALUE!</v>
      </c>
      <c r="T55" t="e">
        <f>'C-MDP in China'!L55</f>
        <v>#VALUE!</v>
      </c>
      <c r="U55" t="e">
        <f>'C-MDP in China'!M55</f>
        <v>#VALUE!</v>
      </c>
      <c r="V55" t="e">
        <f>'C-MDP in China'!N55</f>
        <v>#VALUE!</v>
      </c>
      <c r="W55" t="e">
        <f>'C-MDP in China'!P55</f>
        <v>#VALUE!</v>
      </c>
      <c r="X55">
        <f>'C-MDP in China'!Q55</f>
        <v>0</v>
      </c>
      <c r="Y55" t="e">
        <f>'C-MDP in China'!S55</f>
        <v>#VALUE!</v>
      </c>
      <c r="Z55">
        <f>'C-MDP in China'!T55</f>
        <v>0</v>
      </c>
      <c r="AA55">
        <f>'C-MDP in China'!U55</f>
        <v>0</v>
      </c>
      <c r="AB55">
        <f>'C-MDP in China'!V55</f>
        <v>0</v>
      </c>
    </row>
    <row r="56" spans="1:28" hidden="1">
      <c r="A56" s="15">
        <v>42158</v>
      </c>
      <c r="B56">
        <v>0.33863285479999999</v>
      </c>
      <c r="C56" s="153" t="e">
        <f>#REF!*B56</f>
        <v>#REF!</v>
      </c>
      <c r="D56" s="153"/>
      <c r="E56" s="153"/>
      <c r="F56" s="153"/>
      <c r="G56">
        <f>VLOOKUP(A56,[1]Sheet1!$A$1:$F$2193,6)</f>
        <v>2.3869343150298099</v>
      </c>
      <c r="H56">
        <f>'C-MDP in China'!C56</f>
        <v>0</v>
      </c>
      <c r="I56" t="e">
        <f>'C-MDP in China'!D56</f>
        <v>#VALUE!</v>
      </c>
      <c r="J56" t="e">
        <f>'C-MDP in China'!E56</f>
        <v>#VALUE!</v>
      </c>
      <c r="N56" t="e">
        <f>'C-MDP in China'!F56</f>
        <v>#VALUE!</v>
      </c>
      <c r="O56" t="e">
        <f>'C-MDP in China'!G56</f>
        <v>#VALUE!</v>
      </c>
      <c r="P56" t="e">
        <f>'C-MDP in China'!H56</f>
        <v>#VALUE!</v>
      </c>
      <c r="Q56" t="e">
        <f>'C-MDP in China'!I56</f>
        <v>#VALUE!</v>
      </c>
      <c r="R56" t="e">
        <f>'C-MDP in China'!J56</f>
        <v>#VALUE!</v>
      </c>
      <c r="S56" t="e">
        <f>'C-MDP in China'!K56</f>
        <v>#VALUE!</v>
      </c>
      <c r="T56" t="e">
        <f>'C-MDP in China'!L56</f>
        <v>#VALUE!</v>
      </c>
      <c r="U56" t="e">
        <f>'C-MDP in China'!M56</f>
        <v>#VALUE!</v>
      </c>
      <c r="V56" t="e">
        <f>'C-MDP in China'!N56</f>
        <v>#VALUE!</v>
      </c>
      <c r="W56" t="e">
        <f>'C-MDP in China'!P56</f>
        <v>#VALUE!</v>
      </c>
      <c r="X56">
        <f>'C-MDP in China'!Q56</f>
        <v>0</v>
      </c>
      <c r="Y56" t="e">
        <f>'C-MDP in China'!S56</f>
        <v>#VALUE!</v>
      </c>
      <c r="Z56">
        <f>'C-MDP in China'!T56</f>
        <v>0</v>
      </c>
      <c r="AA56">
        <f>'C-MDP in China'!U56</f>
        <v>0</v>
      </c>
      <c r="AB56">
        <f>'C-MDP in China'!V56</f>
        <v>0</v>
      </c>
    </row>
    <row r="57" spans="1:28" hidden="1">
      <c r="A57" s="15">
        <v>42161</v>
      </c>
      <c r="B57">
        <v>0.34115273550000003</v>
      </c>
      <c r="C57" s="153" t="e">
        <f>#REF!*B57</f>
        <v>#REF!</v>
      </c>
      <c r="D57" s="153"/>
      <c r="E57" s="153"/>
      <c r="F57" s="153"/>
      <c r="G57">
        <f>VLOOKUP(A57,[1]Sheet1!$A$1:$F$2193,6)</f>
        <v>2.3842923812681001</v>
      </c>
      <c r="H57">
        <f>'C-MDP in China'!C57</f>
        <v>0</v>
      </c>
      <c r="I57" t="e">
        <f>'C-MDP in China'!D57</f>
        <v>#VALUE!</v>
      </c>
      <c r="J57" t="e">
        <f>'C-MDP in China'!E57</f>
        <v>#VALUE!</v>
      </c>
      <c r="N57" t="e">
        <f>'C-MDP in China'!F57</f>
        <v>#VALUE!</v>
      </c>
      <c r="O57" t="e">
        <f>'C-MDP in China'!G57</f>
        <v>#VALUE!</v>
      </c>
      <c r="P57" t="e">
        <f>'C-MDP in China'!H57</f>
        <v>#VALUE!</v>
      </c>
      <c r="Q57" t="e">
        <f>'C-MDP in China'!I57</f>
        <v>#VALUE!</v>
      </c>
      <c r="R57" t="e">
        <f>'C-MDP in China'!J57</f>
        <v>#VALUE!</v>
      </c>
      <c r="S57" t="e">
        <f>'C-MDP in China'!K57</f>
        <v>#VALUE!</v>
      </c>
      <c r="T57" t="e">
        <f>'C-MDP in China'!L57</f>
        <v>#VALUE!</v>
      </c>
      <c r="U57" t="e">
        <f>'C-MDP in China'!M57</f>
        <v>#VALUE!</v>
      </c>
      <c r="V57" t="e">
        <f>'C-MDP in China'!N57</f>
        <v>#VALUE!</v>
      </c>
      <c r="W57" t="e">
        <f>'C-MDP in China'!P57</f>
        <v>#VALUE!</v>
      </c>
      <c r="X57">
        <f>'C-MDP in China'!Q57</f>
        <v>0</v>
      </c>
      <c r="Y57" t="e">
        <f>'C-MDP in China'!S57</f>
        <v>#VALUE!</v>
      </c>
      <c r="Z57">
        <f>'C-MDP in China'!T57</f>
        <v>0</v>
      </c>
      <c r="AA57">
        <f>'C-MDP in China'!U57</f>
        <v>0</v>
      </c>
      <c r="AB57">
        <f>'C-MDP in China'!V57</f>
        <v>0</v>
      </c>
    </row>
    <row r="58" spans="1:28" hidden="1">
      <c r="A58" s="15">
        <v>42164</v>
      </c>
      <c r="B58">
        <v>0.3516451766</v>
      </c>
      <c r="C58" s="153" t="e">
        <f>#REF!*B58</f>
        <v>#REF!</v>
      </c>
      <c r="D58" s="153"/>
      <c r="E58" s="153"/>
      <c r="F58" s="153"/>
      <c r="G58">
        <f>VLOOKUP(A58,[1]Sheet1!$A$1:$F$2193,6)</f>
        <v>2.42053971247877</v>
      </c>
      <c r="H58">
        <f>'C-MDP in China'!C58</f>
        <v>0</v>
      </c>
      <c r="I58" t="e">
        <f>'C-MDP in China'!D58</f>
        <v>#VALUE!</v>
      </c>
      <c r="J58" t="e">
        <f>'C-MDP in China'!E58</f>
        <v>#VALUE!</v>
      </c>
      <c r="N58" t="e">
        <f>'C-MDP in China'!F58</f>
        <v>#VALUE!</v>
      </c>
      <c r="O58" t="e">
        <f>'C-MDP in China'!G58</f>
        <v>#VALUE!</v>
      </c>
      <c r="P58" t="e">
        <f>'C-MDP in China'!H58</f>
        <v>#VALUE!</v>
      </c>
      <c r="Q58" t="e">
        <f>'C-MDP in China'!I58</f>
        <v>#VALUE!</v>
      </c>
      <c r="R58" t="e">
        <f>'C-MDP in China'!J58</f>
        <v>#VALUE!</v>
      </c>
      <c r="S58" t="e">
        <f>'C-MDP in China'!K58</f>
        <v>#VALUE!</v>
      </c>
      <c r="T58" t="e">
        <f>'C-MDP in China'!L58</f>
        <v>#VALUE!</v>
      </c>
      <c r="U58" t="e">
        <f>'C-MDP in China'!M58</f>
        <v>#VALUE!</v>
      </c>
      <c r="V58" t="e">
        <f>'C-MDP in China'!N58</f>
        <v>#VALUE!</v>
      </c>
      <c r="W58" t="e">
        <f>'C-MDP in China'!P58</f>
        <v>#VALUE!</v>
      </c>
      <c r="X58">
        <f>'C-MDP in China'!Q58</f>
        <v>0</v>
      </c>
      <c r="Y58" t="e">
        <f>'C-MDP in China'!S58</f>
        <v>#VALUE!</v>
      </c>
      <c r="Z58">
        <f>'C-MDP in China'!T58</f>
        <v>0</v>
      </c>
      <c r="AA58">
        <f>'C-MDP in China'!U58</f>
        <v>0</v>
      </c>
      <c r="AB58">
        <f>'C-MDP in China'!V58</f>
        <v>0</v>
      </c>
    </row>
    <row r="59" spans="1:28" hidden="1">
      <c r="A59" s="15">
        <v>42167</v>
      </c>
      <c r="B59">
        <v>0.36262669720000001</v>
      </c>
      <c r="C59" s="153" t="e">
        <f>#REF!*B59</f>
        <v>#REF!</v>
      </c>
      <c r="D59" s="153"/>
      <c r="E59" s="153"/>
      <c r="F59" s="153"/>
      <c r="G59">
        <f>VLOOKUP(A59,[1]Sheet1!$A$1:$F$2193,6)</f>
        <v>2.4303677060723299</v>
      </c>
      <c r="H59">
        <f>'C-MDP in China'!C59</f>
        <v>0</v>
      </c>
      <c r="I59" t="e">
        <f>'C-MDP in China'!D59</f>
        <v>#VALUE!</v>
      </c>
      <c r="J59" t="e">
        <f>'C-MDP in China'!E59</f>
        <v>#VALUE!</v>
      </c>
      <c r="N59" t="e">
        <f>'C-MDP in China'!F59</f>
        <v>#VALUE!</v>
      </c>
      <c r="O59" t="e">
        <f>'C-MDP in China'!G59</f>
        <v>#VALUE!</v>
      </c>
      <c r="P59" t="e">
        <f>'C-MDP in China'!H59</f>
        <v>#VALUE!</v>
      </c>
      <c r="Q59" t="e">
        <f>'C-MDP in China'!I59</f>
        <v>#VALUE!</v>
      </c>
      <c r="R59" t="e">
        <f>'C-MDP in China'!J59</f>
        <v>#VALUE!</v>
      </c>
      <c r="S59" t="e">
        <f>'C-MDP in China'!K59</f>
        <v>#VALUE!</v>
      </c>
      <c r="T59" t="e">
        <f>'C-MDP in China'!L59</f>
        <v>#VALUE!</v>
      </c>
      <c r="U59" t="e">
        <f>'C-MDP in China'!M59</f>
        <v>#VALUE!</v>
      </c>
      <c r="V59" t="e">
        <f>'C-MDP in China'!N59</f>
        <v>#VALUE!</v>
      </c>
      <c r="W59" t="e">
        <f>'C-MDP in China'!P59</f>
        <v>#VALUE!</v>
      </c>
      <c r="X59">
        <f>'C-MDP in China'!Q59</f>
        <v>0</v>
      </c>
      <c r="Y59" t="e">
        <f>'C-MDP in China'!S59</f>
        <v>#VALUE!</v>
      </c>
      <c r="Z59">
        <f>'C-MDP in China'!T59</f>
        <v>0</v>
      </c>
      <c r="AA59">
        <f>'C-MDP in China'!U59</f>
        <v>0</v>
      </c>
      <c r="AB59">
        <f>'C-MDP in China'!V59</f>
        <v>0</v>
      </c>
    </row>
    <row r="60" spans="1:28" hidden="1">
      <c r="A60" s="15">
        <v>42170</v>
      </c>
      <c r="B60">
        <v>0.36397852089999999</v>
      </c>
      <c r="C60" s="153" t="e">
        <f>#REF!*B60</f>
        <v>#REF!</v>
      </c>
      <c r="D60" s="153"/>
      <c r="E60" s="153"/>
      <c r="F60" s="153"/>
      <c r="G60">
        <f>VLOOKUP(A60,[1]Sheet1!$A$1:$F$2193,6)</f>
        <v>2.3967482200711299</v>
      </c>
      <c r="H60">
        <f>'C-MDP in China'!C60</f>
        <v>0</v>
      </c>
      <c r="I60" t="e">
        <f>'C-MDP in China'!D60</f>
        <v>#VALUE!</v>
      </c>
      <c r="J60" t="e">
        <f>'C-MDP in China'!E60</f>
        <v>#VALUE!</v>
      </c>
      <c r="N60" t="e">
        <f>'C-MDP in China'!F60</f>
        <v>#VALUE!</v>
      </c>
      <c r="O60" t="e">
        <f>'C-MDP in China'!G60</f>
        <v>#VALUE!</v>
      </c>
      <c r="P60" t="e">
        <f>'C-MDP in China'!H60</f>
        <v>#VALUE!</v>
      </c>
      <c r="Q60" t="e">
        <f>'C-MDP in China'!I60</f>
        <v>#VALUE!</v>
      </c>
      <c r="R60" t="e">
        <f>'C-MDP in China'!J60</f>
        <v>#VALUE!</v>
      </c>
      <c r="S60" t="e">
        <f>'C-MDP in China'!K60</f>
        <v>#VALUE!</v>
      </c>
      <c r="T60" t="e">
        <f>'C-MDP in China'!L60</f>
        <v>#VALUE!</v>
      </c>
      <c r="U60" t="e">
        <f>'C-MDP in China'!M60</f>
        <v>#VALUE!</v>
      </c>
      <c r="V60" t="e">
        <f>'C-MDP in China'!N60</f>
        <v>#VALUE!</v>
      </c>
      <c r="W60" t="e">
        <f>'C-MDP in China'!P60</f>
        <v>#VALUE!</v>
      </c>
      <c r="X60">
        <f>'C-MDP in China'!Q60</f>
        <v>0</v>
      </c>
      <c r="Y60" t="e">
        <f>'C-MDP in China'!S60</f>
        <v>#VALUE!</v>
      </c>
      <c r="Z60">
        <f>'C-MDP in China'!T60</f>
        <v>0</v>
      </c>
      <c r="AA60">
        <f>'C-MDP in China'!U60</f>
        <v>0</v>
      </c>
      <c r="AB60">
        <f>'C-MDP in China'!V60</f>
        <v>0</v>
      </c>
    </row>
    <row r="61" spans="1:28" hidden="1">
      <c r="A61" s="15">
        <v>42173</v>
      </c>
      <c r="B61">
        <v>0.35264677840000003</v>
      </c>
      <c r="C61" s="153" t="e">
        <f>#REF!*B61</f>
        <v>#REF!</v>
      </c>
      <c r="D61" s="153"/>
      <c r="E61" s="153"/>
      <c r="F61" s="153"/>
      <c r="G61">
        <f>VLOOKUP(A61,[1]Sheet1!$A$1:$F$2193,6)</f>
        <v>2.52011770238963</v>
      </c>
      <c r="H61">
        <f>'C-MDP in China'!C61</f>
        <v>0</v>
      </c>
      <c r="I61" t="e">
        <f>'C-MDP in China'!D61</f>
        <v>#VALUE!</v>
      </c>
      <c r="J61" t="e">
        <f>'C-MDP in China'!E61</f>
        <v>#VALUE!</v>
      </c>
      <c r="N61" t="e">
        <f>'C-MDP in China'!F61</f>
        <v>#VALUE!</v>
      </c>
      <c r="O61" t="e">
        <f>'C-MDP in China'!G61</f>
        <v>#VALUE!</v>
      </c>
      <c r="P61" t="e">
        <f>'C-MDP in China'!H61</f>
        <v>#VALUE!</v>
      </c>
      <c r="Q61" t="e">
        <f>'C-MDP in China'!I61</f>
        <v>#VALUE!</v>
      </c>
      <c r="R61" t="e">
        <f>'C-MDP in China'!J61</f>
        <v>#VALUE!</v>
      </c>
      <c r="S61" t="e">
        <f>'C-MDP in China'!K61</f>
        <v>#VALUE!</v>
      </c>
      <c r="T61" t="e">
        <f>'C-MDP in China'!L61</f>
        <v>#VALUE!</v>
      </c>
      <c r="U61" t="e">
        <f>'C-MDP in China'!M61</f>
        <v>#VALUE!</v>
      </c>
      <c r="V61" t="e">
        <f>'C-MDP in China'!N61</f>
        <v>#VALUE!</v>
      </c>
      <c r="W61" t="e">
        <f>'C-MDP in China'!P61</f>
        <v>#VALUE!</v>
      </c>
      <c r="X61">
        <f>'C-MDP in China'!Q61</f>
        <v>0</v>
      </c>
      <c r="Y61" t="e">
        <f>'C-MDP in China'!S61</f>
        <v>#VALUE!</v>
      </c>
      <c r="Z61">
        <f>'C-MDP in China'!T61</f>
        <v>0</v>
      </c>
      <c r="AA61">
        <f>'C-MDP in China'!U61</f>
        <v>0</v>
      </c>
      <c r="AB61">
        <f>'C-MDP in China'!V61</f>
        <v>0</v>
      </c>
    </row>
    <row r="62" spans="1:28" hidden="1">
      <c r="A62" s="15">
        <v>42176</v>
      </c>
      <c r="B62">
        <v>0.36217477520000002</v>
      </c>
      <c r="C62" s="153" t="e">
        <f>#REF!*B62</f>
        <v>#REF!</v>
      </c>
      <c r="D62" s="153"/>
      <c r="E62" s="153"/>
      <c r="F62" s="153"/>
      <c r="G62">
        <f>VLOOKUP(A62,[1]Sheet1!$A$1:$F$2193,6)</f>
        <v>2.4688065231152398</v>
      </c>
      <c r="H62">
        <f>'C-MDP in China'!C62</f>
        <v>0</v>
      </c>
      <c r="I62" t="e">
        <f>'C-MDP in China'!D62</f>
        <v>#VALUE!</v>
      </c>
      <c r="J62" t="e">
        <f>'C-MDP in China'!E62</f>
        <v>#VALUE!</v>
      </c>
      <c r="N62" t="e">
        <f>'C-MDP in China'!F62</f>
        <v>#VALUE!</v>
      </c>
      <c r="O62" t="e">
        <f>'C-MDP in China'!G62</f>
        <v>#VALUE!</v>
      </c>
      <c r="P62" t="e">
        <f>'C-MDP in China'!H62</f>
        <v>#VALUE!</v>
      </c>
      <c r="Q62" t="e">
        <f>'C-MDP in China'!I62</f>
        <v>#VALUE!</v>
      </c>
      <c r="R62" t="e">
        <f>'C-MDP in China'!J62</f>
        <v>#VALUE!</v>
      </c>
      <c r="S62" t="e">
        <f>'C-MDP in China'!K62</f>
        <v>#VALUE!</v>
      </c>
      <c r="T62" t="e">
        <f>'C-MDP in China'!L62</f>
        <v>#VALUE!</v>
      </c>
      <c r="U62" t="e">
        <f>'C-MDP in China'!M62</f>
        <v>#VALUE!</v>
      </c>
      <c r="V62" t="e">
        <f>'C-MDP in China'!N62</f>
        <v>#VALUE!</v>
      </c>
      <c r="W62" t="e">
        <f>'C-MDP in China'!P62</f>
        <v>#VALUE!</v>
      </c>
      <c r="X62">
        <f>'C-MDP in China'!Q62</f>
        <v>0</v>
      </c>
      <c r="Y62" t="e">
        <f>'C-MDP in China'!S62</f>
        <v>#VALUE!</v>
      </c>
      <c r="Z62">
        <f>'C-MDP in China'!T62</f>
        <v>0</v>
      </c>
      <c r="AA62">
        <f>'C-MDP in China'!U62</f>
        <v>0</v>
      </c>
      <c r="AB62">
        <f>'C-MDP in China'!V62</f>
        <v>0</v>
      </c>
    </row>
    <row r="63" spans="1:28" hidden="1">
      <c r="A63" s="15">
        <v>42179</v>
      </c>
      <c r="B63">
        <v>0.34724262480000001</v>
      </c>
      <c r="C63" s="153" t="e">
        <f>#REF!*B63</f>
        <v>#REF!</v>
      </c>
      <c r="D63" s="153"/>
      <c r="E63" s="153"/>
      <c r="F63" s="153"/>
      <c r="G63">
        <f>VLOOKUP(A63,[1]Sheet1!$A$1:$F$2193,6)</f>
        <v>2.4340930428566301</v>
      </c>
      <c r="H63">
        <f>'C-MDP in China'!C63</f>
        <v>0</v>
      </c>
      <c r="I63" t="e">
        <f>'C-MDP in China'!D63</f>
        <v>#VALUE!</v>
      </c>
      <c r="J63" t="e">
        <f>'C-MDP in China'!E63</f>
        <v>#VALUE!</v>
      </c>
      <c r="N63" t="e">
        <f>'C-MDP in China'!F63</f>
        <v>#VALUE!</v>
      </c>
      <c r="O63" t="e">
        <f>'C-MDP in China'!G63</f>
        <v>#VALUE!</v>
      </c>
      <c r="P63" t="e">
        <f>'C-MDP in China'!H63</f>
        <v>#VALUE!</v>
      </c>
      <c r="Q63" t="e">
        <f>'C-MDP in China'!I63</f>
        <v>#VALUE!</v>
      </c>
      <c r="R63" t="e">
        <f>'C-MDP in China'!J63</f>
        <v>#VALUE!</v>
      </c>
      <c r="S63" t="e">
        <f>'C-MDP in China'!K63</f>
        <v>#VALUE!</v>
      </c>
      <c r="T63" t="e">
        <f>'C-MDP in China'!L63</f>
        <v>#VALUE!</v>
      </c>
      <c r="U63" t="e">
        <f>'C-MDP in China'!M63</f>
        <v>#VALUE!</v>
      </c>
      <c r="V63" t="e">
        <f>'C-MDP in China'!N63</f>
        <v>#VALUE!</v>
      </c>
      <c r="W63" t="e">
        <f>'C-MDP in China'!P63</f>
        <v>#VALUE!</v>
      </c>
      <c r="X63">
        <f>'C-MDP in China'!Q63</f>
        <v>0</v>
      </c>
      <c r="Y63" t="e">
        <f>'C-MDP in China'!S63</f>
        <v>#VALUE!</v>
      </c>
      <c r="Z63">
        <f>'C-MDP in China'!T63</f>
        <v>0</v>
      </c>
      <c r="AA63">
        <f>'C-MDP in China'!U63</f>
        <v>0</v>
      </c>
      <c r="AB63">
        <f>'C-MDP in China'!V63</f>
        <v>0</v>
      </c>
    </row>
    <row r="64" spans="1:28" hidden="1">
      <c r="A64" s="15">
        <v>42182</v>
      </c>
      <c r="B64">
        <v>0.35959373439999998</v>
      </c>
      <c r="C64" s="153" t="e">
        <f>#REF!*B64</f>
        <v>#REF!</v>
      </c>
      <c r="D64" s="153"/>
      <c r="E64" s="153"/>
      <c r="F64" s="153"/>
      <c r="G64">
        <f>VLOOKUP(A64,[1]Sheet1!$A$1:$F$2193,6)</f>
        <v>2.5401563877867299</v>
      </c>
      <c r="H64">
        <f>'C-MDP in China'!C64</f>
        <v>0</v>
      </c>
      <c r="I64" t="e">
        <f>'C-MDP in China'!D64</f>
        <v>#VALUE!</v>
      </c>
      <c r="J64" t="e">
        <f>'C-MDP in China'!E64</f>
        <v>#VALUE!</v>
      </c>
      <c r="N64" t="e">
        <f>'C-MDP in China'!F64</f>
        <v>#VALUE!</v>
      </c>
      <c r="O64" t="e">
        <f>'C-MDP in China'!G64</f>
        <v>#VALUE!</v>
      </c>
      <c r="P64" t="e">
        <f>'C-MDP in China'!H64</f>
        <v>#VALUE!</v>
      </c>
      <c r="Q64" t="e">
        <f>'C-MDP in China'!I64</f>
        <v>#VALUE!</v>
      </c>
      <c r="R64" t="e">
        <f>'C-MDP in China'!J64</f>
        <v>#VALUE!</v>
      </c>
      <c r="S64" t="e">
        <f>'C-MDP in China'!K64</f>
        <v>#VALUE!</v>
      </c>
      <c r="T64" t="e">
        <f>'C-MDP in China'!L64</f>
        <v>#VALUE!</v>
      </c>
      <c r="U64" t="e">
        <f>'C-MDP in China'!M64</f>
        <v>#VALUE!</v>
      </c>
      <c r="V64" t="e">
        <f>'C-MDP in China'!N64</f>
        <v>#VALUE!</v>
      </c>
      <c r="W64" t="e">
        <f>'C-MDP in China'!P64</f>
        <v>#VALUE!</v>
      </c>
      <c r="X64">
        <f>'C-MDP in China'!Q64</f>
        <v>0</v>
      </c>
      <c r="Y64" t="e">
        <f>'C-MDP in China'!S64</f>
        <v>#VALUE!</v>
      </c>
      <c r="Z64">
        <f>'C-MDP in China'!T64</f>
        <v>0</v>
      </c>
      <c r="AA64">
        <f>'C-MDP in China'!U64</f>
        <v>0</v>
      </c>
      <c r="AB64">
        <f>'C-MDP in China'!V64</f>
        <v>0</v>
      </c>
    </row>
    <row r="65" spans="1:28" hidden="1">
      <c r="A65" s="15">
        <v>42185</v>
      </c>
      <c r="B65">
        <v>0.36171106749999998</v>
      </c>
      <c r="C65" s="153" t="e">
        <f>#REF!*B65</f>
        <v>#REF!</v>
      </c>
      <c r="D65" s="153"/>
      <c r="E65" s="153"/>
      <c r="F65" s="153"/>
      <c r="G65">
        <f>VLOOKUP(A65,[1]Sheet1!$A$1:$F$2193,6)</f>
        <v>2.67806153706477</v>
      </c>
      <c r="H65">
        <f>'C-MDP in China'!C65</f>
        <v>0</v>
      </c>
      <c r="I65" t="e">
        <f>'C-MDP in China'!D65</f>
        <v>#VALUE!</v>
      </c>
      <c r="J65" t="e">
        <f>'C-MDP in China'!E65</f>
        <v>#VALUE!</v>
      </c>
      <c r="N65" t="e">
        <f>'C-MDP in China'!F65</f>
        <v>#VALUE!</v>
      </c>
      <c r="O65" t="e">
        <f>'C-MDP in China'!G65</f>
        <v>#VALUE!</v>
      </c>
      <c r="P65" t="e">
        <f>'C-MDP in China'!H65</f>
        <v>#VALUE!</v>
      </c>
      <c r="Q65" t="e">
        <f>'C-MDP in China'!I65</f>
        <v>#VALUE!</v>
      </c>
      <c r="R65" t="e">
        <f>'C-MDP in China'!J65</f>
        <v>#VALUE!</v>
      </c>
      <c r="S65" t="e">
        <f>'C-MDP in China'!K65</f>
        <v>#VALUE!</v>
      </c>
      <c r="T65" t="e">
        <f>'C-MDP in China'!L65</f>
        <v>#VALUE!</v>
      </c>
      <c r="U65" t="e">
        <f>'C-MDP in China'!M65</f>
        <v>#VALUE!</v>
      </c>
      <c r="V65" t="e">
        <f>'C-MDP in China'!N65</f>
        <v>#VALUE!</v>
      </c>
      <c r="W65" t="e">
        <f>'C-MDP in China'!P65</f>
        <v>#VALUE!</v>
      </c>
      <c r="X65">
        <f>'C-MDP in China'!Q65</f>
        <v>0</v>
      </c>
      <c r="Y65" t="e">
        <f>'C-MDP in China'!S65</f>
        <v>#VALUE!</v>
      </c>
      <c r="Z65">
        <f>'C-MDP in China'!T65</f>
        <v>0</v>
      </c>
      <c r="AA65">
        <f>'C-MDP in China'!U65</f>
        <v>0</v>
      </c>
      <c r="AB65">
        <f>'C-MDP in China'!V65</f>
        <v>0</v>
      </c>
    </row>
    <row r="66" spans="1:28" hidden="1">
      <c r="A66" s="15">
        <v>42188</v>
      </c>
      <c r="B66">
        <v>0.35483558030000001</v>
      </c>
      <c r="C66" s="153" t="e">
        <f>#REF!*B66</f>
        <v>#REF!</v>
      </c>
      <c r="D66" s="153"/>
      <c r="E66" s="153"/>
      <c r="F66" s="153"/>
      <c r="G66">
        <f>VLOOKUP(A66,[1]Sheet1!$A$1:$F$2193,6)</f>
        <v>2.60954990843191</v>
      </c>
      <c r="H66">
        <f>'C-MDP in China'!C66</f>
        <v>0</v>
      </c>
      <c r="I66" t="e">
        <f>'C-MDP in China'!D66</f>
        <v>#VALUE!</v>
      </c>
      <c r="J66" t="e">
        <f>'C-MDP in China'!E66</f>
        <v>#VALUE!</v>
      </c>
      <c r="N66" t="e">
        <f>'C-MDP in China'!F66</f>
        <v>#VALUE!</v>
      </c>
      <c r="O66" t="e">
        <f>'C-MDP in China'!G66</f>
        <v>#VALUE!</v>
      </c>
      <c r="P66" t="e">
        <f>'C-MDP in China'!H66</f>
        <v>#VALUE!</v>
      </c>
      <c r="Q66" t="e">
        <f>'C-MDP in China'!I66</f>
        <v>#VALUE!</v>
      </c>
      <c r="R66" t="e">
        <f>'C-MDP in China'!J66</f>
        <v>#VALUE!</v>
      </c>
      <c r="S66" t="e">
        <f>'C-MDP in China'!K66</f>
        <v>#VALUE!</v>
      </c>
      <c r="T66" t="e">
        <f>'C-MDP in China'!L66</f>
        <v>#VALUE!</v>
      </c>
      <c r="U66" t="e">
        <f>'C-MDP in China'!M66</f>
        <v>#VALUE!</v>
      </c>
      <c r="V66" t="e">
        <f>'C-MDP in China'!N66</f>
        <v>#VALUE!</v>
      </c>
      <c r="W66" t="e">
        <f>'C-MDP in China'!P66</f>
        <v>#VALUE!</v>
      </c>
      <c r="X66">
        <f>'C-MDP in China'!Q66</f>
        <v>0</v>
      </c>
      <c r="Y66" t="e">
        <f>'C-MDP in China'!S66</f>
        <v>#VALUE!</v>
      </c>
      <c r="Z66">
        <f>'C-MDP in China'!T66</f>
        <v>0</v>
      </c>
      <c r="AA66">
        <f>'C-MDP in China'!U66</f>
        <v>0</v>
      </c>
      <c r="AB66">
        <f>'C-MDP in China'!V66</f>
        <v>0</v>
      </c>
    </row>
    <row r="67" spans="1:28" hidden="1">
      <c r="A67" s="15">
        <v>42191</v>
      </c>
      <c r="B67">
        <v>0.36130388320000001</v>
      </c>
      <c r="C67" s="153" t="e">
        <f>#REF!*B67</f>
        <v>#REF!</v>
      </c>
      <c r="D67" s="153"/>
      <c r="E67" s="153"/>
      <c r="F67" s="153"/>
      <c r="G67">
        <f>VLOOKUP(A67,[1]Sheet1!$A$1:$F$2193,6)</f>
        <v>2.7387345395390401</v>
      </c>
      <c r="H67">
        <f>'C-MDP in China'!C67</f>
        <v>0</v>
      </c>
      <c r="I67" t="e">
        <f>'C-MDP in China'!D67</f>
        <v>#VALUE!</v>
      </c>
      <c r="J67" t="e">
        <f>'C-MDP in China'!E67</f>
        <v>#VALUE!</v>
      </c>
      <c r="N67" t="e">
        <f>'C-MDP in China'!F67</f>
        <v>#VALUE!</v>
      </c>
      <c r="O67" t="e">
        <f>'C-MDP in China'!G67</f>
        <v>#VALUE!</v>
      </c>
      <c r="P67" t="e">
        <f>'C-MDP in China'!H67</f>
        <v>#VALUE!</v>
      </c>
      <c r="Q67" t="e">
        <f>'C-MDP in China'!I67</f>
        <v>#VALUE!</v>
      </c>
      <c r="R67" t="e">
        <f>'C-MDP in China'!J67</f>
        <v>#VALUE!</v>
      </c>
      <c r="S67" t="e">
        <f>'C-MDP in China'!K67</f>
        <v>#VALUE!</v>
      </c>
      <c r="T67" t="e">
        <f>'C-MDP in China'!L67</f>
        <v>#VALUE!</v>
      </c>
      <c r="U67" t="e">
        <f>'C-MDP in China'!M67</f>
        <v>#VALUE!</v>
      </c>
      <c r="V67" t="e">
        <f>'C-MDP in China'!N67</f>
        <v>#VALUE!</v>
      </c>
      <c r="W67" t="e">
        <f>'C-MDP in China'!P67</f>
        <v>#VALUE!</v>
      </c>
      <c r="X67">
        <f>'C-MDP in China'!Q67</f>
        <v>0</v>
      </c>
      <c r="Y67" t="e">
        <f>'C-MDP in China'!S67</f>
        <v>#VALUE!</v>
      </c>
      <c r="Z67">
        <f>'C-MDP in China'!T67</f>
        <v>0</v>
      </c>
      <c r="AA67">
        <f>'C-MDP in China'!U67</f>
        <v>0</v>
      </c>
      <c r="AB67">
        <f>'C-MDP in China'!V67</f>
        <v>0</v>
      </c>
    </row>
    <row r="68" spans="1:28" hidden="1">
      <c r="A68" s="15">
        <v>42194</v>
      </c>
      <c r="B68">
        <v>0.37363052410000003</v>
      </c>
      <c r="C68" s="153" t="e">
        <f>#REF!*B68</f>
        <v>#REF!</v>
      </c>
      <c r="D68" s="153"/>
      <c r="E68" s="153"/>
      <c r="F68" s="153"/>
      <c r="G68">
        <f>VLOOKUP(A68,[1]Sheet1!$A$1:$F$2193,6)</f>
        <v>2.7407705463334802</v>
      </c>
      <c r="H68">
        <f>'C-MDP in China'!C68</f>
        <v>0</v>
      </c>
      <c r="I68" t="e">
        <f>'C-MDP in China'!D68</f>
        <v>#VALUE!</v>
      </c>
      <c r="J68" t="e">
        <f>'C-MDP in China'!E68</f>
        <v>#VALUE!</v>
      </c>
      <c r="N68" t="e">
        <f>'C-MDP in China'!F68</f>
        <v>#VALUE!</v>
      </c>
      <c r="O68" t="e">
        <f>'C-MDP in China'!G68</f>
        <v>#VALUE!</v>
      </c>
      <c r="P68" t="e">
        <f>'C-MDP in China'!H68</f>
        <v>#VALUE!</v>
      </c>
      <c r="Q68" t="e">
        <f>'C-MDP in China'!I68</f>
        <v>#VALUE!</v>
      </c>
      <c r="R68" t="e">
        <f>'C-MDP in China'!J68</f>
        <v>#VALUE!</v>
      </c>
      <c r="S68" t="e">
        <f>'C-MDP in China'!K68</f>
        <v>#VALUE!</v>
      </c>
      <c r="T68" t="e">
        <f>'C-MDP in China'!L68</f>
        <v>#VALUE!</v>
      </c>
      <c r="U68" t="e">
        <f>'C-MDP in China'!M68</f>
        <v>#VALUE!</v>
      </c>
      <c r="V68" t="e">
        <f>'C-MDP in China'!N68</f>
        <v>#VALUE!</v>
      </c>
      <c r="W68" t="e">
        <f>'C-MDP in China'!P68</f>
        <v>#VALUE!</v>
      </c>
      <c r="X68">
        <f>'C-MDP in China'!Q68</f>
        <v>0</v>
      </c>
      <c r="Y68" t="e">
        <f>'C-MDP in China'!S68</f>
        <v>#VALUE!</v>
      </c>
      <c r="Z68">
        <f>'C-MDP in China'!T68</f>
        <v>0</v>
      </c>
      <c r="AA68">
        <f>'C-MDP in China'!U68</f>
        <v>0</v>
      </c>
      <c r="AB68">
        <f>'C-MDP in China'!V68</f>
        <v>0</v>
      </c>
    </row>
    <row r="69" spans="1:28" hidden="1">
      <c r="A69" s="15">
        <v>42197</v>
      </c>
      <c r="B69">
        <v>0.37398135090000001</v>
      </c>
      <c r="C69" s="153" t="e">
        <f>#REF!*B69</f>
        <v>#REF!</v>
      </c>
      <c r="D69" s="153"/>
      <c r="E69" s="153"/>
      <c r="F69" s="153"/>
      <c r="G69">
        <f>VLOOKUP(A69,[1]Sheet1!$A$1:$F$2193,6)</f>
        <v>3.0609251529117198</v>
      </c>
      <c r="H69">
        <f>'C-MDP in China'!C69</f>
        <v>0</v>
      </c>
      <c r="I69" t="e">
        <f>'C-MDP in China'!D69</f>
        <v>#VALUE!</v>
      </c>
      <c r="J69" t="e">
        <f>'C-MDP in China'!E69</f>
        <v>#VALUE!</v>
      </c>
      <c r="N69" t="e">
        <f>'C-MDP in China'!F69</f>
        <v>#VALUE!</v>
      </c>
      <c r="O69" t="e">
        <f>'C-MDP in China'!G69</f>
        <v>#VALUE!</v>
      </c>
      <c r="P69" t="e">
        <f>'C-MDP in China'!H69</f>
        <v>#VALUE!</v>
      </c>
      <c r="Q69" t="e">
        <f>'C-MDP in China'!I69</f>
        <v>#VALUE!</v>
      </c>
      <c r="R69" t="e">
        <f>'C-MDP in China'!J69</f>
        <v>#VALUE!</v>
      </c>
      <c r="S69" t="e">
        <f>'C-MDP in China'!K69</f>
        <v>#VALUE!</v>
      </c>
      <c r="T69" t="e">
        <f>'C-MDP in China'!L69</f>
        <v>#VALUE!</v>
      </c>
      <c r="U69" t="e">
        <f>'C-MDP in China'!M69</f>
        <v>#VALUE!</v>
      </c>
      <c r="V69" t="e">
        <f>'C-MDP in China'!N69</f>
        <v>#VALUE!</v>
      </c>
      <c r="W69" t="e">
        <f>'C-MDP in China'!P69</f>
        <v>#VALUE!</v>
      </c>
      <c r="X69">
        <f>'C-MDP in China'!Q69</f>
        <v>0</v>
      </c>
      <c r="Y69" t="e">
        <f>'C-MDP in China'!S69</f>
        <v>#VALUE!</v>
      </c>
      <c r="Z69">
        <f>'C-MDP in China'!T69</f>
        <v>0</v>
      </c>
      <c r="AA69">
        <f>'C-MDP in China'!U69</f>
        <v>0</v>
      </c>
      <c r="AB69">
        <f>'C-MDP in China'!V69</f>
        <v>0</v>
      </c>
    </row>
    <row r="70" spans="1:28" hidden="1">
      <c r="A70" s="15">
        <v>42200</v>
      </c>
      <c r="B70">
        <v>0.36261159539999999</v>
      </c>
      <c r="C70" s="153" t="e">
        <f>#REF!*B70</f>
        <v>#REF!</v>
      </c>
      <c r="D70" s="153"/>
      <c r="E70" s="153"/>
      <c r="F70" s="153"/>
      <c r="G70">
        <f>VLOOKUP(A70,[1]Sheet1!$A$1:$F$2193,6)</f>
        <v>2.8143733279401602</v>
      </c>
      <c r="H70">
        <f>'C-MDP in China'!C70</f>
        <v>0</v>
      </c>
      <c r="I70" t="e">
        <f>'C-MDP in China'!D70</f>
        <v>#VALUE!</v>
      </c>
      <c r="J70" t="e">
        <f>'C-MDP in China'!E70</f>
        <v>#VALUE!</v>
      </c>
      <c r="N70" t="e">
        <f>'C-MDP in China'!F70</f>
        <v>#VALUE!</v>
      </c>
      <c r="O70" t="e">
        <f>'C-MDP in China'!G70</f>
        <v>#VALUE!</v>
      </c>
      <c r="P70" t="e">
        <f>'C-MDP in China'!H70</f>
        <v>#VALUE!</v>
      </c>
      <c r="Q70" t="e">
        <f>'C-MDP in China'!I70</f>
        <v>#VALUE!</v>
      </c>
      <c r="R70" t="e">
        <f>'C-MDP in China'!J70</f>
        <v>#VALUE!</v>
      </c>
      <c r="S70" t="e">
        <f>'C-MDP in China'!K70</f>
        <v>#VALUE!</v>
      </c>
      <c r="T70" t="e">
        <f>'C-MDP in China'!L70</f>
        <v>#VALUE!</v>
      </c>
      <c r="U70" t="e">
        <f>'C-MDP in China'!M70</f>
        <v>#VALUE!</v>
      </c>
      <c r="V70" t="e">
        <f>'C-MDP in China'!N70</f>
        <v>#VALUE!</v>
      </c>
      <c r="W70" t="e">
        <f>'C-MDP in China'!P70</f>
        <v>#VALUE!</v>
      </c>
      <c r="X70">
        <f>'C-MDP in China'!Q70</f>
        <v>0</v>
      </c>
      <c r="Y70" t="e">
        <f>'C-MDP in China'!S70</f>
        <v>#VALUE!</v>
      </c>
      <c r="Z70">
        <f>'C-MDP in China'!T70</f>
        <v>0</v>
      </c>
      <c r="AA70">
        <f>'C-MDP in China'!U70</f>
        <v>0</v>
      </c>
      <c r="AB70">
        <f>'C-MDP in China'!V70</f>
        <v>0</v>
      </c>
    </row>
    <row r="71" spans="1:28" hidden="1">
      <c r="A71" s="15">
        <v>42203</v>
      </c>
      <c r="B71">
        <v>0.36385346140000002</v>
      </c>
      <c r="C71" s="153" t="e">
        <f>#REF!*B71</f>
        <v>#REF!</v>
      </c>
      <c r="D71" s="153"/>
      <c r="E71" s="153"/>
      <c r="F71" s="153"/>
      <c r="G71">
        <f>VLOOKUP(A71,[1]Sheet1!$A$1:$F$2193,6)</f>
        <v>2.7067530624873202</v>
      </c>
      <c r="H71">
        <f>'C-MDP in China'!C71</f>
        <v>0</v>
      </c>
      <c r="I71" t="e">
        <f>'C-MDP in China'!D71</f>
        <v>#VALUE!</v>
      </c>
      <c r="J71" t="e">
        <f>'C-MDP in China'!E71</f>
        <v>#VALUE!</v>
      </c>
      <c r="N71" t="e">
        <f>'C-MDP in China'!F71</f>
        <v>#VALUE!</v>
      </c>
      <c r="O71" t="e">
        <f>'C-MDP in China'!G71</f>
        <v>#VALUE!</v>
      </c>
      <c r="P71" t="e">
        <f>'C-MDP in China'!H71</f>
        <v>#VALUE!</v>
      </c>
      <c r="Q71" t="e">
        <f>'C-MDP in China'!I71</f>
        <v>#VALUE!</v>
      </c>
      <c r="R71" t="e">
        <f>'C-MDP in China'!J71</f>
        <v>#VALUE!</v>
      </c>
      <c r="S71" t="e">
        <f>'C-MDP in China'!K71</f>
        <v>#VALUE!</v>
      </c>
      <c r="T71" t="e">
        <f>'C-MDP in China'!L71</f>
        <v>#VALUE!</v>
      </c>
      <c r="U71" t="e">
        <f>'C-MDP in China'!M71</f>
        <v>#VALUE!</v>
      </c>
      <c r="V71" t="e">
        <f>'C-MDP in China'!N71</f>
        <v>#VALUE!</v>
      </c>
      <c r="W71" t="e">
        <f>'C-MDP in China'!P71</f>
        <v>#VALUE!</v>
      </c>
      <c r="X71">
        <f>'C-MDP in China'!Q71</f>
        <v>0</v>
      </c>
      <c r="Y71" t="e">
        <f>'C-MDP in China'!S71</f>
        <v>#VALUE!</v>
      </c>
      <c r="Z71">
        <f>'C-MDP in China'!T71</f>
        <v>0</v>
      </c>
      <c r="AA71">
        <f>'C-MDP in China'!U71</f>
        <v>0</v>
      </c>
      <c r="AB71">
        <f>'C-MDP in China'!V71</f>
        <v>0</v>
      </c>
    </row>
    <row r="72" spans="1:28" hidden="1">
      <c r="A72" s="15">
        <v>42206</v>
      </c>
      <c r="B72">
        <v>0.37033419420000002</v>
      </c>
      <c r="C72" s="153" t="e">
        <f>#REF!*B72</f>
        <v>#REF!</v>
      </c>
      <c r="D72" s="153"/>
      <c r="E72" s="153"/>
      <c r="F72" s="153"/>
      <c r="G72">
        <f>VLOOKUP(A72,[1]Sheet1!$A$1:$F$2193,6)</f>
        <v>2.7159101390537499</v>
      </c>
      <c r="H72">
        <f>'C-MDP in China'!C72</f>
        <v>0</v>
      </c>
      <c r="I72" t="e">
        <f>'C-MDP in China'!D72</f>
        <v>#VALUE!</v>
      </c>
      <c r="J72" t="e">
        <f>'C-MDP in China'!E72</f>
        <v>#VALUE!</v>
      </c>
      <c r="N72" t="e">
        <f>'C-MDP in China'!F72</f>
        <v>#VALUE!</v>
      </c>
      <c r="O72" t="e">
        <f>'C-MDP in China'!G72</f>
        <v>#VALUE!</v>
      </c>
      <c r="P72" t="e">
        <f>'C-MDP in China'!H72</f>
        <v>#VALUE!</v>
      </c>
      <c r="Q72" t="e">
        <f>'C-MDP in China'!I72</f>
        <v>#VALUE!</v>
      </c>
      <c r="R72" t="e">
        <f>'C-MDP in China'!J72</f>
        <v>#VALUE!</v>
      </c>
      <c r="S72" t="e">
        <f>'C-MDP in China'!K72</f>
        <v>#VALUE!</v>
      </c>
      <c r="T72" t="e">
        <f>'C-MDP in China'!L72</f>
        <v>#VALUE!</v>
      </c>
      <c r="U72" t="e">
        <f>'C-MDP in China'!M72</f>
        <v>#VALUE!</v>
      </c>
      <c r="V72" t="e">
        <f>'C-MDP in China'!N72</f>
        <v>#VALUE!</v>
      </c>
      <c r="W72" t="e">
        <f>'C-MDP in China'!P72</f>
        <v>#VALUE!</v>
      </c>
      <c r="X72">
        <f>'C-MDP in China'!Q72</f>
        <v>0</v>
      </c>
      <c r="Y72" t="e">
        <f>'C-MDP in China'!S72</f>
        <v>#VALUE!</v>
      </c>
      <c r="Z72">
        <f>'C-MDP in China'!T72</f>
        <v>0</v>
      </c>
      <c r="AA72">
        <f>'C-MDP in China'!U72</f>
        <v>0</v>
      </c>
      <c r="AB72">
        <f>'C-MDP in China'!V72</f>
        <v>0</v>
      </c>
    </row>
    <row r="73" spans="1:28" hidden="1">
      <c r="A73" s="15">
        <v>42209</v>
      </c>
      <c r="B73">
        <v>0.36779517430000003</v>
      </c>
      <c r="C73" s="153" t="e">
        <f>#REF!*B73</f>
        <v>#REF!</v>
      </c>
      <c r="D73" s="153"/>
      <c r="E73" s="153"/>
      <c r="F73" s="153"/>
      <c r="G73">
        <f>VLOOKUP(A73,[1]Sheet1!$A$1:$F$2193,6)</f>
        <v>2.8384968092173302</v>
      </c>
      <c r="H73">
        <f>'C-MDP in China'!C73</f>
        <v>0</v>
      </c>
      <c r="I73" t="e">
        <f>'C-MDP in China'!D73</f>
        <v>#VALUE!</v>
      </c>
      <c r="J73" t="e">
        <f>'C-MDP in China'!E73</f>
        <v>#VALUE!</v>
      </c>
      <c r="N73" t="e">
        <f>'C-MDP in China'!F73</f>
        <v>#VALUE!</v>
      </c>
      <c r="O73" t="e">
        <f>'C-MDP in China'!G73</f>
        <v>#VALUE!</v>
      </c>
      <c r="P73" t="e">
        <f>'C-MDP in China'!H73</f>
        <v>#VALUE!</v>
      </c>
      <c r="Q73" t="e">
        <f>'C-MDP in China'!I73</f>
        <v>#VALUE!</v>
      </c>
      <c r="R73" t="e">
        <f>'C-MDP in China'!J73</f>
        <v>#VALUE!</v>
      </c>
      <c r="S73" t="e">
        <f>'C-MDP in China'!K73</f>
        <v>#VALUE!</v>
      </c>
      <c r="T73" t="e">
        <f>'C-MDP in China'!L73</f>
        <v>#VALUE!</v>
      </c>
      <c r="U73" t="e">
        <f>'C-MDP in China'!M73</f>
        <v>#VALUE!</v>
      </c>
      <c r="V73" t="e">
        <f>'C-MDP in China'!N73</f>
        <v>#VALUE!</v>
      </c>
      <c r="W73" t="e">
        <f>'C-MDP in China'!P73</f>
        <v>#VALUE!</v>
      </c>
      <c r="X73">
        <f>'C-MDP in China'!Q73</f>
        <v>0</v>
      </c>
      <c r="Y73" t="e">
        <f>'C-MDP in China'!S73</f>
        <v>#VALUE!</v>
      </c>
      <c r="Z73">
        <f>'C-MDP in China'!T73</f>
        <v>0</v>
      </c>
      <c r="AA73">
        <f>'C-MDP in China'!U73</f>
        <v>0</v>
      </c>
      <c r="AB73">
        <f>'C-MDP in China'!V73</f>
        <v>0</v>
      </c>
    </row>
    <row r="74" spans="1:28" hidden="1">
      <c r="A74" s="15">
        <v>42212</v>
      </c>
      <c r="B74">
        <v>0.37998262389999998</v>
      </c>
      <c r="C74" s="153" t="e">
        <f>#REF!*B74</f>
        <v>#REF!</v>
      </c>
      <c r="D74" s="153"/>
      <c r="E74" s="153"/>
      <c r="F74" s="153"/>
      <c r="G74">
        <f>VLOOKUP(A74,[1]Sheet1!$A$1:$F$2193,6)</f>
        <v>2.8246069759043699</v>
      </c>
      <c r="H74">
        <f>'C-MDP in China'!C74</f>
        <v>0</v>
      </c>
      <c r="I74" t="e">
        <f>'C-MDP in China'!D74</f>
        <v>#VALUE!</v>
      </c>
      <c r="J74" t="e">
        <f>'C-MDP in China'!E74</f>
        <v>#VALUE!</v>
      </c>
      <c r="N74" t="e">
        <f>'C-MDP in China'!F74</f>
        <v>#VALUE!</v>
      </c>
      <c r="O74" t="e">
        <f>'C-MDP in China'!G74</f>
        <v>#VALUE!</v>
      </c>
      <c r="P74" t="e">
        <f>'C-MDP in China'!H74</f>
        <v>#VALUE!</v>
      </c>
      <c r="Q74" t="e">
        <f>'C-MDP in China'!I74</f>
        <v>#VALUE!</v>
      </c>
      <c r="R74" t="e">
        <f>'C-MDP in China'!J74</f>
        <v>#VALUE!</v>
      </c>
      <c r="S74" t="e">
        <f>'C-MDP in China'!K74</f>
        <v>#VALUE!</v>
      </c>
      <c r="T74" t="e">
        <f>'C-MDP in China'!L74</f>
        <v>#VALUE!</v>
      </c>
      <c r="U74" t="e">
        <f>'C-MDP in China'!M74</f>
        <v>#VALUE!</v>
      </c>
      <c r="V74" t="e">
        <f>'C-MDP in China'!N74</f>
        <v>#VALUE!</v>
      </c>
      <c r="W74" t="e">
        <f>'C-MDP in China'!P74</f>
        <v>#VALUE!</v>
      </c>
      <c r="X74">
        <f>'C-MDP in China'!Q74</f>
        <v>0</v>
      </c>
      <c r="Y74" t="e">
        <f>'C-MDP in China'!S74</f>
        <v>#VALUE!</v>
      </c>
      <c r="Z74">
        <f>'C-MDP in China'!T74</f>
        <v>0</v>
      </c>
      <c r="AA74">
        <f>'C-MDP in China'!U74</f>
        <v>0</v>
      </c>
      <c r="AB74">
        <f>'C-MDP in China'!V74</f>
        <v>0</v>
      </c>
    </row>
    <row r="75" spans="1:28" hidden="1">
      <c r="A75" s="15">
        <v>42215</v>
      </c>
      <c r="B75">
        <v>0.38659731520000001</v>
      </c>
      <c r="C75" s="153" t="e">
        <f>#REF!*B75</f>
        <v>#REF!</v>
      </c>
      <c r="D75" s="153"/>
      <c r="E75" s="153"/>
      <c r="F75" s="153"/>
      <c r="G75">
        <f>VLOOKUP(A75,[1]Sheet1!$A$1:$F$2193,6)</f>
        <v>2.7678493260241299</v>
      </c>
      <c r="H75">
        <f>'C-MDP in China'!C75</f>
        <v>0</v>
      </c>
      <c r="I75" t="e">
        <f>'C-MDP in China'!D75</f>
        <v>#VALUE!</v>
      </c>
      <c r="J75" t="e">
        <f>'C-MDP in China'!E75</f>
        <v>#VALUE!</v>
      </c>
      <c r="N75" t="e">
        <f>'C-MDP in China'!F75</f>
        <v>#VALUE!</v>
      </c>
      <c r="O75" t="e">
        <f>'C-MDP in China'!G75</f>
        <v>#VALUE!</v>
      </c>
      <c r="P75" t="e">
        <f>'C-MDP in China'!H75</f>
        <v>#VALUE!</v>
      </c>
      <c r="Q75" t="e">
        <f>'C-MDP in China'!I75</f>
        <v>#VALUE!</v>
      </c>
      <c r="R75" t="e">
        <f>'C-MDP in China'!J75</f>
        <v>#VALUE!</v>
      </c>
      <c r="S75" t="e">
        <f>'C-MDP in China'!K75</f>
        <v>#VALUE!</v>
      </c>
      <c r="T75" t="e">
        <f>'C-MDP in China'!L75</f>
        <v>#VALUE!</v>
      </c>
      <c r="U75" t="e">
        <f>'C-MDP in China'!M75</f>
        <v>#VALUE!</v>
      </c>
      <c r="V75" t="e">
        <f>'C-MDP in China'!N75</f>
        <v>#VALUE!</v>
      </c>
      <c r="W75" t="e">
        <f>'C-MDP in China'!P75</f>
        <v>#VALUE!</v>
      </c>
      <c r="X75">
        <f>'C-MDP in China'!Q75</f>
        <v>0</v>
      </c>
      <c r="Y75" t="e">
        <f>'C-MDP in China'!S75</f>
        <v>#VALUE!</v>
      </c>
      <c r="Z75">
        <f>'C-MDP in China'!T75</f>
        <v>0</v>
      </c>
      <c r="AA75">
        <f>'C-MDP in China'!U75</f>
        <v>0</v>
      </c>
      <c r="AB75">
        <f>'C-MDP in China'!V75</f>
        <v>0</v>
      </c>
    </row>
    <row r="76" spans="1:28" hidden="1">
      <c r="A76" s="15">
        <v>42218</v>
      </c>
      <c r="B76">
        <v>0.37607894600000003</v>
      </c>
      <c r="C76" s="153" t="e">
        <f>#REF!*B76</f>
        <v>#REF!</v>
      </c>
      <c r="D76" s="153"/>
      <c r="E76" s="153"/>
      <c r="F76" s="153"/>
      <c r="G76">
        <f>VLOOKUP(A76,[1]Sheet1!$A$1:$F$2193,6)</f>
        <v>2.7186914292634499</v>
      </c>
      <c r="H76">
        <f>'C-MDP in China'!C76</f>
        <v>0</v>
      </c>
      <c r="I76" t="e">
        <f>'C-MDP in China'!D76</f>
        <v>#VALUE!</v>
      </c>
      <c r="J76" t="e">
        <f>'C-MDP in China'!E76</f>
        <v>#VALUE!</v>
      </c>
      <c r="N76" t="e">
        <f>'C-MDP in China'!F76</f>
        <v>#VALUE!</v>
      </c>
      <c r="O76" t="e">
        <f>'C-MDP in China'!G76</f>
        <v>#VALUE!</v>
      </c>
      <c r="P76" t="e">
        <f>'C-MDP in China'!H76</f>
        <v>#VALUE!</v>
      </c>
      <c r="Q76" t="e">
        <f>'C-MDP in China'!I76</f>
        <v>#VALUE!</v>
      </c>
      <c r="R76" t="e">
        <f>'C-MDP in China'!J76</f>
        <v>#VALUE!</v>
      </c>
      <c r="S76" t="e">
        <f>'C-MDP in China'!K76</f>
        <v>#VALUE!</v>
      </c>
      <c r="T76" t="e">
        <f>'C-MDP in China'!L76</f>
        <v>#VALUE!</v>
      </c>
      <c r="U76" t="e">
        <f>'C-MDP in China'!M76</f>
        <v>#VALUE!</v>
      </c>
      <c r="V76" t="e">
        <f>'C-MDP in China'!N76</f>
        <v>#VALUE!</v>
      </c>
      <c r="W76" t="e">
        <f>'C-MDP in China'!P76</f>
        <v>#VALUE!</v>
      </c>
      <c r="X76">
        <f>'C-MDP in China'!Q76</f>
        <v>0</v>
      </c>
      <c r="Y76" t="e">
        <f>'C-MDP in China'!S76</f>
        <v>#VALUE!</v>
      </c>
      <c r="Z76">
        <f>'C-MDP in China'!T76</f>
        <v>0</v>
      </c>
      <c r="AA76">
        <f>'C-MDP in China'!U76</f>
        <v>0</v>
      </c>
      <c r="AB76">
        <f>'C-MDP in China'!V76</f>
        <v>0</v>
      </c>
    </row>
    <row r="77" spans="1:28" hidden="1">
      <c r="A77" s="15">
        <v>42221</v>
      </c>
      <c r="B77">
        <v>0.38424650449999997</v>
      </c>
      <c r="C77" s="153" t="e">
        <f>#REF!*B77</f>
        <v>#REF!</v>
      </c>
      <c r="D77" s="153"/>
      <c r="E77" s="153"/>
      <c r="F77" s="153"/>
      <c r="G77">
        <f>VLOOKUP(A77,[1]Sheet1!$A$1:$F$2193,6)</f>
        <v>2.71166887258335</v>
      </c>
      <c r="H77">
        <f>'C-MDP in China'!C77</f>
        <v>0</v>
      </c>
      <c r="I77" t="e">
        <f>'C-MDP in China'!D77</f>
        <v>#VALUE!</v>
      </c>
      <c r="J77" t="e">
        <f>'C-MDP in China'!E77</f>
        <v>#VALUE!</v>
      </c>
      <c r="N77" t="e">
        <f>'C-MDP in China'!F77</f>
        <v>#VALUE!</v>
      </c>
      <c r="O77" t="e">
        <f>'C-MDP in China'!G77</f>
        <v>#VALUE!</v>
      </c>
      <c r="P77" t="e">
        <f>'C-MDP in China'!H77</f>
        <v>#VALUE!</v>
      </c>
      <c r="Q77" t="e">
        <f>'C-MDP in China'!I77</f>
        <v>#VALUE!</v>
      </c>
      <c r="R77" t="e">
        <f>'C-MDP in China'!J77</f>
        <v>#VALUE!</v>
      </c>
      <c r="S77" t="e">
        <f>'C-MDP in China'!K77</f>
        <v>#VALUE!</v>
      </c>
      <c r="T77" t="e">
        <f>'C-MDP in China'!L77</f>
        <v>#VALUE!</v>
      </c>
      <c r="U77" t="e">
        <f>'C-MDP in China'!M77</f>
        <v>#VALUE!</v>
      </c>
      <c r="V77" t="e">
        <f>'C-MDP in China'!N77</f>
        <v>#VALUE!</v>
      </c>
      <c r="W77" t="e">
        <f>'C-MDP in China'!P77</f>
        <v>#VALUE!</v>
      </c>
      <c r="X77">
        <f>'C-MDP in China'!Q77</f>
        <v>0</v>
      </c>
      <c r="Y77" t="e">
        <f>'C-MDP in China'!S77</f>
        <v>#VALUE!</v>
      </c>
      <c r="Z77">
        <f>'C-MDP in China'!T77</f>
        <v>0</v>
      </c>
      <c r="AA77">
        <f>'C-MDP in China'!U77</f>
        <v>0</v>
      </c>
      <c r="AB77">
        <f>'C-MDP in China'!V77</f>
        <v>0</v>
      </c>
    </row>
    <row r="78" spans="1:28" hidden="1">
      <c r="A78" s="15">
        <v>42224</v>
      </c>
      <c r="B78">
        <v>0.37756395659999997</v>
      </c>
      <c r="C78" s="153" t="e">
        <f>#REF!*B78</f>
        <v>#REF!</v>
      </c>
      <c r="D78" s="153"/>
      <c r="E78" s="153"/>
      <c r="F78" s="153"/>
      <c r="G78">
        <f>VLOOKUP(A78,[1]Sheet1!$A$1:$F$2193,6)</f>
        <v>2.4907209901616101</v>
      </c>
      <c r="H78">
        <f>'C-MDP in China'!C78</f>
        <v>0</v>
      </c>
      <c r="I78" t="e">
        <f>'C-MDP in China'!D78</f>
        <v>#VALUE!</v>
      </c>
      <c r="J78" t="e">
        <f>'C-MDP in China'!E78</f>
        <v>#VALUE!</v>
      </c>
      <c r="N78" t="e">
        <f>'C-MDP in China'!F78</f>
        <v>#VALUE!</v>
      </c>
      <c r="O78" t="e">
        <f>'C-MDP in China'!G78</f>
        <v>#VALUE!</v>
      </c>
      <c r="P78" t="e">
        <f>'C-MDP in China'!H78</f>
        <v>#VALUE!</v>
      </c>
      <c r="Q78" t="e">
        <f>'C-MDP in China'!I78</f>
        <v>#VALUE!</v>
      </c>
      <c r="R78" t="e">
        <f>'C-MDP in China'!J78</f>
        <v>#VALUE!</v>
      </c>
      <c r="S78" t="e">
        <f>'C-MDP in China'!K78</f>
        <v>#VALUE!</v>
      </c>
      <c r="T78" t="e">
        <f>'C-MDP in China'!L78</f>
        <v>#VALUE!</v>
      </c>
      <c r="U78" t="e">
        <f>'C-MDP in China'!M78</f>
        <v>#VALUE!</v>
      </c>
      <c r="V78" t="e">
        <f>'C-MDP in China'!N78</f>
        <v>#VALUE!</v>
      </c>
      <c r="W78" t="e">
        <f>'C-MDP in China'!P78</f>
        <v>#VALUE!</v>
      </c>
      <c r="X78">
        <f>'C-MDP in China'!Q78</f>
        <v>0</v>
      </c>
      <c r="Y78" t="e">
        <f>'C-MDP in China'!S78</f>
        <v>#VALUE!</v>
      </c>
      <c r="Z78">
        <f>'C-MDP in China'!T78</f>
        <v>0</v>
      </c>
      <c r="AA78">
        <f>'C-MDP in China'!U78</f>
        <v>0</v>
      </c>
      <c r="AB78">
        <f>'C-MDP in China'!V78</f>
        <v>0</v>
      </c>
    </row>
    <row r="79" spans="1:28" hidden="1">
      <c r="A79" s="15">
        <v>42227</v>
      </c>
      <c r="B79">
        <v>0.36878549970000002</v>
      </c>
      <c r="C79" s="153" t="e">
        <f>#REF!*B79</f>
        <v>#REF!</v>
      </c>
      <c r="D79" s="153"/>
      <c r="E79" s="153"/>
      <c r="F79" s="153"/>
      <c r="G79">
        <f>VLOOKUP(A79,[1]Sheet1!$A$1:$F$2193,6)</f>
        <v>2.5803296878536401</v>
      </c>
      <c r="H79">
        <f>'C-MDP in China'!C79</f>
        <v>0</v>
      </c>
      <c r="I79" t="e">
        <f>'C-MDP in China'!D79</f>
        <v>#VALUE!</v>
      </c>
      <c r="J79" t="e">
        <f>'C-MDP in China'!E79</f>
        <v>#VALUE!</v>
      </c>
      <c r="N79" t="e">
        <f>'C-MDP in China'!F79</f>
        <v>#VALUE!</v>
      </c>
      <c r="O79" t="e">
        <f>'C-MDP in China'!G79</f>
        <v>#VALUE!</v>
      </c>
      <c r="P79" t="e">
        <f>'C-MDP in China'!H79</f>
        <v>#VALUE!</v>
      </c>
      <c r="Q79" t="e">
        <f>'C-MDP in China'!I79</f>
        <v>#VALUE!</v>
      </c>
      <c r="R79" t="e">
        <f>'C-MDP in China'!J79</f>
        <v>#VALUE!</v>
      </c>
      <c r="S79" t="e">
        <f>'C-MDP in China'!K79</f>
        <v>#VALUE!</v>
      </c>
      <c r="T79" t="e">
        <f>'C-MDP in China'!L79</f>
        <v>#VALUE!</v>
      </c>
      <c r="U79" t="e">
        <f>'C-MDP in China'!M79</f>
        <v>#VALUE!</v>
      </c>
      <c r="V79" t="e">
        <f>'C-MDP in China'!N79</f>
        <v>#VALUE!</v>
      </c>
      <c r="W79" t="e">
        <f>'C-MDP in China'!P79</f>
        <v>#VALUE!</v>
      </c>
      <c r="X79">
        <f>'C-MDP in China'!Q79</f>
        <v>0</v>
      </c>
      <c r="Y79" t="e">
        <f>'C-MDP in China'!S79</f>
        <v>#VALUE!</v>
      </c>
      <c r="Z79">
        <f>'C-MDP in China'!T79</f>
        <v>0</v>
      </c>
      <c r="AA79">
        <f>'C-MDP in China'!U79</f>
        <v>0</v>
      </c>
      <c r="AB79">
        <f>'C-MDP in China'!V79</f>
        <v>0</v>
      </c>
    </row>
    <row r="80" spans="1:28" hidden="1">
      <c r="A80" s="15">
        <v>42230</v>
      </c>
      <c r="B80">
        <v>0.38874611370000001</v>
      </c>
      <c r="C80" s="153" t="e">
        <f>#REF!*B80</f>
        <v>#REF!</v>
      </c>
      <c r="D80" s="153"/>
      <c r="E80" s="153"/>
      <c r="F80" s="153"/>
      <c r="G80">
        <f>VLOOKUP(A80,[1]Sheet1!$A$1:$F$2193,6)</f>
        <v>2.5353821941231298</v>
      </c>
      <c r="H80">
        <f>'C-MDP in China'!C80</f>
        <v>0</v>
      </c>
      <c r="I80" t="e">
        <f>'C-MDP in China'!D80</f>
        <v>#VALUE!</v>
      </c>
      <c r="J80" t="e">
        <f>'C-MDP in China'!E80</f>
        <v>#VALUE!</v>
      </c>
      <c r="N80" t="e">
        <f>'C-MDP in China'!F80</f>
        <v>#VALUE!</v>
      </c>
      <c r="O80" t="e">
        <f>'C-MDP in China'!G80</f>
        <v>#VALUE!</v>
      </c>
      <c r="P80" t="e">
        <f>'C-MDP in China'!H80</f>
        <v>#VALUE!</v>
      </c>
      <c r="Q80" t="e">
        <f>'C-MDP in China'!I80</f>
        <v>#VALUE!</v>
      </c>
      <c r="R80" t="e">
        <f>'C-MDP in China'!J80</f>
        <v>#VALUE!</v>
      </c>
      <c r="S80" t="e">
        <f>'C-MDP in China'!K80</f>
        <v>#VALUE!</v>
      </c>
      <c r="T80" t="e">
        <f>'C-MDP in China'!L80</f>
        <v>#VALUE!</v>
      </c>
      <c r="U80" t="e">
        <f>'C-MDP in China'!M80</f>
        <v>#VALUE!</v>
      </c>
      <c r="V80" t="e">
        <f>'C-MDP in China'!N80</f>
        <v>#VALUE!</v>
      </c>
      <c r="W80" t="e">
        <f>'C-MDP in China'!P80</f>
        <v>#VALUE!</v>
      </c>
      <c r="X80">
        <f>'C-MDP in China'!Q80</f>
        <v>0</v>
      </c>
      <c r="Y80" t="e">
        <f>'C-MDP in China'!S80</f>
        <v>#VALUE!</v>
      </c>
      <c r="Z80">
        <f>'C-MDP in China'!T80</f>
        <v>0</v>
      </c>
      <c r="AA80">
        <f>'C-MDP in China'!U80</f>
        <v>0</v>
      </c>
      <c r="AB80">
        <f>'C-MDP in China'!V80</f>
        <v>0</v>
      </c>
    </row>
    <row r="81" spans="1:28" hidden="1">
      <c r="A81" s="15">
        <v>42233</v>
      </c>
      <c r="B81">
        <v>0.38135687419999997</v>
      </c>
      <c r="C81" s="153" t="e">
        <f>#REF!*B81</f>
        <v>#REF!</v>
      </c>
      <c r="D81" s="153"/>
      <c r="E81" s="153"/>
      <c r="F81" s="153"/>
      <c r="G81">
        <f>VLOOKUP(A81,[1]Sheet1!$A$1:$F$2193,6)</f>
        <v>2.4619011534172199</v>
      </c>
      <c r="H81">
        <f>'C-MDP in China'!C81</f>
        <v>0</v>
      </c>
      <c r="I81" t="e">
        <f>'C-MDP in China'!D81</f>
        <v>#VALUE!</v>
      </c>
      <c r="J81" t="e">
        <f>'C-MDP in China'!E81</f>
        <v>#VALUE!</v>
      </c>
      <c r="N81" t="e">
        <f>'C-MDP in China'!F81</f>
        <v>#VALUE!</v>
      </c>
      <c r="O81" t="e">
        <f>'C-MDP in China'!G81</f>
        <v>#VALUE!</v>
      </c>
      <c r="P81" t="e">
        <f>'C-MDP in China'!H81</f>
        <v>#VALUE!</v>
      </c>
      <c r="Q81" t="e">
        <f>'C-MDP in China'!I81</f>
        <v>#VALUE!</v>
      </c>
      <c r="R81" t="e">
        <f>'C-MDP in China'!J81</f>
        <v>#VALUE!</v>
      </c>
      <c r="S81" t="e">
        <f>'C-MDP in China'!K81</f>
        <v>#VALUE!</v>
      </c>
      <c r="T81" t="e">
        <f>'C-MDP in China'!L81</f>
        <v>#VALUE!</v>
      </c>
      <c r="U81" t="e">
        <f>'C-MDP in China'!M81</f>
        <v>#VALUE!</v>
      </c>
      <c r="V81" t="e">
        <f>'C-MDP in China'!N81</f>
        <v>#VALUE!</v>
      </c>
      <c r="W81" t="e">
        <f>'C-MDP in China'!P81</f>
        <v>#VALUE!</v>
      </c>
      <c r="X81">
        <f>'C-MDP in China'!Q81</f>
        <v>0</v>
      </c>
      <c r="Y81" t="e">
        <f>'C-MDP in China'!S81</f>
        <v>#VALUE!</v>
      </c>
      <c r="Z81">
        <f>'C-MDP in China'!T81</f>
        <v>0</v>
      </c>
      <c r="AA81">
        <f>'C-MDP in China'!U81</f>
        <v>0</v>
      </c>
      <c r="AB81">
        <f>'C-MDP in China'!V81</f>
        <v>0</v>
      </c>
    </row>
    <row r="82" spans="1:28" hidden="1">
      <c r="A82" s="15">
        <v>42236</v>
      </c>
      <c r="B82">
        <v>0.36526428779999998</v>
      </c>
      <c r="C82" s="153" t="e">
        <f>#REF!*B82</f>
        <v>#REF!</v>
      </c>
      <c r="D82" s="153"/>
      <c r="E82" s="153"/>
      <c r="F82" s="153"/>
      <c r="G82">
        <f>VLOOKUP(A82,[1]Sheet1!$A$1:$F$2193,6)</f>
        <v>2.2459432376802102</v>
      </c>
      <c r="H82">
        <f>'C-MDP in China'!C82</f>
        <v>0</v>
      </c>
      <c r="I82" t="e">
        <f>'C-MDP in China'!D82</f>
        <v>#VALUE!</v>
      </c>
      <c r="J82" t="e">
        <f>'C-MDP in China'!E82</f>
        <v>#VALUE!</v>
      </c>
      <c r="N82" t="e">
        <f>'C-MDP in China'!F82</f>
        <v>#VALUE!</v>
      </c>
      <c r="O82" t="e">
        <f>'C-MDP in China'!G82</f>
        <v>#VALUE!</v>
      </c>
      <c r="P82" t="e">
        <f>'C-MDP in China'!H82</f>
        <v>#VALUE!</v>
      </c>
      <c r="Q82" t="e">
        <f>'C-MDP in China'!I82</f>
        <v>#VALUE!</v>
      </c>
      <c r="R82" t="e">
        <f>'C-MDP in China'!J82</f>
        <v>#VALUE!</v>
      </c>
      <c r="S82" t="e">
        <f>'C-MDP in China'!K82</f>
        <v>#VALUE!</v>
      </c>
      <c r="T82" t="e">
        <f>'C-MDP in China'!L82</f>
        <v>#VALUE!</v>
      </c>
      <c r="U82" t="e">
        <f>'C-MDP in China'!M82</f>
        <v>#VALUE!</v>
      </c>
      <c r="V82" t="e">
        <f>'C-MDP in China'!N82</f>
        <v>#VALUE!</v>
      </c>
      <c r="W82" t="e">
        <f>'C-MDP in China'!P82</f>
        <v>#VALUE!</v>
      </c>
      <c r="X82">
        <f>'C-MDP in China'!Q82</f>
        <v>0</v>
      </c>
      <c r="Y82" t="e">
        <f>'C-MDP in China'!S82</f>
        <v>#VALUE!</v>
      </c>
      <c r="Z82">
        <f>'C-MDP in China'!T82</f>
        <v>0</v>
      </c>
      <c r="AA82">
        <f>'C-MDP in China'!U82</f>
        <v>0</v>
      </c>
      <c r="AB82">
        <f>'C-MDP in China'!V82</f>
        <v>0</v>
      </c>
    </row>
    <row r="83" spans="1:28" hidden="1">
      <c r="A83" s="15">
        <v>42239</v>
      </c>
      <c r="B83">
        <v>0.3858478286</v>
      </c>
      <c r="C83" s="153" t="e">
        <f>#REF!*B83</f>
        <v>#REF!</v>
      </c>
      <c r="D83" s="153"/>
      <c r="E83" s="153"/>
      <c r="F83" s="153"/>
      <c r="G83">
        <f>VLOOKUP(A83,[1]Sheet1!$A$1:$F$2193,6)</f>
        <v>2.1149476129906999</v>
      </c>
      <c r="H83">
        <f>'C-MDP in China'!C83</f>
        <v>0</v>
      </c>
      <c r="I83" t="e">
        <f>'C-MDP in China'!D83</f>
        <v>#VALUE!</v>
      </c>
      <c r="J83" t="e">
        <f>'C-MDP in China'!E83</f>
        <v>#VALUE!</v>
      </c>
      <c r="N83" t="e">
        <f>'C-MDP in China'!F83</f>
        <v>#VALUE!</v>
      </c>
      <c r="O83" t="e">
        <f>'C-MDP in China'!G83</f>
        <v>#VALUE!</v>
      </c>
      <c r="P83" t="e">
        <f>'C-MDP in China'!H83</f>
        <v>#VALUE!</v>
      </c>
      <c r="Q83" t="e">
        <f>'C-MDP in China'!I83</f>
        <v>#VALUE!</v>
      </c>
      <c r="R83" t="e">
        <f>'C-MDP in China'!J83</f>
        <v>#VALUE!</v>
      </c>
      <c r="S83" t="e">
        <f>'C-MDP in China'!K83</f>
        <v>#VALUE!</v>
      </c>
      <c r="T83" t="e">
        <f>'C-MDP in China'!L83</f>
        <v>#VALUE!</v>
      </c>
      <c r="U83" t="e">
        <f>'C-MDP in China'!M83</f>
        <v>#VALUE!</v>
      </c>
      <c r="V83" t="e">
        <f>'C-MDP in China'!N83</f>
        <v>#VALUE!</v>
      </c>
      <c r="W83" t="e">
        <f>'C-MDP in China'!P83</f>
        <v>#VALUE!</v>
      </c>
      <c r="X83">
        <f>'C-MDP in China'!Q83</f>
        <v>0</v>
      </c>
      <c r="Y83" t="e">
        <f>'C-MDP in China'!S83</f>
        <v>#VALUE!</v>
      </c>
      <c r="Z83">
        <f>'C-MDP in China'!T83</f>
        <v>0</v>
      </c>
      <c r="AA83">
        <f>'C-MDP in China'!U83</f>
        <v>0</v>
      </c>
      <c r="AB83">
        <f>'C-MDP in China'!V83</f>
        <v>0</v>
      </c>
    </row>
    <row r="84" spans="1:28" hidden="1">
      <c r="A84" s="15">
        <v>42242</v>
      </c>
      <c r="B84">
        <v>0.39902304370000002</v>
      </c>
      <c r="C84" s="153" t="e">
        <f>#REF!*B84</f>
        <v>#REF!</v>
      </c>
      <c r="D84" s="153"/>
      <c r="E84" s="153"/>
      <c r="F84" s="153"/>
      <c r="G84">
        <f>VLOOKUP(A84,[1]Sheet1!$A$1:$F$2193,6)</f>
        <v>2.09325774397024</v>
      </c>
      <c r="H84">
        <f>'C-MDP in China'!C84</f>
        <v>0</v>
      </c>
      <c r="I84" t="e">
        <f>'C-MDP in China'!D84</f>
        <v>#VALUE!</v>
      </c>
      <c r="J84" t="e">
        <f>'C-MDP in China'!E84</f>
        <v>#VALUE!</v>
      </c>
      <c r="N84" t="e">
        <f>'C-MDP in China'!F84</f>
        <v>#VALUE!</v>
      </c>
      <c r="O84" t="e">
        <f>'C-MDP in China'!G84</f>
        <v>#VALUE!</v>
      </c>
      <c r="P84" t="e">
        <f>'C-MDP in China'!H84</f>
        <v>#VALUE!</v>
      </c>
      <c r="Q84" t="e">
        <f>'C-MDP in China'!I84</f>
        <v>#VALUE!</v>
      </c>
      <c r="R84" t="e">
        <f>'C-MDP in China'!J84</f>
        <v>#VALUE!</v>
      </c>
      <c r="S84" t="e">
        <f>'C-MDP in China'!K84</f>
        <v>#VALUE!</v>
      </c>
      <c r="T84" t="e">
        <f>'C-MDP in China'!L84</f>
        <v>#VALUE!</v>
      </c>
      <c r="U84" t="e">
        <f>'C-MDP in China'!M84</f>
        <v>#VALUE!</v>
      </c>
      <c r="V84" t="e">
        <f>'C-MDP in China'!N84</f>
        <v>#VALUE!</v>
      </c>
      <c r="W84" t="e">
        <f>'C-MDP in China'!P84</f>
        <v>#VALUE!</v>
      </c>
      <c r="X84">
        <f>'C-MDP in China'!Q84</f>
        <v>0</v>
      </c>
      <c r="Y84" t="e">
        <f>'C-MDP in China'!S84</f>
        <v>#VALUE!</v>
      </c>
      <c r="Z84">
        <f>'C-MDP in China'!T84</f>
        <v>0</v>
      </c>
      <c r="AA84">
        <f>'C-MDP in China'!U84</f>
        <v>0</v>
      </c>
      <c r="AB84">
        <f>'C-MDP in China'!V84</f>
        <v>0</v>
      </c>
    </row>
    <row r="85" spans="1:28" hidden="1">
      <c r="A85" s="15">
        <v>42245</v>
      </c>
      <c r="B85">
        <v>0.40016710309999998</v>
      </c>
      <c r="C85" s="153" t="e">
        <f>#REF!*B85</f>
        <v>#REF!</v>
      </c>
      <c r="D85" s="153"/>
      <c r="E85" s="153"/>
      <c r="F85" s="153"/>
      <c r="G85">
        <f>VLOOKUP(A85,[1]Sheet1!$A$1:$F$2193,6)</f>
        <v>2.1298709844107599</v>
      </c>
      <c r="H85">
        <f>'C-MDP in China'!C85</f>
        <v>0</v>
      </c>
      <c r="I85" t="e">
        <f>'C-MDP in China'!D85</f>
        <v>#VALUE!</v>
      </c>
      <c r="J85" t="e">
        <f>'C-MDP in China'!E85</f>
        <v>#VALUE!</v>
      </c>
      <c r="N85" t="e">
        <f>'C-MDP in China'!F85</f>
        <v>#VALUE!</v>
      </c>
      <c r="O85" t="e">
        <f>'C-MDP in China'!G85</f>
        <v>#VALUE!</v>
      </c>
      <c r="P85" t="e">
        <f>'C-MDP in China'!H85</f>
        <v>#VALUE!</v>
      </c>
      <c r="Q85" t="e">
        <f>'C-MDP in China'!I85</f>
        <v>#VALUE!</v>
      </c>
      <c r="R85" t="e">
        <f>'C-MDP in China'!J85</f>
        <v>#VALUE!</v>
      </c>
      <c r="S85" t="e">
        <f>'C-MDP in China'!K85</f>
        <v>#VALUE!</v>
      </c>
      <c r="T85" t="e">
        <f>'C-MDP in China'!L85</f>
        <v>#VALUE!</v>
      </c>
      <c r="U85" t="e">
        <f>'C-MDP in China'!M85</f>
        <v>#VALUE!</v>
      </c>
      <c r="V85" t="e">
        <f>'C-MDP in China'!N85</f>
        <v>#VALUE!</v>
      </c>
      <c r="W85" t="e">
        <f>'C-MDP in China'!P85</f>
        <v>#VALUE!</v>
      </c>
      <c r="X85">
        <f>'C-MDP in China'!Q85</f>
        <v>0</v>
      </c>
      <c r="Y85" t="e">
        <f>'C-MDP in China'!S85</f>
        <v>#VALUE!</v>
      </c>
      <c r="Z85">
        <f>'C-MDP in China'!T85</f>
        <v>0</v>
      </c>
      <c r="AA85">
        <f>'C-MDP in China'!U85</f>
        <v>0</v>
      </c>
      <c r="AB85">
        <f>'C-MDP in China'!V85</f>
        <v>0</v>
      </c>
    </row>
    <row r="86" spans="1:28" hidden="1">
      <c r="A86" s="15">
        <v>42248</v>
      </c>
      <c r="B86">
        <v>0.40726387009999998</v>
      </c>
      <c r="C86" s="153" t="e">
        <f>#REF!*B86</f>
        <v>#REF!</v>
      </c>
      <c r="D86" s="153"/>
      <c r="E86" s="153"/>
      <c r="F86" s="153"/>
      <c r="G86">
        <f>VLOOKUP(A86,[1]Sheet1!$A$1:$F$2193,6)</f>
        <v>2.1144841542509498</v>
      </c>
      <c r="H86">
        <f>'C-MDP in China'!C86</f>
        <v>0</v>
      </c>
      <c r="I86" t="e">
        <f>'C-MDP in China'!D86</f>
        <v>#VALUE!</v>
      </c>
      <c r="J86" t="e">
        <f>'C-MDP in China'!E86</f>
        <v>#VALUE!</v>
      </c>
      <c r="N86" t="e">
        <f>'C-MDP in China'!F86</f>
        <v>#VALUE!</v>
      </c>
      <c r="O86" t="e">
        <f>'C-MDP in China'!G86</f>
        <v>#VALUE!</v>
      </c>
      <c r="P86" t="e">
        <f>'C-MDP in China'!H86</f>
        <v>#VALUE!</v>
      </c>
      <c r="Q86" t="e">
        <f>'C-MDP in China'!I86</f>
        <v>#VALUE!</v>
      </c>
      <c r="R86" t="e">
        <f>'C-MDP in China'!J86</f>
        <v>#VALUE!</v>
      </c>
      <c r="S86" t="e">
        <f>'C-MDP in China'!K86</f>
        <v>#VALUE!</v>
      </c>
      <c r="T86" t="e">
        <f>'C-MDP in China'!L86</f>
        <v>#VALUE!</v>
      </c>
      <c r="U86" t="e">
        <f>'C-MDP in China'!M86</f>
        <v>#VALUE!</v>
      </c>
      <c r="V86" t="e">
        <f>'C-MDP in China'!N86</f>
        <v>#VALUE!</v>
      </c>
      <c r="W86" t="e">
        <f>'C-MDP in China'!P86</f>
        <v>#VALUE!</v>
      </c>
      <c r="X86">
        <f>'C-MDP in China'!Q86</f>
        <v>0</v>
      </c>
      <c r="Y86" t="e">
        <f>'C-MDP in China'!S86</f>
        <v>#VALUE!</v>
      </c>
      <c r="Z86">
        <f>'C-MDP in China'!T86</f>
        <v>0</v>
      </c>
      <c r="AA86">
        <f>'C-MDP in China'!U86</f>
        <v>0</v>
      </c>
      <c r="AB86">
        <f>'C-MDP in China'!V86</f>
        <v>0</v>
      </c>
    </row>
    <row r="87" spans="1:28" hidden="1">
      <c r="A87" s="15">
        <v>42251</v>
      </c>
      <c r="B87">
        <v>0.4130433953</v>
      </c>
      <c r="C87" s="153" t="e">
        <f>#REF!*B87</f>
        <v>#REF!</v>
      </c>
      <c r="D87" s="153"/>
      <c r="E87" s="153"/>
      <c r="F87" s="153"/>
      <c r="G87">
        <f>VLOOKUP(A87,[1]Sheet1!$A$1:$F$2193,6)</f>
        <v>2.0334606706215399</v>
      </c>
      <c r="H87">
        <f>'C-MDP in China'!C87</f>
        <v>0</v>
      </c>
      <c r="I87" t="e">
        <f>'C-MDP in China'!D87</f>
        <v>#VALUE!</v>
      </c>
      <c r="J87" t="e">
        <f>'C-MDP in China'!E87</f>
        <v>#VALUE!</v>
      </c>
      <c r="N87" t="e">
        <f>'C-MDP in China'!F87</f>
        <v>#VALUE!</v>
      </c>
      <c r="O87" t="e">
        <f>'C-MDP in China'!G87</f>
        <v>#VALUE!</v>
      </c>
      <c r="P87" t="e">
        <f>'C-MDP in China'!H87</f>
        <v>#VALUE!</v>
      </c>
      <c r="Q87" t="e">
        <f>'C-MDP in China'!I87</f>
        <v>#VALUE!</v>
      </c>
      <c r="R87" t="e">
        <f>'C-MDP in China'!J87</f>
        <v>#VALUE!</v>
      </c>
      <c r="S87" t="e">
        <f>'C-MDP in China'!K87</f>
        <v>#VALUE!</v>
      </c>
      <c r="T87" t="e">
        <f>'C-MDP in China'!L87</f>
        <v>#VALUE!</v>
      </c>
      <c r="U87" t="e">
        <f>'C-MDP in China'!M87</f>
        <v>#VALUE!</v>
      </c>
      <c r="V87" t="e">
        <f>'C-MDP in China'!N87</f>
        <v>#VALUE!</v>
      </c>
      <c r="W87" t="e">
        <f>'C-MDP in China'!P87</f>
        <v>#VALUE!</v>
      </c>
      <c r="X87">
        <f>'C-MDP in China'!Q87</f>
        <v>0</v>
      </c>
      <c r="Y87" t="e">
        <f>'C-MDP in China'!S87</f>
        <v>#VALUE!</v>
      </c>
      <c r="Z87">
        <f>'C-MDP in China'!T87</f>
        <v>0</v>
      </c>
      <c r="AA87">
        <f>'C-MDP in China'!U87</f>
        <v>0</v>
      </c>
      <c r="AB87">
        <f>'C-MDP in China'!V87</f>
        <v>0</v>
      </c>
    </row>
    <row r="88" spans="1:28" hidden="1">
      <c r="A88" s="15">
        <v>42254</v>
      </c>
      <c r="B88">
        <v>0.41538758120000002</v>
      </c>
      <c r="C88" s="153" t="e">
        <f>#REF!*B88</f>
        <v>#REF!</v>
      </c>
      <c r="D88" s="153"/>
      <c r="E88" s="153"/>
      <c r="F88" s="153"/>
      <c r="G88">
        <f>VLOOKUP(A88,[1]Sheet1!$A$1:$F$2193,6)</f>
        <v>2.11778350780971</v>
      </c>
      <c r="H88">
        <f>'C-MDP in China'!C88</f>
        <v>0</v>
      </c>
      <c r="I88" t="e">
        <f>'C-MDP in China'!D88</f>
        <v>#VALUE!</v>
      </c>
      <c r="J88" t="e">
        <f>'C-MDP in China'!E88</f>
        <v>#VALUE!</v>
      </c>
      <c r="N88" t="e">
        <f>'C-MDP in China'!F88</f>
        <v>#VALUE!</v>
      </c>
      <c r="O88" t="e">
        <f>'C-MDP in China'!G88</f>
        <v>#VALUE!</v>
      </c>
      <c r="P88" t="e">
        <f>'C-MDP in China'!H88</f>
        <v>#VALUE!</v>
      </c>
      <c r="Q88" t="e">
        <f>'C-MDP in China'!I88</f>
        <v>#VALUE!</v>
      </c>
      <c r="R88" t="e">
        <f>'C-MDP in China'!J88</f>
        <v>#VALUE!</v>
      </c>
      <c r="S88" t="e">
        <f>'C-MDP in China'!K88</f>
        <v>#VALUE!</v>
      </c>
      <c r="T88" t="e">
        <f>'C-MDP in China'!L88</f>
        <v>#VALUE!</v>
      </c>
      <c r="U88" t="e">
        <f>'C-MDP in China'!M88</f>
        <v>#VALUE!</v>
      </c>
      <c r="V88" t="e">
        <f>'C-MDP in China'!N88</f>
        <v>#VALUE!</v>
      </c>
      <c r="W88" t="e">
        <f>'C-MDP in China'!P88</f>
        <v>#VALUE!</v>
      </c>
      <c r="X88">
        <f>'C-MDP in China'!Q88</f>
        <v>0</v>
      </c>
      <c r="Y88" t="e">
        <f>'C-MDP in China'!S88</f>
        <v>#VALUE!</v>
      </c>
      <c r="Z88">
        <f>'C-MDP in China'!T88</f>
        <v>0</v>
      </c>
      <c r="AA88">
        <f>'C-MDP in China'!U88</f>
        <v>0</v>
      </c>
      <c r="AB88">
        <f>'C-MDP in China'!V88</f>
        <v>0</v>
      </c>
    </row>
    <row r="89" spans="1:28" hidden="1">
      <c r="A89" s="15">
        <v>42257</v>
      </c>
      <c r="B89">
        <v>0.415620883</v>
      </c>
      <c r="C89" s="153" t="e">
        <f>#REF!*B89</f>
        <v>#REF!</v>
      </c>
      <c r="D89" s="153"/>
      <c r="E89" s="153"/>
      <c r="F89" s="153"/>
      <c r="G89">
        <f>VLOOKUP(A89,[1]Sheet1!$A$1:$F$2193,6)</f>
        <v>2.1056869332602002</v>
      </c>
      <c r="H89">
        <f>'C-MDP in China'!C89</f>
        <v>0</v>
      </c>
      <c r="I89" t="e">
        <f>'C-MDP in China'!D89</f>
        <v>#VALUE!</v>
      </c>
      <c r="J89" t="e">
        <f>'C-MDP in China'!E89</f>
        <v>#VALUE!</v>
      </c>
      <c r="N89" t="e">
        <f>'C-MDP in China'!F89</f>
        <v>#VALUE!</v>
      </c>
      <c r="O89" t="e">
        <f>'C-MDP in China'!G89</f>
        <v>#VALUE!</v>
      </c>
      <c r="P89" t="e">
        <f>'C-MDP in China'!H89</f>
        <v>#VALUE!</v>
      </c>
      <c r="Q89" t="e">
        <f>'C-MDP in China'!I89</f>
        <v>#VALUE!</v>
      </c>
      <c r="R89" t="e">
        <f>'C-MDP in China'!J89</f>
        <v>#VALUE!</v>
      </c>
      <c r="S89" t="e">
        <f>'C-MDP in China'!K89</f>
        <v>#VALUE!</v>
      </c>
      <c r="T89" t="e">
        <f>'C-MDP in China'!L89</f>
        <v>#VALUE!</v>
      </c>
      <c r="U89" t="e">
        <f>'C-MDP in China'!M89</f>
        <v>#VALUE!</v>
      </c>
      <c r="V89" t="e">
        <f>'C-MDP in China'!N89</f>
        <v>#VALUE!</v>
      </c>
      <c r="W89" t="e">
        <f>'C-MDP in China'!P89</f>
        <v>#VALUE!</v>
      </c>
      <c r="X89">
        <f>'C-MDP in China'!Q89</f>
        <v>0</v>
      </c>
      <c r="Y89" t="e">
        <f>'C-MDP in China'!S89</f>
        <v>#VALUE!</v>
      </c>
      <c r="Z89">
        <f>'C-MDP in China'!T89</f>
        <v>0</v>
      </c>
      <c r="AA89">
        <f>'C-MDP in China'!U89</f>
        <v>0</v>
      </c>
      <c r="AB89">
        <f>'C-MDP in China'!V89</f>
        <v>0</v>
      </c>
    </row>
    <row r="90" spans="1:28" hidden="1">
      <c r="A90" s="15">
        <v>42260</v>
      </c>
      <c r="B90">
        <v>0.43198770089999999</v>
      </c>
      <c r="C90" s="153" t="e">
        <f>#REF!*B90</f>
        <v>#REF!</v>
      </c>
      <c r="D90" s="153"/>
      <c r="E90" s="153"/>
      <c r="F90" s="153"/>
      <c r="G90">
        <f>VLOOKUP(A90,[1]Sheet1!$A$1:$F$2193,6)</f>
        <v>2.03531489007803</v>
      </c>
      <c r="H90">
        <f>'C-MDP in China'!C90</f>
        <v>0</v>
      </c>
      <c r="I90" t="e">
        <f>'C-MDP in China'!D90</f>
        <v>#VALUE!</v>
      </c>
      <c r="J90" t="e">
        <f>'C-MDP in China'!E90</f>
        <v>#VALUE!</v>
      </c>
      <c r="N90" t="e">
        <f>'C-MDP in China'!F90</f>
        <v>#VALUE!</v>
      </c>
      <c r="O90" t="e">
        <f>'C-MDP in China'!G90</f>
        <v>#VALUE!</v>
      </c>
      <c r="P90" t="e">
        <f>'C-MDP in China'!H90</f>
        <v>#VALUE!</v>
      </c>
      <c r="Q90" t="e">
        <f>'C-MDP in China'!I90</f>
        <v>#VALUE!</v>
      </c>
      <c r="R90" t="e">
        <f>'C-MDP in China'!J90</f>
        <v>#VALUE!</v>
      </c>
      <c r="S90" t="e">
        <f>'C-MDP in China'!K90</f>
        <v>#VALUE!</v>
      </c>
      <c r="T90" t="e">
        <f>'C-MDP in China'!L90</f>
        <v>#VALUE!</v>
      </c>
      <c r="U90" t="e">
        <f>'C-MDP in China'!M90</f>
        <v>#VALUE!</v>
      </c>
      <c r="V90" t="e">
        <f>'C-MDP in China'!N90</f>
        <v>#VALUE!</v>
      </c>
      <c r="W90" t="e">
        <f>'C-MDP in China'!P90</f>
        <v>#VALUE!</v>
      </c>
      <c r="X90">
        <f>'C-MDP in China'!Q90</f>
        <v>0</v>
      </c>
      <c r="Y90" t="e">
        <f>'C-MDP in China'!S90</f>
        <v>#VALUE!</v>
      </c>
      <c r="Z90">
        <f>'C-MDP in China'!T90</f>
        <v>0</v>
      </c>
      <c r="AA90">
        <f>'C-MDP in China'!U90</f>
        <v>0</v>
      </c>
      <c r="AB90">
        <f>'C-MDP in China'!V90</f>
        <v>0</v>
      </c>
    </row>
    <row r="91" spans="1:28" hidden="1">
      <c r="A91" s="15">
        <v>42263</v>
      </c>
      <c r="B91">
        <v>0.4275383894</v>
      </c>
      <c r="C91" s="153" t="e">
        <f>#REF!*B91</f>
        <v>#REF!</v>
      </c>
      <c r="D91" s="153"/>
      <c r="E91" s="153"/>
      <c r="F91" s="153"/>
      <c r="G91">
        <f>VLOOKUP(A91,[1]Sheet1!$A$1:$F$2193,6)</f>
        <v>2.0227768347055499</v>
      </c>
      <c r="H91">
        <f>'C-MDP in China'!C91</f>
        <v>0</v>
      </c>
      <c r="I91" t="e">
        <f>'C-MDP in China'!D91</f>
        <v>#VALUE!</v>
      </c>
      <c r="J91" t="e">
        <f>'C-MDP in China'!E91</f>
        <v>#VALUE!</v>
      </c>
      <c r="N91" t="e">
        <f>'C-MDP in China'!F91</f>
        <v>#VALUE!</v>
      </c>
      <c r="O91" t="e">
        <f>'C-MDP in China'!G91</f>
        <v>#VALUE!</v>
      </c>
      <c r="P91" t="e">
        <f>'C-MDP in China'!H91</f>
        <v>#VALUE!</v>
      </c>
      <c r="Q91" t="e">
        <f>'C-MDP in China'!I91</f>
        <v>#VALUE!</v>
      </c>
      <c r="R91" t="e">
        <f>'C-MDP in China'!J91</f>
        <v>#VALUE!</v>
      </c>
      <c r="S91" t="e">
        <f>'C-MDP in China'!K91</f>
        <v>#VALUE!</v>
      </c>
      <c r="T91" t="e">
        <f>'C-MDP in China'!L91</f>
        <v>#VALUE!</v>
      </c>
      <c r="U91" t="e">
        <f>'C-MDP in China'!M91</f>
        <v>#VALUE!</v>
      </c>
      <c r="V91" t="e">
        <f>'C-MDP in China'!N91</f>
        <v>#VALUE!</v>
      </c>
      <c r="W91" t="e">
        <f>'C-MDP in China'!P91</f>
        <v>#VALUE!</v>
      </c>
      <c r="X91">
        <f>'C-MDP in China'!Q91</f>
        <v>0</v>
      </c>
      <c r="Y91" t="e">
        <f>'C-MDP in China'!S91</f>
        <v>#VALUE!</v>
      </c>
      <c r="Z91">
        <f>'C-MDP in China'!T91</f>
        <v>0</v>
      </c>
      <c r="AA91">
        <f>'C-MDP in China'!U91</f>
        <v>0</v>
      </c>
      <c r="AB91">
        <f>'C-MDP in China'!V91</f>
        <v>0</v>
      </c>
    </row>
    <row r="92" spans="1:28" hidden="1">
      <c r="A92" s="15">
        <v>42266</v>
      </c>
      <c r="B92">
        <v>0.4291563209</v>
      </c>
      <c r="C92" s="153" t="e">
        <f>#REF!*B92</f>
        <v>#REF!</v>
      </c>
      <c r="D92" s="153"/>
      <c r="E92" s="153"/>
      <c r="F92" s="153"/>
      <c r="G92">
        <f>VLOOKUP(A92,[1]Sheet1!$A$1:$F$2193,6)</f>
        <v>1.9620614606900699</v>
      </c>
      <c r="H92">
        <f>'C-MDP in China'!C92</f>
        <v>0</v>
      </c>
      <c r="I92" t="e">
        <f>'C-MDP in China'!D92</f>
        <v>#VALUE!</v>
      </c>
      <c r="J92" t="e">
        <f>'C-MDP in China'!E92</f>
        <v>#VALUE!</v>
      </c>
      <c r="N92" t="e">
        <f>'C-MDP in China'!F92</f>
        <v>#VALUE!</v>
      </c>
      <c r="O92" t="e">
        <f>'C-MDP in China'!G92</f>
        <v>#VALUE!</v>
      </c>
      <c r="P92" t="e">
        <f>'C-MDP in China'!H92</f>
        <v>#VALUE!</v>
      </c>
      <c r="Q92" t="e">
        <f>'C-MDP in China'!I92</f>
        <v>#VALUE!</v>
      </c>
      <c r="R92" t="e">
        <f>'C-MDP in China'!J92</f>
        <v>#VALUE!</v>
      </c>
      <c r="S92" t="e">
        <f>'C-MDP in China'!K92</f>
        <v>#VALUE!</v>
      </c>
      <c r="T92" t="e">
        <f>'C-MDP in China'!L92</f>
        <v>#VALUE!</v>
      </c>
      <c r="U92" t="e">
        <f>'C-MDP in China'!M92</f>
        <v>#VALUE!</v>
      </c>
      <c r="V92" t="e">
        <f>'C-MDP in China'!N92</f>
        <v>#VALUE!</v>
      </c>
      <c r="W92" t="e">
        <f>'C-MDP in China'!P92</f>
        <v>#VALUE!</v>
      </c>
      <c r="X92">
        <f>'C-MDP in China'!Q92</f>
        <v>0</v>
      </c>
      <c r="Y92" t="e">
        <f>'C-MDP in China'!S92</f>
        <v>#VALUE!</v>
      </c>
      <c r="Z92">
        <f>'C-MDP in China'!T92</f>
        <v>0</v>
      </c>
      <c r="AA92">
        <f>'C-MDP in China'!U92</f>
        <v>0</v>
      </c>
      <c r="AB92">
        <f>'C-MDP in China'!V92</f>
        <v>0</v>
      </c>
    </row>
    <row r="93" spans="1:28" hidden="1">
      <c r="A93" s="15">
        <v>42269</v>
      </c>
      <c r="B93">
        <v>0.41440525950000001</v>
      </c>
      <c r="C93" s="153" t="e">
        <f>#REF!*B93</f>
        <v>#REF!</v>
      </c>
      <c r="D93" s="153"/>
      <c r="E93" s="153"/>
      <c r="F93" s="153"/>
      <c r="G93">
        <f>VLOOKUP(A93,[1]Sheet1!$A$1:$F$2193,6)</f>
        <v>1.95468752025722</v>
      </c>
      <c r="H93">
        <f>'C-MDP in China'!C93</f>
        <v>0</v>
      </c>
      <c r="I93" t="e">
        <f>'C-MDP in China'!D93</f>
        <v>#VALUE!</v>
      </c>
      <c r="J93" t="e">
        <f>'C-MDP in China'!E93</f>
        <v>#VALUE!</v>
      </c>
      <c r="N93" t="e">
        <f>'C-MDP in China'!F93</f>
        <v>#VALUE!</v>
      </c>
      <c r="O93" t="e">
        <f>'C-MDP in China'!G93</f>
        <v>#VALUE!</v>
      </c>
      <c r="P93" t="e">
        <f>'C-MDP in China'!H93</f>
        <v>#VALUE!</v>
      </c>
      <c r="Q93" t="e">
        <f>'C-MDP in China'!I93</f>
        <v>#VALUE!</v>
      </c>
      <c r="R93" t="e">
        <f>'C-MDP in China'!J93</f>
        <v>#VALUE!</v>
      </c>
      <c r="S93" t="e">
        <f>'C-MDP in China'!K93</f>
        <v>#VALUE!</v>
      </c>
      <c r="T93" t="e">
        <f>'C-MDP in China'!L93</f>
        <v>#VALUE!</v>
      </c>
      <c r="U93" t="e">
        <f>'C-MDP in China'!M93</f>
        <v>#VALUE!</v>
      </c>
      <c r="V93" t="e">
        <f>'C-MDP in China'!N93</f>
        <v>#VALUE!</v>
      </c>
      <c r="W93" t="e">
        <f>'C-MDP in China'!P93</f>
        <v>#VALUE!</v>
      </c>
      <c r="X93">
        <f>'C-MDP in China'!Q93</f>
        <v>0</v>
      </c>
      <c r="Y93" t="e">
        <f>'C-MDP in China'!S93</f>
        <v>#VALUE!</v>
      </c>
      <c r="Z93">
        <f>'C-MDP in China'!T93</f>
        <v>0</v>
      </c>
      <c r="AA93">
        <f>'C-MDP in China'!U93</f>
        <v>0</v>
      </c>
      <c r="AB93">
        <f>'C-MDP in China'!V93</f>
        <v>0</v>
      </c>
    </row>
    <row r="94" spans="1:28" hidden="1">
      <c r="A94" s="15">
        <v>42272</v>
      </c>
      <c r="B94">
        <v>0.41013850499999999</v>
      </c>
      <c r="C94" s="153" t="e">
        <f>#REF!*B94</f>
        <v>#REF!</v>
      </c>
      <c r="D94" s="153"/>
      <c r="E94" s="153"/>
      <c r="F94" s="153"/>
      <c r="G94">
        <f>VLOOKUP(A94,[1]Sheet1!$A$1:$F$2193,6)</f>
        <v>1.99299810733363</v>
      </c>
      <c r="H94">
        <f>'C-MDP in China'!C94</f>
        <v>0</v>
      </c>
      <c r="I94" t="e">
        <f>'C-MDP in China'!D94</f>
        <v>#VALUE!</v>
      </c>
      <c r="J94" t="e">
        <f>'C-MDP in China'!E94</f>
        <v>#VALUE!</v>
      </c>
      <c r="N94" t="e">
        <f>'C-MDP in China'!F94</f>
        <v>#VALUE!</v>
      </c>
      <c r="O94" t="e">
        <f>'C-MDP in China'!G94</f>
        <v>#VALUE!</v>
      </c>
      <c r="P94" t="e">
        <f>'C-MDP in China'!H94</f>
        <v>#VALUE!</v>
      </c>
      <c r="Q94" t="e">
        <f>'C-MDP in China'!I94</f>
        <v>#VALUE!</v>
      </c>
      <c r="R94" t="e">
        <f>'C-MDP in China'!J94</f>
        <v>#VALUE!</v>
      </c>
      <c r="S94" t="e">
        <f>'C-MDP in China'!K94</f>
        <v>#VALUE!</v>
      </c>
      <c r="T94" t="e">
        <f>'C-MDP in China'!L94</f>
        <v>#VALUE!</v>
      </c>
      <c r="U94" t="e">
        <f>'C-MDP in China'!M94</f>
        <v>#VALUE!</v>
      </c>
      <c r="V94" t="e">
        <f>'C-MDP in China'!N94</f>
        <v>#VALUE!</v>
      </c>
      <c r="W94" t="e">
        <f>'C-MDP in China'!P94</f>
        <v>#VALUE!</v>
      </c>
      <c r="X94">
        <f>'C-MDP in China'!Q94</f>
        <v>0</v>
      </c>
      <c r="Y94" t="e">
        <f>'C-MDP in China'!S94</f>
        <v>#VALUE!</v>
      </c>
      <c r="Z94">
        <f>'C-MDP in China'!T94</f>
        <v>0</v>
      </c>
      <c r="AA94">
        <f>'C-MDP in China'!U94</f>
        <v>0</v>
      </c>
      <c r="AB94">
        <f>'C-MDP in China'!V94</f>
        <v>0</v>
      </c>
    </row>
    <row r="95" spans="1:28" hidden="1">
      <c r="A95" s="15">
        <v>42275</v>
      </c>
      <c r="B95">
        <v>0.430216773</v>
      </c>
      <c r="C95" s="153" t="e">
        <f>#REF!*B95</f>
        <v>#REF!</v>
      </c>
      <c r="D95" s="153"/>
      <c r="E95" s="153"/>
      <c r="F95" s="153"/>
      <c r="G95">
        <f>VLOOKUP(A95,[1]Sheet1!$A$1:$F$2193,6)</f>
        <v>2.02690128173754</v>
      </c>
      <c r="H95">
        <f>'C-MDP in China'!C95</f>
        <v>0</v>
      </c>
      <c r="I95" t="e">
        <f>'C-MDP in China'!D95</f>
        <v>#VALUE!</v>
      </c>
      <c r="J95" t="e">
        <f>'C-MDP in China'!E95</f>
        <v>#VALUE!</v>
      </c>
      <c r="N95" t="e">
        <f>'C-MDP in China'!F95</f>
        <v>#VALUE!</v>
      </c>
      <c r="O95" t="e">
        <f>'C-MDP in China'!G95</f>
        <v>#VALUE!</v>
      </c>
      <c r="P95" t="e">
        <f>'C-MDP in China'!H95</f>
        <v>#VALUE!</v>
      </c>
      <c r="Q95" t="e">
        <f>'C-MDP in China'!I95</f>
        <v>#VALUE!</v>
      </c>
      <c r="R95" t="e">
        <f>'C-MDP in China'!J95</f>
        <v>#VALUE!</v>
      </c>
      <c r="S95" t="e">
        <f>'C-MDP in China'!K95</f>
        <v>#VALUE!</v>
      </c>
      <c r="T95" t="e">
        <f>'C-MDP in China'!L95</f>
        <v>#VALUE!</v>
      </c>
      <c r="U95" t="e">
        <f>'C-MDP in China'!M95</f>
        <v>#VALUE!</v>
      </c>
      <c r="V95" t="e">
        <f>'C-MDP in China'!N95</f>
        <v>#VALUE!</v>
      </c>
      <c r="W95" t="e">
        <f>'C-MDP in China'!P95</f>
        <v>#VALUE!</v>
      </c>
      <c r="X95">
        <f>'C-MDP in China'!Q95</f>
        <v>0</v>
      </c>
      <c r="Y95" t="e">
        <f>'C-MDP in China'!S95</f>
        <v>#VALUE!</v>
      </c>
      <c r="Z95">
        <f>'C-MDP in China'!T95</f>
        <v>0</v>
      </c>
      <c r="AA95">
        <f>'C-MDP in China'!U95</f>
        <v>0</v>
      </c>
      <c r="AB95">
        <f>'C-MDP in China'!V95</f>
        <v>0</v>
      </c>
    </row>
    <row r="96" spans="1:28" hidden="1">
      <c r="A96" s="15">
        <v>42278</v>
      </c>
      <c r="B96">
        <v>0.4487569669</v>
      </c>
      <c r="C96" s="153" t="e">
        <f>#REF!*B96</f>
        <v>#REF!</v>
      </c>
      <c r="D96" s="153"/>
      <c r="E96" s="153"/>
      <c r="F96" s="153"/>
      <c r="G96">
        <f>VLOOKUP(A96,[1]Sheet1!$A$1:$F$2193,6)</f>
        <v>1.96449485768645</v>
      </c>
      <c r="H96">
        <f>'C-MDP in China'!C96</f>
        <v>0</v>
      </c>
      <c r="I96" t="e">
        <f>'C-MDP in China'!D96</f>
        <v>#VALUE!</v>
      </c>
      <c r="J96" t="e">
        <f>'C-MDP in China'!E96</f>
        <v>#VALUE!</v>
      </c>
      <c r="N96" t="e">
        <f>'C-MDP in China'!F96</f>
        <v>#VALUE!</v>
      </c>
      <c r="O96" t="e">
        <f>'C-MDP in China'!G96</f>
        <v>#VALUE!</v>
      </c>
      <c r="P96" t="e">
        <f>'C-MDP in China'!H96</f>
        <v>#VALUE!</v>
      </c>
      <c r="Q96" t="e">
        <f>'C-MDP in China'!I96</f>
        <v>#VALUE!</v>
      </c>
      <c r="R96" t="e">
        <f>'C-MDP in China'!J96</f>
        <v>#VALUE!</v>
      </c>
      <c r="S96" t="e">
        <f>'C-MDP in China'!K96</f>
        <v>#VALUE!</v>
      </c>
      <c r="T96" t="e">
        <f>'C-MDP in China'!L96</f>
        <v>#VALUE!</v>
      </c>
      <c r="U96" t="e">
        <f>'C-MDP in China'!M96</f>
        <v>#VALUE!</v>
      </c>
      <c r="V96" t="e">
        <f>'C-MDP in China'!N96</f>
        <v>#VALUE!</v>
      </c>
      <c r="W96" t="e">
        <f>'C-MDP in China'!P96</f>
        <v>#VALUE!</v>
      </c>
      <c r="X96">
        <f>'C-MDP in China'!Q96</f>
        <v>0</v>
      </c>
      <c r="Y96" t="e">
        <f>'C-MDP in China'!S96</f>
        <v>#VALUE!</v>
      </c>
      <c r="Z96">
        <f>'C-MDP in China'!T96</f>
        <v>0</v>
      </c>
      <c r="AA96">
        <f>'C-MDP in China'!U96</f>
        <v>0</v>
      </c>
      <c r="AB96">
        <f>'C-MDP in China'!V96</f>
        <v>0</v>
      </c>
    </row>
    <row r="97" spans="1:28" hidden="1">
      <c r="A97" s="15">
        <v>42281</v>
      </c>
      <c r="B97">
        <v>0.44199362510000001</v>
      </c>
      <c r="C97" s="153" t="e">
        <f>#REF!*B97</f>
        <v>#REF!</v>
      </c>
      <c r="D97" s="153"/>
      <c r="E97" s="153"/>
      <c r="F97" s="153"/>
      <c r="G97">
        <f>VLOOKUP(A97,[1]Sheet1!$A$1:$F$2193,6)</f>
        <v>1.9703664272463699</v>
      </c>
      <c r="H97">
        <f>'C-MDP in China'!C97</f>
        <v>0</v>
      </c>
      <c r="I97" t="e">
        <f>'C-MDP in China'!D97</f>
        <v>#VALUE!</v>
      </c>
      <c r="J97" t="e">
        <f>'C-MDP in China'!E97</f>
        <v>#VALUE!</v>
      </c>
      <c r="N97" t="e">
        <f>'C-MDP in China'!F97</f>
        <v>#VALUE!</v>
      </c>
      <c r="O97" t="e">
        <f>'C-MDP in China'!G97</f>
        <v>#VALUE!</v>
      </c>
      <c r="P97" t="e">
        <f>'C-MDP in China'!H97</f>
        <v>#VALUE!</v>
      </c>
      <c r="Q97" t="e">
        <f>'C-MDP in China'!I97</f>
        <v>#VALUE!</v>
      </c>
      <c r="R97" t="e">
        <f>'C-MDP in China'!J97</f>
        <v>#VALUE!</v>
      </c>
      <c r="S97" t="e">
        <f>'C-MDP in China'!K97</f>
        <v>#VALUE!</v>
      </c>
      <c r="T97" t="e">
        <f>'C-MDP in China'!L97</f>
        <v>#VALUE!</v>
      </c>
      <c r="U97" t="e">
        <f>'C-MDP in China'!M97</f>
        <v>#VALUE!</v>
      </c>
      <c r="V97" t="e">
        <f>'C-MDP in China'!N97</f>
        <v>#VALUE!</v>
      </c>
      <c r="W97" t="e">
        <f>'C-MDP in China'!P97</f>
        <v>#VALUE!</v>
      </c>
      <c r="X97">
        <f>'C-MDP in China'!Q97</f>
        <v>0</v>
      </c>
      <c r="Y97" t="e">
        <f>'C-MDP in China'!S97</f>
        <v>#VALUE!</v>
      </c>
      <c r="Z97">
        <f>'C-MDP in China'!T97</f>
        <v>0</v>
      </c>
      <c r="AA97">
        <f>'C-MDP in China'!U97</f>
        <v>0</v>
      </c>
      <c r="AB97">
        <f>'C-MDP in China'!V97</f>
        <v>0</v>
      </c>
    </row>
    <row r="98" spans="1:28" hidden="1">
      <c r="A98" s="15">
        <v>42284</v>
      </c>
      <c r="B98">
        <v>0.45346878810000002</v>
      </c>
      <c r="C98" s="153" t="e">
        <f>#REF!*B98</f>
        <v>#REF!</v>
      </c>
      <c r="D98" s="153"/>
      <c r="E98" s="153"/>
      <c r="F98" s="153"/>
      <c r="G98">
        <f>VLOOKUP(A98,[1]Sheet1!$A$1:$F$2193,6)</f>
        <v>2.0093172619325501</v>
      </c>
      <c r="H98">
        <f>'C-MDP in China'!C98</f>
        <v>0</v>
      </c>
      <c r="I98" t="e">
        <f>'C-MDP in China'!D98</f>
        <v>#VALUE!</v>
      </c>
      <c r="J98" t="e">
        <f>'C-MDP in China'!E98</f>
        <v>#VALUE!</v>
      </c>
      <c r="N98" t="e">
        <f>'C-MDP in China'!F98</f>
        <v>#VALUE!</v>
      </c>
      <c r="O98" t="e">
        <f>'C-MDP in China'!G98</f>
        <v>#VALUE!</v>
      </c>
      <c r="P98" t="e">
        <f>'C-MDP in China'!H98</f>
        <v>#VALUE!</v>
      </c>
      <c r="Q98" t="e">
        <f>'C-MDP in China'!I98</f>
        <v>#VALUE!</v>
      </c>
      <c r="R98" t="e">
        <f>'C-MDP in China'!J98</f>
        <v>#VALUE!</v>
      </c>
      <c r="S98" t="e">
        <f>'C-MDP in China'!K98</f>
        <v>#VALUE!</v>
      </c>
      <c r="T98" t="e">
        <f>'C-MDP in China'!L98</f>
        <v>#VALUE!</v>
      </c>
      <c r="U98" t="e">
        <f>'C-MDP in China'!M98</f>
        <v>#VALUE!</v>
      </c>
      <c r="V98" t="e">
        <f>'C-MDP in China'!N98</f>
        <v>#VALUE!</v>
      </c>
      <c r="W98" t="e">
        <f>'C-MDP in China'!P98</f>
        <v>#VALUE!</v>
      </c>
      <c r="X98">
        <f>'C-MDP in China'!Q98</f>
        <v>0</v>
      </c>
      <c r="Y98" t="e">
        <f>'C-MDP in China'!S98</f>
        <v>#VALUE!</v>
      </c>
      <c r="Z98">
        <f>'C-MDP in China'!T98</f>
        <v>0</v>
      </c>
      <c r="AA98">
        <f>'C-MDP in China'!U98</f>
        <v>0</v>
      </c>
      <c r="AB98">
        <f>'C-MDP in China'!V98</f>
        <v>0</v>
      </c>
    </row>
    <row r="99" spans="1:28" hidden="1">
      <c r="A99" s="15">
        <v>42287</v>
      </c>
      <c r="B99">
        <v>0.43056751980000002</v>
      </c>
      <c r="C99" s="153" t="e">
        <f>#REF!*B99</f>
        <v>#REF!</v>
      </c>
      <c r="D99" s="153"/>
      <c r="E99" s="153"/>
      <c r="F99" s="153"/>
      <c r="G99">
        <f>VLOOKUP(A99,[1]Sheet1!$A$1:$F$2193,6)</f>
        <v>2.0256088000072401</v>
      </c>
      <c r="H99">
        <f>'C-MDP in China'!C99</f>
        <v>0</v>
      </c>
      <c r="I99" t="e">
        <f>'C-MDP in China'!D99</f>
        <v>#VALUE!</v>
      </c>
      <c r="J99" t="e">
        <f>'C-MDP in China'!E99</f>
        <v>#VALUE!</v>
      </c>
      <c r="N99" t="e">
        <f>'C-MDP in China'!F99</f>
        <v>#VALUE!</v>
      </c>
      <c r="O99" t="e">
        <f>'C-MDP in China'!G99</f>
        <v>#VALUE!</v>
      </c>
      <c r="P99" t="e">
        <f>'C-MDP in China'!H99</f>
        <v>#VALUE!</v>
      </c>
      <c r="Q99" t="e">
        <f>'C-MDP in China'!I99</f>
        <v>#VALUE!</v>
      </c>
      <c r="R99" t="e">
        <f>'C-MDP in China'!J99</f>
        <v>#VALUE!</v>
      </c>
      <c r="S99" t="e">
        <f>'C-MDP in China'!K99</f>
        <v>#VALUE!</v>
      </c>
      <c r="T99" t="e">
        <f>'C-MDP in China'!L99</f>
        <v>#VALUE!</v>
      </c>
      <c r="U99" t="e">
        <f>'C-MDP in China'!M99</f>
        <v>#VALUE!</v>
      </c>
      <c r="V99" t="e">
        <f>'C-MDP in China'!N99</f>
        <v>#VALUE!</v>
      </c>
      <c r="W99" t="e">
        <f>'C-MDP in China'!P99</f>
        <v>#VALUE!</v>
      </c>
      <c r="X99">
        <f>'C-MDP in China'!Q99</f>
        <v>0</v>
      </c>
      <c r="Y99" t="e">
        <f>'C-MDP in China'!S99</f>
        <v>#VALUE!</v>
      </c>
      <c r="Z99">
        <f>'C-MDP in China'!T99</f>
        <v>0</v>
      </c>
      <c r="AA99">
        <f>'C-MDP in China'!U99</f>
        <v>0</v>
      </c>
      <c r="AB99">
        <f>'C-MDP in China'!V99</f>
        <v>0</v>
      </c>
    </row>
    <row r="100" spans="1:28" hidden="1">
      <c r="A100" s="15">
        <v>42290</v>
      </c>
      <c r="B100">
        <v>0.43229497230000002</v>
      </c>
      <c r="C100" s="153" t="e">
        <f>#REF!*B100</f>
        <v>#REF!</v>
      </c>
      <c r="D100" s="153"/>
      <c r="E100" s="153"/>
      <c r="F100" s="153"/>
      <c r="G100">
        <f>VLOOKUP(A100,[1]Sheet1!$A$1:$F$2193,6)</f>
        <v>2.0634018604140101</v>
      </c>
      <c r="H100">
        <f>'C-MDP in China'!C100</f>
        <v>0</v>
      </c>
      <c r="I100" t="e">
        <f>'C-MDP in China'!D100</f>
        <v>#VALUE!</v>
      </c>
      <c r="J100" t="e">
        <f>'C-MDP in China'!E100</f>
        <v>#VALUE!</v>
      </c>
      <c r="N100" t="e">
        <f>'C-MDP in China'!F100</f>
        <v>#VALUE!</v>
      </c>
      <c r="O100" t="e">
        <f>'C-MDP in China'!G100</f>
        <v>#VALUE!</v>
      </c>
      <c r="P100" t="e">
        <f>'C-MDP in China'!H100</f>
        <v>#VALUE!</v>
      </c>
      <c r="Q100" t="e">
        <f>'C-MDP in China'!I100</f>
        <v>#VALUE!</v>
      </c>
      <c r="R100" t="e">
        <f>'C-MDP in China'!J100</f>
        <v>#VALUE!</v>
      </c>
      <c r="S100" t="e">
        <f>'C-MDP in China'!K100</f>
        <v>#VALUE!</v>
      </c>
      <c r="T100" t="e">
        <f>'C-MDP in China'!L100</f>
        <v>#VALUE!</v>
      </c>
      <c r="U100" t="e">
        <f>'C-MDP in China'!M100</f>
        <v>#VALUE!</v>
      </c>
      <c r="V100" t="e">
        <f>'C-MDP in China'!N100</f>
        <v>#VALUE!</v>
      </c>
      <c r="W100" t="e">
        <f>'C-MDP in China'!P100</f>
        <v>#VALUE!</v>
      </c>
      <c r="X100">
        <f>'C-MDP in China'!Q100</f>
        <v>0</v>
      </c>
      <c r="Y100" t="e">
        <f>'C-MDP in China'!S100</f>
        <v>#VALUE!</v>
      </c>
      <c r="Z100">
        <f>'C-MDP in China'!T100</f>
        <v>0</v>
      </c>
      <c r="AA100">
        <f>'C-MDP in China'!U100</f>
        <v>0</v>
      </c>
      <c r="AB100">
        <f>'C-MDP in China'!V100</f>
        <v>0</v>
      </c>
    </row>
    <row r="101" spans="1:28" hidden="1">
      <c r="A101" s="15">
        <v>42293</v>
      </c>
      <c r="B101">
        <v>0.42970379359999999</v>
      </c>
      <c r="C101" s="153" t="e">
        <f>#REF!*B101</f>
        <v>#REF!</v>
      </c>
      <c r="D101" s="153"/>
      <c r="E101" s="153"/>
      <c r="F101" s="153"/>
      <c r="G101">
        <f>VLOOKUP(A101,[1]Sheet1!$A$1:$F$2193,6)</f>
        <v>2.1713657471404999</v>
      </c>
      <c r="H101">
        <f>'C-MDP in China'!C101</f>
        <v>0</v>
      </c>
      <c r="I101" t="e">
        <f>'C-MDP in China'!D101</f>
        <v>#VALUE!</v>
      </c>
      <c r="J101" t="e">
        <f>'C-MDP in China'!E101</f>
        <v>#VALUE!</v>
      </c>
      <c r="N101" t="e">
        <f>'C-MDP in China'!F101</f>
        <v>#VALUE!</v>
      </c>
      <c r="O101" t="e">
        <f>'C-MDP in China'!G101</f>
        <v>#VALUE!</v>
      </c>
      <c r="P101" t="e">
        <f>'C-MDP in China'!H101</f>
        <v>#VALUE!</v>
      </c>
      <c r="Q101" t="e">
        <f>'C-MDP in China'!I101</f>
        <v>#VALUE!</v>
      </c>
      <c r="R101" t="e">
        <f>'C-MDP in China'!J101</f>
        <v>#VALUE!</v>
      </c>
      <c r="S101" t="e">
        <f>'C-MDP in China'!K101</f>
        <v>#VALUE!</v>
      </c>
      <c r="T101" t="e">
        <f>'C-MDP in China'!L101</f>
        <v>#VALUE!</v>
      </c>
      <c r="U101" t="e">
        <f>'C-MDP in China'!M101</f>
        <v>#VALUE!</v>
      </c>
      <c r="V101" t="e">
        <f>'C-MDP in China'!N101</f>
        <v>#VALUE!</v>
      </c>
      <c r="W101" t="e">
        <f>'C-MDP in China'!P101</f>
        <v>#VALUE!</v>
      </c>
      <c r="X101">
        <f>'C-MDP in China'!Q101</f>
        <v>0</v>
      </c>
      <c r="Y101" t="e">
        <f>'C-MDP in China'!S101</f>
        <v>#VALUE!</v>
      </c>
      <c r="Z101">
        <f>'C-MDP in China'!T101</f>
        <v>0</v>
      </c>
      <c r="AA101">
        <f>'C-MDP in China'!U101</f>
        <v>0</v>
      </c>
      <c r="AB101">
        <f>'C-MDP in China'!V101</f>
        <v>0</v>
      </c>
    </row>
    <row r="102" spans="1:28" hidden="1">
      <c r="A102" s="15">
        <v>42296</v>
      </c>
      <c r="B102">
        <v>0.4428848037</v>
      </c>
      <c r="C102" s="153" t="e">
        <f>#REF!*B102</f>
        <v>#REF!</v>
      </c>
      <c r="D102" s="153"/>
      <c r="E102" s="153"/>
      <c r="F102" s="153"/>
      <c r="G102">
        <f>VLOOKUP(A102,[1]Sheet1!$A$1:$F$2193,6)</f>
        <v>2.1760740762608699</v>
      </c>
      <c r="H102">
        <f>'C-MDP in China'!C102</f>
        <v>0</v>
      </c>
      <c r="I102" t="e">
        <f>'C-MDP in China'!D102</f>
        <v>#VALUE!</v>
      </c>
      <c r="J102" t="e">
        <f>'C-MDP in China'!E102</f>
        <v>#VALUE!</v>
      </c>
      <c r="N102" t="e">
        <f>'C-MDP in China'!F102</f>
        <v>#VALUE!</v>
      </c>
      <c r="O102" t="e">
        <f>'C-MDP in China'!G102</f>
        <v>#VALUE!</v>
      </c>
      <c r="P102" t="e">
        <f>'C-MDP in China'!H102</f>
        <v>#VALUE!</v>
      </c>
      <c r="Q102" t="e">
        <f>'C-MDP in China'!I102</f>
        <v>#VALUE!</v>
      </c>
      <c r="R102" t="e">
        <f>'C-MDP in China'!J102</f>
        <v>#VALUE!</v>
      </c>
      <c r="S102" t="e">
        <f>'C-MDP in China'!K102</f>
        <v>#VALUE!</v>
      </c>
      <c r="T102" t="e">
        <f>'C-MDP in China'!L102</f>
        <v>#VALUE!</v>
      </c>
      <c r="U102" t="e">
        <f>'C-MDP in China'!M102</f>
        <v>#VALUE!</v>
      </c>
      <c r="V102" t="e">
        <f>'C-MDP in China'!N102</f>
        <v>#VALUE!</v>
      </c>
      <c r="W102" t="e">
        <f>'C-MDP in China'!P102</f>
        <v>#VALUE!</v>
      </c>
      <c r="X102">
        <f>'C-MDP in China'!Q102</f>
        <v>0</v>
      </c>
      <c r="Y102" t="e">
        <f>'C-MDP in China'!S102</f>
        <v>#VALUE!</v>
      </c>
      <c r="Z102">
        <f>'C-MDP in China'!T102</f>
        <v>0</v>
      </c>
      <c r="AA102">
        <f>'C-MDP in China'!U102</f>
        <v>0</v>
      </c>
      <c r="AB102">
        <f>'C-MDP in China'!V102</f>
        <v>0</v>
      </c>
    </row>
    <row r="103" spans="1:28" hidden="1">
      <c r="A103" s="15">
        <v>42299</v>
      </c>
      <c r="B103">
        <v>0.44828575999999998</v>
      </c>
      <c r="C103" s="153" t="e">
        <f>#REF!*B103</f>
        <v>#REF!</v>
      </c>
      <c r="D103" s="153"/>
      <c r="E103" s="153"/>
      <c r="F103" s="153"/>
      <c r="G103">
        <f>VLOOKUP(A103,[1]Sheet1!$A$1:$F$2193,6)</f>
        <v>2.2634672729160501</v>
      </c>
      <c r="H103">
        <f>'C-MDP in China'!C103</f>
        <v>0</v>
      </c>
      <c r="I103" t="e">
        <f>'C-MDP in China'!D103</f>
        <v>#VALUE!</v>
      </c>
      <c r="J103" t="e">
        <f>'C-MDP in China'!E103</f>
        <v>#VALUE!</v>
      </c>
      <c r="N103" t="e">
        <f>'C-MDP in China'!F103</f>
        <v>#VALUE!</v>
      </c>
      <c r="O103" t="e">
        <f>'C-MDP in China'!G103</f>
        <v>#VALUE!</v>
      </c>
      <c r="P103" t="e">
        <f>'C-MDP in China'!H103</f>
        <v>#VALUE!</v>
      </c>
      <c r="Q103" t="e">
        <f>'C-MDP in China'!I103</f>
        <v>#VALUE!</v>
      </c>
      <c r="R103" t="e">
        <f>'C-MDP in China'!J103</f>
        <v>#VALUE!</v>
      </c>
      <c r="S103" t="e">
        <f>'C-MDP in China'!K103</f>
        <v>#VALUE!</v>
      </c>
      <c r="T103" t="e">
        <f>'C-MDP in China'!L103</f>
        <v>#VALUE!</v>
      </c>
      <c r="U103" t="e">
        <f>'C-MDP in China'!M103</f>
        <v>#VALUE!</v>
      </c>
      <c r="V103" t="e">
        <f>'C-MDP in China'!N103</f>
        <v>#VALUE!</v>
      </c>
      <c r="W103" t="e">
        <f>'C-MDP in China'!P103</f>
        <v>#VALUE!</v>
      </c>
      <c r="X103">
        <f>'C-MDP in China'!Q103</f>
        <v>0</v>
      </c>
      <c r="Y103" t="e">
        <f>'C-MDP in China'!S103</f>
        <v>#VALUE!</v>
      </c>
      <c r="Z103">
        <f>'C-MDP in China'!T103</f>
        <v>0</v>
      </c>
      <c r="AA103">
        <f>'C-MDP in China'!U103</f>
        <v>0</v>
      </c>
      <c r="AB103">
        <f>'C-MDP in China'!V103</f>
        <v>0</v>
      </c>
    </row>
    <row r="104" spans="1:28" hidden="1">
      <c r="A104" s="15">
        <v>42302</v>
      </c>
      <c r="B104">
        <v>0.44230886609999998</v>
      </c>
      <c r="C104" s="153" t="e">
        <f>#REF!*B104</f>
        <v>#REF!</v>
      </c>
      <c r="D104" s="153"/>
      <c r="E104" s="153"/>
      <c r="F104" s="153"/>
      <c r="G104">
        <f>VLOOKUP(A104,[1]Sheet1!$A$1:$F$2193,6)</f>
        <v>2.34326106116642</v>
      </c>
      <c r="H104">
        <f>'C-MDP in China'!C104</f>
        <v>0</v>
      </c>
      <c r="I104" t="e">
        <f>'C-MDP in China'!D104</f>
        <v>#VALUE!</v>
      </c>
      <c r="J104" t="e">
        <f>'C-MDP in China'!E104</f>
        <v>#VALUE!</v>
      </c>
      <c r="N104" t="e">
        <f>'C-MDP in China'!F104</f>
        <v>#VALUE!</v>
      </c>
      <c r="O104" t="e">
        <f>'C-MDP in China'!G104</f>
        <v>#VALUE!</v>
      </c>
      <c r="P104" t="e">
        <f>'C-MDP in China'!H104</f>
        <v>#VALUE!</v>
      </c>
      <c r="Q104" t="e">
        <f>'C-MDP in China'!I104</f>
        <v>#VALUE!</v>
      </c>
      <c r="R104" t="e">
        <f>'C-MDP in China'!J104</f>
        <v>#VALUE!</v>
      </c>
      <c r="S104" t="e">
        <f>'C-MDP in China'!K104</f>
        <v>#VALUE!</v>
      </c>
      <c r="T104" t="e">
        <f>'C-MDP in China'!L104</f>
        <v>#VALUE!</v>
      </c>
      <c r="U104" t="e">
        <f>'C-MDP in China'!M104</f>
        <v>#VALUE!</v>
      </c>
      <c r="V104" t="e">
        <f>'C-MDP in China'!N104</f>
        <v>#VALUE!</v>
      </c>
      <c r="W104" t="e">
        <f>'C-MDP in China'!P104</f>
        <v>#VALUE!</v>
      </c>
      <c r="X104">
        <f>'C-MDP in China'!Q104</f>
        <v>0</v>
      </c>
      <c r="Y104" t="e">
        <f>'C-MDP in China'!S104</f>
        <v>#VALUE!</v>
      </c>
      <c r="Z104">
        <f>'C-MDP in China'!T104</f>
        <v>0</v>
      </c>
      <c r="AA104">
        <f>'C-MDP in China'!U104</f>
        <v>0</v>
      </c>
      <c r="AB104">
        <f>'C-MDP in China'!V104</f>
        <v>0</v>
      </c>
    </row>
    <row r="105" spans="1:28" hidden="1">
      <c r="A105" s="15">
        <v>42305</v>
      </c>
      <c r="B105">
        <v>0.44490305299999999</v>
      </c>
      <c r="C105" s="153" t="e">
        <f>#REF!*B105</f>
        <v>#REF!</v>
      </c>
      <c r="D105" s="153"/>
      <c r="E105" s="153"/>
      <c r="F105" s="153"/>
      <c r="G105">
        <f>VLOOKUP(A105,[1]Sheet1!$A$1:$F$2193,6)</f>
        <v>2.5162302046408498</v>
      </c>
      <c r="H105">
        <f>'C-MDP in China'!C105</f>
        <v>0</v>
      </c>
      <c r="I105" t="e">
        <f>'C-MDP in China'!D105</f>
        <v>#VALUE!</v>
      </c>
      <c r="J105" t="e">
        <f>'C-MDP in China'!E105</f>
        <v>#VALUE!</v>
      </c>
      <c r="N105" t="e">
        <f>'C-MDP in China'!F105</f>
        <v>#VALUE!</v>
      </c>
      <c r="O105" t="e">
        <f>'C-MDP in China'!G105</f>
        <v>#VALUE!</v>
      </c>
      <c r="P105" t="e">
        <f>'C-MDP in China'!H105</f>
        <v>#VALUE!</v>
      </c>
      <c r="Q105" t="e">
        <f>'C-MDP in China'!I105</f>
        <v>#VALUE!</v>
      </c>
      <c r="R105" t="e">
        <f>'C-MDP in China'!J105</f>
        <v>#VALUE!</v>
      </c>
      <c r="S105" t="e">
        <f>'C-MDP in China'!K105</f>
        <v>#VALUE!</v>
      </c>
      <c r="T105" t="e">
        <f>'C-MDP in China'!L105</f>
        <v>#VALUE!</v>
      </c>
      <c r="U105" t="e">
        <f>'C-MDP in China'!M105</f>
        <v>#VALUE!</v>
      </c>
      <c r="V105" t="e">
        <f>'C-MDP in China'!N105</f>
        <v>#VALUE!</v>
      </c>
      <c r="W105" t="e">
        <f>'C-MDP in China'!P105</f>
        <v>#VALUE!</v>
      </c>
      <c r="X105">
        <f>'C-MDP in China'!Q105</f>
        <v>0</v>
      </c>
      <c r="Y105" t="e">
        <f>'C-MDP in China'!S105</f>
        <v>#VALUE!</v>
      </c>
      <c r="Z105">
        <f>'C-MDP in China'!T105</f>
        <v>0</v>
      </c>
      <c r="AA105">
        <f>'C-MDP in China'!U105</f>
        <v>0</v>
      </c>
      <c r="AB105">
        <f>'C-MDP in China'!V105</f>
        <v>0</v>
      </c>
    </row>
    <row r="106" spans="1:28" hidden="1">
      <c r="A106" s="15">
        <v>42308</v>
      </c>
      <c r="B106">
        <v>0.45196384969999998</v>
      </c>
      <c r="C106" s="153" t="e">
        <f>#REF!*B106</f>
        <v>#REF!</v>
      </c>
      <c r="D106" s="153"/>
      <c r="E106" s="153"/>
      <c r="F106" s="153"/>
      <c r="G106">
        <f>VLOOKUP(A106,[1]Sheet1!$A$1:$F$2193,6)</f>
        <v>2.5379990957781402</v>
      </c>
      <c r="H106">
        <f>'C-MDP in China'!C106</f>
        <v>0</v>
      </c>
      <c r="I106" t="e">
        <f>'C-MDP in China'!D106</f>
        <v>#VALUE!</v>
      </c>
      <c r="J106" t="e">
        <f>'C-MDP in China'!E106</f>
        <v>#VALUE!</v>
      </c>
      <c r="N106" t="e">
        <f>'C-MDP in China'!F106</f>
        <v>#VALUE!</v>
      </c>
      <c r="O106" t="e">
        <f>'C-MDP in China'!G106</f>
        <v>#VALUE!</v>
      </c>
      <c r="P106" t="e">
        <f>'C-MDP in China'!H106</f>
        <v>#VALUE!</v>
      </c>
      <c r="Q106" t="e">
        <f>'C-MDP in China'!I106</f>
        <v>#VALUE!</v>
      </c>
      <c r="R106" t="e">
        <f>'C-MDP in China'!J106</f>
        <v>#VALUE!</v>
      </c>
      <c r="S106" t="e">
        <f>'C-MDP in China'!K106</f>
        <v>#VALUE!</v>
      </c>
      <c r="T106" t="e">
        <f>'C-MDP in China'!L106</f>
        <v>#VALUE!</v>
      </c>
      <c r="U106" t="e">
        <f>'C-MDP in China'!M106</f>
        <v>#VALUE!</v>
      </c>
      <c r="V106" t="e">
        <f>'C-MDP in China'!N106</f>
        <v>#VALUE!</v>
      </c>
      <c r="W106" t="e">
        <f>'C-MDP in China'!P106</f>
        <v>#VALUE!</v>
      </c>
      <c r="X106">
        <f>'C-MDP in China'!Q106</f>
        <v>0</v>
      </c>
      <c r="Y106" t="e">
        <f>'C-MDP in China'!S106</f>
        <v>#VALUE!</v>
      </c>
      <c r="Z106">
        <f>'C-MDP in China'!T106</f>
        <v>0</v>
      </c>
      <c r="AA106">
        <f>'C-MDP in China'!U106</f>
        <v>0</v>
      </c>
      <c r="AB106">
        <f>'C-MDP in China'!V106</f>
        <v>0</v>
      </c>
    </row>
    <row r="107" spans="1:28" hidden="1">
      <c r="A107" s="15">
        <v>42311</v>
      </c>
      <c r="B107">
        <v>0.46825949989999999</v>
      </c>
      <c r="C107" s="153" t="e">
        <f>#REF!*B107</f>
        <v>#REF!</v>
      </c>
      <c r="D107" s="153"/>
      <c r="E107" s="153"/>
      <c r="F107" s="153"/>
      <c r="G107">
        <f>VLOOKUP(A107,[1]Sheet1!$A$1:$F$2193,6)</f>
        <v>3.2589986160958002</v>
      </c>
      <c r="H107">
        <f>'C-MDP in China'!C107</f>
        <v>0</v>
      </c>
      <c r="I107" t="e">
        <f>'C-MDP in China'!D107</f>
        <v>#VALUE!</v>
      </c>
      <c r="J107" t="e">
        <f>'C-MDP in China'!E107</f>
        <v>#VALUE!</v>
      </c>
      <c r="N107" t="e">
        <f>'C-MDP in China'!F107</f>
        <v>#VALUE!</v>
      </c>
      <c r="O107" t="e">
        <f>'C-MDP in China'!G107</f>
        <v>#VALUE!</v>
      </c>
      <c r="P107" t="e">
        <f>'C-MDP in China'!H107</f>
        <v>#VALUE!</v>
      </c>
      <c r="Q107" t="e">
        <f>'C-MDP in China'!I107</f>
        <v>#VALUE!</v>
      </c>
      <c r="R107" t="e">
        <f>'C-MDP in China'!J107</f>
        <v>#VALUE!</v>
      </c>
      <c r="S107" t="e">
        <f>'C-MDP in China'!K107</f>
        <v>#VALUE!</v>
      </c>
      <c r="T107" t="e">
        <f>'C-MDP in China'!L107</f>
        <v>#VALUE!</v>
      </c>
      <c r="U107" t="e">
        <f>'C-MDP in China'!M107</f>
        <v>#VALUE!</v>
      </c>
      <c r="V107" t="e">
        <f>'C-MDP in China'!N107</f>
        <v>#VALUE!</v>
      </c>
      <c r="W107" t="e">
        <f>'C-MDP in China'!P107</f>
        <v>#VALUE!</v>
      </c>
      <c r="X107">
        <f>'C-MDP in China'!Q107</f>
        <v>0</v>
      </c>
      <c r="Y107" t="e">
        <f>'C-MDP in China'!S107</f>
        <v>#VALUE!</v>
      </c>
      <c r="Z107">
        <f>'C-MDP in China'!T107</f>
        <v>0</v>
      </c>
      <c r="AA107">
        <f>'C-MDP in China'!U107</f>
        <v>0</v>
      </c>
      <c r="AB107">
        <f>'C-MDP in China'!V107</f>
        <v>0</v>
      </c>
    </row>
    <row r="108" spans="1:28" hidden="1">
      <c r="A108" s="15">
        <v>42314</v>
      </c>
      <c r="B108">
        <v>0.47790427079999998</v>
      </c>
      <c r="C108" s="153" t="e">
        <f>#REF!*B108</f>
        <v>#REF!</v>
      </c>
      <c r="D108" s="153"/>
      <c r="E108" s="153"/>
      <c r="F108" s="153"/>
      <c r="G108">
        <f>VLOOKUP(A108,[1]Sheet1!$A$1:$F$2193,6)</f>
        <v>3.0251281834549499</v>
      </c>
      <c r="H108">
        <f>'C-MDP in China'!C108</f>
        <v>0</v>
      </c>
      <c r="I108" t="e">
        <f>'C-MDP in China'!D108</f>
        <v>#VALUE!</v>
      </c>
      <c r="J108" t="e">
        <f>'C-MDP in China'!E108</f>
        <v>#VALUE!</v>
      </c>
      <c r="N108" t="e">
        <f>'C-MDP in China'!F108</f>
        <v>#VALUE!</v>
      </c>
      <c r="O108" t="e">
        <f>'C-MDP in China'!G108</f>
        <v>#VALUE!</v>
      </c>
      <c r="P108" t="e">
        <f>'C-MDP in China'!H108</f>
        <v>#VALUE!</v>
      </c>
      <c r="Q108" t="e">
        <f>'C-MDP in China'!I108</f>
        <v>#VALUE!</v>
      </c>
      <c r="R108" t="e">
        <f>'C-MDP in China'!J108</f>
        <v>#VALUE!</v>
      </c>
      <c r="S108" t="e">
        <f>'C-MDP in China'!K108</f>
        <v>#VALUE!</v>
      </c>
      <c r="T108" t="e">
        <f>'C-MDP in China'!L108</f>
        <v>#VALUE!</v>
      </c>
      <c r="U108" t="e">
        <f>'C-MDP in China'!M108</f>
        <v>#VALUE!</v>
      </c>
      <c r="V108" t="e">
        <f>'C-MDP in China'!N108</f>
        <v>#VALUE!</v>
      </c>
      <c r="W108" t="e">
        <f>'C-MDP in China'!P108</f>
        <v>#VALUE!</v>
      </c>
      <c r="X108">
        <f>'C-MDP in China'!Q108</f>
        <v>0</v>
      </c>
      <c r="Y108" t="e">
        <f>'C-MDP in China'!S108</f>
        <v>#VALUE!</v>
      </c>
      <c r="Z108">
        <f>'C-MDP in China'!T108</f>
        <v>0</v>
      </c>
      <c r="AA108">
        <f>'C-MDP in China'!U108</f>
        <v>0</v>
      </c>
      <c r="AB108">
        <f>'C-MDP in China'!V108</f>
        <v>0</v>
      </c>
    </row>
    <row r="109" spans="1:28" hidden="1">
      <c r="A109" s="15">
        <v>42317</v>
      </c>
      <c r="B109">
        <v>0.4712728517</v>
      </c>
      <c r="C109" s="153" t="e">
        <f>#REF!*B109</f>
        <v>#REF!</v>
      </c>
      <c r="D109" s="153"/>
      <c r="E109" s="153"/>
      <c r="F109" s="153"/>
      <c r="G109">
        <f>VLOOKUP(A109,[1]Sheet1!$A$1:$F$2193,6)</f>
        <v>3.07190226998312</v>
      </c>
      <c r="H109">
        <f>'C-MDP in China'!C109</f>
        <v>0</v>
      </c>
      <c r="I109" t="e">
        <f>'C-MDP in China'!D109</f>
        <v>#VALUE!</v>
      </c>
      <c r="J109" t="e">
        <f>'C-MDP in China'!E109</f>
        <v>#VALUE!</v>
      </c>
      <c r="N109" t="e">
        <f>'C-MDP in China'!F109</f>
        <v>#VALUE!</v>
      </c>
      <c r="O109" t="e">
        <f>'C-MDP in China'!G109</f>
        <v>#VALUE!</v>
      </c>
      <c r="P109" t="e">
        <f>'C-MDP in China'!H109</f>
        <v>#VALUE!</v>
      </c>
      <c r="Q109" t="e">
        <f>'C-MDP in China'!I109</f>
        <v>#VALUE!</v>
      </c>
      <c r="R109" t="e">
        <f>'C-MDP in China'!J109</f>
        <v>#VALUE!</v>
      </c>
      <c r="S109" t="e">
        <f>'C-MDP in China'!K109</f>
        <v>#VALUE!</v>
      </c>
      <c r="T109" t="e">
        <f>'C-MDP in China'!L109</f>
        <v>#VALUE!</v>
      </c>
      <c r="U109" t="e">
        <f>'C-MDP in China'!M109</f>
        <v>#VALUE!</v>
      </c>
      <c r="V109" t="e">
        <f>'C-MDP in China'!N109</f>
        <v>#VALUE!</v>
      </c>
      <c r="W109" t="e">
        <f>'C-MDP in China'!P109</f>
        <v>#VALUE!</v>
      </c>
      <c r="X109">
        <f>'C-MDP in China'!Q109</f>
        <v>0</v>
      </c>
      <c r="Y109" t="e">
        <f>'C-MDP in China'!S109</f>
        <v>#VALUE!</v>
      </c>
      <c r="Z109">
        <f>'C-MDP in China'!T109</f>
        <v>0</v>
      </c>
      <c r="AA109">
        <f>'C-MDP in China'!U109</f>
        <v>0</v>
      </c>
      <c r="AB109">
        <f>'C-MDP in China'!V109</f>
        <v>0</v>
      </c>
    </row>
    <row r="110" spans="1:28" hidden="1">
      <c r="A110" s="15">
        <v>42320</v>
      </c>
      <c r="B110">
        <v>0.45712582419999997</v>
      </c>
      <c r="C110" s="153" t="e">
        <f>#REF!*B110</f>
        <v>#REF!</v>
      </c>
      <c r="D110" s="153"/>
      <c r="E110" s="153"/>
      <c r="F110" s="153"/>
      <c r="G110">
        <f>VLOOKUP(A110,[1]Sheet1!$A$1:$F$2193,6)</f>
        <v>2.5826110803554898</v>
      </c>
      <c r="H110">
        <f>'C-MDP in China'!C110</f>
        <v>0</v>
      </c>
      <c r="I110" t="e">
        <f>'C-MDP in China'!D110</f>
        <v>#VALUE!</v>
      </c>
      <c r="J110" t="e">
        <f>'C-MDP in China'!E110</f>
        <v>#VALUE!</v>
      </c>
      <c r="N110" t="e">
        <f>'C-MDP in China'!F110</f>
        <v>#VALUE!</v>
      </c>
      <c r="O110" t="e">
        <f>'C-MDP in China'!G110</f>
        <v>#VALUE!</v>
      </c>
      <c r="P110" t="e">
        <f>'C-MDP in China'!H110</f>
        <v>#VALUE!</v>
      </c>
      <c r="Q110" t="e">
        <f>'C-MDP in China'!I110</f>
        <v>#VALUE!</v>
      </c>
      <c r="R110" t="e">
        <f>'C-MDP in China'!J110</f>
        <v>#VALUE!</v>
      </c>
      <c r="S110" t="e">
        <f>'C-MDP in China'!K110</f>
        <v>#VALUE!</v>
      </c>
      <c r="T110" t="e">
        <f>'C-MDP in China'!L110</f>
        <v>#VALUE!</v>
      </c>
      <c r="U110" t="e">
        <f>'C-MDP in China'!M110</f>
        <v>#VALUE!</v>
      </c>
      <c r="V110" t="e">
        <f>'C-MDP in China'!N110</f>
        <v>#VALUE!</v>
      </c>
      <c r="W110" t="e">
        <f>'C-MDP in China'!P110</f>
        <v>#VALUE!</v>
      </c>
      <c r="X110">
        <f>'C-MDP in China'!Q110</f>
        <v>0</v>
      </c>
      <c r="Y110" t="e">
        <f>'C-MDP in China'!S110</f>
        <v>#VALUE!</v>
      </c>
      <c r="Z110">
        <f>'C-MDP in China'!T110</f>
        <v>0</v>
      </c>
      <c r="AA110">
        <f>'C-MDP in China'!U110</f>
        <v>0</v>
      </c>
      <c r="AB110">
        <f>'C-MDP in China'!V110</f>
        <v>0</v>
      </c>
    </row>
    <row r="111" spans="1:28" hidden="1">
      <c r="A111" s="15">
        <v>42323</v>
      </c>
      <c r="B111">
        <v>0.49129551869999999</v>
      </c>
      <c r="C111" s="153" t="e">
        <f>#REF!*B111</f>
        <v>#REF!</v>
      </c>
      <c r="D111" s="153"/>
      <c r="E111" s="153"/>
      <c r="F111" s="153"/>
      <c r="G111">
        <f>VLOOKUP(A111,[1]Sheet1!$A$1:$F$2193,6)</f>
        <v>2.4452893378601699</v>
      </c>
      <c r="H111">
        <f>'C-MDP in China'!C111</f>
        <v>0</v>
      </c>
      <c r="I111" t="e">
        <f>'C-MDP in China'!D111</f>
        <v>#VALUE!</v>
      </c>
      <c r="J111" t="e">
        <f>'C-MDP in China'!E111</f>
        <v>#VALUE!</v>
      </c>
      <c r="N111" t="e">
        <f>'C-MDP in China'!F111</f>
        <v>#VALUE!</v>
      </c>
      <c r="O111" t="e">
        <f>'C-MDP in China'!G111</f>
        <v>#VALUE!</v>
      </c>
      <c r="P111" t="e">
        <f>'C-MDP in China'!H111</f>
        <v>#VALUE!</v>
      </c>
      <c r="Q111" t="e">
        <f>'C-MDP in China'!I111</f>
        <v>#VALUE!</v>
      </c>
      <c r="R111" t="e">
        <f>'C-MDP in China'!J111</f>
        <v>#VALUE!</v>
      </c>
      <c r="S111" t="e">
        <f>'C-MDP in China'!K111</f>
        <v>#VALUE!</v>
      </c>
      <c r="T111" t="e">
        <f>'C-MDP in China'!L111</f>
        <v>#VALUE!</v>
      </c>
      <c r="U111" t="e">
        <f>'C-MDP in China'!M111</f>
        <v>#VALUE!</v>
      </c>
      <c r="V111" t="e">
        <f>'C-MDP in China'!N111</f>
        <v>#VALUE!</v>
      </c>
      <c r="W111" t="e">
        <f>'C-MDP in China'!P111</f>
        <v>#VALUE!</v>
      </c>
      <c r="X111">
        <f>'C-MDP in China'!Q111</f>
        <v>0</v>
      </c>
      <c r="Y111" t="e">
        <f>'C-MDP in China'!S111</f>
        <v>#VALUE!</v>
      </c>
      <c r="Z111">
        <f>'C-MDP in China'!T111</f>
        <v>0</v>
      </c>
      <c r="AA111">
        <f>'C-MDP in China'!U111</f>
        <v>0</v>
      </c>
      <c r="AB111">
        <f>'C-MDP in China'!V111</f>
        <v>0</v>
      </c>
    </row>
    <row r="112" spans="1:28" hidden="1">
      <c r="A112" s="15">
        <v>42326</v>
      </c>
      <c r="B112">
        <v>0.51353683490000002</v>
      </c>
      <c r="C112" s="153" t="e">
        <f>#REF!*B112</f>
        <v>#REF!</v>
      </c>
      <c r="D112" s="153"/>
      <c r="E112" s="153"/>
      <c r="F112" s="153"/>
      <c r="G112">
        <f>VLOOKUP(A112,[1]Sheet1!$A$1:$F$2193,6)</f>
        <v>2.5554216808402801</v>
      </c>
      <c r="H112">
        <f>'C-MDP in China'!C112</f>
        <v>0</v>
      </c>
      <c r="I112" t="e">
        <f>'C-MDP in China'!D112</f>
        <v>#VALUE!</v>
      </c>
      <c r="J112" t="e">
        <f>'C-MDP in China'!E112</f>
        <v>#VALUE!</v>
      </c>
      <c r="N112" t="e">
        <f>'C-MDP in China'!F112</f>
        <v>#VALUE!</v>
      </c>
      <c r="O112" t="e">
        <f>'C-MDP in China'!G112</f>
        <v>#VALUE!</v>
      </c>
      <c r="P112" t="e">
        <f>'C-MDP in China'!H112</f>
        <v>#VALUE!</v>
      </c>
      <c r="Q112" t="e">
        <f>'C-MDP in China'!I112</f>
        <v>#VALUE!</v>
      </c>
      <c r="R112" t="e">
        <f>'C-MDP in China'!J112</f>
        <v>#VALUE!</v>
      </c>
      <c r="S112" t="e">
        <f>'C-MDP in China'!K112</f>
        <v>#VALUE!</v>
      </c>
      <c r="T112" t="e">
        <f>'C-MDP in China'!L112</f>
        <v>#VALUE!</v>
      </c>
      <c r="U112" t="e">
        <f>'C-MDP in China'!M112</f>
        <v>#VALUE!</v>
      </c>
      <c r="V112" t="e">
        <f>'C-MDP in China'!N112</f>
        <v>#VALUE!</v>
      </c>
      <c r="W112" t="e">
        <f>'C-MDP in China'!P112</f>
        <v>#VALUE!</v>
      </c>
      <c r="X112">
        <f>'C-MDP in China'!Q112</f>
        <v>0</v>
      </c>
      <c r="Y112" t="e">
        <f>'C-MDP in China'!S112</f>
        <v>#VALUE!</v>
      </c>
      <c r="Z112">
        <f>'C-MDP in China'!T112</f>
        <v>0</v>
      </c>
      <c r="AA112">
        <f>'C-MDP in China'!U112</f>
        <v>0</v>
      </c>
      <c r="AB112">
        <f>'C-MDP in China'!V112</f>
        <v>0</v>
      </c>
    </row>
    <row r="113" spans="1:28" hidden="1">
      <c r="A113" s="15">
        <v>42329</v>
      </c>
      <c r="B113">
        <v>0.5054963737</v>
      </c>
      <c r="C113" s="153" t="e">
        <f>#REF!*B113</f>
        <v>#REF!</v>
      </c>
      <c r="D113" s="153"/>
      <c r="E113" s="153"/>
      <c r="F113" s="153"/>
      <c r="G113">
        <f>VLOOKUP(A113,[1]Sheet1!$A$1:$F$2193,6)</f>
        <v>2.49691864705196</v>
      </c>
      <c r="H113">
        <f>'C-MDP in China'!C113</f>
        <v>0</v>
      </c>
      <c r="I113" t="e">
        <f>'C-MDP in China'!D113</f>
        <v>#VALUE!</v>
      </c>
      <c r="J113" t="e">
        <f>'C-MDP in China'!E113</f>
        <v>#VALUE!</v>
      </c>
      <c r="N113" t="e">
        <f>'C-MDP in China'!F113</f>
        <v>#VALUE!</v>
      </c>
      <c r="O113" t="e">
        <f>'C-MDP in China'!G113</f>
        <v>#VALUE!</v>
      </c>
      <c r="P113" t="e">
        <f>'C-MDP in China'!H113</f>
        <v>#VALUE!</v>
      </c>
      <c r="Q113" t="e">
        <f>'C-MDP in China'!I113</f>
        <v>#VALUE!</v>
      </c>
      <c r="R113" t="e">
        <f>'C-MDP in China'!J113</f>
        <v>#VALUE!</v>
      </c>
      <c r="S113" t="e">
        <f>'C-MDP in China'!K113</f>
        <v>#VALUE!</v>
      </c>
      <c r="T113" t="e">
        <f>'C-MDP in China'!L113</f>
        <v>#VALUE!</v>
      </c>
      <c r="U113" t="e">
        <f>'C-MDP in China'!M113</f>
        <v>#VALUE!</v>
      </c>
      <c r="V113" t="e">
        <f>'C-MDP in China'!N113</f>
        <v>#VALUE!</v>
      </c>
      <c r="W113" t="e">
        <f>'C-MDP in China'!P113</f>
        <v>#VALUE!</v>
      </c>
      <c r="X113">
        <f>'C-MDP in China'!Q113</f>
        <v>0</v>
      </c>
      <c r="Y113" t="e">
        <f>'C-MDP in China'!S113</f>
        <v>#VALUE!</v>
      </c>
      <c r="Z113">
        <f>'C-MDP in China'!T113</f>
        <v>0</v>
      </c>
      <c r="AA113">
        <f>'C-MDP in China'!U113</f>
        <v>0</v>
      </c>
      <c r="AB113">
        <f>'C-MDP in China'!V113</f>
        <v>0</v>
      </c>
    </row>
    <row r="114" spans="1:28" hidden="1">
      <c r="A114" s="15">
        <v>42332</v>
      </c>
      <c r="B114">
        <v>0.52747447690000004</v>
      </c>
      <c r="C114" s="153" t="e">
        <f>#REF!*B114</f>
        <v>#REF!</v>
      </c>
      <c r="D114" s="153"/>
      <c r="E114" s="153"/>
      <c r="F114" s="153"/>
      <c r="G114">
        <f>VLOOKUP(A114,[1]Sheet1!$A$1:$F$2193,6)</f>
        <v>2.2133048981643402</v>
      </c>
      <c r="H114">
        <f>'C-MDP in China'!C114</f>
        <v>0</v>
      </c>
      <c r="I114" t="e">
        <f>'C-MDP in China'!D114</f>
        <v>#VALUE!</v>
      </c>
      <c r="J114" t="e">
        <f>'C-MDP in China'!E114</f>
        <v>#VALUE!</v>
      </c>
      <c r="N114" t="e">
        <f>'C-MDP in China'!F114</f>
        <v>#VALUE!</v>
      </c>
      <c r="O114" t="e">
        <f>'C-MDP in China'!G114</f>
        <v>#VALUE!</v>
      </c>
      <c r="P114" t="e">
        <f>'C-MDP in China'!H114</f>
        <v>#VALUE!</v>
      </c>
      <c r="Q114" t="e">
        <f>'C-MDP in China'!I114</f>
        <v>#VALUE!</v>
      </c>
      <c r="R114" t="e">
        <f>'C-MDP in China'!J114</f>
        <v>#VALUE!</v>
      </c>
      <c r="S114" t="e">
        <f>'C-MDP in China'!K114</f>
        <v>#VALUE!</v>
      </c>
      <c r="T114" t="e">
        <f>'C-MDP in China'!L114</f>
        <v>#VALUE!</v>
      </c>
      <c r="U114" t="e">
        <f>'C-MDP in China'!M114</f>
        <v>#VALUE!</v>
      </c>
      <c r="V114" t="e">
        <f>'C-MDP in China'!N114</f>
        <v>#VALUE!</v>
      </c>
      <c r="W114" t="e">
        <f>'C-MDP in China'!P114</f>
        <v>#VALUE!</v>
      </c>
      <c r="X114">
        <f>'C-MDP in China'!Q114</f>
        <v>0</v>
      </c>
      <c r="Y114" t="e">
        <f>'C-MDP in China'!S114</f>
        <v>#VALUE!</v>
      </c>
      <c r="Z114">
        <f>'C-MDP in China'!T114</f>
        <v>0</v>
      </c>
      <c r="AA114">
        <f>'C-MDP in China'!U114</f>
        <v>0</v>
      </c>
      <c r="AB114">
        <f>'C-MDP in China'!V114</f>
        <v>0</v>
      </c>
    </row>
    <row r="115" spans="1:28" hidden="1">
      <c r="A115" s="15">
        <v>42335</v>
      </c>
      <c r="B115">
        <v>0.53726934569999996</v>
      </c>
      <c r="C115" s="153" t="e">
        <f>#REF!*B115</f>
        <v>#REF!</v>
      </c>
      <c r="D115" s="153"/>
      <c r="E115" s="153"/>
      <c r="F115" s="153"/>
      <c r="G115">
        <f>VLOOKUP(A115,[1]Sheet1!$A$1:$F$2193,6)</f>
        <v>2.4760246390837701</v>
      </c>
      <c r="H115">
        <f>'C-MDP in China'!C115</f>
        <v>0</v>
      </c>
      <c r="I115" t="e">
        <f>'C-MDP in China'!D115</f>
        <v>#VALUE!</v>
      </c>
      <c r="J115" t="e">
        <f>'C-MDP in China'!E115</f>
        <v>#VALUE!</v>
      </c>
      <c r="N115" t="e">
        <f>'C-MDP in China'!F115</f>
        <v>#VALUE!</v>
      </c>
      <c r="O115" t="e">
        <f>'C-MDP in China'!G115</f>
        <v>#VALUE!</v>
      </c>
      <c r="P115" t="e">
        <f>'C-MDP in China'!H115</f>
        <v>#VALUE!</v>
      </c>
      <c r="Q115" t="e">
        <f>'C-MDP in China'!I115</f>
        <v>#VALUE!</v>
      </c>
      <c r="R115" t="e">
        <f>'C-MDP in China'!J115</f>
        <v>#VALUE!</v>
      </c>
      <c r="S115" t="e">
        <f>'C-MDP in China'!K115</f>
        <v>#VALUE!</v>
      </c>
      <c r="T115" t="e">
        <f>'C-MDP in China'!L115</f>
        <v>#VALUE!</v>
      </c>
      <c r="U115" t="e">
        <f>'C-MDP in China'!M115</f>
        <v>#VALUE!</v>
      </c>
      <c r="V115" t="e">
        <f>'C-MDP in China'!N115</f>
        <v>#VALUE!</v>
      </c>
      <c r="W115" t="e">
        <f>'C-MDP in China'!P115</f>
        <v>#VALUE!</v>
      </c>
      <c r="X115">
        <f>'C-MDP in China'!Q115</f>
        <v>0</v>
      </c>
      <c r="Y115" t="e">
        <f>'C-MDP in China'!S115</f>
        <v>#VALUE!</v>
      </c>
      <c r="Z115">
        <f>'C-MDP in China'!T115</f>
        <v>0</v>
      </c>
      <c r="AA115">
        <f>'C-MDP in China'!U115</f>
        <v>0</v>
      </c>
      <c r="AB115">
        <f>'C-MDP in China'!V115</f>
        <v>0</v>
      </c>
    </row>
    <row r="116" spans="1:28" hidden="1">
      <c r="A116" s="15">
        <v>42338</v>
      </c>
      <c r="B116">
        <v>0.5502273432</v>
      </c>
      <c r="C116" s="153" t="e">
        <f>#REF!*B116</f>
        <v>#REF!</v>
      </c>
      <c r="D116" s="153"/>
      <c r="E116" s="153"/>
      <c r="F116" s="153"/>
      <c r="G116">
        <f>VLOOKUP(A116,[1]Sheet1!$A$1:$F$2193,6)</f>
        <v>2.6093554262626699</v>
      </c>
      <c r="H116">
        <f>'C-MDP in China'!C116</f>
        <v>0</v>
      </c>
      <c r="I116" t="e">
        <f>'C-MDP in China'!D116</f>
        <v>#VALUE!</v>
      </c>
      <c r="J116" t="e">
        <f>'C-MDP in China'!E116</f>
        <v>#VALUE!</v>
      </c>
      <c r="N116" t="e">
        <f>'C-MDP in China'!F116</f>
        <v>#VALUE!</v>
      </c>
      <c r="O116" t="e">
        <f>'C-MDP in China'!G116</f>
        <v>#VALUE!</v>
      </c>
      <c r="P116" t="e">
        <f>'C-MDP in China'!H116</f>
        <v>#VALUE!</v>
      </c>
      <c r="Q116" t="e">
        <f>'C-MDP in China'!I116</f>
        <v>#VALUE!</v>
      </c>
      <c r="R116" t="e">
        <f>'C-MDP in China'!J116</f>
        <v>#VALUE!</v>
      </c>
      <c r="S116" t="e">
        <f>'C-MDP in China'!K116</f>
        <v>#VALUE!</v>
      </c>
      <c r="T116" t="e">
        <f>'C-MDP in China'!L116</f>
        <v>#VALUE!</v>
      </c>
      <c r="U116" t="e">
        <f>'C-MDP in China'!M116</f>
        <v>#VALUE!</v>
      </c>
      <c r="V116" t="e">
        <f>'C-MDP in China'!N116</f>
        <v>#VALUE!</v>
      </c>
      <c r="W116" t="e">
        <f>'C-MDP in China'!P116</f>
        <v>#VALUE!</v>
      </c>
      <c r="X116">
        <f>'C-MDP in China'!Q116</f>
        <v>0</v>
      </c>
      <c r="Y116" t="e">
        <f>'C-MDP in China'!S116</f>
        <v>#VALUE!</v>
      </c>
      <c r="Z116">
        <f>'C-MDP in China'!T116</f>
        <v>0</v>
      </c>
      <c r="AA116">
        <f>'C-MDP in China'!U116</f>
        <v>0</v>
      </c>
      <c r="AB116">
        <f>'C-MDP in China'!V116</f>
        <v>0</v>
      </c>
    </row>
    <row r="117" spans="1:28" hidden="1">
      <c r="A117" s="15">
        <v>42341</v>
      </c>
      <c r="B117">
        <v>0.5732466611</v>
      </c>
      <c r="C117" s="153" t="e">
        <f>#REF!*B117</f>
        <v>#REF!</v>
      </c>
      <c r="D117" s="153"/>
      <c r="E117" s="153"/>
      <c r="F117" s="153"/>
      <c r="G117">
        <f>VLOOKUP(A117,[1]Sheet1!$A$1:$F$2193,6)</f>
        <v>2.4968402858373202</v>
      </c>
      <c r="H117">
        <f>'C-MDP in China'!C117</f>
        <v>0</v>
      </c>
      <c r="I117" t="e">
        <f>'C-MDP in China'!D117</f>
        <v>#VALUE!</v>
      </c>
      <c r="J117" t="e">
        <f>'C-MDP in China'!E117</f>
        <v>#VALUE!</v>
      </c>
      <c r="N117" t="e">
        <f>'C-MDP in China'!F117</f>
        <v>#VALUE!</v>
      </c>
      <c r="O117" t="e">
        <f>'C-MDP in China'!G117</f>
        <v>#VALUE!</v>
      </c>
      <c r="P117" t="e">
        <f>'C-MDP in China'!H117</f>
        <v>#VALUE!</v>
      </c>
      <c r="Q117" t="e">
        <f>'C-MDP in China'!I117</f>
        <v>#VALUE!</v>
      </c>
      <c r="R117" t="e">
        <f>'C-MDP in China'!J117</f>
        <v>#VALUE!</v>
      </c>
      <c r="S117" t="e">
        <f>'C-MDP in China'!K117</f>
        <v>#VALUE!</v>
      </c>
      <c r="T117" t="e">
        <f>'C-MDP in China'!L117</f>
        <v>#VALUE!</v>
      </c>
      <c r="U117" t="e">
        <f>'C-MDP in China'!M117</f>
        <v>#VALUE!</v>
      </c>
      <c r="V117" t="e">
        <f>'C-MDP in China'!N117</f>
        <v>#VALUE!</v>
      </c>
      <c r="W117" t="e">
        <f>'C-MDP in China'!P117</f>
        <v>#VALUE!</v>
      </c>
      <c r="X117">
        <f>'C-MDP in China'!Q117</f>
        <v>0</v>
      </c>
      <c r="Y117" t="e">
        <f>'C-MDP in China'!S117</f>
        <v>#VALUE!</v>
      </c>
      <c r="Z117">
        <f>'C-MDP in China'!T117</f>
        <v>0</v>
      </c>
      <c r="AA117">
        <f>'C-MDP in China'!U117</f>
        <v>0</v>
      </c>
      <c r="AB117">
        <f>'C-MDP in China'!V117</f>
        <v>0</v>
      </c>
    </row>
    <row r="118" spans="1:28" hidden="1">
      <c r="A118" s="15">
        <v>42344</v>
      </c>
      <c r="B118">
        <v>0.558786385</v>
      </c>
      <c r="C118" s="153" t="e">
        <f>#REF!*B118</f>
        <v>#REF!</v>
      </c>
      <c r="D118" s="153"/>
      <c r="E118" s="153"/>
      <c r="F118" s="153"/>
      <c r="G118">
        <f>VLOOKUP(A118,[1]Sheet1!$A$1:$F$2193,6)</f>
        <v>2.6886070248659002</v>
      </c>
      <c r="H118">
        <f>'C-MDP in China'!C118</f>
        <v>0</v>
      </c>
      <c r="I118" t="e">
        <f>'C-MDP in China'!D118</f>
        <v>#VALUE!</v>
      </c>
      <c r="J118" t="e">
        <f>'C-MDP in China'!E118</f>
        <v>#VALUE!</v>
      </c>
      <c r="N118" t="e">
        <f>'C-MDP in China'!F118</f>
        <v>#VALUE!</v>
      </c>
      <c r="O118" t="e">
        <f>'C-MDP in China'!G118</f>
        <v>#VALUE!</v>
      </c>
      <c r="P118" t="e">
        <f>'C-MDP in China'!H118</f>
        <v>#VALUE!</v>
      </c>
      <c r="Q118" t="e">
        <f>'C-MDP in China'!I118</f>
        <v>#VALUE!</v>
      </c>
      <c r="R118" t="e">
        <f>'C-MDP in China'!J118</f>
        <v>#VALUE!</v>
      </c>
      <c r="S118" t="e">
        <f>'C-MDP in China'!K118</f>
        <v>#VALUE!</v>
      </c>
      <c r="T118" t="e">
        <f>'C-MDP in China'!L118</f>
        <v>#VALUE!</v>
      </c>
      <c r="U118" t="e">
        <f>'C-MDP in China'!M118</f>
        <v>#VALUE!</v>
      </c>
      <c r="V118" t="e">
        <f>'C-MDP in China'!N118</f>
        <v>#VALUE!</v>
      </c>
      <c r="W118" t="e">
        <f>'C-MDP in China'!P118</f>
        <v>#VALUE!</v>
      </c>
      <c r="X118">
        <f>'C-MDP in China'!Q118</f>
        <v>0</v>
      </c>
      <c r="Y118" t="e">
        <f>'C-MDP in China'!S118</f>
        <v>#VALUE!</v>
      </c>
      <c r="Z118">
        <f>'C-MDP in China'!T118</f>
        <v>0</v>
      </c>
      <c r="AA118">
        <f>'C-MDP in China'!U118</f>
        <v>0</v>
      </c>
      <c r="AB118">
        <f>'C-MDP in China'!V118</f>
        <v>0</v>
      </c>
    </row>
    <row r="119" spans="1:28" hidden="1">
      <c r="A119" s="15">
        <v>42347</v>
      </c>
      <c r="B119">
        <v>0.58525202809999999</v>
      </c>
      <c r="C119" s="153" t="e">
        <f>#REF!*B119</f>
        <v>#REF!</v>
      </c>
      <c r="D119" s="153"/>
      <c r="E119" s="153"/>
      <c r="F119" s="153"/>
      <c r="G119">
        <f>VLOOKUP(A119,[1]Sheet1!$A$1:$F$2193,6)</f>
        <v>2.6547475171948598</v>
      </c>
      <c r="H119">
        <f>'C-MDP in China'!C119</f>
        <v>0</v>
      </c>
      <c r="I119" t="e">
        <f>'C-MDP in China'!D119</f>
        <v>#VALUE!</v>
      </c>
      <c r="J119" t="e">
        <f>'C-MDP in China'!E119</f>
        <v>#VALUE!</v>
      </c>
      <c r="N119" t="e">
        <f>'C-MDP in China'!F119</f>
        <v>#VALUE!</v>
      </c>
      <c r="O119" t="e">
        <f>'C-MDP in China'!G119</f>
        <v>#VALUE!</v>
      </c>
      <c r="P119" t="e">
        <f>'C-MDP in China'!H119</f>
        <v>#VALUE!</v>
      </c>
      <c r="Q119" t="e">
        <f>'C-MDP in China'!I119</f>
        <v>#VALUE!</v>
      </c>
      <c r="R119" t="e">
        <f>'C-MDP in China'!J119</f>
        <v>#VALUE!</v>
      </c>
      <c r="S119" t="e">
        <f>'C-MDP in China'!K119</f>
        <v>#VALUE!</v>
      </c>
      <c r="T119" t="e">
        <f>'C-MDP in China'!L119</f>
        <v>#VALUE!</v>
      </c>
      <c r="U119" t="e">
        <f>'C-MDP in China'!M119</f>
        <v>#VALUE!</v>
      </c>
      <c r="V119" t="e">
        <f>'C-MDP in China'!N119</f>
        <v>#VALUE!</v>
      </c>
      <c r="W119" t="e">
        <f>'C-MDP in China'!P119</f>
        <v>#VALUE!</v>
      </c>
      <c r="X119">
        <f>'C-MDP in China'!Q119</f>
        <v>0</v>
      </c>
      <c r="Y119" t="e">
        <f>'C-MDP in China'!S119</f>
        <v>#VALUE!</v>
      </c>
      <c r="Z119">
        <f>'C-MDP in China'!T119</f>
        <v>0</v>
      </c>
      <c r="AA119">
        <f>'C-MDP in China'!U119</f>
        <v>0</v>
      </c>
      <c r="AB119">
        <f>'C-MDP in China'!V119</f>
        <v>0</v>
      </c>
    </row>
    <row r="120" spans="1:28" hidden="1">
      <c r="A120" s="15">
        <v>42350</v>
      </c>
      <c r="B120">
        <v>0.63465951669999998</v>
      </c>
      <c r="C120" s="153" t="e">
        <f>#REF!*B120</f>
        <v>#REF!</v>
      </c>
      <c r="D120" s="153"/>
      <c r="E120" s="153"/>
      <c r="F120" s="153"/>
      <c r="G120">
        <f>VLOOKUP(A120,[1]Sheet1!$A$1:$F$2193,6)</f>
        <v>2.7656269038695398</v>
      </c>
      <c r="H120">
        <f>'C-MDP in China'!C120</f>
        <v>0</v>
      </c>
      <c r="I120" t="e">
        <f>'C-MDP in China'!D120</f>
        <v>#VALUE!</v>
      </c>
      <c r="J120" t="e">
        <f>'C-MDP in China'!E120</f>
        <v>#VALUE!</v>
      </c>
      <c r="N120" t="e">
        <f>'C-MDP in China'!F120</f>
        <v>#VALUE!</v>
      </c>
      <c r="O120" t="e">
        <f>'C-MDP in China'!G120</f>
        <v>#VALUE!</v>
      </c>
      <c r="P120" t="e">
        <f>'C-MDP in China'!H120</f>
        <v>#VALUE!</v>
      </c>
      <c r="Q120" t="e">
        <f>'C-MDP in China'!I120</f>
        <v>#VALUE!</v>
      </c>
      <c r="R120" t="e">
        <f>'C-MDP in China'!J120</f>
        <v>#VALUE!</v>
      </c>
      <c r="S120" t="e">
        <f>'C-MDP in China'!K120</f>
        <v>#VALUE!</v>
      </c>
      <c r="T120" t="e">
        <f>'C-MDP in China'!L120</f>
        <v>#VALUE!</v>
      </c>
      <c r="U120" t="e">
        <f>'C-MDP in China'!M120</f>
        <v>#VALUE!</v>
      </c>
      <c r="V120" t="e">
        <f>'C-MDP in China'!N120</f>
        <v>#VALUE!</v>
      </c>
      <c r="W120" t="e">
        <f>'C-MDP in China'!P120</f>
        <v>#VALUE!</v>
      </c>
      <c r="X120">
        <f>'C-MDP in China'!Q120</f>
        <v>0</v>
      </c>
      <c r="Y120" t="e">
        <f>'C-MDP in China'!S120</f>
        <v>#VALUE!</v>
      </c>
      <c r="Z120">
        <f>'C-MDP in China'!T120</f>
        <v>0</v>
      </c>
      <c r="AA120">
        <f>'C-MDP in China'!U120</f>
        <v>0</v>
      </c>
      <c r="AB120">
        <f>'C-MDP in China'!V120</f>
        <v>0</v>
      </c>
    </row>
    <row r="121" spans="1:28" hidden="1">
      <c r="A121" s="15">
        <v>42353</v>
      </c>
      <c r="B121">
        <v>0.65948622879999996</v>
      </c>
      <c r="C121" s="153" t="e">
        <f>#REF!*B121</f>
        <v>#REF!</v>
      </c>
      <c r="D121" s="153"/>
      <c r="E121" s="153"/>
      <c r="F121" s="153"/>
      <c r="G121">
        <f>VLOOKUP(A121,[1]Sheet1!$A$1:$F$2193,6)</f>
        <v>2.9583942779507399</v>
      </c>
      <c r="H121">
        <f>'C-MDP in China'!C121</f>
        <v>0</v>
      </c>
      <c r="I121" t="e">
        <f>'C-MDP in China'!D121</f>
        <v>#VALUE!</v>
      </c>
      <c r="J121" t="e">
        <f>'C-MDP in China'!E121</f>
        <v>#VALUE!</v>
      </c>
      <c r="N121" t="e">
        <f>'C-MDP in China'!F121</f>
        <v>#VALUE!</v>
      </c>
      <c r="O121" t="e">
        <f>'C-MDP in China'!G121</f>
        <v>#VALUE!</v>
      </c>
      <c r="P121" t="e">
        <f>'C-MDP in China'!H121</f>
        <v>#VALUE!</v>
      </c>
      <c r="Q121" t="e">
        <f>'C-MDP in China'!I121</f>
        <v>#VALUE!</v>
      </c>
      <c r="R121" t="e">
        <f>'C-MDP in China'!J121</f>
        <v>#VALUE!</v>
      </c>
      <c r="S121" t="e">
        <f>'C-MDP in China'!K121</f>
        <v>#VALUE!</v>
      </c>
      <c r="T121" t="e">
        <f>'C-MDP in China'!L121</f>
        <v>#VALUE!</v>
      </c>
      <c r="U121" t="e">
        <f>'C-MDP in China'!M121</f>
        <v>#VALUE!</v>
      </c>
      <c r="V121" t="e">
        <f>'C-MDP in China'!N121</f>
        <v>#VALUE!</v>
      </c>
      <c r="W121" t="e">
        <f>'C-MDP in China'!P121</f>
        <v>#VALUE!</v>
      </c>
      <c r="X121">
        <f>'C-MDP in China'!Q121</f>
        <v>0</v>
      </c>
      <c r="Y121" t="e">
        <f>'C-MDP in China'!S121</f>
        <v>#VALUE!</v>
      </c>
      <c r="Z121">
        <f>'C-MDP in China'!T121</f>
        <v>0</v>
      </c>
      <c r="AA121">
        <f>'C-MDP in China'!U121</f>
        <v>0</v>
      </c>
      <c r="AB121">
        <f>'C-MDP in China'!V121</f>
        <v>0</v>
      </c>
    </row>
    <row r="122" spans="1:28" hidden="1">
      <c r="A122" s="15">
        <v>42356</v>
      </c>
      <c r="B122">
        <v>0.68757337659999995</v>
      </c>
      <c r="C122" s="153" t="e">
        <f>#REF!*B122</f>
        <v>#REF!</v>
      </c>
      <c r="D122" s="153"/>
      <c r="E122" s="153"/>
      <c r="F122" s="153"/>
      <c r="G122">
        <f>VLOOKUP(A122,[1]Sheet1!$A$1:$F$2193,6)</f>
        <v>2.9475860808551602</v>
      </c>
      <c r="H122">
        <f>'C-MDP in China'!C122</f>
        <v>0</v>
      </c>
      <c r="I122" t="e">
        <f>'C-MDP in China'!D122</f>
        <v>#VALUE!</v>
      </c>
      <c r="J122" t="e">
        <f>'C-MDP in China'!E122</f>
        <v>#VALUE!</v>
      </c>
      <c r="N122" t="e">
        <f>'C-MDP in China'!F122</f>
        <v>#VALUE!</v>
      </c>
      <c r="O122" t="e">
        <f>'C-MDP in China'!G122</f>
        <v>#VALUE!</v>
      </c>
      <c r="P122" t="e">
        <f>'C-MDP in China'!H122</f>
        <v>#VALUE!</v>
      </c>
      <c r="Q122" t="e">
        <f>'C-MDP in China'!I122</f>
        <v>#VALUE!</v>
      </c>
      <c r="R122" t="e">
        <f>'C-MDP in China'!J122</f>
        <v>#VALUE!</v>
      </c>
      <c r="S122" t="e">
        <f>'C-MDP in China'!K122</f>
        <v>#VALUE!</v>
      </c>
      <c r="T122" t="e">
        <f>'C-MDP in China'!L122</f>
        <v>#VALUE!</v>
      </c>
      <c r="U122" t="e">
        <f>'C-MDP in China'!M122</f>
        <v>#VALUE!</v>
      </c>
      <c r="V122" t="e">
        <f>'C-MDP in China'!N122</f>
        <v>#VALUE!</v>
      </c>
      <c r="W122" t="e">
        <f>'C-MDP in China'!P122</f>
        <v>#VALUE!</v>
      </c>
      <c r="X122">
        <f>'C-MDP in China'!Q122</f>
        <v>0</v>
      </c>
      <c r="Y122" t="e">
        <f>'C-MDP in China'!S122</f>
        <v>#VALUE!</v>
      </c>
      <c r="Z122">
        <f>'C-MDP in China'!T122</f>
        <v>0</v>
      </c>
      <c r="AA122">
        <f>'C-MDP in China'!U122</f>
        <v>0</v>
      </c>
      <c r="AB122">
        <f>'C-MDP in China'!V122</f>
        <v>0</v>
      </c>
    </row>
    <row r="123" spans="1:28" hidden="1">
      <c r="A123" s="15">
        <v>42359</v>
      </c>
      <c r="B123">
        <v>0.66741318179999998</v>
      </c>
      <c r="C123" s="153" t="e">
        <f>#REF!*B123</f>
        <v>#REF!</v>
      </c>
      <c r="D123" s="153"/>
      <c r="E123" s="153"/>
      <c r="F123" s="153"/>
      <c r="G123">
        <f>VLOOKUP(A123,[1]Sheet1!$A$1:$F$2193,6)</f>
        <v>2.3606358287472</v>
      </c>
      <c r="H123">
        <f>'C-MDP in China'!C123</f>
        <v>0</v>
      </c>
      <c r="I123" t="e">
        <f>'C-MDP in China'!D123</f>
        <v>#VALUE!</v>
      </c>
      <c r="J123" t="e">
        <f>'C-MDP in China'!E123</f>
        <v>#VALUE!</v>
      </c>
      <c r="N123" t="e">
        <f>'C-MDP in China'!F123</f>
        <v>#VALUE!</v>
      </c>
      <c r="O123" t="e">
        <f>'C-MDP in China'!G123</f>
        <v>#VALUE!</v>
      </c>
      <c r="P123" t="e">
        <f>'C-MDP in China'!H123</f>
        <v>#VALUE!</v>
      </c>
      <c r="Q123" t="e">
        <f>'C-MDP in China'!I123</f>
        <v>#VALUE!</v>
      </c>
      <c r="R123" t="e">
        <f>'C-MDP in China'!J123</f>
        <v>#VALUE!</v>
      </c>
      <c r="S123" t="e">
        <f>'C-MDP in China'!K123</f>
        <v>#VALUE!</v>
      </c>
      <c r="T123" t="e">
        <f>'C-MDP in China'!L123</f>
        <v>#VALUE!</v>
      </c>
      <c r="U123" t="e">
        <f>'C-MDP in China'!M123</f>
        <v>#VALUE!</v>
      </c>
      <c r="V123" t="e">
        <f>'C-MDP in China'!N123</f>
        <v>#VALUE!</v>
      </c>
      <c r="W123" t="e">
        <f>'C-MDP in China'!P123</f>
        <v>#VALUE!</v>
      </c>
      <c r="X123">
        <f>'C-MDP in China'!Q123</f>
        <v>0</v>
      </c>
      <c r="Y123" t="e">
        <f>'C-MDP in China'!S123</f>
        <v>#VALUE!</v>
      </c>
      <c r="Z123">
        <f>'C-MDP in China'!T123</f>
        <v>0</v>
      </c>
      <c r="AA123">
        <f>'C-MDP in China'!U123</f>
        <v>0</v>
      </c>
      <c r="AB123">
        <f>'C-MDP in China'!V123</f>
        <v>0</v>
      </c>
    </row>
    <row r="124" spans="1:28" hidden="1">
      <c r="A124" s="15">
        <v>42362</v>
      </c>
      <c r="B124">
        <v>0.68435124560000005</v>
      </c>
      <c r="C124" s="153" t="e">
        <f>#REF!*B124</f>
        <v>#REF!</v>
      </c>
      <c r="D124" s="153"/>
      <c r="E124" s="153"/>
      <c r="F124" s="153"/>
      <c r="G124">
        <f>VLOOKUP(A124,[1]Sheet1!$A$1:$F$2193,6)</f>
        <v>2.4485730653004798</v>
      </c>
      <c r="H124">
        <f>'C-MDP in China'!C124</f>
        <v>0</v>
      </c>
      <c r="I124" t="e">
        <f>'C-MDP in China'!D124</f>
        <v>#VALUE!</v>
      </c>
      <c r="J124" t="e">
        <f>'C-MDP in China'!E124</f>
        <v>#VALUE!</v>
      </c>
      <c r="N124" t="e">
        <f>'C-MDP in China'!F124</f>
        <v>#VALUE!</v>
      </c>
      <c r="O124" t="e">
        <f>'C-MDP in China'!G124</f>
        <v>#VALUE!</v>
      </c>
      <c r="P124" t="e">
        <f>'C-MDP in China'!H124</f>
        <v>#VALUE!</v>
      </c>
      <c r="Q124" t="e">
        <f>'C-MDP in China'!I124</f>
        <v>#VALUE!</v>
      </c>
      <c r="R124" t="e">
        <f>'C-MDP in China'!J124</f>
        <v>#VALUE!</v>
      </c>
      <c r="S124" t="e">
        <f>'C-MDP in China'!K124</f>
        <v>#VALUE!</v>
      </c>
      <c r="T124" t="e">
        <f>'C-MDP in China'!L124</f>
        <v>#VALUE!</v>
      </c>
      <c r="U124" t="e">
        <f>'C-MDP in China'!M124</f>
        <v>#VALUE!</v>
      </c>
      <c r="V124" t="e">
        <f>'C-MDP in China'!N124</f>
        <v>#VALUE!</v>
      </c>
      <c r="W124" t="e">
        <f>'C-MDP in China'!P124</f>
        <v>#VALUE!</v>
      </c>
      <c r="X124">
        <f>'C-MDP in China'!Q124</f>
        <v>0</v>
      </c>
      <c r="Y124" t="e">
        <f>'C-MDP in China'!S124</f>
        <v>#VALUE!</v>
      </c>
      <c r="Z124">
        <f>'C-MDP in China'!T124</f>
        <v>0</v>
      </c>
      <c r="AA124">
        <f>'C-MDP in China'!U124</f>
        <v>0</v>
      </c>
      <c r="AB124">
        <f>'C-MDP in China'!V124</f>
        <v>0</v>
      </c>
    </row>
    <row r="125" spans="1:28" hidden="1">
      <c r="A125" s="15">
        <v>42365</v>
      </c>
      <c r="B125">
        <v>0.70808537849999997</v>
      </c>
      <c r="C125" s="153" t="e">
        <f>#REF!*B125</f>
        <v>#REF!</v>
      </c>
      <c r="D125" s="153"/>
      <c r="E125" s="153"/>
      <c r="F125" s="153"/>
      <c r="G125">
        <f>VLOOKUP(A125,[1]Sheet1!$A$1:$F$2193,6)</f>
        <v>2.2754970844220601</v>
      </c>
      <c r="H125">
        <f>'C-MDP in China'!C125</f>
        <v>0</v>
      </c>
      <c r="I125" t="e">
        <f>'C-MDP in China'!D125</f>
        <v>#VALUE!</v>
      </c>
      <c r="J125" t="e">
        <f>'C-MDP in China'!E125</f>
        <v>#VALUE!</v>
      </c>
      <c r="N125" t="e">
        <f>'C-MDP in China'!F125</f>
        <v>#VALUE!</v>
      </c>
      <c r="O125" t="e">
        <f>'C-MDP in China'!G125</f>
        <v>#VALUE!</v>
      </c>
      <c r="P125" t="e">
        <f>'C-MDP in China'!H125</f>
        <v>#VALUE!</v>
      </c>
      <c r="Q125" t="e">
        <f>'C-MDP in China'!I125</f>
        <v>#VALUE!</v>
      </c>
      <c r="R125" t="e">
        <f>'C-MDP in China'!J125</f>
        <v>#VALUE!</v>
      </c>
      <c r="S125" t="e">
        <f>'C-MDP in China'!K125</f>
        <v>#VALUE!</v>
      </c>
      <c r="T125" t="e">
        <f>'C-MDP in China'!L125</f>
        <v>#VALUE!</v>
      </c>
      <c r="U125" t="e">
        <f>'C-MDP in China'!M125</f>
        <v>#VALUE!</v>
      </c>
      <c r="V125" t="e">
        <f>'C-MDP in China'!N125</f>
        <v>#VALUE!</v>
      </c>
      <c r="W125" t="e">
        <f>'C-MDP in China'!P125</f>
        <v>#VALUE!</v>
      </c>
      <c r="X125">
        <f>'C-MDP in China'!Q125</f>
        <v>0</v>
      </c>
      <c r="Y125" t="e">
        <f>'C-MDP in China'!S125</f>
        <v>#VALUE!</v>
      </c>
      <c r="Z125">
        <f>'C-MDP in China'!T125</f>
        <v>0</v>
      </c>
      <c r="AA125">
        <f>'C-MDP in China'!U125</f>
        <v>0</v>
      </c>
      <c r="AB125">
        <f>'C-MDP in China'!V125</f>
        <v>0</v>
      </c>
    </row>
    <row r="126" spans="1:28" hidden="1">
      <c r="A126" s="15">
        <v>42368</v>
      </c>
      <c r="B126">
        <v>0.75055722879999998</v>
      </c>
      <c r="C126" s="153" t="e">
        <f>#REF!*B126</f>
        <v>#REF!</v>
      </c>
      <c r="D126" s="153"/>
      <c r="E126" s="153"/>
      <c r="F126" s="153"/>
      <c r="G126">
        <f>VLOOKUP(A126,[1]Sheet1!$A$1:$F$2193,6)</f>
        <v>2.2959476045507299</v>
      </c>
      <c r="H126">
        <f>'C-MDP in China'!C126</f>
        <v>0</v>
      </c>
      <c r="I126" t="e">
        <f>'C-MDP in China'!D126</f>
        <v>#VALUE!</v>
      </c>
      <c r="J126" t="e">
        <f>'C-MDP in China'!E126</f>
        <v>#VALUE!</v>
      </c>
      <c r="N126" t="e">
        <f>'C-MDP in China'!F126</f>
        <v>#VALUE!</v>
      </c>
      <c r="O126" t="e">
        <f>'C-MDP in China'!G126</f>
        <v>#VALUE!</v>
      </c>
      <c r="P126" t="e">
        <f>'C-MDP in China'!H126</f>
        <v>#VALUE!</v>
      </c>
      <c r="Q126" t="e">
        <f>'C-MDP in China'!I126</f>
        <v>#VALUE!</v>
      </c>
      <c r="R126" t="e">
        <f>'C-MDP in China'!J126</f>
        <v>#VALUE!</v>
      </c>
      <c r="S126" t="e">
        <f>'C-MDP in China'!K126</f>
        <v>#VALUE!</v>
      </c>
      <c r="T126" t="e">
        <f>'C-MDP in China'!L126</f>
        <v>#VALUE!</v>
      </c>
      <c r="U126" t="e">
        <f>'C-MDP in China'!M126</f>
        <v>#VALUE!</v>
      </c>
      <c r="V126" t="e">
        <f>'C-MDP in China'!N126</f>
        <v>#VALUE!</v>
      </c>
      <c r="W126" t="e">
        <f>'C-MDP in China'!P126</f>
        <v>#VALUE!</v>
      </c>
      <c r="X126">
        <f>'C-MDP in China'!Q126</f>
        <v>0</v>
      </c>
      <c r="Y126" t="e">
        <f>'C-MDP in China'!S126</f>
        <v>#VALUE!</v>
      </c>
      <c r="Z126">
        <f>'C-MDP in China'!T126</f>
        <v>0</v>
      </c>
      <c r="AA126">
        <f>'C-MDP in China'!U126</f>
        <v>0</v>
      </c>
      <c r="AB126">
        <f>'C-MDP in China'!V126</f>
        <v>0</v>
      </c>
    </row>
    <row r="127" spans="1:28">
      <c r="A127" s="15">
        <v>42371</v>
      </c>
      <c r="B127">
        <v>0.77051548920000001</v>
      </c>
      <c r="C127" s="153">
        <f t="shared" ref="C127:C190" si="0">D127*B127</f>
        <v>0.56247630711600005</v>
      </c>
      <c r="D127" s="123">
        <f>年份汇总!$D$4</f>
        <v>0.73</v>
      </c>
      <c r="E127" s="144">
        <f t="shared" ref="E127:E190" si="1">B127*F127</f>
        <v>0.56247630711600005</v>
      </c>
      <c r="F127" s="123">
        <f>VLOOKUP(D127,年份汇总!$D$4:$I$9,6,0)</f>
        <v>0.73</v>
      </c>
      <c r="G127">
        <f>VLOOKUP(A127,[1]Sheet1!$A$1:$F$2193,6)</f>
        <v>2.0984059633432</v>
      </c>
      <c r="H127">
        <f>'C-MDP in China'!C128</f>
        <v>728231.17554246658</v>
      </c>
      <c r="I127">
        <f>'C-MDP in China'!D128</f>
        <v>0.77051548920000001</v>
      </c>
      <c r="J127">
        <f>'C-MDP in China'!E128</f>
        <v>770515.48920000007</v>
      </c>
      <c r="K127">
        <v>1.2</v>
      </c>
      <c r="L127">
        <v>3.5</v>
      </c>
      <c r="M127">
        <f>K127/L127</f>
        <v>0.34285714285714286</v>
      </c>
      <c r="N127">
        <f>'C-MDP in China'!F128</f>
        <v>220147.28262857144</v>
      </c>
      <c r="O127">
        <f>'C-MDP in China'!G128</f>
        <v>6340241.7397028562</v>
      </c>
      <c r="P127">
        <f>'C-MDP in China'!H128</f>
        <v>805210.70094226277</v>
      </c>
      <c r="Q127">
        <f>'C-MDP in China'!I128</f>
        <v>694935.7821124309</v>
      </c>
      <c r="R127">
        <f>'C-MDP in China'!J128</f>
        <v>380414.50438217138</v>
      </c>
      <c r="S127">
        <f>'C-MDP in China'!K128</f>
        <v>380414.50438217138</v>
      </c>
      <c r="T127">
        <f>'C-MDP in China'!L128</f>
        <v>271724.64598726528</v>
      </c>
      <c r="U127">
        <f>'C-MDP in China'!M128</f>
        <v>190207.25219108569</v>
      </c>
      <c r="V127">
        <f>'C-MDP in China'!N128</f>
        <v>126372.86934973442</v>
      </c>
      <c r="W127">
        <f>'C-MDP in China'!P128</f>
        <v>316580.12154082011</v>
      </c>
      <c r="X127">
        <f>'C-MDP in China'!Q128</f>
        <v>411651.05400164647</v>
      </c>
      <c r="Y127">
        <f>'C-MDP in China'!S128</f>
        <v>0.5652752420205075</v>
      </c>
      <c r="Z127">
        <f>'C-MDP in China'!T128</f>
        <v>4507911.8769287309</v>
      </c>
      <c r="AA127">
        <f>'C-MDP in China'!U128</f>
        <v>664396.79270111525</v>
      </c>
      <c r="AB127">
        <f>'C-MDP in China'!V128</f>
        <v>6.7849693533313831</v>
      </c>
    </row>
    <row r="128" spans="1:28">
      <c r="A128" s="15">
        <v>42374</v>
      </c>
      <c r="B128">
        <v>0.73932270710000003</v>
      </c>
      <c r="C128" s="153">
        <f t="shared" si="0"/>
        <v>0.53970557618299997</v>
      </c>
      <c r="D128" s="123">
        <f>年份汇总!$D$4</f>
        <v>0.73</v>
      </c>
      <c r="E128" s="144">
        <f t="shared" si="1"/>
        <v>0.53970557618299997</v>
      </c>
      <c r="F128" s="123">
        <f>VLOOKUP(D128,年份汇总!$D$4:$I$9,6,0)</f>
        <v>0.73</v>
      </c>
      <c r="G128">
        <f>VLOOKUP(A128,[1]Sheet1!$A$1:$F$2193,6)</f>
        <v>2.09124086361602</v>
      </c>
      <c r="H128">
        <f>'C-MDP in China'!C129</f>
        <v>696364.2761616268</v>
      </c>
      <c r="I128">
        <f>'C-MDP in China'!D129</f>
        <v>0.73932270710000003</v>
      </c>
      <c r="J128">
        <f>'C-MDP in China'!E129</f>
        <v>739322.7071</v>
      </c>
      <c r="K128">
        <v>1.2</v>
      </c>
      <c r="L128">
        <v>3.5</v>
      </c>
      <c r="M128">
        <f t="shared" ref="M128:M191" si="2">K128/L128</f>
        <v>0.34285714285714286</v>
      </c>
      <c r="N128">
        <f>'C-MDP in China'!F129</f>
        <v>211235.05917142858</v>
      </c>
      <c r="O128">
        <f>'C-MDP in China'!G129</f>
        <v>6083569.7041371427</v>
      </c>
      <c r="P128">
        <f>'C-MDP in China'!H129</f>
        <v>772613.35242541716</v>
      </c>
      <c r="Q128">
        <f>'C-MDP in China'!I129</f>
        <v>666802.69364274619</v>
      </c>
      <c r="R128">
        <f>'C-MDP in China'!J129</f>
        <v>365014.18224822858</v>
      </c>
      <c r="S128">
        <f>'C-MDP in China'!K129</f>
        <v>365014.18224822858</v>
      </c>
      <c r="T128">
        <f>'C-MDP in China'!L129</f>
        <v>260724.41589159184</v>
      </c>
      <c r="U128">
        <f>'C-MDP in China'!M129</f>
        <v>182507.09112411429</v>
      </c>
      <c r="V128">
        <f>'C-MDP in China'!N129</f>
        <v>121256.91589749325</v>
      </c>
      <c r="W128">
        <f>'C-MDP in China'!P129</f>
        <v>303764.00702160754</v>
      </c>
      <c r="X128">
        <f>'C-MDP in China'!Q129</f>
        <v>392600.26914001926</v>
      </c>
      <c r="Y128">
        <f>'C-MDP in China'!S129</f>
        <v>0.56378576928736124</v>
      </c>
      <c r="Z128">
        <f>'C-MDP in China'!T129</f>
        <v>4325418.0596415084</v>
      </c>
      <c r="AA128">
        <f>'C-MDP in China'!U129</f>
        <v>635114.10093500582</v>
      </c>
      <c r="AB128">
        <f>'C-MDP in China'!V129</f>
        <v>6.8104582362030541</v>
      </c>
    </row>
    <row r="129" spans="1:28">
      <c r="A129" s="15">
        <v>42377</v>
      </c>
      <c r="B129">
        <v>0.76647323160000003</v>
      </c>
      <c r="C129" s="153">
        <f t="shared" si="0"/>
        <v>0.559525459068</v>
      </c>
      <c r="D129" s="123">
        <f>年份汇总!$D$4</f>
        <v>0.73</v>
      </c>
      <c r="E129" s="144">
        <f t="shared" si="1"/>
        <v>0.559525459068</v>
      </c>
      <c r="F129" s="123">
        <f>VLOOKUP(D129,年份汇总!$D$4:$I$9,6,0)</f>
        <v>0.73</v>
      </c>
      <c r="G129">
        <f>VLOOKUP(A129,[1]Sheet1!$A$1:$F$2193,6)</f>
        <v>2.1942149657762</v>
      </c>
      <c r="H129">
        <f>'C-MDP in China'!C130</f>
        <v>757485.88885386277</v>
      </c>
      <c r="I129">
        <f>'C-MDP in China'!D130</f>
        <v>0.76647323160000003</v>
      </c>
      <c r="J129">
        <f>'C-MDP in China'!E130</f>
        <v>766473.23160000006</v>
      </c>
      <c r="K129">
        <v>1.2</v>
      </c>
      <c r="L129">
        <v>3.5</v>
      </c>
      <c r="M129">
        <f t="shared" si="2"/>
        <v>0.34285714285714286</v>
      </c>
      <c r="N129">
        <f>'C-MDP in China'!F130</f>
        <v>218992.35188571431</v>
      </c>
      <c r="O129">
        <f>'C-MDP in China'!G130</f>
        <v>6306979.7343085725</v>
      </c>
      <c r="P129">
        <f>'C-MDP in China'!H130</f>
        <v>800986.42625718866</v>
      </c>
      <c r="Q129">
        <f>'C-MDP in China'!I130</f>
        <v>691290.02873546467</v>
      </c>
      <c r="R129">
        <f>'C-MDP in China'!J130</f>
        <v>378418.78405851434</v>
      </c>
      <c r="S129">
        <f>'C-MDP in China'!K130</f>
        <v>378418.78405851434</v>
      </c>
      <c r="T129">
        <f>'C-MDP in China'!L130</f>
        <v>270299.13147036737</v>
      </c>
      <c r="U129">
        <f>'C-MDP in China'!M130</f>
        <v>189209.39202925717</v>
      </c>
      <c r="V129">
        <f>'C-MDP in China'!N130</f>
        <v>125709.8954073246</v>
      </c>
      <c r="W129">
        <f>'C-MDP in China'!P130</f>
        <v>314919.2874365818</v>
      </c>
      <c r="X129">
        <f>'C-MDP in China'!Q130</f>
        <v>442566.60141728097</v>
      </c>
      <c r="Y129">
        <f>'C-MDP in China'!S130</f>
        <v>0.5842572223845911</v>
      </c>
      <c r="Z129">
        <f>'C-MDP in China'!T130</f>
        <v>4484262.5910933949</v>
      </c>
      <c r="AA129">
        <f>'C-MDP in China'!U130</f>
        <v>693986.39223193028</v>
      </c>
      <c r="AB129">
        <f>'C-MDP in China'!V130</f>
        <v>6.461600171541626</v>
      </c>
    </row>
    <row r="130" spans="1:28">
      <c r="A130" s="15">
        <v>42380</v>
      </c>
      <c r="B130">
        <v>0.8122108066</v>
      </c>
      <c r="C130" s="153">
        <f t="shared" si="0"/>
        <v>0.592913888818</v>
      </c>
      <c r="D130" s="123">
        <f>年份汇总!$D$4</f>
        <v>0.73</v>
      </c>
      <c r="E130" s="144">
        <f t="shared" si="1"/>
        <v>0.592913888818</v>
      </c>
      <c r="F130" s="123">
        <f>VLOOKUP(D130,年份汇总!$D$4:$I$9,6,0)</f>
        <v>0.73</v>
      </c>
      <c r="G130">
        <f>VLOOKUP(A130,[1]Sheet1!$A$1:$F$2193,6)</f>
        <v>2.1709768044988702</v>
      </c>
      <c r="H130">
        <f>'C-MDP in China'!C131</f>
        <v>794186.18599995982</v>
      </c>
      <c r="I130">
        <f>'C-MDP in China'!D131</f>
        <v>0.8122108066</v>
      </c>
      <c r="J130">
        <f>'C-MDP in China'!E131</f>
        <v>812210.80660000001</v>
      </c>
      <c r="K130">
        <v>1.2</v>
      </c>
      <c r="L130">
        <v>3.5</v>
      </c>
      <c r="M130">
        <f t="shared" si="2"/>
        <v>0.34285714285714286</v>
      </c>
      <c r="N130">
        <f>'C-MDP in China'!F131</f>
        <v>232060.23045714287</v>
      </c>
      <c r="O130">
        <f>'C-MDP in China'!G131</f>
        <v>6683334.6371657141</v>
      </c>
      <c r="P130">
        <f>'C-MDP in China'!H131</f>
        <v>848783.49892004568</v>
      </c>
      <c r="Q130">
        <f>'C-MDP in China'!I131</f>
        <v>732541.21433791344</v>
      </c>
      <c r="R130">
        <f>'C-MDP in China'!J131</f>
        <v>401000.07822994282</v>
      </c>
      <c r="S130">
        <f>'C-MDP in China'!K131</f>
        <v>401000.07822994282</v>
      </c>
      <c r="T130">
        <f>'C-MDP in China'!L131</f>
        <v>286428.62730710203</v>
      </c>
      <c r="U130">
        <f>'C-MDP in China'!M131</f>
        <v>200500.03911497141</v>
      </c>
      <c r="V130">
        <f>'C-MDP in China'!N131</f>
        <v>133211.35212151709</v>
      </c>
      <c r="W130">
        <f>'C-MDP in China'!P131</f>
        <v>333711.39123648847</v>
      </c>
      <c r="X130">
        <f>'C-MDP in China'!Q131</f>
        <v>460474.79476347135</v>
      </c>
      <c r="Y130">
        <f>'C-MDP in China'!S131</f>
        <v>0.57980710679786951</v>
      </c>
      <c r="Z130">
        <f>'C-MDP in China'!T131</f>
        <v>4751850.9270248227</v>
      </c>
      <c r="AA130">
        <f>'C-MDP in China'!U131</f>
        <v>726897.49900650547</v>
      </c>
      <c r="AB130">
        <f>'C-MDP in China'!V131</f>
        <v>6.5371678036029328</v>
      </c>
    </row>
    <row r="131" spans="1:28">
      <c r="A131" s="15">
        <v>42383</v>
      </c>
      <c r="B131">
        <v>0.83360418839999995</v>
      </c>
      <c r="C131" s="153">
        <f t="shared" si="0"/>
        <v>0.60853105753199999</v>
      </c>
      <c r="D131" s="123">
        <f>年份汇总!$D$4</f>
        <v>0.73</v>
      </c>
      <c r="E131" s="144">
        <f t="shared" si="1"/>
        <v>0.60853105753199999</v>
      </c>
      <c r="F131" s="123">
        <f>VLOOKUP(D131,年份汇总!$D$4:$I$9,6,0)</f>
        <v>0.73</v>
      </c>
      <c r="G131">
        <f>VLOOKUP(A131,[1]Sheet1!$A$1:$F$2193,6)</f>
        <v>1.9091380353866001</v>
      </c>
      <c r="H131">
        <f>'C-MDP in China'!C132</f>
        <v>716796.04432442051</v>
      </c>
      <c r="I131">
        <f>'C-MDP in China'!D132</f>
        <v>0.83360418839999995</v>
      </c>
      <c r="J131">
        <f>'C-MDP in China'!E132</f>
        <v>833604.18839999998</v>
      </c>
      <c r="K131">
        <v>1.2</v>
      </c>
      <c r="L131">
        <v>3.5</v>
      </c>
      <c r="M131">
        <f t="shared" si="2"/>
        <v>0.34285714285714286</v>
      </c>
      <c r="N131">
        <f>'C-MDP in China'!F132</f>
        <v>238172.62525714285</v>
      </c>
      <c r="O131">
        <f>'C-MDP in China'!G132</f>
        <v>6859371.6074057138</v>
      </c>
      <c r="P131">
        <f>'C-MDP in China'!H132</f>
        <v>871140.19414052565</v>
      </c>
      <c r="Q131">
        <f>'C-MDP in China'!I132</f>
        <v>751836.12368314771</v>
      </c>
      <c r="R131">
        <f>'C-MDP in China'!J132</f>
        <v>411562.29644434282</v>
      </c>
      <c r="S131">
        <f>'C-MDP in China'!K132</f>
        <v>411562.29644434282</v>
      </c>
      <c r="T131">
        <f>'C-MDP in China'!L132</f>
        <v>293973.06888881628</v>
      </c>
      <c r="U131">
        <f>'C-MDP in China'!M132</f>
        <v>205781.14822217141</v>
      </c>
      <c r="V131">
        <f>'C-MDP in China'!N132</f>
        <v>136720.09799496786</v>
      </c>
      <c r="W131">
        <f>'C-MDP in China'!P132</f>
        <v>342501.2462171393</v>
      </c>
      <c r="X131">
        <f>'C-MDP in China'!Q132</f>
        <v>374294.79810728121</v>
      </c>
      <c r="Y131">
        <f>'C-MDP in China'!S132</f>
        <v>0.52217754418560391</v>
      </c>
      <c r="Z131">
        <f>'C-MDP in China'!T132</f>
        <v>4877013.2128654625</v>
      </c>
      <c r="AA131">
        <f>'C-MDP in China'!U132</f>
        <v>647734.99409721687</v>
      </c>
      <c r="AB131">
        <f>'C-MDP in China'!V132</f>
        <v>7.529334152561602</v>
      </c>
    </row>
    <row r="132" spans="1:28">
      <c r="A132" s="15">
        <v>42386</v>
      </c>
      <c r="B132">
        <v>0.82638199099999998</v>
      </c>
      <c r="C132" s="153">
        <f t="shared" si="0"/>
        <v>0.60325885342999996</v>
      </c>
      <c r="D132" s="123">
        <f>年份汇总!$D$4</f>
        <v>0.73</v>
      </c>
      <c r="E132" s="144">
        <f t="shared" si="1"/>
        <v>0.60325885342999996</v>
      </c>
      <c r="F132" s="123">
        <f>VLOOKUP(D132,年份汇总!$D$4:$I$9,6,0)</f>
        <v>0.73</v>
      </c>
      <c r="G132">
        <f>VLOOKUP(A132,[1]Sheet1!$A$1:$F$2193,6)</f>
        <v>1.6961341147737601</v>
      </c>
      <c r="H132">
        <f>'C-MDP in China'!C133</f>
        <v>631305.27092110086</v>
      </c>
      <c r="I132">
        <f>'C-MDP in China'!D133</f>
        <v>0.82638199099999998</v>
      </c>
      <c r="J132">
        <f>'C-MDP in China'!E133</f>
        <v>826381.99100000004</v>
      </c>
      <c r="K132">
        <v>1.2</v>
      </c>
      <c r="L132">
        <v>3.5</v>
      </c>
      <c r="M132">
        <f t="shared" si="2"/>
        <v>0.34285714285714286</v>
      </c>
      <c r="N132">
        <f>'C-MDP in China'!F133</f>
        <v>236109.1402857143</v>
      </c>
      <c r="O132">
        <f>'C-MDP in China'!G133</f>
        <v>6799943.240228571</v>
      </c>
      <c r="P132">
        <f>'C-MDP in China'!H133</f>
        <v>863592.79150902852</v>
      </c>
      <c r="Q132">
        <f>'C-MDP in China'!I133</f>
        <v>745322.3501521959</v>
      </c>
      <c r="R132">
        <f>'C-MDP in China'!J133</f>
        <v>407996.59441371425</v>
      </c>
      <c r="S132">
        <f>'C-MDP in China'!K133</f>
        <v>407996.59441371425</v>
      </c>
      <c r="T132">
        <f>'C-MDP in China'!L133</f>
        <v>291426.13886693877</v>
      </c>
      <c r="U132">
        <f>'C-MDP in China'!M133</f>
        <v>203998.29720685713</v>
      </c>
      <c r="V132">
        <f>'C-MDP in China'!N133</f>
        <v>135535.57955083402</v>
      </c>
      <c r="W132">
        <f>'C-MDP in China'!P133</f>
        <v>339533.87675769115</v>
      </c>
      <c r="X132">
        <f>'C-MDP in China'!Q133</f>
        <v>291771.39416340971</v>
      </c>
      <c r="Y132">
        <f>'C-MDP in China'!S133</f>
        <v>0.46217164278971251</v>
      </c>
      <c r="Z132">
        <f>'C-MDP in China'!T133</f>
        <v>4834759.6438025134</v>
      </c>
      <c r="AA132">
        <f>'C-MDP in China'!U133</f>
        <v>562842.55326507776</v>
      </c>
      <c r="AB132">
        <f>'C-MDP in China'!V133</f>
        <v>8.5898971493108167</v>
      </c>
    </row>
    <row r="133" spans="1:28">
      <c r="A133" s="15">
        <v>42389</v>
      </c>
      <c r="B133">
        <v>0.82292505179999997</v>
      </c>
      <c r="C133" s="153">
        <f t="shared" si="0"/>
        <v>0.60073528781399999</v>
      </c>
      <c r="D133" s="123">
        <f>年份汇总!$D$4</f>
        <v>0.73</v>
      </c>
      <c r="E133" s="144">
        <f t="shared" si="1"/>
        <v>0.60073528781399999</v>
      </c>
      <c r="F133" s="123">
        <f>VLOOKUP(D133,年份汇总!$D$4:$I$9,6,0)</f>
        <v>0.73</v>
      </c>
      <c r="G133">
        <f>VLOOKUP(A133,[1]Sheet1!$A$1:$F$2193,6)</f>
        <v>1.8644165290383901</v>
      </c>
      <c r="H133">
        <f>'C-MDP in China'!C134</f>
        <v>691037.4909585563</v>
      </c>
      <c r="I133">
        <f>'C-MDP in China'!D134</f>
        <v>0.82292505179999997</v>
      </c>
      <c r="J133">
        <f>'C-MDP in China'!E134</f>
        <v>822925.05180000002</v>
      </c>
      <c r="K133">
        <v>1.2</v>
      </c>
      <c r="L133">
        <v>3.5</v>
      </c>
      <c r="M133">
        <f t="shared" si="2"/>
        <v>0.34285714285714286</v>
      </c>
      <c r="N133">
        <f>'C-MDP in China'!F134</f>
        <v>235121.44337142858</v>
      </c>
      <c r="O133">
        <f>'C-MDP in China'!G134</f>
        <v>6771497.5690971427</v>
      </c>
      <c r="P133">
        <f>'C-MDP in China'!H134</f>
        <v>859980.19127533713</v>
      </c>
      <c r="Q133">
        <f>'C-MDP in China'!I134</f>
        <v>742204.50141282612</v>
      </c>
      <c r="R133">
        <f>'C-MDP in China'!J134</f>
        <v>406289.85414582852</v>
      </c>
      <c r="S133">
        <f>'C-MDP in China'!K134</f>
        <v>406289.85414582852</v>
      </c>
      <c r="T133">
        <f>'C-MDP in China'!L134</f>
        <v>290207.03867559182</v>
      </c>
      <c r="U133">
        <f>'C-MDP in China'!M134</f>
        <v>203144.92707291426</v>
      </c>
      <c r="V133">
        <f>'C-MDP in China'!N134</f>
        <v>134968.60415320098</v>
      </c>
      <c r="W133">
        <f>'C-MDP in China'!P134</f>
        <v>338113.53122611524</v>
      </c>
      <c r="X133">
        <f>'C-MDP in China'!Q134</f>
        <v>352923.95973244106</v>
      </c>
      <c r="Y133">
        <f>'C-MDP in China'!S134</f>
        <v>0.51071608176119498</v>
      </c>
      <c r="Z133">
        <f>'C-MDP in China'!T134</f>
        <v>4814534.7716280678</v>
      </c>
      <c r="AA133">
        <f>'C-MDP in China'!U134</f>
        <v>622861.16803884297</v>
      </c>
      <c r="AB133">
        <f>'C-MDP in China'!V134</f>
        <v>7.7297077080390775</v>
      </c>
    </row>
    <row r="134" spans="1:28">
      <c r="A134" s="15">
        <v>42392</v>
      </c>
      <c r="B134">
        <v>0.80900673869999995</v>
      </c>
      <c r="C134" s="153">
        <f t="shared" si="0"/>
        <v>0.59057491925099992</v>
      </c>
      <c r="D134" s="123">
        <f>年份汇总!$D$4</f>
        <v>0.73</v>
      </c>
      <c r="E134" s="144">
        <f t="shared" si="1"/>
        <v>0.59057491925099992</v>
      </c>
      <c r="F134" s="123">
        <f>VLOOKUP(D134,年份汇总!$D$4:$I$9,6,0)</f>
        <v>0.73</v>
      </c>
      <c r="G134">
        <f>VLOOKUP(A134,[1]Sheet1!$A$1:$F$2193,6)</f>
        <v>1.7191603665542401</v>
      </c>
      <c r="H134">
        <f>'C-MDP in China'!C135</f>
        <v>626421.86958033335</v>
      </c>
      <c r="I134">
        <f>'C-MDP in China'!D135</f>
        <v>0.80900673869999995</v>
      </c>
      <c r="J134">
        <f>'C-MDP in China'!E135</f>
        <v>809006.73869999999</v>
      </c>
      <c r="K134">
        <v>1.2</v>
      </c>
      <c r="L134">
        <v>3.5</v>
      </c>
      <c r="M134">
        <f t="shared" si="2"/>
        <v>0.34285714285714286</v>
      </c>
      <c r="N134">
        <f>'C-MDP in China'!F135</f>
        <v>231144.78248571427</v>
      </c>
      <c r="O134">
        <f>'C-MDP in China'!G135</f>
        <v>6656969.7355885701</v>
      </c>
      <c r="P134">
        <f>'C-MDP in China'!H135</f>
        <v>845435.15641974844</v>
      </c>
      <c r="Q134">
        <f>'C-MDP in China'!I135</f>
        <v>729651.43280433293</v>
      </c>
      <c r="R134">
        <f>'C-MDP in China'!J135</f>
        <v>399418.18413531419</v>
      </c>
      <c r="S134">
        <f>'C-MDP in China'!K135</f>
        <v>399418.18413531419</v>
      </c>
      <c r="T134">
        <f>'C-MDP in China'!L135</f>
        <v>285298.70295379584</v>
      </c>
      <c r="U134">
        <f>'C-MDP in China'!M135</f>
        <v>199709.0920676571</v>
      </c>
      <c r="V134">
        <f>'C-MDP in China'!N135</f>
        <v>132685.85035057311</v>
      </c>
      <c r="W134">
        <f>'C-MDP in China'!P135</f>
        <v>332394.94241823023</v>
      </c>
      <c r="X134">
        <f>'C-MDP in China'!Q135</f>
        <v>294026.92716210312</v>
      </c>
      <c r="Y134">
        <f>'C-MDP in China'!S135</f>
        <v>0.46937525881573111</v>
      </c>
      <c r="Z134">
        <f>'C-MDP in China'!T135</f>
        <v>4733105.4820034727</v>
      </c>
      <c r="AA134">
        <f>'C-MDP in China'!U135</f>
        <v>559398.62786324928</v>
      </c>
      <c r="AB134">
        <f>'C-MDP in China'!V135</f>
        <v>8.4610602283431575</v>
      </c>
    </row>
    <row r="135" spans="1:28">
      <c r="A135" s="15">
        <v>42395</v>
      </c>
      <c r="B135">
        <v>0.89674975810000002</v>
      </c>
      <c r="C135" s="153">
        <f t="shared" si="0"/>
        <v>0.65462732341300001</v>
      </c>
      <c r="D135" s="123">
        <f>年份汇总!$D$4</f>
        <v>0.73</v>
      </c>
      <c r="E135" s="144">
        <f t="shared" si="1"/>
        <v>0.65462732341300001</v>
      </c>
      <c r="F135" s="123">
        <f>VLOOKUP(D135,年份汇总!$D$4:$I$9,6,0)</f>
        <v>0.73</v>
      </c>
      <c r="G135">
        <f>VLOOKUP(A135,[1]Sheet1!$A$1:$F$2193,6)</f>
        <v>1.6430251682868999</v>
      </c>
      <c r="H135">
        <f>'C-MDP in China'!C136</f>
        <v>663611.44296495558</v>
      </c>
      <c r="I135">
        <f>'C-MDP in China'!D136</f>
        <v>0.89674975810000002</v>
      </c>
      <c r="J135">
        <f>'C-MDP in China'!E136</f>
        <v>896749.75809999998</v>
      </c>
      <c r="K135">
        <v>1.2</v>
      </c>
      <c r="L135">
        <v>3.5</v>
      </c>
      <c r="M135">
        <f t="shared" si="2"/>
        <v>0.34285714285714286</v>
      </c>
      <c r="N135">
        <f>'C-MDP in China'!F136</f>
        <v>256214.21659999999</v>
      </c>
      <c r="O135">
        <f>'C-MDP in China'!G136</f>
        <v>7378969.4380799998</v>
      </c>
      <c r="P135">
        <f>'C-MDP in China'!H136</f>
        <v>937129.11863615992</v>
      </c>
      <c r="Q135">
        <f>'C-MDP in China'!I136</f>
        <v>808787.75733812572</v>
      </c>
      <c r="R135">
        <f>'C-MDP in China'!J136</f>
        <v>442738.16628479998</v>
      </c>
      <c r="S135">
        <f>'C-MDP in China'!K136</f>
        <v>442738.16628479998</v>
      </c>
      <c r="T135">
        <f>'C-MDP in China'!L136</f>
        <v>316241.54734628572</v>
      </c>
      <c r="U135">
        <f>'C-MDP in China'!M136</f>
        <v>221369.08314239999</v>
      </c>
      <c r="V135">
        <f>'C-MDP in China'!N136</f>
        <v>147076.65401696021</v>
      </c>
      <c r="W135">
        <f>'C-MDP in China'!P136</f>
        <v>368445.7371593602</v>
      </c>
      <c r="X135">
        <f>'C-MDP in China'!Q136</f>
        <v>295165.70580559538</v>
      </c>
      <c r="Y135">
        <f>'C-MDP in China'!S136</f>
        <v>0.44478694412926612</v>
      </c>
      <c r="Z135">
        <f>'C-MDP in China'!T136</f>
        <v>5246447.27047488</v>
      </c>
      <c r="AA135">
        <f>'C-MDP in China'!U136</f>
        <v>589319.01383951574</v>
      </c>
      <c r="AB135">
        <f>'C-MDP in China'!V136</f>
        <v>8.9025589659722062</v>
      </c>
    </row>
    <row r="136" spans="1:28">
      <c r="A136" s="15">
        <v>42398</v>
      </c>
      <c r="B136">
        <v>0.92873743099999995</v>
      </c>
      <c r="C136" s="153">
        <f t="shared" si="0"/>
        <v>0.67797832462999996</v>
      </c>
      <c r="D136" s="123">
        <f>年份汇总!$D$4</f>
        <v>0.73</v>
      </c>
      <c r="E136" s="144">
        <f t="shared" si="1"/>
        <v>0.67797832462999996</v>
      </c>
      <c r="F136" s="123">
        <f>VLOOKUP(D136,年份汇总!$D$4:$I$9,6,0)</f>
        <v>0.73</v>
      </c>
      <c r="G136">
        <f>VLOOKUP(A136,[1]Sheet1!$A$1:$F$2193,6)</f>
        <v>1.58989866278167</v>
      </c>
      <c r="H136">
        <f>'C-MDP in China'!C137</f>
        <v>665059.91918983147</v>
      </c>
      <c r="I136">
        <f>'C-MDP in China'!D137</f>
        <v>0.92873743099999995</v>
      </c>
      <c r="J136">
        <f>'C-MDP in China'!E137</f>
        <v>928737.43099999998</v>
      </c>
      <c r="K136">
        <v>1.2</v>
      </c>
      <c r="L136">
        <v>3.5</v>
      </c>
      <c r="M136">
        <f t="shared" si="2"/>
        <v>0.34285714285714286</v>
      </c>
      <c r="N136">
        <f>'C-MDP in China'!F137</f>
        <v>265353.55171428568</v>
      </c>
      <c r="O136">
        <f>'C-MDP in China'!G137</f>
        <v>7642182.2893714271</v>
      </c>
      <c r="P136">
        <f>'C-MDP in China'!H137</f>
        <v>970557.15075017128</v>
      </c>
      <c r="Q136">
        <f>'C-MDP in China'!I137</f>
        <v>837637.76593146112</v>
      </c>
      <c r="R136">
        <f>'C-MDP in China'!J137</f>
        <v>458530.93736228562</v>
      </c>
      <c r="S136">
        <f>'C-MDP in China'!K137</f>
        <v>458530.93736228562</v>
      </c>
      <c r="T136">
        <f>'C-MDP in China'!L137</f>
        <v>327522.09811591828</v>
      </c>
      <c r="U136">
        <f>'C-MDP in China'!M137</f>
        <v>229265.46868114281</v>
      </c>
      <c r="V136">
        <f>'C-MDP in China'!N137</f>
        <v>152322.97815301458</v>
      </c>
      <c r="W136">
        <f>'C-MDP in China'!P137</f>
        <v>381588.4468341574</v>
      </c>
      <c r="X136">
        <f>'C-MDP in China'!Q137</f>
        <v>283471.47235567408</v>
      </c>
      <c r="Y136">
        <f>'C-MDP in China'!S137</f>
        <v>0.42623448530922725</v>
      </c>
      <c r="Z136">
        <f>'C-MDP in China'!T137</f>
        <v>5433591.6077430844</v>
      </c>
      <c r="AA136">
        <f>'C-MDP in China'!U137</f>
        <v>588117.42866170325</v>
      </c>
      <c r="AB136">
        <f>'C-MDP in China'!V137</f>
        <v>9.2389569547489021</v>
      </c>
    </row>
    <row r="137" spans="1:28">
      <c r="A137" s="15">
        <v>42401</v>
      </c>
      <c r="B137">
        <v>0.96590046149999997</v>
      </c>
      <c r="C137" s="153">
        <f t="shared" si="0"/>
        <v>0.70510733689499994</v>
      </c>
      <c r="D137" s="123">
        <f>年份汇总!$D$4</f>
        <v>0.73</v>
      </c>
      <c r="E137" s="144">
        <f t="shared" si="1"/>
        <v>0.70510733689499994</v>
      </c>
      <c r="F137" s="123">
        <f>VLOOKUP(D137,年份汇总!$D$4:$I$9,6,0)</f>
        <v>0.73</v>
      </c>
      <c r="G137">
        <f>VLOOKUP(A137,[1]Sheet1!$A$1:$F$2193,6)</f>
        <v>1.5630421249040201</v>
      </c>
      <c r="H137">
        <f>'C-MDP in China'!C138</f>
        <v>696444.49654554285</v>
      </c>
      <c r="I137">
        <f>'C-MDP in China'!D138</f>
        <v>0.96590046149999997</v>
      </c>
      <c r="J137">
        <f>'C-MDP in China'!E138</f>
        <v>965900.46149999998</v>
      </c>
      <c r="K137">
        <v>1.2</v>
      </c>
      <c r="L137">
        <v>3.5</v>
      </c>
      <c r="M137">
        <f t="shared" si="2"/>
        <v>0.34285714285714286</v>
      </c>
      <c r="N137">
        <f>'C-MDP in China'!F138</f>
        <v>275971.56042857142</v>
      </c>
      <c r="O137">
        <f>'C-MDP in China'!G138</f>
        <v>7947980.9403428566</v>
      </c>
      <c r="P137">
        <f>'C-MDP in China'!H138</f>
        <v>1009393.5794235428</v>
      </c>
      <c r="Q137">
        <f>'C-MDP in China'!I138</f>
        <v>871155.48235400813</v>
      </c>
      <c r="R137">
        <f>'C-MDP in China'!J138</f>
        <v>476878.85642057139</v>
      </c>
      <c r="S137">
        <f>'C-MDP in China'!K138</f>
        <v>476878.85642057139</v>
      </c>
      <c r="T137">
        <f>'C-MDP in China'!L138</f>
        <v>340627.75458612241</v>
      </c>
      <c r="U137">
        <f>'C-MDP in China'!M138</f>
        <v>238439.4282102857</v>
      </c>
      <c r="V137">
        <f>'C-MDP in China'!N138</f>
        <v>158418.1168800671</v>
      </c>
      <c r="W137">
        <f>'C-MDP in China'!P138</f>
        <v>396857.54509035277</v>
      </c>
      <c r="X137">
        <f>'C-MDP in China'!Q138</f>
        <v>299586.95145519008</v>
      </c>
      <c r="Y137">
        <f>'C-MDP in China'!S138</f>
        <v>0.43016629888121899</v>
      </c>
      <c r="Z137">
        <f>'C-MDP in China'!T138</f>
        <v>5651014.4485837705</v>
      </c>
      <c r="AA137">
        <f>'C-MDP in China'!U138</f>
        <v>616423.18521532428</v>
      </c>
      <c r="AB137">
        <f>'C-MDP in China'!V138</f>
        <v>9.1674268329310173</v>
      </c>
    </row>
    <row r="138" spans="1:28">
      <c r="A138" s="15">
        <v>42404</v>
      </c>
      <c r="B138">
        <v>0.99561817180000001</v>
      </c>
      <c r="C138" s="153">
        <f t="shared" si="0"/>
        <v>0.72680126541400003</v>
      </c>
      <c r="D138" s="123">
        <f>年份汇总!$D$4</f>
        <v>0.73</v>
      </c>
      <c r="E138" s="144">
        <f t="shared" si="1"/>
        <v>0.72680126541400003</v>
      </c>
      <c r="F138" s="123">
        <f>VLOOKUP(D138,年份汇总!$D$4:$I$9,6,0)</f>
        <v>0.73</v>
      </c>
      <c r="G138">
        <f>VLOOKUP(A138,[1]Sheet1!$A$1:$F$2193,6)</f>
        <v>1.63229931228585</v>
      </c>
      <c r="H138">
        <f>'C-MDP in China'!C139</f>
        <v>749680.24519334733</v>
      </c>
      <c r="I138">
        <f>'C-MDP in China'!D139</f>
        <v>0.99561817180000001</v>
      </c>
      <c r="J138">
        <f>'C-MDP in China'!E139</f>
        <v>995618.17180000001</v>
      </c>
      <c r="K138">
        <v>1.2</v>
      </c>
      <c r="L138">
        <v>3.5</v>
      </c>
      <c r="M138">
        <f t="shared" si="2"/>
        <v>0.34285714285714286</v>
      </c>
      <c r="N138">
        <f>'C-MDP in China'!F139</f>
        <v>284462.33480000001</v>
      </c>
      <c r="O138">
        <f>'C-MDP in China'!G139</f>
        <v>8192515.2422400005</v>
      </c>
      <c r="P138">
        <f>'C-MDP in China'!H139</f>
        <v>1040449.43576448</v>
      </c>
      <c r="Q138">
        <f>'C-MDP in China'!I139</f>
        <v>897958.18851552007</v>
      </c>
      <c r="R138">
        <f>'C-MDP in China'!J139</f>
        <v>491550.91453439998</v>
      </c>
      <c r="S138">
        <f>'C-MDP in China'!K139</f>
        <v>491550.91453439998</v>
      </c>
      <c r="T138">
        <f>'C-MDP in China'!L139</f>
        <v>351107.79609600001</v>
      </c>
      <c r="U138">
        <f>'C-MDP in China'!M139</f>
        <v>245775.45726719999</v>
      </c>
      <c r="V138">
        <f>'C-MDP in China'!N139</f>
        <v>163292.14261187217</v>
      </c>
      <c r="W138">
        <f>'C-MDP in China'!P139</f>
        <v>409067.59987907216</v>
      </c>
      <c r="X138">
        <f>'C-MDP in China'!Q139</f>
        <v>340612.64531427517</v>
      </c>
      <c r="Y138">
        <f>'C-MDP in China'!S139</f>
        <v>0.45434389861297331</v>
      </c>
      <c r="Z138">
        <f>'C-MDP in China'!T139</f>
        <v>5824878.33723264</v>
      </c>
      <c r="AA138">
        <f>'C-MDP in China'!U139</f>
        <v>667196.93053801951</v>
      </c>
      <c r="AB138">
        <f>'C-MDP in China'!V139</f>
        <v>8.7303734034500557</v>
      </c>
    </row>
    <row r="139" spans="1:28">
      <c r="A139" s="15">
        <v>42407</v>
      </c>
      <c r="B139">
        <v>1.0527298309999999</v>
      </c>
      <c r="C139" s="153">
        <f t="shared" si="0"/>
        <v>0.76849277662999993</v>
      </c>
      <c r="D139" s="123">
        <f>年份汇总!$D$4</f>
        <v>0.73</v>
      </c>
      <c r="E139" s="144">
        <f t="shared" si="1"/>
        <v>0.76849277662999993</v>
      </c>
      <c r="F139" s="123">
        <f>VLOOKUP(D139,年份汇总!$D$4:$I$9,6,0)</f>
        <v>0.73</v>
      </c>
      <c r="G139">
        <f>VLOOKUP(A139,[1]Sheet1!$A$1:$F$2193,6)</f>
        <v>1.31426735239125</v>
      </c>
      <c r="H139">
        <f>'C-MDP in China'!C140</f>
        <v>638240.12495706591</v>
      </c>
      <c r="I139">
        <f>'C-MDP in China'!D140</f>
        <v>1.0527298309999999</v>
      </c>
      <c r="J139">
        <f>'C-MDP in China'!E140</f>
        <v>1052729.831</v>
      </c>
      <c r="K139">
        <v>1.2</v>
      </c>
      <c r="L139">
        <v>3.5</v>
      </c>
      <c r="M139">
        <f t="shared" si="2"/>
        <v>0.34285714285714286</v>
      </c>
      <c r="N139">
        <f>'C-MDP in China'!F140</f>
        <v>300779.95171428571</v>
      </c>
      <c r="O139">
        <f>'C-MDP in China'!G140</f>
        <v>8662462.6093714274</v>
      </c>
      <c r="P139">
        <f>'C-MDP in China'!H140</f>
        <v>1100132.7513901712</v>
      </c>
      <c r="Q139">
        <f>'C-MDP in China'!I140</f>
        <v>949467.77672003256</v>
      </c>
      <c r="R139">
        <f>'C-MDP in China'!J140</f>
        <v>519747.75656228565</v>
      </c>
      <c r="S139">
        <f>'C-MDP in China'!K140</f>
        <v>519747.75656228565</v>
      </c>
      <c r="T139">
        <f>'C-MDP in China'!L140</f>
        <v>371248.39754448977</v>
      </c>
      <c r="U139">
        <f>'C-MDP in China'!M140</f>
        <v>259873.87828114282</v>
      </c>
      <c r="V139">
        <f>'C-MDP in China'!N140</f>
        <v>172659.07208647841</v>
      </c>
      <c r="W139">
        <f>'C-MDP in China'!P140</f>
        <v>432532.95036762126</v>
      </c>
      <c r="X139">
        <f>'C-MDP in China'!Q140</f>
        <v>205707.17458944465</v>
      </c>
      <c r="Y139">
        <f>'C-MDP in China'!S140</f>
        <v>0.32230373263242024</v>
      </c>
      <c r="Z139">
        <f>'C-MDP in China'!T140</f>
        <v>6159010.9152630847</v>
      </c>
      <c r="AA139">
        <f>'C-MDP in China'!U140</f>
        <v>551025.31876240147</v>
      </c>
      <c r="AB139">
        <f>'C-MDP in China'!V140</f>
        <v>11.177364642873716</v>
      </c>
    </row>
    <row r="140" spans="1:28">
      <c r="A140" s="15">
        <v>42410</v>
      </c>
      <c r="B140">
        <v>1.1130963659999999</v>
      </c>
      <c r="C140" s="153">
        <f t="shared" si="0"/>
        <v>0.81256034717999992</v>
      </c>
      <c r="D140" s="123">
        <f>年份汇总!$D$4</f>
        <v>0.73</v>
      </c>
      <c r="E140" s="144">
        <f t="shared" si="1"/>
        <v>0.81256034717999992</v>
      </c>
      <c r="F140" s="123">
        <f>VLOOKUP(D140,年份汇总!$D$4:$I$9,6,0)</f>
        <v>0.73</v>
      </c>
      <c r="G140">
        <f>VLOOKUP(A140,[1]Sheet1!$A$1:$F$2193,6)</f>
        <v>1.3318202300465201</v>
      </c>
      <c r="H140">
        <f>'C-MDP in China'!C141</f>
        <v>683851.53632152919</v>
      </c>
      <c r="I140">
        <f>'C-MDP in China'!D141</f>
        <v>1.1130963659999999</v>
      </c>
      <c r="J140">
        <f>'C-MDP in China'!E141</f>
        <v>1113096.3659999999</v>
      </c>
      <c r="K140">
        <v>1.2</v>
      </c>
      <c r="L140">
        <v>3.5</v>
      </c>
      <c r="M140">
        <f t="shared" si="2"/>
        <v>0.34285714285714286</v>
      </c>
      <c r="N140">
        <f>'C-MDP in China'!F141</f>
        <v>318027.53314285714</v>
      </c>
      <c r="O140">
        <f>'C-MDP in China'!G141</f>
        <v>9159192.9545142855</v>
      </c>
      <c r="P140">
        <f>'C-MDP in China'!H141</f>
        <v>1163217.5052233143</v>
      </c>
      <c r="Q140">
        <f>'C-MDP in China'!I141</f>
        <v>1003912.9706215838</v>
      </c>
      <c r="R140">
        <f>'C-MDP in China'!J141</f>
        <v>549551.57727085706</v>
      </c>
      <c r="S140">
        <f>'C-MDP in China'!K141</f>
        <v>549551.57727085706</v>
      </c>
      <c r="T140">
        <f>'C-MDP in China'!L141</f>
        <v>392536.84090775508</v>
      </c>
      <c r="U140">
        <f>'C-MDP in China'!M141</f>
        <v>274775.78863542853</v>
      </c>
      <c r="V140">
        <f>'C-MDP in China'!N141</f>
        <v>182559.83637685209</v>
      </c>
      <c r="W140">
        <f>'C-MDP in China'!P141</f>
        <v>457335.62501228065</v>
      </c>
      <c r="X140">
        <f>'C-MDP in China'!Q141</f>
        <v>226515.91130924853</v>
      </c>
      <c r="Y140">
        <f>'C-MDP in China'!S141</f>
        <v>0.33123550840828508</v>
      </c>
      <c r="Z140">
        <f>'C-MDP in China'!T141</f>
        <v>6512186.1906596571</v>
      </c>
      <c r="AA140">
        <f>'C-MDP in China'!U141</f>
        <v>591635.58406295278</v>
      </c>
      <c r="AB140">
        <f>'C-MDP in China'!V141</f>
        <v>11.007090117768728</v>
      </c>
    </row>
    <row r="141" spans="1:28">
      <c r="A141" s="15">
        <v>42413</v>
      </c>
      <c r="B141">
        <v>1.209706714</v>
      </c>
      <c r="C141" s="153">
        <f t="shared" si="0"/>
        <v>0.88308590121999997</v>
      </c>
      <c r="D141" s="123">
        <f>年份汇总!$D$4</f>
        <v>0.73</v>
      </c>
      <c r="E141" s="144">
        <f t="shared" si="1"/>
        <v>0.88308590121999997</v>
      </c>
      <c r="F141" s="123">
        <f>VLOOKUP(D141,年份汇总!$D$4:$I$9,6,0)</f>
        <v>0.73</v>
      </c>
      <c r="G141">
        <f>VLOOKUP(A141,[1]Sheet1!$A$1:$F$2193,6)</f>
        <v>1.36744943101278</v>
      </c>
      <c r="H141">
        <f>'C-MDP in China'!C142</f>
        <v>763088.3451508315</v>
      </c>
      <c r="I141">
        <f>'C-MDP in China'!D142</f>
        <v>1.209706714</v>
      </c>
      <c r="J141">
        <f>'C-MDP in China'!E142</f>
        <v>1209706.7139999999</v>
      </c>
      <c r="K141">
        <v>1.2</v>
      </c>
      <c r="L141">
        <v>3.5</v>
      </c>
      <c r="M141">
        <f t="shared" si="2"/>
        <v>0.34285714285714286</v>
      </c>
      <c r="N141">
        <f>'C-MDP in China'!F142</f>
        <v>345630.48971428571</v>
      </c>
      <c r="O141">
        <f>'C-MDP in China'!G142</f>
        <v>9954158.1037714276</v>
      </c>
      <c r="P141">
        <f>'C-MDP in China'!H142</f>
        <v>1264178.0791789712</v>
      </c>
      <c r="Q141">
        <f>'C-MDP in China'!I142</f>
        <v>1091046.8293026611</v>
      </c>
      <c r="R141">
        <f>'C-MDP in China'!J142</f>
        <v>597249.48622628569</v>
      </c>
      <c r="S141">
        <f>'C-MDP in China'!K142</f>
        <v>597249.48622628569</v>
      </c>
      <c r="T141">
        <f>'C-MDP in China'!L142</f>
        <v>426606.77587591833</v>
      </c>
      <c r="U141">
        <f>'C-MDP in China'!M142</f>
        <v>298624.74311314285</v>
      </c>
      <c r="V141">
        <f>'C-MDP in China'!N142</f>
        <v>198404.97778771783</v>
      </c>
      <c r="W141">
        <f>'C-MDP in China'!P142</f>
        <v>497029.72090086067</v>
      </c>
      <c r="X141">
        <f>'C-MDP in China'!Q142</f>
        <v>266058.62424997083</v>
      </c>
      <c r="Y141">
        <f>'C-MDP in China'!S142</f>
        <v>0.34866031690915406</v>
      </c>
      <c r="Z141">
        <f>'C-MDP in China'!T142</f>
        <v>7077406.4117814843</v>
      </c>
      <c r="AA141">
        <f>'C-MDP in China'!U142</f>
        <v>662868.57982540643</v>
      </c>
      <c r="AB141">
        <f>'C-MDP in China'!V142</f>
        <v>10.67693752153045</v>
      </c>
    </row>
    <row r="142" spans="1:28">
      <c r="A142" s="15">
        <v>42416</v>
      </c>
      <c r="B142">
        <v>1.210727404</v>
      </c>
      <c r="C142" s="153">
        <f t="shared" si="0"/>
        <v>0.88383100492</v>
      </c>
      <c r="D142" s="123">
        <f>年份汇总!$D$4</f>
        <v>0.73</v>
      </c>
      <c r="E142" s="144">
        <f t="shared" si="1"/>
        <v>0.88383100492</v>
      </c>
      <c r="F142" s="123">
        <f>VLOOKUP(D142,年份汇总!$D$4:$I$9,6,0)</f>
        <v>0.73</v>
      </c>
      <c r="G142">
        <f>VLOOKUP(A142,[1]Sheet1!$A$1:$F$2193,6)</f>
        <v>1.4219924683392</v>
      </c>
      <c r="H142">
        <f>'C-MDP in China'!C143</f>
        <v>794194.95368655096</v>
      </c>
      <c r="I142">
        <f>'C-MDP in China'!D143</f>
        <v>1.210727404</v>
      </c>
      <c r="J142">
        <f>'C-MDP in China'!E143</f>
        <v>1210727.4040000001</v>
      </c>
      <c r="K142">
        <v>1.2</v>
      </c>
      <c r="L142">
        <v>3.5</v>
      </c>
      <c r="M142">
        <f t="shared" si="2"/>
        <v>0.34285714285714286</v>
      </c>
      <c r="N142">
        <f>'C-MDP in China'!F143</f>
        <v>345922.11542857147</v>
      </c>
      <c r="O142">
        <f>'C-MDP in China'!G143</f>
        <v>9962556.9243428577</v>
      </c>
      <c r="P142">
        <f>'C-MDP in China'!H143</f>
        <v>1265244.729391543</v>
      </c>
      <c r="Q142">
        <f>'C-MDP in China'!I143</f>
        <v>1091967.4000288653</v>
      </c>
      <c r="R142">
        <f>'C-MDP in China'!J143</f>
        <v>597753.41546057141</v>
      </c>
      <c r="S142">
        <f>'C-MDP in China'!K143</f>
        <v>597753.41546057141</v>
      </c>
      <c r="T142">
        <f>'C-MDP in China'!L143</f>
        <v>426966.72532897961</v>
      </c>
      <c r="U142">
        <f>'C-MDP in China'!M143</f>
        <v>298876.70773028571</v>
      </c>
      <c r="V142">
        <f>'C-MDP in China'!N143</f>
        <v>198572.38198117606</v>
      </c>
      <c r="W142">
        <f>'C-MDP in China'!P143</f>
        <v>497449.0897114618</v>
      </c>
      <c r="X142">
        <f>'C-MDP in China'!Q143</f>
        <v>296745.86397508916</v>
      </c>
      <c r="Y142">
        <f>'C-MDP in China'!S143</f>
        <v>0.37364360299399157</v>
      </c>
      <c r="Z142">
        <f>'C-MDP in China'!T143</f>
        <v>7083377.9732077718</v>
      </c>
      <c r="AA142">
        <f>'C-MDP in China'!U143</f>
        <v>693890.62793744134</v>
      </c>
      <c r="AB142">
        <f>'C-MDP in China'!V143</f>
        <v>10.208205281951702</v>
      </c>
    </row>
    <row r="143" spans="1:28">
      <c r="A143" s="15">
        <v>42419</v>
      </c>
      <c r="B143">
        <v>1.147274235</v>
      </c>
      <c r="C143" s="153">
        <f t="shared" si="0"/>
        <v>0.83751019154999995</v>
      </c>
      <c r="D143" s="123">
        <f>年份汇总!$D$4</f>
        <v>0.73</v>
      </c>
      <c r="E143" s="144">
        <f t="shared" si="1"/>
        <v>0.83751019154999995</v>
      </c>
      <c r="F143" s="123">
        <f>VLOOKUP(D143,年份汇总!$D$4:$I$9,6,0)</f>
        <v>0.73</v>
      </c>
      <c r="G143">
        <f>VLOOKUP(A143,[1]Sheet1!$A$1:$F$2193,6)</f>
        <v>1.2943857119325399</v>
      </c>
      <c r="H143">
        <f>'C-MDP in China'!C144</f>
        <v>685037.59361876221</v>
      </c>
      <c r="I143">
        <f>'C-MDP in China'!D144</f>
        <v>1.147274235</v>
      </c>
      <c r="J143">
        <f>'C-MDP in China'!E144</f>
        <v>1147274.2350000001</v>
      </c>
      <c r="K143">
        <v>1.2</v>
      </c>
      <c r="L143">
        <v>3.5</v>
      </c>
      <c r="M143">
        <f t="shared" si="2"/>
        <v>0.34285714285714286</v>
      </c>
      <c r="N143">
        <f>'C-MDP in China'!F144</f>
        <v>327792.6385714286</v>
      </c>
      <c r="O143">
        <f>'C-MDP in China'!G144</f>
        <v>9440427.990857143</v>
      </c>
      <c r="P143">
        <f>'C-MDP in China'!H144</f>
        <v>1198934.3548388572</v>
      </c>
      <c r="Q143">
        <f>'C-MDP in China'!I144</f>
        <v>1034738.339426449</v>
      </c>
      <c r="R143">
        <f>'C-MDP in China'!J144</f>
        <v>566425.67945142859</v>
      </c>
      <c r="S143">
        <f>'C-MDP in China'!K144</f>
        <v>566425.67945142859</v>
      </c>
      <c r="T143">
        <f>'C-MDP in China'!L144</f>
        <v>404589.77103673469</v>
      </c>
      <c r="U143">
        <f>'C-MDP in China'!M144</f>
        <v>283212.83972571429</v>
      </c>
      <c r="V143">
        <f>'C-MDP in China'!N144</f>
        <v>188165.37634889572</v>
      </c>
      <c r="W143">
        <f>'C-MDP in China'!P144</f>
        <v>471378.21607461001</v>
      </c>
      <c r="X143">
        <f>'C-MDP in China'!Q144</f>
        <v>213659.3775441522</v>
      </c>
      <c r="Y143">
        <f>'C-MDP in China'!S144</f>
        <v>0.31189438292792165</v>
      </c>
      <c r="Z143">
        <f>'C-MDP in China'!T144</f>
        <v>6712144.3014994282</v>
      </c>
      <c r="AA143">
        <f>'C-MDP in China'!U144</f>
        <v>589990.13024194364</v>
      </c>
      <c r="AB143">
        <f>'C-MDP in China'!V144</f>
        <v>11.376706079382899</v>
      </c>
    </row>
    <row r="144" spans="1:28">
      <c r="A144" s="15">
        <v>42422</v>
      </c>
      <c r="B144">
        <v>1.1605063449999999</v>
      </c>
      <c r="C144" s="153">
        <f t="shared" si="0"/>
        <v>0.84716963184999994</v>
      </c>
      <c r="D144" s="123">
        <f>年份汇总!$D$4</f>
        <v>0.73</v>
      </c>
      <c r="E144" s="144">
        <f t="shared" si="1"/>
        <v>0.84716963184999994</v>
      </c>
      <c r="F144" s="123">
        <f>VLOOKUP(D144,年份汇总!$D$4:$I$9,6,0)</f>
        <v>0.73</v>
      </c>
      <c r="G144">
        <f>VLOOKUP(A144,[1]Sheet1!$A$1:$F$2193,6)</f>
        <v>1.34655610969479</v>
      </c>
      <c r="H144">
        <f>'C-MDP in China'!C145</f>
        <v>720867.47121364623</v>
      </c>
      <c r="I144">
        <f>'C-MDP in China'!D145</f>
        <v>1.1605063449999999</v>
      </c>
      <c r="J144">
        <f>'C-MDP in China'!E145</f>
        <v>1160506.345</v>
      </c>
      <c r="K144">
        <v>1.2</v>
      </c>
      <c r="L144">
        <v>3.5</v>
      </c>
      <c r="M144">
        <f t="shared" si="2"/>
        <v>0.34285714285714286</v>
      </c>
      <c r="N144">
        <f>'C-MDP in China'!F145</f>
        <v>331573.2414285714</v>
      </c>
      <c r="O144">
        <f>'C-MDP in China'!G145</f>
        <v>9549309.3531428557</v>
      </c>
      <c r="P144">
        <f>'C-MDP in China'!H145</f>
        <v>1212762.2878491427</v>
      </c>
      <c r="Q144">
        <f>'C-MDP in China'!I145</f>
        <v>1046672.5144569795</v>
      </c>
      <c r="R144">
        <f>'C-MDP in China'!J145</f>
        <v>572958.56118857127</v>
      </c>
      <c r="S144">
        <f>'C-MDP in China'!K145</f>
        <v>572958.56118857127</v>
      </c>
      <c r="T144">
        <f>'C-MDP in China'!L145</f>
        <v>409256.1151346938</v>
      </c>
      <c r="U144">
        <f>'C-MDP in China'!M145</f>
        <v>286479.28059428564</v>
      </c>
      <c r="V144">
        <f>'C-MDP in China'!N145</f>
        <v>190335.58542540303</v>
      </c>
      <c r="W144">
        <f>'C-MDP in China'!P145</f>
        <v>476814.86601968866</v>
      </c>
      <c r="X144">
        <f>'C-MDP in China'!Q145</f>
        <v>244052.60519395757</v>
      </c>
      <c r="Y144">
        <f>'C-MDP in China'!S145</f>
        <v>0.33855405457964793</v>
      </c>
      <c r="Z144">
        <f>'C-MDP in China'!T145</f>
        <v>6789558.9500845699</v>
      </c>
      <c r="AA144">
        <f>'C-MDP in China'!U145</f>
        <v>624723.77604476362</v>
      </c>
      <c r="AB144">
        <f>'C-MDP in China'!V145</f>
        <v>10.868097566368395</v>
      </c>
    </row>
    <row r="145" spans="1:28">
      <c r="A145" s="15">
        <v>42425</v>
      </c>
      <c r="B145">
        <v>1.1262892849999999</v>
      </c>
      <c r="C145" s="153">
        <f t="shared" si="0"/>
        <v>0.82219117804999997</v>
      </c>
      <c r="D145" s="123">
        <f>年份汇总!$D$4</f>
        <v>0.73</v>
      </c>
      <c r="E145" s="144">
        <f t="shared" si="1"/>
        <v>0.82219117804999997</v>
      </c>
      <c r="F145" s="123">
        <f>VLOOKUP(D145,年份汇总!$D$4:$I$9,6,0)</f>
        <v>0.73</v>
      </c>
      <c r="G145">
        <f>VLOOKUP(A145,[1]Sheet1!$A$1:$F$2193,6)</f>
        <v>1.3059210298339801</v>
      </c>
      <c r="H145">
        <f>'C-MDP in China'!C146</f>
        <v>678500.73528260714</v>
      </c>
      <c r="I145">
        <f>'C-MDP in China'!D146</f>
        <v>1.1262892849999999</v>
      </c>
      <c r="J145">
        <f>'C-MDP in China'!E146</f>
        <v>1126289.2849999999</v>
      </c>
      <c r="K145">
        <v>1.2</v>
      </c>
      <c r="L145">
        <v>3.5</v>
      </c>
      <c r="M145">
        <f t="shared" si="2"/>
        <v>0.34285714285714286</v>
      </c>
      <c r="N145">
        <f>'C-MDP in China'!F146</f>
        <v>321796.93857142853</v>
      </c>
      <c r="O145">
        <f>'C-MDP in China'!G146</f>
        <v>9267751.8308571409</v>
      </c>
      <c r="P145">
        <f>'C-MDP in China'!H146</f>
        <v>1177004.4825188569</v>
      </c>
      <c r="Q145">
        <f>'C-MDP in China'!I146</f>
        <v>1015811.7988893059</v>
      </c>
      <c r="R145">
        <f>'C-MDP in China'!J146</f>
        <v>556065.10985142842</v>
      </c>
      <c r="S145">
        <f>'C-MDP in China'!K146</f>
        <v>556065.10985142842</v>
      </c>
      <c r="T145">
        <f>'C-MDP in China'!L146</f>
        <v>397189.36417959176</v>
      </c>
      <c r="U145">
        <f>'C-MDP in China'!M146</f>
        <v>278032.55492571421</v>
      </c>
      <c r="V145">
        <f>'C-MDP in China'!N146</f>
        <v>184723.61770571242</v>
      </c>
      <c r="W145">
        <f>'C-MDP in China'!P146</f>
        <v>462756.1726314266</v>
      </c>
      <c r="X145">
        <f>'C-MDP in China'!Q146</f>
        <v>215744.56265118055</v>
      </c>
      <c r="Y145">
        <f>'C-MDP in China'!S146</f>
        <v>0.31797248172666936</v>
      </c>
      <c r="Z145">
        <f>'C-MDP in China'!T146</f>
        <v>6589371.5517394273</v>
      </c>
      <c r="AA145">
        <f>'C-MDP in China'!U146</f>
        <v>585191.79806260543</v>
      </c>
      <c r="AB145">
        <f>'C-MDP in China'!V146</f>
        <v>11.260191228849859</v>
      </c>
    </row>
    <row r="146" spans="1:28">
      <c r="A146" s="15">
        <v>42428</v>
      </c>
      <c r="B146">
        <v>1.1227165969999999</v>
      </c>
      <c r="C146" s="153">
        <f t="shared" si="0"/>
        <v>0.81958311580999987</v>
      </c>
      <c r="D146" s="123">
        <f>年份汇总!$D$4</f>
        <v>0.73</v>
      </c>
      <c r="E146" s="144">
        <f t="shared" si="1"/>
        <v>0.81958311580999987</v>
      </c>
      <c r="F146" s="123">
        <f>VLOOKUP(D146,年份汇总!$D$4:$I$9,6,0)</f>
        <v>0.73</v>
      </c>
      <c r="G146">
        <f>VLOOKUP(A146,[1]Sheet1!$A$1:$F$2193,6)</f>
        <v>1.33348274940649</v>
      </c>
      <c r="H146">
        <f>'C-MDP in China'!C147</f>
        <v>690622.9388819983</v>
      </c>
      <c r="I146">
        <f>'C-MDP in China'!D147</f>
        <v>1.1227165969999999</v>
      </c>
      <c r="J146">
        <f>'C-MDP in China'!E147</f>
        <v>1122716.5969999998</v>
      </c>
      <c r="K146">
        <v>1.2</v>
      </c>
      <c r="L146">
        <v>3.5</v>
      </c>
      <c r="M146">
        <f t="shared" si="2"/>
        <v>0.34285714285714286</v>
      </c>
      <c r="N146">
        <f>'C-MDP in China'!F147</f>
        <v>320776.17057142855</v>
      </c>
      <c r="O146">
        <f>'C-MDP in China'!G147</f>
        <v>9238353.7124571409</v>
      </c>
      <c r="P146">
        <f>'C-MDP in China'!H147</f>
        <v>1173270.9214820568</v>
      </c>
      <c r="Q146">
        <f>'C-MDP in China'!I147</f>
        <v>1012589.5551261059</v>
      </c>
      <c r="R146">
        <f>'C-MDP in China'!J147</f>
        <v>554301.22274742846</v>
      </c>
      <c r="S146">
        <f>'C-MDP in China'!K147</f>
        <v>554301.22274742846</v>
      </c>
      <c r="T146">
        <f>'C-MDP in China'!L147</f>
        <v>395929.44481959176</v>
      </c>
      <c r="U146">
        <f>'C-MDP in China'!M147</f>
        <v>277150.61137371423</v>
      </c>
      <c r="V146">
        <f>'C-MDP in China'!N147</f>
        <v>184137.6582536576</v>
      </c>
      <c r="W146">
        <f>'C-MDP in China'!P147</f>
        <v>461288.2696273718</v>
      </c>
      <c r="X146">
        <f>'C-MDP in China'!Q147</f>
        <v>229334.6692546265</v>
      </c>
      <c r="Y146">
        <f>'C-MDP in China'!S147</f>
        <v>0.33206929040885974</v>
      </c>
      <c r="Z146">
        <f>'C-MDP in China'!T147</f>
        <v>6568469.4895570269</v>
      </c>
      <c r="AA146">
        <f>'C-MDP in China'!U147</f>
        <v>597609.98576194176</v>
      </c>
      <c r="AB146">
        <f>'C-MDP in China'!V147</f>
        <v>10.991231147488858</v>
      </c>
    </row>
    <row r="147" spans="1:28">
      <c r="A147" s="15">
        <v>42431</v>
      </c>
      <c r="B147">
        <v>1.1238776269999999</v>
      </c>
      <c r="C147" s="153">
        <f t="shared" si="0"/>
        <v>0.82043066770999995</v>
      </c>
      <c r="D147" s="123">
        <f>年份汇总!$D$4</f>
        <v>0.73</v>
      </c>
      <c r="E147" s="144">
        <f t="shared" si="1"/>
        <v>0.82043066770999995</v>
      </c>
      <c r="F147" s="123">
        <f>VLOOKUP(D147,年份汇总!$D$4:$I$9,6,0)</f>
        <v>0.73</v>
      </c>
      <c r="G147">
        <f>VLOOKUP(A147,[1]Sheet1!$A$1:$F$2193,6)</f>
        <v>1.3042291832084401</v>
      </c>
      <c r="H147">
        <f>'C-MDP in China'!C148</f>
        <v>685258.69476085028</v>
      </c>
      <c r="I147">
        <f>'C-MDP in China'!D148</f>
        <v>1.1238776269999999</v>
      </c>
      <c r="J147">
        <f>'C-MDP in China'!E148</f>
        <v>1123877.6269999999</v>
      </c>
      <c r="K147">
        <v>1.2</v>
      </c>
      <c r="L147">
        <v>3.5</v>
      </c>
      <c r="M147">
        <f t="shared" si="2"/>
        <v>0.34285714285714286</v>
      </c>
      <c r="N147">
        <f>'C-MDP in China'!F148</f>
        <v>321107.89342857141</v>
      </c>
      <c r="O147">
        <f>'C-MDP in China'!G148</f>
        <v>9247907.3307428565</v>
      </c>
      <c r="P147">
        <f>'C-MDP in China'!H148</f>
        <v>1174484.2310043429</v>
      </c>
      <c r="Q147">
        <f>'C-MDP in China'!I148</f>
        <v>1013636.699930351</v>
      </c>
      <c r="R147">
        <f>'C-MDP in China'!J148</f>
        <v>554874.4398445714</v>
      </c>
      <c r="S147">
        <f>'C-MDP in China'!K148</f>
        <v>554874.4398445714</v>
      </c>
      <c r="T147">
        <f>'C-MDP in China'!L148</f>
        <v>396338.88560326525</v>
      </c>
      <c r="U147">
        <f>'C-MDP in China'!M148</f>
        <v>277437.2199222857</v>
      </c>
      <c r="V147">
        <f>'C-MDP in China'!N148</f>
        <v>184328.0797241636</v>
      </c>
      <c r="W147">
        <f>'C-MDP in China'!P148</f>
        <v>461765.29964644928</v>
      </c>
      <c r="X147">
        <f>'C-MDP in China'!Q148</f>
        <v>223493.39511440101</v>
      </c>
      <c r="Y147">
        <f>'C-MDP in China'!S148</f>
        <v>0.32614455945341692</v>
      </c>
      <c r="Z147">
        <f>'C-MDP in China'!T148</f>
        <v>6575262.1121581709</v>
      </c>
      <c r="AA147">
        <f>'C-MDP in China'!U148</f>
        <v>592149.55456272827</v>
      </c>
      <c r="AB147">
        <f>'C-MDP in China'!V148</f>
        <v>11.104056503113746</v>
      </c>
    </row>
    <row r="148" spans="1:28">
      <c r="A148" s="15">
        <v>42434</v>
      </c>
      <c r="B148">
        <v>1.141293087</v>
      </c>
      <c r="C148" s="153">
        <f t="shared" si="0"/>
        <v>0.83314395350999992</v>
      </c>
      <c r="D148" s="123">
        <f>年份汇总!$D$4</f>
        <v>0.73</v>
      </c>
      <c r="E148" s="144">
        <f t="shared" si="1"/>
        <v>0.83314395350999992</v>
      </c>
      <c r="F148" s="123">
        <f>VLOOKUP(D148,年份汇总!$D$4:$I$9,6,0)</f>
        <v>0.73</v>
      </c>
      <c r="G148">
        <f>VLOOKUP(A148,[1]Sheet1!$A$1:$F$2193,6)</f>
        <v>1.2715766763244001</v>
      </c>
      <c r="H148">
        <f>'C-MDP in China'!C149</f>
        <v>678455.48085565423</v>
      </c>
      <c r="I148">
        <f>'C-MDP in China'!D149</f>
        <v>1.141293087</v>
      </c>
      <c r="J148">
        <f>'C-MDP in China'!E149</f>
        <v>1141293.0870000001</v>
      </c>
      <c r="K148">
        <v>1.2</v>
      </c>
      <c r="L148">
        <v>3.5</v>
      </c>
      <c r="M148">
        <f t="shared" si="2"/>
        <v>0.34285714285714286</v>
      </c>
      <c r="N148">
        <f>'C-MDP in China'!F149</f>
        <v>326083.73914285714</v>
      </c>
      <c r="O148">
        <f>'C-MDP in China'!G149</f>
        <v>9391211.687314285</v>
      </c>
      <c r="P148">
        <f>'C-MDP in China'!H149</f>
        <v>1192683.8842889143</v>
      </c>
      <c r="Q148">
        <f>'C-MDP in China'!I149</f>
        <v>1029343.8810131265</v>
      </c>
      <c r="R148">
        <f>'C-MDP in China'!J149</f>
        <v>563472.70123885712</v>
      </c>
      <c r="S148">
        <f>'C-MDP in China'!K149</f>
        <v>563472.70123885712</v>
      </c>
      <c r="T148">
        <f>'C-MDP in China'!L149</f>
        <v>402480.50088489795</v>
      </c>
      <c r="U148">
        <f>'C-MDP in China'!M149</f>
        <v>281736.35061942856</v>
      </c>
      <c r="V148">
        <f>'C-MDP in China'!N149</f>
        <v>187184.40342186188</v>
      </c>
      <c r="W148">
        <f>'C-MDP in China'!P149</f>
        <v>468920.75404129043</v>
      </c>
      <c r="X148">
        <f>'C-MDP in China'!Q149</f>
        <v>209534.72681436379</v>
      </c>
      <c r="Y148">
        <f>'C-MDP in China'!S149</f>
        <v>0.30884079018729843</v>
      </c>
      <c r="Z148">
        <f>'C-MDP in China'!T149</f>
        <v>6677151.5096804565</v>
      </c>
      <c r="AA148">
        <f>'C-MDP in China'!U149</f>
        <v>583903.53365808749</v>
      </c>
      <c r="AB148">
        <f>'C-MDP in China'!V149</f>
        <v>11.435367530401608</v>
      </c>
    </row>
    <row r="149" spans="1:28">
      <c r="A149" s="15">
        <v>42437</v>
      </c>
      <c r="B149">
        <v>1.159514559</v>
      </c>
      <c r="C149" s="153">
        <f t="shared" si="0"/>
        <v>0.84644562807000001</v>
      </c>
      <c r="D149" s="123">
        <f>年份汇总!$D$4</f>
        <v>0.73</v>
      </c>
      <c r="E149" s="144">
        <f t="shared" si="1"/>
        <v>0.84644562807000001</v>
      </c>
      <c r="F149" s="123">
        <f>VLOOKUP(D149,年份汇总!$D$4:$I$9,6,0)</f>
        <v>0.73</v>
      </c>
      <c r="G149">
        <f>VLOOKUP(A149,[1]Sheet1!$A$1:$F$2193,6)</f>
        <v>1.3141138794667899</v>
      </c>
      <c r="H149">
        <f>'C-MDP in China'!C150</f>
        <v>712345.72701152135</v>
      </c>
      <c r="I149">
        <f>'C-MDP in China'!D150</f>
        <v>1.159514559</v>
      </c>
      <c r="J149">
        <f>'C-MDP in China'!E150</f>
        <v>1159514.5589999999</v>
      </c>
      <c r="K149">
        <v>1.2</v>
      </c>
      <c r="L149">
        <v>3.5</v>
      </c>
      <c r="M149">
        <f t="shared" si="2"/>
        <v>0.34285714285714286</v>
      </c>
      <c r="N149">
        <f>'C-MDP in China'!F150</f>
        <v>331289.87399999995</v>
      </c>
      <c r="O149">
        <f>'C-MDP in China'!G150</f>
        <v>9541148.371199999</v>
      </c>
      <c r="P149">
        <f>'C-MDP in China'!H150</f>
        <v>1211725.8431423998</v>
      </c>
      <c r="Q149">
        <f>'C-MDP in China'!I150</f>
        <v>1045778.0125433143</v>
      </c>
      <c r="R149">
        <f>'C-MDP in China'!J150</f>
        <v>572468.90227199986</v>
      </c>
      <c r="S149">
        <f>'C-MDP in China'!K150</f>
        <v>572468.90227199986</v>
      </c>
      <c r="T149">
        <f>'C-MDP in China'!L150</f>
        <v>408906.35876571422</v>
      </c>
      <c r="U149">
        <f>'C-MDP in China'!M150</f>
        <v>286234.45113599993</v>
      </c>
      <c r="V149">
        <f>'C-MDP in China'!N150</f>
        <v>190172.92180039137</v>
      </c>
      <c r="W149">
        <f>'C-MDP in China'!P150</f>
        <v>476407.37293639127</v>
      </c>
      <c r="X149">
        <f>'C-MDP in China'!Q150</f>
        <v>235938.35407513008</v>
      </c>
      <c r="Y149">
        <f>'C-MDP in China'!S150</f>
        <v>0.33121326503207066</v>
      </c>
      <c r="Z149">
        <f>'C-MDP in China'!T150</f>
        <v>6783756.491923199</v>
      </c>
      <c r="AA149">
        <f>'C-MDP in China'!U150</f>
        <v>616284.19767591287</v>
      </c>
      <c r="AB149">
        <f>'C-MDP in China'!V150</f>
        <v>11.00751328284194</v>
      </c>
    </row>
    <row r="150" spans="1:28">
      <c r="A150" s="15">
        <v>42440</v>
      </c>
      <c r="B150">
        <v>1.182661475</v>
      </c>
      <c r="C150" s="153">
        <f t="shared" si="0"/>
        <v>0.86334287674999999</v>
      </c>
      <c r="D150" s="123">
        <f>年份汇总!$D$4</f>
        <v>0.73</v>
      </c>
      <c r="E150" s="144">
        <f t="shared" si="1"/>
        <v>0.86334287674999999</v>
      </c>
      <c r="F150" s="123">
        <f>VLOOKUP(D150,年份汇总!$D$4:$I$9,6,0)</f>
        <v>0.73</v>
      </c>
      <c r="G150">
        <f>VLOOKUP(A150,[1]Sheet1!$A$1:$F$2193,6)</f>
        <v>1.33862038754584</v>
      </c>
      <c r="H150">
        <f>'C-MDP in China'!C151</f>
        <v>740115.50123501639</v>
      </c>
      <c r="I150">
        <f>'C-MDP in China'!D151</f>
        <v>1.182661475</v>
      </c>
      <c r="J150">
        <f>'C-MDP in China'!E151</f>
        <v>1182661.4749999999</v>
      </c>
      <c r="K150">
        <v>1.2</v>
      </c>
      <c r="L150">
        <v>3.5</v>
      </c>
      <c r="M150">
        <f t="shared" si="2"/>
        <v>0.34285714285714286</v>
      </c>
      <c r="N150">
        <f>'C-MDP in China'!F151</f>
        <v>337903.27857142856</v>
      </c>
      <c r="O150">
        <f>'C-MDP in China'!G151</f>
        <v>9731614.4228571411</v>
      </c>
      <c r="P150">
        <f>'C-MDP in China'!H151</f>
        <v>1235915.031702857</v>
      </c>
      <c r="Q150">
        <f>'C-MDP in China'!I151</f>
        <v>1066654.4522767346</v>
      </c>
      <c r="R150">
        <f>'C-MDP in China'!J151</f>
        <v>583896.86537142843</v>
      </c>
      <c r="S150">
        <f>'C-MDP in China'!K151</f>
        <v>583896.86537142843</v>
      </c>
      <c r="T150">
        <f>'C-MDP in China'!L151</f>
        <v>417069.18955102033</v>
      </c>
      <c r="U150">
        <f>'C-MDP in China'!M151</f>
        <v>291948.43268571422</v>
      </c>
      <c r="V150">
        <f>'C-MDP in China'!N151</f>
        <v>193969.26623800205</v>
      </c>
      <c r="W150">
        <f>'C-MDP in China'!P151</f>
        <v>485917.69892371626</v>
      </c>
      <c r="X150">
        <f>'C-MDP in China'!Q151</f>
        <v>254197.80231130013</v>
      </c>
      <c r="Y150">
        <f>'C-MDP in China'!S151</f>
        <v>0.34345693596084015</v>
      </c>
      <c r="Z150">
        <f>'C-MDP in China'!T151</f>
        <v>6919177.8546514269</v>
      </c>
      <c r="AA150">
        <f>'C-MDP in China'!U151</f>
        <v>642136.33478730428</v>
      </c>
      <c r="AB150">
        <f>'C-MDP in China'!V151</f>
        <v>10.775247373197276</v>
      </c>
    </row>
    <row r="151" spans="1:28">
      <c r="A151" s="15">
        <v>42443</v>
      </c>
      <c r="B151">
        <v>1.1948196390000001</v>
      </c>
      <c r="C151" s="153">
        <f t="shared" si="0"/>
        <v>0.87221833647000002</v>
      </c>
      <c r="D151" s="123">
        <f>年份汇总!$D$4</f>
        <v>0.73</v>
      </c>
      <c r="E151" s="144">
        <f t="shared" si="1"/>
        <v>0.87221833647000002</v>
      </c>
      <c r="F151" s="123">
        <f>VLOOKUP(D151,年份汇总!$D$4:$I$9,6,0)</f>
        <v>0.73</v>
      </c>
      <c r="G151">
        <f>VLOOKUP(A151,[1]Sheet1!$A$1:$F$2193,6)</f>
        <v>1.32195469228482</v>
      </c>
      <c r="H151">
        <f>'C-MDP in China'!C152</f>
        <v>738415.047688224</v>
      </c>
      <c r="I151">
        <f>'C-MDP in China'!D152</f>
        <v>1.1948196390000001</v>
      </c>
      <c r="J151">
        <f>'C-MDP in China'!E152</f>
        <v>1194819.6390000002</v>
      </c>
      <c r="K151">
        <v>1.2</v>
      </c>
      <c r="L151">
        <v>3.5</v>
      </c>
      <c r="M151">
        <f t="shared" si="2"/>
        <v>0.34285714285714286</v>
      </c>
      <c r="N151">
        <f>'C-MDP in China'!F152</f>
        <v>341377.03971428575</v>
      </c>
      <c r="O151">
        <f>'C-MDP in China'!G152</f>
        <v>9831658.7437714301</v>
      </c>
      <c r="P151">
        <f>'C-MDP in China'!H152</f>
        <v>1248620.6604589717</v>
      </c>
      <c r="Q151">
        <f>'C-MDP in China'!I152</f>
        <v>1077620.0244512327</v>
      </c>
      <c r="R151">
        <f>'C-MDP in China'!J152</f>
        <v>589899.52462628577</v>
      </c>
      <c r="S151">
        <f>'C-MDP in China'!K152</f>
        <v>589899.52462628577</v>
      </c>
      <c r="T151">
        <f>'C-MDP in China'!L152</f>
        <v>421356.80330448988</v>
      </c>
      <c r="U151">
        <f>'C-MDP in China'!M152</f>
        <v>294949.76231314288</v>
      </c>
      <c r="V151">
        <f>'C-MDP in China'!N152</f>
        <v>195963.3365613643</v>
      </c>
      <c r="W151">
        <f>'C-MDP in China'!P152</f>
        <v>490913.09887450718</v>
      </c>
      <c r="X151">
        <f>'C-MDP in China'!Q152</f>
        <v>247501.94881371682</v>
      </c>
      <c r="Y151">
        <f>'C-MDP in China'!S152</f>
        <v>0.33517999069571763</v>
      </c>
      <c r="Z151">
        <f>'C-MDP in China'!T152</f>
        <v>6990309.3668214865</v>
      </c>
      <c r="AA151">
        <f>'C-MDP in China'!U152</f>
        <v>639428.62193644536</v>
      </c>
      <c r="AB151">
        <f>'C-MDP in China'!V152</f>
        <v>10.932118342860594</v>
      </c>
    </row>
    <row r="152" spans="1:28">
      <c r="A152" s="15">
        <v>42446</v>
      </c>
      <c r="B152">
        <v>1.2015700330000001</v>
      </c>
      <c r="C152" s="153">
        <f t="shared" si="0"/>
        <v>0.87714612409000003</v>
      </c>
      <c r="D152" s="123">
        <f>年份汇总!$D$4</f>
        <v>0.73</v>
      </c>
      <c r="E152" s="144">
        <f t="shared" si="1"/>
        <v>0.87714612409000003</v>
      </c>
      <c r="F152" s="123">
        <f>VLOOKUP(D152,年份汇总!$D$4:$I$9,6,0)</f>
        <v>0.73</v>
      </c>
      <c r="G152">
        <f>VLOOKUP(A152,[1]Sheet1!$A$1:$F$2193,6)</f>
        <v>1.33522376013073</v>
      </c>
      <c r="H152">
        <f>'C-MDP in China'!C153</f>
        <v>750040.57089184609</v>
      </c>
      <c r="I152">
        <f>'C-MDP in China'!D153</f>
        <v>1.2015700330000001</v>
      </c>
      <c r="J152">
        <f>'C-MDP in China'!E153</f>
        <v>1201570.0330000001</v>
      </c>
      <c r="K152">
        <v>1.2</v>
      </c>
      <c r="L152">
        <v>3.5</v>
      </c>
      <c r="M152">
        <f t="shared" si="2"/>
        <v>0.34285714285714286</v>
      </c>
      <c r="N152">
        <f>'C-MDP in China'!F153</f>
        <v>343305.7237142857</v>
      </c>
      <c r="O152">
        <f>'C-MDP in China'!G153</f>
        <v>9887204.8429714292</v>
      </c>
      <c r="P152">
        <f>'C-MDP in China'!H153</f>
        <v>1255675.0150573715</v>
      </c>
      <c r="Q152">
        <f>'C-MDP in China'!I153</f>
        <v>1083708.2736814043</v>
      </c>
      <c r="R152">
        <f>'C-MDP in China'!J153</f>
        <v>593232.2905782857</v>
      </c>
      <c r="S152">
        <f>'C-MDP in China'!K153</f>
        <v>593232.2905782857</v>
      </c>
      <c r="T152">
        <f>'C-MDP in China'!L153</f>
        <v>423737.35041306127</v>
      </c>
      <c r="U152">
        <f>'C-MDP in China'!M153</f>
        <v>296616.14528914285</v>
      </c>
      <c r="V152">
        <f>'C-MDP in China'!N153</f>
        <v>197070.47414779611</v>
      </c>
      <c r="W152">
        <f>'C-MDP in China'!P153</f>
        <v>493686.61943693896</v>
      </c>
      <c r="X152">
        <f>'C-MDP in China'!Q153</f>
        <v>256353.95145490713</v>
      </c>
      <c r="Y152">
        <f>'C-MDP in China'!S153</f>
        <v>0.34178677981390515</v>
      </c>
      <c r="Z152">
        <f>'C-MDP in China'!T153</f>
        <v>7029802.6433526855</v>
      </c>
      <c r="AA152">
        <f>'C-MDP in China'!U153</f>
        <v>650494.89975049929</v>
      </c>
      <c r="AB152">
        <f>'C-MDP in China'!V153</f>
        <v>10.80685282244181</v>
      </c>
    </row>
    <row r="153" spans="1:28">
      <c r="A153" s="15">
        <v>42449</v>
      </c>
      <c r="B153">
        <v>1.156745272</v>
      </c>
      <c r="C153" s="153">
        <f t="shared" si="0"/>
        <v>0.84442404855999997</v>
      </c>
      <c r="D153" s="123">
        <f>年份汇总!$D$4</f>
        <v>0.73</v>
      </c>
      <c r="E153" s="144">
        <f t="shared" si="1"/>
        <v>0.84442404855999997</v>
      </c>
      <c r="F153" s="123">
        <f>VLOOKUP(D153,年份汇总!$D$4:$I$9,6,0)</f>
        <v>0.73</v>
      </c>
      <c r="G153">
        <f>VLOOKUP(A153,[1]Sheet1!$A$1:$F$2193,6)</f>
        <v>1.25733990760005</v>
      </c>
      <c r="H153">
        <f>'C-MDP in China'!C154</f>
        <v>679942.28192070592</v>
      </c>
      <c r="I153">
        <f>'C-MDP in China'!D154</f>
        <v>1.156745272</v>
      </c>
      <c r="J153">
        <f>'C-MDP in China'!E154</f>
        <v>1156745.2719999999</v>
      </c>
      <c r="K153">
        <v>1.2</v>
      </c>
      <c r="L153">
        <v>3.5</v>
      </c>
      <c r="M153">
        <f t="shared" si="2"/>
        <v>0.34285714285714286</v>
      </c>
      <c r="N153">
        <f>'C-MDP in China'!F154</f>
        <v>330498.64914285712</v>
      </c>
      <c r="O153">
        <f>'C-MDP in China'!G154</f>
        <v>9518361.0953142848</v>
      </c>
      <c r="P153">
        <f>'C-MDP in China'!H154</f>
        <v>1208831.8591049141</v>
      </c>
      <c r="Q153">
        <f>'C-MDP in China'!I154</f>
        <v>1043280.3643399836</v>
      </c>
      <c r="R153">
        <f>'C-MDP in China'!J154</f>
        <v>571101.66571885708</v>
      </c>
      <c r="S153">
        <f>'C-MDP in China'!K154</f>
        <v>571101.66571885708</v>
      </c>
      <c r="T153">
        <f>'C-MDP in China'!L154</f>
        <v>407929.76122775505</v>
      </c>
      <c r="U153">
        <f>'C-MDP in China'!M154</f>
        <v>285550.83285942854</v>
      </c>
      <c r="V153">
        <f>'C-MDP in China'!N154</f>
        <v>189718.72879694344</v>
      </c>
      <c r="W153">
        <f>'C-MDP in China'!P154</f>
        <v>475269.56165637198</v>
      </c>
      <c r="X153">
        <f>'C-MDP in China'!Q154</f>
        <v>204672.72026433394</v>
      </c>
      <c r="Y153">
        <f>'C-MDP in China'!S154</f>
        <v>0.30101484450440846</v>
      </c>
      <c r="Z153">
        <f>'C-MDP in China'!T154</f>
        <v>6767554.7387684565</v>
      </c>
      <c r="AA153">
        <f>'C-MDP in China'!U154</f>
        <v>584110.17785822088</v>
      </c>
      <c r="AB153">
        <f>'C-MDP in China'!V154</f>
        <v>11.586092821705844</v>
      </c>
    </row>
    <row r="154" spans="1:28">
      <c r="A154" s="15">
        <v>42452</v>
      </c>
      <c r="B154">
        <v>1.160553648</v>
      </c>
      <c r="C154" s="153">
        <f t="shared" si="0"/>
        <v>0.84720416304000001</v>
      </c>
      <c r="D154" s="123">
        <f>年份汇总!$D$4</f>
        <v>0.73</v>
      </c>
      <c r="E154" s="144">
        <f t="shared" si="1"/>
        <v>0.84720416304000001</v>
      </c>
      <c r="F154" s="123">
        <f>VLOOKUP(D154,年份汇总!$D$4:$I$9,6,0)</f>
        <v>0.73</v>
      </c>
      <c r="G154">
        <f>VLOOKUP(A154,[1]Sheet1!$A$1:$F$2193,6)</f>
        <v>1.2703460338677599</v>
      </c>
      <c r="H154">
        <f>'C-MDP in China'!C155</f>
        <v>689237.45838938456</v>
      </c>
      <c r="I154">
        <f>'C-MDP in China'!D155</f>
        <v>1.160553648</v>
      </c>
      <c r="J154">
        <f>'C-MDP in China'!E155</f>
        <v>1160553.648</v>
      </c>
      <c r="K154">
        <v>1.2</v>
      </c>
      <c r="L154">
        <v>3.5</v>
      </c>
      <c r="M154">
        <f t="shared" si="2"/>
        <v>0.34285714285714286</v>
      </c>
      <c r="N154">
        <f>'C-MDP in China'!F155</f>
        <v>331586.75657142856</v>
      </c>
      <c r="O154">
        <f>'C-MDP in China'!G155</f>
        <v>9549698.5892571434</v>
      </c>
      <c r="P154">
        <f>'C-MDP in China'!H155</f>
        <v>1212811.7208356573</v>
      </c>
      <c r="Q154">
        <f>'C-MDP in China'!I155</f>
        <v>1046715.1775153633</v>
      </c>
      <c r="R154">
        <f>'C-MDP in China'!J155</f>
        <v>572981.91535542859</v>
      </c>
      <c r="S154">
        <f>'C-MDP in China'!K155</f>
        <v>572981.91535542859</v>
      </c>
      <c r="T154">
        <f>'C-MDP in China'!L155</f>
        <v>409272.796682449</v>
      </c>
      <c r="U154">
        <f>'C-MDP in China'!M155</f>
        <v>286490.95767771429</v>
      </c>
      <c r="V154">
        <f>'C-MDP in China'!N155</f>
        <v>190343.34362873918</v>
      </c>
      <c r="W154">
        <f>'C-MDP in China'!P155</f>
        <v>476834.30130645348</v>
      </c>
      <c r="X154">
        <f>'C-MDP in China'!Q155</f>
        <v>212403.15708293108</v>
      </c>
      <c r="Y154">
        <f>'C-MDP in China'!S155</f>
        <v>0.30817123256660545</v>
      </c>
      <c r="Z154">
        <f>'C-MDP in China'!T155</f>
        <v>6789835.6969618285</v>
      </c>
      <c r="AA154">
        <f>'C-MDP in China'!U155</f>
        <v>593089.84434040939</v>
      </c>
      <c r="AB154">
        <f>'C-MDP in China'!V155</f>
        <v>11.448241378189474</v>
      </c>
    </row>
    <row r="155" spans="1:28">
      <c r="A155" s="15">
        <v>42455</v>
      </c>
      <c r="B155">
        <v>1.1764455979999999</v>
      </c>
      <c r="C155" s="153">
        <f t="shared" si="0"/>
        <v>0.85880528653999988</v>
      </c>
      <c r="D155" s="123">
        <f>年份汇总!$D$4</f>
        <v>0.73</v>
      </c>
      <c r="E155" s="144">
        <f t="shared" si="1"/>
        <v>0.85880528653999988</v>
      </c>
      <c r="F155" s="123">
        <f>VLOOKUP(D155,年份汇总!$D$4:$I$9,6,0)</f>
        <v>0.73</v>
      </c>
      <c r="G155">
        <f>VLOOKUP(A155,[1]Sheet1!$A$1:$F$2193,6)</f>
        <v>1.2700725405583899</v>
      </c>
      <c r="H155">
        <f>'C-MDP in China'!C156</f>
        <v>698525.05913217773</v>
      </c>
      <c r="I155">
        <f>'C-MDP in China'!D156</f>
        <v>1.1764455979999999</v>
      </c>
      <c r="J155">
        <f>'C-MDP in China'!E156</f>
        <v>1176445.598</v>
      </c>
      <c r="K155">
        <v>1.2</v>
      </c>
      <c r="L155">
        <v>3.5</v>
      </c>
      <c r="M155">
        <f t="shared" si="2"/>
        <v>0.34285714285714286</v>
      </c>
      <c r="N155">
        <f>'C-MDP in China'!F156</f>
        <v>336127.31371428573</v>
      </c>
      <c r="O155">
        <f>'C-MDP in China'!G156</f>
        <v>9680466.6349714287</v>
      </c>
      <c r="P155">
        <f>'C-MDP in China'!H156</f>
        <v>1229419.2626413715</v>
      </c>
      <c r="Q155">
        <f>'C-MDP in China'!I156</f>
        <v>1061048.2893831185</v>
      </c>
      <c r="R155">
        <f>'C-MDP in China'!J156</f>
        <v>580827.99809828575</v>
      </c>
      <c r="S155">
        <f>'C-MDP in China'!K156</f>
        <v>580827.99809828575</v>
      </c>
      <c r="T155">
        <f>'C-MDP in China'!L156</f>
        <v>414877.14149877551</v>
      </c>
      <c r="U155">
        <f>'C-MDP in China'!M156</f>
        <v>290413.99904914288</v>
      </c>
      <c r="V155">
        <f>'C-MDP in China'!N156</f>
        <v>192949.7952175939</v>
      </c>
      <c r="W155">
        <f>'C-MDP in China'!P156</f>
        <v>483363.79426673678</v>
      </c>
      <c r="X155">
        <f>'C-MDP in China'!Q156</f>
        <v>215161.26486544096</v>
      </c>
      <c r="Y155">
        <f>'C-MDP in China'!S156</f>
        <v>0.30802225639943331</v>
      </c>
      <c r="Z155">
        <f>'C-MDP in China'!T156</f>
        <v>6882811.777464685</v>
      </c>
      <c r="AA155">
        <f>'C-MDP in China'!U156</f>
        <v>601060.85530062881</v>
      </c>
      <c r="AB155">
        <f>'C-MDP in China'!V156</f>
        <v>11.451106350990289</v>
      </c>
    </row>
    <row r="156" spans="1:28">
      <c r="A156" s="15">
        <v>42458</v>
      </c>
      <c r="B156">
        <v>1.201126275</v>
      </c>
      <c r="C156" s="153">
        <f t="shared" si="0"/>
        <v>0.87682218074999996</v>
      </c>
      <c r="D156" s="123">
        <f>年份汇总!$D$4</f>
        <v>0.73</v>
      </c>
      <c r="E156" s="144">
        <f t="shared" si="1"/>
        <v>0.87682218074999996</v>
      </c>
      <c r="F156" s="123">
        <f>VLOOKUP(D156,年份汇总!$D$4:$I$9,6,0)</f>
        <v>0.73</v>
      </c>
      <c r="G156">
        <f>VLOOKUP(A156,[1]Sheet1!$A$1:$F$2193,6)</f>
        <v>1.26572703575399</v>
      </c>
      <c r="H156">
        <f>'C-MDP in China'!C157</f>
        <v>710739.3148232766</v>
      </c>
      <c r="I156">
        <f>'C-MDP in China'!D157</f>
        <v>1.201126275</v>
      </c>
      <c r="J156">
        <f>'C-MDP in China'!E157</f>
        <v>1201126.2749999999</v>
      </c>
      <c r="K156">
        <v>1.2</v>
      </c>
      <c r="L156">
        <v>3.5</v>
      </c>
      <c r="M156">
        <f t="shared" si="2"/>
        <v>0.34285714285714286</v>
      </c>
      <c r="N156">
        <f>'C-MDP in China'!F157</f>
        <v>343178.9357142857</v>
      </c>
      <c r="O156">
        <f>'C-MDP in China'!G157</f>
        <v>9883553.348571429</v>
      </c>
      <c r="P156">
        <f>'C-MDP in China'!H157</f>
        <v>1255211.2752685715</v>
      </c>
      <c r="Q156">
        <f>'C-MDP in China'!I157</f>
        <v>1083308.0438130612</v>
      </c>
      <c r="R156">
        <f>'C-MDP in China'!J157</f>
        <v>593013.20091428573</v>
      </c>
      <c r="S156">
        <f>'C-MDP in China'!K157</f>
        <v>593013.20091428573</v>
      </c>
      <c r="T156">
        <f>'C-MDP in China'!L157</f>
        <v>423580.85779591842</v>
      </c>
      <c r="U156">
        <f>'C-MDP in China'!M157</f>
        <v>296506.60045714286</v>
      </c>
      <c r="V156">
        <f>'C-MDP in China'!N157</f>
        <v>196997.69303885938</v>
      </c>
      <c r="W156">
        <f>'C-MDP in China'!P157</f>
        <v>493504.29349600221</v>
      </c>
      <c r="X156">
        <f>'C-MDP in China'!Q157</f>
        <v>217235.02132727439</v>
      </c>
      <c r="Y156">
        <f>'C-MDP in China'!S157</f>
        <v>0.30564655253563577</v>
      </c>
      <c r="Z156">
        <f>'C-MDP in China'!T157</f>
        <v>7027206.4308342859</v>
      </c>
      <c r="AA156">
        <f>'C-MDP in China'!U157</f>
        <v>611230.4074049932</v>
      </c>
      <c r="AB156">
        <f>'C-MDP in China'!V157</f>
        <v>11.496820749917553</v>
      </c>
    </row>
    <row r="157" spans="1:28">
      <c r="A157" s="15">
        <v>42461</v>
      </c>
      <c r="B157">
        <v>1.25401344</v>
      </c>
      <c r="C157" s="153">
        <f t="shared" si="0"/>
        <v>0.9154298112</v>
      </c>
      <c r="D157" s="123">
        <f>年份汇总!$D$4</f>
        <v>0.73</v>
      </c>
      <c r="E157" s="144">
        <f t="shared" si="1"/>
        <v>0.9154298112</v>
      </c>
      <c r="F157" s="123">
        <f>VLOOKUP(D157,年份汇总!$D$4:$I$9,6,0)</f>
        <v>0.73</v>
      </c>
      <c r="G157">
        <f>VLOOKUP(A157,[1]Sheet1!$A$1:$F$2193,6)</f>
        <v>1.2597908813648799</v>
      </c>
      <c r="H157">
        <f>'C-MDP in China'!C158</f>
        <v>769833.95576087572</v>
      </c>
      <c r="I157">
        <f>'C-MDP in China'!D158</f>
        <v>1.25401344</v>
      </c>
      <c r="J157">
        <f>'C-MDP in China'!E158</f>
        <v>1254013.4399999999</v>
      </c>
      <c r="K157">
        <v>1.2</v>
      </c>
      <c r="L157">
        <v>3.5</v>
      </c>
      <c r="M157">
        <f t="shared" si="2"/>
        <v>0.34285714285714286</v>
      </c>
      <c r="N157">
        <f>'C-MDP in China'!F158</f>
        <v>358289.55428571429</v>
      </c>
      <c r="O157">
        <f>'C-MDP in China'!G158</f>
        <v>10318739.163428571</v>
      </c>
      <c r="P157">
        <f>'C-MDP in China'!H158</f>
        <v>1310479.8737554285</v>
      </c>
      <c r="Q157">
        <f>'C-MDP in China'!I158</f>
        <v>1131007.5175915102</v>
      </c>
      <c r="R157">
        <f>'C-MDP in China'!J158</f>
        <v>619124.34980571421</v>
      </c>
      <c r="S157">
        <f>'C-MDP in China'!K158</f>
        <v>619124.34980571421</v>
      </c>
      <c r="T157">
        <f>'C-MDP in China'!L158</f>
        <v>442231.67843265308</v>
      </c>
      <c r="U157">
        <f>'C-MDP in China'!M158</f>
        <v>309562.17490285711</v>
      </c>
      <c r="V157">
        <f>'C-MDP in China'!N158</f>
        <v>205671.75979871402</v>
      </c>
      <c r="W157">
        <f>'C-MDP in China'!P158</f>
        <v>515233.93470157112</v>
      </c>
      <c r="X157">
        <f>'C-MDP in China'!Q158</f>
        <v>254600.02105930459</v>
      </c>
      <c r="Y157">
        <f>'C-MDP in China'!S158</f>
        <v>0.33072069522793035</v>
      </c>
      <c r="Z157">
        <f>'C-MDP in China'!T158</f>
        <v>7336623.5451977141</v>
      </c>
      <c r="AA157">
        <f>'C-MDP in China'!U158</f>
        <v>665943.54065673263</v>
      </c>
      <c r="AB157">
        <f>'C-MDP in China'!V158</f>
        <v>11.016885212164633</v>
      </c>
    </row>
    <row r="158" spans="1:28">
      <c r="A158" s="15">
        <v>42464</v>
      </c>
      <c r="B158">
        <v>1.220341058</v>
      </c>
      <c r="C158" s="153">
        <f t="shared" si="0"/>
        <v>0.89084897234000004</v>
      </c>
      <c r="D158" s="123">
        <f>年份汇总!$D$4</f>
        <v>0.73</v>
      </c>
      <c r="E158" s="144">
        <f t="shared" si="1"/>
        <v>0.89084897234000004</v>
      </c>
      <c r="F158" s="123">
        <f>VLOOKUP(D158,年份汇总!$D$4:$I$9,6,0)</f>
        <v>0.73</v>
      </c>
      <c r="G158">
        <f>VLOOKUP(A158,[1]Sheet1!$A$1:$F$2193,6)</f>
        <v>1.2702800962829299</v>
      </c>
      <c r="H158">
        <f>'C-MDP in China'!C159</f>
        <v>755400.25637761736</v>
      </c>
      <c r="I158">
        <f>'C-MDP in China'!D159</f>
        <v>1.220341058</v>
      </c>
      <c r="J158">
        <f>'C-MDP in China'!E159</f>
        <v>1220341.058</v>
      </c>
      <c r="K158">
        <v>1.2</v>
      </c>
      <c r="L158">
        <v>3.5</v>
      </c>
      <c r="M158">
        <f t="shared" si="2"/>
        <v>0.34285714285714286</v>
      </c>
      <c r="N158">
        <f>'C-MDP in China'!F159</f>
        <v>348668.87371428573</v>
      </c>
      <c r="O158">
        <f>'C-MDP in China'!G159</f>
        <v>10041663.562971428</v>
      </c>
      <c r="P158">
        <f>'C-MDP in China'!H159</f>
        <v>1275291.2724973713</v>
      </c>
      <c r="Q158">
        <f>'C-MDP in China'!I159</f>
        <v>1100638.0526699754</v>
      </c>
      <c r="R158">
        <f>'C-MDP in China'!J159</f>
        <v>602499.81377828564</v>
      </c>
      <c r="S158">
        <f>'C-MDP in China'!K159</f>
        <v>602499.81377828564</v>
      </c>
      <c r="T158">
        <f>'C-MDP in China'!L159</f>
        <v>430357.00984163262</v>
      </c>
      <c r="U158">
        <f>'C-MDP in China'!M159</f>
        <v>301249.90688914282</v>
      </c>
      <c r="V158">
        <f>'C-MDP in China'!N159</f>
        <v>200149.12515888546</v>
      </c>
      <c r="W158">
        <f>'C-MDP in China'!P159</f>
        <v>501399.03204802831</v>
      </c>
      <c r="X158">
        <f>'C-MDP in China'!Q159</f>
        <v>254001.22432958905</v>
      </c>
      <c r="Y158">
        <f>'C-MDP in China'!S159</f>
        <v>0.33624720429352922</v>
      </c>
      <c r="Z158">
        <f>'C-MDP in China'!T159</f>
        <v>7139622.7932726853</v>
      </c>
      <c r="AA158">
        <f>'C-MDP in China'!U159</f>
        <v>654299.47464736004</v>
      </c>
      <c r="AB158">
        <f>'C-MDP in China'!V159</f>
        <v>10.911857750032036</v>
      </c>
    </row>
    <row r="159" spans="1:28">
      <c r="A159" s="15">
        <v>42467</v>
      </c>
      <c r="B159">
        <v>1.2188899989999999</v>
      </c>
      <c r="C159" s="153">
        <f t="shared" si="0"/>
        <v>0.88978969926999996</v>
      </c>
      <c r="D159" s="123">
        <f>年份汇总!$D$4</f>
        <v>0.73</v>
      </c>
      <c r="E159" s="144">
        <f t="shared" si="1"/>
        <v>0.88978969926999996</v>
      </c>
      <c r="F159" s="123">
        <f>VLOOKUP(D159,年份汇总!$D$4:$I$9,6,0)</f>
        <v>0.73</v>
      </c>
      <c r="G159">
        <f>VLOOKUP(A159,[1]Sheet1!$A$1:$F$2193,6)</f>
        <v>1.27419848116611</v>
      </c>
      <c r="H159">
        <f>'C-MDP in China'!C160</f>
        <v>756829.42384216434</v>
      </c>
      <c r="I159">
        <f>'C-MDP in China'!D160</f>
        <v>1.2188899989999999</v>
      </c>
      <c r="J159">
        <f>'C-MDP in China'!E160</f>
        <v>1218889.9989999998</v>
      </c>
      <c r="K159">
        <v>1.2</v>
      </c>
      <c r="L159">
        <v>3.5</v>
      </c>
      <c r="M159">
        <f t="shared" si="2"/>
        <v>0.34285714285714286</v>
      </c>
      <c r="N159">
        <f>'C-MDP in China'!F160</f>
        <v>348254.2854285714</v>
      </c>
      <c r="O159">
        <f>'C-MDP in China'!G160</f>
        <v>10029723.420342857</v>
      </c>
      <c r="P159">
        <f>'C-MDP in China'!H160</f>
        <v>1273774.8743835429</v>
      </c>
      <c r="Q159">
        <f>'C-MDP in China'!I160</f>
        <v>1099329.3277511511</v>
      </c>
      <c r="R159">
        <f>'C-MDP in China'!J160</f>
        <v>601783.40522057144</v>
      </c>
      <c r="S159">
        <f>'C-MDP in China'!K160</f>
        <v>601783.40522057144</v>
      </c>
      <c r="T159">
        <f>'C-MDP in China'!L160</f>
        <v>429845.2894432653</v>
      </c>
      <c r="U159">
        <f>'C-MDP in China'!M160</f>
        <v>300891.70261028572</v>
      </c>
      <c r="V159">
        <f>'C-MDP in China'!N160</f>
        <v>199911.13579722296</v>
      </c>
      <c r="W159">
        <f>'C-MDP in China'!P160</f>
        <v>500802.83840750868</v>
      </c>
      <c r="X159">
        <f>'C-MDP in China'!Q160</f>
        <v>256026.58543465566</v>
      </c>
      <c r="Y159">
        <f>'C-MDP in China'!S160</f>
        <v>0.33828836111431315</v>
      </c>
      <c r="Z159">
        <f>'C-MDP in China'!T160</f>
        <v>7131133.3518637707</v>
      </c>
      <c r="AA159">
        <f>'C-MDP in China'!U160</f>
        <v>655848.85702910158</v>
      </c>
      <c r="AB159">
        <f>'C-MDP in China'!V160</f>
        <v>10.87313528938169</v>
      </c>
    </row>
    <row r="160" spans="1:28">
      <c r="A160" s="15">
        <v>42470</v>
      </c>
      <c r="B160">
        <v>1.2465048379999999</v>
      </c>
      <c r="C160" s="153">
        <f t="shared" si="0"/>
        <v>0.9099485317399999</v>
      </c>
      <c r="D160" s="123">
        <f>年份汇总!$D$4</f>
        <v>0.73</v>
      </c>
      <c r="E160" s="144">
        <f t="shared" si="1"/>
        <v>0.9099485317399999</v>
      </c>
      <c r="F160" s="123">
        <f>VLOOKUP(D160,年份汇总!$D$4:$I$9,6,0)</f>
        <v>0.73</v>
      </c>
      <c r="G160">
        <f>VLOOKUP(A160,[1]Sheet1!$A$1:$F$2193,6)</f>
        <v>1.2706417933490699</v>
      </c>
      <c r="H160">
        <f>'C-MDP in China'!C161</f>
        <v>771815.53487406846</v>
      </c>
      <c r="I160">
        <f>'C-MDP in China'!D161</f>
        <v>1.2465048379999999</v>
      </c>
      <c r="J160">
        <f>'C-MDP in China'!E161</f>
        <v>1246504.838</v>
      </c>
      <c r="K160">
        <v>1.2</v>
      </c>
      <c r="L160">
        <v>3.5</v>
      </c>
      <c r="M160">
        <f t="shared" si="2"/>
        <v>0.34285714285714286</v>
      </c>
      <c r="N160">
        <f>'C-MDP in China'!F161</f>
        <v>356144.23942857143</v>
      </c>
      <c r="O160">
        <f>'C-MDP in China'!G161</f>
        <v>10256954.095542856</v>
      </c>
      <c r="P160">
        <f>'C-MDP in China'!H161</f>
        <v>1302633.1701339427</v>
      </c>
      <c r="Q160">
        <f>'C-MDP in China'!I161</f>
        <v>1124235.4328293223</v>
      </c>
      <c r="R160">
        <f>'C-MDP in China'!J161</f>
        <v>615417.24573257135</v>
      </c>
      <c r="S160">
        <f>'C-MDP in China'!K161</f>
        <v>615417.24573257135</v>
      </c>
      <c r="T160">
        <f>'C-MDP in China'!L161</f>
        <v>439583.74695183669</v>
      </c>
      <c r="U160">
        <f>'C-MDP in China'!M161</f>
        <v>307708.62286628567</v>
      </c>
      <c r="V160">
        <f>'C-MDP in China'!N161</f>
        <v>204440.26790420277</v>
      </c>
      <c r="W160">
        <f>'C-MDP in China'!P161</f>
        <v>512148.89077048842</v>
      </c>
      <c r="X160">
        <f>'C-MDP in China'!Q161</f>
        <v>259666.64410358004</v>
      </c>
      <c r="Y160">
        <f>'C-MDP in China'!S161</f>
        <v>0.33643614616535022</v>
      </c>
      <c r="Z160">
        <f>'C-MDP in China'!T161</f>
        <v>7292694.3619309701</v>
      </c>
      <c r="AA160">
        <f>'C-MDP in China'!U161</f>
        <v>668547.17991198564</v>
      </c>
      <c r="AB160">
        <f>'C-MDP in China'!V161</f>
        <v>10.908271818439284</v>
      </c>
    </row>
    <row r="161" spans="1:28">
      <c r="A161" s="15">
        <v>42473</v>
      </c>
      <c r="B161">
        <v>1.277311992</v>
      </c>
      <c r="C161" s="153">
        <f t="shared" si="0"/>
        <v>0.93243775415999997</v>
      </c>
      <c r="D161" s="123">
        <f>年份汇总!$D$4</f>
        <v>0.73</v>
      </c>
      <c r="E161" s="144">
        <f t="shared" si="1"/>
        <v>0.93243775415999997</v>
      </c>
      <c r="F161" s="123">
        <f>VLOOKUP(D161,年份汇总!$D$4:$I$9,6,0)</f>
        <v>0.73</v>
      </c>
      <c r="G161">
        <f>VLOOKUP(A161,[1]Sheet1!$A$1:$F$2193,6)</f>
        <v>1.2771824819617601</v>
      </c>
      <c r="H161">
        <f>'C-MDP in China'!C162</f>
        <v>794961.97173872765</v>
      </c>
      <c r="I161">
        <f>'C-MDP in China'!D162</f>
        <v>1.277311992</v>
      </c>
      <c r="J161">
        <f>'C-MDP in China'!E162</f>
        <v>1277311.9920000001</v>
      </c>
      <c r="K161">
        <v>1.2</v>
      </c>
      <c r="L161">
        <v>3.5</v>
      </c>
      <c r="M161">
        <f t="shared" si="2"/>
        <v>0.34285714285714286</v>
      </c>
      <c r="N161">
        <f>'C-MDP in China'!F162</f>
        <v>364946.28342857148</v>
      </c>
      <c r="O161">
        <f>'C-MDP in China'!G162</f>
        <v>10510452.962742858</v>
      </c>
      <c r="P161">
        <f>'C-MDP in China'!H162</f>
        <v>1334827.526268343</v>
      </c>
      <c r="Q161">
        <f>'C-MDP in China'!I162</f>
        <v>1152020.7193806369</v>
      </c>
      <c r="R161">
        <f>'C-MDP in China'!J162</f>
        <v>630627.17776457139</v>
      </c>
      <c r="S161">
        <f>'C-MDP in China'!K162</f>
        <v>630627.17776457139</v>
      </c>
      <c r="T161">
        <f>'C-MDP in China'!L162</f>
        <v>450447.98411755107</v>
      </c>
      <c r="U161">
        <f>'C-MDP in China'!M162</f>
        <v>315313.58888228569</v>
      </c>
      <c r="V161">
        <f>'C-MDP in China'!N162</f>
        <v>209492.97417948005</v>
      </c>
      <c r="W161">
        <f>'C-MDP in China'!P162</f>
        <v>524806.56306176574</v>
      </c>
      <c r="X161">
        <f>'C-MDP in China'!Q162</f>
        <v>270155.4086769619</v>
      </c>
      <c r="Y161">
        <f>'C-MDP in China'!S162</f>
        <v>0.33983437985855158</v>
      </c>
      <c r="Z161">
        <f>'C-MDP in China'!T162</f>
        <v>7472932.0565101719</v>
      </c>
      <c r="AA161">
        <f>'C-MDP in China'!U162</f>
        <v>689141.357035922</v>
      </c>
      <c r="AB161">
        <f>'C-MDP in China'!V162</f>
        <v>10.843830485884828</v>
      </c>
    </row>
    <row r="162" spans="1:28">
      <c r="A162" s="15">
        <v>42476</v>
      </c>
      <c r="B162">
        <v>1.319607317</v>
      </c>
      <c r="C162" s="153">
        <f t="shared" si="0"/>
        <v>0.96331334141000002</v>
      </c>
      <c r="D162" s="123">
        <f>年份汇总!$D$4</f>
        <v>0.73</v>
      </c>
      <c r="E162" s="144">
        <f t="shared" si="1"/>
        <v>0.96331334141000002</v>
      </c>
      <c r="F162" s="123">
        <f>VLOOKUP(D162,年份汇总!$D$4:$I$9,6,0)</f>
        <v>0.73</v>
      </c>
      <c r="G162">
        <f>VLOOKUP(A162,[1]Sheet1!$A$1:$F$2193,6)</f>
        <v>1.21189732394877</v>
      </c>
      <c r="H162">
        <f>'C-MDP in China'!C163</f>
        <v>779304.08515083732</v>
      </c>
      <c r="I162">
        <f>'C-MDP in China'!D163</f>
        <v>1.319607317</v>
      </c>
      <c r="J162">
        <f>'C-MDP in China'!E163</f>
        <v>1319607.317</v>
      </c>
      <c r="K162">
        <v>1.2</v>
      </c>
      <c r="L162">
        <v>3.5</v>
      </c>
      <c r="M162">
        <f t="shared" si="2"/>
        <v>0.34285714285714286</v>
      </c>
      <c r="N162">
        <f>'C-MDP in China'!F163</f>
        <v>377030.66200000001</v>
      </c>
      <c r="O162">
        <f>'C-MDP in China'!G163</f>
        <v>10858483.0656</v>
      </c>
      <c r="P162">
        <f>'C-MDP in China'!H163</f>
        <v>1379027.3493312001</v>
      </c>
      <c r="Q162">
        <f>'C-MDP in China'!I163</f>
        <v>1190167.3045830857</v>
      </c>
      <c r="R162">
        <f>'C-MDP in China'!J163</f>
        <v>651508.98393600003</v>
      </c>
      <c r="S162">
        <f>'C-MDP in China'!K163</f>
        <v>651508.98393600003</v>
      </c>
      <c r="T162">
        <f>'C-MDP in China'!L163</f>
        <v>465363.55995428574</v>
      </c>
      <c r="U162">
        <f>'C-MDP in China'!M163</f>
        <v>325754.49196800002</v>
      </c>
      <c r="V162">
        <f>'C-MDP in China'!N163</f>
        <v>216429.86468362686</v>
      </c>
      <c r="W162">
        <f>'C-MDP in China'!P163</f>
        <v>542184.35665162688</v>
      </c>
      <c r="X162">
        <f>'C-MDP in China'!Q163</f>
        <v>237119.72849921044</v>
      </c>
      <c r="Y162">
        <f>'C-MDP in China'!S163</f>
        <v>0.30427112216833174</v>
      </c>
      <c r="Z162">
        <f>'C-MDP in China'!T163</f>
        <v>7720381.4596416</v>
      </c>
      <c r="AA162">
        <f>'C-MDP in China'!U163</f>
        <v>669979.45786646416</v>
      </c>
      <c r="AB162">
        <f>'C-MDP in China'!V163</f>
        <v>11.52331070601328</v>
      </c>
    </row>
    <row r="163" spans="1:28">
      <c r="A163" s="15">
        <v>42479</v>
      </c>
      <c r="B163">
        <v>1.313989786</v>
      </c>
      <c r="C163" s="153">
        <f t="shared" si="0"/>
        <v>0.95921254377999998</v>
      </c>
      <c r="D163" s="123">
        <f>年份汇总!$D$4</f>
        <v>0.73</v>
      </c>
      <c r="E163" s="144">
        <f t="shared" si="1"/>
        <v>0.95921254377999998</v>
      </c>
      <c r="F163" s="123">
        <f>VLOOKUP(D163,年份汇总!$D$4:$I$9,6,0)</f>
        <v>0.73</v>
      </c>
      <c r="G163">
        <f>VLOOKUP(A163,[1]Sheet1!$A$1:$F$2193,6)</f>
        <v>1.2258016200685899</v>
      </c>
      <c r="H163">
        <f>'C-MDP in China'!C164</f>
        <v>784889.63094909897</v>
      </c>
      <c r="I163">
        <f>'C-MDP in China'!D164</f>
        <v>1.313989786</v>
      </c>
      <c r="J163">
        <f>'C-MDP in China'!E164</f>
        <v>1313989.7860000001</v>
      </c>
      <c r="K163">
        <v>1.2</v>
      </c>
      <c r="L163">
        <v>3.5</v>
      </c>
      <c r="M163">
        <f t="shared" si="2"/>
        <v>0.34285714285714286</v>
      </c>
      <c r="N163">
        <f>'C-MDP in China'!F164</f>
        <v>375425.65314285719</v>
      </c>
      <c r="O163">
        <f>'C-MDP in China'!G164</f>
        <v>10812258.810514286</v>
      </c>
      <c r="P163">
        <f>'C-MDP in China'!H164</f>
        <v>1373156.8689353145</v>
      </c>
      <c r="Q163">
        <f>'C-MDP in China'!I164</f>
        <v>1185100.796052441</v>
      </c>
      <c r="R163">
        <f>'C-MDP in China'!J164</f>
        <v>648735.52863085712</v>
      </c>
      <c r="S163">
        <f>'C-MDP in China'!K164</f>
        <v>648735.52863085712</v>
      </c>
      <c r="T163">
        <f>'C-MDP in China'!L164</f>
        <v>463382.5204506123</v>
      </c>
      <c r="U163">
        <f>'C-MDP in China'!M164</f>
        <v>324367.76431542856</v>
      </c>
      <c r="V163">
        <f>'C-MDP in China'!N164</f>
        <v>215508.52887522135</v>
      </c>
      <c r="W163">
        <f>'C-MDP in China'!P164</f>
        <v>539876.29319064994</v>
      </c>
      <c r="X163">
        <f>'C-MDP in China'!Q164</f>
        <v>245013.33775844902</v>
      </c>
      <c r="Y163">
        <f>'C-MDP in China'!S164</f>
        <v>0.31216279091644472</v>
      </c>
      <c r="Z163">
        <f>'C-MDP in China'!T164</f>
        <v>7687516.014275657</v>
      </c>
      <c r="AA163">
        <f>'C-MDP in China'!U164</f>
        <v>676030.39550889179</v>
      </c>
      <c r="AB163">
        <f>'C-MDP in China'!V164</f>
        <v>11.371553801939285</v>
      </c>
    </row>
    <row r="164" spans="1:28">
      <c r="A164" s="15">
        <v>42482</v>
      </c>
      <c r="B164">
        <v>1.3399352959999999</v>
      </c>
      <c r="C164" s="153">
        <f t="shared" si="0"/>
        <v>0.9781527660799999</v>
      </c>
      <c r="D164" s="123">
        <f>年份汇总!$D$4</f>
        <v>0.73</v>
      </c>
      <c r="E164" s="144">
        <f t="shared" si="1"/>
        <v>0.9781527660799999</v>
      </c>
      <c r="F164" s="123">
        <f>VLOOKUP(D164,年份汇总!$D$4:$I$9,6,0)</f>
        <v>0.73</v>
      </c>
      <c r="G164">
        <f>VLOOKUP(A164,[1]Sheet1!$A$1:$F$2193,6)</f>
        <v>1.2545953345029299</v>
      </c>
      <c r="H164">
        <f>'C-MDP in China'!C165</f>
        <v>819188.61299830431</v>
      </c>
      <c r="I164">
        <f>'C-MDP in China'!D165</f>
        <v>1.3399352959999999</v>
      </c>
      <c r="J164">
        <f>'C-MDP in China'!E165</f>
        <v>1339935.2959999999</v>
      </c>
      <c r="K164">
        <v>1.2</v>
      </c>
      <c r="L164">
        <v>3.5</v>
      </c>
      <c r="M164">
        <f t="shared" si="2"/>
        <v>0.34285714285714286</v>
      </c>
      <c r="N164">
        <f>'C-MDP in China'!F165</f>
        <v>382838.65599999996</v>
      </c>
      <c r="O164">
        <f>'C-MDP in China'!G165</f>
        <v>11025753.292799998</v>
      </c>
      <c r="P164">
        <f>'C-MDP in China'!H165</f>
        <v>1400270.6681855998</v>
      </c>
      <c r="Q164">
        <f>'C-MDP in China'!I165</f>
        <v>1208501.3162715428</v>
      </c>
      <c r="R164">
        <f>'C-MDP in China'!J165</f>
        <v>661545.19756799983</v>
      </c>
      <c r="S164">
        <f>'C-MDP in China'!K165</f>
        <v>661545.19756799983</v>
      </c>
      <c r="T164">
        <f>'C-MDP in China'!L165</f>
        <v>472532.28397714277</v>
      </c>
      <c r="U164">
        <f>'C-MDP in China'!M165</f>
        <v>330772.59878399991</v>
      </c>
      <c r="V164">
        <f>'C-MDP in China'!N165</f>
        <v>219763.87298108282</v>
      </c>
      <c r="W164">
        <f>'C-MDP in China'!P165</f>
        <v>550536.4717650828</v>
      </c>
      <c r="X164">
        <f>'C-MDP in China'!Q165</f>
        <v>268652.14123322151</v>
      </c>
      <c r="Y164">
        <f>'C-MDP in China'!S165</f>
        <v>0.32794906688208275</v>
      </c>
      <c r="Z164">
        <f>'C-MDP in China'!T165</f>
        <v>7839310.5911807986</v>
      </c>
      <c r="AA164">
        <f>'C-MDP in China'!U165</f>
        <v>708179.88719538716</v>
      </c>
      <c r="AB164">
        <f>'C-MDP in China'!V165</f>
        <v>11.069660029779875</v>
      </c>
    </row>
    <row r="165" spans="1:28">
      <c r="A165" s="15">
        <v>42485</v>
      </c>
      <c r="B165">
        <v>1.3209021249999999</v>
      </c>
      <c r="C165" s="153">
        <f t="shared" si="0"/>
        <v>0.96425855124999993</v>
      </c>
      <c r="D165" s="123">
        <f>年份汇总!$D$4</f>
        <v>0.73</v>
      </c>
      <c r="E165" s="144">
        <f t="shared" si="1"/>
        <v>0.96425855124999993</v>
      </c>
      <c r="F165" s="123">
        <f>VLOOKUP(D165,年份汇总!$D$4:$I$9,6,0)</f>
        <v>0.73</v>
      </c>
      <c r="G165">
        <f>VLOOKUP(A165,[1]Sheet1!$A$1:$F$2193,6)</f>
        <v>1.29875695517496</v>
      </c>
      <c r="H165">
        <f>'C-MDP in China'!C166</f>
        <v>835978.16953581327</v>
      </c>
      <c r="I165">
        <f>'C-MDP in China'!D166</f>
        <v>1.3209021249999999</v>
      </c>
      <c r="J165">
        <f>'C-MDP in China'!E166</f>
        <v>1320902.125</v>
      </c>
      <c r="K165">
        <v>1.2</v>
      </c>
      <c r="L165">
        <v>3.5</v>
      </c>
      <c r="M165">
        <f t="shared" si="2"/>
        <v>0.34285714285714286</v>
      </c>
      <c r="N165">
        <f>'C-MDP in China'!F166</f>
        <v>377400.60714285716</v>
      </c>
      <c r="O165">
        <f>'C-MDP in China'!G166</f>
        <v>10869137.485714287</v>
      </c>
      <c r="P165">
        <f>'C-MDP in China'!H166</f>
        <v>1380380.4606857144</v>
      </c>
      <c r="Q165">
        <f>'C-MDP in China'!I166</f>
        <v>1191335.1051306124</v>
      </c>
      <c r="R165">
        <f>'C-MDP in China'!J166</f>
        <v>652148.24914285715</v>
      </c>
      <c r="S165">
        <f>'C-MDP in China'!K166</f>
        <v>652148.24914285715</v>
      </c>
      <c r="T165">
        <f>'C-MDP in China'!L166</f>
        <v>465820.1779591837</v>
      </c>
      <c r="U165">
        <f>'C-MDP in China'!M166</f>
        <v>326074.12457142858</v>
      </c>
      <c r="V165">
        <f>'C-MDP in China'!N166</f>
        <v>216642.22719224679</v>
      </c>
      <c r="W165">
        <f>'C-MDP in China'!P166</f>
        <v>542716.35176367534</v>
      </c>
      <c r="X165">
        <f>'C-MDP in China'!Q166</f>
        <v>293261.81777213793</v>
      </c>
      <c r="Y165">
        <f>'C-MDP in China'!S166</f>
        <v>0.35080080851270912</v>
      </c>
      <c r="Z165">
        <f>'C-MDP in China'!T166</f>
        <v>7727956.7523428574</v>
      </c>
      <c r="AA165">
        <f>'C-MDP in China'!U166</f>
        <v>726546.27215663157</v>
      </c>
      <c r="AB165">
        <f>'C-MDP in China'!V166</f>
        <v>10.636565141823253</v>
      </c>
    </row>
    <row r="166" spans="1:28">
      <c r="A166" s="15">
        <v>42488</v>
      </c>
      <c r="B166">
        <v>1.2853735369999999</v>
      </c>
      <c r="C166" s="153">
        <f t="shared" si="0"/>
        <v>0.93832268200999991</v>
      </c>
      <c r="D166" s="123">
        <f>年份汇总!$D$4</f>
        <v>0.73</v>
      </c>
      <c r="E166" s="144">
        <f t="shared" si="1"/>
        <v>0.93832268200999991</v>
      </c>
      <c r="F166" s="123">
        <f>VLOOKUP(D166,年份汇总!$D$4:$I$9,6,0)</f>
        <v>0.73</v>
      </c>
      <c r="G166">
        <f>VLOOKUP(A166,[1]Sheet1!$A$1:$F$2193,6)</f>
        <v>1.2639339455409</v>
      </c>
      <c r="H166">
        <f>'C-MDP in China'!C167</f>
        <v>791680.85703148472</v>
      </c>
      <c r="I166">
        <f>'C-MDP in China'!D167</f>
        <v>1.2853735369999999</v>
      </c>
      <c r="J166">
        <f>'C-MDP in China'!E167</f>
        <v>1285373.537</v>
      </c>
      <c r="K166">
        <v>1.2</v>
      </c>
      <c r="L166">
        <v>3.5</v>
      </c>
      <c r="M166">
        <f t="shared" si="2"/>
        <v>0.34285714285714286</v>
      </c>
      <c r="N166">
        <f>'C-MDP in China'!F167</f>
        <v>367249.58199999999</v>
      </c>
      <c r="O166">
        <f>'C-MDP in China'!G167</f>
        <v>10576787.9616</v>
      </c>
      <c r="P166">
        <f>'C-MDP in China'!H167</f>
        <v>1343252.0711232</v>
      </c>
      <c r="Q166">
        <f>'C-MDP in China'!I167</f>
        <v>1159291.5090768</v>
      </c>
      <c r="R166">
        <f>'C-MDP in China'!J167</f>
        <v>634607.27769599995</v>
      </c>
      <c r="S166">
        <f>'C-MDP in China'!K167</f>
        <v>634607.27769599995</v>
      </c>
      <c r="T166">
        <f>'C-MDP in China'!L167</f>
        <v>453290.91264</v>
      </c>
      <c r="U166">
        <f>'C-MDP in China'!M167</f>
        <v>317303.63884799997</v>
      </c>
      <c r="V166">
        <f>'C-MDP in China'!N167</f>
        <v>210815.15470319634</v>
      </c>
      <c r="W166">
        <f>'C-MDP in China'!P167</f>
        <v>528118.79355119634</v>
      </c>
      <c r="X166">
        <f>'C-MDP in China'!Q167</f>
        <v>263562.06348028837</v>
      </c>
      <c r="Y166">
        <f>'C-MDP in China'!S167</f>
        <v>0.33291453385465231</v>
      </c>
      <c r="Z166">
        <f>'C-MDP in China'!T167</f>
        <v>7520096.2406975999</v>
      </c>
      <c r="AA166">
        <f>'C-MDP in China'!U167</f>
        <v>685192.37288668111</v>
      </c>
      <c r="AB166">
        <f>'C-MDP in China'!V167</f>
        <v>10.97516046335398</v>
      </c>
    </row>
    <row r="167" spans="1:28">
      <c r="A167" s="15">
        <v>42491</v>
      </c>
      <c r="B167">
        <v>1.239654152</v>
      </c>
      <c r="C167" s="153">
        <f t="shared" si="0"/>
        <v>0.90494753095999991</v>
      </c>
      <c r="D167" s="123">
        <f>年份汇总!$D$4</f>
        <v>0.73</v>
      </c>
      <c r="E167" s="144">
        <f t="shared" si="1"/>
        <v>0.90494753095999991</v>
      </c>
      <c r="F167" s="123">
        <f>VLOOKUP(D167,年份汇总!$D$4:$I$9,6,0)</f>
        <v>0.73</v>
      </c>
      <c r="G167">
        <f>VLOOKUP(A167,[1]Sheet1!$A$1:$F$2193,6)</f>
        <v>1.2720128088706699</v>
      </c>
      <c r="H167">
        <f>'C-MDP in China'!C168</f>
        <v>754840.94801069237</v>
      </c>
      <c r="I167">
        <f>'C-MDP in China'!D168</f>
        <v>1.239654152</v>
      </c>
      <c r="J167">
        <f>'C-MDP in China'!E168</f>
        <v>1239654.152</v>
      </c>
      <c r="K167">
        <v>1.2</v>
      </c>
      <c r="L167">
        <v>3.5</v>
      </c>
      <c r="M167">
        <f t="shared" si="2"/>
        <v>0.34285714285714286</v>
      </c>
      <c r="N167">
        <f>'C-MDP in China'!F168</f>
        <v>354186.90057142859</v>
      </c>
      <c r="O167">
        <f>'C-MDP in China'!G168</f>
        <v>10200582.736457143</v>
      </c>
      <c r="P167">
        <f>'C-MDP in China'!H168</f>
        <v>1295474.0075300571</v>
      </c>
      <c r="Q167">
        <f>'C-MDP in China'!I168</f>
        <v>1118056.7292209633</v>
      </c>
      <c r="R167">
        <f>'C-MDP in China'!J168</f>
        <v>612034.96418742859</v>
      </c>
      <c r="S167">
        <f>'C-MDP in China'!K168</f>
        <v>612034.96418742859</v>
      </c>
      <c r="T167">
        <f>'C-MDP in China'!L168</f>
        <v>437167.83156244899</v>
      </c>
      <c r="U167">
        <f>'C-MDP in China'!M168</f>
        <v>306017.48209371429</v>
      </c>
      <c r="V167">
        <f>'C-MDP in China'!N168</f>
        <v>203316.68134563416</v>
      </c>
      <c r="W167">
        <f>'C-MDP in China'!P168</f>
        <v>509334.16343934846</v>
      </c>
      <c r="X167">
        <f>'C-MDP in China'!Q168</f>
        <v>245506.78457134392</v>
      </c>
      <c r="Y167">
        <f>'C-MDP in China'!S168</f>
        <v>0.32524306639478479</v>
      </c>
      <c r="Z167">
        <f>'C-MDP in China'!T168</f>
        <v>7252614.3256210284</v>
      </c>
      <c r="AA167">
        <f>'C-MDP in China'!U168</f>
        <v>652140.14726261224</v>
      </c>
      <c r="AB167">
        <f>'C-MDP in China'!V168</f>
        <v>11.121251093134205</v>
      </c>
    </row>
    <row r="168" spans="1:28">
      <c r="A168" s="15">
        <v>42494</v>
      </c>
      <c r="B168">
        <v>1.309380489</v>
      </c>
      <c r="C168" s="153">
        <f t="shared" si="0"/>
        <v>0.95584775697000002</v>
      </c>
      <c r="D168" s="123">
        <f>年份汇总!$D$4</f>
        <v>0.73</v>
      </c>
      <c r="E168" s="144">
        <f t="shared" si="1"/>
        <v>0.95584775697000002</v>
      </c>
      <c r="F168" s="123">
        <f>VLOOKUP(D168,年份汇总!$D$4:$I$9,6,0)</f>
        <v>0.73</v>
      </c>
      <c r="G168">
        <f>VLOOKUP(A168,[1]Sheet1!$A$1:$F$2193,6)</f>
        <v>1.25748774448682</v>
      </c>
      <c r="H168">
        <f>'C-MDP in China'!C169</f>
        <v>788193.87164495268</v>
      </c>
      <c r="I168">
        <f>'C-MDP in China'!D169</f>
        <v>1.309380489</v>
      </c>
      <c r="J168">
        <f>'C-MDP in China'!E169</f>
        <v>1309380.4890000001</v>
      </c>
      <c r="K168">
        <v>1.2</v>
      </c>
      <c r="L168">
        <v>3.5</v>
      </c>
      <c r="M168">
        <f t="shared" si="2"/>
        <v>0.34285714285714286</v>
      </c>
      <c r="N168">
        <f>'C-MDP in China'!F169</f>
        <v>374108.71114285715</v>
      </c>
      <c r="O168">
        <f>'C-MDP in China'!G169</f>
        <v>10774330.880914286</v>
      </c>
      <c r="P168">
        <f>'C-MDP in China'!H169</f>
        <v>1368340.0218761144</v>
      </c>
      <c r="Q168">
        <f>'C-MDP in China'!I169</f>
        <v>1180943.624054498</v>
      </c>
      <c r="R168">
        <f>'C-MDP in China'!J169</f>
        <v>646459.8528548571</v>
      </c>
      <c r="S168">
        <f>'C-MDP in China'!K169</f>
        <v>646459.8528548571</v>
      </c>
      <c r="T168">
        <f>'C-MDP in China'!L169</f>
        <v>461757.03775346937</v>
      </c>
      <c r="U168">
        <f>'C-MDP in China'!M169</f>
        <v>323229.92642742855</v>
      </c>
      <c r="V168">
        <f>'C-MDP in China'!N169</f>
        <v>214752.55434162705</v>
      </c>
      <c r="W168">
        <f>'C-MDP in China'!P169</f>
        <v>537982.48076905566</v>
      </c>
      <c r="X168">
        <f>'C-MDP in China'!Q169</f>
        <v>250211.39087589702</v>
      </c>
      <c r="Y168">
        <f>'C-MDP in China'!S169</f>
        <v>0.31744904379135602</v>
      </c>
      <c r="Z168">
        <f>'C-MDP in China'!T169</f>
        <v>7660549.256330057</v>
      </c>
      <c r="AA168">
        <f>'C-MDP in China'!U169</f>
        <v>679716.49955915113</v>
      </c>
      <c r="AB168">
        <f>'C-MDP in China'!V169</f>
        <v>11.270212303656772</v>
      </c>
    </row>
    <row r="169" spans="1:28">
      <c r="A169" s="15">
        <v>42497</v>
      </c>
      <c r="B169">
        <v>1.3841984380000001</v>
      </c>
      <c r="C169" s="153">
        <f t="shared" si="0"/>
        <v>1.0104648597400001</v>
      </c>
      <c r="D169" s="123">
        <f>年份汇总!$D$4</f>
        <v>0.73</v>
      </c>
      <c r="E169" s="144">
        <f t="shared" si="1"/>
        <v>1.0104648597400001</v>
      </c>
      <c r="F169" s="123">
        <f>VLOOKUP(D169,年份汇总!$D$4:$I$9,6,0)</f>
        <v>0.73</v>
      </c>
      <c r="G169">
        <f>VLOOKUP(A169,[1]Sheet1!$A$1:$F$2193,6)</f>
        <v>1.2907602756916801</v>
      </c>
      <c r="H169">
        <f>'C-MDP in China'!C170</f>
        <v>855278.14270886092</v>
      </c>
      <c r="I169">
        <f>'C-MDP in China'!D170</f>
        <v>1.3841984380000001</v>
      </c>
      <c r="J169">
        <f>'C-MDP in China'!E170</f>
        <v>1384198.4380000001</v>
      </c>
      <c r="K169">
        <v>1.2</v>
      </c>
      <c r="L169">
        <v>3.5</v>
      </c>
      <c r="M169">
        <f t="shared" si="2"/>
        <v>0.34285714285714286</v>
      </c>
      <c r="N169">
        <f>'C-MDP in China'!F170</f>
        <v>395485.26800000004</v>
      </c>
      <c r="O169">
        <f>'C-MDP in China'!G170</f>
        <v>11389975.718400002</v>
      </c>
      <c r="P169">
        <f>'C-MDP in China'!H170</f>
        <v>1446526.9162368001</v>
      </c>
      <c r="Q169">
        <f>'C-MDP in China'!I170</f>
        <v>1248422.6957060574</v>
      </c>
      <c r="R169">
        <f>'C-MDP in China'!J170</f>
        <v>683398.54310400004</v>
      </c>
      <c r="S169">
        <f>'C-MDP in China'!K170</f>
        <v>683398.54310400004</v>
      </c>
      <c r="T169">
        <f>'C-MDP in China'!L170</f>
        <v>488141.8165028572</v>
      </c>
      <c r="U169">
        <f>'C-MDP in China'!M170</f>
        <v>341699.27155200002</v>
      </c>
      <c r="V169">
        <f>'C-MDP in China'!N170</f>
        <v>227023.50674494458</v>
      </c>
      <c r="W169">
        <f>'C-MDP in China'!P170</f>
        <v>568722.77829694457</v>
      </c>
      <c r="X169">
        <f>'C-MDP in China'!Q170</f>
        <v>286555.36441191635</v>
      </c>
      <c r="Y169">
        <f>'C-MDP in China'!S170</f>
        <v>0.3350434789603417</v>
      </c>
      <c r="Z169">
        <f>'C-MDP in China'!T170</f>
        <v>8098272.7357824007</v>
      </c>
      <c r="AA169">
        <f>'C-MDP in China'!U170</f>
        <v>740602.37790180556</v>
      </c>
      <c r="AB169">
        <f>'C-MDP in China'!V170</f>
        <v>10.934710686084413</v>
      </c>
    </row>
    <row r="170" spans="1:28">
      <c r="A170" s="15">
        <v>42500</v>
      </c>
      <c r="B170">
        <v>1.4044983230000001</v>
      </c>
      <c r="C170" s="153">
        <f t="shared" si="0"/>
        <v>1.02528377579</v>
      </c>
      <c r="D170" s="123">
        <f>年份汇总!$D$4</f>
        <v>0.73</v>
      </c>
      <c r="E170" s="144">
        <f t="shared" si="1"/>
        <v>1.02528377579</v>
      </c>
      <c r="F170" s="123">
        <f>VLOOKUP(D170,年份汇总!$D$4:$I$9,6,0)</f>
        <v>0.73</v>
      </c>
      <c r="G170">
        <f>VLOOKUP(A170,[1]Sheet1!$A$1:$F$2193,6)</f>
        <v>1.26922602326214</v>
      </c>
      <c r="H170">
        <f>'C-MDP in China'!C171</f>
        <v>853342.98059869127</v>
      </c>
      <c r="I170">
        <f>'C-MDP in China'!D171</f>
        <v>1.4044983230000001</v>
      </c>
      <c r="J170">
        <f>'C-MDP in China'!E171</f>
        <v>1404498.3230000001</v>
      </c>
      <c r="K170">
        <v>1.2</v>
      </c>
      <c r="L170">
        <v>3.5</v>
      </c>
      <c r="M170">
        <f t="shared" si="2"/>
        <v>0.34285714285714286</v>
      </c>
      <c r="N170">
        <f>'C-MDP in China'!F171</f>
        <v>401285.23514285719</v>
      </c>
      <c r="O170">
        <f>'C-MDP in China'!G171</f>
        <v>11557014.772114286</v>
      </c>
      <c r="P170">
        <f>'C-MDP in China'!H171</f>
        <v>1467740.8760585145</v>
      </c>
      <c r="Q170">
        <f>'C-MDP in China'!I171</f>
        <v>1266731.369129241</v>
      </c>
      <c r="R170">
        <f>'C-MDP in China'!J171</f>
        <v>693420.88632685714</v>
      </c>
      <c r="S170">
        <f>'C-MDP in China'!K171</f>
        <v>693420.88632685714</v>
      </c>
      <c r="T170">
        <f>'C-MDP in China'!L171</f>
        <v>495300.63309061225</v>
      </c>
      <c r="U170">
        <f>'C-MDP in China'!M171</f>
        <v>346710.44316342857</v>
      </c>
      <c r="V170">
        <f>'C-MDP in China'!N171</f>
        <v>230352.90732270991</v>
      </c>
      <c r="W170">
        <f>'C-MDP in China'!P171</f>
        <v>577063.35048613849</v>
      </c>
      <c r="X170">
        <f>'C-MDP in China'!Q171</f>
        <v>276279.63011255278</v>
      </c>
      <c r="Y170">
        <f>'C-MDP in China'!S171</f>
        <v>0.32376153128806379</v>
      </c>
      <c r="Z170">
        <f>'C-MDP in China'!T171</f>
        <v>8217037.5029732566</v>
      </c>
      <c r="AA170">
        <f>'C-MDP in China'!U171</f>
        <v>736985.44475797261</v>
      </c>
      <c r="AB170">
        <f>'C-MDP in China'!V171</f>
        <v>11.149524812761733</v>
      </c>
    </row>
    <row r="171" spans="1:28">
      <c r="A171" s="15">
        <v>42503</v>
      </c>
      <c r="B171">
        <v>1.404003342</v>
      </c>
      <c r="C171" s="153">
        <f t="shared" si="0"/>
        <v>1.0249224396600001</v>
      </c>
      <c r="D171" s="123">
        <f>年份汇总!$D$4</f>
        <v>0.73</v>
      </c>
      <c r="E171" s="144">
        <f t="shared" si="1"/>
        <v>1.0249224396600001</v>
      </c>
      <c r="F171" s="123">
        <f>VLOOKUP(D171,年份汇总!$D$4:$I$9,6,0)</f>
        <v>0.73</v>
      </c>
      <c r="G171">
        <f>VLOOKUP(A171,[1]Sheet1!$A$1:$F$2193,6)</f>
        <v>1.1797025615975101</v>
      </c>
      <c r="H171">
        <f>'C-MDP in China'!C172</f>
        <v>792873.84450269188</v>
      </c>
      <c r="I171">
        <f>'C-MDP in China'!D172</f>
        <v>1.404003342</v>
      </c>
      <c r="J171">
        <f>'C-MDP in China'!E172</f>
        <v>1404003.3419999999</v>
      </c>
      <c r="K171">
        <v>1.2</v>
      </c>
      <c r="L171">
        <v>3.5</v>
      </c>
      <c r="M171">
        <f t="shared" si="2"/>
        <v>0.34285714285714286</v>
      </c>
      <c r="N171">
        <f>'C-MDP in China'!F172</f>
        <v>401143.81199999998</v>
      </c>
      <c r="O171">
        <f>'C-MDP in China'!G172</f>
        <v>11552941.785599999</v>
      </c>
      <c r="P171">
        <f>'C-MDP in China'!H172</f>
        <v>1467223.6067712</v>
      </c>
      <c r="Q171">
        <f>'C-MDP in China'!I172</f>
        <v>1266284.9407145143</v>
      </c>
      <c r="R171">
        <f>'C-MDP in China'!J172</f>
        <v>693176.50713599997</v>
      </c>
      <c r="S171">
        <f>'C-MDP in China'!K172</f>
        <v>693176.50713599997</v>
      </c>
      <c r="T171">
        <f>'C-MDP in China'!L172</f>
        <v>495126.07652571425</v>
      </c>
      <c r="U171">
        <f>'C-MDP in China'!M172</f>
        <v>346588.25356799999</v>
      </c>
      <c r="V171">
        <f>'C-MDP in China'!N172</f>
        <v>230271.72508806264</v>
      </c>
      <c r="W171">
        <f>'C-MDP in China'!P172</f>
        <v>576859.97865606262</v>
      </c>
      <c r="X171">
        <f>'C-MDP in China'!Q172</f>
        <v>216013.86584662925</v>
      </c>
      <c r="Y171">
        <f>'C-MDP in China'!S172</f>
        <v>0.27244418181320884</v>
      </c>
      <c r="Z171">
        <f>'C-MDP in China'!T172</f>
        <v>8214141.6095615989</v>
      </c>
      <c r="AA171">
        <f>'C-MDP in China'!U172</f>
        <v>676557.31602275453</v>
      </c>
      <c r="AB171">
        <f>'C-MDP in China'!V172</f>
        <v>12.141087554635702</v>
      </c>
    </row>
    <row r="172" spans="1:28">
      <c r="A172" s="15">
        <v>42506</v>
      </c>
      <c r="B172">
        <v>1.4103116760000001</v>
      </c>
      <c r="C172" s="153">
        <f t="shared" si="0"/>
        <v>1.0295275234800001</v>
      </c>
      <c r="D172" s="123">
        <f>年份汇总!$D$4</f>
        <v>0.73</v>
      </c>
      <c r="E172" s="144">
        <f t="shared" si="1"/>
        <v>1.0295275234800001</v>
      </c>
      <c r="F172" s="123">
        <f>VLOOKUP(D172,年份汇总!$D$4:$I$9,6,0)</f>
        <v>0.73</v>
      </c>
      <c r="G172">
        <f>VLOOKUP(A172,[1]Sheet1!$A$1:$F$2193,6)</f>
        <v>1.17579326129683</v>
      </c>
      <c r="H172">
        <f>'C-MDP in China'!C173</f>
        <v>793797.07773067872</v>
      </c>
      <c r="I172">
        <f>'C-MDP in China'!D173</f>
        <v>1.4103116760000001</v>
      </c>
      <c r="J172">
        <f>'C-MDP in China'!E173</f>
        <v>1410311.676</v>
      </c>
      <c r="K172">
        <v>1.2</v>
      </c>
      <c r="L172">
        <v>3.5</v>
      </c>
      <c r="M172">
        <f t="shared" si="2"/>
        <v>0.34285714285714286</v>
      </c>
      <c r="N172">
        <f>'C-MDP in China'!F173</f>
        <v>402946.19314285711</v>
      </c>
      <c r="O172">
        <f>'C-MDP in China'!G173</f>
        <v>11604850.362514284</v>
      </c>
      <c r="P172">
        <f>'C-MDP in China'!H173</f>
        <v>1473815.996039314</v>
      </c>
      <c r="Q172">
        <f>'C-MDP in China'!I173</f>
        <v>1271974.4915198693</v>
      </c>
      <c r="R172">
        <f>'C-MDP in China'!J173</f>
        <v>696291.02175085701</v>
      </c>
      <c r="S172">
        <f>'C-MDP in China'!K173</f>
        <v>696291.02175085701</v>
      </c>
      <c r="T172">
        <f>'C-MDP in China'!L173</f>
        <v>497350.72982204071</v>
      </c>
      <c r="U172">
        <f>'C-MDP in China'!M173</f>
        <v>348145.5108754285</v>
      </c>
      <c r="V172">
        <f>'C-MDP in China'!N173</f>
        <v>231306.36005591275</v>
      </c>
      <c r="W172">
        <f>'C-MDP in China'!P173</f>
        <v>579451.87093134131</v>
      </c>
      <c r="X172">
        <f>'C-MDP in China'!Q173</f>
        <v>214345.20679933741</v>
      </c>
      <c r="Y172">
        <f>'C-MDP in China'!S173</f>
        <v>0.27002519008020454</v>
      </c>
      <c r="Z172">
        <f>'C-MDP in China'!T173</f>
        <v>8251048.6077476554</v>
      </c>
      <c r="AA172">
        <f>'C-MDP in China'!U173</f>
        <v>676957.92691116291</v>
      </c>
      <c r="AB172">
        <f>'C-MDP in China'!V173</f>
        <v>12.188421583887353</v>
      </c>
    </row>
    <row r="173" spans="1:28">
      <c r="A173" s="15">
        <v>42509</v>
      </c>
      <c r="B173">
        <v>1.364319777</v>
      </c>
      <c r="C173" s="153">
        <f t="shared" si="0"/>
        <v>0.99595343720999996</v>
      </c>
      <c r="D173" s="123">
        <f>年份汇总!$D$4</f>
        <v>0.73</v>
      </c>
      <c r="E173" s="144">
        <f t="shared" si="1"/>
        <v>0.99595343720999996</v>
      </c>
      <c r="F173" s="123">
        <f>VLOOKUP(D173,年份汇总!$D$4:$I$9,6,0)</f>
        <v>0.73</v>
      </c>
      <c r="G173">
        <f>VLOOKUP(A173,[1]Sheet1!$A$1:$F$2193,6)</f>
        <v>1.1357941290812299</v>
      </c>
      <c r="H173">
        <f>'C-MDP in China'!C174</f>
        <v>741787.00628410827</v>
      </c>
      <c r="I173">
        <f>'C-MDP in China'!D174</f>
        <v>1.364319777</v>
      </c>
      <c r="J173">
        <f>'C-MDP in China'!E174</f>
        <v>1364319.777</v>
      </c>
      <c r="K173">
        <v>1.2</v>
      </c>
      <c r="L173">
        <v>3.5</v>
      </c>
      <c r="M173">
        <f t="shared" si="2"/>
        <v>0.34285714285714286</v>
      </c>
      <c r="N173">
        <f>'C-MDP in China'!F174</f>
        <v>389805.65057142859</v>
      </c>
      <c r="O173">
        <f>'C-MDP in China'!G174</f>
        <v>11226402.736457143</v>
      </c>
      <c r="P173">
        <f>'C-MDP in China'!H174</f>
        <v>1425753.1475300572</v>
      </c>
      <c r="Q173">
        <f>'C-MDP in China'!I174</f>
        <v>1230493.9285066775</v>
      </c>
      <c r="R173">
        <f>'C-MDP in China'!J174</f>
        <v>673584.16418742854</v>
      </c>
      <c r="S173">
        <f>'C-MDP in China'!K174</f>
        <v>673584.16418742854</v>
      </c>
      <c r="T173">
        <f>'C-MDP in China'!L174</f>
        <v>481131.54584816325</v>
      </c>
      <c r="U173">
        <f>'C-MDP in China'!M174</f>
        <v>336792.08209371427</v>
      </c>
      <c r="V173">
        <f>'C-MDP in China'!N174</f>
        <v>223763.19145652783</v>
      </c>
      <c r="W173">
        <f>'C-MDP in China'!P174</f>
        <v>560555.27355024207</v>
      </c>
      <c r="X173">
        <f>'C-MDP in China'!Q174</f>
        <v>181231.7327338662</v>
      </c>
      <c r="Y173">
        <f>'C-MDP in China'!S174</f>
        <v>0.24431775051132873</v>
      </c>
      <c r="Z173">
        <f>'C-MDP in China'!T174</f>
        <v>7981972.345621028</v>
      </c>
      <c r="AA173">
        <f>'C-MDP in China'!U174</f>
        <v>628758.1156469218</v>
      </c>
      <c r="AB173">
        <f>'C-MDP in China'!V174</f>
        <v>12.694821978414499</v>
      </c>
    </row>
    <row r="174" spans="1:28">
      <c r="A174" s="15">
        <v>42512</v>
      </c>
      <c r="B174">
        <v>1.364319777</v>
      </c>
      <c r="C174" s="153">
        <f t="shared" si="0"/>
        <v>0.99595343720999996</v>
      </c>
      <c r="D174" s="123">
        <f>年份汇总!$D$4</f>
        <v>0.73</v>
      </c>
      <c r="E174" s="144">
        <f t="shared" si="1"/>
        <v>0.99595343720999996</v>
      </c>
      <c r="F174" s="123">
        <f>VLOOKUP(D174,年份汇总!$D$4:$I$9,6,0)</f>
        <v>0.73</v>
      </c>
      <c r="G174">
        <f>VLOOKUP(A174,[1]Sheet1!$A$1:$F$2193,6)</f>
        <v>1.13737338284508</v>
      </c>
      <c r="H174">
        <f>'C-MDP in China'!C175</f>
        <v>742818.41672342527</v>
      </c>
      <c r="I174">
        <f>'C-MDP in China'!D175</f>
        <v>1.364319777</v>
      </c>
      <c r="J174">
        <f>'C-MDP in China'!E175</f>
        <v>1364319.777</v>
      </c>
      <c r="K174">
        <v>1.2</v>
      </c>
      <c r="L174">
        <v>3.5</v>
      </c>
      <c r="M174">
        <f t="shared" si="2"/>
        <v>0.34285714285714286</v>
      </c>
      <c r="N174">
        <f>'C-MDP in China'!F175</f>
        <v>389805.65057142859</v>
      </c>
      <c r="O174">
        <f>'C-MDP in China'!G175</f>
        <v>11226402.736457143</v>
      </c>
      <c r="P174">
        <f>'C-MDP in China'!H175</f>
        <v>1425753.1475300572</v>
      </c>
      <c r="Q174">
        <f>'C-MDP in China'!I175</f>
        <v>1230493.9285066775</v>
      </c>
      <c r="R174">
        <f>'C-MDP in China'!J175</f>
        <v>673584.16418742854</v>
      </c>
      <c r="S174">
        <f>'C-MDP in China'!K175</f>
        <v>673584.16418742854</v>
      </c>
      <c r="T174">
        <f>'C-MDP in China'!L175</f>
        <v>481131.54584816325</v>
      </c>
      <c r="U174">
        <f>'C-MDP in China'!M175</f>
        <v>336792.08209371427</v>
      </c>
      <c r="V174">
        <f>'C-MDP in China'!N175</f>
        <v>223763.19145652783</v>
      </c>
      <c r="W174">
        <f>'C-MDP in China'!P175</f>
        <v>560555.27355024207</v>
      </c>
      <c r="X174">
        <f>'C-MDP in China'!Q175</f>
        <v>182263.1431731832</v>
      </c>
      <c r="Y174">
        <f>'C-MDP in China'!S175</f>
        <v>0.24536702250483583</v>
      </c>
      <c r="Z174">
        <f>'C-MDP in China'!T175</f>
        <v>7981972.345621028</v>
      </c>
      <c r="AA174">
        <f>'C-MDP in China'!U175</f>
        <v>629789.52608623879</v>
      </c>
      <c r="AB174">
        <f>'C-MDP in China'!V175</f>
        <v>12.67403158516173</v>
      </c>
    </row>
    <row r="175" spans="1:28">
      <c r="A175" s="15">
        <v>42515</v>
      </c>
      <c r="B175">
        <v>1.4774383019999999</v>
      </c>
      <c r="C175" s="153">
        <f t="shared" si="0"/>
        <v>1.0785299604599998</v>
      </c>
      <c r="D175" s="123">
        <f>年份汇总!$D$4</f>
        <v>0.73</v>
      </c>
      <c r="E175" s="144">
        <f t="shared" si="1"/>
        <v>1.0785299604599998</v>
      </c>
      <c r="F175" s="123">
        <f>VLOOKUP(D175,年份汇总!$D$4:$I$9,6,0)</f>
        <v>0.73</v>
      </c>
      <c r="G175">
        <f>VLOOKUP(A175,[1]Sheet1!$A$1:$F$2193,6)</f>
        <v>1.1344532358547501</v>
      </c>
      <c r="H175">
        <f>'C-MDP in China'!C176</f>
        <v>802341.72792900738</v>
      </c>
      <c r="I175">
        <f>'C-MDP in China'!D176</f>
        <v>1.4774383019999999</v>
      </c>
      <c r="J175">
        <f>'C-MDP in China'!E176</f>
        <v>1477438.3019999999</v>
      </c>
      <c r="K175">
        <v>1.2</v>
      </c>
      <c r="L175">
        <v>3.5</v>
      </c>
      <c r="M175">
        <f t="shared" si="2"/>
        <v>0.34285714285714286</v>
      </c>
      <c r="N175">
        <f>'C-MDP in China'!F176</f>
        <v>422125.22914285713</v>
      </c>
      <c r="O175">
        <f>'C-MDP in China'!G176</f>
        <v>12157206.599314285</v>
      </c>
      <c r="P175">
        <f>'C-MDP in China'!H176</f>
        <v>1543965.2381129144</v>
      </c>
      <c r="Q175">
        <f>'C-MDP in China'!I176</f>
        <v>1332516.6804748408</v>
      </c>
      <c r="R175">
        <f>'C-MDP in China'!J176</f>
        <v>729432.39595885715</v>
      </c>
      <c r="S175">
        <f>'C-MDP in China'!K176</f>
        <v>729432.39595885715</v>
      </c>
      <c r="T175">
        <f>'C-MDP in China'!L176</f>
        <v>521023.13997061225</v>
      </c>
      <c r="U175">
        <f>'C-MDP in China'!M176</f>
        <v>364716.19797942857</v>
      </c>
      <c r="V175">
        <f>'C-MDP in China'!N176</f>
        <v>242315.85234554094</v>
      </c>
      <c r="W175">
        <f>'C-MDP in China'!P176</f>
        <v>607032.05032496946</v>
      </c>
      <c r="X175">
        <f>'C-MDP in China'!Q176</f>
        <v>195309.67760403792</v>
      </c>
      <c r="Y175">
        <f>'C-MDP in China'!S176</f>
        <v>0.24342455440796826</v>
      </c>
      <c r="Z175">
        <f>'C-MDP in China'!T176</f>
        <v>8643773.8921124563</v>
      </c>
      <c r="AA175">
        <f>'C-MDP in China'!U176</f>
        <v>679941.38229511981</v>
      </c>
      <c r="AB175">
        <f>'C-MDP in China'!V176</f>
        <v>12.71252804607315</v>
      </c>
    </row>
    <row r="176" spans="1:28">
      <c r="A176" s="15">
        <v>42518</v>
      </c>
      <c r="B176">
        <v>1.5022863310000001</v>
      </c>
      <c r="C176" s="153">
        <f t="shared" si="0"/>
        <v>1.0966690216300001</v>
      </c>
      <c r="D176" s="123">
        <f>年份汇总!$D$4</f>
        <v>0.73</v>
      </c>
      <c r="E176" s="144">
        <f t="shared" si="1"/>
        <v>1.0966690216300001</v>
      </c>
      <c r="F176" s="123">
        <f>VLOOKUP(D176,年份汇总!$D$4:$I$9,6,0)</f>
        <v>0.73</v>
      </c>
      <c r="G176">
        <f>VLOOKUP(A176,[1]Sheet1!$A$1:$F$2193,6)</f>
        <v>1.3374234722696901</v>
      </c>
      <c r="H176">
        <f>'C-MDP in China'!C177</f>
        <v>961800.68965017633</v>
      </c>
      <c r="I176">
        <f>'C-MDP in China'!D177</f>
        <v>1.5022863310000001</v>
      </c>
      <c r="J176">
        <f>'C-MDP in China'!E177</f>
        <v>1502286.331</v>
      </c>
      <c r="K176">
        <v>1.2</v>
      </c>
      <c r="L176">
        <v>3.5</v>
      </c>
      <c r="M176">
        <f t="shared" si="2"/>
        <v>0.34285714285714286</v>
      </c>
      <c r="N176">
        <f>'C-MDP in China'!F177</f>
        <v>429224.66600000003</v>
      </c>
      <c r="O176">
        <f>'C-MDP in China'!G177</f>
        <v>12361670.380799999</v>
      </c>
      <c r="P176">
        <f>'C-MDP in China'!H177</f>
        <v>1569932.1383616</v>
      </c>
      <c r="Q176">
        <f>'C-MDP in China'!I177</f>
        <v>1354927.3713812572</v>
      </c>
      <c r="R176">
        <f>'C-MDP in China'!J177</f>
        <v>741700.22284799989</v>
      </c>
      <c r="S176">
        <f>'C-MDP in China'!K177</f>
        <v>741700.22284799989</v>
      </c>
      <c r="T176">
        <f>'C-MDP in China'!L177</f>
        <v>529785.8734628571</v>
      </c>
      <c r="U176">
        <f>'C-MDP in China'!M177</f>
        <v>370850.11142399994</v>
      </c>
      <c r="V176">
        <f>'C-MDP in China'!N177</f>
        <v>246391.19770384868</v>
      </c>
      <c r="W176">
        <f>'C-MDP in China'!P177</f>
        <v>617241.3091278486</v>
      </c>
      <c r="X176">
        <f>'C-MDP in China'!Q177</f>
        <v>344559.38052232773</v>
      </c>
      <c r="Y176">
        <f>'C-MDP in China'!S177</f>
        <v>0.35824405641427642</v>
      </c>
      <c r="Z176">
        <f>'C-MDP in China'!T177</f>
        <v>8789147.6407487988</v>
      </c>
      <c r="AA176">
        <f>'C-MDP in China'!U177</f>
        <v>837341.77593002515</v>
      </c>
      <c r="AB176">
        <f>'C-MDP in China'!V177</f>
        <v>10.496487686866933</v>
      </c>
    </row>
    <row r="177" spans="1:28">
      <c r="A177" s="15">
        <v>42521</v>
      </c>
      <c r="B177">
        <v>1.4414620629999999</v>
      </c>
      <c r="C177" s="153">
        <f t="shared" si="0"/>
        <v>1.0522673059899998</v>
      </c>
      <c r="D177" s="123">
        <f>年份汇总!$D$4</f>
        <v>0.73</v>
      </c>
      <c r="E177" s="144">
        <f t="shared" si="1"/>
        <v>1.0522673059899998</v>
      </c>
      <c r="F177" s="123">
        <f>VLOOKUP(D177,年份汇总!$D$4:$I$9,6,0)</f>
        <v>0.73</v>
      </c>
      <c r="G177">
        <f>VLOOKUP(A177,[1]Sheet1!$A$1:$F$2193,6)</f>
        <v>1.34082985987735</v>
      </c>
      <c r="H177">
        <f>'C-MDP in China'!C178</f>
        <v>925209.99846765085</v>
      </c>
      <c r="I177">
        <f>'C-MDP in China'!D178</f>
        <v>1.4414620629999999</v>
      </c>
      <c r="J177">
        <f>'C-MDP in China'!E178</f>
        <v>1441462.0629999998</v>
      </c>
      <c r="K177">
        <v>1.2</v>
      </c>
      <c r="L177">
        <v>3.5</v>
      </c>
      <c r="M177">
        <f t="shared" si="2"/>
        <v>0.34285714285714286</v>
      </c>
      <c r="N177">
        <f>'C-MDP in China'!F178</f>
        <v>411846.30371428566</v>
      </c>
      <c r="O177">
        <f>'C-MDP in China'!G178</f>
        <v>11861173.546971427</v>
      </c>
      <c r="P177">
        <f>'C-MDP in China'!H178</f>
        <v>1506369.0404653712</v>
      </c>
      <c r="Q177">
        <f>'C-MDP in China'!I178</f>
        <v>1300069.343416261</v>
      </c>
      <c r="R177">
        <f>'C-MDP in China'!J178</f>
        <v>711670.41281828564</v>
      </c>
      <c r="S177">
        <f>'C-MDP in China'!K178</f>
        <v>711670.41281828564</v>
      </c>
      <c r="T177">
        <f>'C-MDP in China'!L178</f>
        <v>508336.00915591832</v>
      </c>
      <c r="U177">
        <f>'C-MDP in China'!M178</f>
        <v>355835.20640914282</v>
      </c>
      <c r="V177">
        <f>'C-MDP in China'!N178</f>
        <v>236415.36025347121</v>
      </c>
      <c r="W177">
        <f>'C-MDP in China'!P178</f>
        <v>592250.566662614</v>
      </c>
      <c r="X177">
        <f>'C-MDP in China'!Q178</f>
        <v>332959.43180503685</v>
      </c>
      <c r="Y177">
        <f>'C-MDP in China'!S178</f>
        <v>0.35987444186345818</v>
      </c>
      <c r="Z177">
        <f>'C-MDP in China'!T178</f>
        <v>8433294.3918966837</v>
      </c>
      <c r="AA177">
        <f>'C-MDP in China'!U178</f>
        <v>805790.15231197921</v>
      </c>
      <c r="AB177">
        <f>'C-MDP in China'!V178</f>
        <v>10.465869268443914</v>
      </c>
    </row>
    <row r="178" spans="1:28">
      <c r="A178" s="15">
        <v>42524</v>
      </c>
      <c r="B178">
        <v>1.375776662</v>
      </c>
      <c r="C178" s="153">
        <f t="shared" si="0"/>
        <v>1.00431696326</v>
      </c>
      <c r="D178" s="123">
        <f>年份汇总!$D$4</f>
        <v>0.73</v>
      </c>
      <c r="E178" s="144">
        <f t="shared" si="1"/>
        <v>1.00431696326</v>
      </c>
      <c r="F178" s="123">
        <f>VLOOKUP(D178,年份汇总!$D$4:$I$9,6,0)</f>
        <v>0.73</v>
      </c>
      <c r="G178">
        <f>VLOOKUP(A178,[1]Sheet1!$A$1:$F$2193,6)</f>
        <v>1.4362087128918299</v>
      </c>
      <c r="H178">
        <f>'C-MDP in China'!C179</f>
        <v>949223.52687124943</v>
      </c>
      <c r="I178">
        <f>'C-MDP in China'!D179</f>
        <v>1.375776662</v>
      </c>
      <c r="J178">
        <f>'C-MDP in China'!E179</f>
        <v>1375776.662</v>
      </c>
      <c r="K178">
        <v>1.2</v>
      </c>
      <c r="L178">
        <v>3.5</v>
      </c>
      <c r="M178">
        <f t="shared" si="2"/>
        <v>0.34285714285714286</v>
      </c>
      <c r="N178">
        <f>'C-MDP in China'!F179</f>
        <v>393079.04628571431</v>
      </c>
      <c r="O178">
        <f>'C-MDP in China'!G179</f>
        <v>11320676.533028571</v>
      </c>
      <c r="P178">
        <f>'C-MDP in China'!H179</f>
        <v>1437725.9196946286</v>
      </c>
      <c r="Q178">
        <f>'C-MDP in China'!I179</f>
        <v>1240827.0099951674</v>
      </c>
      <c r="R178">
        <f>'C-MDP in China'!J179</f>
        <v>679240.59198171424</v>
      </c>
      <c r="S178">
        <f>'C-MDP in China'!K179</f>
        <v>679240.59198171424</v>
      </c>
      <c r="T178">
        <f>'C-MDP in China'!L179</f>
        <v>485171.85141551017</v>
      </c>
      <c r="U178">
        <f>'C-MDP in China'!M179</f>
        <v>339620.29599085712</v>
      </c>
      <c r="V178">
        <f>'C-MDP in China'!N179</f>
        <v>225642.24444320193</v>
      </c>
      <c r="W178">
        <f>'C-MDP in China'!P179</f>
        <v>565262.54043405899</v>
      </c>
      <c r="X178">
        <f>'C-MDP in China'!Q179</f>
        <v>383960.98643719044</v>
      </c>
      <c r="Y178">
        <f>'C-MDP in China'!S179</f>
        <v>0.40450007355250694</v>
      </c>
      <c r="Z178">
        <f>'C-MDP in China'!T179</f>
        <v>8049001.0149833132</v>
      </c>
      <c r="AA178">
        <f>'C-MDP in China'!U179</f>
        <v>835245.47532359429</v>
      </c>
      <c r="AB178">
        <f>'C-MDP in China'!V179</f>
        <v>9.6366891564003208</v>
      </c>
    </row>
    <row r="179" spans="1:28">
      <c r="A179" s="15">
        <v>42527</v>
      </c>
      <c r="B179">
        <v>1.361622581</v>
      </c>
      <c r="C179" s="153">
        <f t="shared" si="0"/>
        <v>0.99398448412999996</v>
      </c>
      <c r="D179" s="123">
        <f>年份汇总!$D$4</f>
        <v>0.73</v>
      </c>
      <c r="E179" s="144">
        <f t="shared" si="1"/>
        <v>0.99398448412999996</v>
      </c>
      <c r="F179" s="123">
        <f>VLOOKUP(D179,年份汇总!$D$4:$I$9,6,0)</f>
        <v>0.73</v>
      </c>
      <c r="G179">
        <f>VLOOKUP(A179,[1]Sheet1!$A$1:$F$2193,6)</f>
        <v>1.4774638516957099</v>
      </c>
      <c r="H179">
        <f>'C-MDP in China'!C180</f>
        <v>966443.80793568655</v>
      </c>
      <c r="I179">
        <f>'C-MDP in China'!D180</f>
        <v>1.361622581</v>
      </c>
      <c r="J179">
        <f>'C-MDP in China'!E180</f>
        <v>1361622.581</v>
      </c>
      <c r="K179">
        <v>1.2</v>
      </c>
      <c r="L179">
        <v>3.5</v>
      </c>
      <c r="M179">
        <f t="shared" si="2"/>
        <v>0.34285714285714286</v>
      </c>
      <c r="N179">
        <f>'C-MDP in China'!F180</f>
        <v>389035.02314285713</v>
      </c>
      <c r="O179">
        <f>'C-MDP in China'!G180</f>
        <v>11204208.666514285</v>
      </c>
      <c r="P179">
        <f>'C-MDP in China'!H180</f>
        <v>1422934.5006473141</v>
      </c>
      <c r="Q179">
        <f>'C-MDP in China'!I180</f>
        <v>1228061.2999118695</v>
      </c>
      <c r="R179">
        <f>'C-MDP in China'!J180</f>
        <v>672252.51999085711</v>
      </c>
      <c r="S179">
        <f>'C-MDP in China'!K180</f>
        <v>672252.51999085711</v>
      </c>
      <c r="T179">
        <f>'C-MDP in China'!L180</f>
        <v>480180.3714220408</v>
      </c>
      <c r="U179">
        <f>'C-MDP in China'!M180</f>
        <v>336126.25999542855</v>
      </c>
      <c r="V179">
        <f>'C-MDP in China'!N180</f>
        <v>223320.8221563694</v>
      </c>
      <c r="W179">
        <f>'C-MDP in China'!P180</f>
        <v>559447.08215179795</v>
      </c>
      <c r="X179">
        <f>'C-MDP in China'!Q180</f>
        <v>406996.7257838886</v>
      </c>
      <c r="Y179">
        <f>'C-MDP in China'!S180</f>
        <v>0.42112818401023144</v>
      </c>
      <c r="Z179">
        <f>'C-MDP in China'!T180</f>
        <v>7966192.3618916562</v>
      </c>
      <c r="AA179">
        <f>'C-MDP in China'!U180</f>
        <v>853638.37009662739</v>
      </c>
      <c r="AB179">
        <f>'C-MDP in China'!V180</f>
        <v>9.3320457947431823</v>
      </c>
    </row>
    <row r="180" spans="1:28">
      <c r="A180" s="15">
        <v>42530</v>
      </c>
      <c r="B180">
        <v>1.452208698</v>
      </c>
      <c r="C180" s="153">
        <f t="shared" si="0"/>
        <v>1.06011234954</v>
      </c>
      <c r="D180" s="123">
        <f>年份汇总!$D$4</f>
        <v>0.73</v>
      </c>
      <c r="E180" s="144">
        <f t="shared" si="1"/>
        <v>1.06011234954</v>
      </c>
      <c r="F180" s="123">
        <f>VLOOKUP(D180,年份汇总!$D$4:$I$9,6,0)</f>
        <v>0.73</v>
      </c>
      <c r="G180">
        <f>VLOOKUP(A180,[1]Sheet1!$A$1:$F$2193,6)</f>
        <v>1.47397471344292</v>
      </c>
      <c r="H180">
        <f>'C-MDP in China'!C181</f>
        <v>1028305.2793168533</v>
      </c>
      <c r="I180">
        <f>'C-MDP in China'!D181</f>
        <v>1.452208698</v>
      </c>
      <c r="J180">
        <f>'C-MDP in China'!E181</f>
        <v>1452208.6979999999</v>
      </c>
      <c r="K180">
        <v>1.2</v>
      </c>
      <c r="L180">
        <v>3.5</v>
      </c>
      <c r="M180">
        <f t="shared" si="2"/>
        <v>0.34285714285714286</v>
      </c>
      <c r="N180">
        <f>'C-MDP in China'!F181</f>
        <v>414916.77085714281</v>
      </c>
      <c r="O180">
        <f>'C-MDP in China'!G181</f>
        <v>11949603.000685712</v>
      </c>
      <c r="P180">
        <f>'C-MDP in China'!H181</f>
        <v>1517599.5810870854</v>
      </c>
      <c r="Q180">
        <f>'C-MDP in China'!I181</f>
        <v>1309761.8431823018</v>
      </c>
      <c r="R180">
        <f>'C-MDP in China'!J181</f>
        <v>716976.18004114274</v>
      </c>
      <c r="S180">
        <f>'C-MDP in China'!K181</f>
        <v>716976.18004114274</v>
      </c>
      <c r="T180">
        <f>'C-MDP in China'!L181</f>
        <v>512125.84288653056</v>
      </c>
      <c r="U180">
        <f>'C-MDP in China'!M181</f>
        <v>358488.09002057137</v>
      </c>
      <c r="V180">
        <f>'C-MDP in China'!N181</f>
        <v>238177.92456248251</v>
      </c>
      <c r="W180">
        <f>'C-MDP in China'!P181</f>
        <v>596666.01458305388</v>
      </c>
      <c r="X180">
        <f>'C-MDP in China'!Q181</f>
        <v>431639.26473379938</v>
      </c>
      <c r="Y180">
        <f>'C-MDP in China'!S181</f>
        <v>0.41975790012529707</v>
      </c>
      <c r="Z180">
        <f>'C-MDP in China'!T181</f>
        <v>8496167.7334875409</v>
      </c>
      <c r="AA180">
        <f>'C-MDP in China'!U181</f>
        <v>907995.11385876441</v>
      </c>
      <c r="AB180">
        <f>'C-MDP in China'!V181</f>
        <v>9.3570632746919067</v>
      </c>
    </row>
    <row r="181" spans="1:28">
      <c r="A181" s="15">
        <v>42533</v>
      </c>
      <c r="B181">
        <v>1.4827983280000001</v>
      </c>
      <c r="C181" s="153">
        <f t="shared" si="0"/>
        <v>1.08244277944</v>
      </c>
      <c r="D181" s="123">
        <f>年份汇总!$D$4</f>
        <v>0.73</v>
      </c>
      <c r="E181" s="144">
        <f t="shared" si="1"/>
        <v>1.08244277944</v>
      </c>
      <c r="F181" s="123">
        <f>VLOOKUP(D181,年份汇总!$D$4:$I$9,6,0)</f>
        <v>0.73</v>
      </c>
      <c r="G181">
        <f>VLOOKUP(A181,[1]Sheet1!$A$1:$F$2193,6)</f>
        <v>1.72573779251018</v>
      </c>
      <c r="H181">
        <f>'C-MDP in China'!C182</f>
        <v>1229305.7028295631</v>
      </c>
      <c r="I181">
        <f>'C-MDP in China'!D182</f>
        <v>1.4827983280000001</v>
      </c>
      <c r="J181">
        <f>'C-MDP in China'!E182</f>
        <v>1482798.3280000002</v>
      </c>
      <c r="K181">
        <v>1.2</v>
      </c>
      <c r="L181">
        <v>3.5</v>
      </c>
      <c r="M181">
        <f t="shared" si="2"/>
        <v>0.34285714285714286</v>
      </c>
      <c r="N181">
        <f>'C-MDP in China'!F182</f>
        <v>423656.66514285718</v>
      </c>
      <c r="O181">
        <f>'C-MDP in China'!G182</f>
        <v>12201311.956114285</v>
      </c>
      <c r="P181">
        <f>'C-MDP in China'!H182</f>
        <v>1549566.6184265141</v>
      </c>
      <c r="Q181">
        <f>'C-MDP in China'!I182</f>
        <v>1337350.9426183836</v>
      </c>
      <c r="R181">
        <f>'C-MDP in China'!J182</f>
        <v>732078.7173668571</v>
      </c>
      <c r="S181">
        <f>'C-MDP in China'!K182</f>
        <v>732078.7173668571</v>
      </c>
      <c r="T181">
        <f>'C-MDP in China'!L182</f>
        <v>522913.36954775505</v>
      </c>
      <c r="U181">
        <f>'C-MDP in China'!M182</f>
        <v>366039.35868342855</v>
      </c>
      <c r="V181">
        <f>'C-MDP in China'!N182</f>
        <v>243194.9545503681</v>
      </c>
      <c r="W181">
        <f>'C-MDP in China'!P182</f>
        <v>609234.31323379662</v>
      </c>
      <c r="X181">
        <f>'C-MDP in China'!Q182</f>
        <v>620071.38959576644</v>
      </c>
      <c r="Y181">
        <f>'C-MDP in China'!S182</f>
        <v>0.5044078036638997</v>
      </c>
      <c r="Z181">
        <f>'C-MDP in China'!T182</f>
        <v>8675132.8007972557</v>
      </c>
      <c r="AA181">
        <f>'C-MDP in China'!U182</f>
        <v>1106461.2986965026</v>
      </c>
      <c r="AB181">
        <f>'C-MDP in China'!V182</f>
        <v>7.8404303982590591</v>
      </c>
    </row>
    <row r="182" spans="1:28">
      <c r="A182" s="15">
        <v>42536</v>
      </c>
      <c r="B182">
        <v>1.4763565030000001</v>
      </c>
      <c r="C182" s="153">
        <f t="shared" si="0"/>
        <v>1.0777402471899999</v>
      </c>
      <c r="D182" s="123">
        <f>年份汇总!$D$4</f>
        <v>0.73</v>
      </c>
      <c r="E182" s="144">
        <f t="shared" si="1"/>
        <v>1.0777402471899999</v>
      </c>
      <c r="F182" s="123">
        <f>VLOOKUP(D182,年份汇总!$D$4:$I$9,6,0)</f>
        <v>0.73</v>
      </c>
      <c r="G182">
        <f>VLOOKUP(A182,[1]Sheet1!$A$1:$F$2193,6)</f>
        <v>1.78137448313646</v>
      </c>
      <c r="H182">
        <f>'C-MDP in China'!C183</f>
        <v>1263425.0027002355</v>
      </c>
      <c r="I182">
        <f>'C-MDP in China'!D183</f>
        <v>1.4763565030000001</v>
      </c>
      <c r="J182">
        <f>'C-MDP in China'!E183</f>
        <v>1476356.503</v>
      </c>
      <c r="K182">
        <v>1.2</v>
      </c>
      <c r="L182">
        <v>3.5</v>
      </c>
      <c r="M182">
        <f t="shared" si="2"/>
        <v>0.34285714285714286</v>
      </c>
      <c r="N182">
        <f>'C-MDP in China'!F183</f>
        <v>421816.14371428575</v>
      </c>
      <c r="O182">
        <f>'C-MDP in China'!G183</f>
        <v>12148304.938971428</v>
      </c>
      <c r="P182">
        <f>'C-MDP in China'!H183</f>
        <v>1542834.7272493714</v>
      </c>
      <c r="Q182">
        <f>'C-MDP in China'!I183</f>
        <v>1331540.9949179755</v>
      </c>
      <c r="R182">
        <f>'C-MDP in China'!J183</f>
        <v>728898.29633828567</v>
      </c>
      <c r="S182">
        <f>'C-MDP in China'!K183</f>
        <v>728898.29633828567</v>
      </c>
      <c r="T182">
        <f>'C-MDP in China'!L183</f>
        <v>520641.64024163265</v>
      </c>
      <c r="U182">
        <f>'C-MDP in China'!M183</f>
        <v>364449.14816914283</v>
      </c>
      <c r="V182">
        <f>'C-MDP in China'!N183</f>
        <v>242138.42561550648</v>
      </c>
      <c r="W182">
        <f>'C-MDP in China'!P183</f>
        <v>606587.57378464937</v>
      </c>
      <c r="X182">
        <f>'C-MDP in China'!Q183</f>
        <v>656837.42891558609</v>
      </c>
      <c r="Y182">
        <f>'C-MDP in China'!S183</f>
        <v>0.51988636247641962</v>
      </c>
      <c r="Z182">
        <f>'C-MDP in China'!T183</f>
        <v>8637444.8116086852</v>
      </c>
      <c r="AA182">
        <f>'C-MDP in China'!U183</f>
        <v>1141114.280146599</v>
      </c>
      <c r="AB182">
        <f>'C-MDP in China'!V183</f>
        <v>7.5693074408805332</v>
      </c>
    </row>
    <row r="183" spans="1:28">
      <c r="A183" s="15">
        <v>42539</v>
      </c>
      <c r="B183">
        <v>1.4521936710000001</v>
      </c>
      <c r="C183" s="153">
        <f t="shared" si="0"/>
        <v>1.0601013798300001</v>
      </c>
      <c r="D183" s="123">
        <f>年份汇总!$D$4</f>
        <v>0.73</v>
      </c>
      <c r="E183" s="144">
        <f t="shared" si="1"/>
        <v>1.0601013798300001</v>
      </c>
      <c r="F183" s="123">
        <f>VLOOKUP(D183,年份汇总!$D$4:$I$9,6,0)</f>
        <v>0.73</v>
      </c>
      <c r="G183">
        <f>VLOOKUP(A183,[1]Sheet1!$A$1:$F$2193,6)</f>
        <v>1.93979412412672</v>
      </c>
      <c r="H183">
        <f>'C-MDP in China'!C184</f>
        <v>1353266.0227479495</v>
      </c>
      <c r="I183">
        <f>'C-MDP in China'!D184</f>
        <v>1.4521936710000001</v>
      </c>
      <c r="J183">
        <f>'C-MDP in China'!E184</f>
        <v>1452193.6710000001</v>
      </c>
      <c r="K183">
        <v>1.2</v>
      </c>
      <c r="L183">
        <v>3.5</v>
      </c>
      <c r="M183">
        <f t="shared" si="2"/>
        <v>0.34285714285714286</v>
      </c>
      <c r="N183">
        <f>'C-MDP in China'!F184</f>
        <v>414912.47742857144</v>
      </c>
      <c r="O183">
        <f>'C-MDP in China'!G184</f>
        <v>11949479.349942857</v>
      </c>
      <c r="P183">
        <f>'C-MDP in China'!H184</f>
        <v>1517583.8774427429</v>
      </c>
      <c r="Q183">
        <f>'C-MDP in China'!I184</f>
        <v>1309748.2901776654</v>
      </c>
      <c r="R183">
        <f>'C-MDP in China'!J184</f>
        <v>716968.76099657139</v>
      </c>
      <c r="S183">
        <f>'C-MDP in China'!K184</f>
        <v>716968.76099657139</v>
      </c>
      <c r="T183">
        <f>'C-MDP in China'!L184</f>
        <v>512120.5435689796</v>
      </c>
      <c r="U183">
        <f>'C-MDP in China'!M184</f>
        <v>358484.3804982857</v>
      </c>
      <c r="V183">
        <f>'C-MDP in China'!N184</f>
        <v>238175.45997204361</v>
      </c>
      <c r="W183">
        <f>'C-MDP in China'!P184</f>
        <v>596659.84047032928</v>
      </c>
      <c r="X183">
        <f>'C-MDP in China'!Q184</f>
        <v>756606.18227762019</v>
      </c>
      <c r="Y183">
        <f>'C-MDP in China'!S184</f>
        <v>0.55909641530883303</v>
      </c>
      <c r="Z183">
        <f>'C-MDP in China'!T184</f>
        <v>8496079.8178093713</v>
      </c>
      <c r="AA183">
        <f>'C-MDP in China'!U184</f>
        <v>1232957.1022217073</v>
      </c>
      <c r="AB183">
        <f>'C-MDP in China'!V184</f>
        <v>6.8908154245593751</v>
      </c>
    </row>
    <row r="184" spans="1:28">
      <c r="A184" s="15">
        <v>42542</v>
      </c>
      <c r="B184">
        <v>1.5064942969999999</v>
      </c>
      <c r="C184" s="153">
        <f t="shared" si="0"/>
        <v>1.0997408368099999</v>
      </c>
      <c r="D184" s="123">
        <f>年份汇总!$D$4</f>
        <v>0.73</v>
      </c>
      <c r="E184" s="144">
        <f t="shared" si="1"/>
        <v>1.0997408368099999</v>
      </c>
      <c r="F184" s="123">
        <f>VLOOKUP(D184,年份汇总!$D$4:$I$9,6,0)</f>
        <v>0.73</v>
      </c>
      <c r="G184">
        <f>VLOOKUP(A184,[1]Sheet1!$A$1:$F$2193,6)</f>
        <v>1.6006812559302399</v>
      </c>
      <c r="H184">
        <f>'C-MDP in China'!C185</f>
        <v>1158444.8148927274</v>
      </c>
      <c r="I184">
        <f>'C-MDP in China'!D185</f>
        <v>1.5064942969999999</v>
      </c>
      <c r="J184">
        <f>'C-MDP in China'!E185</f>
        <v>1506494.297</v>
      </c>
      <c r="K184">
        <v>1.2</v>
      </c>
      <c r="L184">
        <v>3.5</v>
      </c>
      <c r="M184">
        <f t="shared" si="2"/>
        <v>0.34285714285714286</v>
      </c>
      <c r="N184">
        <f>'C-MDP in China'!F185</f>
        <v>430426.94199999998</v>
      </c>
      <c r="O184">
        <f>'C-MDP in China'!G185</f>
        <v>12396295.9296</v>
      </c>
      <c r="P184">
        <f>'C-MDP in China'!H185</f>
        <v>1574329.5830592001</v>
      </c>
      <c r="Q184">
        <f>'C-MDP in China'!I185</f>
        <v>1358722.5788550859</v>
      </c>
      <c r="R184">
        <f>'C-MDP in China'!J185</f>
        <v>743777.75577599998</v>
      </c>
      <c r="S184">
        <f>'C-MDP in China'!K185</f>
        <v>743777.75577599998</v>
      </c>
      <c r="T184">
        <f>'C-MDP in China'!L185</f>
        <v>531269.82555428578</v>
      </c>
      <c r="U184">
        <f>'C-MDP in China'!M185</f>
        <v>371888.87788799999</v>
      </c>
      <c r="V184">
        <f>'C-MDP in China'!N185</f>
        <v>247081.34961513375</v>
      </c>
      <c r="W184">
        <f>'C-MDP in China'!P185</f>
        <v>618970.2275031337</v>
      </c>
      <c r="X184">
        <f>'C-MDP in China'!Q185</f>
        <v>539474.58738959371</v>
      </c>
      <c r="Y184">
        <f>'C-MDP in China'!S185</f>
        <v>0.46568863743375583</v>
      </c>
      <c r="Z184">
        <f>'C-MDP in China'!T185</f>
        <v>8813766.4059455991</v>
      </c>
      <c r="AA184">
        <f>'C-MDP in China'!U185</f>
        <v>1033637.2866198611</v>
      </c>
      <c r="AB184">
        <f>'C-MDP in China'!V185</f>
        <v>8.5269431743971342</v>
      </c>
    </row>
    <row r="185" spans="1:28">
      <c r="A185" s="15">
        <v>42545</v>
      </c>
      <c r="B185">
        <v>1.524578422</v>
      </c>
      <c r="C185" s="153">
        <f t="shared" si="0"/>
        <v>1.11294224806</v>
      </c>
      <c r="D185" s="123">
        <f>年份汇总!$D$4</f>
        <v>0.73</v>
      </c>
      <c r="E185" s="144">
        <f t="shared" si="1"/>
        <v>1.11294224806</v>
      </c>
      <c r="F185" s="123">
        <f>VLOOKUP(D185,年份汇总!$D$4:$I$9,6,0)</f>
        <v>0.73</v>
      </c>
      <c r="G185">
        <f>VLOOKUP(A185,[1]Sheet1!$A$1:$F$2193,6)</f>
        <v>1.59743979535047</v>
      </c>
      <c r="H185">
        <f>'C-MDP in China'!C186</f>
        <v>1169976.8452659769</v>
      </c>
      <c r="I185">
        <f>'C-MDP in China'!D186</f>
        <v>1.524578422</v>
      </c>
      <c r="J185">
        <f>'C-MDP in China'!E186</f>
        <v>1524578.422</v>
      </c>
      <c r="K185">
        <v>1.2</v>
      </c>
      <c r="L185">
        <v>3.5</v>
      </c>
      <c r="M185">
        <f t="shared" si="2"/>
        <v>0.34285714285714286</v>
      </c>
      <c r="N185">
        <f>'C-MDP in China'!F186</f>
        <v>435593.83485714288</v>
      </c>
      <c r="O185">
        <f>'C-MDP in China'!G186</f>
        <v>12545102.443885714</v>
      </c>
      <c r="P185">
        <f>'C-MDP in China'!H186</f>
        <v>1593228.0103734857</v>
      </c>
      <c r="Q185">
        <f>'C-MDP in China'!I186</f>
        <v>1375032.8357244735</v>
      </c>
      <c r="R185">
        <f>'C-MDP in China'!J186</f>
        <v>752706.14663314284</v>
      </c>
      <c r="S185">
        <f>'C-MDP in China'!K186</f>
        <v>752706.14663314284</v>
      </c>
      <c r="T185">
        <f>'C-MDP in China'!L186</f>
        <v>537647.24759510206</v>
      </c>
      <c r="U185">
        <f>'C-MDP in China'!M186</f>
        <v>376353.07331657142</v>
      </c>
      <c r="V185">
        <f>'C-MDP in China'!N186</f>
        <v>250047.34160096917</v>
      </c>
      <c r="W185">
        <f>'C-MDP in China'!P186</f>
        <v>626400.41491754062</v>
      </c>
      <c r="X185">
        <f>'C-MDP in China'!Q186</f>
        <v>543576.43034843623</v>
      </c>
      <c r="Y185">
        <f>'C-MDP in China'!S186</f>
        <v>0.46460443430815268</v>
      </c>
      <c r="Z185">
        <f>'C-MDP in China'!T186</f>
        <v>8919567.837602742</v>
      </c>
      <c r="AA185">
        <f>'C-MDP in China'!U186</f>
        <v>1043671.1135503746</v>
      </c>
      <c r="AB185">
        <f>'C-MDP in China'!V186</f>
        <v>8.5463396675414671</v>
      </c>
    </row>
    <row r="186" spans="1:28">
      <c r="A186" s="15">
        <v>42548</v>
      </c>
      <c r="B186">
        <v>1.5368036430000001</v>
      </c>
      <c r="C186" s="153">
        <f t="shared" si="0"/>
        <v>1.12186665939</v>
      </c>
      <c r="D186" s="123">
        <f>年份汇总!$D$4</f>
        <v>0.73</v>
      </c>
      <c r="E186" s="144">
        <f t="shared" si="1"/>
        <v>1.12186665939</v>
      </c>
      <c r="F186" s="123">
        <f>VLOOKUP(D186,年份汇总!$D$4:$I$9,6,0)</f>
        <v>0.73</v>
      </c>
      <c r="G186">
        <f>VLOOKUP(A186,[1]Sheet1!$A$1:$F$2193,6)</f>
        <v>1.5733809546028199</v>
      </c>
      <c r="H186">
        <f>'C-MDP in China'!C187</f>
        <v>1161596.4308061511</v>
      </c>
      <c r="I186">
        <f>'C-MDP in China'!D187</f>
        <v>1.5368036430000001</v>
      </c>
      <c r="J186">
        <f>'C-MDP in China'!E187</f>
        <v>1536803.6430000002</v>
      </c>
      <c r="K186">
        <v>1.2</v>
      </c>
      <c r="L186">
        <v>3.5</v>
      </c>
      <c r="M186">
        <f t="shared" si="2"/>
        <v>0.34285714285714286</v>
      </c>
      <c r="N186">
        <f>'C-MDP in China'!F187</f>
        <v>439086.7551428572</v>
      </c>
      <c r="O186">
        <f>'C-MDP in China'!G187</f>
        <v>12645698.548114285</v>
      </c>
      <c r="P186">
        <f>'C-MDP in China'!H187</f>
        <v>1606003.7156105142</v>
      </c>
      <c r="Q186">
        <f>'C-MDP in China'!I187</f>
        <v>1386058.8872915264</v>
      </c>
      <c r="R186">
        <f>'C-MDP in China'!J187</f>
        <v>758741.91288685706</v>
      </c>
      <c r="S186">
        <f>'C-MDP in China'!K187</f>
        <v>758741.91288685706</v>
      </c>
      <c r="T186">
        <f>'C-MDP in China'!L187</f>
        <v>541958.50920489791</v>
      </c>
      <c r="U186">
        <f>'C-MDP in China'!M187</f>
        <v>379370.95644342853</v>
      </c>
      <c r="V186">
        <f>'C-MDP in China'!N187</f>
        <v>252052.40999720441</v>
      </c>
      <c r="W186">
        <f>'C-MDP in China'!P187</f>
        <v>631423.36644063296</v>
      </c>
      <c r="X186">
        <f>'C-MDP in China'!Q187</f>
        <v>530173.06436551816</v>
      </c>
      <c r="Y186">
        <f>'C-MDP in China'!S187</f>
        <v>0.45641760796180875</v>
      </c>
      <c r="Z186">
        <f>'C-MDP in China'!T187</f>
        <v>8991091.6677092556</v>
      </c>
      <c r="AA186">
        <f>'C-MDP in China'!U187</f>
        <v>1034277.884359927</v>
      </c>
      <c r="AB186">
        <f>'C-MDP in China'!V187</f>
        <v>8.6931102401686573</v>
      </c>
    </row>
    <row r="187" spans="1:28">
      <c r="A187" s="15">
        <v>42551</v>
      </c>
      <c r="B187">
        <v>1.4993241100000001</v>
      </c>
      <c r="C187" s="153">
        <f t="shared" si="0"/>
        <v>1.0945066003000001</v>
      </c>
      <c r="D187" s="123">
        <f>年份汇总!$D$4</f>
        <v>0.73</v>
      </c>
      <c r="E187" s="144">
        <f t="shared" si="1"/>
        <v>1.0945066003000001</v>
      </c>
      <c r="F187" s="123">
        <f>VLOOKUP(D187,年份汇总!$D$4:$I$9,6,0)</f>
        <v>0.73</v>
      </c>
      <c r="G187">
        <f>VLOOKUP(A187,[1]Sheet1!$A$1:$F$2193,6)</f>
        <v>1.61674449391445</v>
      </c>
      <c r="H187">
        <f>'C-MDP in China'!C188</f>
        <v>1164501.1293289023</v>
      </c>
      <c r="I187">
        <f>'C-MDP in China'!D188</f>
        <v>1.4993241100000001</v>
      </c>
      <c r="J187">
        <f>'C-MDP in China'!E188</f>
        <v>1499324.11</v>
      </c>
      <c r="K187">
        <v>1.2</v>
      </c>
      <c r="L187">
        <v>3.5</v>
      </c>
      <c r="M187">
        <f t="shared" si="2"/>
        <v>0.34285714285714286</v>
      </c>
      <c r="N187">
        <f>'C-MDP in China'!F188</f>
        <v>428378.31714285718</v>
      </c>
      <c r="O187">
        <f>'C-MDP in China'!G188</f>
        <v>12337295.533714287</v>
      </c>
      <c r="P187">
        <f>'C-MDP in China'!H188</f>
        <v>1566836.5327817146</v>
      </c>
      <c r="Q187">
        <f>'C-MDP in China'!I188</f>
        <v>1352255.7140346125</v>
      </c>
      <c r="R187">
        <f>'C-MDP in China'!J188</f>
        <v>740237.73202285718</v>
      </c>
      <c r="S187">
        <f>'C-MDP in China'!K188</f>
        <v>740237.73202285718</v>
      </c>
      <c r="T187">
        <f>'C-MDP in China'!L188</f>
        <v>528741.23715918371</v>
      </c>
      <c r="U187">
        <f>'C-MDP in China'!M188</f>
        <v>370118.86601142859</v>
      </c>
      <c r="V187">
        <f>'C-MDP in China'!N188</f>
        <v>245905.36143882215</v>
      </c>
      <c r="W187">
        <f>'C-MDP in China'!P188</f>
        <v>616024.22745025076</v>
      </c>
      <c r="X187">
        <f>'C-MDP in China'!Q188</f>
        <v>548476.90187865158</v>
      </c>
      <c r="Y187">
        <f>'C-MDP in China'!S188</f>
        <v>0.47099731212346418</v>
      </c>
      <c r="Z187">
        <f>'C-MDP in China'!T188</f>
        <v>8771817.1244708579</v>
      </c>
      <c r="AA187">
        <f>'C-MDP in China'!U188</f>
        <v>1040287.6247562958</v>
      </c>
      <c r="AB187">
        <f>'C-MDP in China'!V188</f>
        <v>8.4321075399948135</v>
      </c>
    </row>
    <row r="188" spans="1:28">
      <c r="A188" s="15">
        <v>42554</v>
      </c>
      <c r="B188">
        <v>1.5796450449999999</v>
      </c>
      <c r="C188" s="153">
        <f t="shared" si="0"/>
        <v>1.1531408828499998</v>
      </c>
      <c r="D188" s="123">
        <f>年份汇总!$D$4</f>
        <v>0.73</v>
      </c>
      <c r="E188" s="144">
        <f t="shared" si="1"/>
        <v>1.1531408828499998</v>
      </c>
      <c r="F188" s="123">
        <f>VLOOKUP(D188,年份汇总!$D$4:$I$9,6,0)</f>
        <v>0.73</v>
      </c>
      <c r="G188">
        <f>VLOOKUP(A188,[1]Sheet1!$A$1:$F$2193,6)</f>
        <v>1.5814966114618101</v>
      </c>
      <c r="H188">
        <f>'C-MDP in China'!C189</f>
        <v>1364768.4551308404</v>
      </c>
      <c r="I188">
        <f>'C-MDP in China'!D189</f>
        <v>1.5796450449999999</v>
      </c>
      <c r="J188">
        <f>'C-MDP in China'!E189</f>
        <v>1579645.0449999999</v>
      </c>
      <c r="K188">
        <v>1.2</v>
      </c>
      <c r="L188">
        <v>3.5</v>
      </c>
      <c r="M188">
        <f t="shared" si="2"/>
        <v>0.34285714285714286</v>
      </c>
      <c r="N188">
        <f>'C-MDP in China'!F189</f>
        <v>451327.15571428568</v>
      </c>
      <c r="O188">
        <f>'C-MDP in China'!G189</f>
        <v>12998222.084571425</v>
      </c>
      <c r="P188">
        <f>'C-MDP in China'!H189</f>
        <v>1650774.2047405711</v>
      </c>
      <c r="Q188">
        <f>'C-MDP in China'!I189</f>
        <v>1424697.9849124895</v>
      </c>
      <c r="R188">
        <f>'C-MDP in China'!J189</f>
        <v>779893.3250742855</v>
      </c>
      <c r="S188">
        <f>'C-MDP in China'!K189</f>
        <v>779893.3250742855</v>
      </c>
      <c r="T188">
        <f>'C-MDP in China'!L189</f>
        <v>557066.66076734674</v>
      </c>
      <c r="U188">
        <f>'C-MDP in China'!M189</f>
        <v>389946.66253714275</v>
      </c>
      <c r="V188">
        <f>'C-MDP in China'!N189</f>
        <v>259078.8630323362</v>
      </c>
      <c r="W188">
        <f>'C-MDP in China'!P189</f>
        <v>649025.52556947898</v>
      </c>
      <c r="X188">
        <f>'C-MDP in China'!Q189</f>
        <v>715742.92956136144</v>
      </c>
      <c r="Y188">
        <f>'C-MDP in China'!S189</f>
        <v>0.52444275574404531</v>
      </c>
      <c r="Z188">
        <f>'C-MDP in China'!T189</f>
        <v>9241735.9021302834</v>
      </c>
      <c r="AA188">
        <f>'C-MDP in China'!U189</f>
        <v>1233900.6556260339</v>
      </c>
      <c r="AB188">
        <f>'C-MDP in China'!V189</f>
        <v>7.4898541142612336</v>
      </c>
    </row>
    <row r="189" spans="1:28">
      <c r="A189" s="15">
        <v>42557</v>
      </c>
      <c r="B189">
        <v>1.5749516269999999</v>
      </c>
      <c r="C189" s="153">
        <f t="shared" si="0"/>
        <v>1.14971468771</v>
      </c>
      <c r="D189" s="123">
        <f>年份汇总!$D$4</f>
        <v>0.73</v>
      </c>
      <c r="E189" s="144">
        <f t="shared" si="1"/>
        <v>1.14971468771</v>
      </c>
      <c r="F189" s="123">
        <f>VLOOKUP(D189,年份汇总!$D$4:$I$9,6,0)</f>
        <v>0.73</v>
      </c>
      <c r="G189">
        <f>VLOOKUP(A189,[1]Sheet1!$A$1:$F$2193,6)</f>
        <v>1.5962539079443001</v>
      </c>
      <c r="H189">
        <f>'C-MDP in China'!C190</f>
        <v>1373410.5952312297</v>
      </c>
      <c r="I189">
        <f>'C-MDP in China'!D190</f>
        <v>1.5749516269999999</v>
      </c>
      <c r="J189">
        <f>'C-MDP in China'!E190</f>
        <v>1574951.6269999999</v>
      </c>
      <c r="K189">
        <v>1.2</v>
      </c>
      <c r="L189">
        <v>3.5</v>
      </c>
      <c r="M189">
        <f t="shared" si="2"/>
        <v>0.34285714285714286</v>
      </c>
      <c r="N189">
        <f>'C-MDP in China'!F190</f>
        <v>449986.17914285709</v>
      </c>
      <c r="O189">
        <f>'C-MDP in China'!G190</f>
        <v>12959601.959314283</v>
      </c>
      <c r="P189">
        <f>'C-MDP in China'!H190</f>
        <v>1645869.448832914</v>
      </c>
      <c r="Q189">
        <f>'C-MDP in China'!I190</f>
        <v>1420464.943326269</v>
      </c>
      <c r="R189">
        <f>'C-MDP in China'!J190</f>
        <v>777576.11755885696</v>
      </c>
      <c r="S189">
        <f>'C-MDP in China'!K190</f>
        <v>777576.11755885696</v>
      </c>
      <c r="T189">
        <f>'C-MDP in China'!L190</f>
        <v>555411.51254204067</v>
      </c>
      <c r="U189">
        <f>'C-MDP in China'!M190</f>
        <v>388788.05877942848</v>
      </c>
      <c r="V189">
        <f>'C-MDP in China'!N190</f>
        <v>258309.09174541043</v>
      </c>
      <c r="W189">
        <f>'C-MDP in China'!P190</f>
        <v>647097.15052483894</v>
      </c>
      <c r="X189">
        <f>'C-MDP in China'!Q190</f>
        <v>726313.44470639073</v>
      </c>
      <c r="Y189">
        <f>'C-MDP in China'!S190</f>
        <v>0.52883926134566295</v>
      </c>
      <c r="Z189">
        <f>'C-MDP in China'!T190</f>
        <v>9214276.9930724539</v>
      </c>
      <c r="AA189">
        <f>'C-MDP in China'!U190</f>
        <v>1242931.6281972115</v>
      </c>
      <c r="AB189">
        <f>'C-MDP in China'!V190</f>
        <v>7.4133417993692392</v>
      </c>
    </row>
    <row r="190" spans="1:28">
      <c r="A190" s="15">
        <v>42560</v>
      </c>
      <c r="B190">
        <v>1.554081053</v>
      </c>
      <c r="C190" s="153">
        <f t="shared" si="0"/>
        <v>1.13447916869</v>
      </c>
      <c r="D190" s="123">
        <f>年份汇总!$D$4</f>
        <v>0.73</v>
      </c>
      <c r="E190" s="144">
        <f t="shared" si="1"/>
        <v>1.13447916869</v>
      </c>
      <c r="F190" s="123">
        <f>VLOOKUP(D190,年份汇总!$D$4:$I$9,6,0)</f>
        <v>0.73</v>
      </c>
      <c r="G190">
        <f>VLOOKUP(A190,[1]Sheet1!$A$1:$F$2193,6)</f>
        <v>1.53410810670637</v>
      </c>
      <c r="H190">
        <f>'C-MDP in China'!C191</f>
        <v>1302449.3131723611</v>
      </c>
      <c r="I190">
        <f>'C-MDP in China'!D191</f>
        <v>1.554081053</v>
      </c>
      <c r="J190">
        <f>'C-MDP in China'!E191</f>
        <v>1554081.0530000001</v>
      </c>
      <c r="K190">
        <v>1.2</v>
      </c>
      <c r="L190">
        <v>3.5</v>
      </c>
      <c r="M190">
        <f t="shared" si="2"/>
        <v>0.34285714285714286</v>
      </c>
      <c r="N190">
        <f>'C-MDP in China'!F191</f>
        <v>444023.158</v>
      </c>
      <c r="O190">
        <f>'C-MDP in China'!G191</f>
        <v>12787866.9504</v>
      </c>
      <c r="P190">
        <f>'C-MDP in China'!H191</f>
        <v>1624059.1027008002</v>
      </c>
      <c r="Q190">
        <f>'C-MDP in China'!I191</f>
        <v>1401641.5596706287</v>
      </c>
      <c r="R190">
        <f>'C-MDP in China'!J191</f>
        <v>767272.01702399994</v>
      </c>
      <c r="S190">
        <f>'C-MDP in China'!K191</f>
        <v>767272.01702399994</v>
      </c>
      <c r="T190">
        <f>'C-MDP in China'!L191</f>
        <v>548051.44073142856</v>
      </c>
      <c r="U190">
        <f>'C-MDP in China'!M191</f>
        <v>383636.00851199997</v>
      </c>
      <c r="V190">
        <f>'C-MDP in China'!N191</f>
        <v>254886.09200260928</v>
      </c>
      <c r="W190">
        <f>'C-MDP in China'!P191</f>
        <v>638522.10051460925</v>
      </c>
      <c r="X190">
        <f>'C-MDP in China'!Q191</f>
        <v>663927.21265775186</v>
      </c>
      <c r="Y190">
        <f>'C-MDP in China'!S191</f>
        <v>0.50975282181279813</v>
      </c>
      <c r="Z190">
        <f>'C-MDP in China'!T191</f>
        <v>9092173.4017344005</v>
      </c>
      <c r="AA190">
        <f>'C-MDP in China'!U191</f>
        <v>1173699.3966629705</v>
      </c>
      <c r="AB190">
        <f>'C-MDP in China'!V191</f>
        <v>7.7465945944805075</v>
      </c>
    </row>
    <row r="191" spans="1:28">
      <c r="A191" s="15">
        <v>42563</v>
      </c>
      <c r="B191">
        <v>1.551816136</v>
      </c>
      <c r="C191" s="153">
        <f t="shared" ref="C191:C254" si="3">D191*B191</f>
        <v>1.1328257792800001</v>
      </c>
      <c r="D191" s="123">
        <f>年份汇总!$D$4</f>
        <v>0.73</v>
      </c>
      <c r="E191" s="144">
        <f t="shared" ref="E191:E254" si="4">B191*F191</f>
        <v>1.1328257792800001</v>
      </c>
      <c r="F191" s="123">
        <f>VLOOKUP(D191,年份汇总!$D$4:$I$9,6,0)</f>
        <v>0.73</v>
      </c>
      <c r="G191">
        <f>VLOOKUP(A191,[1]Sheet1!$A$1:$F$2193,6)</f>
        <v>0.78306773251176398</v>
      </c>
      <c r="H191">
        <f>'C-MDP in China'!C192</f>
        <v>663851.27316227497</v>
      </c>
      <c r="I191">
        <f>'C-MDP in China'!D192</f>
        <v>1.551816136</v>
      </c>
      <c r="J191">
        <f>'C-MDP in China'!E192</f>
        <v>1551816.1359999999</v>
      </c>
      <c r="K191">
        <v>1.2</v>
      </c>
      <c r="L191">
        <v>3.5</v>
      </c>
      <c r="M191">
        <f t="shared" si="2"/>
        <v>0.34285714285714286</v>
      </c>
      <c r="N191">
        <f>'C-MDP in China'!F192</f>
        <v>443376.03885714285</v>
      </c>
      <c r="O191">
        <f>'C-MDP in China'!G192</f>
        <v>12769229.919085715</v>
      </c>
      <c r="P191">
        <f>'C-MDP in China'!H192</f>
        <v>1621692.1997238859</v>
      </c>
      <c r="Q191">
        <f>'C-MDP in China'!I192</f>
        <v>1399598.8079169306</v>
      </c>
      <c r="R191">
        <f>'C-MDP in China'!J192</f>
        <v>766153.79514514282</v>
      </c>
      <c r="S191">
        <f>'C-MDP in China'!K192</f>
        <v>766153.79514514282</v>
      </c>
      <c r="T191">
        <f>'C-MDP in China'!L192</f>
        <v>547252.71081795928</v>
      </c>
      <c r="U191">
        <f>'C-MDP in China'!M192</f>
        <v>383076.89757257141</v>
      </c>
      <c r="V191">
        <f>'C-MDP in China'!N192</f>
        <v>254514.62113130186</v>
      </c>
      <c r="W191">
        <f>'C-MDP in China'!P192</f>
        <v>637591.51870387327</v>
      </c>
      <c r="X191">
        <f>'C-MDP in China'!Q192</f>
        <v>26259.754458401701</v>
      </c>
      <c r="Y191">
        <f>'C-MDP in China'!S192</f>
        <v>3.9556683130714795E-2</v>
      </c>
      <c r="Z191">
        <f>'C-MDP in China'!T192</f>
        <v>9078922.4724699426</v>
      </c>
      <c r="AA191">
        <f>'C-MDP in China'!U192</f>
        <v>535288.99672100542</v>
      </c>
      <c r="AB191">
        <f>'C-MDP in China'!V192</f>
        <v>16.96078665559029</v>
      </c>
    </row>
    <row r="192" spans="1:28">
      <c r="A192" s="15">
        <v>42566</v>
      </c>
      <c r="B192">
        <v>1.5215072270000001</v>
      </c>
      <c r="C192" s="153">
        <f t="shared" si="3"/>
        <v>1.11070027571</v>
      </c>
      <c r="D192" s="123">
        <f>年份汇总!$D$4</f>
        <v>0.73</v>
      </c>
      <c r="E192" s="144">
        <f t="shared" si="4"/>
        <v>1.11070027571</v>
      </c>
      <c r="F192" s="123">
        <f>VLOOKUP(D192,年份汇总!$D$4:$I$9,6,0)</f>
        <v>0.73</v>
      </c>
      <c r="G192">
        <f>VLOOKUP(A192,[1]Sheet1!$A$1:$F$2193,6)</f>
        <v>0.78154767025167804</v>
      </c>
      <c r="H192">
        <f>'C-MDP in China'!C193</f>
        <v>649621.95310754562</v>
      </c>
      <c r="I192">
        <f>'C-MDP in China'!D193</f>
        <v>1.5215072270000001</v>
      </c>
      <c r="J192">
        <f>'C-MDP in China'!E193</f>
        <v>1521507.2270000002</v>
      </c>
      <c r="K192">
        <v>1.2</v>
      </c>
      <c r="L192">
        <v>3.5</v>
      </c>
      <c r="M192">
        <f t="shared" ref="M192:M255" si="5">K192/L192</f>
        <v>0.34285714285714286</v>
      </c>
      <c r="N192">
        <f>'C-MDP in China'!F193</f>
        <v>434716.3505714286</v>
      </c>
      <c r="O192">
        <f>'C-MDP in China'!G193</f>
        <v>12519830.896457143</v>
      </c>
      <c r="P192">
        <f>'C-MDP in China'!H193</f>
        <v>1590018.5238500573</v>
      </c>
      <c r="Q192">
        <f>'C-MDP in China'!I193</f>
        <v>1372262.8936152491</v>
      </c>
      <c r="R192">
        <f>'C-MDP in China'!J193</f>
        <v>751189.85378742858</v>
      </c>
      <c r="S192">
        <f>'C-MDP in China'!K193</f>
        <v>751189.85378742858</v>
      </c>
      <c r="T192">
        <f>'C-MDP in China'!L193</f>
        <v>536564.18127673469</v>
      </c>
      <c r="U192">
        <f>'C-MDP in China'!M193</f>
        <v>375594.92689371429</v>
      </c>
      <c r="V192">
        <f>'C-MDP in China'!N193</f>
        <v>249543.63242195506</v>
      </c>
      <c r="W192">
        <f>'C-MDP in China'!P193</f>
        <v>625138.55931566935</v>
      </c>
      <c r="X192">
        <f>'C-MDP in China'!Q193</f>
        <v>24483.393791876268</v>
      </c>
      <c r="Y192">
        <f>'C-MDP in China'!S193</f>
        <v>3.7688679815632731E-2</v>
      </c>
      <c r="Z192">
        <f>'C-MDP in China'!T193</f>
        <v>8901599.7673810292</v>
      </c>
      <c r="AA192">
        <f>'C-MDP in China'!U193</f>
        <v>523570.65863578639</v>
      </c>
      <c r="AB192">
        <f>'C-MDP in China'!V193</f>
        <v>17.001716235541164</v>
      </c>
    </row>
    <row r="193" spans="1:28">
      <c r="A193" s="15">
        <v>42569</v>
      </c>
      <c r="B193">
        <v>1.5245381179999999</v>
      </c>
      <c r="C193" s="153">
        <f t="shared" si="3"/>
        <v>1.1129128261399999</v>
      </c>
      <c r="D193" s="123">
        <f>年份汇总!$D$4</f>
        <v>0.73</v>
      </c>
      <c r="E193" s="144">
        <f t="shared" si="4"/>
        <v>1.1129128261399999</v>
      </c>
      <c r="F193" s="123">
        <f>VLOOKUP(D193,年份汇总!$D$4:$I$9,6,0)</f>
        <v>0.73</v>
      </c>
      <c r="G193">
        <f>VLOOKUP(A193,[1]Sheet1!$A$1:$F$2193,6)</f>
        <v>0.79315434719884603</v>
      </c>
      <c r="H193">
        <f>'C-MDP in China'!C194</f>
        <v>660582.70173680643</v>
      </c>
      <c r="I193">
        <f>'C-MDP in China'!D194</f>
        <v>1.5245381179999999</v>
      </c>
      <c r="J193">
        <f>'C-MDP in China'!E194</f>
        <v>1524538.118</v>
      </c>
      <c r="K193">
        <v>1.2</v>
      </c>
      <c r="L193">
        <v>3.5</v>
      </c>
      <c r="M193">
        <f t="shared" si="5"/>
        <v>0.34285714285714286</v>
      </c>
      <c r="N193">
        <f>'C-MDP in China'!F194</f>
        <v>435582.31942857144</v>
      </c>
      <c r="O193">
        <f>'C-MDP in China'!G194</f>
        <v>12544770.799542855</v>
      </c>
      <c r="P193">
        <f>'C-MDP in China'!H194</f>
        <v>1593185.8915419427</v>
      </c>
      <c r="Q193">
        <f>'C-MDP in China'!I194</f>
        <v>1374996.4851356081</v>
      </c>
      <c r="R193">
        <f>'C-MDP in China'!J194</f>
        <v>752686.24797257129</v>
      </c>
      <c r="S193">
        <f>'C-MDP in China'!K194</f>
        <v>752686.24797257129</v>
      </c>
      <c r="T193">
        <f>'C-MDP in China'!L194</f>
        <v>537633.03426612238</v>
      </c>
      <c r="U193">
        <f>'C-MDP in China'!M194</f>
        <v>376343.12398628565</v>
      </c>
      <c r="V193">
        <f>'C-MDP in China'!N194</f>
        <v>250040.73130929083</v>
      </c>
      <c r="W193">
        <f>'C-MDP in China'!P194</f>
        <v>626383.8552955765</v>
      </c>
      <c r="X193">
        <f>'C-MDP in China'!Q194</f>
        <v>34198.846441229922</v>
      </c>
      <c r="Y193">
        <f>'C-MDP in China'!S194</f>
        <v>5.1770726589288808E-2</v>
      </c>
      <c r="Z193">
        <f>'C-MDP in China'!T194</f>
        <v>8919332.0384749696</v>
      </c>
      <c r="AA193">
        <f>'C-MDP in China'!U194</f>
        <v>534280.30905981164</v>
      </c>
      <c r="AB193">
        <f>'C-MDP in China'!V194</f>
        <v>16.694105860218905</v>
      </c>
    </row>
    <row r="194" spans="1:28">
      <c r="A194" s="15">
        <v>42572</v>
      </c>
      <c r="B194">
        <v>1.500475064</v>
      </c>
      <c r="C194" s="153">
        <f t="shared" si="3"/>
        <v>1.0953467967199999</v>
      </c>
      <c r="D194" s="123">
        <f>年份汇总!$D$4</f>
        <v>0.73</v>
      </c>
      <c r="E194" s="144">
        <f t="shared" si="4"/>
        <v>1.0953467967199999</v>
      </c>
      <c r="F194" s="123">
        <f>VLOOKUP(D194,年份汇总!$D$4:$I$9,6,0)</f>
        <v>0.73</v>
      </c>
      <c r="G194">
        <f>VLOOKUP(A194,[1]Sheet1!$A$1:$F$2193,6)</f>
        <v>0.783266306666908</v>
      </c>
      <c r="H194">
        <f>'C-MDP in China'!C195</f>
        <v>642050.85411577707</v>
      </c>
      <c r="I194">
        <f>'C-MDP in China'!D195</f>
        <v>1.500475064</v>
      </c>
      <c r="J194">
        <f>'C-MDP in China'!E195</f>
        <v>1500475.064</v>
      </c>
      <c r="K194">
        <v>1.2</v>
      </c>
      <c r="L194">
        <v>3.5</v>
      </c>
      <c r="M194">
        <f t="shared" si="5"/>
        <v>0.34285714285714286</v>
      </c>
      <c r="N194">
        <f>'C-MDP in China'!F195</f>
        <v>428707.16114285716</v>
      </c>
      <c r="O194">
        <f>'C-MDP in China'!G195</f>
        <v>12346766.240914285</v>
      </c>
      <c r="P194">
        <f>'C-MDP in China'!H195</f>
        <v>1568039.3125961144</v>
      </c>
      <c r="Q194">
        <f>'C-MDP in China'!I195</f>
        <v>1353293.7711916408</v>
      </c>
      <c r="R194">
        <f>'C-MDP in China'!J195</f>
        <v>740805.97445485706</v>
      </c>
      <c r="S194">
        <f>'C-MDP in China'!K195</f>
        <v>740805.97445485706</v>
      </c>
      <c r="T194">
        <f>'C-MDP in China'!L195</f>
        <v>529147.12461061217</v>
      </c>
      <c r="U194">
        <f>'C-MDP in China'!M195</f>
        <v>370402.98722742853</v>
      </c>
      <c r="V194">
        <f>'C-MDP in China'!N195</f>
        <v>246094.13033640859</v>
      </c>
      <c r="W194">
        <f>'C-MDP in China'!P195</f>
        <v>616497.11756383709</v>
      </c>
      <c r="X194">
        <f>'C-MDP in China'!Q195</f>
        <v>25553.736551939975</v>
      </c>
      <c r="Y194">
        <f>'C-MDP in China'!S195</f>
        <v>3.9800175310306538E-2</v>
      </c>
      <c r="Z194">
        <f>'C-MDP in China'!T195</f>
        <v>8778550.7972900569</v>
      </c>
      <c r="AA194">
        <f>'C-MDP in China'!U195</f>
        <v>517741.99722475722</v>
      </c>
      <c r="AB194">
        <f>'C-MDP in China'!V195</f>
        <v>16.955454346654431</v>
      </c>
    </row>
    <row r="195" spans="1:28">
      <c r="A195" s="15">
        <v>42575</v>
      </c>
      <c r="B195">
        <v>1.5083260759999999</v>
      </c>
      <c r="C195" s="153">
        <f t="shared" si="3"/>
        <v>1.1010780354799998</v>
      </c>
      <c r="D195" s="123">
        <f>年份汇总!$D$4</f>
        <v>0.73</v>
      </c>
      <c r="E195" s="144">
        <f t="shared" si="4"/>
        <v>1.1010780354799998</v>
      </c>
      <c r="F195" s="123">
        <f>VLOOKUP(D195,年份汇总!$D$4:$I$9,6,0)</f>
        <v>0.73</v>
      </c>
      <c r="G195">
        <f>VLOOKUP(A195,[1]Sheet1!$A$1:$F$2193,6)</f>
        <v>0.77887301434969802</v>
      </c>
      <c r="H195">
        <f>'C-MDP in China'!C196</f>
        <v>641790.22302348982</v>
      </c>
      <c r="I195">
        <f>'C-MDP in China'!D196</f>
        <v>1.5083260759999999</v>
      </c>
      <c r="J195">
        <f>'C-MDP in China'!E196</f>
        <v>1508326.0759999999</v>
      </c>
      <c r="K195">
        <v>1.2</v>
      </c>
      <c r="L195">
        <v>3.5</v>
      </c>
      <c r="M195">
        <f t="shared" si="5"/>
        <v>0.34285714285714286</v>
      </c>
      <c r="N195">
        <f>'C-MDP in China'!F196</f>
        <v>430950.3074285714</v>
      </c>
      <c r="O195">
        <f>'C-MDP in China'!G196</f>
        <v>12411368.853942856</v>
      </c>
      <c r="P195">
        <f>'C-MDP in China'!H196</f>
        <v>1576243.8444507427</v>
      </c>
      <c r="Q195">
        <f>'C-MDP in China'!I196</f>
        <v>1360374.6790268081</v>
      </c>
      <c r="R195">
        <f>'C-MDP in China'!J196</f>
        <v>744682.13123657135</v>
      </c>
      <c r="S195">
        <f>'C-MDP in China'!K196</f>
        <v>744682.13123657135</v>
      </c>
      <c r="T195">
        <f>'C-MDP in China'!L196</f>
        <v>531915.80802612239</v>
      </c>
      <c r="U195">
        <f>'C-MDP in China'!M196</f>
        <v>372341.06561828568</v>
      </c>
      <c r="V195">
        <f>'C-MDP in China'!N196</f>
        <v>247381.78117230456</v>
      </c>
      <c r="W195">
        <f>'C-MDP in China'!P196</f>
        <v>619722.84679059021</v>
      </c>
      <c r="X195">
        <f>'C-MDP in China'!Q196</f>
        <v>22067.376232899609</v>
      </c>
      <c r="Y195">
        <f>'C-MDP in China'!S196</f>
        <v>3.4384095365210844E-2</v>
      </c>
      <c r="Z195">
        <f>'C-MDP in China'!T196</f>
        <v>8824483.255153371</v>
      </c>
      <c r="AA195">
        <f>'C-MDP in China'!U196</f>
        <v>516830.93857750867</v>
      </c>
      <c r="AB195">
        <f>'C-MDP in China'!V196</f>
        <v>17.074216337437722</v>
      </c>
    </row>
    <row r="196" spans="1:28">
      <c r="A196" s="15">
        <v>42578</v>
      </c>
      <c r="B196">
        <v>1.4084661629999999</v>
      </c>
      <c r="C196" s="153">
        <f t="shared" si="3"/>
        <v>1.02818029899</v>
      </c>
      <c r="D196" s="123">
        <f>年份汇总!$D$4</f>
        <v>0.73</v>
      </c>
      <c r="E196" s="144">
        <f t="shared" si="4"/>
        <v>1.02818029899</v>
      </c>
      <c r="F196" s="123">
        <f>VLOOKUP(D196,年份汇总!$D$4:$I$9,6,0)</f>
        <v>0.73</v>
      </c>
      <c r="G196">
        <f>VLOOKUP(A196,[1]Sheet1!$A$1:$F$2193,6)</f>
        <v>0.77071067768528501</v>
      </c>
      <c r="H196">
        <f>'C-MDP in China'!C197</f>
        <v>593019.52736975241</v>
      </c>
      <c r="I196">
        <f>'C-MDP in China'!D197</f>
        <v>1.4084661629999999</v>
      </c>
      <c r="J196">
        <f>'C-MDP in China'!E197</f>
        <v>1408466.1629999999</v>
      </c>
      <c r="K196">
        <v>1.2</v>
      </c>
      <c r="L196">
        <v>3.5</v>
      </c>
      <c r="M196">
        <f t="shared" si="5"/>
        <v>0.34285714285714286</v>
      </c>
      <c r="N196">
        <f>'C-MDP in China'!F197</f>
        <v>402418.9037142857</v>
      </c>
      <c r="O196">
        <f>'C-MDP in China'!G197</f>
        <v>11589664.426971428</v>
      </c>
      <c r="P196">
        <f>'C-MDP in China'!H197</f>
        <v>1471887.3822253714</v>
      </c>
      <c r="Q196">
        <f>'C-MDP in China'!I197</f>
        <v>1270310.0045134041</v>
      </c>
      <c r="R196">
        <f>'C-MDP in China'!J197</f>
        <v>695379.86561828561</v>
      </c>
      <c r="S196">
        <f>'C-MDP in China'!K197</f>
        <v>695379.86561828561</v>
      </c>
      <c r="T196">
        <f>'C-MDP in China'!L197</f>
        <v>496699.9040130612</v>
      </c>
      <c r="U196">
        <f>'C-MDP in China'!M197</f>
        <v>347689.9328091428</v>
      </c>
      <c r="V196">
        <f>'C-MDP in China'!N197</f>
        <v>231003.67597428014</v>
      </c>
      <c r="W196">
        <f>'C-MDP in China'!P197</f>
        <v>578693.60878342297</v>
      </c>
      <c r="X196">
        <f>'C-MDP in China'!Q197</f>
        <v>14325.918586329441</v>
      </c>
      <c r="Y196">
        <f>'C-MDP in China'!S197</f>
        <v>2.4157583224737753E-2</v>
      </c>
      <c r="Z196">
        <f>'C-MDP in China'!T197</f>
        <v>8240251.4075766848</v>
      </c>
      <c r="AA196">
        <f>'C-MDP in China'!U197</f>
        <v>476333.27053488966</v>
      </c>
      <c r="AB196">
        <f>'C-MDP in China'!V197</f>
        <v>17.299340435160968</v>
      </c>
    </row>
    <row r="197" spans="1:28">
      <c r="A197" s="15">
        <v>42581</v>
      </c>
      <c r="B197">
        <v>1.3826922930000001</v>
      </c>
      <c r="C197" s="153">
        <f t="shared" si="3"/>
        <v>1.0093653738899999</v>
      </c>
      <c r="D197" s="123">
        <f>年份汇总!$D$4</f>
        <v>0.73</v>
      </c>
      <c r="E197" s="144">
        <f t="shared" si="4"/>
        <v>1.0093653738899999</v>
      </c>
      <c r="F197" s="123">
        <f>VLOOKUP(D197,年份汇总!$D$4:$I$9,6,0)</f>
        <v>0.73</v>
      </c>
      <c r="G197">
        <f>VLOOKUP(A197,[1]Sheet1!$A$1:$F$2193,6)</f>
        <v>0.77153515613623602</v>
      </c>
      <c r="H197">
        <f>'C-MDP in China'!C198</f>
        <v>582790.49865004688</v>
      </c>
      <c r="I197">
        <f>'C-MDP in China'!D198</f>
        <v>1.3826922930000001</v>
      </c>
      <c r="J197">
        <f>'C-MDP in China'!E198</f>
        <v>1382692.2930000001</v>
      </c>
      <c r="K197">
        <v>1.2</v>
      </c>
      <c r="L197">
        <v>3.5</v>
      </c>
      <c r="M197">
        <f t="shared" si="5"/>
        <v>0.34285714285714286</v>
      </c>
      <c r="N197">
        <f>'C-MDP in China'!F198</f>
        <v>395054.94085714285</v>
      </c>
      <c r="O197">
        <f>'C-MDP in China'!G198</f>
        <v>11377582.296685714</v>
      </c>
      <c r="P197">
        <f>'C-MDP in China'!H198</f>
        <v>1444952.9516790858</v>
      </c>
      <c r="Q197">
        <f>'C-MDP in China'!I198</f>
        <v>1247064.2881617306</v>
      </c>
      <c r="R197">
        <f>'C-MDP in China'!J198</f>
        <v>682654.93780114281</v>
      </c>
      <c r="S197">
        <f>'C-MDP in China'!K198</f>
        <v>682654.93780114281</v>
      </c>
      <c r="T197">
        <f>'C-MDP in China'!L198</f>
        <v>487610.6698579592</v>
      </c>
      <c r="U197">
        <f>'C-MDP in China'!M198</f>
        <v>341327.4689005714</v>
      </c>
      <c r="V197">
        <f>'C-MDP in China'!N198</f>
        <v>226776.48268381326</v>
      </c>
      <c r="W197">
        <f>'C-MDP in China'!P198</f>
        <v>568103.95158438466</v>
      </c>
      <c r="X197">
        <f>'C-MDP in China'!Q198</f>
        <v>14686.54706566222</v>
      </c>
      <c r="Y197">
        <f>'C-MDP in China'!S198</f>
        <v>2.5200388646832033E-2</v>
      </c>
      <c r="Z197">
        <f>'C-MDP in China'!T198</f>
        <v>8089461.0129435426</v>
      </c>
      <c r="AA197">
        <f>'C-MDP in China'!U198</f>
        <v>468239.51243328874</v>
      </c>
      <c r="AB197">
        <f>'C-MDP in China'!V198</f>
        <v>17.276331446069641</v>
      </c>
    </row>
    <row r="198" spans="1:28">
      <c r="A198" s="15">
        <v>42584</v>
      </c>
      <c r="B198">
        <v>1.4342400319999999</v>
      </c>
      <c r="C198" s="153">
        <f t="shared" si="3"/>
        <v>1.0469952233599999</v>
      </c>
      <c r="D198" s="123">
        <f>年份汇总!$D$4</f>
        <v>0.73</v>
      </c>
      <c r="E198" s="144">
        <f t="shared" si="4"/>
        <v>1.0469952233599999</v>
      </c>
      <c r="F198" s="123">
        <f>VLOOKUP(D198,年份汇总!$D$4:$I$9,6,0)</f>
        <v>0.73</v>
      </c>
      <c r="G198">
        <f>VLOOKUP(A198,[1]Sheet1!$A$1:$F$2193,6)</f>
        <v>0.64482459648867296</v>
      </c>
      <c r="H198">
        <f>'C-MDP in China'!C199</f>
        <v>506253.72099651978</v>
      </c>
      <c r="I198">
        <f>'C-MDP in China'!D199</f>
        <v>1.4342400319999999</v>
      </c>
      <c r="J198">
        <f>'C-MDP in China'!E199</f>
        <v>1434240.0319999999</v>
      </c>
      <c r="K198">
        <v>1.2</v>
      </c>
      <c r="L198">
        <v>3.5</v>
      </c>
      <c r="M198">
        <f t="shared" si="5"/>
        <v>0.34285714285714286</v>
      </c>
      <c r="N198">
        <f>'C-MDP in China'!F199</f>
        <v>409782.86628571426</v>
      </c>
      <c r="O198">
        <f>'C-MDP in China'!G199</f>
        <v>11801746.549028572</v>
      </c>
      <c r="P198">
        <f>'C-MDP in China'!H199</f>
        <v>1498821.8117266286</v>
      </c>
      <c r="Q198">
        <f>'C-MDP in China'!I199</f>
        <v>1293555.7199631673</v>
      </c>
      <c r="R198">
        <f>'C-MDP in China'!J199</f>
        <v>708104.79294171429</v>
      </c>
      <c r="S198">
        <f>'C-MDP in China'!K199</f>
        <v>708104.79294171429</v>
      </c>
      <c r="T198">
        <f>'C-MDP in China'!L199</f>
        <v>505789.13781551021</v>
      </c>
      <c r="U198">
        <f>'C-MDP in China'!M199</f>
        <v>354052.39647085714</v>
      </c>
      <c r="V198">
        <f>'C-MDP in China'!N199</f>
        <v>235230.86910073616</v>
      </c>
      <c r="W198">
        <f>'C-MDP in China'!P199</f>
        <v>589283.26557159331</v>
      </c>
      <c r="X198">
        <f>'C-MDP in China'!Q199</f>
        <v>-83029.544575073523</v>
      </c>
      <c r="Y198">
        <f>'C-MDP in China'!S199</f>
        <v>-0.16400777146217618</v>
      </c>
      <c r="Z198">
        <f>'C-MDP in China'!T199</f>
        <v>8391041.7963593137</v>
      </c>
      <c r="AA198">
        <f>'C-MDP in China'!U199</f>
        <v>387432.1936263988</v>
      </c>
      <c r="AB198">
        <f>'C-MDP in China'!V199</f>
        <v>21.65809123350963</v>
      </c>
    </row>
    <row r="199" spans="1:28">
      <c r="A199" s="15">
        <v>42587</v>
      </c>
      <c r="B199">
        <v>1.5395354510000001</v>
      </c>
      <c r="C199" s="153">
        <f t="shared" si="3"/>
        <v>1.12386087923</v>
      </c>
      <c r="D199" s="123">
        <f>年份汇总!$D$4</f>
        <v>0.73</v>
      </c>
      <c r="E199" s="144">
        <f t="shared" si="4"/>
        <v>1.12386087923</v>
      </c>
      <c r="F199" s="123">
        <f>VLOOKUP(D199,年份汇总!$D$4:$I$9,6,0)</f>
        <v>0.73</v>
      </c>
      <c r="G199">
        <f>VLOOKUP(A199,[1]Sheet1!$A$1:$F$2193,6)</f>
        <v>0.71620975951559696</v>
      </c>
      <c r="H199">
        <f>'C-MDP in China'!C200</f>
        <v>603579.83450021665</v>
      </c>
      <c r="I199">
        <f>'C-MDP in China'!D200</f>
        <v>1.5395354510000001</v>
      </c>
      <c r="J199">
        <f>'C-MDP in China'!E200</f>
        <v>1539535.4510000001</v>
      </c>
      <c r="K199">
        <v>1.2</v>
      </c>
      <c r="L199">
        <v>3.5</v>
      </c>
      <c r="M199">
        <f t="shared" si="5"/>
        <v>0.34285714285714286</v>
      </c>
      <c r="N199">
        <f>'C-MDP in China'!F200</f>
        <v>439867.27171428577</v>
      </c>
      <c r="O199">
        <f>'C-MDP in China'!G200</f>
        <v>12668177.425371431</v>
      </c>
      <c r="P199">
        <f>'C-MDP in China'!H200</f>
        <v>1608858.5330221718</v>
      </c>
      <c r="Q199">
        <f>'C-MDP in China'!I200</f>
        <v>1388522.7328023186</v>
      </c>
      <c r="R199">
        <f>'C-MDP in China'!J200</f>
        <v>760090.64552228583</v>
      </c>
      <c r="S199">
        <f>'C-MDP in China'!K200</f>
        <v>760090.64552228583</v>
      </c>
      <c r="T199">
        <f>'C-MDP in China'!L200</f>
        <v>542921.88965877565</v>
      </c>
      <c r="U199">
        <f>'C-MDP in China'!M200</f>
        <v>380045.32276114292</v>
      </c>
      <c r="V199">
        <f>'C-MDP in China'!N200</f>
        <v>252500.45603951172</v>
      </c>
      <c r="W199">
        <f>'C-MDP in China'!P200</f>
        <v>632545.77880065469</v>
      </c>
      <c r="X199">
        <f>'C-MDP in China'!Q200</f>
        <v>-28965.944300438045</v>
      </c>
      <c r="Y199">
        <f>'C-MDP in China'!S200</f>
        <v>-4.7990245274550584E-2</v>
      </c>
      <c r="Z199">
        <f>'C-MDP in China'!T200</f>
        <v>9007074.1494390871</v>
      </c>
      <c r="AA199">
        <f>'C-MDP in China'!U200</f>
        <v>476034.96777858539</v>
      </c>
      <c r="AB199">
        <f>'C-MDP in China'!V200</f>
        <v>18.921034711946792</v>
      </c>
    </row>
    <row r="200" spans="1:28">
      <c r="A200" s="15">
        <v>42590</v>
      </c>
      <c r="B200">
        <v>1.6296410109999999</v>
      </c>
      <c r="C200" s="153">
        <f t="shared" si="3"/>
        <v>1.18963793803</v>
      </c>
      <c r="D200" s="123">
        <f>年份汇总!$D$4</f>
        <v>0.73</v>
      </c>
      <c r="E200" s="144">
        <f t="shared" si="4"/>
        <v>1.18963793803</v>
      </c>
      <c r="F200" s="123">
        <f>VLOOKUP(D200,年份汇总!$D$4:$I$9,6,0)</f>
        <v>0.73</v>
      </c>
      <c r="G200">
        <f>VLOOKUP(A200,[1]Sheet1!$A$1:$F$2193,6)</f>
        <v>0.73615014322776495</v>
      </c>
      <c r="H200">
        <f>'C-MDP in China'!C201</f>
        <v>656694.13780610985</v>
      </c>
      <c r="I200">
        <f>'C-MDP in China'!D201</f>
        <v>1.6296410109999999</v>
      </c>
      <c r="J200">
        <f>'C-MDP in China'!E201</f>
        <v>1629641.0109999999</v>
      </c>
      <c r="K200">
        <v>1.2</v>
      </c>
      <c r="L200">
        <v>3.5</v>
      </c>
      <c r="M200">
        <f t="shared" si="5"/>
        <v>0.34285714285714286</v>
      </c>
      <c r="N200">
        <f>'C-MDP in China'!F201</f>
        <v>465611.71742857143</v>
      </c>
      <c r="O200">
        <f>'C-MDP in China'!G201</f>
        <v>13409617.461942857</v>
      </c>
      <c r="P200">
        <f>'C-MDP in China'!H201</f>
        <v>1703021.4176667428</v>
      </c>
      <c r="Q200">
        <f>'C-MDP in China'!I201</f>
        <v>1469789.8568108082</v>
      </c>
      <c r="R200">
        <f>'C-MDP in China'!J201</f>
        <v>804577.04771657137</v>
      </c>
      <c r="S200">
        <f>'C-MDP in China'!K201</f>
        <v>804577.04771657137</v>
      </c>
      <c r="T200">
        <f>'C-MDP in China'!L201</f>
        <v>574697.89122612251</v>
      </c>
      <c r="U200">
        <f>'C-MDP in China'!M201</f>
        <v>402288.52385828568</v>
      </c>
      <c r="V200">
        <f>'C-MDP in China'!N201</f>
        <v>267278.74190289818</v>
      </c>
      <c r="W200">
        <f>'C-MDP in China'!P201</f>
        <v>669567.26576118381</v>
      </c>
      <c r="X200">
        <f>'C-MDP in China'!Q201</f>
        <v>-12873.127955073956</v>
      </c>
      <c r="Y200">
        <f>'C-MDP in China'!S201</f>
        <v>-1.9602928081679894E-2</v>
      </c>
      <c r="Z200">
        <f>'C-MDP in China'!T201</f>
        <v>9534238.0154413711</v>
      </c>
      <c r="AA200">
        <f>'C-MDP in China'!U201</f>
        <v>521684.35585072241</v>
      </c>
      <c r="AB200">
        <f>'C-MDP in China'!V201</f>
        <v>18.275874882032209</v>
      </c>
    </row>
    <row r="201" spans="1:28">
      <c r="A201" s="15">
        <v>42593</v>
      </c>
      <c r="B201">
        <v>1.547003294</v>
      </c>
      <c r="C201" s="153">
        <f t="shared" si="3"/>
        <v>1.12931240462</v>
      </c>
      <c r="D201" s="123">
        <f>年份汇总!$D$4</f>
        <v>0.73</v>
      </c>
      <c r="E201" s="144">
        <f t="shared" si="4"/>
        <v>1.12931240462</v>
      </c>
      <c r="F201" s="123">
        <f>VLOOKUP(D201,年份汇总!$D$4:$I$9,6,0)</f>
        <v>0.73</v>
      </c>
      <c r="G201">
        <f>VLOOKUP(A201,[1]Sheet1!$A$1:$F$2193,6)</f>
        <v>0.73374633682148804</v>
      </c>
      <c r="H201">
        <f>'C-MDP in China'!C202</f>
        <v>621358.11921274103</v>
      </c>
      <c r="I201">
        <f>'C-MDP in China'!D202</f>
        <v>1.547003294</v>
      </c>
      <c r="J201">
        <f>'C-MDP in China'!E202</f>
        <v>1547003.294</v>
      </c>
      <c r="K201">
        <v>1.2</v>
      </c>
      <c r="L201">
        <v>3.5</v>
      </c>
      <c r="M201">
        <f t="shared" si="5"/>
        <v>0.34285714285714286</v>
      </c>
      <c r="N201">
        <f>'C-MDP in China'!F202</f>
        <v>442000.94114285713</v>
      </c>
      <c r="O201">
        <f>'C-MDP in China'!G202</f>
        <v>12729627.104914285</v>
      </c>
      <c r="P201">
        <f>'C-MDP in China'!H202</f>
        <v>1616662.6423241142</v>
      </c>
      <c r="Q201">
        <f>'C-MDP in China'!I202</f>
        <v>1395258.0566064978</v>
      </c>
      <c r="R201">
        <f>'C-MDP in China'!J202</f>
        <v>763777.62629485712</v>
      </c>
      <c r="S201">
        <f>'C-MDP in China'!K202</f>
        <v>763777.62629485712</v>
      </c>
      <c r="T201">
        <f>'C-MDP in China'!L202</f>
        <v>545555.44735346932</v>
      </c>
      <c r="U201">
        <f>'C-MDP in China'!M202</f>
        <v>381888.81314742856</v>
      </c>
      <c r="V201">
        <f>'C-MDP in China'!N202</f>
        <v>253725.26301742613</v>
      </c>
      <c r="W201">
        <f>'C-MDP in China'!P202</f>
        <v>635614.07616485469</v>
      </c>
      <c r="X201">
        <f>'C-MDP in China'!Q202</f>
        <v>-14255.956952113658</v>
      </c>
      <c r="Y201">
        <f>'C-MDP in China'!S202</f>
        <v>-2.2943221487434516E-2</v>
      </c>
      <c r="Z201">
        <f>'C-MDP in China'!T202</f>
        <v>9050764.8715940565</v>
      </c>
      <c r="AA201">
        <f>'C-MDP in China'!U202</f>
        <v>493194.5690827386</v>
      </c>
      <c r="AB201">
        <f>'C-MDP in China'!V202</f>
        <v>18.35130684514025</v>
      </c>
    </row>
    <row r="202" spans="1:28">
      <c r="A202" s="15">
        <v>42596</v>
      </c>
      <c r="B202">
        <v>1.491087512</v>
      </c>
      <c r="C202" s="153">
        <f t="shared" si="3"/>
        <v>1.08849388376</v>
      </c>
      <c r="D202" s="123">
        <f>年份汇总!$D$4</f>
        <v>0.73</v>
      </c>
      <c r="E202" s="144">
        <f t="shared" si="4"/>
        <v>1.08849388376</v>
      </c>
      <c r="F202" s="123">
        <f>VLOOKUP(D202,年份汇总!$D$4:$I$9,6,0)</f>
        <v>0.73</v>
      </c>
      <c r="G202">
        <f>VLOOKUP(A202,[1]Sheet1!$A$1:$F$2193,6)</f>
        <v>0.71051784486446601</v>
      </c>
      <c r="H202">
        <f>'C-MDP in China'!C203</f>
        <v>579939.80189942778</v>
      </c>
      <c r="I202">
        <f>'C-MDP in China'!D203</f>
        <v>1.491087512</v>
      </c>
      <c r="J202">
        <f>'C-MDP in China'!E203</f>
        <v>1491087.5120000001</v>
      </c>
      <c r="K202">
        <v>1.2</v>
      </c>
      <c r="L202">
        <v>3.5</v>
      </c>
      <c r="M202">
        <f t="shared" si="5"/>
        <v>0.34285714285714286</v>
      </c>
      <c r="N202">
        <f>'C-MDP in China'!F203</f>
        <v>426025.00342857145</v>
      </c>
      <c r="O202">
        <f>'C-MDP in China'!G203</f>
        <v>12269520.098742858</v>
      </c>
      <c r="P202">
        <f>'C-MDP in China'!H203</f>
        <v>1558229.052540343</v>
      </c>
      <c r="Q202">
        <f>'C-MDP in China'!I203</f>
        <v>1344827.042251494</v>
      </c>
      <c r="R202">
        <f>'C-MDP in China'!J203</f>
        <v>736171.20592457138</v>
      </c>
      <c r="S202">
        <f>'C-MDP in China'!K203</f>
        <v>736171.20592457138</v>
      </c>
      <c r="T202">
        <f>'C-MDP in China'!L203</f>
        <v>525836.57566040824</v>
      </c>
      <c r="U202">
        <f>'C-MDP in China'!M203</f>
        <v>368085.60296228569</v>
      </c>
      <c r="V202">
        <f>'C-MDP in China'!N203</f>
        <v>244554.47033081728</v>
      </c>
      <c r="W202">
        <f>'C-MDP in China'!P203</f>
        <v>612640.07329310291</v>
      </c>
      <c r="X202">
        <f>'C-MDP in China'!Q203</f>
        <v>-32700.271393675124</v>
      </c>
      <c r="Y202">
        <f>'C-MDP in China'!S203</f>
        <v>-5.638563051988274E-2</v>
      </c>
      <c r="Z202">
        <f>'C-MDP in China'!T203</f>
        <v>8723628.7902061716</v>
      </c>
      <c r="AA202">
        <f>'C-MDP in China'!U203</f>
        <v>456408.66926795943</v>
      </c>
      <c r="AB202">
        <f>'C-MDP in China'!V203</f>
        <v>19.113635164288461</v>
      </c>
    </row>
    <row r="203" spans="1:28">
      <c r="A203" s="15">
        <v>42599</v>
      </c>
      <c r="B203">
        <v>1.5214771309999999</v>
      </c>
      <c r="C203" s="153">
        <f t="shared" si="3"/>
        <v>1.11067830563</v>
      </c>
      <c r="D203" s="123">
        <f>年份汇总!$D$4</f>
        <v>0.73</v>
      </c>
      <c r="E203" s="144">
        <f t="shared" si="4"/>
        <v>1.11067830563</v>
      </c>
      <c r="F203" s="123">
        <f>VLOOKUP(D203,年份汇总!$D$4:$I$9,6,0)</f>
        <v>0.73</v>
      </c>
      <c r="G203">
        <f>VLOOKUP(A203,[1]Sheet1!$A$1:$F$2193,6)</f>
        <v>0.66309334544790699</v>
      </c>
      <c r="H203">
        <f>'C-MDP in China'!C204</f>
        <v>552261.65691137547</v>
      </c>
      <c r="I203">
        <f>'C-MDP in China'!D204</f>
        <v>1.5214771309999999</v>
      </c>
      <c r="J203">
        <f>'C-MDP in China'!E204</f>
        <v>1521477.1309999998</v>
      </c>
      <c r="K203">
        <v>1.2</v>
      </c>
      <c r="L203">
        <v>3.5</v>
      </c>
      <c r="M203">
        <f t="shared" si="5"/>
        <v>0.34285714285714286</v>
      </c>
      <c r="N203">
        <f>'C-MDP in China'!F204</f>
        <v>434707.75171428564</v>
      </c>
      <c r="O203">
        <f>'C-MDP in China'!G204</f>
        <v>12519583.249371424</v>
      </c>
      <c r="P203">
        <f>'C-MDP in China'!H204</f>
        <v>1589987.0726701708</v>
      </c>
      <c r="Q203">
        <f>'C-MDP in China'!I204</f>
        <v>1372235.7497257465</v>
      </c>
      <c r="R203">
        <f>'C-MDP in China'!J204</f>
        <v>751174.99496228539</v>
      </c>
      <c r="S203">
        <f>'C-MDP in China'!K204</f>
        <v>751174.99496228539</v>
      </c>
      <c r="T203">
        <f>'C-MDP in China'!L204</f>
        <v>536553.56783020392</v>
      </c>
      <c r="U203">
        <f>'C-MDP in China'!M204</f>
        <v>375587.49748114269</v>
      </c>
      <c r="V203">
        <f>'C-MDP in China'!N204</f>
        <v>249538.6963526232</v>
      </c>
      <c r="W203">
        <f>'C-MDP in China'!P204</f>
        <v>625126.19383376592</v>
      </c>
      <c r="X203">
        <f>'C-MDP in China'!Q204</f>
        <v>-72864.536922390456</v>
      </c>
      <c r="Y203">
        <f>'C-MDP in China'!S204</f>
        <v>-0.13193843173885858</v>
      </c>
      <c r="Z203">
        <f>'C-MDP in China'!T204</f>
        <v>8901423.6903030816</v>
      </c>
      <c r="AA203">
        <f>'C-MDP in China'!U204</f>
        <v>426212.85578285588</v>
      </c>
      <c r="AB203">
        <f>'C-MDP in China'!V204</f>
        <v>20.884925383006561</v>
      </c>
    </row>
    <row r="204" spans="1:28">
      <c r="A204" s="15">
        <v>42602</v>
      </c>
      <c r="B204">
        <v>1.5468128459999999</v>
      </c>
      <c r="C204" s="153">
        <f t="shared" si="3"/>
        <v>1.1291733775799999</v>
      </c>
      <c r="D204" s="123">
        <f>年份汇总!$D$4</f>
        <v>0.73</v>
      </c>
      <c r="E204" s="144">
        <f t="shared" si="4"/>
        <v>1.1291733775799999</v>
      </c>
      <c r="F204" s="123">
        <f>VLOOKUP(D204,年份汇总!$D$4:$I$9,6,0)</f>
        <v>0.73</v>
      </c>
      <c r="G204">
        <f>VLOOKUP(A204,[1]Sheet1!$A$1:$F$2193,6)</f>
        <v>0.67290289774789303</v>
      </c>
      <c r="H204">
        <f>'C-MDP in China'!C205</f>
        <v>569763.94289038354</v>
      </c>
      <c r="I204">
        <f>'C-MDP in China'!D205</f>
        <v>1.5468128459999999</v>
      </c>
      <c r="J204">
        <f>'C-MDP in China'!E205</f>
        <v>1546812.8459999999</v>
      </c>
      <c r="K204">
        <v>1.2</v>
      </c>
      <c r="L204">
        <v>3.5</v>
      </c>
      <c r="M204">
        <f t="shared" si="5"/>
        <v>0.34285714285714286</v>
      </c>
      <c r="N204">
        <f>'C-MDP in China'!F205</f>
        <v>441946.52742857143</v>
      </c>
      <c r="O204">
        <f>'C-MDP in China'!G205</f>
        <v>12728059.989942856</v>
      </c>
      <c r="P204">
        <f>'C-MDP in China'!H205</f>
        <v>1616463.6187227427</v>
      </c>
      <c r="Q204">
        <f>'C-MDP in China'!I205</f>
        <v>1395086.289611951</v>
      </c>
      <c r="R204">
        <f>'C-MDP in China'!J205</f>
        <v>763683.59939657128</v>
      </c>
      <c r="S204">
        <f>'C-MDP in China'!K205</f>
        <v>763683.59939657128</v>
      </c>
      <c r="T204">
        <f>'C-MDP in China'!L205</f>
        <v>545488.28528326529</v>
      </c>
      <c r="U204">
        <f>'C-MDP in China'!M205</f>
        <v>381841.79969828564</v>
      </c>
      <c r="V204">
        <f>'C-MDP in China'!N205</f>
        <v>253694.0274867207</v>
      </c>
      <c r="W204">
        <f>'C-MDP in China'!P205</f>
        <v>635535.82718500635</v>
      </c>
      <c r="X204">
        <f>'C-MDP in China'!Q205</f>
        <v>-65771.884294622811</v>
      </c>
      <c r="Y204">
        <f>'C-MDP in China'!S205</f>
        <v>-0.11543707725863694</v>
      </c>
      <c r="Z204">
        <f>'C-MDP in China'!T205</f>
        <v>9049650.6528493706</v>
      </c>
      <c r="AA204">
        <f>'C-MDP in China'!U205</f>
        <v>441616.1706788186</v>
      </c>
      <c r="AB204">
        <f>'C-MDP in China'!V205</f>
        <v>20.49211793793452</v>
      </c>
    </row>
    <row r="205" spans="1:28">
      <c r="A205" s="15">
        <v>42605</v>
      </c>
      <c r="B205">
        <v>1.5930827519999999</v>
      </c>
      <c r="C205" s="153">
        <f t="shared" si="3"/>
        <v>1.16295040896</v>
      </c>
      <c r="D205" s="123">
        <f>年份汇总!$D$4</f>
        <v>0.73</v>
      </c>
      <c r="E205" s="144">
        <f t="shared" si="4"/>
        <v>1.16295040896</v>
      </c>
      <c r="F205" s="123">
        <f>VLOOKUP(D205,年份汇总!$D$4:$I$9,6,0)</f>
        <v>0.73</v>
      </c>
      <c r="G205">
        <f>VLOOKUP(A205,[1]Sheet1!$A$1:$F$2193,6)</f>
        <v>0.67488100322347999</v>
      </c>
      <c r="H205">
        <f>'C-MDP in China'!C206</f>
        <v>588532.33989497204</v>
      </c>
      <c r="I205">
        <f>'C-MDP in China'!D206</f>
        <v>1.5930827519999999</v>
      </c>
      <c r="J205">
        <f>'C-MDP in China'!E206</f>
        <v>1593082.7519999999</v>
      </c>
      <c r="K205">
        <v>1.2</v>
      </c>
      <c r="L205">
        <v>3.5</v>
      </c>
      <c r="M205">
        <f t="shared" si="5"/>
        <v>0.34285714285714286</v>
      </c>
      <c r="N205">
        <f>'C-MDP in China'!F206</f>
        <v>455166.50057142851</v>
      </c>
      <c r="O205">
        <f>'C-MDP in China'!G206</f>
        <v>13108795.216457142</v>
      </c>
      <c r="P205">
        <f>'C-MDP in China'!H206</f>
        <v>1664816.9924900569</v>
      </c>
      <c r="Q205">
        <f>'C-MDP in China'!I206</f>
        <v>1436817.5899752488</v>
      </c>
      <c r="R205">
        <f>'C-MDP in China'!J206</f>
        <v>786527.71298742841</v>
      </c>
      <c r="S205">
        <f>'C-MDP in China'!K206</f>
        <v>786527.71298742841</v>
      </c>
      <c r="T205">
        <f>'C-MDP in China'!L206</f>
        <v>561805.50927673467</v>
      </c>
      <c r="U205">
        <f>'C-MDP in China'!M206</f>
        <v>393263.85649371421</v>
      </c>
      <c r="V205">
        <f>'C-MDP in China'!N206</f>
        <v>261282.79223930661</v>
      </c>
      <c r="W205">
        <f>'C-MDP in China'!P206</f>
        <v>654546.64873302076</v>
      </c>
      <c r="X205">
        <f>'C-MDP in China'!Q206</f>
        <v>-66014.308838048717</v>
      </c>
      <c r="Y205">
        <f>'C-MDP in China'!S206</f>
        <v>-0.11216768283256866</v>
      </c>
      <c r="Z205">
        <f>'C-MDP in China'!T206</f>
        <v>9320353.3989010267</v>
      </c>
      <c r="AA205">
        <f>'C-MDP in China'!U206</f>
        <v>456551.27564056451</v>
      </c>
      <c r="AB205">
        <f>'C-MDP in China'!V206</f>
        <v>20.414691396544889</v>
      </c>
    </row>
    <row r="206" spans="1:28">
      <c r="A206" s="15">
        <v>42608</v>
      </c>
      <c r="B206">
        <v>1.6764417330000001</v>
      </c>
      <c r="C206" s="153">
        <f t="shared" si="3"/>
        <v>1.2238024650900001</v>
      </c>
      <c r="D206" s="123">
        <f>年份汇总!$D$4</f>
        <v>0.73</v>
      </c>
      <c r="E206" s="144">
        <f t="shared" si="4"/>
        <v>1.2238024650900001</v>
      </c>
      <c r="F206" s="123">
        <f>VLOOKUP(D206,年份汇总!$D$4:$I$9,6,0)</f>
        <v>0.73</v>
      </c>
      <c r="G206">
        <f>VLOOKUP(A206,[1]Sheet1!$A$1:$F$2193,6)</f>
        <v>0.67053148475084401</v>
      </c>
      <c r="H206">
        <f>'C-MDP in China'!C207</f>
        <v>615336.15227247286</v>
      </c>
      <c r="I206">
        <f>'C-MDP in China'!D207</f>
        <v>1.6764417330000001</v>
      </c>
      <c r="J206">
        <f>'C-MDP in China'!E207</f>
        <v>1676441.733</v>
      </c>
      <c r="K206">
        <v>1.2</v>
      </c>
      <c r="L206">
        <v>3.5</v>
      </c>
      <c r="M206">
        <f t="shared" si="5"/>
        <v>0.34285714285714286</v>
      </c>
      <c r="N206">
        <f>'C-MDP in China'!F207</f>
        <v>478983.3522857143</v>
      </c>
      <c r="O206">
        <f>'C-MDP in China'!G207</f>
        <v>13794720.54582857</v>
      </c>
      <c r="P206">
        <f>'C-MDP in China'!H207</f>
        <v>1751929.5093202284</v>
      </c>
      <c r="Q206">
        <f>'C-MDP in China'!I207</f>
        <v>1511999.9055409958</v>
      </c>
      <c r="R206">
        <f>'C-MDP in China'!J207</f>
        <v>827683.23274971417</v>
      </c>
      <c r="S206">
        <f>'C-MDP in China'!K207</f>
        <v>827683.23274971417</v>
      </c>
      <c r="T206">
        <f>'C-MDP in China'!L207</f>
        <v>591202.30910693866</v>
      </c>
      <c r="U206">
        <f>'C-MDP in China'!M207</f>
        <v>413841.61637485708</v>
      </c>
      <c r="V206">
        <f>'C-MDP in China'!N207</f>
        <v>274954.56621750072</v>
      </c>
      <c r="W206">
        <f>'C-MDP in China'!P207</f>
        <v>688796.18259235774</v>
      </c>
      <c r="X206">
        <f>'C-MDP in China'!Q207</f>
        <v>-73460.030319884885</v>
      </c>
      <c r="Y206">
        <f>'C-MDP in China'!S207</f>
        <v>-0.11938195090373391</v>
      </c>
      <c r="Z206">
        <f>'C-MDP in China'!T207</f>
        <v>9808046.3080841117</v>
      </c>
      <c r="AA206">
        <f>'C-MDP in China'!U207</f>
        <v>476449.10211511655</v>
      </c>
      <c r="AB206">
        <f>'C-MDP in China'!V207</f>
        <v>20.585716846863434</v>
      </c>
    </row>
    <row r="207" spans="1:28">
      <c r="A207" s="15">
        <v>42611</v>
      </c>
      <c r="B207">
        <v>1.5869080120000001</v>
      </c>
      <c r="C207" s="153">
        <f t="shared" si="3"/>
        <v>1.15844284876</v>
      </c>
      <c r="D207" s="123">
        <f>年份汇总!$D$4</f>
        <v>0.73</v>
      </c>
      <c r="E207" s="144">
        <f t="shared" si="4"/>
        <v>1.15844284876</v>
      </c>
      <c r="F207" s="123">
        <f>VLOOKUP(D207,年份汇总!$D$4:$I$9,6,0)</f>
        <v>0.73</v>
      </c>
      <c r="G207">
        <f>VLOOKUP(A207,[1]Sheet1!$A$1:$F$2193,6)</f>
        <v>0.65395320101044996</v>
      </c>
      <c r="H207">
        <f>'C-MDP in China'!C208</f>
        <v>568071.78049328434</v>
      </c>
      <c r="I207">
        <f>'C-MDP in China'!D208</f>
        <v>1.5869080120000001</v>
      </c>
      <c r="J207">
        <f>'C-MDP in China'!E208</f>
        <v>1586908.0120000001</v>
      </c>
      <c r="K207">
        <v>1.2</v>
      </c>
      <c r="L207">
        <v>3.5</v>
      </c>
      <c r="M207">
        <f t="shared" si="5"/>
        <v>0.34285714285714286</v>
      </c>
      <c r="N207">
        <f>'C-MDP in China'!F208</f>
        <v>453402.28914285719</v>
      </c>
      <c r="O207">
        <f>'C-MDP in China'!G208</f>
        <v>13057985.927314287</v>
      </c>
      <c r="P207">
        <f>'C-MDP in China'!H208</f>
        <v>1658364.2127689144</v>
      </c>
      <c r="Q207">
        <f>'C-MDP in China'!I208</f>
        <v>1431248.5289616981</v>
      </c>
      <c r="R207">
        <f>'C-MDP in China'!J208</f>
        <v>783479.15563885716</v>
      </c>
      <c r="S207">
        <f>'C-MDP in China'!K208</f>
        <v>783479.15563885716</v>
      </c>
      <c r="T207">
        <f>'C-MDP in China'!L208</f>
        <v>559627.96831346944</v>
      </c>
      <c r="U207">
        <f>'C-MDP in China'!M208</f>
        <v>391739.57781942858</v>
      </c>
      <c r="V207">
        <f>'C-MDP in China'!N208</f>
        <v>260270.06813158144</v>
      </c>
      <c r="W207">
        <f>'C-MDP in China'!P208</f>
        <v>652009.64595101005</v>
      </c>
      <c r="X207">
        <f>'C-MDP in China'!Q208</f>
        <v>-83937.865457725711</v>
      </c>
      <c r="Y207">
        <f>'C-MDP in China'!S208</f>
        <v>-0.14775925919931876</v>
      </c>
      <c r="Z207">
        <f>'C-MDP in China'!T208</f>
        <v>9284227.9943204578</v>
      </c>
      <c r="AA207">
        <f>'C-MDP in China'!U208</f>
        <v>436602.27080543712</v>
      </c>
      <c r="AB207">
        <f>'C-MDP in China'!V208</f>
        <v>21.264726766521523</v>
      </c>
    </row>
    <row r="208" spans="1:28">
      <c r="A208" s="15">
        <v>42614</v>
      </c>
      <c r="B208">
        <v>1.589814836</v>
      </c>
      <c r="C208" s="153">
        <f t="shared" si="3"/>
        <v>1.16056483028</v>
      </c>
      <c r="D208" s="123">
        <f>年份汇总!$D$4</f>
        <v>0.73</v>
      </c>
      <c r="E208" s="144">
        <f t="shared" si="4"/>
        <v>1.16056483028</v>
      </c>
      <c r="F208" s="123">
        <f>VLOOKUP(D208,年份汇总!$D$4:$I$9,6,0)</f>
        <v>0.73</v>
      </c>
      <c r="G208">
        <f>VLOOKUP(A208,[1]Sheet1!$A$1:$F$2193,6)</f>
        <v>0.65189147887735899</v>
      </c>
      <c r="H208">
        <f>'C-MDP in China'!C209</f>
        <v>565763.52386688034</v>
      </c>
      <c r="I208">
        <f>'C-MDP in China'!D209</f>
        <v>1.589814836</v>
      </c>
      <c r="J208">
        <f>'C-MDP in China'!E209</f>
        <v>1589814.8359999999</v>
      </c>
      <c r="K208">
        <v>1.2</v>
      </c>
      <c r="L208">
        <v>3.5</v>
      </c>
      <c r="M208">
        <f t="shared" si="5"/>
        <v>0.34285714285714286</v>
      </c>
      <c r="N208">
        <f>'C-MDP in China'!F209</f>
        <v>454232.81028571428</v>
      </c>
      <c r="O208">
        <f>'C-MDP in China'!G209</f>
        <v>13081904.93622857</v>
      </c>
      <c r="P208">
        <f>'C-MDP in China'!H209</f>
        <v>1661401.9269010283</v>
      </c>
      <c r="Q208">
        <f>'C-MDP in China'!I209</f>
        <v>1433870.2231887672</v>
      </c>
      <c r="R208">
        <f>'C-MDP in China'!J209</f>
        <v>784914.2961737141</v>
      </c>
      <c r="S208">
        <f>'C-MDP in China'!K209</f>
        <v>784914.2961737141</v>
      </c>
      <c r="T208">
        <f>'C-MDP in China'!L209</f>
        <v>560653.06869551016</v>
      </c>
      <c r="U208">
        <f>'C-MDP in China'!M209</f>
        <v>392457.14808685705</v>
      </c>
      <c r="V208">
        <f>'C-MDP in China'!N209</f>
        <v>260746.81868977725</v>
      </c>
      <c r="W208">
        <f>'C-MDP in China'!P209</f>
        <v>653203.96677663433</v>
      </c>
      <c r="X208">
        <f>'C-MDP in China'!Q209</f>
        <v>-87440.442909753998</v>
      </c>
      <c r="Y208">
        <f>'C-MDP in China'!S209</f>
        <v>-0.15455298763715994</v>
      </c>
      <c r="Z208">
        <f>'C-MDP in China'!T209</f>
        <v>9301234.4096585121</v>
      </c>
      <c r="AA208">
        <f>'C-MDP in China'!U209</f>
        <v>434053.19446980057</v>
      </c>
      <c r="AB208">
        <f>'C-MDP in China'!V209</f>
        <v>21.428789208705268</v>
      </c>
    </row>
    <row r="209" spans="1:28">
      <c r="A209" s="15">
        <v>42617</v>
      </c>
      <c r="B209">
        <v>1.6217249890000001</v>
      </c>
      <c r="C209" s="153">
        <f t="shared" si="3"/>
        <v>1.18385924197</v>
      </c>
      <c r="D209" s="123">
        <f>年份汇总!$D$4</f>
        <v>0.73</v>
      </c>
      <c r="E209" s="144">
        <f t="shared" si="4"/>
        <v>1.18385924197</v>
      </c>
      <c r="F209" s="123">
        <f>VLOOKUP(D209,年份汇总!$D$4:$I$9,6,0)</f>
        <v>0.73</v>
      </c>
      <c r="G209">
        <f>VLOOKUP(A209,[1]Sheet1!$A$1:$F$2193,6)</f>
        <v>0.69327400102940195</v>
      </c>
      <c r="H209">
        <f>'C-MDP in China'!C210</f>
        <v>613755.24536742328</v>
      </c>
      <c r="I209">
        <f>'C-MDP in China'!D210</f>
        <v>1.6217249890000001</v>
      </c>
      <c r="J209">
        <f>'C-MDP in China'!E210</f>
        <v>1621724.9890000001</v>
      </c>
      <c r="K209">
        <v>1.2</v>
      </c>
      <c r="L209">
        <v>3.5</v>
      </c>
      <c r="M209">
        <f t="shared" si="5"/>
        <v>0.34285714285714286</v>
      </c>
      <c r="N209">
        <f>'C-MDP in China'!F210</f>
        <v>463349.99685714289</v>
      </c>
      <c r="O209">
        <f>'C-MDP in China'!G210</f>
        <v>13344479.909485713</v>
      </c>
      <c r="P209">
        <f>'C-MDP in China'!H210</f>
        <v>1694748.9485046854</v>
      </c>
      <c r="Q209">
        <f>'C-MDP in China'!I210</f>
        <v>1462650.3157932733</v>
      </c>
      <c r="R209">
        <f>'C-MDP in China'!J210</f>
        <v>800668.79456914274</v>
      </c>
      <c r="S209">
        <f>'C-MDP in China'!K210</f>
        <v>800668.79456914274</v>
      </c>
      <c r="T209">
        <f>'C-MDP in China'!L210</f>
        <v>571906.28183510201</v>
      </c>
      <c r="U209">
        <f>'C-MDP in China'!M210</f>
        <v>400334.39728457137</v>
      </c>
      <c r="V209">
        <f>'C-MDP in China'!N210</f>
        <v>265980.42872425681</v>
      </c>
      <c r="W209">
        <f>'C-MDP in China'!P210</f>
        <v>666314.82600882812</v>
      </c>
      <c r="X209">
        <f>'C-MDP in China'!Q210</f>
        <v>-52559.580641404842</v>
      </c>
      <c r="Y209">
        <f>'C-MDP in China'!S210</f>
        <v>-8.5636059387060981E-2</v>
      </c>
      <c r="Z209">
        <f>'C-MDP in China'!T210</f>
        <v>9487925.215644341</v>
      </c>
      <c r="AA209">
        <f>'C-MDP in China'!U210</f>
        <v>479401.27680710878</v>
      </c>
      <c r="AB209">
        <f>'C-MDP in China'!V210</f>
        <v>19.791197217569966</v>
      </c>
    </row>
    <row r="210" spans="1:28">
      <c r="A210" s="15">
        <v>42620</v>
      </c>
      <c r="B210">
        <v>1.62883076</v>
      </c>
      <c r="C210" s="153">
        <f t="shared" si="3"/>
        <v>1.1890464547999999</v>
      </c>
      <c r="D210" s="123">
        <f>年份汇总!$D$4</f>
        <v>0.73</v>
      </c>
      <c r="E210" s="144">
        <f t="shared" si="4"/>
        <v>1.1890464547999999</v>
      </c>
      <c r="F210" s="123">
        <f>VLOOKUP(D210,年份汇总!$D$4:$I$9,6,0)</f>
        <v>0.73</v>
      </c>
      <c r="G210">
        <f>VLOOKUP(A210,[1]Sheet1!$A$1:$F$2193,6)</f>
        <v>0.700005922469495</v>
      </c>
      <c r="H210">
        <f>'C-MDP in China'!C211</f>
        <v>622430.36445259675</v>
      </c>
      <c r="I210">
        <f>'C-MDP in China'!D211</f>
        <v>1.62883076</v>
      </c>
      <c r="J210">
        <f>'C-MDP in China'!E211</f>
        <v>1628830.76</v>
      </c>
      <c r="K210">
        <v>1.2</v>
      </c>
      <c r="L210">
        <v>3.5</v>
      </c>
      <c r="M210">
        <f t="shared" si="5"/>
        <v>0.34285714285714286</v>
      </c>
      <c r="N210">
        <f>'C-MDP in China'!F211</f>
        <v>465380.21714285715</v>
      </c>
      <c r="O210">
        <f>'C-MDP in China'!G211</f>
        <v>13402950.253714286</v>
      </c>
      <c r="P210">
        <f>'C-MDP in China'!H211</f>
        <v>1702174.6822217144</v>
      </c>
      <c r="Q210">
        <f>'C-MDP in China'!I211</f>
        <v>1469059.0831660409</v>
      </c>
      <c r="R210">
        <f>'C-MDP in China'!J211</f>
        <v>804177.01522285712</v>
      </c>
      <c r="S210">
        <f>'C-MDP in China'!K211</f>
        <v>804177.01522285712</v>
      </c>
      <c r="T210">
        <f>'C-MDP in China'!L211</f>
        <v>574412.15373061225</v>
      </c>
      <c r="U210">
        <f>'C-MDP in China'!M211</f>
        <v>402088.50761142856</v>
      </c>
      <c r="V210">
        <f>'C-MDP in China'!N211</f>
        <v>267145.85198024416</v>
      </c>
      <c r="W210">
        <f>'C-MDP in China'!P211</f>
        <v>669234.35959167266</v>
      </c>
      <c r="X210">
        <f>'C-MDP in China'!Q211</f>
        <v>-46803.995139075909</v>
      </c>
      <c r="Y210">
        <f>'C-MDP in China'!S211</f>
        <v>-7.5195552486000905E-2</v>
      </c>
      <c r="Z210">
        <f>'C-MDP in China'!T211</f>
        <v>9529497.6303908564</v>
      </c>
      <c r="AA210">
        <f>'C-MDP in China'!U211</f>
        <v>487487.70882141241</v>
      </c>
      <c r="AB210">
        <f>'C-MDP in China'!V211</f>
        <v>19.548180308853528</v>
      </c>
    </row>
    <row r="211" spans="1:28">
      <c r="A211" s="15">
        <v>42623</v>
      </c>
      <c r="B211">
        <v>1.6147215420000001</v>
      </c>
      <c r="C211" s="153">
        <f t="shared" si="3"/>
        <v>1.1787467256599999</v>
      </c>
      <c r="D211" s="123">
        <f>年份汇总!$D$4</f>
        <v>0.73</v>
      </c>
      <c r="E211" s="144">
        <f t="shared" si="4"/>
        <v>1.1787467256599999</v>
      </c>
      <c r="F211" s="123">
        <f>VLOOKUP(D211,年份汇总!$D$4:$I$9,6,0)</f>
        <v>0.73</v>
      </c>
      <c r="G211">
        <f>VLOOKUP(A211,[1]Sheet1!$A$1:$F$2193,6)</f>
        <v>0.71022340729481404</v>
      </c>
      <c r="H211">
        <f>'C-MDP in China'!C212</f>
        <v>626045.23602026154</v>
      </c>
      <c r="I211">
        <f>'C-MDP in China'!D212</f>
        <v>1.6147215420000001</v>
      </c>
      <c r="J211">
        <f>'C-MDP in China'!E212</f>
        <v>1614721.5420000001</v>
      </c>
      <c r="K211">
        <v>1.2</v>
      </c>
      <c r="L211">
        <v>3.5</v>
      </c>
      <c r="M211">
        <f t="shared" si="5"/>
        <v>0.34285714285714286</v>
      </c>
      <c r="N211">
        <f>'C-MDP in China'!F212</f>
        <v>461349.01200000005</v>
      </c>
      <c r="O211">
        <f>'C-MDP in China'!G212</f>
        <v>13286851.545600001</v>
      </c>
      <c r="P211">
        <f>'C-MDP in China'!H212</f>
        <v>1687430.1462912001</v>
      </c>
      <c r="Q211">
        <f>'C-MDP in China'!I212</f>
        <v>1456333.8354802288</v>
      </c>
      <c r="R211">
        <f>'C-MDP in China'!J212</f>
        <v>797211.09273599996</v>
      </c>
      <c r="S211">
        <f>'C-MDP in China'!K212</f>
        <v>797211.09273599996</v>
      </c>
      <c r="T211">
        <f>'C-MDP in China'!L212</f>
        <v>569436.49481142859</v>
      </c>
      <c r="U211">
        <f>'C-MDP in China'!M212</f>
        <v>398605.54636799998</v>
      </c>
      <c r="V211">
        <f>'C-MDP in China'!N212</f>
        <v>264831.78771037183</v>
      </c>
      <c r="W211">
        <f>'C-MDP in China'!P212</f>
        <v>663437.33407837176</v>
      </c>
      <c r="X211">
        <f>'C-MDP in China'!Q212</f>
        <v>-37392.098058110219</v>
      </c>
      <c r="Y211">
        <f>'C-MDP in China'!S212</f>
        <v>-5.9727470008093871E-2</v>
      </c>
      <c r="Z211">
        <f>'C-MDP in China'!T212</f>
        <v>9446951.4489216004</v>
      </c>
      <c r="AA211">
        <f>'C-MDP in China'!U212</f>
        <v>492271.47736263345</v>
      </c>
      <c r="AB211">
        <f>'C-MDP in China'!V212</f>
        <v>19.190531816984535</v>
      </c>
    </row>
    <row r="212" spans="1:28">
      <c r="A212" s="15">
        <v>42626</v>
      </c>
      <c r="B212">
        <v>1.620992306</v>
      </c>
      <c r="C212" s="153">
        <f t="shared" si="3"/>
        <v>1.18332438338</v>
      </c>
      <c r="D212" s="123">
        <f>年份汇总!$D$4</f>
        <v>0.73</v>
      </c>
      <c r="E212" s="144">
        <f t="shared" si="4"/>
        <v>1.18332438338</v>
      </c>
      <c r="F212" s="123">
        <f>VLOOKUP(D212,年份汇总!$D$4:$I$9,6,0)</f>
        <v>0.73</v>
      </c>
      <c r="G212">
        <f>VLOOKUP(A212,[1]Sheet1!$A$1:$F$2193,6)</f>
        <v>0.67836767592199998</v>
      </c>
      <c r="H212">
        <f>'C-MDP in China'!C213</f>
        <v>600287.35280819947</v>
      </c>
      <c r="I212">
        <f>'C-MDP in China'!D213</f>
        <v>1.620992306</v>
      </c>
      <c r="J212">
        <f>'C-MDP in China'!E213</f>
        <v>1620992.3060000001</v>
      </c>
      <c r="K212">
        <v>1.2</v>
      </c>
      <c r="L212">
        <v>3.5</v>
      </c>
      <c r="M212">
        <f t="shared" si="5"/>
        <v>0.34285714285714286</v>
      </c>
      <c r="N212">
        <f>'C-MDP in China'!F213</f>
        <v>463140.6588571429</v>
      </c>
      <c r="O212">
        <f>'C-MDP in China'!G213</f>
        <v>13338450.975085713</v>
      </c>
      <c r="P212">
        <f>'C-MDP in China'!H213</f>
        <v>1693983.2738358856</v>
      </c>
      <c r="Q212">
        <f>'C-MDP in China'!I213</f>
        <v>1461989.5015192162</v>
      </c>
      <c r="R212">
        <f>'C-MDP in China'!J213</f>
        <v>800307.05850514281</v>
      </c>
      <c r="S212">
        <f>'C-MDP in China'!K213</f>
        <v>800307.05850514281</v>
      </c>
      <c r="T212">
        <f>'C-MDP in China'!L213</f>
        <v>571647.89893224486</v>
      </c>
      <c r="U212">
        <f>'C-MDP in China'!M213</f>
        <v>400153.5292525714</v>
      </c>
      <c r="V212">
        <f>'C-MDP in China'!N213</f>
        <v>265860.26079209772</v>
      </c>
      <c r="W212">
        <f>'C-MDP in China'!P213</f>
        <v>666013.79004466906</v>
      </c>
      <c r="X212">
        <f>'C-MDP in China'!Q213</f>
        <v>-65726.437236469588</v>
      </c>
      <c r="Y212">
        <f>'C-MDP in China'!S213</f>
        <v>-0.10949162418464302</v>
      </c>
      <c r="Z212">
        <f>'C-MDP in China'!T213</f>
        <v>9483638.6432859413</v>
      </c>
      <c r="AA212">
        <f>'C-MDP in China'!U213</f>
        <v>465994.08434772585</v>
      </c>
      <c r="AB212">
        <f>'C-MDP in China'!V213</f>
        <v>20.351414238574815</v>
      </c>
    </row>
    <row r="213" spans="1:28">
      <c r="A213" s="15">
        <v>42629</v>
      </c>
      <c r="B213">
        <v>1.7278368200000001</v>
      </c>
      <c r="C213" s="153">
        <f t="shared" si="3"/>
        <v>1.2613208786000001</v>
      </c>
      <c r="D213" s="123">
        <f>年份汇总!$D$4</f>
        <v>0.73</v>
      </c>
      <c r="E213" s="144">
        <f t="shared" si="4"/>
        <v>1.2613208786000001</v>
      </c>
      <c r="F213" s="123">
        <f>VLOOKUP(D213,年份汇总!$D$4:$I$9,6,0)</f>
        <v>0.73</v>
      </c>
      <c r="G213">
        <f>VLOOKUP(A213,[1]Sheet1!$A$1:$F$2193,6)</f>
        <v>0.67584010940577799</v>
      </c>
      <c r="H213">
        <f>'C-MDP in China'!C214</f>
        <v>637470.04416086955</v>
      </c>
      <c r="I213">
        <f>'C-MDP in China'!D214</f>
        <v>1.7278368200000001</v>
      </c>
      <c r="J213">
        <f>'C-MDP in China'!E214</f>
        <v>1727836.82</v>
      </c>
      <c r="K213">
        <v>1.2</v>
      </c>
      <c r="L213">
        <v>3.5</v>
      </c>
      <c r="M213">
        <f t="shared" si="5"/>
        <v>0.34285714285714286</v>
      </c>
      <c r="N213">
        <f>'C-MDP in China'!F214</f>
        <v>493667.66285714286</v>
      </c>
      <c r="O213">
        <f>'C-MDP in China'!G214</f>
        <v>14217628.690285714</v>
      </c>
      <c r="P213">
        <f>'C-MDP in China'!H214</f>
        <v>1805638.8436662857</v>
      </c>
      <c r="Q213">
        <f>'C-MDP in China'!I214</f>
        <v>1558353.6589459593</v>
      </c>
      <c r="R213">
        <f>'C-MDP in China'!J214</f>
        <v>853057.72141714278</v>
      </c>
      <c r="S213">
        <f>'C-MDP in China'!K214</f>
        <v>853057.72141714278</v>
      </c>
      <c r="T213">
        <f>'C-MDP in China'!L214</f>
        <v>609326.94386938773</v>
      </c>
      <c r="U213">
        <f>'C-MDP in China'!M214</f>
        <v>426528.86070857139</v>
      </c>
      <c r="V213">
        <f>'C-MDP in China'!N214</f>
        <v>283383.91605628555</v>
      </c>
      <c r="W213">
        <f>'C-MDP in China'!P214</f>
        <v>709912.77676485688</v>
      </c>
      <c r="X213">
        <f>'C-MDP in China'!Q214</f>
        <v>-72442.73260398733</v>
      </c>
      <c r="Y213">
        <f>'C-MDP in China'!S214</f>
        <v>-0.11364099892622712</v>
      </c>
      <c r="Z213">
        <f>'C-MDP in China'!T214</f>
        <v>10108733.998793142</v>
      </c>
      <c r="AA213">
        <f>'C-MDP in China'!U214</f>
        <v>494325.09950858378</v>
      </c>
      <c r="AB213">
        <f>'C-MDP in China'!V214</f>
        <v>20.449566507633115</v>
      </c>
    </row>
    <row r="214" spans="1:28">
      <c r="A214" s="15">
        <v>42632</v>
      </c>
      <c r="B214">
        <v>1.767828811</v>
      </c>
      <c r="C214" s="153">
        <f t="shared" si="3"/>
        <v>1.2905150320300001</v>
      </c>
      <c r="D214" s="123">
        <f>年份汇总!$D$4</f>
        <v>0.73</v>
      </c>
      <c r="E214" s="144">
        <f t="shared" si="4"/>
        <v>1.2905150320300001</v>
      </c>
      <c r="F214" s="123">
        <f>VLOOKUP(D214,年份汇总!$D$4:$I$9,6,0)</f>
        <v>0.73</v>
      </c>
      <c r="G214">
        <f>VLOOKUP(A214,[1]Sheet1!$A$1:$F$2193,6)</f>
        <v>0.67835654126774303</v>
      </c>
      <c r="H214">
        <f>'C-MDP in China'!C215</f>
        <v>654653.23600597261</v>
      </c>
      <c r="I214">
        <f>'C-MDP in China'!D215</f>
        <v>1.767828811</v>
      </c>
      <c r="J214">
        <f>'C-MDP in China'!E215</f>
        <v>1767828.811</v>
      </c>
      <c r="K214">
        <v>1.2</v>
      </c>
      <c r="L214">
        <v>3.5</v>
      </c>
      <c r="M214">
        <f t="shared" si="5"/>
        <v>0.34285714285714286</v>
      </c>
      <c r="N214">
        <f>'C-MDP in China'!F215</f>
        <v>505093.946</v>
      </c>
      <c r="O214">
        <f>'C-MDP in China'!G215</f>
        <v>14546705.6448</v>
      </c>
      <c r="P214">
        <f>'C-MDP in China'!H215</f>
        <v>1847431.6168895999</v>
      </c>
      <c r="Q214">
        <f>'C-MDP in China'!I215</f>
        <v>1594422.8437104002</v>
      </c>
      <c r="R214">
        <f>'C-MDP in China'!J215</f>
        <v>872802.33868799999</v>
      </c>
      <c r="S214">
        <f>'C-MDP in China'!K215</f>
        <v>872802.33868799999</v>
      </c>
      <c r="T214">
        <f>'C-MDP in China'!L215</f>
        <v>623430.24192000006</v>
      </c>
      <c r="U214">
        <f>'C-MDP in China'!M215</f>
        <v>436401.16934399999</v>
      </c>
      <c r="V214">
        <f>'C-MDP in China'!N215</f>
        <v>289943.03488584474</v>
      </c>
      <c r="W214">
        <f>'C-MDP in China'!P215</f>
        <v>726344.20422984473</v>
      </c>
      <c r="X214">
        <f>'C-MDP in China'!Q215</f>
        <v>-71690.968223872129</v>
      </c>
      <c r="Y214">
        <f>'C-MDP in China'!S215</f>
        <v>-0.10950983556005529</v>
      </c>
      <c r="Z214">
        <f>'C-MDP in China'!T215</f>
        <v>10342707.713452799</v>
      </c>
      <c r="AA214">
        <f>'C-MDP in China'!U215</f>
        <v>508195.10154781735</v>
      </c>
      <c r="AB214">
        <f>'C-MDP in China'!V215</f>
        <v>20.351844561177117</v>
      </c>
    </row>
    <row r="215" spans="1:28">
      <c r="A215" s="15">
        <v>42635</v>
      </c>
      <c r="B215">
        <v>1.674309477</v>
      </c>
      <c r="C215" s="153">
        <f t="shared" si="3"/>
        <v>1.2222459182100001</v>
      </c>
      <c r="D215" s="123">
        <f>年份汇总!$D$4</f>
        <v>0.73</v>
      </c>
      <c r="E215" s="144">
        <f t="shared" si="4"/>
        <v>1.2222459182100001</v>
      </c>
      <c r="F215" s="123">
        <f>VLOOKUP(D215,年份汇总!$D$4:$I$9,6,0)</f>
        <v>0.73</v>
      </c>
      <c r="G215">
        <f>VLOOKUP(A215,[1]Sheet1!$A$1:$F$2193,6)</f>
        <v>0.66395943331411</v>
      </c>
      <c r="H215">
        <f>'C-MDP in China'!C216</f>
        <v>606862.60270443058</v>
      </c>
      <c r="I215">
        <f>'C-MDP in China'!D216</f>
        <v>1.674309477</v>
      </c>
      <c r="J215">
        <f>'C-MDP in China'!E216</f>
        <v>1674309.477</v>
      </c>
      <c r="K215">
        <v>1.2</v>
      </c>
      <c r="L215">
        <v>3.5</v>
      </c>
      <c r="M215">
        <f t="shared" si="5"/>
        <v>0.34285714285714286</v>
      </c>
      <c r="N215">
        <f>'C-MDP in China'!F216</f>
        <v>478374.13628571428</v>
      </c>
      <c r="O215">
        <f>'C-MDP in China'!G216</f>
        <v>13777175.125028569</v>
      </c>
      <c r="P215">
        <f>'C-MDP in China'!H216</f>
        <v>1749701.2408786283</v>
      </c>
      <c r="Q215">
        <f>'C-MDP in China'!I216</f>
        <v>1510076.8020968814</v>
      </c>
      <c r="R215">
        <f>'C-MDP in China'!J216</f>
        <v>826630.50750171416</v>
      </c>
      <c r="S215">
        <f>'C-MDP in China'!K216</f>
        <v>826630.50750171416</v>
      </c>
      <c r="T215">
        <f>'C-MDP in China'!L216</f>
        <v>590450.36250122439</v>
      </c>
      <c r="U215">
        <f>'C-MDP in China'!M216</f>
        <v>413315.25375085708</v>
      </c>
      <c r="V215">
        <f>'C-MDP in China'!N216</f>
        <v>274604.8531842326</v>
      </c>
      <c r="W215">
        <f>'C-MDP in China'!P216</f>
        <v>687920.10693508969</v>
      </c>
      <c r="X215">
        <f>'C-MDP in China'!Q216</f>
        <v>-81057.504230659106</v>
      </c>
      <c r="Y215">
        <f>'C-MDP in China'!S216</f>
        <v>-0.133568132011156</v>
      </c>
      <c r="Z215">
        <f>'C-MDP in China'!T216</f>
        <v>9795571.5138953123</v>
      </c>
      <c r="AA215">
        <f>'C-MDP in China'!U216</f>
        <v>468152.2021378061</v>
      </c>
      <c r="AB215">
        <f>'C-MDP in China'!V216</f>
        <v>20.923903527878462</v>
      </c>
    </row>
    <row r="216" spans="1:28">
      <c r="A216" s="15">
        <v>42638</v>
      </c>
      <c r="B216">
        <v>1.663083264</v>
      </c>
      <c r="C216" s="153">
        <f t="shared" si="3"/>
        <v>1.21405078272</v>
      </c>
      <c r="D216" s="123">
        <f>年份汇总!$D$4</f>
        <v>0.73</v>
      </c>
      <c r="E216" s="144">
        <f t="shared" si="4"/>
        <v>1.21405078272</v>
      </c>
      <c r="F216" s="123">
        <f>VLOOKUP(D216,年份汇总!$D$4:$I$9,6,0)</f>
        <v>0.73</v>
      </c>
      <c r="G216">
        <f>VLOOKUP(A216,[1]Sheet1!$A$1:$F$2193,6)</f>
        <v>0.62630982879730801</v>
      </c>
      <c r="H216">
        <f>'C-MDP in China'!C217</f>
        <v>568612.3847764883</v>
      </c>
      <c r="I216">
        <f>'C-MDP in China'!D217</f>
        <v>1.663083264</v>
      </c>
      <c r="J216">
        <f>'C-MDP in China'!E217</f>
        <v>1663083.264</v>
      </c>
      <c r="K216">
        <v>1.2</v>
      </c>
      <c r="L216">
        <v>3.5</v>
      </c>
      <c r="M216">
        <f t="shared" si="5"/>
        <v>0.34285714285714286</v>
      </c>
      <c r="N216">
        <f>'C-MDP in China'!F217</f>
        <v>475166.64685714286</v>
      </c>
      <c r="O216">
        <f>'C-MDP in China'!G217</f>
        <v>13684799.429485712</v>
      </c>
      <c r="P216">
        <f>'C-MDP in China'!H217</f>
        <v>1737969.5275446854</v>
      </c>
      <c r="Q216">
        <f>'C-MDP in China'!I217</f>
        <v>1499951.7660389876</v>
      </c>
      <c r="R216">
        <f>'C-MDP in China'!J217</f>
        <v>821087.96576914273</v>
      </c>
      <c r="S216">
        <f>'C-MDP in China'!K217</f>
        <v>821087.96576914273</v>
      </c>
      <c r="T216">
        <f>'C-MDP in China'!L217</f>
        <v>586491.40412081627</v>
      </c>
      <c r="U216">
        <f>'C-MDP in China'!M217</f>
        <v>410543.98288457136</v>
      </c>
      <c r="V216">
        <f>'C-MDP in China'!N217</f>
        <v>272763.63289907743</v>
      </c>
      <c r="W216">
        <f>'C-MDP in China'!P217</f>
        <v>683307.6157836488</v>
      </c>
      <c r="X216">
        <f>'C-MDP in China'!Q217</f>
        <v>-114695.2310071605</v>
      </c>
      <c r="Y216">
        <f>'C-MDP in China'!S217</f>
        <v>-0.20171075072915484</v>
      </c>
      <c r="Z216">
        <f>'C-MDP in China'!T217</f>
        <v>9729892.3943643402</v>
      </c>
      <c r="AA216">
        <f>'C-MDP in China'!U217</f>
        <v>430832.03479099437</v>
      </c>
      <c r="AB216">
        <f>'C-MDP in China'!V217</f>
        <v>22.583957571967726</v>
      </c>
    </row>
    <row r="217" spans="1:28">
      <c r="A217" s="15">
        <v>42641</v>
      </c>
      <c r="B217">
        <v>1.8043869340000001</v>
      </c>
      <c r="C217" s="153">
        <f t="shared" si="3"/>
        <v>1.31720246182</v>
      </c>
      <c r="D217" s="123">
        <f>年份汇总!$D$4</f>
        <v>0.73</v>
      </c>
      <c r="E217" s="144">
        <f t="shared" si="4"/>
        <v>1.31720246182</v>
      </c>
      <c r="F217" s="123">
        <f>VLOOKUP(D217,年份汇总!$D$4:$I$9,6,0)</f>
        <v>0.73</v>
      </c>
      <c r="G217">
        <f>VLOOKUP(A217,[1]Sheet1!$A$1:$F$2193,6)</f>
        <v>0.63037521889485504</v>
      </c>
      <c r="H217">
        <f>'C-MDP in China'!C218</f>
        <v>620928.93735538237</v>
      </c>
      <c r="I217">
        <f>'C-MDP in China'!D218</f>
        <v>1.8043869340000001</v>
      </c>
      <c r="J217">
        <f>'C-MDP in China'!E218</f>
        <v>1804386.9340000001</v>
      </c>
      <c r="K217">
        <v>1.2</v>
      </c>
      <c r="L217">
        <v>3.5</v>
      </c>
      <c r="M217">
        <f t="shared" si="5"/>
        <v>0.34285714285714286</v>
      </c>
      <c r="N217">
        <f>'C-MDP in China'!F218</f>
        <v>515539.12400000001</v>
      </c>
      <c r="O217">
        <f>'C-MDP in China'!G218</f>
        <v>14847526.771200001</v>
      </c>
      <c r="P217">
        <f>'C-MDP in China'!H218</f>
        <v>1885635.8999424002</v>
      </c>
      <c r="Q217">
        <f>'C-MDP in China'!I218</f>
        <v>1627394.9878861716</v>
      </c>
      <c r="R217">
        <f>'C-MDP in China'!J218</f>
        <v>890851.606272</v>
      </c>
      <c r="S217">
        <f>'C-MDP in China'!K218</f>
        <v>890851.606272</v>
      </c>
      <c r="T217">
        <f>'C-MDP in China'!L218</f>
        <v>636322.57590857148</v>
      </c>
      <c r="U217">
        <f>'C-MDP in China'!M218</f>
        <v>445425.803136</v>
      </c>
      <c r="V217">
        <f>'C-MDP in China'!N218</f>
        <v>295938.96224396606</v>
      </c>
      <c r="W217">
        <f>'C-MDP in China'!P218</f>
        <v>741364.765379966</v>
      </c>
      <c r="X217">
        <f>'C-MDP in China'!Q218</f>
        <v>-120435.82802458364</v>
      </c>
      <c r="Y217">
        <f>'C-MDP in China'!S218</f>
        <v>-0.19396072687083257</v>
      </c>
      <c r="Z217">
        <f>'C-MDP in China'!T218</f>
        <v>10556591.534323201</v>
      </c>
      <c r="AA217">
        <f>'C-MDP in China'!U218</f>
        <v>471442.09646334848</v>
      </c>
      <c r="AB217">
        <f>'C-MDP in China'!V218</f>
        <v>22.392127503072704</v>
      </c>
    </row>
    <row r="218" spans="1:28">
      <c r="A218" s="14">
        <v>42644</v>
      </c>
      <c r="B218">
        <v>1.8546751990000001</v>
      </c>
      <c r="C218" s="153">
        <f t="shared" si="3"/>
        <v>1.3539128952700001</v>
      </c>
      <c r="D218" s="123">
        <f>年份汇总!$D$4</f>
        <v>0.73</v>
      </c>
      <c r="E218" s="144">
        <f t="shared" si="4"/>
        <v>1.3539128952700001</v>
      </c>
      <c r="F218" s="123">
        <f>VLOOKUP(D218,年份汇总!$D$4:$I$9,6,0)</f>
        <v>0.73</v>
      </c>
      <c r="G218">
        <f>VLOOKUP(A218,[1]Sheet1!$A$1:$F$2193,6)</f>
        <v>0.64001749028006405</v>
      </c>
      <c r="H218">
        <f>'C-MDP in China'!C219</f>
        <v>676960.11007458006</v>
      </c>
      <c r="I218">
        <f>'C-MDP in China'!D219</f>
        <v>1.8546751990000001</v>
      </c>
      <c r="J218">
        <f>'C-MDP in China'!E219</f>
        <v>1854675.199</v>
      </c>
      <c r="K218">
        <v>1.2</v>
      </c>
      <c r="L218">
        <v>7.3</v>
      </c>
      <c r="M218">
        <f t="shared" si="5"/>
        <v>0.16438356164383561</v>
      </c>
      <c r="N218">
        <f>'C-MDP in China'!F219</f>
        <v>254065.09575342466</v>
      </c>
      <c r="O218">
        <f>'C-MDP in China'!G219</f>
        <v>7317074.7576986291</v>
      </c>
      <c r="P218">
        <f>'C-MDP in China'!H219</f>
        <v>929268.4942277259</v>
      </c>
      <c r="Q218">
        <f>'C-MDP in China'!I219</f>
        <v>802003.6582634676</v>
      </c>
      <c r="R218">
        <f>'C-MDP in China'!J219</f>
        <v>439024.48546191771</v>
      </c>
      <c r="S218">
        <f>'C-MDP in China'!K219</f>
        <v>439024.48546191771</v>
      </c>
      <c r="T218">
        <f>'C-MDP in China'!L219</f>
        <v>313588.91818708408</v>
      </c>
      <c r="U218">
        <f>'C-MDP in China'!M219</f>
        <v>219512.24273095885</v>
      </c>
      <c r="V218">
        <f>'C-MDP in China'!N219</f>
        <v>331461.31213754031</v>
      </c>
      <c r="W218">
        <f>'C-MDP in China'!P219</f>
        <v>550973.55486849917</v>
      </c>
      <c r="X218">
        <f>'C-MDP in China'!Q219</f>
        <v>125986.5552060809</v>
      </c>
      <c r="Y218">
        <f>'C-MDP in China'!S219</f>
        <v>0.18610632049235676</v>
      </c>
      <c r="Z218">
        <f>'C-MDP in China'!T219</f>
        <v>5202440.152723725</v>
      </c>
      <c r="AA218">
        <f>'C-MDP in China'!U219</f>
        <v>788909.17948116153</v>
      </c>
      <c r="AB218">
        <f>'C-MDP in China'!V219</f>
        <v>6.5944728341799639</v>
      </c>
    </row>
    <row r="219" spans="1:28">
      <c r="A219" s="15">
        <v>42647</v>
      </c>
      <c r="B219">
        <v>1.803859576</v>
      </c>
      <c r="C219" s="153">
        <f t="shared" si="3"/>
        <v>1.3168174904800001</v>
      </c>
      <c r="D219" s="123">
        <f>年份汇总!$D$4</f>
        <v>0.73</v>
      </c>
      <c r="E219" s="144">
        <f t="shared" si="4"/>
        <v>1.3168174904800001</v>
      </c>
      <c r="F219" s="123">
        <f>VLOOKUP(D219,年份汇总!$D$4:$I$9,6,0)</f>
        <v>0.73</v>
      </c>
      <c r="G219">
        <f>VLOOKUP(A219,[1]Sheet1!$A$1:$F$2193,6)</f>
        <v>0.63607718910859501</v>
      </c>
      <c r="H219">
        <f>'C-MDP in China'!C220</f>
        <v>654358.75750835473</v>
      </c>
      <c r="I219">
        <f>'C-MDP in China'!D220</f>
        <v>1.803859576</v>
      </c>
      <c r="J219">
        <f>'C-MDP in China'!E220</f>
        <v>1803859.5760000001</v>
      </c>
      <c r="K219">
        <v>1.2</v>
      </c>
      <c r="L219">
        <v>7.3</v>
      </c>
      <c r="M219">
        <f t="shared" si="5"/>
        <v>0.16438356164383561</v>
      </c>
      <c r="N219">
        <f>'C-MDP in China'!F220</f>
        <v>247104.05150684933</v>
      </c>
      <c r="O219">
        <f>'C-MDP in China'!G220</f>
        <v>7116596.6833972596</v>
      </c>
      <c r="P219">
        <f>'C-MDP in China'!H220</f>
        <v>903807.77879145194</v>
      </c>
      <c r="Q219">
        <f>'C-MDP in China'!I220</f>
        <v>780029.82933379256</v>
      </c>
      <c r="R219">
        <f>'C-MDP in China'!J220</f>
        <v>426995.80100383557</v>
      </c>
      <c r="S219">
        <f>'C-MDP in China'!K220</f>
        <v>426995.80100383557</v>
      </c>
      <c r="T219">
        <f>'C-MDP in China'!L220</f>
        <v>304997.00071702542</v>
      </c>
      <c r="U219">
        <f>'C-MDP in China'!M220</f>
        <v>213497.90050191779</v>
      </c>
      <c r="V219">
        <f>'C-MDP in China'!N220</f>
        <v>322379.71494696586</v>
      </c>
      <c r="W219">
        <f>'C-MDP in China'!P220</f>
        <v>535877.61544888362</v>
      </c>
      <c r="X219">
        <f>'C-MDP in China'!Q220</f>
        <v>118481.14205947111</v>
      </c>
      <c r="Y219">
        <f>'C-MDP in China'!S220</f>
        <v>0.18106450123876941</v>
      </c>
      <c r="Z219">
        <f>'C-MDP in China'!T220</f>
        <v>5059900.2418954512</v>
      </c>
      <c r="AA219">
        <f>'C-MDP in China'!U220</f>
        <v>763240.57195340283</v>
      </c>
      <c r="AB219">
        <f>'C-MDP in China'!V220</f>
        <v>6.6294958992357742</v>
      </c>
    </row>
    <row r="220" spans="1:28">
      <c r="A220" s="15">
        <v>42650</v>
      </c>
      <c r="B220">
        <v>1.8158510450000001</v>
      </c>
      <c r="C220" s="153">
        <f t="shared" si="3"/>
        <v>1.32557126285</v>
      </c>
      <c r="D220" s="123">
        <f>年份汇总!$D$4</f>
        <v>0.73</v>
      </c>
      <c r="E220" s="144">
        <f t="shared" si="4"/>
        <v>1.32557126285</v>
      </c>
      <c r="F220" s="123">
        <f>VLOOKUP(D220,年份汇总!$D$4:$I$9,6,0)</f>
        <v>0.73</v>
      </c>
      <c r="G220">
        <f>VLOOKUP(A220,[1]Sheet1!$A$1:$F$2193,6)</f>
        <v>0.64329065051244905</v>
      </c>
      <c r="H220">
        <f>'C-MDP in China'!C221</f>
        <v>666178.835983895</v>
      </c>
      <c r="I220">
        <f>'C-MDP in China'!D221</f>
        <v>1.8158510450000001</v>
      </c>
      <c r="J220">
        <f>'C-MDP in China'!E221</f>
        <v>1815851.0450000002</v>
      </c>
      <c r="K220">
        <v>1.2</v>
      </c>
      <c r="L220">
        <v>7.3</v>
      </c>
      <c r="M220">
        <f t="shared" si="5"/>
        <v>0.16438356164383561</v>
      </c>
      <c r="N220">
        <f>'C-MDP in China'!F221</f>
        <v>248746.71849315072</v>
      </c>
      <c r="O220">
        <f>'C-MDP in China'!G221</f>
        <v>7163905.4926027395</v>
      </c>
      <c r="P220">
        <f>'C-MDP in China'!H221</f>
        <v>909815.9975605479</v>
      </c>
      <c r="Q220">
        <f>'C-MDP in China'!I221</f>
        <v>785215.21274277882</v>
      </c>
      <c r="R220">
        <f>'C-MDP in China'!J221</f>
        <v>429834.32955616433</v>
      </c>
      <c r="S220">
        <f>'C-MDP in China'!K221</f>
        <v>429834.32955616433</v>
      </c>
      <c r="T220">
        <f>'C-MDP in China'!L221</f>
        <v>307024.52111154597</v>
      </c>
      <c r="U220">
        <f>'C-MDP in China'!M221</f>
        <v>214917.16477808217</v>
      </c>
      <c r="V220">
        <f>'C-MDP in China'!N221</f>
        <v>324522.78994540212</v>
      </c>
      <c r="W220">
        <f>'C-MDP in China'!P221</f>
        <v>539439.95472348435</v>
      </c>
      <c r="X220">
        <f>'C-MDP in China'!Q221</f>
        <v>126738.88126041065</v>
      </c>
      <c r="Y220">
        <f>'C-MDP in China'!S221</f>
        <v>0.19024753476778808</v>
      </c>
      <c r="Z220">
        <f>'C-MDP in China'!T221</f>
        <v>5093536.8052405473</v>
      </c>
      <c r="AA220">
        <f>'C-MDP in China'!U221</f>
        <v>775784.4611512149</v>
      </c>
      <c r="AB220">
        <f>'C-MDP in China'!V221</f>
        <v>6.5656597422460123</v>
      </c>
    </row>
    <row r="221" spans="1:28">
      <c r="A221" s="15">
        <v>42653</v>
      </c>
      <c r="B221">
        <v>1.8914264059999999</v>
      </c>
      <c r="C221" s="153">
        <f t="shared" si="3"/>
        <v>1.38074127638</v>
      </c>
      <c r="D221" s="123">
        <f>年份汇总!$D$4</f>
        <v>0.73</v>
      </c>
      <c r="E221" s="144">
        <f t="shared" si="4"/>
        <v>1.38074127638</v>
      </c>
      <c r="F221" s="123">
        <f>VLOOKUP(D221,年份汇总!$D$4:$I$9,6,0)</f>
        <v>0.73</v>
      </c>
      <c r="G221">
        <f>VLOOKUP(A221,[1]Sheet1!$A$1:$F$2193,6)</f>
        <v>0.60207246087797395</v>
      </c>
      <c r="H221">
        <f>'C-MDP in China'!C222</f>
        <v>649443.81069834996</v>
      </c>
      <c r="I221">
        <f>'C-MDP in China'!D222</f>
        <v>1.8914264059999999</v>
      </c>
      <c r="J221">
        <f>'C-MDP in China'!E222</f>
        <v>1891426.406</v>
      </c>
      <c r="K221">
        <v>1.2</v>
      </c>
      <c r="L221">
        <v>7.3</v>
      </c>
      <c r="M221">
        <f t="shared" si="5"/>
        <v>0.16438356164383561</v>
      </c>
      <c r="N221">
        <f>'C-MDP in China'!F222</f>
        <v>259099.50767123289</v>
      </c>
      <c r="O221">
        <f>'C-MDP in China'!G222</f>
        <v>7462065.8209315063</v>
      </c>
      <c r="P221">
        <f>'C-MDP in China'!H222</f>
        <v>947682.35925830132</v>
      </c>
      <c r="Q221">
        <f>'C-MDP in China'!I222</f>
        <v>817895.71444424265</v>
      </c>
      <c r="R221">
        <f>'C-MDP in China'!J222</f>
        <v>447723.94925589039</v>
      </c>
      <c r="S221">
        <f>'C-MDP in China'!K222</f>
        <v>447723.94925589039</v>
      </c>
      <c r="T221">
        <f>'C-MDP in China'!L222</f>
        <v>319802.82089706458</v>
      </c>
      <c r="U221">
        <f>'C-MDP in China'!M222</f>
        <v>223861.97462794519</v>
      </c>
      <c r="V221">
        <f>'C-MDP in China'!N222</f>
        <v>338029.36421556806</v>
      </c>
      <c r="W221">
        <f>'C-MDP in China'!P222</f>
        <v>561891.33884351328</v>
      </c>
      <c r="X221">
        <f>'C-MDP in China'!Q222</f>
        <v>87552.47185483668</v>
      </c>
      <c r="Y221">
        <f>'C-MDP in China'!S222</f>
        <v>0.1348114654610244</v>
      </c>
      <c r="Z221">
        <f>'C-MDP in China'!T222</f>
        <v>5305528.7986823004</v>
      </c>
      <c r="AA221">
        <f>'C-MDP in China'!U222</f>
        <v>763611.20028597279</v>
      </c>
      <c r="AB221">
        <f>'C-MDP in China'!V222</f>
        <v>6.9479452327249485</v>
      </c>
    </row>
    <row r="222" spans="1:28">
      <c r="A222" s="15">
        <v>42656</v>
      </c>
      <c r="B222">
        <v>1.8972508729999999</v>
      </c>
      <c r="C222" s="153">
        <f t="shared" si="3"/>
        <v>1.38499313729</v>
      </c>
      <c r="D222" s="123">
        <f>年份汇总!$D$4</f>
        <v>0.73</v>
      </c>
      <c r="E222" s="144">
        <f t="shared" si="4"/>
        <v>1.38499313729</v>
      </c>
      <c r="F222" s="123">
        <f>VLOOKUP(D222,年份汇总!$D$4:$I$9,6,0)</f>
        <v>0.73</v>
      </c>
      <c r="G222">
        <f>VLOOKUP(A222,[1]Sheet1!$A$1:$F$2193,6)</f>
        <v>0.61938597127980199</v>
      </c>
      <c r="H222">
        <f>'C-MDP in China'!C223</f>
        <v>670176.96677111799</v>
      </c>
      <c r="I222">
        <f>'C-MDP in China'!D223</f>
        <v>1.8972508729999999</v>
      </c>
      <c r="J222">
        <f>'C-MDP in China'!E223</f>
        <v>1897250.8729999999</v>
      </c>
      <c r="K222">
        <v>1.2</v>
      </c>
      <c r="L222">
        <v>7.3</v>
      </c>
      <c r="M222">
        <f t="shared" si="5"/>
        <v>0.16438356164383561</v>
      </c>
      <c r="N222">
        <f>'C-MDP in China'!F223</f>
        <v>259897.37986301369</v>
      </c>
      <c r="O222">
        <f>'C-MDP in China'!G223</f>
        <v>7485044.5400547944</v>
      </c>
      <c r="P222">
        <f>'C-MDP in China'!H223</f>
        <v>950600.65658695891</v>
      </c>
      <c r="Q222">
        <f>'C-MDP in China'!I223</f>
        <v>820414.34619386308</v>
      </c>
      <c r="R222">
        <f>'C-MDP in China'!J223</f>
        <v>449102.67240328767</v>
      </c>
      <c r="S222">
        <f>'C-MDP in China'!K223</f>
        <v>449102.67240328767</v>
      </c>
      <c r="T222">
        <f>'C-MDP in China'!L223</f>
        <v>320787.62314520549</v>
      </c>
      <c r="U222">
        <f>'C-MDP in China'!M223</f>
        <v>224551.33620164383</v>
      </c>
      <c r="V222">
        <f>'C-MDP in China'!N223</f>
        <v>339070.29336335772</v>
      </c>
      <c r="W222">
        <f>'C-MDP in China'!P223</f>
        <v>563621.62956500158</v>
      </c>
      <c r="X222">
        <f>'C-MDP in China'!Q223</f>
        <v>106555.33720611641</v>
      </c>
      <c r="Y222">
        <f>'C-MDP in China'!S223</f>
        <v>0.15899582123732953</v>
      </c>
      <c r="Z222">
        <f>'C-MDP in China'!T223</f>
        <v>5321866.6679789582</v>
      </c>
      <c r="AA222">
        <f>'C-MDP in China'!U223</f>
        <v>784695.92393283185</v>
      </c>
      <c r="AB222">
        <f>'C-MDP in China'!V223</f>
        <v>6.782075076044995</v>
      </c>
    </row>
    <row r="223" spans="1:28">
      <c r="A223" s="15">
        <v>42659</v>
      </c>
      <c r="B223">
        <v>1.8395625710000001</v>
      </c>
      <c r="C223" s="153">
        <f t="shared" si="3"/>
        <v>1.3428806768300001</v>
      </c>
      <c r="D223" s="123">
        <f>年份汇总!$D$4</f>
        <v>0.73</v>
      </c>
      <c r="E223" s="144">
        <f t="shared" si="4"/>
        <v>1.3428806768300001</v>
      </c>
      <c r="F223" s="123">
        <f>VLOOKUP(D223,年份汇总!$D$4:$I$9,6,0)</f>
        <v>0.73</v>
      </c>
      <c r="G223">
        <f>VLOOKUP(A223,[1]Sheet1!$A$1:$F$2193,6)</f>
        <v>0.624093689838502</v>
      </c>
      <c r="H223">
        <f>'C-MDP in China'!C224</f>
        <v>654738.27161357633</v>
      </c>
      <c r="I223">
        <f>'C-MDP in China'!D224</f>
        <v>1.8395625710000001</v>
      </c>
      <c r="J223">
        <f>'C-MDP in China'!E224</f>
        <v>1839562.571</v>
      </c>
      <c r="K223">
        <v>1.2</v>
      </c>
      <c r="L223">
        <v>7.3</v>
      </c>
      <c r="M223">
        <f t="shared" si="5"/>
        <v>0.16438356164383561</v>
      </c>
      <c r="N223">
        <f>'C-MDP in China'!F224</f>
        <v>251994.87273972604</v>
      </c>
      <c r="O223">
        <f>'C-MDP in China'!G224</f>
        <v>7257452.3349041101</v>
      </c>
      <c r="P223">
        <f>'C-MDP in China'!H224</f>
        <v>921696.44653282198</v>
      </c>
      <c r="Q223">
        <f>'C-MDP in China'!I224</f>
        <v>795468.61485073983</v>
      </c>
      <c r="R223">
        <f>'C-MDP in China'!J224</f>
        <v>435447.1400942466</v>
      </c>
      <c r="S223">
        <f>'C-MDP in China'!K224</f>
        <v>435447.1400942466</v>
      </c>
      <c r="T223">
        <f>'C-MDP in China'!L224</f>
        <v>311033.67149589042</v>
      </c>
      <c r="U223">
        <f>'C-MDP in China'!M224</f>
        <v>217723.5700471233</v>
      </c>
      <c r="V223">
        <f>'C-MDP in China'!N224</f>
        <v>328760.43410270847</v>
      </c>
      <c r="W223">
        <f>'C-MDP in China'!P224</f>
        <v>546484.00414983183</v>
      </c>
      <c r="X223">
        <f>'C-MDP in China'!Q224</f>
        <v>108254.2674637445</v>
      </c>
      <c r="Y223">
        <f>'C-MDP in China'!S224</f>
        <v>0.16533975812496218</v>
      </c>
      <c r="Z223">
        <f>'C-MDP in China'!T224</f>
        <v>5160048.6101168217</v>
      </c>
      <c r="AA223">
        <f>'C-MDP in China'!U224</f>
        <v>765775.13566916145</v>
      </c>
      <c r="AB223">
        <f>'C-MDP in China'!V224</f>
        <v>6.7383339700730662</v>
      </c>
    </row>
    <row r="224" spans="1:28">
      <c r="A224" s="15">
        <v>42662</v>
      </c>
      <c r="B224">
        <v>1.734916796</v>
      </c>
      <c r="C224" s="153">
        <f t="shared" si="3"/>
        <v>1.26648926108</v>
      </c>
      <c r="D224" s="123">
        <f>年份汇总!$D$4</f>
        <v>0.73</v>
      </c>
      <c r="E224" s="144">
        <f t="shared" si="4"/>
        <v>1.26648926108</v>
      </c>
      <c r="F224" s="123">
        <f>VLOOKUP(D224,年份汇总!$D$4:$I$9,6,0)</f>
        <v>0.73</v>
      </c>
      <c r="G224">
        <f>VLOOKUP(A224,[1]Sheet1!$A$1:$F$2193,6)</f>
        <v>0.61328733587421402</v>
      </c>
      <c r="H224">
        <f>'C-MDP in China'!C225</f>
        <v>606800.625625827</v>
      </c>
      <c r="I224">
        <f>'C-MDP in China'!D225</f>
        <v>1.734916796</v>
      </c>
      <c r="J224">
        <f>'C-MDP in China'!E225</f>
        <v>1734916.7960000001</v>
      </c>
      <c r="K224">
        <v>1.2</v>
      </c>
      <c r="L224">
        <v>7.3</v>
      </c>
      <c r="M224">
        <f t="shared" si="5"/>
        <v>0.16438356164383561</v>
      </c>
      <c r="N224">
        <f>'C-MDP in China'!F225</f>
        <v>237659.83506849318</v>
      </c>
      <c r="O224">
        <f>'C-MDP in China'!G225</f>
        <v>6844603.2499726033</v>
      </c>
      <c r="P224">
        <f>'C-MDP in China'!H225</f>
        <v>869264.61274652067</v>
      </c>
      <c r="Q224">
        <f>'C-MDP in China'!I225</f>
        <v>750217.40622021141</v>
      </c>
      <c r="R224">
        <f>'C-MDP in China'!J225</f>
        <v>410676.19499835616</v>
      </c>
      <c r="S224">
        <f>'C-MDP in China'!K225</f>
        <v>410676.19499835616</v>
      </c>
      <c r="T224">
        <f>'C-MDP in China'!L225</f>
        <v>293340.13928454014</v>
      </c>
      <c r="U224">
        <f>'C-MDP in China'!M225</f>
        <v>205338.09749917808</v>
      </c>
      <c r="V224">
        <f>'C-MDP in China'!N225</f>
        <v>310058.49324004329</v>
      </c>
      <c r="W224">
        <f>'C-MDP in China'!P225</f>
        <v>515396.59073922137</v>
      </c>
      <c r="X224">
        <f>'C-MDP in China'!Q225</f>
        <v>91404.03488660563</v>
      </c>
      <c r="Y224">
        <f>'C-MDP in China'!S225</f>
        <v>0.15063273013658415</v>
      </c>
      <c r="Z224">
        <f>'C-MDP in China'!T225</f>
        <v>4866512.9107305203</v>
      </c>
      <c r="AA224">
        <f>'C-MDP in China'!U225</f>
        <v>711521.02136669215</v>
      </c>
      <c r="AB224">
        <f>'C-MDP in China'!V225</f>
        <v>6.8395911920956385</v>
      </c>
    </row>
    <row r="225" spans="1:28">
      <c r="A225" s="15">
        <v>42665</v>
      </c>
      <c r="B225">
        <v>1.7404244689999999</v>
      </c>
      <c r="C225" s="153">
        <f t="shared" si="3"/>
        <v>1.27050986237</v>
      </c>
      <c r="D225" s="123">
        <f>年份汇总!$D$4</f>
        <v>0.73</v>
      </c>
      <c r="E225" s="144">
        <f t="shared" si="4"/>
        <v>1.27050986237</v>
      </c>
      <c r="F225" s="123">
        <f>VLOOKUP(D225,年份汇总!$D$4:$I$9,6,0)</f>
        <v>0.73</v>
      </c>
      <c r="G225">
        <f>VLOOKUP(A225,[1]Sheet1!$A$1:$F$2193,6)</f>
        <v>0.63932568831561598</v>
      </c>
      <c r="H225">
        <f>'C-MDP in China'!C226</f>
        <v>634571.71023619769</v>
      </c>
      <c r="I225">
        <f>'C-MDP in China'!D226</f>
        <v>1.7404244689999999</v>
      </c>
      <c r="J225">
        <f>'C-MDP in China'!E226</f>
        <v>1740424.4689999998</v>
      </c>
      <c r="K225">
        <v>1.2</v>
      </c>
      <c r="L225">
        <v>7.3</v>
      </c>
      <c r="M225">
        <f t="shared" si="5"/>
        <v>0.16438356164383561</v>
      </c>
      <c r="N225">
        <f>'C-MDP in China'!F226</f>
        <v>238414.31082191778</v>
      </c>
      <c r="O225">
        <f>'C-MDP in China'!G226</f>
        <v>6866332.1516712308</v>
      </c>
      <c r="P225">
        <f>'C-MDP in China'!H226</f>
        <v>872024.18326224631</v>
      </c>
      <c r="Q225">
        <f>'C-MDP in China'!I226</f>
        <v>752599.04905282171</v>
      </c>
      <c r="R225">
        <f>'C-MDP in China'!J226</f>
        <v>411979.92910027382</v>
      </c>
      <c r="S225">
        <f>'C-MDP in China'!K226</f>
        <v>411979.92910027382</v>
      </c>
      <c r="T225">
        <f>'C-MDP in China'!L226</f>
        <v>294271.37792876706</v>
      </c>
      <c r="U225">
        <f>'C-MDP in China'!M226</f>
        <v>205989.96455013691</v>
      </c>
      <c r="V225">
        <f>'C-MDP in China'!N226</f>
        <v>311042.80602989928</v>
      </c>
      <c r="W225">
        <f>'C-MDP in China'!P226</f>
        <v>517032.77058003622</v>
      </c>
      <c r="X225">
        <f>'C-MDP in China'!Q226</f>
        <v>117538.93965616147</v>
      </c>
      <c r="Y225">
        <f>'C-MDP in China'!S226</f>
        <v>0.18522562188032557</v>
      </c>
      <c r="Z225">
        <f>'C-MDP in China'!T226</f>
        <v>4881962.1598382453</v>
      </c>
      <c r="AA225">
        <f>'C-MDP in China'!U226</f>
        <v>739624.55171596003</v>
      </c>
      <c r="AB225">
        <f>'C-MDP in China'!V226</f>
        <v>6.6005950566566352</v>
      </c>
    </row>
    <row r="226" spans="1:28">
      <c r="A226" s="15">
        <v>42668</v>
      </c>
      <c r="B226">
        <v>1.820178174</v>
      </c>
      <c r="C226" s="153">
        <f t="shared" si="3"/>
        <v>1.32873006702</v>
      </c>
      <c r="D226" s="123">
        <f>年份汇总!$D$4</f>
        <v>0.73</v>
      </c>
      <c r="E226" s="144">
        <f t="shared" si="4"/>
        <v>1.32873006702</v>
      </c>
      <c r="F226" s="123">
        <f>VLOOKUP(D226,年份汇总!$D$4:$I$9,6,0)</f>
        <v>0.73</v>
      </c>
      <c r="G226">
        <f>VLOOKUP(A226,[1]Sheet1!$A$1:$F$2193,6)</f>
        <v>0.65198649303509704</v>
      </c>
      <c r="H226">
        <f>'C-MDP in China'!C227</f>
        <v>676793.02256352303</v>
      </c>
      <c r="I226">
        <f>'C-MDP in China'!D227</f>
        <v>1.820178174</v>
      </c>
      <c r="J226">
        <f>'C-MDP in China'!E227</f>
        <v>1820178.1740000001</v>
      </c>
      <c r="K226">
        <v>1.2</v>
      </c>
      <c r="L226">
        <v>7.3</v>
      </c>
      <c r="M226">
        <f t="shared" si="5"/>
        <v>0.16438356164383561</v>
      </c>
      <c r="N226">
        <f>'C-MDP in China'!F227</f>
        <v>249339.47589041098</v>
      </c>
      <c r="O226">
        <f>'C-MDP in China'!G227</f>
        <v>7180976.9056438357</v>
      </c>
      <c r="P226">
        <f>'C-MDP in China'!H227</f>
        <v>911984.06701676711</v>
      </c>
      <c r="Q226">
        <f>'C-MDP in China'!I227</f>
        <v>787086.36155074753</v>
      </c>
      <c r="R226">
        <f>'C-MDP in China'!J227</f>
        <v>430858.61433863011</v>
      </c>
      <c r="S226">
        <f>'C-MDP in China'!K227</f>
        <v>430858.61433863011</v>
      </c>
      <c r="T226">
        <f>'C-MDP in China'!L227</f>
        <v>307756.15309902153</v>
      </c>
      <c r="U226">
        <f>'C-MDP in China'!M227</f>
        <v>215429.30716931506</v>
      </c>
      <c r="V226">
        <f>'C-MDP in China'!N227</f>
        <v>325296.11988311936</v>
      </c>
      <c r="W226">
        <f>'C-MDP in China'!P227</f>
        <v>540725.42705243442</v>
      </c>
      <c r="X226">
        <f>'C-MDP in China'!Q227</f>
        <v>136067.59551108861</v>
      </c>
      <c r="Y226">
        <f>'C-MDP in China'!S227</f>
        <v>0.20104757433180756</v>
      </c>
      <c r="Z226">
        <f>'C-MDP in China'!T227</f>
        <v>5105674.5799127668</v>
      </c>
      <c r="AA226">
        <f>'C-MDP in China'!U227</f>
        <v>786659.83527732734</v>
      </c>
      <c r="AB226">
        <f>'C-MDP in China'!V227</f>
        <v>6.4903206582459161</v>
      </c>
    </row>
    <row r="227" spans="1:28">
      <c r="A227" s="15">
        <v>42671</v>
      </c>
      <c r="B227">
        <v>1.833053461</v>
      </c>
      <c r="C227" s="153">
        <f t="shared" si="3"/>
        <v>1.3381290265299999</v>
      </c>
      <c r="D227" s="123">
        <f>年份汇总!$D$4</f>
        <v>0.73</v>
      </c>
      <c r="E227" s="144">
        <f t="shared" si="4"/>
        <v>1.3381290265299999</v>
      </c>
      <c r="F227" s="123">
        <f>VLOOKUP(D227,年份汇总!$D$4:$I$9,6,0)</f>
        <v>0.73</v>
      </c>
      <c r="G227">
        <f>VLOOKUP(A227,[1]Sheet1!$A$1:$F$2193,6)</f>
        <v>0.68377330087388</v>
      </c>
      <c r="H227">
        <f>'C-MDP in China'!C228</f>
        <v>714810.03685728018</v>
      </c>
      <c r="I227">
        <f>'C-MDP in China'!D228</f>
        <v>1.833053461</v>
      </c>
      <c r="J227">
        <f>'C-MDP in China'!E228</f>
        <v>1833053.4609999999</v>
      </c>
      <c r="K227">
        <v>1.2</v>
      </c>
      <c r="L227">
        <v>7.3</v>
      </c>
      <c r="M227">
        <f t="shared" si="5"/>
        <v>0.16438356164383561</v>
      </c>
      <c r="N227">
        <f>'C-MDP in China'!F228</f>
        <v>251103.21383561642</v>
      </c>
      <c r="O227">
        <f>'C-MDP in China'!G228</f>
        <v>7231772.5584657528</v>
      </c>
      <c r="P227">
        <f>'C-MDP in China'!H228</f>
        <v>918435.11492515064</v>
      </c>
      <c r="Q227">
        <f>'C-MDP in China'!I228</f>
        <v>792653.92792612128</v>
      </c>
      <c r="R227">
        <f>'C-MDP in China'!J228</f>
        <v>433906.35350794514</v>
      </c>
      <c r="S227">
        <f>'C-MDP in China'!K228</f>
        <v>433906.35350794514</v>
      </c>
      <c r="T227">
        <f>'C-MDP in China'!L228</f>
        <v>309933.10964853229</v>
      </c>
      <c r="U227">
        <f>'C-MDP in China'!M228</f>
        <v>216953.17675397257</v>
      </c>
      <c r="V227">
        <f>'C-MDP in China'!N228</f>
        <v>327597.14786120859</v>
      </c>
      <c r="W227">
        <f>'C-MDP in China'!P228</f>
        <v>544550.32461518119</v>
      </c>
      <c r="X227">
        <f>'C-MDP in China'!Q228</f>
        <v>170259.71224209899</v>
      </c>
      <c r="Y227">
        <f>'C-MDP in China'!S228</f>
        <v>0.2381887543026949</v>
      </c>
      <c r="Z227">
        <f>'C-MDP in China'!T228</f>
        <v>5141790.2890691496</v>
      </c>
      <c r="AA227">
        <f>'C-MDP in China'!U228</f>
        <v>825454.00796451617</v>
      </c>
      <c r="AB227">
        <f>'C-MDP in China'!V228</f>
        <v>6.2290451550998833</v>
      </c>
    </row>
    <row r="228" spans="1:28">
      <c r="A228" s="15">
        <v>42674</v>
      </c>
      <c r="B228">
        <v>1.8514913580000001</v>
      </c>
      <c r="C228" s="153">
        <f t="shared" si="3"/>
        <v>1.3515886913399999</v>
      </c>
      <c r="D228" s="123">
        <f>年份汇总!$D$4</f>
        <v>0.73</v>
      </c>
      <c r="E228" s="144">
        <f t="shared" si="4"/>
        <v>1.3515886913399999</v>
      </c>
      <c r="F228" s="123">
        <f>VLOOKUP(D228,年份汇总!$D$4:$I$9,6,0)</f>
        <v>0.73</v>
      </c>
      <c r="G228">
        <f>VLOOKUP(A228,[1]Sheet1!$A$1:$F$2193,6)</f>
        <v>0.69499684001096795</v>
      </c>
      <c r="H228">
        <f>'C-MDP in China'!C229</f>
        <v>733851.00076997629</v>
      </c>
      <c r="I228">
        <f>'C-MDP in China'!D229</f>
        <v>1.8514913580000001</v>
      </c>
      <c r="J228">
        <f>'C-MDP in China'!E229</f>
        <v>1851491.358</v>
      </c>
      <c r="K228">
        <v>1.2</v>
      </c>
      <c r="L228">
        <v>7.3</v>
      </c>
      <c r="M228">
        <f t="shared" si="5"/>
        <v>0.16438356164383561</v>
      </c>
      <c r="N228">
        <f>'C-MDP in China'!F229</f>
        <v>253628.95315068495</v>
      </c>
      <c r="O228">
        <f>'C-MDP in China'!G229</f>
        <v>7304513.8507397259</v>
      </c>
      <c r="P228">
        <f>'C-MDP in China'!H229</f>
        <v>927673.25904394523</v>
      </c>
      <c r="Q228">
        <f>'C-MDP in China'!I229</f>
        <v>800626.89314000786</v>
      </c>
      <c r="R228">
        <f>'C-MDP in China'!J229</f>
        <v>438270.83104438352</v>
      </c>
      <c r="S228">
        <f>'C-MDP in China'!K229</f>
        <v>438270.83104438352</v>
      </c>
      <c r="T228">
        <f>'C-MDP in China'!L229</f>
        <v>313050.59360313113</v>
      </c>
      <c r="U228">
        <f>'C-MDP in China'!M229</f>
        <v>219135.41552219176</v>
      </c>
      <c r="V228">
        <f>'C-MDP in China'!N229</f>
        <v>330892.30678497703</v>
      </c>
      <c r="W228">
        <f>'C-MDP in China'!P229</f>
        <v>550027.72230716876</v>
      </c>
      <c r="X228">
        <f>'C-MDP in China'!Q229</f>
        <v>183823.27846280753</v>
      </c>
      <c r="Y228">
        <f>'C-MDP in China'!S229</f>
        <v>0.25049128265810794</v>
      </c>
      <c r="Z228">
        <f>'C-MDP in China'!T229</f>
        <v>5193509.3478759453</v>
      </c>
      <c r="AA228">
        <f>'C-MDP in China'!U229</f>
        <v>845607.89203276159</v>
      </c>
      <c r="AB228">
        <f>'C-MDP in China'!V229</f>
        <v>6.1417465432958993</v>
      </c>
    </row>
    <row r="229" spans="1:28">
      <c r="A229" s="15">
        <v>42677</v>
      </c>
      <c r="B229">
        <v>1.912727453</v>
      </c>
      <c r="C229" s="153">
        <f t="shared" si="3"/>
        <v>1.39629104069</v>
      </c>
      <c r="D229" s="123">
        <f>年份汇总!$D$4</f>
        <v>0.73</v>
      </c>
      <c r="E229" s="144">
        <f t="shared" si="4"/>
        <v>1.39629104069</v>
      </c>
      <c r="F229" s="123">
        <f>VLOOKUP(D229,年份汇总!$D$4:$I$9,6,0)</f>
        <v>0.73</v>
      </c>
      <c r="G229">
        <f>VLOOKUP(A229,[1]Sheet1!$A$1:$F$2193,6)</f>
        <v>0.68283139608764098</v>
      </c>
      <c r="H229">
        <f>'C-MDP in China'!C230</f>
        <v>712200.16570871545</v>
      </c>
      <c r="I229">
        <f>'C-MDP in China'!D230</f>
        <v>1.912727453</v>
      </c>
      <c r="J229">
        <f>'C-MDP in China'!E230</f>
        <v>1912727.453</v>
      </c>
      <c r="K229">
        <v>1.2</v>
      </c>
      <c r="L229">
        <v>7.3</v>
      </c>
      <c r="M229">
        <f t="shared" si="5"/>
        <v>0.16438356164383561</v>
      </c>
      <c r="N229">
        <f>'C-MDP in China'!F230</f>
        <v>262017.4593150685</v>
      </c>
      <c r="O229">
        <f>'C-MDP in China'!G230</f>
        <v>7546102.8282739725</v>
      </c>
      <c r="P229">
        <f>'C-MDP in China'!H230</f>
        <v>958355.05919079448</v>
      </c>
      <c r="Q229">
        <f>'C-MDP in China'!I230</f>
        <v>827106.77071331511</v>
      </c>
      <c r="R229">
        <f>'C-MDP in China'!J230</f>
        <v>452766.16969643836</v>
      </c>
      <c r="S229">
        <f>'C-MDP in China'!K230</f>
        <v>452766.16969643836</v>
      </c>
      <c r="T229">
        <f>'C-MDP in China'!L230</f>
        <v>323404.40692602738</v>
      </c>
      <c r="U229">
        <f>'C-MDP in China'!M230</f>
        <v>226383.08484821918</v>
      </c>
      <c r="V229">
        <f>'C-MDP in China'!N230</f>
        <v>341836.21567523608</v>
      </c>
      <c r="W229">
        <f>'C-MDP in China'!P230</f>
        <v>568219.30052345525</v>
      </c>
      <c r="X229">
        <f>'C-MDP in China'!Q230</f>
        <v>143980.86518526019</v>
      </c>
      <c r="Y229">
        <f>'C-MDP in China'!S230</f>
        <v>0.20216348172565196</v>
      </c>
      <c r="Z229">
        <f>'C-MDP in China'!T230</f>
        <v>5365279.1109027946</v>
      </c>
      <c r="AA229">
        <f>'C-MDP in China'!U230</f>
        <v>827653.29653573234</v>
      </c>
      <c r="AB229">
        <f>'C-MDP in China'!V230</f>
        <v>6.4825200761719666</v>
      </c>
    </row>
    <row r="230" spans="1:28">
      <c r="A230" s="15">
        <v>42680</v>
      </c>
      <c r="B230">
        <v>1.8262764950000001</v>
      </c>
      <c r="C230" s="153">
        <f t="shared" si="3"/>
        <v>1.3331818413500001</v>
      </c>
      <c r="D230" s="123">
        <f>年份汇总!$D$4</f>
        <v>0.73</v>
      </c>
      <c r="E230" s="144">
        <f t="shared" si="4"/>
        <v>1.3331818413500001</v>
      </c>
      <c r="F230" s="123">
        <f>VLOOKUP(D230,年份汇总!$D$4:$I$9,6,0)</f>
        <v>0.73</v>
      </c>
      <c r="G230">
        <f>VLOOKUP(A230,[1]Sheet1!$A$1:$F$2193,6)</f>
        <v>0.70268093913855501</v>
      </c>
      <c r="H230">
        <f>'C-MDP in China'!C231</f>
        <v>699777.86393992126</v>
      </c>
      <c r="I230">
        <f>'C-MDP in China'!D231</f>
        <v>1.8262764950000001</v>
      </c>
      <c r="J230">
        <f>'C-MDP in China'!E231</f>
        <v>1826276.4950000001</v>
      </c>
      <c r="K230">
        <v>1.2</v>
      </c>
      <c r="L230">
        <v>7.3</v>
      </c>
      <c r="M230">
        <f t="shared" si="5"/>
        <v>0.16438356164383561</v>
      </c>
      <c r="N230">
        <f>'C-MDP in China'!F231</f>
        <v>250174.86232876714</v>
      </c>
      <c r="O230">
        <f>'C-MDP in China'!G231</f>
        <v>7205036.0350684933</v>
      </c>
      <c r="P230">
        <f>'C-MDP in China'!H231</f>
        <v>915039.57645369868</v>
      </c>
      <c r="Q230">
        <f>'C-MDP in China'!I231</f>
        <v>789723.41398661456</v>
      </c>
      <c r="R230">
        <f>'C-MDP in China'!J231</f>
        <v>432302.16210410959</v>
      </c>
      <c r="S230">
        <f>'C-MDP in China'!K231</f>
        <v>432302.16210410959</v>
      </c>
      <c r="T230">
        <f>'C-MDP in China'!L231</f>
        <v>308787.25864579255</v>
      </c>
      <c r="U230">
        <f>'C-MDP in China'!M231</f>
        <v>216151.0810520548</v>
      </c>
      <c r="V230">
        <f>'C-MDP in China'!N231</f>
        <v>326385.99129649991</v>
      </c>
      <c r="W230">
        <f>'C-MDP in China'!P231</f>
        <v>542537.07234855474</v>
      </c>
      <c r="X230">
        <f>'C-MDP in China'!Q231</f>
        <v>157240.79159136652</v>
      </c>
      <c r="Y230">
        <f>'C-MDP in China'!S231</f>
        <v>0.22470100826862718</v>
      </c>
      <c r="Z230">
        <f>'C-MDP in China'!T231</f>
        <v>5122780.6209336985</v>
      </c>
      <c r="AA230">
        <f>'C-MDP in China'!U231</f>
        <v>810012.77418436634</v>
      </c>
      <c r="AB230">
        <f>'C-MDP in China'!V231</f>
        <v>6.3243207813506732</v>
      </c>
    </row>
    <row r="231" spans="1:28">
      <c r="A231" s="15">
        <v>42683</v>
      </c>
      <c r="B231">
        <v>1.800654255</v>
      </c>
      <c r="C231" s="153">
        <f t="shared" si="3"/>
        <v>1.3144776061499999</v>
      </c>
      <c r="D231" s="123">
        <f>年份汇总!$D$4</f>
        <v>0.73</v>
      </c>
      <c r="E231" s="144">
        <f t="shared" si="4"/>
        <v>1.3144776061499999</v>
      </c>
      <c r="F231" s="123">
        <f>VLOOKUP(D231,年份汇总!$D$4:$I$9,6,0)</f>
        <v>0.73</v>
      </c>
      <c r="G231">
        <f>VLOOKUP(A231,[1]Sheet1!$A$1:$F$2193,6)</f>
        <v>0.71428497140030101</v>
      </c>
      <c r="H231">
        <f>'C-MDP in China'!C232</f>
        <v>701354.10288571566</v>
      </c>
      <c r="I231">
        <f>'C-MDP in China'!D232</f>
        <v>1.800654255</v>
      </c>
      <c r="J231">
        <f>'C-MDP in China'!E232</f>
        <v>1800654.2549999999</v>
      </c>
      <c r="K231">
        <v>1.2</v>
      </c>
      <c r="L231">
        <v>7.3</v>
      </c>
      <c r="M231">
        <f t="shared" si="5"/>
        <v>0.16438356164383561</v>
      </c>
      <c r="N231">
        <f>'C-MDP in China'!F232</f>
        <v>246664.96643835615</v>
      </c>
      <c r="O231">
        <f>'C-MDP in China'!G232</f>
        <v>7103951.0334246568</v>
      </c>
      <c r="P231">
        <f>'C-MDP in China'!H232</f>
        <v>902201.78124493139</v>
      </c>
      <c r="Q231">
        <f>'C-MDP in China'!I232</f>
        <v>778643.77577072405</v>
      </c>
      <c r="R231">
        <f>'C-MDP in China'!J232</f>
        <v>426237.06200547941</v>
      </c>
      <c r="S231">
        <f>'C-MDP in China'!K232</f>
        <v>426237.06200547941</v>
      </c>
      <c r="T231">
        <f>'C-MDP in China'!L232</f>
        <v>304455.04428962816</v>
      </c>
      <c r="U231">
        <f>'C-MDP in China'!M232</f>
        <v>213118.53100273971</v>
      </c>
      <c r="V231">
        <f>'C-MDP in China'!N232</f>
        <v>321806.87076106481</v>
      </c>
      <c r="W231">
        <f>'C-MDP in China'!P232</f>
        <v>534925.40176380449</v>
      </c>
      <c r="X231">
        <f>'C-MDP in China'!Q232</f>
        <v>166428.70112191117</v>
      </c>
      <c r="Y231">
        <f>'C-MDP in China'!S232</f>
        <v>0.23729625368575111</v>
      </c>
      <c r="Z231">
        <f>'C-MDP in China'!T232</f>
        <v>5050909.184764931</v>
      </c>
      <c r="AA231">
        <f>'C-MDP in China'!U232</f>
        <v>810042.4426440408</v>
      </c>
      <c r="AB231">
        <f>'C-MDP in China'!V232</f>
        <v>6.2353636289456329</v>
      </c>
    </row>
    <row r="232" spans="1:28">
      <c r="A232" s="15">
        <v>42686</v>
      </c>
      <c r="B232">
        <v>1.895952179</v>
      </c>
      <c r="C232" s="153">
        <f t="shared" si="3"/>
        <v>1.3840450906699999</v>
      </c>
      <c r="D232" s="123">
        <f>年份汇总!$D$4</f>
        <v>0.73</v>
      </c>
      <c r="E232" s="144">
        <f t="shared" si="4"/>
        <v>1.3840450906699999</v>
      </c>
      <c r="F232" s="123">
        <f>VLOOKUP(D232,年份汇总!$D$4:$I$9,6,0)</f>
        <v>0.73</v>
      </c>
      <c r="G232">
        <f>VLOOKUP(A232,[1]Sheet1!$A$1:$F$2193,6)</f>
        <v>0.69629131456549098</v>
      </c>
      <c r="H232">
        <f>'C-MDP in China'!C233</f>
        <v>719869.63462324394</v>
      </c>
      <c r="I232">
        <f>'C-MDP in China'!D233</f>
        <v>1.895952179</v>
      </c>
      <c r="J232">
        <f>'C-MDP in China'!E233</f>
        <v>1895952.179</v>
      </c>
      <c r="K232">
        <v>1.2</v>
      </c>
      <c r="L232">
        <v>7.3</v>
      </c>
      <c r="M232">
        <f t="shared" si="5"/>
        <v>0.16438356164383561</v>
      </c>
      <c r="N232">
        <f>'C-MDP in China'!F233</f>
        <v>259719.47657534247</v>
      </c>
      <c r="O232">
        <f>'C-MDP in China'!G233</f>
        <v>7479920.9253698625</v>
      </c>
      <c r="P232">
        <f>'C-MDP in China'!H233</f>
        <v>949949.9575219726</v>
      </c>
      <c r="Q232">
        <f>'C-MDP in China'!I233</f>
        <v>819852.76142714673</v>
      </c>
      <c r="R232">
        <f>'C-MDP in China'!J233</f>
        <v>448795.25552219176</v>
      </c>
      <c r="S232">
        <f>'C-MDP in China'!K233</f>
        <v>448795.25552219176</v>
      </c>
      <c r="T232">
        <f>'C-MDP in China'!L233</f>
        <v>320568.03965870838</v>
      </c>
      <c r="U232">
        <f>'C-MDP in China'!M233</f>
        <v>224397.62776109588</v>
      </c>
      <c r="V232">
        <f>'C-MDP in China'!N233</f>
        <v>338838.19514069468</v>
      </c>
      <c r="W232">
        <f>'C-MDP in China'!P233</f>
        <v>563235.8229017905</v>
      </c>
      <c r="X232">
        <f>'C-MDP in China'!Q233</f>
        <v>156633.81172145344</v>
      </c>
      <c r="Y232">
        <f>'C-MDP in China'!S233</f>
        <v>0.21758635756796496</v>
      </c>
      <c r="Z232">
        <f>'C-MDP in China'!T233</f>
        <v>5318223.777937972</v>
      </c>
      <c r="AA232">
        <f>'C-MDP in China'!U233</f>
        <v>834310.20200284279</v>
      </c>
      <c r="AB232">
        <f>'C-MDP in China'!V233</f>
        <v>6.374396196008461</v>
      </c>
    </row>
    <row r="233" spans="1:28">
      <c r="A233" s="15">
        <v>42689</v>
      </c>
      <c r="B233">
        <v>1.9962272759999999</v>
      </c>
      <c r="C233" s="153">
        <f t="shared" si="3"/>
        <v>1.4572459114799998</v>
      </c>
      <c r="D233" s="123">
        <f>年份汇总!$D$4</f>
        <v>0.73</v>
      </c>
      <c r="E233" s="144">
        <f t="shared" si="4"/>
        <v>1.4572459114799998</v>
      </c>
      <c r="F233" s="123">
        <f>VLOOKUP(D233,年份汇总!$D$4:$I$9,6,0)</f>
        <v>0.73</v>
      </c>
      <c r="G233">
        <f>VLOOKUP(A233,[1]Sheet1!$A$1:$F$2193,6)</f>
        <v>0.70277969685993102</v>
      </c>
      <c r="H233">
        <f>'C-MDP in China'!C234</f>
        <v>765005.73234045622</v>
      </c>
      <c r="I233">
        <f>'C-MDP in China'!D234</f>
        <v>1.9962272759999999</v>
      </c>
      <c r="J233">
        <f>'C-MDP in China'!E234</f>
        <v>1996227.2759999998</v>
      </c>
      <c r="K233">
        <v>1.2</v>
      </c>
      <c r="L233">
        <v>7.3</v>
      </c>
      <c r="M233">
        <f t="shared" si="5"/>
        <v>0.16438356164383561</v>
      </c>
      <c r="N233">
        <f>'C-MDP in China'!F234</f>
        <v>273455.79123287671</v>
      </c>
      <c r="O233">
        <f>'C-MDP in China'!G234</f>
        <v>7875526.7875068486</v>
      </c>
      <c r="P233">
        <f>'C-MDP in China'!H234</f>
        <v>1000191.9020133698</v>
      </c>
      <c r="Q233">
        <f>'C-MDP in China'!I234</f>
        <v>863213.98967351858</v>
      </c>
      <c r="R233">
        <f>'C-MDP in China'!J234</f>
        <v>472531.60725041089</v>
      </c>
      <c r="S233">
        <f>'C-MDP in China'!K234</f>
        <v>472531.60725041089</v>
      </c>
      <c r="T233">
        <f>'C-MDP in China'!L234</f>
        <v>337522.57660743635</v>
      </c>
      <c r="U233">
        <f>'C-MDP in China'!M234</f>
        <v>236265.80362520544</v>
      </c>
      <c r="V233">
        <f>'C-MDP in China'!N234</f>
        <v>356759.02313486853</v>
      </c>
      <c r="W233">
        <f>'C-MDP in China'!P234</f>
        <v>593024.82676007401</v>
      </c>
      <c r="X233">
        <f>'C-MDP in China'!Q234</f>
        <v>171980.90558038221</v>
      </c>
      <c r="Y233">
        <f>'C-MDP in China'!S234</f>
        <v>0.22480995672310108</v>
      </c>
      <c r="Z233">
        <f>'C-MDP in China'!T234</f>
        <v>5599499.5459173694</v>
      </c>
      <c r="AA233">
        <f>'C-MDP in China'!U234</f>
        <v>885498.95185011928</v>
      </c>
      <c r="AB233">
        <f>'C-MDP in China'!V234</f>
        <v>6.3235529914722566</v>
      </c>
    </row>
    <row r="234" spans="1:28">
      <c r="A234" s="15">
        <v>42692</v>
      </c>
      <c r="B234">
        <v>2.064937998</v>
      </c>
      <c r="C234" s="153">
        <f t="shared" si="3"/>
        <v>1.50740473854</v>
      </c>
      <c r="D234" s="123">
        <f>年份汇总!$D$4</f>
        <v>0.73</v>
      </c>
      <c r="E234" s="144">
        <f t="shared" si="4"/>
        <v>1.50740473854</v>
      </c>
      <c r="F234" s="123">
        <f>VLOOKUP(D234,年份汇总!$D$4:$I$9,6,0)</f>
        <v>0.73</v>
      </c>
      <c r="G234">
        <f>VLOOKUP(A234,[1]Sheet1!$A$1:$F$2193,6)</f>
        <v>0.67066012425885502</v>
      </c>
      <c r="H234">
        <f>'C-MDP in China'!C235</f>
        <v>755170.46947970125</v>
      </c>
      <c r="I234">
        <f>'C-MDP in China'!D235</f>
        <v>2.064937998</v>
      </c>
      <c r="J234">
        <f>'C-MDP in China'!E235</f>
        <v>2064937.9979999999</v>
      </c>
      <c r="K234">
        <v>1.2</v>
      </c>
      <c r="L234">
        <v>7.3</v>
      </c>
      <c r="M234">
        <f t="shared" si="5"/>
        <v>0.16438356164383561</v>
      </c>
      <c r="N234">
        <f>'C-MDP in China'!F235</f>
        <v>282868.21890410956</v>
      </c>
      <c r="O234">
        <f>'C-MDP in China'!G235</f>
        <v>8146604.7044383548</v>
      </c>
      <c r="P234">
        <f>'C-MDP in China'!H235</f>
        <v>1034618.7974636711</v>
      </c>
      <c r="Q234">
        <f>'C-MDP in China'!I235</f>
        <v>892926.06564004684</v>
      </c>
      <c r="R234">
        <f>'C-MDP in China'!J235</f>
        <v>488796.28226630128</v>
      </c>
      <c r="S234">
        <f>'C-MDP in China'!K235</f>
        <v>488796.28226630128</v>
      </c>
      <c r="T234">
        <f>'C-MDP in China'!L235</f>
        <v>349140.20161878661</v>
      </c>
      <c r="U234">
        <f>'C-MDP in China'!M235</f>
        <v>244398.14113315064</v>
      </c>
      <c r="V234">
        <f>'C-MDP in China'!N235</f>
        <v>369038.77221671178</v>
      </c>
      <c r="W234">
        <f>'C-MDP in China'!P235</f>
        <v>613436.91334986244</v>
      </c>
      <c r="X234">
        <f>'C-MDP in China'!Q235</f>
        <v>141733.55612983881</v>
      </c>
      <c r="Y234">
        <f>'C-MDP in China'!S235</f>
        <v>0.18768418768743786</v>
      </c>
      <c r="Z234">
        <f>'C-MDP in China'!T235</f>
        <v>5792235.9448556704</v>
      </c>
      <c r="AA234">
        <f>'C-MDP in China'!U235</f>
        <v>879811.10056326236</v>
      </c>
      <c r="AB234">
        <f>'C-MDP in China'!V235</f>
        <v>6.5834995047771425</v>
      </c>
    </row>
    <row r="235" spans="1:28">
      <c r="A235" s="15">
        <v>42695</v>
      </c>
      <c r="B235">
        <v>2.0305058410000001</v>
      </c>
      <c r="C235" s="153">
        <f t="shared" si="3"/>
        <v>1.4822692639300001</v>
      </c>
      <c r="D235" s="123">
        <f>年份汇总!$D$4</f>
        <v>0.73</v>
      </c>
      <c r="E235" s="144">
        <f t="shared" si="4"/>
        <v>1.4822692639300001</v>
      </c>
      <c r="F235" s="123">
        <f>VLOOKUP(D235,年份汇总!$D$4:$I$9,6,0)</f>
        <v>0.73</v>
      </c>
      <c r="G235">
        <f>VLOOKUP(A235,[1]Sheet1!$A$1:$F$2193,6)</f>
        <v>0.65964887353258905</v>
      </c>
      <c r="H235">
        <f>'C-MDP in China'!C236</f>
        <v>730386.21170797583</v>
      </c>
      <c r="I235">
        <f>'C-MDP in China'!D236</f>
        <v>2.0305058410000001</v>
      </c>
      <c r="J235">
        <f>'C-MDP in China'!E236</f>
        <v>2030505.841</v>
      </c>
      <c r="K235">
        <v>1.2</v>
      </c>
      <c r="L235">
        <v>7.3</v>
      </c>
      <c r="M235">
        <f t="shared" si="5"/>
        <v>0.16438356164383561</v>
      </c>
      <c r="N235">
        <f>'C-MDP in China'!F236</f>
        <v>278151.48506849317</v>
      </c>
      <c r="O235">
        <f>'C-MDP in China'!G236</f>
        <v>8010762.7699726028</v>
      </c>
      <c r="P235">
        <f>'C-MDP in China'!H236</f>
        <v>1017366.8717865206</v>
      </c>
      <c r="Q235">
        <f>'C-MDP in China'!I236</f>
        <v>878036.81932306848</v>
      </c>
      <c r="R235">
        <f>'C-MDP in China'!J236</f>
        <v>480645.76619835617</v>
      </c>
      <c r="S235">
        <f>'C-MDP in China'!K236</f>
        <v>480645.76619835617</v>
      </c>
      <c r="T235">
        <f>'C-MDP in China'!L236</f>
        <v>343318.40442739724</v>
      </c>
      <c r="U235">
        <f>'C-MDP in China'!M236</f>
        <v>240322.88309917809</v>
      </c>
      <c r="V235">
        <f>'C-MDP in China'!N236</f>
        <v>362885.17295302433</v>
      </c>
      <c r="W235">
        <f>'C-MDP in China'!P236</f>
        <v>603208.05605220236</v>
      </c>
      <c r="X235">
        <f>'C-MDP in China'!Q236</f>
        <v>127178.15565577347</v>
      </c>
      <c r="Y235">
        <f>'C-MDP in China'!S236</f>
        <v>0.17412452975854101</v>
      </c>
      <c r="Z235">
        <f>'C-MDP in China'!T236</f>
        <v>5695652.3294505207</v>
      </c>
      <c r="AA235">
        <f>'C-MDP in China'!U236</f>
        <v>852948.50156182214</v>
      </c>
      <c r="AB235">
        <f>'C-MDP in China'!V236</f>
        <v>6.6776040042526494</v>
      </c>
    </row>
    <row r="236" spans="1:28">
      <c r="A236" s="15">
        <v>42698</v>
      </c>
      <c r="B236">
        <v>1.9853381050000001</v>
      </c>
      <c r="C236" s="153">
        <f t="shared" si="3"/>
        <v>1.44929681665</v>
      </c>
      <c r="D236" s="123">
        <f>年份汇总!$D$4</f>
        <v>0.73</v>
      </c>
      <c r="E236" s="144">
        <f t="shared" si="4"/>
        <v>1.44929681665</v>
      </c>
      <c r="F236" s="123">
        <f>VLOOKUP(D236,年份汇总!$D$4:$I$9,6,0)</f>
        <v>0.73</v>
      </c>
      <c r="G236">
        <f>VLOOKUP(A236,[1]Sheet1!$A$1:$F$2193,6)</f>
        <v>0.66057688818050797</v>
      </c>
      <c r="H236">
        <f>'C-MDP in China'!C237</f>
        <v>715143.75526617817</v>
      </c>
      <c r="I236">
        <f>'C-MDP in China'!D237</f>
        <v>1.9853381050000001</v>
      </c>
      <c r="J236">
        <f>'C-MDP in China'!E237</f>
        <v>1985338.105</v>
      </c>
      <c r="K236">
        <v>1.2</v>
      </c>
      <c r="L236">
        <v>7.3</v>
      </c>
      <c r="M236">
        <f t="shared" si="5"/>
        <v>0.16438356164383561</v>
      </c>
      <c r="N236">
        <f>'C-MDP in China'!F237</f>
        <v>271964.12397260277</v>
      </c>
      <c r="O236">
        <f>'C-MDP in China'!G237</f>
        <v>7832566.7704109605</v>
      </c>
      <c r="P236">
        <f>'C-MDP in China'!H237</f>
        <v>994735.97984219203</v>
      </c>
      <c r="Q236">
        <f>'C-MDP in China'!I237</f>
        <v>858505.26494254428</v>
      </c>
      <c r="R236">
        <f>'C-MDP in China'!J237</f>
        <v>469954.00622465764</v>
      </c>
      <c r="S236">
        <f>'C-MDP in China'!K237</f>
        <v>469954.00622465764</v>
      </c>
      <c r="T236">
        <f>'C-MDP in China'!L237</f>
        <v>335681.43301761261</v>
      </c>
      <c r="U236">
        <f>'C-MDP in China'!M237</f>
        <v>234977.00311232882</v>
      </c>
      <c r="V236">
        <f>'C-MDP in China'!N237</f>
        <v>354812.94712668331</v>
      </c>
      <c r="W236">
        <f>'C-MDP in China'!P237</f>
        <v>589789.95023901213</v>
      </c>
      <c r="X236">
        <f>'C-MDP in China'!Q237</f>
        <v>125353.80502716603</v>
      </c>
      <c r="Y236">
        <f>'C-MDP in China'!S237</f>
        <v>0.17528476492185693</v>
      </c>
      <c r="Z236">
        <f>'C-MDP in China'!T237</f>
        <v>5568954.9737621928</v>
      </c>
      <c r="AA236">
        <f>'C-MDP in China'!U237</f>
        <v>834979.69928053266</v>
      </c>
      <c r="AB236">
        <f>'C-MDP in China'!V237</f>
        <v>6.6695693063684427</v>
      </c>
    </row>
    <row r="237" spans="1:28">
      <c r="A237" s="15">
        <v>42701</v>
      </c>
      <c r="B237">
        <v>2.017209539</v>
      </c>
      <c r="C237" s="153">
        <f t="shared" si="3"/>
        <v>1.4725629634699999</v>
      </c>
      <c r="D237" s="123">
        <f>年份汇总!$D$4</f>
        <v>0.73</v>
      </c>
      <c r="E237" s="144">
        <f t="shared" si="4"/>
        <v>1.4725629634699999</v>
      </c>
      <c r="F237" s="123">
        <f>VLOOKUP(D237,年份汇总!$D$4:$I$9,6,0)</f>
        <v>0.73</v>
      </c>
      <c r="G237">
        <f>VLOOKUP(A237,[1]Sheet1!$A$1:$F$2193,6)</f>
        <v>0.65320631030376897</v>
      </c>
      <c r="H237">
        <f>'C-MDP in China'!C238</f>
        <v>718516.72624349117</v>
      </c>
      <c r="I237">
        <f>'C-MDP in China'!D238</f>
        <v>2.017209539</v>
      </c>
      <c r="J237">
        <f>'C-MDP in China'!E238</f>
        <v>2017209.5390000001</v>
      </c>
      <c r="K237">
        <v>1.2</v>
      </c>
      <c r="L237">
        <v>7.3</v>
      </c>
      <c r="M237">
        <f t="shared" si="5"/>
        <v>0.16438356164383561</v>
      </c>
      <c r="N237">
        <f>'C-MDP in China'!F238</f>
        <v>276330.07383561647</v>
      </c>
      <c r="O237">
        <f>'C-MDP in China'!G238</f>
        <v>7958306.1264657537</v>
      </c>
      <c r="P237">
        <f>'C-MDP in China'!H238</f>
        <v>1010704.8780611508</v>
      </c>
      <c r="Q237">
        <f>'C-MDP in China'!I238</f>
        <v>872287.1965044071</v>
      </c>
      <c r="R237">
        <f>'C-MDP in China'!J238</f>
        <v>477498.36758794519</v>
      </c>
      <c r="S237">
        <f>'C-MDP in China'!K238</f>
        <v>477498.36758794519</v>
      </c>
      <c r="T237">
        <f>'C-MDP in China'!L238</f>
        <v>341070.26256281801</v>
      </c>
      <c r="U237">
        <f>'C-MDP in China'!M238</f>
        <v>238749.1837939726</v>
      </c>
      <c r="V237">
        <f>'C-MDP in China'!N238</f>
        <v>360508.90259049769</v>
      </c>
      <c r="W237">
        <f>'C-MDP in China'!P238</f>
        <v>599258.08638447034</v>
      </c>
      <c r="X237">
        <f>'C-MDP in China'!Q238</f>
        <v>119258.63985902083</v>
      </c>
      <c r="Y237">
        <f>'C-MDP in China'!S238</f>
        <v>0.16597893340983466</v>
      </c>
      <c r="Z237">
        <f>'C-MDP in China'!T238</f>
        <v>5658355.6559171509</v>
      </c>
      <c r="AA237">
        <f>'C-MDP in China'!U238</f>
        <v>840276.4450400162</v>
      </c>
      <c r="AB237">
        <f>'C-MDP in China'!V238</f>
        <v>6.7339215436982585</v>
      </c>
    </row>
    <row r="238" spans="1:28">
      <c r="A238" s="15">
        <v>42704</v>
      </c>
      <c r="B238">
        <v>2.1192707359999998</v>
      </c>
      <c r="C238" s="153">
        <f t="shared" si="3"/>
        <v>1.5470676372799999</v>
      </c>
      <c r="D238" s="123">
        <f>年份汇总!$D$4</f>
        <v>0.73</v>
      </c>
      <c r="E238" s="144">
        <f t="shared" si="4"/>
        <v>1.5470676372799999</v>
      </c>
      <c r="F238" s="123">
        <f>VLOOKUP(D238,年份汇总!$D$4:$I$9,6,0)</f>
        <v>0.73</v>
      </c>
      <c r="G238">
        <f>VLOOKUP(A238,[1]Sheet1!$A$1:$F$2193,6)</f>
        <v>0.66539542577547095</v>
      </c>
      <c r="H238">
        <f>'C-MDP in China'!C239</f>
        <v>768956.46019036171</v>
      </c>
      <c r="I238">
        <f>'C-MDP in China'!D239</f>
        <v>2.1192707359999998</v>
      </c>
      <c r="J238">
        <f>'C-MDP in China'!E239</f>
        <v>2119270.736</v>
      </c>
      <c r="K238">
        <v>1.2</v>
      </c>
      <c r="L238">
        <v>7.3</v>
      </c>
      <c r="M238">
        <f t="shared" si="5"/>
        <v>0.16438356164383561</v>
      </c>
      <c r="N238">
        <f>'C-MDP in China'!F239</f>
        <v>290311.05972602742</v>
      </c>
      <c r="O238">
        <f>'C-MDP in China'!G239</f>
        <v>8360958.5201095892</v>
      </c>
      <c r="P238">
        <f>'C-MDP in China'!H239</f>
        <v>1061841.7320539178</v>
      </c>
      <c r="Q238">
        <f>'C-MDP in China'!I239</f>
        <v>916420.77493629756</v>
      </c>
      <c r="R238">
        <f>'C-MDP in China'!J239</f>
        <v>501657.51120657532</v>
      </c>
      <c r="S238">
        <f>'C-MDP in China'!K239</f>
        <v>501657.51120657532</v>
      </c>
      <c r="T238">
        <f>'C-MDP in China'!L239</f>
        <v>358326.79371898237</v>
      </c>
      <c r="U238">
        <f>'C-MDP in China'!M239</f>
        <v>250828.75560328766</v>
      </c>
      <c r="V238">
        <f>'C-MDP in China'!N239</f>
        <v>378748.9363679419</v>
      </c>
      <c r="W238">
        <f>'C-MDP in China'!P239</f>
        <v>629577.69197122962</v>
      </c>
      <c r="X238">
        <f>'C-MDP in China'!Q239</f>
        <v>139378.76821913209</v>
      </c>
      <c r="Y238">
        <f>'C-MDP in China'!S239</f>
        <v>0.18125703526130424</v>
      </c>
      <c r="Z238">
        <f>'C-MDP in China'!T239</f>
        <v>5944641.5077979174</v>
      </c>
      <c r="AA238">
        <f>'C-MDP in China'!U239</f>
        <v>896876.6409550159</v>
      </c>
      <c r="AB238">
        <f>'C-MDP in China'!V239</f>
        <v>6.6281595888905294</v>
      </c>
    </row>
    <row r="239" spans="1:28">
      <c r="A239" s="15">
        <v>42707</v>
      </c>
      <c r="B239">
        <v>2.107263536</v>
      </c>
      <c r="C239" s="153">
        <f t="shared" si="3"/>
        <v>1.5383023812800001</v>
      </c>
      <c r="D239" s="123">
        <f>年份汇总!$D$4</f>
        <v>0.73</v>
      </c>
      <c r="E239" s="144">
        <f t="shared" si="4"/>
        <v>1.5383023812800001</v>
      </c>
      <c r="F239" s="123">
        <f>VLOOKUP(D239,年份汇总!$D$4:$I$9,6,0)</f>
        <v>0.73</v>
      </c>
      <c r="G239">
        <f>VLOOKUP(A239,[1]Sheet1!$A$1:$F$2193,6)</f>
        <v>0.67620921298686698</v>
      </c>
      <c r="H239">
        <f>'C-MDP in China'!C240</f>
        <v>772893.43174798333</v>
      </c>
      <c r="I239">
        <f>'C-MDP in China'!D240</f>
        <v>2.107263536</v>
      </c>
      <c r="J239">
        <f>'C-MDP in China'!E240</f>
        <v>2107263.5359999998</v>
      </c>
      <c r="K239">
        <v>1.2</v>
      </c>
      <c r="L239">
        <v>7.3</v>
      </c>
      <c r="M239">
        <f t="shared" si="5"/>
        <v>0.16438356164383561</v>
      </c>
      <c r="N239">
        <f>'C-MDP in China'!F240</f>
        <v>288666.23780821916</v>
      </c>
      <c r="O239">
        <f>'C-MDP in China'!G240</f>
        <v>8313587.6488767117</v>
      </c>
      <c r="P239">
        <f>'C-MDP in China'!H240</f>
        <v>1055825.6314073424</v>
      </c>
      <c r="Q239">
        <f>'C-MDP in China'!I240</f>
        <v>911228.58908580814</v>
      </c>
      <c r="R239">
        <f>'C-MDP in China'!J240</f>
        <v>498815.25893260271</v>
      </c>
      <c r="S239">
        <f>'C-MDP in China'!K240</f>
        <v>498815.25893260271</v>
      </c>
      <c r="T239">
        <f>'C-MDP in China'!L240</f>
        <v>356296.61352328764</v>
      </c>
      <c r="U239">
        <f>'C-MDP in China'!M240</f>
        <v>249407.62946630135</v>
      </c>
      <c r="V239">
        <f>'C-MDP in China'!N240</f>
        <v>376603.04997810721</v>
      </c>
      <c r="W239">
        <f>'C-MDP in China'!P240</f>
        <v>626010.67944440851</v>
      </c>
      <c r="X239">
        <f>'C-MDP in China'!Q240</f>
        <v>146882.75230357482</v>
      </c>
      <c r="Y239">
        <f>'C-MDP in China'!S240</f>
        <v>0.19004269705253329</v>
      </c>
      <c r="Z239">
        <f>'C-MDP in China'!T240</f>
        <v>5910960.8183513414</v>
      </c>
      <c r="AA239">
        <f>'C-MDP in China'!U240</f>
        <v>900088.85225978924</v>
      </c>
      <c r="AB239">
        <f>'C-MDP in China'!V240</f>
        <v>6.5670859088090152</v>
      </c>
    </row>
    <row r="240" spans="1:28">
      <c r="A240" s="15">
        <v>42710</v>
      </c>
      <c r="B240">
        <v>2.1516399160000002</v>
      </c>
      <c r="C240" s="153">
        <f t="shared" si="3"/>
        <v>1.5706971386800002</v>
      </c>
      <c r="D240" s="123">
        <f>年份汇总!$D$4</f>
        <v>0.73</v>
      </c>
      <c r="E240" s="144">
        <f t="shared" si="4"/>
        <v>1.5706971386800002</v>
      </c>
      <c r="F240" s="123">
        <f>VLOOKUP(D240,年份汇总!$D$4:$I$9,6,0)</f>
        <v>0.73</v>
      </c>
      <c r="G240">
        <f>VLOOKUP(A240,[1]Sheet1!$A$1:$F$2193,6)</f>
        <v>0.67012371589400799</v>
      </c>
      <c r="H240">
        <f>'C-MDP in China'!C241</f>
        <v>782067.54116478923</v>
      </c>
      <c r="I240">
        <f>'C-MDP in China'!D241</f>
        <v>2.1516399160000002</v>
      </c>
      <c r="J240">
        <f>'C-MDP in China'!E241</f>
        <v>2151639.9160000002</v>
      </c>
      <c r="K240">
        <v>1.2</v>
      </c>
      <c r="L240">
        <v>7.3</v>
      </c>
      <c r="M240">
        <f t="shared" si="5"/>
        <v>0.16438356164383561</v>
      </c>
      <c r="N240">
        <f>'C-MDP in China'!F241</f>
        <v>294745.19397260278</v>
      </c>
      <c r="O240">
        <f>'C-MDP in China'!G241</f>
        <v>8488661.5864109602</v>
      </c>
      <c r="P240">
        <f>'C-MDP in China'!H241</f>
        <v>1078060.0214741919</v>
      </c>
      <c r="Q240">
        <f>'C-MDP in China'!I241</f>
        <v>930417.94316768704</v>
      </c>
      <c r="R240">
        <f>'C-MDP in China'!J241</f>
        <v>509319.69518465758</v>
      </c>
      <c r="S240">
        <f>'C-MDP in China'!K241</f>
        <v>509319.69518465758</v>
      </c>
      <c r="T240">
        <f>'C-MDP in China'!L241</f>
        <v>363799.78227475542</v>
      </c>
      <c r="U240">
        <f>'C-MDP in China'!M241</f>
        <v>254659.84759232879</v>
      </c>
      <c r="V240">
        <f>'C-MDP in China'!N241</f>
        <v>384533.84732237807</v>
      </c>
      <c r="W240">
        <f>'C-MDP in China'!P241</f>
        <v>639193.69491470687</v>
      </c>
      <c r="X240">
        <f>'C-MDP in China'!Q241</f>
        <v>142873.84625008237</v>
      </c>
      <c r="Y240">
        <f>'C-MDP in China'!S241</f>
        <v>0.18268734953158919</v>
      </c>
      <c r="Z240">
        <f>'C-MDP in China'!T241</f>
        <v>6035438.3879381921</v>
      </c>
      <c r="AA240">
        <f>'C-MDP in China'!U241</f>
        <v>911941.54089483852</v>
      </c>
      <c r="AB240">
        <f>'C-MDP in China'!V241</f>
        <v>6.6182294777535251</v>
      </c>
    </row>
    <row r="241" spans="1:28">
      <c r="A241" s="15">
        <v>42713</v>
      </c>
      <c r="B241">
        <v>2.2084818450000001</v>
      </c>
      <c r="C241" s="153">
        <f t="shared" si="3"/>
        <v>1.61219174685</v>
      </c>
      <c r="D241" s="123">
        <f>年份汇总!$D$4</f>
        <v>0.73</v>
      </c>
      <c r="E241" s="144">
        <f t="shared" si="4"/>
        <v>1.61219174685</v>
      </c>
      <c r="F241" s="123">
        <f>VLOOKUP(D241,年份汇总!$D$4:$I$9,6,0)</f>
        <v>0.73</v>
      </c>
      <c r="G241">
        <f>VLOOKUP(A241,[1]Sheet1!$A$1:$F$2193,6)</f>
        <v>0.677638515618187</v>
      </c>
      <c r="H241">
        <f>'C-MDP in China'!C242</f>
        <v>811729.99963849538</v>
      </c>
      <c r="I241">
        <f>'C-MDP in China'!D242</f>
        <v>2.2084818450000001</v>
      </c>
      <c r="J241">
        <f>'C-MDP in China'!E242</f>
        <v>2208481.8450000002</v>
      </c>
      <c r="K241">
        <v>1.2</v>
      </c>
      <c r="L241">
        <v>7.3</v>
      </c>
      <c r="M241">
        <f t="shared" si="5"/>
        <v>0.16438356164383561</v>
      </c>
      <c r="N241">
        <f>'C-MDP in China'!F242</f>
        <v>302531.75958904112</v>
      </c>
      <c r="O241">
        <f>'C-MDP in China'!G242</f>
        <v>8712914.6761643849</v>
      </c>
      <c r="P241">
        <f>'C-MDP in China'!H242</f>
        <v>1106540.1638728769</v>
      </c>
      <c r="Q241">
        <f>'C-MDP in China'!I242</f>
        <v>954997.68361244642</v>
      </c>
      <c r="R241">
        <f>'C-MDP in China'!J242</f>
        <v>522774.88056986307</v>
      </c>
      <c r="S241">
        <f>'C-MDP in China'!K242</f>
        <v>522774.88056986307</v>
      </c>
      <c r="T241">
        <f>'C-MDP in China'!L242</f>
        <v>373410.62897847366</v>
      </c>
      <c r="U241">
        <f>'C-MDP in China'!M242</f>
        <v>261387.44028493154</v>
      </c>
      <c r="V241">
        <f>'C-MDP in China'!N242</f>
        <v>394692.44564780319</v>
      </c>
      <c r="W241">
        <f>'C-MDP in China'!P242</f>
        <v>656079.8859327347</v>
      </c>
      <c r="X241">
        <f>'C-MDP in China'!Q242</f>
        <v>155650.11370576068</v>
      </c>
      <c r="Y241">
        <f>'C-MDP in China'!S242</f>
        <v>0.19175109183482142</v>
      </c>
      <c r="Z241">
        <f>'C-MDP in China'!T242</f>
        <v>6194882.3347528772</v>
      </c>
      <c r="AA241">
        <f>'C-MDP in China'!U242</f>
        <v>945035.00500136707</v>
      </c>
      <c r="AB241">
        <f>'C-MDP in China'!V242</f>
        <v>6.5551882226245324</v>
      </c>
    </row>
    <row r="242" spans="1:28">
      <c r="A242" s="15">
        <v>42716</v>
      </c>
      <c r="B242">
        <v>2.1362440810000001</v>
      </c>
      <c r="C242" s="153">
        <f t="shared" si="3"/>
        <v>1.55945817913</v>
      </c>
      <c r="D242" s="123">
        <f>年份汇总!$D$4</f>
        <v>0.73</v>
      </c>
      <c r="E242" s="144">
        <f t="shared" si="4"/>
        <v>1.55945817913</v>
      </c>
      <c r="F242" s="123">
        <f>VLOOKUP(D242,年份汇总!$D$4:$I$9,6,0)</f>
        <v>0.73</v>
      </c>
      <c r="G242">
        <f>VLOOKUP(A242,[1]Sheet1!$A$1:$F$2193,6)</f>
        <v>0.68403968691182804</v>
      </c>
      <c r="H242">
        <f>'C-MDP in China'!C243</f>
        <v>792595.95721822523</v>
      </c>
      <c r="I242">
        <f>'C-MDP in China'!D243</f>
        <v>2.1362440810000001</v>
      </c>
      <c r="J242">
        <f>'C-MDP in China'!E243</f>
        <v>2136244.0810000002</v>
      </c>
      <c r="K242">
        <v>1.2</v>
      </c>
      <c r="L242">
        <v>7.3</v>
      </c>
      <c r="M242">
        <f t="shared" si="5"/>
        <v>0.16438356164383561</v>
      </c>
      <c r="N242">
        <f>'C-MDP in China'!F243</f>
        <v>292636.17547945207</v>
      </c>
      <c r="O242">
        <f>'C-MDP in China'!G243</f>
        <v>8427921.8538082205</v>
      </c>
      <c r="P242">
        <f>'C-MDP in China'!H243</f>
        <v>1070346.075433644</v>
      </c>
      <c r="Q242">
        <f>'C-MDP in China'!I243</f>
        <v>923760.4346191939</v>
      </c>
      <c r="R242">
        <f>'C-MDP in China'!J243</f>
        <v>505675.31122849323</v>
      </c>
      <c r="S242">
        <f>'C-MDP in China'!K243</f>
        <v>505675.31122849323</v>
      </c>
      <c r="T242">
        <f>'C-MDP in China'!L243</f>
        <v>361196.65087749518</v>
      </c>
      <c r="U242">
        <f>'C-MDP in China'!M243</f>
        <v>252837.65561424661</v>
      </c>
      <c r="V242">
        <f>'C-MDP in China'!N243</f>
        <v>381782.35548526037</v>
      </c>
      <c r="W242">
        <f>'C-MDP in China'!P243</f>
        <v>634620.01109950698</v>
      </c>
      <c r="X242">
        <f>'C-MDP in China'!Q243</f>
        <v>157975.94611871825</v>
      </c>
      <c r="Y242">
        <f>'C-MDP in China'!S243</f>
        <v>0.19931459992953607</v>
      </c>
      <c r="Z242">
        <f>'C-MDP in China'!T243</f>
        <v>5992252.4380576443</v>
      </c>
      <c r="AA242">
        <f>'C-MDP in China'!U243</f>
        <v>921540.65708923899</v>
      </c>
      <c r="AB242">
        <f>'C-MDP in China'!V243</f>
        <v>6.5024287229872852</v>
      </c>
    </row>
    <row r="243" spans="1:28">
      <c r="A243" s="15">
        <v>42719</v>
      </c>
      <c r="B243">
        <v>2.2828690319999998</v>
      </c>
      <c r="C243" s="153">
        <f t="shared" si="3"/>
        <v>1.6664943933599998</v>
      </c>
      <c r="D243" s="123">
        <f>年份汇总!$D$4</f>
        <v>0.73</v>
      </c>
      <c r="E243" s="144">
        <f t="shared" si="4"/>
        <v>1.6664943933599998</v>
      </c>
      <c r="F243" s="123">
        <f>VLOOKUP(D243,年份汇总!$D$4:$I$9,6,0)</f>
        <v>0.73</v>
      </c>
      <c r="G243">
        <f>VLOOKUP(A243,[1]Sheet1!$A$1:$F$2193,6)</f>
        <v>0.63083610783690802</v>
      </c>
      <c r="H243">
        <f>'C-MDP in China'!C244</f>
        <v>781119.03493371233</v>
      </c>
      <c r="I243">
        <f>'C-MDP in China'!D244</f>
        <v>2.2828690319999998</v>
      </c>
      <c r="J243">
        <f>'C-MDP in China'!E244</f>
        <v>2282869.0319999997</v>
      </c>
      <c r="K243">
        <v>1.2</v>
      </c>
      <c r="L243">
        <v>7.3</v>
      </c>
      <c r="M243">
        <f t="shared" si="5"/>
        <v>0.16438356164383561</v>
      </c>
      <c r="N243">
        <f>'C-MDP in China'!F244</f>
        <v>312721.78520547942</v>
      </c>
      <c r="O243">
        <f>'C-MDP in China'!G244</f>
        <v>9006387.413917806</v>
      </c>
      <c r="P243">
        <f>'C-MDP in China'!H244</f>
        <v>1143811.2015675614</v>
      </c>
      <c r="Q243">
        <f>'C-MDP in China'!I244</f>
        <v>987164.39190406236</v>
      </c>
      <c r="R243">
        <f>'C-MDP in China'!J244</f>
        <v>540383.24483506836</v>
      </c>
      <c r="S243">
        <f>'C-MDP in China'!K244</f>
        <v>540383.24483506836</v>
      </c>
      <c r="T243">
        <f>'C-MDP in China'!L244</f>
        <v>385988.03202504886</v>
      </c>
      <c r="U243">
        <f>'C-MDP in China'!M244</f>
        <v>270191.62241753418</v>
      </c>
      <c r="V243">
        <f>'C-MDP in China'!N244</f>
        <v>407986.67345789878</v>
      </c>
      <c r="W243">
        <f>'C-MDP in China'!P244</f>
        <v>678178.2958754329</v>
      </c>
      <c r="X243">
        <f>'C-MDP in China'!Q244</f>
        <v>102940.73905827943</v>
      </c>
      <c r="Y243">
        <f>'C-MDP in China'!S244</f>
        <v>0.13178623801814693</v>
      </c>
      <c r="Z243">
        <f>'C-MDP in China'!T244</f>
        <v>6403541.4512955593</v>
      </c>
      <c r="AA243">
        <f>'C-MDP in China'!U244</f>
        <v>918914.085974077</v>
      </c>
      <c r="AB243">
        <f>'C-MDP in China'!V244</f>
        <v>6.9685964651500685</v>
      </c>
    </row>
    <row r="244" spans="1:28">
      <c r="A244" s="15">
        <v>42722</v>
      </c>
      <c r="B244">
        <v>2.1875732449999998</v>
      </c>
      <c r="C244" s="153">
        <f t="shared" si="3"/>
        <v>1.5969284688499998</v>
      </c>
      <c r="D244" s="123">
        <f>年份汇总!$D$4</f>
        <v>0.73</v>
      </c>
      <c r="E244" s="144">
        <f t="shared" si="4"/>
        <v>1.5969284688499998</v>
      </c>
      <c r="F244" s="123">
        <f>VLOOKUP(D244,年份汇总!$D$4:$I$9,6,0)</f>
        <v>0.73</v>
      </c>
      <c r="G244">
        <f>VLOOKUP(A244,[1]Sheet1!$A$1:$F$2193,6)</f>
        <v>0.64092183208666198</v>
      </c>
      <c r="H244">
        <f>'C-MDP in China'!C245</f>
        <v>760479.2163697707</v>
      </c>
      <c r="I244">
        <f>'C-MDP in China'!D245</f>
        <v>2.1875732449999998</v>
      </c>
      <c r="J244">
        <f>'C-MDP in China'!E245</f>
        <v>2187573.2449999996</v>
      </c>
      <c r="K244">
        <v>1.2</v>
      </c>
      <c r="L244">
        <v>7.3</v>
      </c>
      <c r="M244">
        <f t="shared" si="5"/>
        <v>0.16438356164383561</v>
      </c>
      <c r="N244">
        <f>'C-MDP in China'!F245</f>
        <v>299667.56780821912</v>
      </c>
      <c r="O244">
        <f>'C-MDP in China'!G245</f>
        <v>8630425.9528767113</v>
      </c>
      <c r="P244">
        <f>'C-MDP in China'!H245</f>
        <v>1096064.0960153423</v>
      </c>
      <c r="Q244">
        <f>'C-MDP in China'!I245</f>
        <v>945956.33033495105</v>
      </c>
      <c r="R244">
        <f>'C-MDP in China'!J245</f>
        <v>517825.55717260268</v>
      </c>
      <c r="S244">
        <f>'C-MDP in China'!K245</f>
        <v>517825.55717260268</v>
      </c>
      <c r="T244">
        <f>'C-MDP in China'!L245</f>
        <v>369875.39798043051</v>
      </c>
      <c r="U244">
        <f>'C-MDP in China'!M245</f>
        <v>258912.77858630134</v>
      </c>
      <c r="V244">
        <f>'C-MDP in China'!N245</f>
        <v>390955.73099571961</v>
      </c>
      <c r="W244">
        <f>'C-MDP in China'!P245</f>
        <v>649868.50958202092</v>
      </c>
      <c r="X244">
        <f>'C-MDP in China'!Q245</f>
        <v>110610.70678774978</v>
      </c>
      <c r="Y244">
        <f>'C-MDP in China'!S245</f>
        <v>0.14544869130778074</v>
      </c>
      <c r="Z244">
        <f>'C-MDP in China'!T245</f>
        <v>6136232.8524953416</v>
      </c>
      <c r="AA244">
        <f>'C-MDP in China'!U245</f>
        <v>892522.168779189</v>
      </c>
      <c r="AB244">
        <f>'C-MDP in China'!V245</f>
        <v>6.8751601552806392</v>
      </c>
    </row>
    <row r="245" spans="1:28">
      <c r="A245" s="15">
        <v>42725</v>
      </c>
      <c r="B245">
        <v>2.1829351610000001</v>
      </c>
      <c r="C245" s="153">
        <f t="shared" si="3"/>
        <v>1.59354266753</v>
      </c>
      <c r="D245" s="123">
        <f>年份汇总!$D$4</f>
        <v>0.73</v>
      </c>
      <c r="E245" s="144">
        <f t="shared" si="4"/>
        <v>1.59354266753</v>
      </c>
      <c r="F245" s="123">
        <f>VLOOKUP(D245,年份汇总!$D$4:$I$9,6,0)</f>
        <v>0.73</v>
      </c>
      <c r="G245">
        <f>VLOOKUP(A245,[1]Sheet1!$A$1:$F$2193,6)</f>
        <v>0.67639212436373097</v>
      </c>
      <c r="H245">
        <f>'C-MDP in China'!C246</f>
        <v>800864.52984657255</v>
      </c>
      <c r="I245">
        <f>'C-MDP in China'!D246</f>
        <v>2.1829351610000001</v>
      </c>
      <c r="J245">
        <f>'C-MDP in China'!E246</f>
        <v>2182935.1609999998</v>
      </c>
      <c r="K245">
        <v>1.2</v>
      </c>
      <c r="L245">
        <v>7.3</v>
      </c>
      <c r="M245">
        <f t="shared" si="5"/>
        <v>0.16438356164383561</v>
      </c>
      <c r="N245">
        <f>'C-MDP in China'!F246</f>
        <v>299032.21383561642</v>
      </c>
      <c r="O245">
        <f>'C-MDP in China'!G246</f>
        <v>8612127.758465752</v>
      </c>
      <c r="P245">
        <f>'C-MDP in China'!H246</f>
        <v>1093740.2253251504</v>
      </c>
      <c r="Q245">
        <f>'C-MDP in China'!I246</f>
        <v>943950.71752612118</v>
      </c>
      <c r="R245">
        <f>'C-MDP in China'!J246</f>
        <v>516727.66550794512</v>
      </c>
      <c r="S245">
        <f>'C-MDP in China'!K246</f>
        <v>516727.66550794512</v>
      </c>
      <c r="T245">
        <f>'C-MDP in China'!L246</f>
        <v>369091.18964853225</v>
      </c>
      <c r="U245">
        <f>'C-MDP in China'!M246</f>
        <v>258363.83275397256</v>
      </c>
      <c r="V245">
        <f>'C-MDP in China'!N246</f>
        <v>390126.82822650543</v>
      </c>
      <c r="W245">
        <f>'C-MDP in China'!P246</f>
        <v>648490.66098047793</v>
      </c>
      <c r="X245">
        <f>'C-MDP in China'!Q246</f>
        <v>152373.86886609462</v>
      </c>
      <c r="Y245">
        <f>'C-MDP in China'!S246</f>
        <v>0.19026172740511557</v>
      </c>
      <c r="Z245">
        <f>'C-MDP in China'!T246</f>
        <v>6123222.8362691496</v>
      </c>
      <c r="AA245">
        <f>'C-MDP in China'!U246</f>
        <v>932627.52531910548</v>
      </c>
      <c r="AB245">
        <f>'C-MDP in China'!V246</f>
        <v>6.5655609233429422</v>
      </c>
    </row>
    <row r="246" spans="1:28">
      <c r="A246" s="15">
        <v>42728</v>
      </c>
      <c r="B246">
        <v>2.2620161790000002</v>
      </c>
      <c r="C246" s="153">
        <f t="shared" si="3"/>
        <v>1.6512718106700002</v>
      </c>
      <c r="D246" s="123">
        <f>年份汇总!$D$4</f>
        <v>0.73</v>
      </c>
      <c r="E246" s="144">
        <f t="shared" si="4"/>
        <v>1.6512718106700002</v>
      </c>
      <c r="F246" s="123">
        <f>VLOOKUP(D246,年份汇总!$D$4:$I$9,6,0)</f>
        <v>0.73</v>
      </c>
      <c r="G246">
        <f>VLOOKUP(A246,[1]Sheet1!$A$1:$F$2193,6)</f>
        <v>0.72871789953086397</v>
      </c>
      <c r="H246">
        <f>'C-MDP in China'!C247</f>
        <v>894076.79850828159</v>
      </c>
      <c r="I246">
        <f>'C-MDP in China'!D247</f>
        <v>2.2620161790000002</v>
      </c>
      <c r="J246">
        <f>'C-MDP in China'!E247</f>
        <v>2262016.179</v>
      </c>
      <c r="K246">
        <v>1.2</v>
      </c>
      <c r="L246">
        <v>7.3</v>
      </c>
      <c r="M246">
        <f t="shared" si="5"/>
        <v>0.16438356164383561</v>
      </c>
      <c r="N246">
        <f>'C-MDP in China'!F247</f>
        <v>309865.23</v>
      </c>
      <c r="O246">
        <f>'C-MDP in China'!G247</f>
        <v>8924118.623999998</v>
      </c>
      <c r="P246">
        <f>'C-MDP in China'!H247</f>
        <v>1133363.0652479997</v>
      </c>
      <c r="Q246">
        <f>'C-MDP in China'!I247</f>
        <v>978147.14489485696</v>
      </c>
      <c r="R246">
        <f>'C-MDP in China'!J247</f>
        <v>535447.11743999983</v>
      </c>
      <c r="S246">
        <f>'C-MDP in China'!K247</f>
        <v>535447.11743999983</v>
      </c>
      <c r="T246">
        <f>'C-MDP in China'!L247</f>
        <v>382462.22674285708</v>
      </c>
      <c r="U246">
        <f>'C-MDP in China'!M247</f>
        <v>267723.55871999991</v>
      </c>
      <c r="V246">
        <f>'C-MDP in China'!N247</f>
        <v>404259.9217221135</v>
      </c>
      <c r="W246">
        <f>'C-MDP in China'!P247</f>
        <v>671983.48044211348</v>
      </c>
      <c r="X246">
        <f>'C-MDP in China'!Q247</f>
        <v>222093.31806616811</v>
      </c>
      <c r="Y246">
        <f>'C-MDP in China'!S247</f>
        <v>0.24840519118348525</v>
      </c>
      <c r="Z246">
        <f>'C-MDP in China'!T247</f>
        <v>6345048.3416639986</v>
      </c>
      <c r="AA246">
        <f>'C-MDP in China'!U247</f>
        <v>1030613.1615103951</v>
      </c>
      <c r="AB246">
        <f>'C-MDP in China'!V247</f>
        <v>6.1565760836637642</v>
      </c>
    </row>
    <row r="247" spans="1:28">
      <c r="A247" s="15">
        <v>42731</v>
      </c>
      <c r="B247">
        <v>2.3435104330000001</v>
      </c>
      <c r="C247" s="153">
        <f t="shared" si="3"/>
        <v>1.71076261609</v>
      </c>
      <c r="D247" s="123">
        <f>年份汇总!$D$4</f>
        <v>0.73</v>
      </c>
      <c r="E247" s="144">
        <f t="shared" si="4"/>
        <v>1.71076261609</v>
      </c>
      <c r="F247" s="123">
        <f>VLOOKUP(D247,年份汇总!$D$4:$I$9,6,0)</f>
        <v>0.73</v>
      </c>
      <c r="G247">
        <f>VLOOKUP(A247,[1]Sheet1!$A$1:$F$2193,6)</f>
        <v>0.75659146863910698</v>
      </c>
      <c r="H247">
        <f>'C-MDP in China'!C248</f>
        <v>961718.59214891016</v>
      </c>
      <c r="I247">
        <f>'C-MDP in China'!D248</f>
        <v>2.3435104330000001</v>
      </c>
      <c r="J247">
        <f>'C-MDP in China'!E248</f>
        <v>2343510.4330000002</v>
      </c>
      <c r="K247">
        <v>1.2</v>
      </c>
      <c r="L247">
        <v>7.3</v>
      </c>
      <c r="M247">
        <f t="shared" si="5"/>
        <v>0.16438356164383561</v>
      </c>
      <c r="N247">
        <f>'C-MDP in China'!F248</f>
        <v>321028.82643835619</v>
      </c>
      <c r="O247">
        <f>'C-MDP in China'!G248</f>
        <v>9245630.2014246583</v>
      </c>
      <c r="P247">
        <f>'C-MDP in China'!H248</f>
        <v>1174195.0355809317</v>
      </c>
      <c r="Q247">
        <f>'C-MDP in China'!I248</f>
        <v>1013387.1102918671</v>
      </c>
      <c r="R247">
        <f>'C-MDP in China'!J248</f>
        <v>554737.8120854795</v>
      </c>
      <c r="S247">
        <f>'C-MDP in China'!K248</f>
        <v>554737.8120854795</v>
      </c>
      <c r="T247">
        <f>'C-MDP in China'!L248</f>
        <v>396241.29434677109</v>
      </c>
      <c r="U247">
        <f>'C-MDP in China'!M248</f>
        <v>277368.90604273975</v>
      </c>
      <c r="V247">
        <f>'C-MDP in China'!N248</f>
        <v>418824.30063712486</v>
      </c>
      <c r="W247">
        <f>'C-MDP in China'!P248</f>
        <v>696193.20667986455</v>
      </c>
      <c r="X247">
        <f>'C-MDP in China'!Q248</f>
        <v>265525.38546904561</v>
      </c>
      <c r="Y247">
        <f>'C-MDP in China'!S248</f>
        <v>0.27609467846071578</v>
      </c>
      <c r="Z247">
        <f>'C-MDP in China'!T248</f>
        <v>6573643.0732129319</v>
      </c>
      <c r="AA247">
        <f>'C-MDP in China'!U248</f>
        <v>1103173.9867432953</v>
      </c>
      <c r="AB247">
        <f>'C-MDP in China'!V248</f>
        <v>5.9588452521611126</v>
      </c>
    </row>
    <row r="248" spans="1:28">
      <c r="A248" s="15">
        <v>42734</v>
      </c>
      <c r="B248">
        <v>2.3809185849999999</v>
      </c>
      <c r="C248" s="153">
        <f t="shared" si="3"/>
        <v>1.7380705670499998</v>
      </c>
      <c r="D248" s="123">
        <f>年份汇总!$D$4</f>
        <v>0.73</v>
      </c>
      <c r="E248" s="144">
        <f t="shared" si="4"/>
        <v>1.7380705670499998</v>
      </c>
      <c r="F248" s="123">
        <f>VLOOKUP(D248,年份汇总!$D$4:$I$9,6,0)</f>
        <v>0.73</v>
      </c>
      <c r="G248">
        <f>VLOOKUP(A248,[1]Sheet1!$A$1:$F$2193,6)</f>
        <v>0.76084181187910904</v>
      </c>
      <c r="H248">
        <f>'C-MDP in China'!C249</f>
        <v>982558.90726429934</v>
      </c>
      <c r="I248">
        <f>'C-MDP in China'!D249</f>
        <v>2.3809185849999999</v>
      </c>
      <c r="J248">
        <f>'C-MDP in China'!E249</f>
        <v>2380918.585</v>
      </c>
      <c r="K248">
        <v>1.2</v>
      </c>
      <c r="L248">
        <v>7.3</v>
      </c>
      <c r="M248">
        <f t="shared" si="5"/>
        <v>0.16438356164383561</v>
      </c>
      <c r="N248">
        <f>'C-MDP in China'!F249</f>
        <v>326153.23082191782</v>
      </c>
      <c r="O248">
        <f>'C-MDP in China'!G249</f>
        <v>9393213.0476712324</v>
      </c>
      <c r="P248">
        <f>'C-MDP in China'!H249</f>
        <v>1192938.0570542465</v>
      </c>
      <c r="Q248">
        <f>'C-MDP in China'!I249</f>
        <v>1029563.244403679</v>
      </c>
      <c r="R248">
        <f>'C-MDP in China'!J249</f>
        <v>563592.78286027396</v>
      </c>
      <c r="S248">
        <f>'C-MDP in China'!K249</f>
        <v>563592.78286027396</v>
      </c>
      <c r="T248">
        <f>'C-MDP in China'!L249</f>
        <v>402566.27347162424</v>
      </c>
      <c r="U248">
        <f>'C-MDP in China'!M249</f>
        <v>281796.39143013698</v>
      </c>
      <c r="V248">
        <f>'C-MDP in China'!N249</f>
        <v>425509.75971548312</v>
      </c>
      <c r="W248">
        <f>'C-MDP in China'!P249</f>
        <v>707306.15114562004</v>
      </c>
      <c r="X248">
        <f>'C-MDP in China'!Q249</f>
        <v>275252.7561186793</v>
      </c>
      <c r="Y248">
        <f>'C-MDP in China'!S249</f>
        <v>0.28013868082989024</v>
      </c>
      <c r="Z248">
        <f>'C-MDP in China'!T249</f>
        <v>6678574.4768942455</v>
      </c>
      <c r="AA248">
        <f>'C-MDP in China'!U249</f>
        <v>1126272.2755496455</v>
      </c>
      <c r="AB248">
        <f>'C-MDP in China'!V249</f>
        <v>5.9298045613659047</v>
      </c>
    </row>
    <row r="249" spans="1:28">
      <c r="A249" s="15">
        <v>42737</v>
      </c>
      <c r="B249">
        <v>2.420681793</v>
      </c>
      <c r="C249" s="153">
        <f t="shared" si="3"/>
        <v>2.0231138566812659</v>
      </c>
      <c r="D249" s="123">
        <f>年份汇总!$D$5</f>
        <v>0.83576199999999989</v>
      </c>
      <c r="E249" s="144">
        <f t="shared" si="4"/>
        <v>1.7553864503754659</v>
      </c>
      <c r="F249" s="123">
        <f>VLOOKUP(D249,年份汇总!$D$4:$I$9,6,0)</f>
        <v>0.72516199999999997</v>
      </c>
      <c r="G249">
        <f>VLOOKUP(A249,[1]Sheet1!$A$1:$F$2193,6)</f>
        <v>0.80873675802867195</v>
      </c>
      <c r="H249">
        <f>'C-MDP in China'!C250</f>
        <v>785426.97141052899</v>
      </c>
      <c r="I249">
        <f>'C-MDP in China'!D250</f>
        <v>2.420681793</v>
      </c>
      <c r="J249">
        <f>'C-MDP in China'!E250</f>
        <v>2420681.7930000001</v>
      </c>
      <c r="K249">
        <v>1.2</v>
      </c>
      <c r="L249">
        <v>7.3</v>
      </c>
      <c r="M249">
        <f t="shared" si="5"/>
        <v>0.16438356164383561</v>
      </c>
      <c r="N249">
        <f>'C-MDP in China'!F250</f>
        <v>331600.24561643839</v>
      </c>
      <c r="O249">
        <f>'C-MDP in China'!G250</f>
        <v>9550087.0737534259</v>
      </c>
      <c r="P249">
        <f>'C-MDP in China'!H250</f>
        <v>1212861.0583666852</v>
      </c>
      <c r="Q249">
        <f>'C-MDP in China'!I250</f>
        <v>1046757.7581910451</v>
      </c>
      <c r="R249">
        <f>'C-MDP in China'!J250</f>
        <v>573005.2244252055</v>
      </c>
      <c r="S249">
        <f>'C-MDP in China'!K250</f>
        <v>573005.2244252055</v>
      </c>
      <c r="T249">
        <f>'C-MDP in China'!L250</f>
        <v>409289.44601800398</v>
      </c>
      <c r="U249">
        <f>'C-MDP in China'!M250</f>
        <v>286502.61221260275</v>
      </c>
      <c r="V249">
        <f>'C-MDP in China'!N250</f>
        <v>432616.10647937167</v>
      </c>
      <c r="W249">
        <f>'C-MDP in China'!P250</f>
        <v>719118.71869197441</v>
      </c>
      <c r="X249">
        <f>'C-MDP in China'!Q250</f>
        <v>66308.252718554577</v>
      </c>
      <c r="Y249">
        <f>'C-MDP in China'!S250</f>
        <v>8.4423192902929239E-2</v>
      </c>
      <c r="Z249">
        <f>'C-MDP in China'!T250</f>
        <v>6790111.9094386855</v>
      </c>
      <c r="AA249">
        <f>'C-MDP in China'!U250</f>
        <v>931540.46567729791</v>
      </c>
      <c r="AB249">
        <f>'C-MDP in China'!V250</f>
        <v>7.2891217930095804</v>
      </c>
    </row>
    <row r="250" spans="1:28">
      <c r="A250" s="15">
        <v>42740</v>
      </c>
      <c r="B250">
        <v>2.4794030380000001</v>
      </c>
      <c r="C250" s="153">
        <f t="shared" si="3"/>
        <v>2.0721908418449559</v>
      </c>
      <c r="D250" s="123">
        <f>年份汇总!$D$5</f>
        <v>0.83576199999999989</v>
      </c>
      <c r="E250" s="144">
        <f t="shared" si="4"/>
        <v>1.797968865842156</v>
      </c>
      <c r="F250" s="123">
        <f>VLOOKUP(D250,年份汇总!$D$4:$I$9,6,0)</f>
        <v>0.72516199999999997</v>
      </c>
      <c r="G250">
        <f>VLOOKUP(A250,[1]Sheet1!$A$1:$F$2193,6)</f>
        <v>0.80211172581462697</v>
      </c>
      <c r="H250">
        <f>'C-MDP in China'!C251</f>
        <v>797889.80981984397</v>
      </c>
      <c r="I250">
        <f>'C-MDP in China'!D251</f>
        <v>2.4794030380000001</v>
      </c>
      <c r="J250">
        <f>'C-MDP in China'!E251</f>
        <v>2479403.0380000002</v>
      </c>
      <c r="K250">
        <v>1.2</v>
      </c>
      <c r="L250">
        <v>7.3</v>
      </c>
      <c r="M250">
        <f t="shared" si="5"/>
        <v>0.16438356164383561</v>
      </c>
      <c r="N250">
        <f>'C-MDP in China'!F251</f>
        <v>339644.25178082194</v>
      </c>
      <c r="O250">
        <f>'C-MDP in China'!G251</f>
        <v>9781754.4512876719</v>
      </c>
      <c r="P250">
        <f>'C-MDP in China'!H251</f>
        <v>1242282.8153135343</v>
      </c>
      <c r="Q250">
        <f>'C-MDP in China'!I251</f>
        <v>1072150.1575357809</v>
      </c>
      <c r="R250">
        <f>'C-MDP in China'!J251</f>
        <v>586905.2670772603</v>
      </c>
      <c r="S250">
        <f>'C-MDP in China'!K251</f>
        <v>586905.2670772603</v>
      </c>
      <c r="T250">
        <f>'C-MDP in China'!L251</f>
        <v>419218.0479123288</v>
      </c>
      <c r="U250">
        <f>'C-MDP in China'!M251</f>
        <v>293452.63353863015</v>
      </c>
      <c r="V250">
        <f>'C-MDP in China'!N251</f>
        <v>443110.56983799342</v>
      </c>
      <c r="W250">
        <f>'C-MDP in China'!P251</f>
        <v>736563.20337662357</v>
      </c>
      <c r="X250">
        <f>'C-MDP in China'!Q251</f>
        <v>61326.6064432204</v>
      </c>
      <c r="Y250">
        <f>'C-MDP in China'!S251</f>
        <v>7.6860997205951756E-2</v>
      </c>
      <c r="Z250">
        <f>'C-MDP in China'!T251</f>
        <v>6954827.4148655348</v>
      </c>
      <c r="AA250">
        <f>'C-MDP in China'!U251</f>
        <v>947547.74611920724</v>
      </c>
      <c r="AB250">
        <f>'C-MDP in China'!V251</f>
        <v>7.3398173794933763</v>
      </c>
    </row>
    <row r="251" spans="1:28">
      <c r="A251" s="15">
        <v>42743</v>
      </c>
      <c r="B251">
        <v>2.4433061789999999</v>
      </c>
      <c r="C251" s="153">
        <f t="shared" si="3"/>
        <v>2.0420224587733977</v>
      </c>
      <c r="D251" s="123">
        <f>年份汇总!$D$5</f>
        <v>0.83576199999999989</v>
      </c>
      <c r="E251" s="144">
        <f t="shared" si="4"/>
        <v>1.7717927953759978</v>
      </c>
      <c r="F251" s="123">
        <f>VLOOKUP(D251,年份汇总!$D$4:$I$9,6,0)</f>
        <v>0.72516199999999997</v>
      </c>
      <c r="G251">
        <f>VLOOKUP(A251,[1]Sheet1!$A$1:$F$2193,6)</f>
        <v>0.72123409240589698</v>
      </c>
      <c r="H251">
        <f>'C-MDP in China'!C252</f>
        <v>706992.9206496909</v>
      </c>
      <c r="I251">
        <f>'C-MDP in China'!D252</f>
        <v>2.4433061789999999</v>
      </c>
      <c r="J251">
        <f>'C-MDP in China'!E252</f>
        <v>2443306.179</v>
      </c>
      <c r="K251">
        <v>1.2</v>
      </c>
      <c r="L251">
        <v>7.3</v>
      </c>
      <c r="M251">
        <f t="shared" si="5"/>
        <v>0.16438356164383561</v>
      </c>
      <c r="N251">
        <f>'C-MDP in China'!F252</f>
        <v>334699.47657534247</v>
      </c>
      <c r="O251">
        <f>'C-MDP in China'!G252</f>
        <v>9639344.9253698625</v>
      </c>
      <c r="P251">
        <f>'C-MDP in China'!H252</f>
        <v>1224196.8055219725</v>
      </c>
      <c r="Q251">
        <f>'C-MDP in China'!I252</f>
        <v>1056541.0562842896</v>
      </c>
      <c r="R251">
        <f>'C-MDP in China'!J252</f>
        <v>578360.6955221917</v>
      </c>
      <c r="S251">
        <f>'C-MDP in China'!K252</f>
        <v>578360.6955221917</v>
      </c>
      <c r="T251">
        <f>'C-MDP in China'!L252</f>
        <v>413114.78251585126</v>
      </c>
      <c r="U251">
        <f>'C-MDP in China'!M252</f>
        <v>289180.34776109585</v>
      </c>
      <c r="V251">
        <f>'C-MDP in China'!N252</f>
        <v>436659.46063319303</v>
      </c>
      <c r="W251">
        <f>'C-MDP in China'!P252</f>
        <v>725839.80839428888</v>
      </c>
      <c r="X251">
        <f>'C-MDP in China'!Q252</f>
        <v>-18846.887744597974</v>
      </c>
      <c r="Y251">
        <f>'C-MDP in China'!S252</f>
        <v>-2.6657816781642783E-2</v>
      </c>
      <c r="Z251">
        <f>'C-MDP in China'!T252</f>
        <v>6853574.2419379717</v>
      </c>
      <c r="AA251">
        <f>'C-MDP in China'!U252</f>
        <v>854472.03352178808</v>
      </c>
      <c r="AB251">
        <f>'C-MDP in China'!V252</f>
        <v>8.0208292057146817</v>
      </c>
    </row>
    <row r="252" spans="1:28">
      <c r="A252" s="15">
        <v>42746</v>
      </c>
      <c r="B252">
        <v>2.3936729969999999</v>
      </c>
      <c r="C252" s="153">
        <f t="shared" si="3"/>
        <v>2.0005409313187137</v>
      </c>
      <c r="D252" s="123">
        <f>年份汇总!$D$5</f>
        <v>0.83576199999999989</v>
      </c>
      <c r="E252" s="144">
        <f t="shared" si="4"/>
        <v>1.7358006978505138</v>
      </c>
      <c r="F252" s="123">
        <f>VLOOKUP(D252,年份汇总!$D$4:$I$9,6,0)</f>
        <v>0.72516199999999997</v>
      </c>
      <c r="G252">
        <f>VLOOKUP(A252,[1]Sheet1!$A$1:$F$2193,6)</f>
        <v>0.58050848718897397</v>
      </c>
      <c r="H252">
        <f>'C-MDP in China'!C253</f>
        <v>557486.45311380317</v>
      </c>
      <c r="I252">
        <f>'C-MDP in China'!D253</f>
        <v>2.3936729969999999</v>
      </c>
      <c r="J252">
        <f>'C-MDP in China'!E253</f>
        <v>2393672.997</v>
      </c>
      <c r="K252">
        <v>1.2</v>
      </c>
      <c r="L252">
        <v>7.3</v>
      </c>
      <c r="M252">
        <f t="shared" si="5"/>
        <v>0.16438356164383561</v>
      </c>
      <c r="N252">
        <f>'C-MDP in China'!F253</f>
        <v>327900.41054794518</v>
      </c>
      <c r="O252">
        <f>'C-MDP in China'!G253</f>
        <v>9443531.8237808198</v>
      </c>
      <c r="P252">
        <f>'C-MDP in China'!H253</f>
        <v>1199328.5416201642</v>
      </c>
      <c r="Q252">
        <f>'C-MDP in China'!I253</f>
        <v>1035078.5416851192</v>
      </c>
      <c r="R252">
        <f>'C-MDP in China'!J253</f>
        <v>566611.90942684922</v>
      </c>
      <c r="S252">
        <f>'C-MDP in China'!K253</f>
        <v>566611.90942684922</v>
      </c>
      <c r="T252">
        <f>'C-MDP in China'!L253</f>
        <v>404722.79244774941</v>
      </c>
      <c r="U252">
        <f>'C-MDP in China'!M253</f>
        <v>283305.95471342461</v>
      </c>
      <c r="V252">
        <f>'C-MDP in China'!N253</f>
        <v>427789.18532021547</v>
      </c>
      <c r="W252">
        <f>'C-MDP in China'!P253</f>
        <v>711095.14003364008</v>
      </c>
      <c r="X252">
        <f>'C-MDP in China'!Q253</f>
        <v>-153608.68691983691</v>
      </c>
      <c r="Y252">
        <f>'C-MDP in China'!S253</f>
        <v>-0.27553797237917782</v>
      </c>
      <c r="Z252">
        <f>'C-MDP in China'!T253</f>
        <v>6714351.1267081629</v>
      </c>
      <c r="AA252">
        <f>'C-MDP in China'!U253</f>
        <v>701969.68372059404</v>
      </c>
      <c r="AB252">
        <f>'C-MDP in China'!V253</f>
        <v>9.5650158153848217</v>
      </c>
    </row>
    <row r="253" spans="1:28">
      <c r="A253" s="15">
        <v>42749</v>
      </c>
      <c r="B253">
        <v>2.5231475130000001</v>
      </c>
      <c r="C253" s="153">
        <f t="shared" si="3"/>
        <v>2.1087508117599056</v>
      </c>
      <c r="D253" s="123">
        <f>年份汇总!$D$5</f>
        <v>0.83576199999999989</v>
      </c>
      <c r="E253" s="144">
        <f t="shared" si="4"/>
        <v>1.8296906968221061</v>
      </c>
      <c r="F253" s="123">
        <f>VLOOKUP(D253,年份汇总!$D$4:$I$9,6,0)</f>
        <v>0.72516199999999997</v>
      </c>
      <c r="G253">
        <f>VLOOKUP(A253,[1]Sheet1!$A$1:$F$2193,6)</f>
        <v>0.61084904212138402</v>
      </c>
      <c r="H253">
        <f>'C-MDP in China'!C254</f>
        <v>618354.4112685374</v>
      </c>
      <c r="I253">
        <f>'C-MDP in China'!D254</f>
        <v>2.5231475130000001</v>
      </c>
      <c r="J253">
        <f>'C-MDP in China'!E254</f>
        <v>2523147.5130000003</v>
      </c>
      <c r="K253">
        <v>1.2</v>
      </c>
      <c r="L253">
        <v>7.3</v>
      </c>
      <c r="M253">
        <f t="shared" si="5"/>
        <v>0.16438356164383561</v>
      </c>
      <c r="N253">
        <f>'C-MDP in China'!F254</f>
        <v>345636.64561643841</v>
      </c>
      <c r="O253">
        <f>'C-MDP in China'!G254</f>
        <v>9954335.3937534261</v>
      </c>
      <c r="P253">
        <f>'C-MDP in China'!H254</f>
        <v>1264200.5950066852</v>
      </c>
      <c r="Q253">
        <f>'C-MDP in China'!I254</f>
        <v>1091066.2615510451</v>
      </c>
      <c r="R253">
        <f>'C-MDP in China'!J254</f>
        <v>597260.1236252056</v>
      </c>
      <c r="S253">
        <f>'C-MDP in China'!K254</f>
        <v>597260.1236252056</v>
      </c>
      <c r="T253">
        <f>'C-MDP in China'!L254</f>
        <v>426614.37401800399</v>
      </c>
      <c r="U253">
        <f>'C-MDP in China'!M254</f>
        <v>298630.0618126028</v>
      </c>
      <c r="V253">
        <f>'C-MDP in China'!N254</f>
        <v>450928.43524649501</v>
      </c>
      <c r="W253">
        <f>'C-MDP in China'!P254</f>
        <v>749558.49705909775</v>
      </c>
      <c r="X253">
        <f>'C-MDP in China'!Q254</f>
        <v>-131204.08579056035</v>
      </c>
      <c r="Y253">
        <f>'C-MDP in China'!S254</f>
        <v>-0.21218266320991985</v>
      </c>
      <c r="Z253">
        <f>'C-MDP in China'!T254</f>
        <v>7077532.4649586855</v>
      </c>
      <c r="AA253">
        <f>'C-MDP in China'!U254</f>
        <v>770652.78470242966</v>
      </c>
      <c r="AB253">
        <f>'C-MDP in China'!V254</f>
        <v>9.1838148196551526</v>
      </c>
    </row>
    <row r="254" spans="1:28">
      <c r="A254" s="15">
        <v>42752</v>
      </c>
      <c r="B254">
        <v>2.6418874799999998</v>
      </c>
      <c r="C254" s="153">
        <f t="shared" si="3"/>
        <v>2.2079891640597595</v>
      </c>
      <c r="D254" s="123">
        <f>年份汇总!$D$5</f>
        <v>0.83576199999999989</v>
      </c>
      <c r="E254" s="144">
        <f t="shared" si="4"/>
        <v>1.9157964087717598</v>
      </c>
      <c r="F254" s="123">
        <f>VLOOKUP(D254,年份汇总!$D$4:$I$9,6,0)</f>
        <v>0.72516199999999997</v>
      </c>
      <c r="G254">
        <f>VLOOKUP(A254,[1]Sheet1!$A$1:$F$2193,6)</f>
        <v>0.677672901484207</v>
      </c>
      <c r="H254">
        <f>'C-MDP in China'!C255</f>
        <v>718282.62425131956</v>
      </c>
      <c r="I254">
        <f>'C-MDP in China'!D255</f>
        <v>2.6418874799999998</v>
      </c>
      <c r="J254">
        <f>'C-MDP in China'!E255</f>
        <v>2641887.48</v>
      </c>
      <c r="K254">
        <v>1.2</v>
      </c>
      <c r="L254">
        <v>7.3</v>
      </c>
      <c r="M254">
        <f t="shared" si="5"/>
        <v>0.16438356164383561</v>
      </c>
      <c r="N254">
        <f>'C-MDP in China'!F255</f>
        <v>361902.39452054794</v>
      </c>
      <c r="O254">
        <f>'C-MDP in China'!G255</f>
        <v>10422788.962191779</v>
      </c>
      <c r="P254">
        <f>'C-MDP in China'!H255</f>
        <v>1323694.198198356</v>
      </c>
      <c r="Q254">
        <f>'C-MDP in China'!I255</f>
        <v>1142412.1187488062</v>
      </c>
      <c r="R254">
        <f>'C-MDP in China'!J255</f>
        <v>625367.33773150668</v>
      </c>
      <c r="S254">
        <f>'C-MDP in China'!K255</f>
        <v>625367.33773150668</v>
      </c>
      <c r="T254">
        <f>'C-MDP in China'!L255</f>
        <v>446690.95552250481</v>
      </c>
      <c r="U254">
        <f>'C-MDP in China'!M255</f>
        <v>312683.66886575334</v>
      </c>
      <c r="V254">
        <f>'C-MDP in China'!N255</f>
        <v>472149.24268825568</v>
      </c>
      <c r="W254">
        <f>'C-MDP in China'!P255</f>
        <v>784832.91155400896</v>
      </c>
      <c r="X254">
        <f>'C-MDP in China'!Q255</f>
        <v>-66550.287302689394</v>
      </c>
      <c r="Y254">
        <f>'C-MDP in China'!S255</f>
        <v>-9.2651952108762342E-2</v>
      </c>
      <c r="Z254">
        <f>'C-MDP in China'!T255</f>
        <v>7410602.9521183548</v>
      </c>
      <c r="AA254">
        <f>'C-MDP in China'!U255</f>
        <v>877748.19807382196</v>
      </c>
      <c r="AB254">
        <f>'C-MDP in China'!V255</f>
        <v>8.4427435662990611</v>
      </c>
    </row>
    <row r="255" spans="1:28">
      <c r="A255" s="15">
        <v>42755</v>
      </c>
      <c r="B255">
        <v>2.7298239990000002</v>
      </c>
      <c r="C255" s="153">
        <f t="shared" ref="C255:C318" si="6">D255*B255</f>
        <v>2.2814831650522378</v>
      </c>
      <c r="D255" s="123">
        <f>年份汇总!$D$5</f>
        <v>0.83576199999999989</v>
      </c>
      <c r="E255" s="144">
        <f t="shared" ref="E255:E318" si="7">B255*F255</f>
        <v>1.9795646307628381</v>
      </c>
      <c r="F255" s="123">
        <f>VLOOKUP(D255,年份汇总!$D$4:$I$9,6,0)</f>
        <v>0.72516199999999997</v>
      </c>
      <c r="G255">
        <f>VLOOKUP(A255,[1]Sheet1!$A$1:$F$2193,6)</f>
        <v>0.66803706964712395</v>
      </c>
      <c r="H255">
        <f>'C-MDP in China'!C256</f>
        <v>731637.79832767462</v>
      </c>
      <c r="I255">
        <f>'C-MDP in China'!D256</f>
        <v>2.7298239990000002</v>
      </c>
      <c r="J255">
        <f>'C-MDP in China'!E256</f>
        <v>2729823.9990000003</v>
      </c>
      <c r="K255">
        <v>1.2</v>
      </c>
      <c r="L255">
        <v>7.3</v>
      </c>
      <c r="M255">
        <f t="shared" si="5"/>
        <v>0.16438356164383561</v>
      </c>
      <c r="N255">
        <f>'C-MDP in China'!F256</f>
        <v>373948.49301369867</v>
      </c>
      <c r="O255">
        <f>'C-MDP in China'!G256</f>
        <v>10769716.598794522</v>
      </c>
      <c r="P255">
        <f>'C-MDP in China'!H256</f>
        <v>1367754.0080469043</v>
      </c>
      <c r="Q255">
        <f>'C-MDP in China'!I256</f>
        <v>1180437.8657750138</v>
      </c>
      <c r="R255">
        <f>'C-MDP in China'!J256</f>
        <v>646182.99592767132</v>
      </c>
      <c r="S255">
        <f>'C-MDP in China'!K256</f>
        <v>646182.99592767132</v>
      </c>
      <c r="T255">
        <f>'C-MDP in China'!L256</f>
        <v>461559.28280547948</v>
      </c>
      <c r="U255">
        <f>'C-MDP in China'!M256</f>
        <v>323091.49796383566</v>
      </c>
      <c r="V255">
        <f>'C-MDP in China'!N256</f>
        <v>487864.96153124416</v>
      </c>
      <c r="W255">
        <f>'C-MDP in China'!P256</f>
        <v>810956.45949507982</v>
      </c>
      <c r="X255">
        <f>'C-MDP in China'!Q256</f>
        <v>-79318.661167405196</v>
      </c>
      <c r="Y255">
        <f>'C-MDP in China'!S256</f>
        <v>-0.10841247041733781</v>
      </c>
      <c r="Z255">
        <f>'C-MDP in China'!T256</f>
        <v>7657268.501742905</v>
      </c>
      <c r="AA255">
        <f>'C-MDP in China'!U256</f>
        <v>896411.26189508312</v>
      </c>
      <c r="AB255">
        <f>'C-MDP in China'!V256</f>
        <v>8.5421377745242104</v>
      </c>
    </row>
    <row r="256" spans="1:28">
      <c r="A256" s="15">
        <v>42758</v>
      </c>
      <c r="B256">
        <v>2.8446632209999998</v>
      </c>
      <c r="C256" s="153">
        <f t="shared" si="6"/>
        <v>2.3774614229094015</v>
      </c>
      <c r="D256" s="123">
        <f>年份汇总!$D$5</f>
        <v>0.83576199999999989</v>
      </c>
      <c r="E256" s="144">
        <f t="shared" si="7"/>
        <v>2.0628416706668018</v>
      </c>
      <c r="F256" s="123">
        <f>VLOOKUP(D256,年份汇总!$D$4:$I$9,6,0)</f>
        <v>0.72516199999999997</v>
      </c>
      <c r="G256">
        <f>VLOOKUP(A256,[1]Sheet1!$A$1:$F$2193,6)</f>
        <v>0.58935407299689202</v>
      </c>
      <c r="H256">
        <f>'C-MDP in China'!C257</f>
        <v>672617.35886704409</v>
      </c>
      <c r="I256">
        <f>'C-MDP in China'!D257</f>
        <v>2.8446632209999998</v>
      </c>
      <c r="J256">
        <f>'C-MDP in China'!E257</f>
        <v>2844663.2209999999</v>
      </c>
      <c r="K256">
        <v>1.2</v>
      </c>
      <c r="L256">
        <v>7.3</v>
      </c>
      <c r="M256">
        <f t="shared" ref="M256:M319" si="8">K256/L256</f>
        <v>0.16438356164383561</v>
      </c>
      <c r="N256">
        <f>'C-MDP in China'!F257</f>
        <v>389679.89328767121</v>
      </c>
      <c r="O256">
        <f>'C-MDP in China'!G257</f>
        <v>11222780.926684931</v>
      </c>
      <c r="P256">
        <f>'C-MDP in China'!H257</f>
        <v>1425293.1776889863</v>
      </c>
      <c r="Q256">
        <f>'C-MDP in China'!I257</f>
        <v>1230096.9522855734</v>
      </c>
      <c r="R256">
        <f>'C-MDP in China'!J257</f>
        <v>673366.85560109583</v>
      </c>
      <c r="S256">
        <f>'C-MDP in China'!K257</f>
        <v>673366.85560109583</v>
      </c>
      <c r="T256">
        <f>'C-MDP in China'!L257</f>
        <v>480976.32542935421</v>
      </c>
      <c r="U256">
        <f>'C-MDP in China'!M257</f>
        <v>336683.42780054791</v>
      </c>
      <c r="V256">
        <f>'C-MDP in China'!N257</f>
        <v>508388.64094934269</v>
      </c>
      <c r="W256">
        <f>'C-MDP in China'!P257</f>
        <v>845072.06874989066</v>
      </c>
      <c r="X256">
        <f>'C-MDP in China'!Q257</f>
        <v>-172454.70988284657</v>
      </c>
      <c r="Y256">
        <f>'C-MDP in China'!S257</f>
        <v>-0.25639348674159862</v>
      </c>
      <c r="Z256">
        <f>'C-MDP in China'!T257</f>
        <v>7979397.2388729854</v>
      </c>
      <c r="AA256">
        <f>'C-MDP in China'!U257</f>
        <v>844322.57201583881</v>
      </c>
      <c r="AB256">
        <f>'C-MDP in China'!V257</f>
        <v>9.4506501464505419</v>
      </c>
    </row>
    <row r="257" spans="1:28">
      <c r="A257" s="15">
        <v>42761</v>
      </c>
      <c r="B257">
        <v>2.9520406729999999</v>
      </c>
      <c r="C257" s="153">
        <f t="shared" si="6"/>
        <v>2.4672034169478256</v>
      </c>
      <c r="D257" s="123">
        <f>年份汇总!$D$5</f>
        <v>0.83576199999999989</v>
      </c>
      <c r="E257" s="144">
        <f t="shared" si="7"/>
        <v>2.140707718514026</v>
      </c>
      <c r="F257" s="123">
        <f>VLOOKUP(D257,年份汇总!$D$4:$I$9,6,0)</f>
        <v>0.72516199999999997</v>
      </c>
      <c r="G257">
        <f>VLOOKUP(A257,[1]Sheet1!$A$1:$F$2193,6)</f>
        <v>0.58716561583611204</v>
      </c>
      <c r="H257">
        <f>'C-MDP in China'!C258</f>
        <v>695414.71602980071</v>
      </c>
      <c r="I257">
        <f>'C-MDP in China'!D258</f>
        <v>2.9520406729999999</v>
      </c>
      <c r="J257">
        <f>'C-MDP in China'!E258</f>
        <v>2952040.673</v>
      </c>
      <c r="K257">
        <v>1.2</v>
      </c>
      <c r="L257">
        <v>7.3</v>
      </c>
      <c r="M257">
        <f t="shared" si="8"/>
        <v>0.16438356164383561</v>
      </c>
      <c r="N257">
        <f>'C-MDP in China'!F258</f>
        <v>404389.13328767125</v>
      </c>
      <c r="O257">
        <f>'C-MDP in China'!G258</f>
        <v>11646407.038684931</v>
      </c>
      <c r="P257">
        <f>'C-MDP in China'!H258</f>
        <v>1479093.6939129862</v>
      </c>
      <c r="Q257">
        <f>'C-MDP in China'!I258</f>
        <v>1276529.4000615734</v>
      </c>
      <c r="R257">
        <f>'C-MDP in China'!J258</f>
        <v>698784.42232109583</v>
      </c>
      <c r="S257">
        <f>'C-MDP in China'!K258</f>
        <v>698784.42232109583</v>
      </c>
      <c r="T257">
        <f>'C-MDP in China'!L258</f>
        <v>499131.73022935417</v>
      </c>
      <c r="U257">
        <f>'C-MDP in China'!M258</f>
        <v>349392.21116054791</v>
      </c>
      <c r="V257">
        <f>'C-MDP in China'!N258</f>
        <v>527578.77793564415</v>
      </c>
      <c r="W257">
        <f>'C-MDP in China'!P258</f>
        <v>876970.98909619206</v>
      </c>
      <c r="X257">
        <f>'C-MDP in China'!Q258</f>
        <v>-181556.27306639135</v>
      </c>
      <c r="Y257">
        <f>'C-MDP in China'!S258</f>
        <v>-0.26107625979345983</v>
      </c>
      <c r="Z257">
        <f>'C-MDP in China'!T258</f>
        <v>8280595.4045049855</v>
      </c>
      <c r="AA257">
        <f>'C-MDP in China'!U258</f>
        <v>873601.28280489694</v>
      </c>
      <c r="AB257">
        <f>'C-MDP in China'!V258</f>
        <v>9.4786896121743762</v>
      </c>
    </row>
    <row r="258" spans="1:28">
      <c r="A258" s="15">
        <v>42764</v>
      </c>
      <c r="B258">
        <v>3.0534276839999999</v>
      </c>
      <c r="C258" s="153">
        <f t="shared" si="6"/>
        <v>2.5519388280352078</v>
      </c>
      <c r="D258" s="123">
        <f>年份汇总!$D$5</f>
        <v>0.83576199999999989</v>
      </c>
      <c r="E258" s="144">
        <f t="shared" si="7"/>
        <v>2.2142297261848078</v>
      </c>
      <c r="F258" s="123">
        <f>VLOOKUP(D258,年份汇总!$D$4:$I$9,6,0)</f>
        <v>0.72516199999999997</v>
      </c>
      <c r="G258">
        <f>VLOOKUP(A258,[1]Sheet1!$A$1:$F$2193,6)</f>
        <v>0.58838782436742498</v>
      </c>
      <c r="H258">
        <f>'C-MDP in China'!C259</f>
        <v>720795.7883470325</v>
      </c>
      <c r="I258">
        <f>'C-MDP in China'!D259</f>
        <v>3.0534276839999999</v>
      </c>
      <c r="J258">
        <f>'C-MDP in China'!E259</f>
        <v>3053427.6839999999</v>
      </c>
      <c r="K258">
        <v>1.2</v>
      </c>
      <c r="L258">
        <v>7.3</v>
      </c>
      <c r="M258">
        <f t="shared" si="8"/>
        <v>0.16438356164383561</v>
      </c>
      <c r="N258">
        <f>'C-MDP in China'!F259</f>
        <v>418277.76493150683</v>
      </c>
      <c r="O258">
        <f>'C-MDP in China'!G259</f>
        <v>12046399.630027397</v>
      </c>
      <c r="P258">
        <f>'C-MDP in China'!H259</f>
        <v>1529892.7530134793</v>
      </c>
      <c r="Q258">
        <f>'C-MDP in China'!I259</f>
        <v>1320371.4451626458</v>
      </c>
      <c r="R258">
        <f>'C-MDP in China'!J259</f>
        <v>722783.97780164378</v>
      </c>
      <c r="S258">
        <f>'C-MDP in China'!K259</f>
        <v>722783.97780164378</v>
      </c>
      <c r="T258">
        <f>'C-MDP in China'!L259</f>
        <v>516274.26985831698</v>
      </c>
      <c r="U258">
        <f>'C-MDP in China'!M259</f>
        <v>361391.98890082189</v>
      </c>
      <c r="V258">
        <f>'C-MDP in China'!N259</f>
        <v>545698.32345923921</v>
      </c>
      <c r="W258">
        <f>'C-MDP in China'!P259</f>
        <v>907090.3123600611</v>
      </c>
      <c r="X258">
        <f>'C-MDP in China'!Q259</f>
        <v>-186294.5240130286</v>
      </c>
      <c r="Y258">
        <f>'C-MDP in China'!S259</f>
        <v>-0.25845673216300163</v>
      </c>
      <c r="Z258">
        <f>'C-MDP in China'!T259</f>
        <v>8564990.1369494777</v>
      </c>
      <c r="AA258">
        <f>'C-MDP in China'!U259</f>
        <v>905102.12290544983</v>
      </c>
      <c r="AB258">
        <f>'C-MDP in China'!V259</f>
        <v>9.46300966509191</v>
      </c>
    </row>
    <row r="259" spans="1:28">
      <c r="A259" s="15">
        <v>42767</v>
      </c>
      <c r="B259">
        <v>3.0445617020000002</v>
      </c>
      <c r="C259" s="153">
        <f t="shared" si="6"/>
        <v>2.5445289771869239</v>
      </c>
      <c r="D259" s="123">
        <f>年份汇总!$D$5</f>
        <v>0.83576199999999989</v>
      </c>
      <c r="E259" s="144">
        <f t="shared" si="7"/>
        <v>2.2078004529457242</v>
      </c>
      <c r="F259" s="123">
        <f>VLOOKUP(D259,年份汇总!$D$4:$I$9,6,0)</f>
        <v>0.72516199999999997</v>
      </c>
      <c r="G259">
        <f>VLOOKUP(A259,[1]Sheet1!$A$1:$F$2193,6)</f>
        <v>0.63287365530817896</v>
      </c>
      <c r="H259">
        <f>'C-MDP in China'!C260</f>
        <v>784024.2352251889</v>
      </c>
      <c r="I259">
        <f>'C-MDP in China'!D260</f>
        <v>3.0445617020000002</v>
      </c>
      <c r="J259">
        <f>'C-MDP in China'!E260</f>
        <v>3044561.702</v>
      </c>
      <c r="K259">
        <v>1.2</v>
      </c>
      <c r="L259">
        <v>7.3</v>
      </c>
      <c r="M259">
        <f t="shared" si="8"/>
        <v>0.16438356164383561</v>
      </c>
      <c r="N259">
        <f>'C-MDP in China'!F260</f>
        <v>417063.24684931507</v>
      </c>
      <c r="O259">
        <f>'C-MDP in China'!G260</f>
        <v>12011421.509260273</v>
      </c>
      <c r="P259">
        <f>'C-MDP in China'!H260</f>
        <v>1525450.5316760547</v>
      </c>
      <c r="Q259">
        <f>'C-MDP in China'!I260</f>
        <v>1316537.5932828493</v>
      </c>
      <c r="R259">
        <f>'C-MDP in China'!J260</f>
        <v>720685.29055561638</v>
      </c>
      <c r="S259">
        <f>'C-MDP in China'!K260</f>
        <v>720685.29055561638</v>
      </c>
      <c r="T259">
        <f>'C-MDP in China'!L260</f>
        <v>514775.20753972599</v>
      </c>
      <c r="U259">
        <f>'C-MDP in China'!M260</f>
        <v>360342.64527780819</v>
      </c>
      <c r="V259">
        <f>'C-MDP in China'!N260</f>
        <v>544113.82498279843</v>
      </c>
      <c r="W259">
        <f>'C-MDP in China'!P260</f>
        <v>904456.47026060661</v>
      </c>
      <c r="X259">
        <f>'C-MDP in China'!Q260</f>
        <v>-120432.23503541772</v>
      </c>
      <c r="Y259">
        <f>'C-MDP in China'!S260</f>
        <v>-0.15360779632127947</v>
      </c>
      <c r="Z259">
        <f>'C-MDP in China'!T260</f>
        <v>8540120.6930840537</v>
      </c>
      <c r="AA259">
        <f>'C-MDP in China'!U260</f>
        <v>967795.41493017913</v>
      </c>
      <c r="AB259">
        <f>'C-MDP in China'!V260</f>
        <v>8.8243037333465502</v>
      </c>
    </row>
    <row r="260" spans="1:28">
      <c r="A260" s="15">
        <v>42770</v>
      </c>
      <c r="B260">
        <v>3.1506050970000001</v>
      </c>
      <c r="C260" s="153">
        <f t="shared" si="6"/>
        <v>2.6331560170789139</v>
      </c>
      <c r="D260" s="123">
        <f>年份汇总!$D$5</f>
        <v>0.83576199999999989</v>
      </c>
      <c r="E260" s="144">
        <f t="shared" si="7"/>
        <v>2.2846990933507141</v>
      </c>
      <c r="F260" s="123">
        <f>VLOOKUP(D260,年份汇总!$D$4:$I$9,6,0)</f>
        <v>0.72516199999999997</v>
      </c>
      <c r="G260">
        <f>VLOOKUP(A260,[1]Sheet1!$A$1:$F$2193,6)</f>
        <v>0.66735145408677299</v>
      </c>
      <c r="H260">
        <f>'C-MDP in China'!C261</f>
        <v>855532.02725433884</v>
      </c>
      <c r="I260">
        <f>'C-MDP in China'!D261</f>
        <v>3.1506050970000001</v>
      </c>
      <c r="J260">
        <f>'C-MDP in China'!E261</f>
        <v>3150605.0970000001</v>
      </c>
      <c r="K260">
        <v>1.2</v>
      </c>
      <c r="L260">
        <v>7.3</v>
      </c>
      <c r="M260">
        <f t="shared" si="8"/>
        <v>0.16438356164383561</v>
      </c>
      <c r="N260">
        <f>'C-MDP in China'!F261</f>
        <v>431589.73931506852</v>
      </c>
      <c r="O260">
        <f>'C-MDP in China'!G261</f>
        <v>12429784.492273971</v>
      </c>
      <c r="P260">
        <f>'C-MDP in China'!H261</f>
        <v>1578582.6305187943</v>
      </c>
      <c r="Q260">
        <f>'C-MDP in China'!I261</f>
        <v>1362393.1645281722</v>
      </c>
      <c r="R260">
        <f>'C-MDP in China'!J261</f>
        <v>745787.06953643821</v>
      </c>
      <c r="S260">
        <f>'C-MDP in China'!K261</f>
        <v>745787.06953643821</v>
      </c>
      <c r="T260">
        <f>'C-MDP in China'!L261</f>
        <v>532705.04966888449</v>
      </c>
      <c r="U260">
        <f>'C-MDP in China'!M261</f>
        <v>372893.53476821911</v>
      </c>
      <c r="V260">
        <f>'C-MDP in China'!N261</f>
        <v>563065.5437900438</v>
      </c>
      <c r="W260">
        <f>'C-MDP in China'!P261</f>
        <v>935959.0785582629</v>
      </c>
      <c r="X260">
        <f>'C-MDP in China'!Q261</f>
        <v>-80427.051303924061</v>
      </c>
      <c r="Y260">
        <f>'C-MDP in China'!S261</f>
        <v>-9.4008229665041063E-2</v>
      </c>
      <c r="Z260">
        <f>'C-MDP in China'!T261</f>
        <v>8837576.7740067933</v>
      </c>
      <c r="AA260">
        <f>'C-MDP in China'!U261</f>
        <v>1045704.0362761635</v>
      </c>
      <c r="AB260">
        <f>'C-MDP in China'!V261</f>
        <v>8.4513174544856096</v>
      </c>
    </row>
    <row r="261" spans="1:28">
      <c r="A261" s="15">
        <v>42773</v>
      </c>
      <c r="B261">
        <v>3.113197005</v>
      </c>
      <c r="C261" s="153">
        <f t="shared" si="6"/>
        <v>2.6018917552928098</v>
      </c>
      <c r="D261" s="123">
        <f>年份汇总!$D$5</f>
        <v>0.83576199999999989</v>
      </c>
      <c r="E261" s="144">
        <f t="shared" si="7"/>
        <v>2.2575721665398101</v>
      </c>
      <c r="F261" s="123">
        <f>VLOOKUP(D261,年份汇总!$D$4:$I$9,6,0)</f>
        <v>0.72516199999999997</v>
      </c>
      <c r="G261">
        <f>VLOOKUP(A261,[1]Sheet1!$A$1:$F$2193,6)</f>
        <v>0.63217099643841701</v>
      </c>
      <c r="H261">
        <f>'C-MDP in China'!C262</f>
        <v>800808.84378802171</v>
      </c>
      <c r="I261">
        <f>'C-MDP in China'!D262</f>
        <v>3.113197005</v>
      </c>
      <c r="J261">
        <f>'C-MDP in China'!E262</f>
        <v>3113197.0049999999</v>
      </c>
      <c r="K261">
        <v>1.2</v>
      </c>
      <c r="L261">
        <v>7.3</v>
      </c>
      <c r="M261">
        <f t="shared" si="8"/>
        <v>0.16438356164383561</v>
      </c>
      <c r="N261">
        <f>'C-MDP in China'!F262</f>
        <v>426465.3431506849</v>
      </c>
      <c r="O261">
        <f>'C-MDP in China'!G262</f>
        <v>12282201.882739725</v>
      </c>
      <c r="P261">
        <f>'C-MDP in China'!H262</f>
        <v>1559839.6391079451</v>
      </c>
      <c r="Q261">
        <f>'C-MDP in China'!I262</f>
        <v>1346217.0563617221</v>
      </c>
      <c r="R261">
        <f>'C-MDP in China'!J262</f>
        <v>736932.11296438344</v>
      </c>
      <c r="S261">
        <f>'C-MDP in China'!K262</f>
        <v>736932.11296438344</v>
      </c>
      <c r="T261">
        <f>'C-MDP in China'!L262</f>
        <v>526380.08068884537</v>
      </c>
      <c r="U261">
        <f>'C-MDP in China'!M262</f>
        <v>368466.05648219172</v>
      </c>
      <c r="V261">
        <f>'C-MDP in China'!N262</f>
        <v>556380.09543468338</v>
      </c>
      <c r="W261">
        <f>'C-MDP in China'!P262</f>
        <v>924846.15191687504</v>
      </c>
      <c r="X261">
        <f>'C-MDP in China'!Q262</f>
        <v>-124037.30812885333</v>
      </c>
      <c r="Y261">
        <f>'C-MDP in China'!S262</f>
        <v>-0.15489003285993511</v>
      </c>
      <c r="Z261">
        <f>'C-MDP in China'!T262</f>
        <v>8732645.538627943</v>
      </c>
      <c r="AA261">
        <f>'C-MDP in China'!U262</f>
        <v>988722.88274051342</v>
      </c>
      <c r="AB261">
        <f>'C-MDP in China'!V262</f>
        <v>8.8322478331067344</v>
      </c>
    </row>
    <row r="262" spans="1:28">
      <c r="A262" s="15">
        <v>42776</v>
      </c>
      <c r="B262">
        <v>3.0304984579999998</v>
      </c>
      <c r="C262" s="153">
        <f t="shared" si="6"/>
        <v>2.5327754522549957</v>
      </c>
      <c r="D262" s="123">
        <f>年份汇总!$D$5</f>
        <v>0.83576199999999989</v>
      </c>
      <c r="E262" s="144">
        <f t="shared" si="7"/>
        <v>2.1976023228001957</v>
      </c>
      <c r="F262" s="123">
        <f>VLOOKUP(D262,年份汇总!$D$4:$I$9,6,0)</f>
        <v>0.72516199999999997</v>
      </c>
      <c r="G262">
        <f>VLOOKUP(A262,[1]Sheet1!$A$1:$F$2193,6)</f>
        <v>0.588880669947491</v>
      </c>
      <c r="H262">
        <f>'C-MDP in China'!C263</f>
        <v>726154.53842808236</v>
      </c>
      <c r="I262">
        <f>'C-MDP in China'!D263</f>
        <v>3.0304984579999998</v>
      </c>
      <c r="J262">
        <f>'C-MDP in China'!E263</f>
        <v>3030498.4579999996</v>
      </c>
      <c r="K262">
        <v>1.2</v>
      </c>
      <c r="L262">
        <v>7.3</v>
      </c>
      <c r="M262">
        <f t="shared" si="8"/>
        <v>0.16438356164383561</v>
      </c>
      <c r="N262">
        <f>'C-MDP in China'!F263</f>
        <v>415136.77506849309</v>
      </c>
      <c r="O262">
        <f>'C-MDP in China'!G263</f>
        <v>11955939.1219726</v>
      </c>
      <c r="P262">
        <f>'C-MDP in China'!H263</f>
        <v>1518404.2684905203</v>
      </c>
      <c r="Q262">
        <f>'C-MDP in China'!I263</f>
        <v>1310456.3273333539</v>
      </c>
      <c r="R262">
        <f>'C-MDP in China'!J263</f>
        <v>717356.34731835593</v>
      </c>
      <c r="S262">
        <f>'C-MDP in China'!K263</f>
        <v>717356.34731835593</v>
      </c>
      <c r="T262">
        <f>'C-MDP in China'!L263</f>
        <v>512397.39094168285</v>
      </c>
      <c r="U262">
        <f>'C-MDP in China'!M263</f>
        <v>358678.17365917796</v>
      </c>
      <c r="V262">
        <f>'C-MDP in China'!N263</f>
        <v>541600.48932614876</v>
      </c>
      <c r="W262">
        <f>'C-MDP in China'!P263</f>
        <v>900278.66298532672</v>
      </c>
      <c r="X262">
        <f>'C-MDP in China'!Q263</f>
        <v>-174124.12455724436</v>
      </c>
      <c r="Y262">
        <f>'C-MDP in China'!S263</f>
        <v>-0.23978934970808483</v>
      </c>
      <c r="Z262">
        <f>'C-MDP in China'!T263</f>
        <v>8500672.715722518</v>
      </c>
      <c r="AA262">
        <f>'C-MDP in China'!U263</f>
        <v>909076.85409505316</v>
      </c>
      <c r="AB262">
        <f>'C-MDP in China'!V263</f>
        <v>9.350884556602832</v>
      </c>
    </row>
    <row r="263" spans="1:28">
      <c r="A263" s="15">
        <v>42779</v>
      </c>
      <c r="B263">
        <v>3.1089575109999998</v>
      </c>
      <c r="C263" s="153">
        <f t="shared" si="6"/>
        <v>2.5983485473083814</v>
      </c>
      <c r="D263" s="123">
        <f>年份汇总!$D$5</f>
        <v>0.83576199999999989</v>
      </c>
      <c r="E263" s="144">
        <f t="shared" si="7"/>
        <v>2.2544978465917818</v>
      </c>
      <c r="F263" s="123">
        <f>VLOOKUP(D263,年份汇总!$D$4:$I$9,6,0)</f>
        <v>0.72516199999999997</v>
      </c>
      <c r="G263">
        <f>VLOOKUP(A263,[1]Sheet1!$A$1:$F$2193,6)</f>
        <v>0.590054059369438</v>
      </c>
      <c r="H263">
        <f>'C-MDP in China'!C264</f>
        <v>746438.9256074928</v>
      </c>
      <c r="I263">
        <f>'C-MDP in China'!D264</f>
        <v>3.1089575109999998</v>
      </c>
      <c r="J263">
        <f>'C-MDP in China'!E264</f>
        <v>3108957.5109999999</v>
      </c>
      <c r="K263">
        <v>1.2</v>
      </c>
      <c r="L263">
        <v>7.3</v>
      </c>
      <c r="M263">
        <f t="shared" si="8"/>
        <v>0.16438356164383561</v>
      </c>
      <c r="N263">
        <f>'C-MDP in China'!F264</f>
        <v>425884.59054794523</v>
      </c>
      <c r="O263">
        <f>'C-MDP in China'!G264</f>
        <v>12265476.207780823</v>
      </c>
      <c r="P263">
        <f>'C-MDP in China'!H264</f>
        <v>1557715.4783881647</v>
      </c>
      <c r="Q263">
        <f>'C-MDP in China'!I264</f>
        <v>1344383.8029171196</v>
      </c>
      <c r="R263">
        <f>'C-MDP in China'!J264</f>
        <v>735928.57246684935</v>
      </c>
      <c r="S263">
        <f>'C-MDP in China'!K264</f>
        <v>735928.57246684935</v>
      </c>
      <c r="T263">
        <f>'C-MDP in China'!L264</f>
        <v>525663.26604774955</v>
      </c>
      <c r="U263">
        <f>'C-MDP in China'!M264</f>
        <v>367964.28623342467</v>
      </c>
      <c r="V263">
        <f>'C-MDP in China'!N264</f>
        <v>555622.42732934805</v>
      </c>
      <c r="W263">
        <f>'C-MDP in China'!P264</f>
        <v>923586.71356277273</v>
      </c>
      <c r="X263">
        <f>'C-MDP in China'!Q264</f>
        <v>-177147.78795527993</v>
      </c>
      <c r="Y263">
        <f>'C-MDP in China'!S264</f>
        <v>-0.23732388796726722</v>
      </c>
      <c r="Z263">
        <f>'C-MDP in China'!T264</f>
        <v>8720753.5837321654</v>
      </c>
      <c r="AA263">
        <f>'C-MDP in China'!U264</f>
        <v>934097.06670341617</v>
      </c>
      <c r="AB263">
        <f>'C-MDP in China'!V264</f>
        <v>9.3360250177309236</v>
      </c>
    </row>
    <row r="264" spans="1:28">
      <c r="A264" s="15">
        <v>42782</v>
      </c>
      <c r="B264">
        <v>3.2228826659999998</v>
      </c>
      <c r="C264" s="153">
        <f t="shared" si="6"/>
        <v>2.6935628627014916</v>
      </c>
      <c r="D264" s="123">
        <f>年份汇总!$D$5</f>
        <v>0.83576199999999989</v>
      </c>
      <c r="E264" s="144">
        <f t="shared" si="7"/>
        <v>2.3371120398418919</v>
      </c>
      <c r="F264" s="123">
        <f>VLOOKUP(D264,年份汇总!$D$4:$I$9,6,0)</f>
        <v>0.72516199999999997</v>
      </c>
      <c r="G264">
        <f>VLOOKUP(A264,[1]Sheet1!$A$1:$F$2193,6)</f>
        <v>0.61197321202307098</v>
      </c>
      <c r="H264">
        <f>'C-MDP in China'!C265</f>
        <v>802536.13604808913</v>
      </c>
      <c r="I264">
        <f>'C-MDP in China'!D265</f>
        <v>3.2228826659999998</v>
      </c>
      <c r="J264">
        <f>'C-MDP in China'!E265</f>
        <v>3222882.6659999997</v>
      </c>
      <c r="K264">
        <v>1.2</v>
      </c>
      <c r="L264">
        <v>7.3</v>
      </c>
      <c r="M264">
        <f t="shared" si="8"/>
        <v>0.16438356164383561</v>
      </c>
      <c r="N264">
        <f>'C-MDP in China'!F265</f>
        <v>441490.77616438351</v>
      </c>
      <c r="O264">
        <f>'C-MDP in China'!G265</f>
        <v>12714934.353534244</v>
      </c>
      <c r="P264">
        <f>'C-MDP in China'!H265</f>
        <v>1614796.662898849</v>
      </c>
      <c r="Q264">
        <f>'C-MDP in China'!I265</f>
        <v>1393647.6261070212</v>
      </c>
      <c r="R264">
        <f>'C-MDP in China'!J265</f>
        <v>762896.06121205457</v>
      </c>
      <c r="S264">
        <f>'C-MDP in China'!K265</f>
        <v>762896.06121205457</v>
      </c>
      <c r="T264">
        <f>'C-MDP in China'!L265</f>
        <v>544925.75800861046</v>
      </c>
      <c r="U264">
        <f>'C-MDP in China'!M265</f>
        <v>381448.03060602729</v>
      </c>
      <c r="V264">
        <f>'C-MDP in China'!N265</f>
        <v>575982.74776827591</v>
      </c>
      <c r="W264">
        <f>'C-MDP in China'!P265</f>
        <v>957430.77837430313</v>
      </c>
      <c r="X264">
        <f>'C-MDP in China'!Q265</f>
        <v>-154894.642326214</v>
      </c>
      <c r="Y264">
        <f>'C-MDP in China'!S265</f>
        <v>-0.19300643967131281</v>
      </c>
      <c r="Z264">
        <f>'C-MDP in China'!T265</f>
        <v>9040318.3253628463</v>
      </c>
      <c r="AA264">
        <f>'C-MDP in China'!U265</f>
        <v>997070.85321033781</v>
      </c>
      <c r="AB264">
        <f>'C-MDP in China'!V265</f>
        <v>9.0668765376654115</v>
      </c>
    </row>
    <row r="265" spans="1:28">
      <c r="A265" s="15">
        <v>42785</v>
      </c>
      <c r="B265">
        <v>3.1599240279999998</v>
      </c>
      <c r="C265" s="153">
        <f t="shared" si="6"/>
        <v>2.6409444254893355</v>
      </c>
      <c r="D265" s="123">
        <f>年份汇总!$D$5</f>
        <v>0.83576199999999989</v>
      </c>
      <c r="E265" s="144">
        <f t="shared" si="7"/>
        <v>2.2914568279925356</v>
      </c>
      <c r="F265" s="123">
        <f>VLOOKUP(D265,年份汇总!$D$4:$I$9,6,0)</f>
        <v>0.72516199999999997</v>
      </c>
      <c r="G265">
        <f>VLOOKUP(A265,[1]Sheet1!$A$1:$F$2193,6)</f>
        <v>0.59779119901854905</v>
      </c>
      <c r="H265">
        <f>'C-MDP in China'!C266</f>
        <v>768623.83533944609</v>
      </c>
      <c r="I265">
        <f>'C-MDP in China'!D266</f>
        <v>3.1599240279999998</v>
      </c>
      <c r="J265">
        <f>'C-MDP in China'!E266</f>
        <v>3159924.0279999999</v>
      </c>
      <c r="K265">
        <v>1.2</v>
      </c>
      <c r="L265">
        <v>7.3</v>
      </c>
      <c r="M265">
        <f t="shared" si="8"/>
        <v>0.16438356164383561</v>
      </c>
      <c r="N265">
        <f>'C-MDP in China'!F266</f>
        <v>432866.30520547944</v>
      </c>
      <c r="O265">
        <f>'C-MDP in China'!G266</f>
        <v>12466549.589917809</v>
      </c>
      <c r="P265">
        <f>'C-MDP in China'!H266</f>
        <v>1583251.7979195616</v>
      </c>
      <c r="Q265">
        <f>'C-MDP in China'!I266</f>
        <v>1366422.8818377771</v>
      </c>
      <c r="R265">
        <f>'C-MDP in China'!J266</f>
        <v>747992.97539506853</v>
      </c>
      <c r="S265">
        <f>'C-MDP in China'!K266</f>
        <v>747992.97539506853</v>
      </c>
      <c r="T265">
        <f>'C-MDP in China'!L266</f>
        <v>534280.69671076327</v>
      </c>
      <c r="U265">
        <f>'C-MDP in China'!M266</f>
        <v>373996.48769753426</v>
      </c>
      <c r="V265">
        <f>'C-MDP in China'!N266</f>
        <v>564730.99178797053</v>
      </c>
      <c r="W265">
        <f>'C-MDP in China'!P266</f>
        <v>938727.47948550479</v>
      </c>
      <c r="X265">
        <f>'C-MDP in China'!Q266</f>
        <v>-170103.64414605871</v>
      </c>
      <c r="Y265">
        <f>'C-MDP in China'!S266</f>
        <v>-0.22130935358117812</v>
      </c>
      <c r="Z265">
        <f>'C-MDP in China'!T266</f>
        <v>8863716.7584315613</v>
      </c>
      <c r="AA265">
        <f>'C-MDP in China'!U266</f>
        <v>959358.33942988236</v>
      </c>
      <c r="AB265">
        <f>'C-MDP in China'!V266</f>
        <v>9.2392137474918918</v>
      </c>
    </row>
    <row r="266" spans="1:28">
      <c r="A266" s="15">
        <v>42788</v>
      </c>
      <c r="B266">
        <v>3.1902964090000001</v>
      </c>
      <c r="C266" s="153">
        <f t="shared" si="6"/>
        <v>2.6663285073786578</v>
      </c>
      <c r="D266" s="123">
        <f>年份汇总!$D$5</f>
        <v>0.83576199999999989</v>
      </c>
      <c r="E266" s="144">
        <f t="shared" si="7"/>
        <v>2.3134817245432582</v>
      </c>
      <c r="F266" s="123">
        <f>VLOOKUP(D266,年份汇总!$D$4:$I$9,6,0)</f>
        <v>0.72516199999999997</v>
      </c>
      <c r="G266">
        <f>VLOOKUP(A266,[1]Sheet1!$A$1:$F$2193,6)</f>
        <v>0.63747964674175905</v>
      </c>
      <c r="H266">
        <f>'C-MDP in China'!C267</f>
        <v>827532.47941622371</v>
      </c>
      <c r="I266">
        <f>'C-MDP in China'!D267</f>
        <v>3.1902964090000001</v>
      </c>
      <c r="J266">
        <f>'C-MDP in China'!E267</f>
        <v>3190296.409</v>
      </c>
      <c r="K266">
        <v>1.2</v>
      </c>
      <c r="L266">
        <v>7.3</v>
      </c>
      <c r="M266">
        <f t="shared" si="8"/>
        <v>0.16438356164383561</v>
      </c>
      <c r="N266">
        <f>'C-MDP in China'!F267</f>
        <v>437026.90534246579</v>
      </c>
      <c r="O266">
        <f>'C-MDP in China'!G267</f>
        <v>12586374.873863015</v>
      </c>
      <c r="P266">
        <f>'C-MDP in China'!H267</f>
        <v>1598469.6089806031</v>
      </c>
      <c r="Q266">
        <f>'C-MDP in China'!I267</f>
        <v>1379556.588853057</v>
      </c>
      <c r="R266">
        <f>'C-MDP in China'!J267</f>
        <v>755182.49243178091</v>
      </c>
      <c r="S266">
        <f>'C-MDP in China'!K267</f>
        <v>755182.49243178091</v>
      </c>
      <c r="T266">
        <f>'C-MDP in China'!L267</f>
        <v>539416.06602270063</v>
      </c>
      <c r="U266">
        <f>'C-MDP in China'!M267</f>
        <v>377591.24621589045</v>
      </c>
      <c r="V266">
        <f>'C-MDP in China'!N267</f>
        <v>570159.04154268198</v>
      </c>
      <c r="W266">
        <f>'C-MDP in China'!P267</f>
        <v>947750.28775857249</v>
      </c>
      <c r="X266">
        <f>'C-MDP in China'!Q267</f>
        <v>-120217.80834234878</v>
      </c>
      <c r="Y266">
        <f>'C-MDP in China'!S267</f>
        <v>-0.14527261628106186</v>
      </c>
      <c r="Z266">
        <f>'C-MDP in China'!T267</f>
        <v>8948912.5353166033</v>
      </c>
      <c r="AA266">
        <f>'C-MDP in China'!U267</f>
        <v>1020100.2747430152</v>
      </c>
      <c r="AB266">
        <f>'C-MDP in China'!V267</f>
        <v>8.772581242144085</v>
      </c>
    </row>
    <row r="267" spans="1:28">
      <c r="A267" s="15">
        <v>42791</v>
      </c>
      <c r="B267">
        <v>3.147790987</v>
      </c>
      <c r="C267" s="153">
        <f t="shared" si="6"/>
        <v>2.6308040908770938</v>
      </c>
      <c r="D267" s="123">
        <f>年份汇总!$D$5</f>
        <v>0.83576199999999989</v>
      </c>
      <c r="E267" s="144">
        <f t="shared" si="7"/>
        <v>2.2826584077148939</v>
      </c>
      <c r="F267" s="123">
        <f>VLOOKUP(D267,年份汇总!$D$4:$I$9,6,0)</f>
        <v>0.72516199999999997</v>
      </c>
      <c r="G267">
        <f>VLOOKUP(A267,[1]Sheet1!$A$1:$F$2193,6)</f>
        <v>0.65254037722749703</v>
      </c>
      <c r="H267">
        <f>'C-MDP in China'!C268</f>
        <v>835797.30619094113</v>
      </c>
      <c r="I267">
        <f>'C-MDP in China'!D268</f>
        <v>3.147790987</v>
      </c>
      <c r="J267">
        <f>'C-MDP in China'!E268</f>
        <v>3147790.9870000002</v>
      </c>
      <c r="K267">
        <v>1.2</v>
      </c>
      <c r="L267">
        <v>7.3</v>
      </c>
      <c r="M267">
        <f t="shared" si="8"/>
        <v>0.16438356164383561</v>
      </c>
      <c r="N267">
        <f>'C-MDP in China'!F268</f>
        <v>431204.24479452061</v>
      </c>
      <c r="O267">
        <f>'C-MDP in China'!G268</f>
        <v>12418682.250082193</v>
      </c>
      <c r="P267">
        <f>'C-MDP in China'!H268</f>
        <v>1577172.6457604386</v>
      </c>
      <c r="Q267">
        <f>'C-MDP in China'!I268</f>
        <v>1361176.2794822233</v>
      </c>
      <c r="R267">
        <f>'C-MDP in China'!J268</f>
        <v>745120.93500493153</v>
      </c>
      <c r="S267">
        <f>'C-MDP in China'!K268</f>
        <v>745120.93500493153</v>
      </c>
      <c r="T267">
        <f>'C-MDP in China'!L268</f>
        <v>532229.23928923684</v>
      </c>
      <c r="U267">
        <f>'C-MDP in China'!M268</f>
        <v>372560.46750246576</v>
      </c>
      <c r="V267">
        <f>'C-MDP in China'!N268</f>
        <v>562562.61551796552</v>
      </c>
      <c r="W267">
        <f>'C-MDP in China'!P268</f>
        <v>935123.08302043122</v>
      </c>
      <c r="X267">
        <f>'C-MDP in China'!Q268</f>
        <v>-99325.776829490089</v>
      </c>
      <c r="Y267">
        <f>'C-MDP in China'!S268</f>
        <v>-0.11883955128086848</v>
      </c>
      <c r="Z267">
        <f>'C-MDP in China'!T268</f>
        <v>8829683.0798084382</v>
      </c>
      <c r="AA267">
        <f>'C-MDP in China'!U268</f>
        <v>1025799.4542064409</v>
      </c>
      <c r="AB267">
        <f>'C-MDP in China'!V268</f>
        <v>8.6076114035750653</v>
      </c>
    </row>
    <row r="268" spans="1:28">
      <c r="A268" s="15">
        <v>42794</v>
      </c>
      <c r="B268">
        <v>3.3993797909999999</v>
      </c>
      <c r="C268" s="153">
        <f t="shared" si="6"/>
        <v>2.8410724528857414</v>
      </c>
      <c r="D268" s="123">
        <f>年份汇总!$D$5</f>
        <v>0.83576199999999989</v>
      </c>
      <c r="E268" s="144">
        <f t="shared" si="7"/>
        <v>2.4651010480011419</v>
      </c>
      <c r="F268" s="123">
        <f>VLOOKUP(D268,年份汇总!$D$4:$I$9,6,0)</f>
        <v>0.72516199999999997</v>
      </c>
      <c r="G268">
        <f>VLOOKUP(A268,[1]Sheet1!$A$1:$F$2193,6)</f>
        <v>0.67315189966877298</v>
      </c>
      <c r="H268">
        <f>'C-MDP in China'!C269</f>
        <v>931108.84845456481</v>
      </c>
      <c r="I268">
        <f>'C-MDP in China'!D269</f>
        <v>3.3993797909999999</v>
      </c>
      <c r="J268">
        <f>'C-MDP in China'!E269</f>
        <v>3399379.7909999997</v>
      </c>
      <c r="K268">
        <v>1.2</v>
      </c>
      <c r="L268">
        <v>7.3</v>
      </c>
      <c r="M268">
        <f t="shared" si="8"/>
        <v>0.16438356164383561</v>
      </c>
      <c r="N268">
        <f>'C-MDP in China'!F269</f>
        <v>465668.46452054795</v>
      </c>
      <c r="O268">
        <f>'C-MDP in China'!G269</f>
        <v>13411251.778191779</v>
      </c>
      <c r="P268">
        <f>'C-MDP in China'!H269</f>
        <v>1703228.9758303559</v>
      </c>
      <c r="Q268">
        <f>'C-MDP in China'!I269</f>
        <v>1469968.9895453774</v>
      </c>
      <c r="R268">
        <f>'C-MDP in China'!J269</f>
        <v>804675.10669150669</v>
      </c>
      <c r="S268">
        <f>'C-MDP in China'!K269</f>
        <v>804675.10669150669</v>
      </c>
      <c r="T268">
        <f>'C-MDP in China'!L269</f>
        <v>574767.93335107621</v>
      </c>
      <c r="U268">
        <f>'C-MDP in China'!M269</f>
        <v>402337.55334575335</v>
      </c>
      <c r="V268">
        <f>'C-MDP in China'!N269</f>
        <v>607525.7201833633</v>
      </c>
      <c r="W268">
        <f>'C-MDP in China'!P269</f>
        <v>1009863.2735291166</v>
      </c>
      <c r="X268">
        <f>'C-MDP in China'!Q269</f>
        <v>-78754.425074551837</v>
      </c>
      <c r="Y268">
        <f>'C-MDP in China'!S269</f>
        <v>-8.4581330319507542E-2</v>
      </c>
      <c r="Z268">
        <f>'C-MDP in China'!T269</f>
        <v>9535400.0142943542</v>
      </c>
      <c r="AA268">
        <f>'C-MDP in China'!U269</f>
        <v>1136297.0152921746</v>
      </c>
      <c r="AB268">
        <f>'C-MDP in China'!V269</f>
        <v>8.391643985655044</v>
      </c>
    </row>
    <row r="269" spans="1:28">
      <c r="A269" s="15">
        <v>42797</v>
      </c>
      <c r="B269">
        <v>3.449462735</v>
      </c>
      <c r="C269" s="153">
        <f t="shared" si="6"/>
        <v>2.8829298743290694</v>
      </c>
      <c r="D269" s="123">
        <f>年份汇总!$D$5</f>
        <v>0.83576199999999989</v>
      </c>
      <c r="E269" s="144">
        <f t="shared" si="7"/>
        <v>2.5014192958380699</v>
      </c>
      <c r="F269" s="123">
        <f>VLOOKUP(D269,年份汇总!$D$4:$I$9,6,0)</f>
        <v>0.72516199999999997</v>
      </c>
      <c r="G269">
        <f>VLOOKUP(A269,[1]Sheet1!$A$1:$F$2193,6)</f>
        <v>0.72735911977312095</v>
      </c>
      <c r="H269">
        <f>'C-MDP in China'!C270</f>
        <v>1042990.5428522434</v>
      </c>
      <c r="I269">
        <f>'C-MDP in China'!D270</f>
        <v>3.449462735</v>
      </c>
      <c r="J269">
        <f>'C-MDP in China'!E270</f>
        <v>3449462.7349999999</v>
      </c>
      <c r="K269">
        <v>1.2</v>
      </c>
      <c r="L269">
        <v>7.3</v>
      </c>
      <c r="M269">
        <f t="shared" si="8"/>
        <v>0.16438356164383561</v>
      </c>
      <c r="N269">
        <f>'C-MDP in China'!F270</f>
        <v>472529.1417808219</v>
      </c>
      <c r="O269">
        <f>'C-MDP in China'!G270</f>
        <v>13608839.28328767</v>
      </c>
      <c r="P269">
        <f>'C-MDP in China'!H270</f>
        <v>1728322.5889775341</v>
      </c>
      <c r="Q269">
        <f>'C-MDP in China'!I270</f>
        <v>1491625.9914432094</v>
      </c>
      <c r="R269">
        <f>'C-MDP in China'!J270</f>
        <v>816530.35699726024</v>
      </c>
      <c r="S269">
        <f>'C-MDP in China'!K270</f>
        <v>816530.35699726024</v>
      </c>
      <c r="T269">
        <f>'C-MDP in China'!L270</f>
        <v>583235.96928375727</v>
      </c>
      <c r="U269">
        <f>'C-MDP in China'!M270</f>
        <v>408265.17849863012</v>
      </c>
      <c r="V269">
        <f>'C-MDP in China'!N270</f>
        <v>616476.37544790853</v>
      </c>
      <c r="W269">
        <f>'C-MDP in China'!P270</f>
        <v>1024741.5539465386</v>
      </c>
      <c r="X269">
        <f>'C-MDP in China'!Q270</f>
        <v>18248.988905704813</v>
      </c>
      <c r="Y269">
        <f>'C-MDP in China'!S270</f>
        <v>1.7496792306284679E-2</v>
      </c>
      <c r="Z269">
        <f>'C-MDP in China'!T270</f>
        <v>9675884.7304175328</v>
      </c>
      <c r="AA269">
        <f>'C-MDP in China'!U270</f>
        <v>1251201.7398015219</v>
      </c>
      <c r="AB269">
        <f>'C-MDP in China'!V270</f>
        <v>7.7332730786902664</v>
      </c>
    </row>
    <row r="270" spans="1:28">
      <c r="A270" s="15">
        <v>42800</v>
      </c>
      <c r="B270">
        <v>3.3615822139999998</v>
      </c>
      <c r="C270" s="153">
        <f t="shared" si="6"/>
        <v>2.8094826743370676</v>
      </c>
      <c r="D270" s="123">
        <f>年份汇总!$D$5</f>
        <v>0.83576199999999989</v>
      </c>
      <c r="E270" s="144">
        <f t="shared" si="7"/>
        <v>2.4376916814686678</v>
      </c>
      <c r="F270" s="123">
        <f>VLOOKUP(D270,年份汇总!$D$4:$I$9,6,0)</f>
        <v>0.72516199999999997</v>
      </c>
      <c r="G270">
        <f>VLOOKUP(A270,[1]Sheet1!$A$1:$F$2193,6)</f>
        <v>0.69462547540410602</v>
      </c>
      <c r="H270">
        <f>'C-MDP in China'!C271</f>
        <v>970676.39550699783</v>
      </c>
      <c r="I270">
        <f>'C-MDP in China'!D271</f>
        <v>3.3615822139999998</v>
      </c>
      <c r="J270">
        <f>'C-MDP in China'!E271</f>
        <v>3361582.2139999997</v>
      </c>
      <c r="K270">
        <v>1.2</v>
      </c>
      <c r="L270">
        <v>7.3</v>
      </c>
      <c r="M270">
        <f t="shared" si="8"/>
        <v>0.16438356164383561</v>
      </c>
      <c r="N270">
        <f>'C-MDP in China'!F271</f>
        <v>460490.71424657531</v>
      </c>
      <c r="O270">
        <f>'C-MDP in China'!G271</f>
        <v>13262132.570301369</v>
      </c>
      <c r="P270">
        <f>'C-MDP in China'!H271</f>
        <v>1684290.8364282739</v>
      </c>
      <c r="Q270">
        <f>'C-MDP in China'!I271</f>
        <v>1453624.4592233894</v>
      </c>
      <c r="R270">
        <f>'C-MDP in China'!J271</f>
        <v>795727.95421808213</v>
      </c>
      <c r="S270">
        <f>'C-MDP in China'!K271</f>
        <v>795727.95421808213</v>
      </c>
      <c r="T270">
        <f>'C-MDP in China'!L271</f>
        <v>568377.110155773</v>
      </c>
      <c r="U270">
        <f>'C-MDP in China'!M271</f>
        <v>397863.97710904106</v>
      </c>
      <c r="V270">
        <f>'C-MDP in China'!N271</f>
        <v>600770.6643790938</v>
      </c>
      <c r="W270">
        <f>'C-MDP in China'!P271</f>
        <v>998634.64148813486</v>
      </c>
      <c r="X270">
        <f>'C-MDP in China'!Q271</f>
        <v>-27958.245981137035</v>
      </c>
      <c r="Y270">
        <f>'C-MDP in China'!S271</f>
        <v>-2.8802849343559089E-2</v>
      </c>
      <c r="Z270">
        <f>'C-MDP in China'!T271</f>
        <v>9429376.2574842721</v>
      </c>
      <c r="AA270">
        <f>'C-MDP in China'!U271</f>
        <v>1173583.0827770506</v>
      </c>
      <c r="AB270">
        <f>'C-MDP in China'!V271</f>
        <v>8.0346899984034632</v>
      </c>
    </row>
    <row r="271" spans="1:28">
      <c r="A271" s="15">
        <v>42803</v>
      </c>
      <c r="B271">
        <v>3.3210300149999998</v>
      </c>
      <c r="C271" s="153">
        <f t="shared" si="6"/>
        <v>2.7755906873964293</v>
      </c>
      <c r="D271" s="123">
        <f>年份汇总!$D$5</f>
        <v>0.83576199999999989</v>
      </c>
      <c r="E271" s="144">
        <f t="shared" si="7"/>
        <v>2.4082847677374297</v>
      </c>
      <c r="F271" s="123">
        <f>VLOOKUP(D271,年份汇总!$D$4:$I$9,6,0)</f>
        <v>0.72516199999999997</v>
      </c>
      <c r="G271">
        <f>VLOOKUP(A271,[1]Sheet1!$A$1:$F$2193,6)</f>
        <v>0.64859834484025902</v>
      </c>
      <c r="H271">
        <f>'C-MDP in China'!C272</f>
        <v>895423.8571205613</v>
      </c>
      <c r="I271">
        <f>'C-MDP in China'!D272</f>
        <v>3.3210300149999998</v>
      </c>
      <c r="J271">
        <f>'C-MDP in China'!E272</f>
        <v>3321030.0149999997</v>
      </c>
      <c r="K271">
        <v>1.2</v>
      </c>
      <c r="L271">
        <v>7.3</v>
      </c>
      <c r="M271">
        <f t="shared" si="8"/>
        <v>0.16438356164383561</v>
      </c>
      <c r="N271">
        <f>'C-MDP in China'!F272</f>
        <v>454935.61849315063</v>
      </c>
      <c r="O271">
        <f>'C-MDP in China'!G272</f>
        <v>13102145.812602736</v>
      </c>
      <c r="P271">
        <f>'C-MDP in China'!H272</f>
        <v>1663972.5182005474</v>
      </c>
      <c r="Q271">
        <f>'C-MDP in China'!I272</f>
        <v>1436088.7678170642</v>
      </c>
      <c r="R271">
        <f>'C-MDP in China'!J272</f>
        <v>786128.7487561641</v>
      </c>
      <c r="S271">
        <f>'C-MDP in China'!K272</f>
        <v>786128.7487561641</v>
      </c>
      <c r="T271">
        <f>'C-MDP in China'!L272</f>
        <v>561520.53482583154</v>
      </c>
      <c r="U271">
        <f>'C-MDP in China'!M272</f>
        <v>393064.37437808205</v>
      </c>
      <c r="V271">
        <f>'C-MDP in China'!N272</f>
        <v>593523.31179797871</v>
      </c>
      <c r="W271">
        <f>'C-MDP in China'!P272</f>
        <v>986587.6861760607</v>
      </c>
      <c r="X271">
        <f>'C-MDP in China'!Q272</f>
        <v>-91163.829055499402</v>
      </c>
      <c r="Y271">
        <f>'C-MDP in China'!S272</f>
        <v>-0.10181081097018946</v>
      </c>
      <c r="Z271">
        <f>'C-MDP in China'!T272</f>
        <v>9315625.6727605443</v>
      </c>
      <c r="AA271">
        <f>'C-MDP in China'!U272</f>
        <v>1095882.7945404579</v>
      </c>
      <c r="AB271">
        <f>'C-MDP in China'!V272</f>
        <v>8.5005675051837208</v>
      </c>
    </row>
    <row r="272" spans="1:28">
      <c r="A272" s="15">
        <v>42806</v>
      </c>
      <c r="B272">
        <v>3.344125478</v>
      </c>
      <c r="C272" s="153">
        <f t="shared" si="6"/>
        <v>2.7948929977442356</v>
      </c>
      <c r="D272" s="123">
        <f>年份汇总!$D$5</f>
        <v>0.83576199999999989</v>
      </c>
      <c r="E272" s="144">
        <f t="shared" si="7"/>
        <v>2.4250327198774357</v>
      </c>
      <c r="F272" s="123">
        <f>VLOOKUP(D272,年份汇总!$D$4:$I$9,6,0)</f>
        <v>0.72516199999999997</v>
      </c>
      <c r="G272">
        <f>VLOOKUP(A272,[1]Sheet1!$A$1:$F$2193,6)</f>
        <v>0.66654750685407105</v>
      </c>
      <c r="H272">
        <f>'C-MDP in China'!C273</f>
        <v>926602.99043673021</v>
      </c>
      <c r="I272">
        <f>'C-MDP in China'!D273</f>
        <v>3.344125478</v>
      </c>
      <c r="J272">
        <f>'C-MDP in China'!E273</f>
        <v>3344125.4780000001</v>
      </c>
      <c r="K272">
        <v>1.2</v>
      </c>
      <c r="L272">
        <v>7.3</v>
      </c>
      <c r="M272">
        <f t="shared" si="8"/>
        <v>0.16438356164383561</v>
      </c>
      <c r="N272">
        <f>'C-MDP in China'!F273</f>
        <v>458099.38054794521</v>
      </c>
      <c r="O272">
        <f>'C-MDP in China'!G273</f>
        <v>13193262.159780823</v>
      </c>
      <c r="P272">
        <f>'C-MDP in China'!H273</f>
        <v>1675544.2942921645</v>
      </c>
      <c r="Q272">
        <f>'C-MDP in China'!I273</f>
        <v>1446075.7702988337</v>
      </c>
      <c r="R272">
        <f>'C-MDP in China'!J273</f>
        <v>791595.72958684934</v>
      </c>
      <c r="S272">
        <f>'C-MDP in China'!K273</f>
        <v>791595.72958684934</v>
      </c>
      <c r="T272">
        <f>'C-MDP in China'!L273</f>
        <v>565425.52113346383</v>
      </c>
      <c r="U272">
        <f>'C-MDP in China'!M273</f>
        <v>395797.86479342467</v>
      </c>
      <c r="V272">
        <f>'C-MDP in China'!N273</f>
        <v>597650.85524846078</v>
      </c>
      <c r="W272">
        <f>'C-MDP in China'!P273</f>
        <v>993448.72004188551</v>
      </c>
      <c r="X272">
        <f>'C-MDP in China'!Q273</f>
        <v>-66845.729605155298</v>
      </c>
      <c r="Y272">
        <f>'C-MDP in China'!S273</f>
        <v>-7.2140636599553068E-2</v>
      </c>
      <c r="Z272">
        <f>'C-MDP in China'!T273</f>
        <v>9380409.3956041653</v>
      </c>
      <c r="AA272">
        <f>'C-MDP in China'!U273</f>
        <v>1128455.9808917663</v>
      </c>
      <c r="AB272">
        <f>'C-MDP in China'!V273</f>
        <v>8.3126055020695304</v>
      </c>
    </row>
    <row r="273" spans="1:28">
      <c r="A273" s="15">
        <v>42809</v>
      </c>
      <c r="B273">
        <v>3.4292010770000001</v>
      </c>
      <c r="C273" s="153">
        <f t="shared" si="6"/>
        <v>2.8659959505156736</v>
      </c>
      <c r="D273" s="123">
        <f>年份汇总!$D$5</f>
        <v>0.83576199999999989</v>
      </c>
      <c r="E273" s="144">
        <f t="shared" si="7"/>
        <v>2.4867263113994742</v>
      </c>
      <c r="F273" s="123">
        <f>VLOOKUP(D273,年份汇总!$D$4:$I$9,6,0)</f>
        <v>0.72516199999999997</v>
      </c>
      <c r="G273">
        <f>VLOOKUP(A273,[1]Sheet1!$A$1:$F$2193,6)</f>
        <v>0.68195355257161205</v>
      </c>
      <c r="H273">
        <f>'C-MDP in China'!C274</f>
        <v>972137.6697310172</v>
      </c>
      <c r="I273">
        <f>'C-MDP in China'!D274</f>
        <v>3.4292010770000001</v>
      </c>
      <c r="J273">
        <f>'C-MDP in China'!E274</f>
        <v>3429201.077</v>
      </c>
      <c r="K273">
        <v>1.2</v>
      </c>
      <c r="L273">
        <v>7.3</v>
      </c>
      <c r="M273">
        <f t="shared" si="8"/>
        <v>0.16438356164383561</v>
      </c>
      <c r="N273">
        <f>'C-MDP in China'!F274</f>
        <v>469753.57219178084</v>
      </c>
      <c r="O273">
        <f>'C-MDP in China'!G274</f>
        <v>13528902.879123289</v>
      </c>
      <c r="P273">
        <f>'C-MDP in China'!H274</f>
        <v>1718170.6656486578</v>
      </c>
      <c r="Q273">
        <f>'C-MDP in China'!I274</f>
        <v>1482864.3905724776</v>
      </c>
      <c r="R273">
        <f>'C-MDP in China'!J274</f>
        <v>811734.17274739733</v>
      </c>
      <c r="S273">
        <f>'C-MDP in China'!K274</f>
        <v>811734.17274739733</v>
      </c>
      <c r="T273">
        <f>'C-MDP in China'!L274</f>
        <v>579810.12339099811</v>
      </c>
      <c r="U273">
        <f>'C-MDP in China'!M274</f>
        <v>405867.08637369866</v>
      </c>
      <c r="V273">
        <f>'C-MDP in China'!N274</f>
        <v>612855.28009364754</v>
      </c>
      <c r="W273">
        <f>'C-MDP in China'!P274</f>
        <v>1018722.3664673462</v>
      </c>
      <c r="X273">
        <f>'C-MDP in China'!Q274</f>
        <v>-46584.696736329002</v>
      </c>
      <c r="Y273">
        <f>'C-MDP in China'!S274</f>
        <v>-4.791985557891057E-2</v>
      </c>
      <c r="Z273">
        <f>'C-MDP in China'!T274</f>
        <v>9619049.9470566586</v>
      </c>
      <c r="AA273">
        <f>'C-MDP in China'!U274</f>
        <v>1179125.8634509661</v>
      </c>
      <c r="AB273">
        <f>'C-MDP in China'!V274</f>
        <v>8.1577804755333201</v>
      </c>
    </row>
    <row r="274" spans="1:28">
      <c r="A274" s="15">
        <v>42812</v>
      </c>
      <c r="B274">
        <v>3.4553781849999998</v>
      </c>
      <c r="C274" s="153">
        <f t="shared" si="6"/>
        <v>2.8878737826519694</v>
      </c>
      <c r="D274" s="123">
        <f>年份汇总!$D$5</f>
        <v>0.83576199999999989</v>
      </c>
      <c r="E274" s="144">
        <f t="shared" si="7"/>
        <v>2.5057089553909697</v>
      </c>
      <c r="F274" s="123">
        <f>VLOOKUP(D274,年份汇总!$D$4:$I$9,6,0)</f>
        <v>0.72516199999999997</v>
      </c>
      <c r="G274">
        <f>VLOOKUP(A274,[1]Sheet1!$A$1:$F$2193,6)</f>
        <v>0.51475986764503001</v>
      </c>
      <c r="H274">
        <f>'C-MDP in China'!C275</f>
        <v>739401.44013928331</v>
      </c>
      <c r="I274">
        <f>'C-MDP in China'!D275</f>
        <v>3.4553781849999998</v>
      </c>
      <c r="J274">
        <f>'C-MDP in China'!E275</f>
        <v>3455378.1850000001</v>
      </c>
      <c r="K274">
        <v>1.2</v>
      </c>
      <c r="L274">
        <v>7.3</v>
      </c>
      <c r="M274">
        <f t="shared" si="8"/>
        <v>0.16438356164383561</v>
      </c>
      <c r="N274">
        <f>'C-MDP in China'!F275</f>
        <v>473339.47739726031</v>
      </c>
      <c r="O274">
        <f>'C-MDP in China'!G275</f>
        <v>13632176.949041096</v>
      </c>
      <c r="P274">
        <f>'C-MDP in China'!H275</f>
        <v>1731286.4725282192</v>
      </c>
      <c r="Q274">
        <f>'C-MDP in China'!I275</f>
        <v>1494183.9663073975</v>
      </c>
      <c r="R274">
        <f>'C-MDP in China'!J275</f>
        <v>817930.61694246577</v>
      </c>
      <c r="S274">
        <f>'C-MDP in China'!K275</f>
        <v>817930.61694246577</v>
      </c>
      <c r="T274">
        <f>'C-MDP in China'!L275</f>
        <v>584236.15495890414</v>
      </c>
      <c r="U274">
        <f>'C-MDP in China'!M275</f>
        <v>408965.30847123289</v>
      </c>
      <c r="V274">
        <f>'C-MDP in China'!N275</f>
        <v>617533.56477137678</v>
      </c>
      <c r="W274">
        <f>'C-MDP in China'!P275</f>
        <v>1026498.8732426097</v>
      </c>
      <c r="X274">
        <f>'C-MDP in China'!Q275</f>
        <v>-287097.43310332636</v>
      </c>
      <c r="Y274">
        <f>'C-MDP in China'!S275</f>
        <v>-0.38828357306045408</v>
      </c>
      <c r="Z274">
        <f>'C-MDP in China'!T275</f>
        <v>9692477.8107682187</v>
      </c>
      <c r="AA274">
        <f>'C-MDP in China'!U275</f>
        <v>947969.69643942721</v>
      </c>
      <c r="AB274">
        <f>'C-MDP in China'!V275</f>
        <v>10.224459544617462</v>
      </c>
    </row>
    <row r="275" spans="1:28">
      <c r="A275" s="15">
        <v>42815</v>
      </c>
      <c r="B275">
        <v>3.5615982229999998</v>
      </c>
      <c r="C275" s="153">
        <f t="shared" si="6"/>
        <v>2.9766484540509257</v>
      </c>
      <c r="D275" s="123">
        <f>年份汇总!$D$5</f>
        <v>0.83576199999999989</v>
      </c>
      <c r="E275" s="144">
        <f t="shared" si="7"/>
        <v>2.5827356905871257</v>
      </c>
      <c r="F275" s="123">
        <f>VLOOKUP(D275,年份汇总!$D$4:$I$9,6,0)</f>
        <v>0.72516199999999997</v>
      </c>
      <c r="G275">
        <f>VLOOKUP(A275,[1]Sheet1!$A$1:$F$2193,6)</f>
        <v>0.592315851072028</v>
      </c>
      <c r="H275">
        <f>'C-MDP in China'!C276</f>
        <v>876957.01305048296</v>
      </c>
      <c r="I275">
        <f>'C-MDP in China'!D276</f>
        <v>3.5615982229999998</v>
      </c>
      <c r="J275">
        <f>'C-MDP in China'!E276</f>
        <v>3561598.2229999998</v>
      </c>
      <c r="K275">
        <v>1.2</v>
      </c>
      <c r="L275">
        <v>7.3</v>
      </c>
      <c r="M275">
        <f t="shared" si="8"/>
        <v>0.16438356164383561</v>
      </c>
      <c r="N275">
        <f>'C-MDP in China'!F276</f>
        <v>487890.16753424658</v>
      </c>
      <c r="O275">
        <f>'C-MDP in China'!G276</f>
        <v>14051236.824986301</v>
      </c>
      <c r="P275">
        <f>'C-MDP in China'!H276</f>
        <v>1784507.0767732603</v>
      </c>
      <c r="Q275">
        <f>'C-MDP in China'!I276</f>
        <v>1540115.92199582</v>
      </c>
      <c r="R275">
        <f>'C-MDP in China'!J276</f>
        <v>843074.20949917811</v>
      </c>
      <c r="S275">
        <f>'C-MDP in China'!K276</f>
        <v>843074.20949917811</v>
      </c>
      <c r="T275">
        <f>'C-MDP in China'!L276</f>
        <v>602195.86392798438</v>
      </c>
      <c r="U275">
        <f>'C-MDP in China'!M276</f>
        <v>421537.10474958905</v>
      </c>
      <c r="V275">
        <f>'C-MDP in China'!N276</f>
        <v>636516.85262132611</v>
      </c>
      <c r="W275">
        <f>'C-MDP in China'!P276</f>
        <v>1058053.9573709152</v>
      </c>
      <c r="X275">
        <f>'C-MDP in China'!Q276</f>
        <v>-181096.94432043226</v>
      </c>
      <c r="Y275">
        <f>'C-MDP in China'!S276</f>
        <v>-0.20650606771532509</v>
      </c>
      <c r="Z275">
        <f>'C-MDP in China'!T276</f>
        <v>9990429.3825652599</v>
      </c>
      <c r="AA275">
        <f>'C-MDP in China'!U276</f>
        <v>1091936.7609222201</v>
      </c>
      <c r="AB275">
        <f>'C-MDP in China'!V276</f>
        <v>9.1492747017030691</v>
      </c>
    </row>
    <row r="276" spans="1:28">
      <c r="A276" s="15">
        <v>42818</v>
      </c>
      <c r="B276">
        <v>3.5950728299999999</v>
      </c>
      <c r="C276" s="153">
        <f t="shared" si="6"/>
        <v>3.0046252585464597</v>
      </c>
      <c r="D276" s="123">
        <f>年份汇总!$D$5</f>
        <v>0.83576199999999989</v>
      </c>
      <c r="E276" s="144">
        <f t="shared" si="7"/>
        <v>2.6070102035484597</v>
      </c>
      <c r="F276" s="123">
        <f>VLOOKUP(D276,年份汇总!$D$4:$I$9,6,0)</f>
        <v>0.72516199999999997</v>
      </c>
      <c r="G276">
        <f>VLOOKUP(A276,[1]Sheet1!$A$1:$F$2193,6)</f>
        <v>0.49557173924808301</v>
      </c>
      <c r="H276">
        <f>'C-MDP in China'!C277</f>
        <v>740617.97700751119</v>
      </c>
      <c r="I276">
        <f>'C-MDP in China'!D277</f>
        <v>3.5950728299999999</v>
      </c>
      <c r="J276">
        <f>'C-MDP in China'!E277</f>
        <v>3595072.83</v>
      </c>
      <c r="K276">
        <v>1.2</v>
      </c>
      <c r="L276">
        <v>7.3</v>
      </c>
      <c r="M276">
        <f t="shared" si="8"/>
        <v>0.16438356164383561</v>
      </c>
      <c r="N276">
        <f>'C-MDP in China'!F277</f>
        <v>492475.7301369863</v>
      </c>
      <c r="O276">
        <f>'C-MDP in China'!G277</f>
        <v>14183301.027945204</v>
      </c>
      <c r="P276">
        <f>'C-MDP in China'!H277</f>
        <v>1801279.2305490409</v>
      </c>
      <c r="Q276">
        <f>'C-MDP in China'!I277</f>
        <v>1554591.1019558511</v>
      </c>
      <c r="R276">
        <f>'C-MDP in China'!J277</f>
        <v>850998.06167671224</v>
      </c>
      <c r="S276">
        <f>'C-MDP in China'!K277</f>
        <v>850998.06167671224</v>
      </c>
      <c r="T276">
        <f>'C-MDP in China'!L277</f>
        <v>607855.75834050879</v>
      </c>
      <c r="U276">
        <f>'C-MDP in China'!M277</f>
        <v>425499.03083835612</v>
      </c>
      <c r="V276">
        <f>'C-MDP in China'!N277</f>
        <v>642499.32177036686</v>
      </c>
      <c r="W276">
        <f>'C-MDP in China'!P277</f>
        <v>1067998.3526087231</v>
      </c>
      <c r="X276">
        <f>'C-MDP in China'!Q277</f>
        <v>-327380.37560121191</v>
      </c>
      <c r="Y276">
        <f>'C-MDP in China'!S277</f>
        <v>-0.44203676627456706</v>
      </c>
      <c r="Z276">
        <f>'C-MDP in China'!T277</f>
        <v>10084327.030869039</v>
      </c>
      <c r="AA276">
        <f>'C-MDP in China'!U277</f>
        <v>957618.26793952181</v>
      </c>
      <c r="AB276">
        <f>'C-MDP in China'!V277</f>
        <v>10.530633519102741</v>
      </c>
    </row>
    <row r="277" spans="1:28">
      <c r="A277" s="15">
        <v>42821</v>
      </c>
      <c r="B277">
        <v>3.587653559</v>
      </c>
      <c r="C277" s="153">
        <f t="shared" si="6"/>
        <v>2.9984245137769578</v>
      </c>
      <c r="D277" s="123">
        <f>年份汇总!$D$5</f>
        <v>0.83576199999999989</v>
      </c>
      <c r="E277" s="144">
        <f t="shared" si="7"/>
        <v>2.6016300301515578</v>
      </c>
      <c r="F277" s="123">
        <f>VLOOKUP(D277,年份汇总!$D$4:$I$9,6,0)</f>
        <v>0.72516199999999997</v>
      </c>
      <c r="G277">
        <f>VLOOKUP(A277,[1]Sheet1!$A$1:$F$2193,6)</f>
        <v>0.55279253536294504</v>
      </c>
      <c r="H277">
        <f>'C-MDP in China'!C278</f>
        <v>824427.9240314723</v>
      </c>
      <c r="I277">
        <f>'C-MDP in China'!D278</f>
        <v>3.587653559</v>
      </c>
      <c r="J277">
        <f>'C-MDP in China'!E278</f>
        <v>3587653.5589999999</v>
      </c>
      <c r="K277">
        <v>1.2</v>
      </c>
      <c r="L277">
        <v>7.3</v>
      </c>
      <c r="M277">
        <f t="shared" si="8"/>
        <v>0.16438356164383561</v>
      </c>
      <c r="N277">
        <f>'C-MDP in China'!F278</f>
        <v>491459.39164383564</v>
      </c>
      <c r="O277">
        <f>'C-MDP in China'!G278</f>
        <v>14154030.479342464</v>
      </c>
      <c r="P277">
        <f>'C-MDP in China'!H278</f>
        <v>1797561.8708764929</v>
      </c>
      <c r="Q277">
        <f>'C-MDP in China'!I278</f>
        <v>1551382.8407536438</v>
      </c>
      <c r="R277">
        <f>'C-MDP in China'!J278</f>
        <v>849241.8287605478</v>
      </c>
      <c r="S277">
        <f>'C-MDP in China'!K278</f>
        <v>849241.8287605478</v>
      </c>
      <c r="T277">
        <f>'C-MDP in China'!L278</f>
        <v>606601.30625753419</v>
      </c>
      <c r="U277">
        <f>'C-MDP in China'!M278</f>
        <v>424620.9143802739</v>
      </c>
      <c r="V277">
        <f>'C-MDP in China'!N278</f>
        <v>641173.37461687624</v>
      </c>
      <c r="W277">
        <f>'C-MDP in China'!P278</f>
        <v>1065794.28899715</v>
      </c>
      <c r="X277">
        <f>'C-MDP in China'!Q278</f>
        <v>-241366.36496567773</v>
      </c>
      <c r="Y277">
        <f>'C-MDP in China'!S278</f>
        <v>-0.29276830385049357</v>
      </c>
      <c r="Z277">
        <f>'C-MDP in China'!T278</f>
        <v>10063515.670812491</v>
      </c>
      <c r="AA277">
        <f>'C-MDP in China'!U278</f>
        <v>1040980.3842680748</v>
      </c>
      <c r="AB277">
        <f>'C-MDP in China'!V278</f>
        <v>9.6673441910130364</v>
      </c>
    </row>
    <row r="278" spans="1:28">
      <c r="A278" s="15">
        <v>42824</v>
      </c>
      <c r="B278">
        <v>3.6180574029999999</v>
      </c>
      <c r="C278" s="153">
        <f t="shared" si="6"/>
        <v>3.0238348912460857</v>
      </c>
      <c r="D278" s="123">
        <f>年份汇总!$D$5</f>
        <v>0.83576199999999989</v>
      </c>
      <c r="E278" s="144">
        <f t="shared" si="7"/>
        <v>2.6236777424742859</v>
      </c>
      <c r="F278" s="123">
        <f>VLOOKUP(D278,年份汇总!$D$4:$I$9,6,0)</f>
        <v>0.72516199999999997</v>
      </c>
      <c r="G278">
        <f>VLOOKUP(A278,[1]Sheet1!$A$1:$F$2193,6)</f>
        <v>0.54256943885614195</v>
      </c>
      <c r="H278">
        <f>'C-MDP in China'!C279</f>
        <v>816038.79374385986</v>
      </c>
      <c r="I278">
        <f>'C-MDP in China'!D279</f>
        <v>3.6180574029999999</v>
      </c>
      <c r="J278">
        <f>'C-MDP in China'!E279</f>
        <v>3618057.4029999999</v>
      </c>
      <c r="K278">
        <v>1.2</v>
      </c>
      <c r="L278">
        <v>7.3</v>
      </c>
      <c r="M278">
        <f t="shared" si="8"/>
        <v>0.16438356164383561</v>
      </c>
      <c r="N278">
        <f>'C-MDP in China'!F279</f>
        <v>495624.30178082193</v>
      </c>
      <c r="O278">
        <f>'C-MDP in China'!G279</f>
        <v>14273979.89128767</v>
      </c>
      <c r="P278">
        <f>'C-MDP in China'!H279</f>
        <v>1812795.4461935339</v>
      </c>
      <c r="Q278">
        <f>'C-MDP in China'!I279</f>
        <v>1564530.1530843521</v>
      </c>
      <c r="R278">
        <f>'C-MDP in China'!J279</f>
        <v>856438.79347726016</v>
      </c>
      <c r="S278">
        <f>'C-MDP in China'!K279</f>
        <v>856438.79347726016</v>
      </c>
      <c r="T278">
        <f>'C-MDP in China'!L279</f>
        <v>611741.99534090015</v>
      </c>
      <c r="U278">
        <f>'C-MDP in China'!M279</f>
        <v>428219.39673863008</v>
      </c>
      <c r="V278">
        <f>'C-MDP in China'!N279</f>
        <v>646607.04733310093</v>
      </c>
      <c r="W278">
        <f>'C-MDP in China'!P279</f>
        <v>1074826.4440717311</v>
      </c>
      <c r="X278">
        <f>'C-MDP in China'!Q279</f>
        <v>-258787.6503278712</v>
      </c>
      <c r="Y278">
        <f>'C-MDP in China'!S279</f>
        <v>-0.31712665171295773</v>
      </c>
      <c r="Z278">
        <f>'C-MDP in China'!T279</f>
        <v>10148799.702705532</v>
      </c>
      <c r="AA278">
        <f>'C-MDP in China'!U279</f>
        <v>1034426.4443383306</v>
      </c>
      <c r="AB278">
        <f>'C-MDP in China'!V279</f>
        <v>9.8110404642615237</v>
      </c>
    </row>
    <row r="279" spans="1:28">
      <c r="A279" s="15">
        <v>42827</v>
      </c>
      <c r="B279">
        <v>3.5067166030000001</v>
      </c>
      <c r="C279" s="153">
        <f t="shared" si="6"/>
        <v>2.9307804815564857</v>
      </c>
      <c r="D279" s="123">
        <f>年份汇总!$D$5</f>
        <v>0.83576199999999989</v>
      </c>
      <c r="E279" s="144">
        <f t="shared" si="7"/>
        <v>2.542937625264686</v>
      </c>
      <c r="F279" s="123">
        <f>VLOOKUP(D279,年份汇总!$D$4:$I$9,6,0)</f>
        <v>0.72516199999999997</v>
      </c>
      <c r="G279">
        <f>VLOOKUP(A279,[1]Sheet1!$A$1:$F$2193,6)</f>
        <v>0.55470083318333296</v>
      </c>
      <c r="H279">
        <f>'C-MDP in China'!C280</f>
        <v>858212.8077713541</v>
      </c>
      <c r="I279">
        <f>'C-MDP in China'!D280</f>
        <v>3.5067166030000001</v>
      </c>
      <c r="J279">
        <f>'C-MDP in China'!E280</f>
        <v>3506716.6030000001</v>
      </c>
      <c r="K279">
        <v>1.2</v>
      </c>
      <c r="L279">
        <v>7.3</v>
      </c>
      <c r="M279">
        <f t="shared" si="8"/>
        <v>0.16438356164383561</v>
      </c>
      <c r="N279">
        <f>'C-MDP in China'!F280</f>
        <v>480372.13739726029</v>
      </c>
      <c r="O279">
        <f>'C-MDP in China'!G280</f>
        <v>13834717.557041094</v>
      </c>
      <c r="P279">
        <f>'C-MDP in China'!H280</f>
        <v>1757009.1297442189</v>
      </c>
      <c r="Q279">
        <f>'C-MDP in China'!I280</f>
        <v>1516383.8636628257</v>
      </c>
      <c r="R279">
        <f>'C-MDP in China'!J280</f>
        <v>830083.05342246557</v>
      </c>
      <c r="S279">
        <f>'C-MDP in China'!K280</f>
        <v>830083.05342246557</v>
      </c>
      <c r="T279">
        <f>'C-MDP in China'!L280</f>
        <v>592916.46673033258</v>
      </c>
      <c r="U279">
        <f>'C-MDP in China'!M280</f>
        <v>415041.52671123279</v>
      </c>
      <c r="V279">
        <f>'C-MDP in China'!N280</f>
        <v>626708.59412558412</v>
      </c>
      <c r="W279">
        <f>'C-MDP in China'!P280</f>
        <v>1041750.120836817</v>
      </c>
      <c r="X279">
        <f>'C-MDP in China'!Q280</f>
        <v>-183537.31306546286</v>
      </c>
      <c r="Y279">
        <f>'C-MDP in China'!S280</f>
        <v>-0.21385990910818597</v>
      </c>
      <c r="Z279">
        <f>'C-MDP in China'!T280</f>
        <v>9836484.1830562167</v>
      </c>
      <c r="AA279">
        <f>'C-MDP in China'!U280</f>
        <v>1069879.8751857053</v>
      </c>
      <c r="AB279">
        <f>'C-MDP in China'!V280</f>
        <v>9.1940080481921775</v>
      </c>
    </row>
    <row r="280" spans="1:28">
      <c r="A280" s="15">
        <v>42830</v>
      </c>
      <c r="B280">
        <v>3.7041473300000001</v>
      </c>
      <c r="C280" s="153">
        <f t="shared" si="6"/>
        <v>3.0957855808154595</v>
      </c>
      <c r="D280" s="123">
        <f>年份汇总!$D$5</f>
        <v>0.83576199999999989</v>
      </c>
      <c r="E280" s="144">
        <f t="shared" si="7"/>
        <v>2.68610688611746</v>
      </c>
      <c r="F280" s="123">
        <f>VLOOKUP(D280,年份汇总!$D$4:$I$9,6,0)</f>
        <v>0.72516199999999997</v>
      </c>
      <c r="G280">
        <f>VLOOKUP(A280,[1]Sheet1!$A$1:$F$2193,6)</f>
        <v>0.56608000866286401</v>
      </c>
      <c r="H280">
        <f>'C-MDP in China'!C281</f>
        <v>925127.4636713526</v>
      </c>
      <c r="I280">
        <f>'C-MDP in China'!D281</f>
        <v>3.7041473300000001</v>
      </c>
      <c r="J280">
        <f>'C-MDP in China'!E281</f>
        <v>3704147.33</v>
      </c>
      <c r="K280">
        <v>1.2</v>
      </c>
      <c r="L280">
        <v>7.3</v>
      </c>
      <c r="M280">
        <f t="shared" si="8"/>
        <v>0.16438356164383561</v>
      </c>
      <c r="N280">
        <f>'C-MDP in China'!F281</f>
        <v>507417.44246575347</v>
      </c>
      <c r="O280">
        <f>'C-MDP in China'!G281</f>
        <v>14613622.343013698</v>
      </c>
      <c r="P280">
        <f>'C-MDP in China'!H281</f>
        <v>1855930.0375627398</v>
      </c>
      <c r="Q280">
        <f>'C-MDP in China'!I281</f>
        <v>1601757.3918110372</v>
      </c>
      <c r="R280">
        <f>'C-MDP in China'!J281</f>
        <v>876817.34058082185</v>
      </c>
      <c r="S280">
        <f>'C-MDP in China'!K281</f>
        <v>876817.34058082185</v>
      </c>
      <c r="T280">
        <f>'C-MDP in China'!L281</f>
        <v>626298.10041487275</v>
      </c>
      <c r="U280">
        <f>'C-MDP in China'!M281</f>
        <v>438408.67029041093</v>
      </c>
      <c r="V280">
        <f>'C-MDP in China'!N281</f>
        <v>661992.74946608418</v>
      </c>
      <c r="W280">
        <f>'C-MDP in China'!P281</f>
        <v>1100401.4197564952</v>
      </c>
      <c r="X280">
        <f>'C-MDP in China'!Q281</f>
        <v>-175273.95608514256</v>
      </c>
      <c r="Y280">
        <f>'C-MDP in China'!S281</f>
        <v>-0.18945925071726966</v>
      </c>
      <c r="Z280">
        <f>'C-MDP in China'!T281</f>
        <v>10390285.485882739</v>
      </c>
      <c r="AA280">
        <f>'C-MDP in China'!U281</f>
        <v>1148711.5428470257</v>
      </c>
      <c r="AB280">
        <f>'C-MDP in China'!V281</f>
        <v>9.0451650378048107</v>
      </c>
    </row>
    <row r="281" spans="1:28">
      <c r="A281" s="15">
        <v>42833</v>
      </c>
      <c r="B281">
        <v>3.6723332960000001</v>
      </c>
      <c r="C281" s="153">
        <f t="shared" si="6"/>
        <v>3.0691966201315517</v>
      </c>
      <c r="D281" s="123">
        <f>年份汇总!$D$5</f>
        <v>0.83576199999999989</v>
      </c>
      <c r="E281" s="144">
        <f t="shared" si="7"/>
        <v>2.6630365575939519</v>
      </c>
      <c r="F281" s="123">
        <f>VLOOKUP(D281,年份汇总!$D$4:$I$9,6,0)</f>
        <v>0.72516199999999997</v>
      </c>
      <c r="G281">
        <f>VLOOKUP(A281,[1]Sheet1!$A$1:$F$2193,6)</f>
        <v>0.59183287948496199</v>
      </c>
      <c r="H281">
        <f>'C-MDP in China'!C282</f>
        <v>958907.42826687987</v>
      </c>
      <c r="I281">
        <f>'C-MDP in China'!D282</f>
        <v>3.6723332960000001</v>
      </c>
      <c r="J281">
        <f>'C-MDP in China'!E282</f>
        <v>3672333.2960000001</v>
      </c>
      <c r="K281">
        <v>1.2</v>
      </c>
      <c r="L281">
        <v>7.3</v>
      </c>
      <c r="M281">
        <f t="shared" si="8"/>
        <v>0.16438356164383561</v>
      </c>
      <c r="N281">
        <f>'C-MDP in China'!F282</f>
        <v>503059.35561643838</v>
      </c>
      <c r="O281">
        <f>'C-MDP in China'!G282</f>
        <v>14488109.441753425</v>
      </c>
      <c r="P281">
        <f>'C-MDP in China'!H282</f>
        <v>1839989.899102685</v>
      </c>
      <c r="Q281">
        <f>'C-MDP in China'!I282</f>
        <v>1588000.2813121879</v>
      </c>
      <c r="R281">
        <f>'C-MDP in China'!J282</f>
        <v>869286.56650520547</v>
      </c>
      <c r="S281">
        <f>'C-MDP in China'!K282</f>
        <v>869286.56650520547</v>
      </c>
      <c r="T281">
        <f>'C-MDP in China'!L282</f>
        <v>620918.97607514681</v>
      </c>
      <c r="U281">
        <f>'C-MDP in China'!M282</f>
        <v>434643.28325260273</v>
      </c>
      <c r="V281">
        <f>'C-MDP in China'!N282</f>
        <v>656307.05233716685</v>
      </c>
      <c r="W281">
        <f>'C-MDP in China'!P282</f>
        <v>1090950.3355897695</v>
      </c>
      <c r="X281">
        <f>'C-MDP in China'!Q282</f>
        <v>-132042.90732288966</v>
      </c>
      <c r="Y281">
        <f>'C-MDP in China'!S282</f>
        <v>-0.1377014124935321</v>
      </c>
      <c r="Z281">
        <f>'C-MDP in China'!T282</f>
        <v>10301045.813086685</v>
      </c>
      <c r="AA281">
        <f>'C-MDP in China'!U282</f>
        <v>1180571.197351444</v>
      </c>
      <c r="AB281">
        <f>'C-MDP in China'!V282</f>
        <v>8.7254761391744911</v>
      </c>
    </row>
    <row r="282" spans="1:28">
      <c r="A282" s="15">
        <v>42836</v>
      </c>
      <c r="B282">
        <v>3.7894221840000002</v>
      </c>
      <c r="C282" s="153">
        <f t="shared" si="6"/>
        <v>3.1670550633442076</v>
      </c>
      <c r="D282" s="123">
        <f>年份汇总!$D$5</f>
        <v>0.83576199999999989</v>
      </c>
      <c r="E282" s="144">
        <f t="shared" si="7"/>
        <v>2.7479449697938079</v>
      </c>
      <c r="F282" s="123">
        <f>VLOOKUP(D282,年份汇总!$D$4:$I$9,6,0)</f>
        <v>0.72516199999999997</v>
      </c>
      <c r="G282">
        <f>VLOOKUP(A282,[1]Sheet1!$A$1:$F$2193,6)</f>
        <v>0.60645821515215204</v>
      </c>
      <c r="H282">
        <f>'C-MDP in China'!C283</f>
        <v>1013933.2856903081</v>
      </c>
      <c r="I282">
        <f>'C-MDP in China'!D283</f>
        <v>3.7894221840000002</v>
      </c>
      <c r="J282">
        <f>'C-MDP in China'!E283</f>
        <v>3789422.1840000004</v>
      </c>
      <c r="K282">
        <v>1.2</v>
      </c>
      <c r="L282">
        <v>7.3</v>
      </c>
      <c r="M282">
        <f t="shared" si="8"/>
        <v>0.16438356164383561</v>
      </c>
      <c r="N282">
        <f>'C-MDP in China'!F283</f>
        <v>519098.92931506853</v>
      </c>
      <c r="O282">
        <f>'C-MDP in China'!G283</f>
        <v>14950049.164273974</v>
      </c>
      <c r="P282">
        <f>'C-MDP in China'!H283</f>
        <v>1898656.2438627947</v>
      </c>
      <c r="Q282">
        <f>'C-MDP in China'!I283</f>
        <v>1638632.1744698866</v>
      </c>
      <c r="R282">
        <f>'C-MDP in China'!J283</f>
        <v>897002.94985643832</v>
      </c>
      <c r="S282">
        <f>'C-MDP in China'!K283</f>
        <v>897002.94985643832</v>
      </c>
      <c r="T282">
        <f>'C-MDP in China'!L283</f>
        <v>640716.39275459887</v>
      </c>
      <c r="U282">
        <f>'C-MDP in China'!M283</f>
        <v>448501.47492821916</v>
      </c>
      <c r="V282">
        <f>'C-MDP in China'!N283</f>
        <v>677232.78449454473</v>
      </c>
      <c r="W282">
        <f>'C-MDP in China'!P283</f>
        <v>1125734.2594227639</v>
      </c>
      <c r="X282">
        <f>'C-MDP in China'!Q283</f>
        <v>-111800.97373245587</v>
      </c>
      <c r="Y282">
        <f>'C-MDP in China'!S283</f>
        <v>-0.11026462520789945</v>
      </c>
      <c r="Z282">
        <f>'C-MDP in China'!T283</f>
        <v>10629484.955798795</v>
      </c>
      <c r="AA282">
        <f>'C-MDP in China'!U283</f>
        <v>1242664.5952566336</v>
      </c>
      <c r="AB282">
        <f>'C-MDP in China'!V283</f>
        <v>8.5537843408209486</v>
      </c>
    </row>
    <row r="283" spans="1:28">
      <c r="A283" s="15">
        <v>42839</v>
      </c>
      <c r="B283">
        <v>3.7681332959999998</v>
      </c>
      <c r="C283" s="153">
        <f t="shared" si="6"/>
        <v>3.1492626197315516</v>
      </c>
      <c r="D283" s="123">
        <f>年份汇总!$D$5</f>
        <v>0.83576199999999989</v>
      </c>
      <c r="E283" s="144">
        <f t="shared" si="7"/>
        <v>2.7325070771939517</v>
      </c>
      <c r="F283" s="123">
        <f>VLOOKUP(D283,年份汇总!$D$4:$I$9,6,0)</f>
        <v>0.72516199999999997</v>
      </c>
      <c r="G283">
        <f>VLOOKUP(A283,[1]Sheet1!$A$1:$F$2193,6)</f>
        <v>0.56371214422337501</v>
      </c>
      <c r="H283">
        <f>'C-MDP in China'!C284</f>
        <v>937171.67100337648</v>
      </c>
      <c r="I283">
        <f>'C-MDP in China'!D284</f>
        <v>3.7681332959999998</v>
      </c>
      <c r="J283">
        <f>'C-MDP in China'!E284</f>
        <v>3768133.2959999996</v>
      </c>
      <c r="K283">
        <v>1.2</v>
      </c>
      <c r="L283">
        <v>7.3</v>
      </c>
      <c r="M283">
        <f t="shared" si="8"/>
        <v>0.16438356164383561</v>
      </c>
      <c r="N283">
        <f>'C-MDP in China'!F284</f>
        <v>516182.64328767121</v>
      </c>
      <c r="O283">
        <f>'C-MDP in China'!G284</f>
        <v>14866060.12668493</v>
      </c>
      <c r="P283">
        <f>'C-MDP in China'!H284</f>
        <v>1887989.6360889862</v>
      </c>
      <c r="Q283">
        <f>'C-MDP in China'!I284</f>
        <v>1629426.3760284304</v>
      </c>
      <c r="R283">
        <f>'C-MDP in China'!J284</f>
        <v>891963.60760109581</v>
      </c>
      <c r="S283">
        <f>'C-MDP in China'!K284</f>
        <v>891963.60760109581</v>
      </c>
      <c r="T283">
        <f>'C-MDP in China'!L284</f>
        <v>637116.86257221131</v>
      </c>
      <c r="U283">
        <f>'C-MDP in China'!M284</f>
        <v>445981.8038005479</v>
      </c>
      <c r="V283">
        <f>'C-MDP in China'!N284</f>
        <v>673428.10605045164</v>
      </c>
      <c r="W283">
        <f>'C-MDP in China'!P284</f>
        <v>1119409.9098509995</v>
      </c>
      <c r="X283">
        <f>'C-MDP in China'!Q284</f>
        <v>-182238.238847623</v>
      </c>
      <c r="Y283">
        <f>'C-MDP in China'!S284</f>
        <v>-0.19445555652841157</v>
      </c>
      <c r="Z283">
        <f>'C-MDP in China'!T284</f>
        <v>10569768.750072984</v>
      </c>
      <c r="AA283">
        <f>'C-MDP in China'!U284</f>
        <v>1164617.9732532804</v>
      </c>
      <c r="AB283">
        <f>'C-MDP in China'!V284</f>
        <v>9.0757389915141538</v>
      </c>
    </row>
    <row r="284" spans="1:28">
      <c r="A284" s="15">
        <v>42842</v>
      </c>
      <c r="B284">
        <v>3.72793632</v>
      </c>
      <c r="C284" s="153">
        <f t="shared" si="6"/>
        <v>3.1156675146758395</v>
      </c>
      <c r="D284" s="123">
        <f>年份汇总!$D$5</f>
        <v>0.83576199999999989</v>
      </c>
      <c r="E284" s="144">
        <f t="shared" si="7"/>
        <v>2.7033577576838397</v>
      </c>
      <c r="F284" s="123">
        <f>VLOOKUP(D284,年份汇总!$D$4:$I$9,6,0)</f>
        <v>0.72516199999999997</v>
      </c>
      <c r="G284">
        <f>VLOOKUP(A284,[1]Sheet1!$A$1:$F$2193,6)</f>
        <v>0.57644411849677901</v>
      </c>
      <c r="H284">
        <f>'C-MDP in China'!C285</f>
        <v>948115.40130854491</v>
      </c>
      <c r="I284">
        <f>'C-MDP in China'!D285</f>
        <v>3.72793632</v>
      </c>
      <c r="J284">
        <f>'C-MDP in China'!E285</f>
        <v>3727936.32</v>
      </c>
      <c r="K284">
        <v>1.2</v>
      </c>
      <c r="L284">
        <v>7.3</v>
      </c>
      <c r="M284">
        <f t="shared" si="8"/>
        <v>0.16438356164383561</v>
      </c>
      <c r="N284">
        <f>'C-MDP in China'!F285</f>
        <v>510676.20821917808</v>
      </c>
      <c r="O284">
        <f>'C-MDP in China'!G285</f>
        <v>14707474.796712328</v>
      </c>
      <c r="P284">
        <f>'C-MDP in China'!H285</f>
        <v>1867849.2991824658</v>
      </c>
      <c r="Q284">
        <f>'C-MDP in China'!I285</f>
        <v>1612044.2911110763</v>
      </c>
      <c r="R284">
        <f>'C-MDP in China'!J285</f>
        <v>882448.4878027396</v>
      </c>
      <c r="S284">
        <f>'C-MDP in China'!K285</f>
        <v>882448.4878027396</v>
      </c>
      <c r="T284">
        <f>'C-MDP in China'!L285</f>
        <v>630320.34843052831</v>
      </c>
      <c r="U284">
        <f>'C-MDP in China'!M285</f>
        <v>441224.2439013698</v>
      </c>
      <c r="V284">
        <f>'C-MDP in China'!N285</f>
        <v>666244.23772886896</v>
      </c>
      <c r="W284">
        <f>'C-MDP in China'!P285</f>
        <v>1107468.4816302387</v>
      </c>
      <c r="X284">
        <f>'C-MDP in China'!Q285</f>
        <v>-159353.08032169379</v>
      </c>
      <c r="Y284">
        <f>'C-MDP in China'!S285</f>
        <v>-0.16807350677118213</v>
      </c>
      <c r="Z284">
        <f>'C-MDP in China'!T285</f>
        <v>10457014.580462465</v>
      </c>
      <c r="AA284">
        <f>'C-MDP in China'!U285</f>
        <v>1173135.3951360441</v>
      </c>
      <c r="AB284">
        <f>'C-MDP in China'!V285</f>
        <v>8.913732058395361</v>
      </c>
    </row>
    <row r="285" spans="1:28">
      <c r="A285" s="15">
        <v>42845</v>
      </c>
      <c r="B285">
        <v>3.6364717780000002</v>
      </c>
      <c r="C285" s="153">
        <f t="shared" si="6"/>
        <v>3.0392249261248359</v>
      </c>
      <c r="D285" s="123">
        <f>年份汇总!$D$5</f>
        <v>0.83576199999999989</v>
      </c>
      <c r="E285" s="144">
        <f t="shared" si="7"/>
        <v>2.6370311474780359</v>
      </c>
      <c r="F285" s="123">
        <f>VLOOKUP(D285,年份汇总!$D$4:$I$9,6,0)</f>
        <v>0.72516199999999997</v>
      </c>
      <c r="G285">
        <f>VLOOKUP(A285,[1]Sheet1!$A$1:$F$2193,6)</f>
        <v>0.59342491239877504</v>
      </c>
      <c r="H285">
        <f>'C-MDP in China'!C286</f>
        <v>952097.66390767798</v>
      </c>
      <c r="I285">
        <f>'C-MDP in China'!D286</f>
        <v>3.6364717780000002</v>
      </c>
      <c r="J285">
        <f>'C-MDP in China'!E286</f>
        <v>3636471.7780000004</v>
      </c>
      <c r="K285">
        <v>1.2</v>
      </c>
      <c r="L285">
        <v>7.3</v>
      </c>
      <c r="M285">
        <f t="shared" si="8"/>
        <v>0.16438356164383561</v>
      </c>
      <c r="N285">
        <f>'C-MDP in China'!F286</f>
        <v>498146.81890410965</v>
      </c>
      <c r="O285">
        <f>'C-MDP in China'!G286</f>
        <v>14346628.384438358</v>
      </c>
      <c r="P285">
        <f>'C-MDP in China'!H286</f>
        <v>1822021.8048236715</v>
      </c>
      <c r="Q285">
        <f>'C-MDP in China'!I286</f>
        <v>1572492.9468514759</v>
      </c>
      <c r="R285">
        <f>'C-MDP in China'!J286</f>
        <v>860797.70306630142</v>
      </c>
      <c r="S285">
        <f>'C-MDP in China'!K286</f>
        <v>860797.70306630142</v>
      </c>
      <c r="T285">
        <f>'C-MDP in China'!L286</f>
        <v>614855.5021902154</v>
      </c>
      <c r="U285">
        <f>'C-MDP in China'!M286</f>
        <v>430398.85153315071</v>
      </c>
      <c r="V285">
        <f>'C-MDP in China'!N286</f>
        <v>649898.00248416129</v>
      </c>
      <c r="W285">
        <f>'C-MDP in China'!P286</f>
        <v>1080296.8540173119</v>
      </c>
      <c r="X285">
        <f>'C-MDP in China'!Q286</f>
        <v>-128199.19010963396</v>
      </c>
      <c r="Y285">
        <f>'C-MDP in China'!S286</f>
        <v>-0.1346492014101455</v>
      </c>
      <c r="Z285">
        <f>'C-MDP in China'!T286</f>
        <v>10200452.781335672</v>
      </c>
      <c r="AA285">
        <f>'C-MDP in China'!U286</f>
        <v>1171596.8148586885</v>
      </c>
      <c r="AB285">
        <f>'C-MDP in China'!V286</f>
        <v>8.7064531517747383</v>
      </c>
    </row>
    <row r="286" spans="1:28">
      <c r="A286" s="15">
        <v>42848</v>
      </c>
      <c r="B286">
        <v>3.8094613800000001</v>
      </c>
      <c r="C286" s="153">
        <f t="shared" si="6"/>
        <v>3.1838030618715596</v>
      </c>
      <c r="D286" s="123">
        <f>年份汇总!$D$5</f>
        <v>0.83576199999999989</v>
      </c>
      <c r="E286" s="144">
        <f t="shared" si="7"/>
        <v>2.7624766332435602</v>
      </c>
      <c r="F286" s="123">
        <f>VLOOKUP(D286,年份汇总!$D$4:$I$9,6,0)</f>
        <v>0.72516199999999997</v>
      </c>
      <c r="G286">
        <f>VLOOKUP(A286,[1]Sheet1!$A$1:$F$2193,6)</f>
        <v>0.58286562998090097</v>
      </c>
      <c r="H286">
        <f>'C-MDP in China'!C287</f>
        <v>979642.29207087914</v>
      </c>
      <c r="I286">
        <f>'C-MDP in China'!D287</f>
        <v>3.8094613800000001</v>
      </c>
      <c r="J286">
        <f>'C-MDP in China'!E287</f>
        <v>3809461.38</v>
      </c>
      <c r="K286">
        <v>1.2</v>
      </c>
      <c r="L286">
        <v>7.3</v>
      </c>
      <c r="M286">
        <f t="shared" si="8"/>
        <v>0.16438356164383561</v>
      </c>
      <c r="N286">
        <f>'C-MDP in China'!F287</f>
        <v>521844.02465753426</v>
      </c>
      <c r="O286">
        <f>'C-MDP in China'!G287</f>
        <v>15029107.910136987</v>
      </c>
      <c r="P286">
        <f>'C-MDP in China'!H287</f>
        <v>1908696.7045873974</v>
      </c>
      <c r="Q286">
        <f>'C-MDP in China'!I287</f>
        <v>1647297.5777218004</v>
      </c>
      <c r="R286">
        <f>'C-MDP in China'!J287</f>
        <v>901746.47460821911</v>
      </c>
      <c r="S286">
        <f>'C-MDP in China'!K287</f>
        <v>901746.47460821911</v>
      </c>
      <c r="T286">
        <f>'C-MDP in China'!L287</f>
        <v>644104.62472015654</v>
      </c>
      <c r="U286">
        <f>'C-MDP in China'!M287</f>
        <v>450873.23730410956</v>
      </c>
      <c r="V286">
        <f>'C-MDP in China'!N287</f>
        <v>680814.12218856392</v>
      </c>
      <c r="W286">
        <f>'C-MDP in China'!P287</f>
        <v>1131687.3594926735</v>
      </c>
      <c r="X286">
        <f>'C-MDP in China'!Q287</f>
        <v>-152045.0674217944</v>
      </c>
      <c r="Y286">
        <f>'C-MDP in China'!S287</f>
        <v>-0.15520467894498946</v>
      </c>
      <c r="Z286">
        <f>'C-MDP in China'!T287</f>
        <v>10685695.724107398</v>
      </c>
      <c r="AA286">
        <f>'C-MDP in China'!U287</f>
        <v>1209583.1769553334</v>
      </c>
      <c r="AB286">
        <f>'C-MDP in China'!V287</f>
        <v>8.8341967114693016</v>
      </c>
    </row>
    <row r="287" spans="1:28">
      <c r="A287" s="15">
        <v>42851</v>
      </c>
      <c r="B287">
        <v>3.7613807989999999</v>
      </c>
      <c r="C287" s="153">
        <f t="shared" si="6"/>
        <v>3.1436191393338375</v>
      </c>
      <c r="D287" s="123">
        <f>年份汇总!$D$5</f>
        <v>0.83576199999999989</v>
      </c>
      <c r="E287" s="144">
        <f t="shared" si="7"/>
        <v>2.727610422964438</v>
      </c>
      <c r="F287" s="123">
        <f>VLOOKUP(D287,年份汇总!$D$4:$I$9,6,0)</f>
        <v>0.72516199999999997</v>
      </c>
      <c r="G287">
        <f>VLOOKUP(A287,[1]Sheet1!$A$1:$F$2193,6)</f>
        <v>0.61853157384045199</v>
      </c>
      <c r="H287">
        <f>'C-MDP in China'!C288</f>
        <v>1026466.2649267419</v>
      </c>
      <c r="I287">
        <f>'C-MDP in China'!D288</f>
        <v>3.7613807989999999</v>
      </c>
      <c r="J287">
        <f>'C-MDP in China'!E288</f>
        <v>3761380.7990000001</v>
      </c>
      <c r="K287">
        <v>1.2</v>
      </c>
      <c r="L287">
        <v>7.3</v>
      </c>
      <c r="M287">
        <f t="shared" si="8"/>
        <v>0.16438356164383561</v>
      </c>
      <c r="N287">
        <f>'C-MDP in China'!F288</f>
        <v>515257.64369863016</v>
      </c>
      <c r="O287">
        <f>'C-MDP in China'!G288</f>
        <v>14839420.13852055</v>
      </c>
      <c r="P287">
        <f>'C-MDP in China'!H288</f>
        <v>1884606.3575921098</v>
      </c>
      <c r="Q287">
        <f>'C-MDP in China'!I288</f>
        <v>1626506.4430399847</v>
      </c>
      <c r="R287">
        <f>'C-MDP in China'!J288</f>
        <v>890365.20831123297</v>
      </c>
      <c r="S287">
        <f>'C-MDP in China'!K288</f>
        <v>890365.20831123297</v>
      </c>
      <c r="T287">
        <f>'C-MDP in China'!L288</f>
        <v>635975.14879373787</v>
      </c>
      <c r="U287">
        <f>'C-MDP in China'!M288</f>
        <v>445182.60415561649</v>
      </c>
      <c r="V287">
        <f>'C-MDP in China'!N288</f>
        <v>672221.32250310527</v>
      </c>
      <c r="W287">
        <f>'C-MDP in China'!P288</f>
        <v>1117403.9266587216</v>
      </c>
      <c r="X287">
        <f>'C-MDP in China'!Q288</f>
        <v>-90937.661731979693</v>
      </c>
      <c r="Y287">
        <f>'C-MDP in China'!S288</f>
        <v>-8.8592937575469016E-2</v>
      </c>
      <c r="Z287">
        <f>'C-MDP in China'!T288</f>
        <v>10550827.71848811</v>
      </c>
      <c r="AA287">
        <f>'C-MDP in China'!U288</f>
        <v>1253504.9832742307</v>
      </c>
      <c r="AB287">
        <f>'C-MDP in China'!V288</f>
        <v>8.4170608487959182</v>
      </c>
    </row>
    <row r="288" spans="1:28">
      <c r="A288" s="15">
        <v>42854</v>
      </c>
      <c r="B288">
        <v>3.8365678889999999</v>
      </c>
      <c r="C288" s="153">
        <f t="shared" si="6"/>
        <v>3.2064576520464176</v>
      </c>
      <c r="D288" s="123">
        <f>年份汇总!$D$5</f>
        <v>0.83576199999999989</v>
      </c>
      <c r="E288" s="144">
        <f t="shared" si="7"/>
        <v>2.7821332435230177</v>
      </c>
      <c r="F288" s="123">
        <f>VLOOKUP(D288,年份汇总!$D$4:$I$9,6,0)</f>
        <v>0.72516199999999997</v>
      </c>
      <c r="G288">
        <f>VLOOKUP(A288,[1]Sheet1!$A$1:$F$2193,6)</f>
        <v>0.63676187503922799</v>
      </c>
      <c r="H288">
        <f>'C-MDP in China'!C289</f>
        <v>1077842.8477898282</v>
      </c>
      <c r="I288">
        <f>'C-MDP in China'!D289</f>
        <v>3.8365678889999999</v>
      </c>
      <c r="J288">
        <f>'C-MDP in China'!E289</f>
        <v>3836567.889</v>
      </c>
      <c r="K288">
        <v>1.2</v>
      </c>
      <c r="L288">
        <v>7.3</v>
      </c>
      <c r="M288">
        <f t="shared" si="8"/>
        <v>0.16438356164383561</v>
      </c>
      <c r="N288">
        <f>'C-MDP in China'!F289</f>
        <v>525557.24506849318</v>
      </c>
      <c r="O288">
        <f>'C-MDP in China'!G289</f>
        <v>15136048.657972604</v>
      </c>
      <c r="P288">
        <f>'C-MDP in China'!H289</f>
        <v>1922278.1795625207</v>
      </c>
      <c r="Q288">
        <f>'C-MDP in China'!I289</f>
        <v>1659019.0475470687</v>
      </c>
      <c r="R288">
        <f>'C-MDP in China'!J289</f>
        <v>908162.91947835626</v>
      </c>
      <c r="S288">
        <f>'C-MDP in China'!K289</f>
        <v>908162.91947835626</v>
      </c>
      <c r="T288">
        <f>'C-MDP in China'!L289</f>
        <v>648687.79962739733</v>
      </c>
      <c r="U288">
        <f>'C-MDP in China'!M289</f>
        <v>454081.45973917813</v>
      </c>
      <c r="V288">
        <f>'C-MDP in China'!N289</f>
        <v>685658.50628635776</v>
      </c>
      <c r="W288">
        <f>'C-MDP in China'!P289</f>
        <v>1139739.9660255359</v>
      </c>
      <c r="X288">
        <f>'C-MDP in China'!Q289</f>
        <v>-61897.118235707749</v>
      </c>
      <c r="Y288">
        <f>'C-MDP in China'!S289</f>
        <v>-5.7426848786565642E-2</v>
      </c>
      <c r="Z288">
        <f>'C-MDP in China'!T289</f>
        <v>10761730.595818521</v>
      </c>
      <c r="AA288">
        <f>'C-MDP in China'!U289</f>
        <v>1309419.8943370078</v>
      </c>
      <c r="AB288">
        <f>'C-MDP in China'!V289</f>
        <v>8.2187010006194043</v>
      </c>
    </row>
    <row r="289" spans="1:28">
      <c r="A289" s="15">
        <v>42857</v>
      </c>
      <c r="B289">
        <v>3.8218835499999999</v>
      </c>
      <c r="C289" s="153">
        <f t="shared" si="6"/>
        <v>3.1941850395150997</v>
      </c>
      <c r="D289" s="123">
        <f>年份汇总!$D$5</f>
        <v>0.83576199999999989</v>
      </c>
      <c r="E289" s="144">
        <f t="shared" si="7"/>
        <v>2.7714847188851</v>
      </c>
      <c r="F289" s="123">
        <f>VLOOKUP(D289,年份汇总!$D$4:$I$9,6,0)</f>
        <v>0.72516199999999997</v>
      </c>
      <c r="G289">
        <f>VLOOKUP(A289,[1]Sheet1!$A$1:$F$2193,6)</f>
        <v>0.699884540883567</v>
      </c>
      <c r="H289">
        <f>'C-MDP in China'!C290</f>
        <v>1298117.9118096812</v>
      </c>
      <c r="I289">
        <f>'C-MDP in China'!D290</f>
        <v>3.8218835499999999</v>
      </c>
      <c r="J289">
        <f>'C-MDP in China'!E290</f>
        <v>3821883.55</v>
      </c>
      <c r="K289">
        <v>1.2</v>
      </c>
      <c r="L289">
        <v>7.3</v>
      </c>
      <c r="M289">
        <f t="shared" si="8"/>
        <v>0.16438356164383561</v>
      </c>
      <c r="N289">
        <f>'C-MDP in China'!F290</f>
        <v>523545.69178082189</v>
      </c>
      <c r="O289">
        <f>'C-MDP in China'!G290</f>
        <v>15078115.923287669</v>
      </c>
      <c r="P289">
        <f>'C-MDP in China'!H290</f>
        <v>1914920.722257534</v>
      </c>
      <c r="Q289">
        <f>'C-MDP in China'!I290</f>
        <v>1652669.2060203522</v>
      </c>
      <c r="R289">
        <f>'C-MDP in China'!J290</f>
        <v>904686.95539726014</v>
      </c>
      <c r="S289">
        <f>'C-MDP in China'!K290</f>
        <v>904686.95539726014</v>
      </c>
      <c r="T289">
        <f>'C-MDP in China'!L290</f>
        <v>646204.96814090014</v>
      </c>
      <c r="U289">
        <f>'C-MDP in China'!M290</f>
        <v>452343.47769863007</v>
      </c>
      <c r="V289">
        <f>'C-MDP in China'!N290</f>
        <v>683034.17062077217</v>
      </c>
      <c r="W289">
        <f>'C-MDP in China'!P290</f>
        <v>1135377.6483194022</v>
      </c>
      <c r="X289">
        <f>'C-MDP in China'!Q290</f>
        <v>162740.26349027897</v>
      </c>
      <c r="Y289">
        <f>'C-MDP in China'!S290</f>
        <v>0.12536631842896759</v>
      </c>
      <c r="Z289">
        <f>'C-MDP in China'!T290</f>
        <v>10720540.421457533</v>
      </c>
      <c r="AA289">
        <f>'C-MDP in China'!U290</f>
        <v>1528808.6047318233</v>
      </c>
      <c r="AB289">
        <f>'C-MDP in China'!V290</f>
        <v>7.0123496088891271</v>
      </c>
    </row>
    <row r="290" spans="1:28">
      <c r="A290" s="15">
        <v>42860</v>
      </c>
      <c r="B290">
        <v>3.8810037610000001</v>
      </c>
      <c r="C290" s="153">
        <f t="shared" si="6"/>
        <v>3.2435954653008818</v>
      </c>
      <c r="D290" s="123">
        <f>年份汇总!$D$5</f>
        <v>0.83576199999999989</v>
      </c>
      <c r="E290" s="144">
        <f t="shared" si="7"/>
        <v>2.8143564493342819</v>
      </c>
      <c r="F290" s="123">
        <f>VLOOKUP(D290,年份汇总!$D$4:$I$9,6,0)</f>
        <v>0.72516199999999997</v>
      </c>
      <c r="G290">
        <f>VLOOKUP(A290,[1]Sheet1!$A$1:$F$2193,6)</f>
        <v>0.74932573141706804</v>
      </c>
      <c r="H290">
        <f>'C-MDP in China'!C291</f>
        <v>1411318.3919887559</v>
      </c>
      <c r="I290">
        <f>'C-MDP in China'!D291</f>
        <v>3.8810037610000001</v>
      </c>
      <c r="J290">
        <f>'C-MDP in China'!E291</f>
        <v>3881003.7609999999</v>
      </c>
      <c r="K290">
        <v>1.2</v>
      </c>
      <c r="L290">
        <v>7.3</v>
      </c>
      <c r="M290">
        <f t="shared" si="8"/>
        <v>0.16438356164383561</v>
      </c>
      <c r="N290">
        <f>'C-MDP in China'!F291</f>
        <v>531644.35082191776</v>
      </c>
      <c r="O290">
        <f>'C-MDP in China'!G291</f>
        <v>15311357.303671231</v>
      </c>
      <c r="P290">
        <f>'C-MDP in China'!H291</f>
        <v>1944542.3775662463</v>
      </c>
      <c r="Q290">
        <f>'C-MDP in China'!I291</f>
        <v>1678234.1273202505</v>
      </c>
      <c r="R290">
        <f>'C-MDP in China'!J291</f>
        <v>918681.43822027382</v>
      </c>
      <c r="S290">
        <f>'C-MDP in China'!K291</f>
        <v>918681.43822027382</v>
      </c>
      <c r="T290">
        <f>'C-MDP in China'!L291</f>
        <v>656201.02730019565</v>
      </c>
      <c r="U290">
        <f>'C-MDP in China'!M291</f>
        <v>459340.71911013691</v>
      </c>
      <c r="V290">
        <f>'C-MDP in China'!N291</f>
        <v>693599.93584072764</v>
      </c>
      <c r="W290">
        <f>'C-MDP in China'!P291</f>
        <v>1152940.6549508646</v>
      </c>
      <c r="X290">
        <f>'C-MDP in China'!Q291</f>
        <v>258377.73703789129</v>
      </c>
      <c r="Y290">
        <f>'C-MDP in China'!S291</f>
        <v>0.18307544102348083</v>
      </c>
      <c r="Z290">
        <f>'C-MDP in China'!T291</f>
        <v>10886375.042910244</v>
      </c>
      <c r="AA290">
        <f>'C-MDP in China'!U291</f>
        <v>1645577.6087193466</v>
      </c>
      <c r="AB290">
        <f>'C-MDP in China'!V291</f>
        <v>6.6155342569242004</v>
      </c>
    </row>
    <row r="291" spans="1:28">
      <c r="A291" s="15">
        <v>42863</v>
      </c>
      <c r="B291">
        <v>3.9143648249999998</v>
      </c>
      <c r="C291" s="153">
        <f t="shared" si="6"/>
        <v>3.2714773748716492</v>
      </c>
      <c r="D291" s="123">
        <f>年份汇总!$D$5</f>
        <v>0.83576199999999989</v>
      </c>
      <c r="E291" s="144">
        <f t="shared" si="7"/>
        <v>2.8385486252266499</v>
      </c>
      <c r="F291" s="123">
        <f>VLOOKUP(D291,年份汇总!$D$4:$I$9,6,0)</f>
        <v>0.72516199999999997</v>
      </c>
      <c r="G291">
        <f>VLOOKUP(A291,[1]Sheet1!$A$1:$F$2193,6)</f>
        <v>0.83021022806107803</v>
      </c>
      <c r="H291">
        <f>'C-MDP in China'!C292</f>
        <v>1577101.5950418164</v>
      </c>
      <c r="I291">
        <f>'C-MDP in China'!D292</f>
        <v>3.9143648249999998</v>
      </c>
      <c r="J291">
        <f>'C-MDP in China'!E292</f>
        <v>3914364.8249999997</v>
      </c>
      <c r="K291">
        <v>1.2</v>
      </c>
      <c r="L291">
        <v>7.3</v>
      </c>
      <c r="M291">
        <f t="shared" si="8"/>
        <v>0.16438356164383561</v>
      </c>
      <c r="N291">
        <f>'C-MDP in China'!F292</f>
        <v>536214.35958904109</v>
      </c>
      <c r="O291">
        <f>'C-MDP in China'!G292</f>
        <v>15442973.556164384</v>
      </c>
      <c r="P291">
        <f>'C-MDP in China'!H292</f>
        <v>1961257.6416328768</v>
      </c>
      <c r="Q291">
        <f>'C-MDP in China'!I292</f>
        <v>1692660.2087095892</v>
      </c>
      <c r="R291">
        <f>'C-MDP in China'!J292</f>
        <v>926578.41336986294</v>
      </c>
      <c r="S291">
        <f>'C-MDP in China'!K292</f>
        <v>926578.41336986294</v>
      </c>
      <c r="T291">
        <f>'C-MDP in China'!L292</f>
        <v>661841.72383561649</v>
      </c>
      <c r="U291">
        <f>'C-MDP in China'!M292</f>
        <v>463289.20668493147</v>
      </c>
      <c r="V291">
        <f>'C-MDP in China'!N292</f>
        <v>699562.11296678556</v>
      </c>
      <c r="W291">
        <f>'C-MDP in China'!P292</f>
        <v>1162851.3196517171</v>
      </c>
      <c r="X291">
        <f>'C-MDP in China'!Q292</f>
        <v>414250.27539009927</v>
      </c>
      <c r="Y291">
        <f>'C-MDP in China'!S292</f>
        <v>0.26266556111061162</v>
      </c>
      <c r="Z291">
        <f>'C-MDP in China'!T292</f>
        <v>10979954.198432876</v>
      </c>
      <c r="AA291">
        <f>'C-MDP in China'!U292</f>
        <v>1813374.5013236706</v>
      </c>
      <c r="AB291">
        <f>'C-MDP in China'!V292</f>
        <v>6.0549843346854555</v>
      </c>
    </row>
    <row r="292" spans="1:28">
      <c r="A292" s="15">
        <v>42866</v>
      </c>
      <c r="B292">
        <v>4.073756575</v>
      </c>
      <c r="C292" s="153">
        <f t="shared" si="6"/>
        <v>3.4046909426351495</v>
      </c>
      <c r="D292" s="123">
        <f>年份汇总!$D$5</f>
        <v>0.83576199999999989</v>
      </c>
      <c r="E292" s="144">
        <f t="shared" si="7"/>
        <v>2.9541334654401501</v>
      </c>
      <c r="F292" s="123">
        <f>VLOOKUP(D292,年份汇总!$D$4:$I$9,6,0)</f>
        <v>0.72516199999999997</v>
      </c>
      <c r="G292">
        <f>VLOOKUP(A292,[1]Sheet1!$A$1:$F$2193,6)</f>
        <v>0.83010750786592102</v>
      </c>
      <c r="H292">
        <f>'C-MDP in China'!C293</f>
        <v>1641117.6170663829</v>
      </c>
      <c r="I292">
        <f>'C-MDP in China'!D293</f>
        <v>4.073756575</v>
      </c>
      <c r="J292">
        <f>'C-MDP in China'!E293</f>
        <v>4073756.5750000002</v>
      </c>
      <c r="K292">
        <v>1.2</v>
      </c>
      <c r="L292">
        <v>7.3</v>
      </c>
      <c r="M292">
        <f t="shared" si="8"/>
        <v>0.16438356164383561</v>
      </c>
      <c r="N292">
        <f>'C-MDP in China'!F293</f>
        <v>558048.84589041094</v>
      </c>
      <c r="O292">
        <f>'C-MDP in China'!G293</f>
        <v>16071806.761643834</v>
      </c>
      <c r="P292">
        <f>'C-MDP in China'!H293</f>
        <v>2041119.458728767</v>
      </c>
      <c r="Q292">
        <f>'C-MDP in China'!I293</f>
        <v>1761584.8196958904</v>
      </c>
      <c r="R292">
        <f>'C-MDP in China'!J293</f>
        <v>964308.40569863003</v>
      </c>
      <c r="S292">
        <f>'C-MDP in China'!K293</f>
        <v>964308.40569863003</v>
      </c>
      <c r="T292">
        <f>'C-MDP in China'!L293</f>
        <v>688791.71835616429</v>
      </c>
      <c r="U292">
        <f>'C-MDP in China'!M293</f>
        <v>482154.20284931501</v>
      </c>
      <c r="V292">
        <f>'C-MDP in China'!N293</f>
        <v>728048.07030712452</v>
      </c>
      <c r="W292">
        <f>'C-MDP in China'!P293</f>
        <v>1210202.2731564394</v>
      </c>
      <c r="X292">
        <f>'C-MDP in China'!Q293</f>
        <v>430915.34390994348</v>
      </c>
      <c r="Y292">
        <f>'C-MDP in China'!S293</f>
        <v>0.26257432095588373</v>
      </c>
      <c r="Z292">
        <f>'C-MDP in China'!T293</f>
        <v>11427054.607528767</v>
      </c>
      <c r="AA292">
        <f>'C-MDP in China'!U293</f>
        <v>1887011.4845241923</v>
      </c>
      <c r="AB292">
        <f>'C-MDP in China'!V293</f>
        <v>6.0556359626025724</v>
      </c>
    </row>
    <row r="293" spans="1:28">
      <c r="A293" s="15">
        <v>42869</v>
      </c>
      <c r="B293">
        <v>4.2213265609999997</v>
      </c>
      <c r="C293" s="153">
        <f t="shared" si="6"/>
        <v>3.5280243292744813</v>
      </c>
      <c r="D293" s="123">
        <f>年份汇总!$D$5</f>
        <v>0.83576199999999989</v>
      </c>
      <c r="E293" s="144">
        <f t="shared" si="7"/>
        <v>3.0611456116278815</v>
      </c>
      <c r="F293" s="123">
        <f>VLOOKUP(D293,年份汇总!$D$4:$I$9,6,0)</f>
        <v>0.72516199999999997</v>
      </c>
      <c r="G293">
        <f>VLOOKUP(A293,[1]Sheet1!$A$1:$F$2193,6)</f>
        <v>0.81229803148041102</v>
      </c>
      <c r="H293">
        <f>'C-MDP in China'!C294</f>
        <v>1664081.6916088134</v>
      </c>
      <c r="I293">
        <f>'C-MDP in China'!D294</f>
        <v>4.2213265609999997</v>
      </c>
      <c r="J293">
        <f>'C-MDP in China'!E294</f>
        <v>4221326.5609999998</v>
      </c>
      <c r="K293">
        <v>1.2</v>
      </c>
      <c r="L293">
        <v>7.3</v>
      </c>
      <c r="M293">
        <f t="shared" si="8"/>
        <v>0.16438356164383561</v>
      </c>
      <c r="N293">
        <f>'C-MDP in China'!F294</f>
        <v>578263.91246575338</v>
      </c>
      <c r="O293">
        <f>'C-MDP in China'!G294</f>
        <v>16654000.679013697</v>
      </c>
      <c r="P293">
        <f>'C-MDP in China'!H294</f>
        <v>2115058.0862347395</v>
      </c>
      <c r="Q293">
        <f>'C-MDP in China'!I294</f>
        <v>1825397.4315676086</v>
      </c>
      <c r="R293">
        <f>'C-MDP in China'!J294</f>
        <v>999240.04074082186</v>
      </c>
      <c r="S293">
        <f>'C-MDP in China'!K294</f>
        <v>999240.04074082186</v>
      </c>
      <c r="T293">
        <f>'C-MDP in China'!L294</f>
        <v>713742.88624344417</v>
      </c>
      <c r="U293">
        <f>'C-MDP in China'!M294</f>
        <v>499620.02037041093</v>
      </c>
      <c r="V293">
        <f>'C-MDP in China'!N294</f>
        <v>754421.28175571212</v>
      </c>
      <c r="W293">
        <f>'C-MDP in China'!P294</f>
        <v>1254041.3021261231</v>
      </c>
      <c r="X293">
        <f>'C-MDP in China'!Q294</f>
        <v>410040.38948269025</v>
      </c>
      <c r="Y293">
        <f>'C-MDP in China'!S294</f>
        <v>0.24640640633830202</v>
      </c>
      <c r="Z293">
        <f>'C-MDP in China'!T294</f>
        <v>11840994.482778739</v>
      </c>
      <c r="AA293">
        <f>'C-MDP in China'!U294</f>
        <v>1918882.9529941145</v>
      </c>
      <c r="AB293">
        <f>'C-MDP in China'!V294</f>
        <v>6.1707747542927169</v>
      </c>
    </row>
    <row r="294" spans="1:28">
      <c r="A294" s="15">
        <v>42872</v>
      </c>
      <c r="B294">
        <v>4.2688268669999996</v>
      </c>
      <c r="C294" s="153">
        <f t="shared" si="6"/>
        <v>3.567723280017653</v>
      </c>
      <c r="D294" s="123">
        <f>年份汇总!$D$5</f>
        <v>0.83576199999999989</v>
      </c>
      <c r="E294" s="144">
        <f t="shared" si="7"/>
        <v>3.0955910285274535</v>
      </c>
      <c r="F294" s="123">
        <f>VLOOKUP(D294,年份汇总!$D$4:$I$9,6,0)</f>
        <v>0.72516199999999997</v>
      </c>
      <c r="G294">
        <f>VLOOKUP(A294,[1]Sheet1!$A$1:$F$2193,6)</f>
        <v>0.82585047720191096</v>
      </c>
      <c r="H294">
        <f>'C-MDP in China'!C295</f>
        <v>1710882.785835641</v>
      </c>
      <c r="I294">
        <f>'C-MDP in China'!D295</f>
        <v>4.2688268669999996</v>
      </c>
      <c r="J294">
        <f>'C-MDP in China'!E295</f>
        <v>4268826.8669999996</v>
      </c>
      <c r="K294">
        <v>1.2</v>
      </c>
      <c r="L294">
        <v>7.3</v>
      </c>
      <c r="M294">
        <f t="shared" si="8"/>
        <v>0.16438356164383561</v>
      </c>
      <c r="N294">
        <f>'C-MDP in China'!F295</f>
        <v>584770.80369863007</v>
      </c>
      <c r="O294">
        <f>'C-MDP in China'!G295</f>
        <v>16841399.146520548</v>
      </c>
      <c r="P294">
        <f>'C-MDP in China'!H295</f>
        <v>2138857.6916081095</v>
      </c>
      <c r="Q294">
        <f>'C-MDP in China'!I295</f>
        <v>1845937.6421668415</v>
      </c>
      <c r="R294">
        <f>'C-MDP in China'!J295</f>
        <v>1010483.9487912328</v>
      </c>
      <c r="S294">
        <f>'C-MDP in China'!K295</f>
        <v>1010483.9487912328</v>
      </c>
      <c r="T294">
        <f>'C-MDP in China'!L295</f>
        <v>721774.24913659494</v>
      </c>
      <c r="U294">
        <f>'C-MDP in China'!M295</f>
        <v>505241.97439561639</v>
      </c>
      <c r="V294">
        <f>'C-MDP in China'!N295</f>
        <v>762910.37664530997</v>
      </c>
      <c r="W294">
        <f>'C-MDP in China'!P295</f>
        <v>1268152.3510409263</v>
      </c>
      <c r="X294">
        <f>'C-MDP in China'!Q295</f>
        <v>442730.43479471467</v>
      </c>
      <c r="Y294">
        <f>'C-MDP in China'!S295</f>
        <v>0.25877309565568707</v>
      </c>
      <c r="Z294">
        <f>'C-MDP in China'!T295</f>
        <v>11974234.793176109</v>
      </c>
      <c r="AA294">
        <f>'C-MDP in China'!U295</f>
        <v>1968551.1880853344</v>
      </c>
      <c r="AB294">
        <f>'C-MDP in China'!V295</f>
        <v>6.0827652669893588</v>
      </c>
    </row>
    <row r="295" spans="1:28">
      <c r="A295" s="15">
        <v>42875</v>
      </c>
      <c r="B295">
        <v>4.2748609819999999</v>
      </c>
      <c r="C295" s="153">
        <f t="shared" si="6"/>
        <v>3.5727663640382836</v>
      </c>
      <c r="D295" s="123">
        <f>年份汇总!$D$5</f>
        <v>0.83576199999999989</v>
      </c>
      <c r="E295" s="144">
        <f t="shared" si="7"/>
        <v>3.099966739429084</v>
      </c>
      <c r="F295" s="123">
        <f>VLOOKUP(D295,年份汇总!$D$4:$I$9,6,0)</f>
        <v>0.72516199999999997</v>
      </c>
      <c r="G295">
        <f>VLOOKUP(A295,[1]Sheet1!$A$1:$F$2193,6)</f>
        <v>0.93615606921746097</v>
      </c>
      <c r="H295">
        <f>'C-MDP in China'!C296</f>
        <v>1942140.0519957121</v>
      </c>
      <c r="I295">
        <f>'C-MDP in China'!D296</f>
        <v>4.2748609819999999</v>
      </c>
      <c r="J295">
        <f>'C-MDP in China'!E296</f>
        <v>4274860.9819999998</v>
      </c>
      <c r="K295">
        <v>1.2</v>
      </c>
      <c r="L295">
        <v>7.3</v>
      </c>
      <c r="M295">
        <f t="shared" si="8"/>
        <v>0.16438356164383561</v>
      </c>
      <c r="N295">
        <f>'C-MDP in China'!F296</f>
        <v>585597.39479452057</v>
      </c>
      <c r="O295">
        <f>'C-MDP in China'!G296</f>
        <v>16865204.97008219</v>
      </c>
      <c r="P295">
        <f>'C-MDP in China'!H296</f>
        <v>2141881.0312004383</v>
      </c>
      <c r="Q295">
        <f>'C-MDP in China'!I296</f>
        <v>1848546.9304707944</v>
      </c>
      <c r="R295">
        <f>'C-MDP in China'!J296</f>
        <v>1011912.2982049313</v>
      </c>
      <c r="S295">
        <f>'C-MDP in China'!K296</f>
        <v>1011912.2982049313</v>
      </c>
      <c r="T295">
        <f>'C-MDP in China'!L296</f>
        <v>722794.49871780816</v>
      </c>
      <c r="U295">
        <f>'C-MDP in China'!M296</f>
        <v>505956.14910246566</v>
      </c>
      <c r="V295">
        <f>'C-MDP in China'!N296</f>
        <v>763988.77337836986</v>
      </c>
      <c r="W295">
        <f>'C-MDP in China'!P296</f>
        <v>1269944.9224808356</v>
      </c>
      <c r="X295">
        <f>'C-MDP in China'!Q296</f>
        <v>672195.12951487652</v>
      </c>
      <c r="Y295">
        <f>'C-MDP in China'!S296</f>
        <v>0.34611053349326665</v>
      </c>
      <c r="Z295">
        <f>'C-MDP in China'!T296</f>
        <v>11991160.733728437</v>
      </c>
      <c r="AA295">
        <f>'C-MDP in China'!U296</f>
        <v>2200172.6762716165</v>
      </c>
      <c r="AB295">
        <f>'C-MDP in China'!V296</f>
        <v>5.450099832186126</v>
      </c>
    </row>
    <row r="296" spans="1:28">
      <c r="A296" s="15">
        <v>42878</v>
      </c>
      <c r="B296">
        <v>4.2748609819999999</v>
      </c>
      <c r="C296" s="153">
        <f t="shared" si="6"/>
        <v>3.5727663640382836</v>
      </c>
      <c r="D296" s="123">
        <f>年份汇总!$D$5</f>
        <v>0.83576199999999989</v>
      </c>
      <c r="E296" s="144">
        <f t="shared" si="7"/>
        <v>3.099966739429084</v>
      </c>
      <c r="F296" s="123">
        <f>VLOOKUP(D296,年份汇总!$D$4:$I$9,6,0)</f>
        <v>0.72516199999999997</v>
      </c>
      <c r="G296">
        <f>VLOOKUP(A296,[1]Sheet1!$A$1:$F$2193,6)</f>
        <v>0.97913175533678298</v>
      </c>
      <c r="H296">
        <f>'C-MDP in China'!C297</f>
        <v>2031296.9821474338</v>
      </c>
      <c r="I296">
        <f>'C-MDP in China'!D297</f>
        <v>4.2748609819999999</v>
      </c>
      <c r="J296">
        <f>'C-MDP in China'!E297</f>
        <v>4274860.9819999998</v>
      </c>
      <c r="K296">
        <v>1.2</v>
      </c>
      <c r="L296">
        <v>7.3</v>
      </c>
      <c r="M296">
        <f t="shared" si="8"/>
        <v>0.16438356164383561</v>
      </c>
      <c r="N296">
        <f>'C-MDP in China'!F297</f>
        <v>585597.39479452057</v>
      </c>
      <c r="O296">
        <f>'C-MDP in China'!G297</f>
        <v>16865204.97008219</v>
      </c>
      <c r="P296">
        <f>'C-MDP in China'!H297</f>
        <v>2141881.0312004383</v>
      </c>
      <c r="Q296">
        <f>'C-MDP in China'!I297</f>
        <v>1848546.9304707944</v>
      </c>
      <c r="R296">
        <f>'C-MDP in China'!J297</f>
        <v>1011912.2982049313</v>
      </c>
      <c r="S296">
        <f>'C-MDP in China'!K297</f>
        <v>1011912.2982049313</v>
      </c>
      <c r="T296">
        <f>'C-MDP in China'!L297</f>
        <v>722794.49871780816</v>
      </c>
      <c r="U296">
        <f>'C-MDP in China'!M297</f>
        <v>505956.14910246566</v>
      </c>
      <c r="V296">
        <f>'C-MDP in China'!N297</f>
        <v>763988.77337836986</v>
      </c>
      <c r="W296">
        <f>'C-MDP in China'!P297</f>
        <v>1269944.9224808356</v>
      </c>
      <c r="X296">
        <f>'C-MDP in China'!Q297</f>
        <v>761352.05966659822</v>
      </c>
      <c r="Y296">
        <f>'C-MDP in China'!S297</f>
        <v>0.37481080627694174</v>
      </c>
      <c r="Z296">
        <f>'C-MDP in China'!T297</f>
        <v>11991160.733728437</v>
      </c>
      <c r="AA296">
        <f>'C-MDP in China'!U297</f>
        <v>2289329.6064233379</v>
      </c>
      <c r="AB296">
        <f>'C-MDP in China'!V297</f>
        <v>5.2378481019438912</v>
      </c>
    </row>
    <row r="297" spans="1:28">
      <c r="A297" s="15">
        <v>42881</v>
      </c>
      <c r="B297">
        <v>4.4008119609999996</v>
      </c>
      <c r="C297" s="153">
        <f t="shared" si="6"/>
        <v>3.6780314061492811</v>
      </c>
      <c r="D297" s="123">
        <f>年份汇总!$D$5</f>
        <v>0.83576199999999989</v>
      </c>
      <c r="E297" s="144">
        <f t="shared" si="7"/>
        <v>3.1913016032626818</v>
      </c>
      <c r="F297" s="123">
        <f>VLOOKUP(D297,年份汇总!$D$4:$I$9,6,0)</f>
        <v>0.72516199999999997</v>
      </c>
      <c r="G297">
        <f>VLOOKUP(A297,[1]Sheet1!$A$1:$F$2193,6)</f>
        <v>0.92934010247663701</v>
      </c>
      <c r="H297">
        <f>'C-MDP in China'!C298</f>
        <v>1984804.7091374774</v>
      </c>
      <c r="I297">
        <f>'C-MDP in China'!D298</f>
        <v>4.4008119609999996</v>
      </c>
      <c r="J297">
        <f>'C-MDP in China'!E298</f>
        <v>4400811.9609999992</v>
      </c>
      <c r="K297">
        <v>1.2</v>
      </c>
      <c r="L297">
        <v>7.3</v>
      </c>
      <c r="M297">
        <f t="shared" si="8"/>
        <v>0.16438356164383561</v>
      </c>
      <c r="N297">
        <f>'C-MDP in China'!F298</f>
        <v>602850.95356164372</v>
      </c>
      <c r="O297">
        <f>'C-MDP in China'!G298</f>
        <v>17362107.462575339</v>
      </c>
      <c r="P297">
        <f>'C-MDP in China'!H298</f>
        <v>2204987.6477470682</v>
      </c>
      <c r="Q297">
        <f>'C-MDP in China'!I298</f>
        <v>1903010.9929515612</v>
      </c>
      <c r="R297">
        <f>'C-MDP in China'!J298</f>
        <v>1041726.4477545203</v>
      </c>
      <c r="S297">
        <f>'C-MDP in China'!K298</f>
        <v>1041726.4477545203</v>
      </c>
      <c r="T297">
        <f>'C-MDP in China'!L298</f>
        <v>744090.3198246574</v>
      </c>
      <c r="U297">
        <f>'C-MDP in China'!M298</f>
        <v>520863.22387726017</v>
      </c>
      <c r="V297">
        <f>'C-MDP in China'!N298</f>
        <v>786498.30862575828</v>
      </c>
      <c r="W297">
        <f>'C-MDP in China'!P298</f>
        <v>1307361.5325030184</v>
      </c>
      <c r="X297">
        <f>'C-MDP in China'!Q298</f>
        <v>677443.17663445906</v>
      </c>
      <c r="Y297">
        <f>'C-MDP in China'!S298</f>
        <v>0.34131477697312135</v>
      </c>
      <c r="Z297">
        <f>'C-MDP in China'!T298</f>
        <v>12344458.405891065</v>
      </c>
      <c r="AA297">
        <f>'C-MDP in China'!U298</f>
        <v>2250439.7938859756</v>
      </c>
      <c r="AB297">
        <f>'C-MDP in China'!V298</f>
        <v>5.4853537692626357</v>
      </c>
    </row>
    <row r="298" spans="1:28">
      <c r="A298" s="15">
        <v>42884</v>
      </c>
      <c r="B298">
        <v>4.5760755809999996</v>
      </c>
      <c r="C298" s="153">
        <f t="shared" si="6"/>
        <v>3.8245100797277209</v>
      </c>
      <c r="D298" s="123">
        <f>年份汇总!$D$5</f>
        <v>0.83576199999999989</v>
      </c>
      <c r="E298" s="144">
        <f t="shared" si="7"/>
        <v>3.3183961204691217</v>
      </c>
      <c r="F298" s="123">
        <f>VLOOKUP(D298,年份汇总!$D$4:$I$9,6,0)</f>
        <v>0.72516199999999997</v>
      </c>
      <c r="G298">
        <f>VLOOKUP(A298,[1]Sheet1!$A$1:$F$2193,6)</f>
        <v>0.95178432294808801</v>
      </c>
      <c r="H298">
        <f>'C-MDP in China'!C299</f>
        <v>2113693.5754309478</v>
      </c>
      <c r="I298">
        <f>'C-MDP in China'!D299</f>
        <v>4.5760755809999996</v>
      </c>
      <c r="J298">
        <f>'C-MDP in China'!E299</f>
        <v>4576075.5809999993</v>
      </c>
      <c r="K298">
        <v>1.2</v>
      </c>
      <c r="L298">
        <v>7.3</v>
      </c>
      <c r="M298">
        <f t="shared" si="8"/>
        <v>0.16438356164383561</v>
      </c>
      <c r="N298">
        <f>'C-MDP in China'!F299</f>
        <v>626859.66863013688</v>
      </c>
      <c r="O298">
        <f>'C-MDP in China'!G299</f>
        <v>18053558.456547942</v>
      </c>
      <c r="P298">
        <f>'C-MDP in China'!H299</f>
        <v>2292801.9239815888</v>
      </c>
      <c r="Q298">
        <f>'C-MDP in China'!I299</f>
        <v>1978798.9608266298</v>
      </c>
      <c r="R298">
        <f>'C-MDP in China'!J299</f>
        <v>1083213.5073928765</v>
      </c>
      <c r="S298">
        <f>'C-MDP in China'!K299</f>
        <v>1083213.5073928765</v>
      </c>
      <c r="T298">
        <f>'C-MDP in China'!L299</f>
        <v>773723.93385205464</v>
      </c>
      <c r="U298">
        <f>'C-MDP in China'!M299</f>
        <v>541606.75369643827</v>
      </c>
      <c r="V298">
        <f>'C-MDP in China'!N299</f>
        <v>817820.83317695616</v>
      </c>
      <c r="W298">
        <f>'C-MDP in China'!P299</f>
        <v>1359427.5868733944</v>
      </c>
      <c r="X298">
        <f>'C-MDP in China'!Q299</f>
        <v>754265.98855755338</v>
      </c>
      <c r="Y298">
        <f>'C-MDP in China'!S299</f>
        <v>0.35684736771921671</v>
      </c>
      <c r="Z298">
        <f>'C-MDP in China'!T299</f>
        <v>12836080.062605586</v>
      </c>
      <c r="AA298">
        <f>'C-MDP in China'!U299</f>
        <v>2389907.6549114655</v>
      </c>
      <c r="AB298">
        <f>'C-MDP in China'!V299</f>
        <v>5.3709523195284721</v>
      </c>
    </row>
    <row r="299" spans="1:28">
      <c r="A299" s="15">
        <v>42887</v>
      </c>
      <c r="B299">
        <v>4.7947652270000001</v>
      </c>
      <c r="C299" s="153">
        <f t="shared" si="6"/>
        <v>4.0072825756479737</v>
      </c>
      <c r="D299" s="123">
        <f>年份汇总!$D$5</f>
        <v>0.83576199999999989</v>
      </c>
      <c r="E299" s="144">
        <f t="shared" si="7"/>
        <v>3.476981541541774</v>
      </c>
      <c r="F299" s="123">
        <f>VLOOKUP(D299,年份汇总!$D$4:$I$9,6,0)</f>
        <v>0.72516199999999997</v>
      </c>
      <c r="G299">
        <f>VLOOKUP(A299,[1]Sheet1!$A$1:$F$2193,6)</f>
        <v>1.0160366532956699</v>
      </c>
      <c r="H299">
        <f>'C-MDP in China'!C300</f>
        <v>2558594.3690971709</v>
      </c>
      <c r="I299">
        <f>'C-MDP in China'!D300</f>
        <v>4.7947652270000001</v>
      </c>
      <c r="J299">
        <f>'C-MDP in China'!E300</f>
        <v>4794765.227</v>
      </c>
      <c r="K299">
        <v>1.2</v>
      </c>
      <c r="L299">
        <v>7.3</v>
      </c>
      <c r="M299">
        <f t="shared" si="8"/>
        <v>0.16438356164383561</v>
      </c>
      <c r="N299">
        <f>'C-MDP in China'!F300</f>
        <v>656817.15438356169</v>
      </c>
      <c r="O299">
        <f>'C-MDP in China'!G300</f>
        <v>18916334.046246577</v>
      </c>
      <c r="P299">
        <f>'C-MDP in China'!H300</f>
        <v>2402374.4238733151</v>
      </c>
      <c r="Q299">
        <f>'C-MDP in China'!I300</f>
        <v>2073365.3281403838</v>
      </c>
      <c r="R299">
        <f>'C-MDP in China'!J300</f>
        <v>1134980.0427747946</v>
      </c>
      <c r="S299">
        <f>'C-MDP in China'!K300</f>
        <v>1134980.0427747946</v>
      </c>
      <c r="T299">
        <f>'C-MDP in China'!L300</f>
        <v>810700.03055342473</v>
      </c>
      <c r="U299">
        <f>'C-MDP in China'!M300</f>
        <v>567490.02138739731</v>
      </c>
      <c r="V299">
        <f>'C-MDP in China'!N300</f>
        <v>856904.31100268976</v>
      </c>
      <c r="W299">
        <f>'C-MDP in China'!P300</f>
        <v>1424394.3323900872</v>
      </c>
      <c r="X299">
        <f>'C-MDP in China'!Q300</f>
        <v>1134200.0367070837</v>
      </c>
      <c r="Y299">
        <f>'C-MDP in China'!S300</f>
        <v>0.44329028876402127</v>
      </c>
      <c r="Z299">
        <f>'C-MDP in China'!T300</f>
        <v>13449513.506881315</v>
      </c>
      <c r="AA299">
        <f>'C-MDP in China'!U300</f>
        <v>2848008.6587124635</v>
      </c>
      <c r="AB299">
        <f>'C-MDP in China'!V300</f>
        <v>4.7224271828448767</v>
      </c>
    </row>
    <row r="300" spans="1:28">
      <c r="A300" s="15">
        <v>42890</v>
      </c>
      <c r="B300">
        <v>4.8370844259999997</v>
      </c>
      <c r="C300" s="153">
        <f t="shared" si="6"/>
        <v>4.0426513540426114</v>
      </c>
      <c r="D300" s="123">
        <f>年份汇总!$D$5</f>
        <v>0.83576199999999989</v>
      </c>
      <c r="E300" s="144">
        <f t="shared" si="7"/>
        <v>3.5076698165270117</v>
      </c>
      <c r="F300" s="123">
        <f>VLOOKUP(D300,年份汇总!$D$4:$I$9,6,0)</f>
        <v>0.72516199999999997</v>
      </c>
      <c r="G300">
        <f>VLOOKUP(A300,[1]Sheet1!$A$1:$F$2193,6)</f>
        <v>0.93053854635449995</v>
      </c>
      <c r="H300">
        <f>'C-MDP in China'!C301</f>
        <v>2363974.3116431888</v>
      </c>
      <c r="I300">
        <f>'C-MDP in China'!D301</f>
        <v>4.8370844259999997</v>
      </c>
      <c r="J300">
        <f>'C-MDP in China'!E301</f>
        <v>4837084.426</v>
      </c>
      <c r="K300">
        <v>1.2</v>
      </c>
      <c r="L300">
        <v>7.3</v>
      </c>
      <c r="M300">
        <f t="shared" si="8"/>
        <v>0.16438356164383561</v>
      </c>
      <c r="N300">
        <f>'C-MDP in China'!F301</f>
        <v>662614.30493150686</v>
      </c>
      <c r="O300">
        <f>'C-MDP in China'!G301</f>
        <v>19083291.982027397</v>
      </c>
      <c r="P300">
        <f>'C-MDP in China'!H301</f>
        <v>2423578.0817174795</v>
      </c>
      <c r="Q300">
        <f>'C-MDP in China'!I301</f>
        <v>2091665.1104586457</v>
      </c>
      <c r="R300">
        <f>'C-MDP in China'!J301</f>
        <v>1144997.5189216437</v>
      </c>
      <c r="S300">
        <f>'C-MDP in China'!K301</f>
        <v>1144997.5189216437</v>
      </c>
      <c r="T300">
        <f>'C-MDP in China'!L301</f>
        <v>817855.370658317</v>
      </c>
      <c r="U300">
        <f>'C-MDP in China'!M301</f>
        <v>572498.75946082186</v>
      </c>
      <c r="V300">
        <f>'C-MDP in China'!N301</f>
        <v>864467.45587933052</v>
      </c>
      <c r="W300">
        <f>'C-MDP in China'!P301</f>
        <v>1436966.2153401524</v>
      </c>
      <c r="X300">
        <f>'C-MDP in China'!Q301</f>
        <v>927008.09630303644</v>
      </c>
      <c r="Y300">
        <f>'C-MDP in China'!S301</f>
        <v>0.39213966570502912</v>
      </c>
      <c r="Z300">
        <f>'C-MDP in China'!T301</f>
        <v>13568220.599221479</v>
      </c>
      <c r="AA300">
        <f>'C-MDP in China'!U301</f>
        <v>2655943.0080616977</v>
      </c>
      <c r="AB300">
        <f>'C-MDP in China'!V301</f>
        <v>5.1086264118007341</v>
      </c>
    </row>
    <row r="301" spans="1:28">
      <c r="A301" s="15">
        <v>42893</v>
      </c>
      <c r="B301">
        <v>5.1679264099999997</v>
      </c>
      <c r="C301" s="153">
        <f t="shared" si="6"/>
        <v>4.3191565122744189</v>
      </c>
      <c r="D301" s="123">
        <f>年份汇总!$D$5</f>
        <v>0.83576199999999989</v>
      </c>
      <c r="E301" s="144">
        <f t="shared" si="7"/>
        <v>3.7475838513284199</v>
      </c>
      <c r="F301" s="123">
        <f>VLOOKUP(D301,年份汇总!$D$4:$I$9,6,0)</f>
        <v>0.72516199999999997</v>
      </c>
      <c r="G301">
        <f>VLOOKUP(A301,[1]Sheet1!$A$1:$F$2193,6)</f>
        <v>1.0121705840839501</v>
      </c>
      <c r="H301">
        <f>'C-MDP in China'!C302</f>
        <v>2747228.2883976824</v>
      </c>
      <c r="I301">
        <f>'C-MDP in China'!D302</f>
        <v>5.1679264099999997</v>
      </c>
      <c r="J301">
        <f>'C-MDP in China'!E302</f>
        <v>5167926.41</v>
      </c>
      <c r="K301">
        <v>1.2</v>
      </c>
      <c r="L301">
        <v>7.3</v>
      </c>
      <c r="M301">
        <f t="shared" si="8"/>
        <v>0.16438356164383561</v>
      </c>
      <c r="N301">
        <f>'C-MDP in China'!F302</f>
        <v>707935.1246575343</v>
      </c>
      <c r="O301">
        <f>'C-MDP in China'!G302</f>
        <v>20388531.590136986</v>
      </c>
      <c r="P301">
        <f>'C-MDP in China'!H302</f>
        <v>2589343.5119473971</v>
      </c>
      <c r="Q301">
        <f>'C-MDP in China'!I302</f>
        <v>2234728.6946475147</v>
      </c>
      <c r="R301">
        <f>'C-MDP in China'!J302</f>
        <v>1223311.8954082192</v>
      </c>
      <c r="S301">
        <f>'C-MDP in China'!K302</f>
        <v>1223311.8954082192</v>
      </c>
      <c r="T301">
        <f>'C-MDP in China'!L302</f>
        <v>873794.21100587083</v>
      </c>
      <c r="U301">
        <f>'C-MDP in China'!M302</f>
        <v>611655.9477041096</v>
      </c>
      <c r="V301">
        <f>'C-MDP in China'!N302</f>
        <v>923594.42225379567</v>
      </c>
      <c r="W301">
        <f>'C-MDP in China'!P302</f>
        <v>1535250.3699579053</v>
      </c>
      <c r="X301">
        <f>'C-MDP in China'!Q302</f>
        <v>1211977.9184397771</v>
      </c>
      <c r="Y301">
        <f>'C-MDP in China'!S302</f>
        <v>0.44116389000444584</v>
      </c>
      <c r="Z301">
        <f>'C-MDP in China'!T302</f>
        <v>14496245.960587397</v>
      </c>
      <c r="AA301">
        <f>'C-MDP in China'!U302</f>
        <v>3059166.7629473684</v>
      </c>
      <c r="AB301">
        <f>'C-MDP in China'!V302</f>
        <v>4.7386256075235735</v>
      </c>
    </row>
    <row r="302" spans="1:28">
      <c r="A302" s="15">
        <v>42896</v>
      </c>
      <c r="B302">
        <v>5.3154641429999998</v>
      </c>
      <c r="C302" s="153">
        <f t="shared" si="6"/>
        <v>4.4424629430819653</v>
      </c>
      <c r="D302" s="123">
        <f>年份汇总!$D$5</f>
        <v>0.83576199999999989</v>
      </c>
      <c r="E302" s="144">
        <f t="shared" si="7"/>
        <v>3.8545726088661656</v>
      </c>
      <c r="F302" s="123">
        <f>VLOOKUP(D302,年份汇总!$D$4:$I$9,6,0)</f>
        <v>0.72516199999999997</v>
      </c>
      <c r="G302">
        <f>VLOOKUP(A302,[1]Sheet1!$A$1:$F$2193,6)</f>
        <v>1.09202438818009</v>
      </c>
      <c r="H302">
        <f>'C-MDP in China'!C303</f>
        <v>3048584.5745884408</v>
      </c>
      <c r="I302">
        <f>'C-MDP in China'!D303</f>
        <v>5.3154641429999998</v>
      </c>
      <c r="J302">
        <f>'C-MDP in China'!E303</f>
        <v>5315464.1430000002</v>
      </c>
      <c r="K302">
        <v>1.2</v>
      </c>
      <c r="L302">
        <v>7.3</v>
      </c>
      <c r="M302">
        <f t="shared" si="8"/>
        <v>0.16438356164383561</v>
      </c>
      <c r="N302">
        <f>'C-MDP in China'!F303</f>
        <v>728145.77301369864</v>
      </c>
      <c r="O302">
        <f>'C-MDP in China'!G303</f>
        <v>20970598.262794521</v>
      </c>
      <c r="P302">
        <f>'C-MDP in China'!H303</f>
        <v>2663265.9793749042</v>
      </c>
      <c r="Q302">
        <f>'C-MDP in China'!I303</f>
        <v>2298527.359589871</v>
      </c>
      <c r="R302">
        <f>'C-MDP in China'!J303</f>
        <v>1258235.8957676713</v>
      </c>
      <c r="S302">
        <f>'C-MDP in China'!K303</f>
        <v>1258235.8957676713</v>
      </c>
      <c r="T302">
        <f>'C-MDP in China'!L303</f>
        <v>898739.92554833659</v>
      </c>
      <c r="U302">
        <f>'C-MDP in China'!M303</f>
        <v>629117.94788383564</v>
      </c>
      <c r="V302">
        <f>'C-MDP in China'!N303</f>
        <v>949961.86955472757</v>
      </c>
      <c r="W302">
        <f>'C-MDP in China'!P303</f>
        <v>1579079.8174385633</v>
      </c>
      <c r="X302">
        <f>'C-MDP in China'!Q303</f>
        <v>1469504.7571498775</v>
      </c>
      <c r="Y302">
        <f>'C-MDP in China'!S303</f>
        <v>0.48202853527468914</v>
      </c>
      <c r="Z302">
        <f>'C-MDP in China'!T303</f>
        <v>14910095.364846904</v>
      </c>
      <c r="AA302">
        <f>'C-MDP in China'!U303</f>
        <v>3369428.4962593326</v>
      </c>
      <c r="AB302">
        <f>'C-MDP in China'!V303</f>
        <v>4.4251110778577951</v>
      </c>
    </row>
    <row r="303" spans="1:28">
      <c r="A303" s="15">
        <v>42899</v>
      </c>
      <c r="B303">
        <v>5.2202685679999998</v>
      </c>
      <c r="C303" s="153">
        <f t="shared" si="6"/>
        <v>4.3629020989288154</v>
      </c>
      <c r="D303" s="123">
        <f>年份汇总!$D$5</f>
        <v>0.83576199999999989</v>
      </c>
      <c r="E303" s="144">
        <f t="shared" si="7"/>
        <v>3.7855403953080158</v>
      </c>
      <c r="F303" s="123">
        <f>VLOOKUP(D303,年份汇总!$D$4:$I$9,6,0)</f>
        <v>0.72516199999999997</v>
      </c>
      <c r="G303">
        <f>VLOOKUP(A303,[1]Sheet1!$A$1:$F$2193,6)</f>
        <v>1.0065617388321999</v>
      </c>
      <c r="H303">
        <f>'C-MDP in China'!C304</f>
        <v>2759675.2731844038</v>
      </c>
      <c r="I303">
        <f>'C-MDP in China'!D304</f>
        <v>5.2202685679999998</v>
      </c>
      <c r="J303">
        <f>'C-MDP in China'!E304</f>
        <v>5220268.568</v>
      </c>
      <c r="K303">
        <v>1.2</v>
      </c>
      <c r="L303">
        <v>7.3</v>
      </c>
      <c r="M303">
        <f t="shared" si="8"/>
        <v>0.16438356164383561</v>
      </c>
      <c r="N303">
        <f>'C-MDP in China'!F304</f>
        <v>715105.28328767128</v>
      </c>
      <c r="O303">
        <f>'C-MDP in China'!G304</f>
        <v>20595032.158684932</v>
      </c>
      <c r="P303">
        <f>'C-MDP in China'!H304</f>
        <v>2615569.0841529863</v>
      </c>
      <c r="Q303">
        <f>'C-MDP in China'!I304</f>
        <v>2257362.6319644307</v>
      </c>
      <c r="R303">
        <f>'C-MDP in China'!J304</f>
        <v>1235701.9295210959</v>
      </c>
      <c r="S303">
        <f>'C-MDP in China'!K304</f>
        <v>1235701.9295210959</v>
      </c>
      <c r="T303">
        <f>'C-MDP in China'!L304</f>
        <v>882644.23537221132</v>
      </c>
      <c r="U303">
        <f>'C-MDP in China'!M304</f>
        <v>617850.96476054797</v>
      </c>
      <c r="V303">
        <f>'C-MDP in China'!N304</f>
        <v>932948.83664405916</v>
      </c>
      <c r="W303">
        <f>'C-MDP in China'!P304</f>
        <v>1550799.801404607</v>
      </c>
      <c r="X303">
        <f>'C-MDP in China'!Q304</f>
        <v>1208875.4717797968</v>
      </c>
      <c r="Y303">
        <f>'C-MDP in China'!S304</f>
        <v>0.43804989794501037</v>
      </c>
      <c r="Z303">
        <f>'C-MDP in China'!T304</f>
        <v>14643067.864824986</v>
      </c>
      <c r="AA303">
        <f>'C-MDP in China'!U304</f>
        <v>3074773.1450679149</v>
      </c>
      <c r="AB303">
        <f>'C-MDP in China'!V304</f>
        <v>4.7623246249282412</v>
      </c>
    </row>
    <row r="304" spans="1:28">
      <c r="A304" s="15">
        <v>42902</v>
      </c>
      <c r="B304">
        <v>4.9696185540000002</v>
      </c>
      <c r="C304" s="153">
        <f t="shared" si="6"/>
        <v>4.1534183419281474</v>
      </c>
      <c r="D304" s="123">
        <f>年份汇总!$D$5</f>
        <v>0.83576199999999989</v>
      </c>
      <c r="E304" s="144">
        <f t="shared" si="7"/>
        <v>3.6037785298557479</v>
      </c>
      <c r="F304" s="123">
        <f>VLOOKUP(D304,年份汇总!$D$4:$I$9,6,0)</f>
        <v>0.72516199999999997</v>
      </c>
      <c r="G304">
        <f>VLOOKUP(A304,[1]Sheet1!$A$1:$F$2193,6)</f>
        <v>0.93303918740135094</v>
      </c>
      <c r="H304">
        <f>'C-MDP in China'!C305</f>
        <v>2435273.0198638532</v>
      </c>
      <c r="I304">
        <f>'C-MDP in China'!D305</f>
        <v>4.9696185540000002</v>
      </c>
      <c r="J304">
        <f>'C-MDP in China'!E305</f>
        <v>4969618.5540000005</v>
      </c>
      <c r="K304">
        <v>1.2</v>
      </c>
      <c r="L304">
        <v>7.3</v>
      </c>
      <c r="M304">
        <f t="shared" si="8"/>
        <v>0.16438356164383561</v>
      </c>
      <c r="N304">
        <f>'C-MDP in China'!F305</f>
        <v>680769.66493150697</v>
      </c>
      <c r="O304">
        <f>'C-MDP in China'!G305</f>
        <v>19606166.350027401</v>
      </c>
      <c r="P304">
        <f>'C-MDP in China'!H305</f>
        <v>2489983.1264534798</v>
      </c>
      <c r="Q304">
        <f>'C-MDP in China'!I305</f>
        <v>2148975.8760083606</v>
      </c>
      <c r="R304">
        <f>'C-MDP in China'!J305</f>
        <v>1176369.9810016439</v>
      </c>
      <c r="S304">
        <f>'C-MDP in China'!K305</f>
        <v>1176369.9810016439</v>
      </c>
      <c r="T304">
        <f>'C-MDP in China'!L305</f>
        <v>840264.27214403148</v>
      </c>
      <c r="U304">
        <f>'C-MDP in China'!M305</f>
        <v>588184.99050082196</v>
      </c>
      <c r="V304">
        <f>'C-MDP in China'!N305</f>
        <v>888153.50936921965</v>
      </c>
      <c r="W304">
        <f>'C-MDP in China'!P305</f>
        <v>1476338.4998700416</v>
      </c>
      <c r="X304">
        <f>'C-MDP in China'!Q305</f>
        <v>958934.51999381161</v>
      </c>
      <c r="Y304">
        <f>'C-MDP in China'!S305</f>
        <v>0.39376879395946413</v>
      </c>
      <c r="Z304">
        <f>'C-MDP in China'!T305</f>
        <v>13939984.274869481</v>
      </c>
      <c r="AA304">
        <f>'C-MDP in China'!U305</f>
        <v>2735241.5387322512</v>
      </c>
      <c r="AB304">
        <f>'C-MDP in China'!V305</f>
        <v>5.0964363027809538</v>
      </c>
    </row>
    <row r="305" spans="1:28">
      <c r="A305" s="15">
        <v>42905</v>
      </c>
      <c r="B305">
        <v>4.950512174</v>
      </c>
      <c r="C305" s="153">
        <f t="shared" si="6"/>
        <v>4.1374499555665878</v>
      </c>
      <c r="D305" s="123">
        <f>年份汇总!$D$5</f>
        <v>0.83576199999999989</v>
      </c>
      <c r="E305" s="144">
        <f t="shared" si="7"/>
        <v>3.589923309122188</v>
      </c>
      <c r="F305" s="123">
        <f>VLOOKUP(D305,年份汇总!$D$4:$I$9,6,0)</f>
        <v>0.72516199999999997</v>
      </c>
      <c r="G305">
        <f>VLOOKUP(A305,[1]Sheet1!$A$1:$F$2193,6)</f>
        <v>0.91495834922797903</v>
      </c>
      <c r="H305">
        <f>'C-MDP in China'!C306</f>
        <v>2378899.9369312394</v>
      </c>
      <c r="I305">
        <f>'C-MDP in China'!D306</f>
        <v>4.950512174</v>
      </c>
      <c r="J305">
        <f>'C-MDP in China'!E306</f>
        <v>4950512.1739999996</v>
      </c>
      <c r="K305">
        <v>1.2</v>
      </c>
      <c r="L305">
        <v>7.3</v>
      </c>
      <c r="M305">
        <f t="shared" si="8"/>
        <v>0.16438356164383561</v>
      </c>
      <c r="N305">
        <f>'C-MDP in China'!F306</f>
        <v>678152.3526027397</v>
      </c>
      <c r="O305">
        <f>'C-MDP in China'!G306</f>
        <v>19530787.754958905</v>
      </c>
      <c r="P305">
        <f>'C-MDP in China'!H306</f>
        <v>2480410.0448797811</v>
      </c>
      <c r="Q305">
        <f>'C-MDP in China'!I306</f>
        <v>2140713.8435703171</v>
      </c>
      <c r="R305">
        <f>'C-MDP in China'!J306</f>
        <v>1171847.2652975342</v>
      </c>
      <c r="S305">
        <f>'C-MDP in China'!K306</f>
        <v>1171847.2652975342</v>
      </c>
      <c r="T305">
        <f>'C-MDP in China'!L306</f>
        <v>837033.76092681021</v>
      </c>
      <c r="U305">
        <f>'C-MDP in China'!M306</f>
        <v>585923.63264876709</v>
      </c>
      <c r="V305">
        <f>'C-MDP in China'!N306</f>
        <v>884738.8814125763</v>
      </c>
      <c r="W305">
        <f>'C-MDP in China'!P306</f>
        <v>1470662.5140613434</v>
      </c>
      <c r="X305">
        <f>'C-MDP in China'!Q306</f>
        <v>908237.42286989605</v>
      </c>
      <c r="Y305">
        <f>'C-MDP in China'!S306</f>
        <v>0.38178882968970712</v>
      </c>
      <c r="Z305">
        <f>'C-MDP in China'!T306</f>
        <v>13886390.093775781</v>
      </c>
      <c r="AA305">
        <f>'C-MDP in China'!U306</f>
        <v>2677715.1856950489</v>
      </c>
      <c r="AB305">
        <f>'C-MDP in China'!V306</f>
        <v>5.1859100504639066</v>
      </c>
    </row>
    <row r="306" spans="1:28">
      <c r="A306" s="15">
        <v>42908</v>
      </c>
      <c r="B306">
        <v>5.052025489</v>
      </c>
      <c r="C306" s="153">
        <f t="shared" si="6"/>
        <v>4.2222909267376174</v>
      </c>
      <c r="D306" s="123">
        <f>年份汇总!$D$5</f>
        <v>0.83576199999999989</v>
      </c>
      <c r="E306" s="144">
        <f t="shared" si="7"/>
        <v>3.6635369076542177</v>
      </c>
      <c r="F306" s="123">
        <f>VLOOKUP(D306,年份汇总!$D$4:$I$9,6,0)</f>
        <v>0.72516199999999997</v>
      </c>
      <c r="G306">
        <f>VLOOKUP(A306,[1]Sheet1!$A$1:$F$2193,6)</f>
        <v>0.95587637765865996</v>
      </c>
      <c r="H306">
        <f>'C-MDP in China'!C307</f>
        <v>2536249.5301037366</v>
      </c>
      <c r="I306">
        <f>'C-MDP in China'!D307</f>
        <v>5.052025489</v>
      </c>
      <c r="J306">
        <f>'C-MDP in China'!E307</f>
        <v>5052025.4890000001</v>
      </c>
      <c r="K306">
        <v>1.2</v>
      </c>
      <c r="L306">
        <v>7.3</v>
      </c>
      <c r="M306">
        <f t="shared" si="8"/>
        <v>0.16438356164383561</v>
      </c>
      <c r="N306">
        <f>'C-MDP in China'!F307</f>
        <v>692058.28616438364</v>
      </c>
      <c r="O306">
        <f>'C-MDP in China'!G307</f>
        <v>19931278.64153425</v>
      </c>
      <c r="P306">
        <f>'C-MDP in China'!H307</f>
        <v>2531272.3874748498</v>
      </c>
      <c r="Q306">
        <f>'C-MDP in China'!I307</f>
        <v>2184610.5053881649</v>
      </c>
      <c r="R306">
        <f>'C-MDP in China'!J307</f>
        <v>1195876.7184920551</v>
      </c>
      <c r="S306">
        <f>'C-MDP in China'!K307</f>
        <v>1195876.7184920551</v>
      </c>
      <c r="T306">
        <f>'C-MDP in China'!L307</f>
        <v>854197.65606575354</v>
      </c>
      <c r="U306">
        <f>'C-MDP in China'!M307</f>
        <v>597938.35924602754</v>
      </c>
      <c r="V306">
        <f>'C-MDP in China'!N307</f>
        <v>902880.99956214428</v>
      </c>
      <c r="W306">
        <f>'C-MDP in China'!P307</f>
        <v>1500819.3588081719</v>
      </c>
      <c r="X306">
        <f>'C-MDP in China'!Q307</f>
        <v>1035430.1712955646</v>
      </c>
      <c r="Y306">
        <f>'C-MDP in China'!S307</f>
        <v>0.40825248423139732</v>
      </c>
      <c r="Z306">
        <f>'C-MDP in China'!T307</f>
        <v>14171139.114130851</v>
      </c>
      <c r="AA306">
        <f>'C-MDP in China'!U307</f>
        <v>2841192.1704198532</v>
      </c>
      <c r="AB306">
        <f>'C-MDP in China'!V307</f>
        <v>4.9877439694748738</v>
      </c>
    </row>
    <row r="307" spans="1:28">
      <c r="A307" s="15">
        <v>42911</v>
      </c>
      <c r="B307">
        <v>5.1450679270000004</v>
      </c>
      <c r="C307" s="153">
        <f t="shared" si="6"/>
        <v>4.3000522608053737</v>
      </c>
      <c r="D307" s="123">
        <f>年份汇总!$D$5</f>
        <v>0.83576199999999989</v>
      </c>
      <c r="E307" s="144">
        <f t="shared" si="7"/>
        <v>3.7310077480791741</v>
      </c>
      <c r="F307" s="123">
        <f>VLOOKUP(D307,年份汇总!$D$4:$I$9,6,0)</f>
        <v>0.72516199999999997</v>
      </c>
      <c r="G307">
        <f>VLOOKUP(A307,[1]Sheet1!$A$1:$F$2193,6)</f>
        <v>0.91489121836361598</v>
      </c>
      <c r="H307">
        <f>'C-MDP in China'!C308</f>
        <v>2472209.6042485717</v>
      </c>
      <c r="I307">
        <f>'C-MDP in China'!D308</f>
        <v>5.1450679270000004</v>
      </c>
      <c r="J307">
        <f>'C-MDP in China'!E308</f>
        <v>5145067.9270000001</v>
      </c>
      <c r="K307">
        <v>1.2</v>
      </c>
      <c r="L307">
        <v>7.3</v>
      </c>
      <c r="M307">
        <f t="shared" si="8"/>
        <v>0.16438356164383561</v>
      </c>
      <c r="N307">
        <f>'C-MDP in China'!F308</f>
        <v>704803.82561643841</v>
      </c>
      <c r="O307">
        <f>'C-MDP in China'!G308</f>
        <v>20298350.177753426</v>
      </c>
      <c r="P307">
        <f>'C-MDP in China'!H308</f>
        <v>2577890.4725746852</v>
      </c>
      <c r="Q307">
        <f>'C-MDP in China'!I308</f>
        <v>2224844.1676973309</v>
      </c>
      <c r="R307">
        <f>'C-MDP in China'!J308</f>
        <v>1217901.0106652055</v>
      </c>
      <c r="S307">
        <f>'C-MDP in China'!K308</f>
        <v>1217901.0106652055</v>
      </c>
      <c r="T307">
        <f>'C-MDP in China'!L308</f>
        <v>869929.29333228967</v>
      </c>
      <c r="U307">
        <f>'C-MDP in China'!M308</f>
        <v>608950.50533260277</v>
      </c>
      <c r="V307">
        <f>'C-MDP in China'!N308</f>
        <v>919509.23107167438</v>
      </c>
      <c r="W307">
        <f>'C-MDP in China'!P308</f>
        <v>1528459.7364042772</v>
      </c>
      <c r="X307">
        <f>'C-MDP in China'!Q308</f>
        <v>943749.86784429452</v>
      </c>
      <c r="Y307">
        <f>'C-MDP in China'!S308</f>
        <v>0.38174346795774516</v>
      </c>
      <c r="Z307">
        <f>'C-MDP in China'!T308</f>
        <v>14432126.976382686</v>
      </c>
      <c r="AA307">
        <f>'C-MDP in China'!U308</f>
        <v>2782768.3299876433</v>
      </c>
      <c r="AB307">
        <f>'C-MDP in China'!V308</f>
        <v>5.1862481043999704</v>
      </c>
    </row>
    <row r="308" spans="1:28">
      <c r="A308" s="15">
        <v>42914</v>
      </c>
      <c r="B308">
        <v>4.9883910059999996</v>
      </c>
      <c r="C308" s="153">
        <f t="shared" si="6"/>
        <v>4.1691076439565711</v>
      </c>
      <c r="D308" s="123">
        <f>年份汇总!$D$5</f>
        <v>0.83576199999999989</v>
      </c>
      <c r="E308" s="144">
        <f t="shared" si="7"/>
        <v>3.6173915986929717</v>
      </c>
      <c r="F308" s="123">
        <f>VLOOKUP(D308,年份汇总!$D$4:$I$9,6,0)</f>
        <v>0.72516199999999997</v>
      </c>
      <c r="G308">
        <f>VLOOKUP(A308,[1]Sheet1!$A$1:$F$2193,6)</f>
        <v>0.90972567501108503</v>
      </c>
      <c r="H308">
        <f>'C-MDP in China'!C309</f>
        <v>2383392.9854301321</v>
      </c>
      <c r="I308">
        <f>'C-MDP in China'!D309</f>
        <v>4.9883910059999996</v>
      </c>
      <c r="J308">
        <f>'C-MDP in China'!E309</f>
        <v>4988391.0060000001</v>
      </c>
      <c r="K308">
        <v>1.2</v>
      </c>
      <c r="L308">
        <v>7.3</v>
      </c>
      <c r="M308">
        <f t="shared" si="8"/>
        <v>0.16438356164383561</v>
      </c>
      <c r="N308">
        <f>'C-MDP in China'!F309</f>
        <v>683341.23369863012</v>
      </c>
      <c r="O308">
        <f>'C-MDP in China'!G309</f>
        <v>19680227.530520547</v>
      </c>
      <c r="P308">
        <f>'C-MDP in China'!H309</f>
        <v>2499388.8963761097</v>
      </c>
      <c r="Q308">
        <f>'C-MDP in China'!I309</f>
        <v>2157093.5103988415</v>
      </c>
      <c r="R308">
        <f>'C-MDP in China'!J309</f>
        <v>1180813.6518312327</v>
      </c>
      <c r="S308">
        <f>'C-MDP in China'!K309</f>
        <v>1180813.6518312327</v>
      </c>
      <c r="T308">
        <f>'C-MDP in China'!L309</f>
        <v>843438.32273659494</v>
      </c>
      <c r="U308">
        <f>'C-MDP in China'!M309</f>
        <v>590406.82591561635</v>
      </c>
      <c r="V308">
        <f>'C-MDP in China'!N309</f>
        <v>891508.45883709088</v>
      </c>
      <c r="W308">
        <f>'C-MDP in China'!P309</f>
        <v>1481915.2847527072</v>
      </c>
      <c r="X308">
        <f>'C-MDP in China'!Q309</f>
        <v>901477.7006774249</v>
      </c>
      <c r="Y308">
        <f>'C-MDP in China'!S309</f>
        <v>0.3782329251567948</v>
      </c>
      <c r="Z308">
        <f>'C-MDP in China'!T309</f>
        <v>13992641.774200108</v>
      </c>
      <c r="AA308">
        <f>'C-MDP in China'!U309</f>
        <v>2684494.6183516067</v>
      </c>
      <c r="AB308">
        <f>'C-MDP in China'!V309</f>
        <v>5.2123933043278674</v>
      </c>
    </row>
    <row r="309" spans="1:28">
      <c r="A309" s="15">
        <v>42917</v>
      </c>
      <c r="B309">
        <v>4.9429041580000002</v>
      </c>
      <c r="C309" s="153">
        <f t="shared" si="6"/>
        <v>4.1310914648983958</v>
      </c>
      <c r="D309" s="123">
        <f>年份汇总!$D$5</f>
        <v>0.83576199999999989</v>
      </c>
      <c r="E309" s="144">
        <f t="shared" si="7"/>
        <v>3.5844062650235959</v>
      </c>
      <c r="F309" s="123">
        <f>VLOOKUP(D309,年份汇总!$D$4:$I$9,6,0)</f>
        <v>0.72516199999999997</v>
      </c>
      <c r="G309">
        <f>VLOOKUP(A309,[1]Sheet1!$A$1:$F$2193,6)</f>
        <v>0.86017603070473303</v>
      </c>
      <c r="H309">
        <f>'C-MDP in China'!C310</f>
        <v>2349526.8192951325</v>
      </c>
      <c r="I309">
        <f>'C-MDP in China'!D310</f>
        <v>4.9429041580000002</v>
      </c>
      <c r="J309">
        <f>'C-MDP in China'!E310</f>
        <v>4942904.1579999998</v>
      </c>
      <c r="K309">
        <v>1.2</v>
      </c>
      <c r="L309">
        <v>7.3</v>
      </c>
      <c r="M309">
        <f t="shared" si="8"/>
        <v>0.16438356164383561</v>
      </c>
      <c r="N309">
        <f>'C-MDP in China'!F310</f>
        <v>677110.15863013698</v>
      </c>
      <c r="O309">
        <f>'C-MDP in China'!G310</f>
        <v>19500772.568547945</v>
      </c>
      <c r="P309">
        <f>'C-MDP in China'!H310</f>
        <v>2476598.1162055889</v>
      </c>
      <c r="Q309">
        <f>'C-MDP in China'!I310</f>
        <v>2137423.9647454876</v>
      </c>
      <c r="R309">
        <f>'C-MDP in China'!J310</f>
        <v>1170046.3541128766</v>
      </c>
      <c r="S309">
        <f>'C-MDP in China'!K310</f>
        <v>1170046.3541128766</v>
      </c>
      <c r="T309">
        <f>'C-MDP in China'!L310</f>
        <v>835747.39579491201</v>
      </c>
      <c r="U309">
        <f>'C-MDP in China'!M310</f>
        <v>585023.17705643829</v>
      </c>
      <c r="V309">
        <f>'C-MDP in China'!N310</f>
        <v>883379.20238765422</v>
      </c>
      <c r="W309">
        <f>'C-MDP in China'!P310</f>
        <v>1468402.3794440925</v>
      </c>
      <c r="X309">
        <f>'C-MDP in China'!Q310</f>
        <v>881124.43985104002</v>
      </c>
      <c r="Y309">
        <f>'C-MDP in China'!S310</f>
        <v>0.37502208215498511</v>
      </c>
      <c r="Z309">
        <f>'C-MDP in China'!T310</f>
        <v>13865049.296237588</v>
      </c>
      <c r="AA309">
        <f>'C-MDP in China'!U310</f>
        <v>2647882.8446263485</v>
      </c>
      <c r="AB309">
        <f>'C-MDP in China'!V310</f>
        <v>5.2362774751819243</v>
      </c>
    </row>
    <row r="310" spans="1:28">
      <c r="A310" s="15">
        <v>42920</v>
      </c>
      <c r="B310">
        <v>5.3330679050000001</v>
      </c>
      <c r="C310" s="153">
        <f t="shared" si="6"/>
        <v>4.4571754984186098</v>
      </c>
      <c r="D310" s="123">
        <f>年份汇总!$D$5</f>
        <v>0.83576199999999989</v>
      </c>
      <c r="E310" s="144">
        <f t="shared" si="7"/>
        <v>3.8673381881256099</v>
      </c>
      <c r="F310" s="123">
        <f>VLOOKUP(D310,年份汇总!$D$4:$I$9,6,0)</f>
        <v>0.72516199999999997</v>
      </c>
      <c r="G310">
        <f>VLOOKUP(A310,[1]Sheet1!$A$1:$F$2193,6)</f>
        <v>0.92315261164348905</v>
      </c>
      <c r="H310">
        <f>'C-MDP in China'!C311</f>
        <v>2720579.9729829407</v>
      </c>
      <c r="I310">
        <f>'C-MDP in China'!D311</f>
        <v>5.3330679050000001</v>
      </c>
      <c r="J310">
        <f>'C-MDP in China'!E311</f>
        <v>5333067.9050000003</v>
      </c>
      <c r="K310">
        <v>1.2</v>
      </c>
      <c r="L310">
        <v>7.3</v>
      </c>
      <c r="M310">
        <f t="shared" si="8"/>
        <v>0.16438356164383561</v>
      </c>
      <c r="N310">
        <f>'C-MDP in China'!F311</f>
        <v>730557.24726027402</v>
      </c>
      <c r="O310">
        <f>'C-MDP in China'!G311</f>
        <v>21040048.72109589</v>
      </c>
      <c r="P310">
        <f>'C-MDP in China'!H311</f>
        <v>2672086.1875791783</v>
      </c>
      <c r="Q310">
        <f>'C-MDP in China'!I311</f>
        <v>2306139.6258944031</v>
      </c>
      <c r="R310">
        <f>'C-MDP in China'!J311</f>
        <v>1262402.9232657533</v>
      </c>
      <c r="S310">
        <f>'C-MDP in China'!K311</f>
        <v>1262402.9232657533</v>
      </c>
      <c r="T310">
        <f>'C-MDP in China'!L311</f>
        <v>901716.37376125238</v>
      </c>
      <c r="U310">
        <f>'C-MDP in China'!M311</f>
        <v>631201.46163287666</v>
      </c>
      <c r="V310">
        <f>'C-MDP in China'!N311</f>
        <v>953107.9546774613</v>
      </c>
      <c r="W310">
        <f>'C-MDP in China'!P311</f>
        <v>1584309.4163103378</v>
      </c>
      <c r="X310">
        <f>'C-MDP in China'!Q311</f>
        <v>1136270.5566726029</v>
      </c>
      <c r="Y310">
        <f>'C-MDP in China'!S311</f>
        <v>0.41765747302284056</v>
      </c>
      <c r="Z310">
        <f>'C-MDP in China'!T311</f>
        <v>14959474.640699176</v>
      </c>
      <c r="AA310">
        <f>'C-MDP in China'!U311</f>
        <v>3042486.4660275253</v>
      </c>
      <c r="AB310">
        <f>'C-MDP in China'!V311</f>
        <v>4.9168582367537272</v>
      </c>
    </row>
    <row r="311" spans="1:28">
      <c r="A311" s="15">
        <v>42923</v>
      </c>
      <c r="B311">
        <v>5.5351577120000002</v>
      </c>
      <c r="C311" s="153">
        <f t="shared" si="6"/>
        <v>4.6260744796965438</v>
      </c>
      <c r="D311" s="123">
        <f>年份汇总!$D$5</f>
        <v>0.83576199999999989</v>
      </c>
      <c r="E311" s="144">
        <f t="shared" si="7"/>
        <v>4.0138860367493443</v>
      </c>
      <c r="F311" s="123">
        <f>VLOOKUP(D311,年份汇总!$D$4:$I$9,6,0)</f>
        <v>0.72516199999999997</v>
      </c>
      <c r="G311">
        <f>VLOOKUP(A311,[1]Sheet1!$A$1:$F$2193,6)</f>
        <v>0.89370841347841801</v>
      </c>
      <c r="H311">
        <f>'C-MDP in China'!C312</f>
        <v>2733611.083673968</v>
      </c>
      <c r="I311">
        <f>'C-MDP in China'!D312</f>
        <v>5.5351577120000002</v>
      </c>
      <c r="J311">
        <f>'C-MDP in China'!E312</f>
        <v>5535157.7120000003</v>
      </c>
      <c r="K311">
        <v>1.2</v>
      </c>
      <c r="L311">
        <v>7.3</v>
      </c>
      <c r="M311">
        <f t="shared" si="8"/>
        <v>0.16438356164383561</v>
      </c>
      <c r="N311">
        <f>'C-MDP in China'!F312</f>
        <v>758240.78246575349</v>
      </c>
      <c r="O311">
        <f>'C-MDP in China'!G312</f>
        <v>21837334.535013698</v>
      </c>
      <c r="P311">
        <f>'C-MDP in China'!H312</f>
        <v>2773341.4859467396</v>
      </c>
      <c r="Q311">
        <f>'C-MDP in China'!I312</f>
        <v>2393527.8459984655</v>
      </c>
      <c r="R311">
        <f>'C-MDP in China'!J312</f>
        <v>1310240.0721008219</v>
      </c>
      <c r="S311">
        <f>'C-MDP in China'!K312</f>
        <v>1310240.0721008219</v>
      </c>
      <c r="T311">
        <f>'C-MDP in China'!L312</f>
        <v>935885.76578630134</v>
      </c>
      <c r="U311">
        <f>'C-MDP in China'!M312</f>
        <v>655120.03605041094</v>
      </c>
      <c r="V311">
        <f>'C-MDP in China'!N312</f>
        <v>989224.76512166136</v>
      </c>
      <c r="W311">
        <f>'C-MDP in China'!P312</f>
        <v>1644344.8011720723</v>
      </c>
      <c r="X311">
        <f>'C-MDP in China'!Q312</f>
        <v>1089266.2825018957</v>
      </c>
      <c r="Y311">
        <f>'C-MDP in China'!S312</f>
        <v>0.39847156349612245</v>
      </c>
      <c r="Z311">
        <f>'C-MDP in China'!T312</f>
        <v>15526344.854394738</v>
      </c>
      <c r="AA311">
        <f>'C-MDP in China'!U312</f>
        <v>3067715.8127452182</v>
      </c>
      <c r="AB311">
        <f>'C-MDP in China'!V312</f>
        <v>5.0612070355045766</v>
      </c>
    </row>
    <row r="312" spans="1:28">
      <c r="A312" s="15">
        <v>42926</v>
      </c>
      <c r="B312">
        <v>5.611261893</v>
      </c>
      <c r="C312" s="153">
        <f t="shared" si="6"/>
        <v>4.6896794622174651</v>
      </c>
      <c r="D312" s="123">
        <f>年份汇总!$D$5</f>
        <v>0.83576199999999989</v>
      </c>
      <c r="E312" s="144">
        <f t="shared" si="7"/>
        <v>4.0690738968516662</v>
      </c>
      <c r="F312" s="123">
        <f>VLOOKUP(D312,年份汇总!$D$4:$I$9,6,0)</f>
        <v>0.72516199999999997</v>
      </c>
      <c r="G312">
        <f>VLOOKUP(A312,[1]Sheet1!$A$1:$F$2193,6)</f>
        <v>0.84186703782263395</v>
      </c>
      <c r="H312">
        <f>'C-MDP in China'!C313</f>
        <v>2610447.2702824124</v>
      </c>
      <c r="I312">
        <f>'C-MDP in China'!D313</f>
        <v>5.611261893</v>
      </c>
      <c r="J312">
        <f>'C-MDP in China'!E313</f>
        <v>5611261.8930000002</v>
      </c>
      <c r="K312">
        <v>1.2</v>
      </c>
      <c r="L312">
        <v>7.3</v>
      </c>
      <c r="M312">
        <f t="shared" si="8"/>
        <v>0.16438356164383561</v>
      </c>
      <c r="N312">
        <f>'C-MDP in China'!F313</f>
        <v>768666.01273972611</v>
      </c>
      <c r="O312">
        <f>'C-MDP in China'!G313</f>
        <v>22137581.16690411</v>
      </c>
      <c r="P312">
        <f>'C-MDP in China'!H313</f>
        <v>2811472.8081968222</v>
      </c>
      <c r="Q312">
        <f>'C-MDP in China'!I313</f>
        <v>2426437.0214724541</v>
      </c>
      <c r="R312">
        <f>'C-MDP in China'!J313</f>
        <v>1328254.8700142466</v>
      </c>
      <c r="S312">
        <f>'C-MDP in China'!K313</f>
        <v>1328254.8700142466</v>
      </c>
      <c r="T312">
        <f>'C-MDP in China'!L313</f>
        <v>948753.47858160478</v>
      </c>
      <c r="U312">
        <f>'C-MDP in China'!M313</f>
        <v>664127.43500712328</v>
      </c>
      <c r="V312">
        <f>'C-MDP in China'!N313</f>
        <v>1002825.8483231913</v>
      </c>
      <c r="W312">
        <f>'C-MDP in China'!P313</f>
        <v>1666953.2833303146</v>
      </c>
      <c r="X312">
        <f>'C-MDP in China'!Q313</f>
        <v>943493.98695209785</v>
      </c>
      <c r="Y312">
        <f>'C-MDP in China'!S313</f>
        <v>0.36143001151294107</v>
      </c>
      <c r="Z312">
        <f>'C-MDP in China'!T313</f>
        <v>15739820.209668823</v>
      </c>
      <c r="AA312">
        <f>'C-MDP in China'!U313</f>
        <v>2949145.6835984802</v>
      </c>
      <c r="AB312">
        <f>'C-MDP in China'!V313</f>
        <v>5.3370778857094141</v>
      </c>
    </row>
    <row r="313" spans="1:28">
      <c r="A313" s="15">
        <v>42929</v>
      </c>
      <c r="B313">
        <v>5.5961643280000004</v>
      </c>
      <c r="C313" s="153">
        <f t="shared" si="6"/>
        <v>4.6770614910979358</v>
      </c>
      <c r="D313" s="123">
        <f>年份汇总!$D$5</f>
        <v>0.83576199999999989</v>
      </c>
      <c r="E313" s="144">
        <f t="shared" si="7"/>
        <v>4.0581257164211362</v>
      </c>
      <c r="F313" s="123">
        <f>VLOOKUP(D313,年份汇总!$D$4:$I$9,6,0)</f>
        <v>0.72516199999999997</v>
      </c>
      <c r="G313">
        <f>VLOOKUP(A313,[1]Sheet1!$A$1:$F$2193,6)</f>
        <v>0.83666515851316203</v>
      </c>
      <c r="H313">
        <f>'C-MDP in China'!C314</f>
        <v>2587337.1438613376</v>
      </c>
      <c r="I313">
        <f>'C-MDP in China'!D314</f>
        <v>5.5961643280000004</v>
      </c>
      <c r="J313">
        <f>'C-MDP in China'!E314</f>
        <v>5596164.3280000007</v>
      </c>
      <c r="K313">
        <v>1.2</v>
      </c>
      <c r="L313">
        <v>7.3</v>
      </c>
      <c r="M313">
        <f t="shared" si="8"/>
        <v>0.16438356164383561</v>
      </c>
      <c r="N313">
        <f>'C-MDP in China'!F314</f>
        <v>766597.85315068508</v>
      </c>
      <c r="O313">
        <f>'C-MDP in China'!G314</f>
        <v>22078018.170739729</v>
      </c>
      <c r="P313">
        <f>'C-MDP in China'!H314</f>
        <v>2803908.3076839456</v>
      </c>
      <c r="Q313">
        <f>'C-MDP in China'!I314</f>
        <v>2419908.4916428654</v>
      </c>
      <c r="R313">
        <f>'C-MDP in China'!J314</f>
        <v>1324681.0902443838</v>
      </c>
      <c r="S313">
        <f>'C-MDP in China'!K314</f>
        <v>1324681.0902443838</v>
      </c>
      <c r="T313">
        <f>'C-MDP in China'!L314</f>
        <v>946200.77874598838</v>
      </c>
      <c r="U313">
        <f>'C-MDP in China'!M314</f>
        <v>662340.54512219189</v>
      </c>
      <c r="V313">
        <f>'C-MDP in China'!N314</f>
        <v>1000127.6622970452</v>
      </c>
      <c r="W313">
        <f>'C-MDP in China'!P314</f>
        <v>1662468.2074192371</v>
      </c>
      <c r="X313">
        <f>'C-MDP in China'!Q314</f>
        <v>924868.93644210044</v>
      </c>
      <c r="Y313">
        <f>'C-MDP in China'!S314</f>
        <v>0.35745976848684963</v>
      </c>
      <c r="Z313">
        <f>'C-MDP in China'!T314</f>
        <v>15697470.919395946</v>
      </c>
      <c r="AA313">
        <f>'C-MDP in China'!U314</f>
        <v>2925124.2610361911</v>
      </c>
      <c r="AB313">
        <f>'C-MDP in China'!V314</f>
        <v>5.3664287457775552</v>
      </c>
    </row>
    <row r="314" spans="1:28">
      <c r="A314" s="15">
        <v>42932</v>
      </c>
      <c r="B314">
        <v>5.8618995079999996</v>
      </c>
      <c r="C314" s="153">
        <f t="shared" si="6"/>
        <v>4.8991528566050953</v>
      </c>
      <c r="D314" s="123">
        <f>年份汇总!$D$5</f>
        <v>0.83576199999999989</v>
      </c>
      <c r="E314" s="144">
        <f t="shared" si="7"/>
        <v>4.2508267710202956</v>
      </c>
      <c r="F314" s="123">
        <f>VLOOKUP(D314,年份汇总!$D$4:$I$9,6,0)</f>
        <v>0.72516199999999997</v>
      </c>
      <c r="G314">
        <f>VLOOKUP(A314,[1]Sheet1!$A$1:$F$2193,6)</f>
        <v>0.60317182685070503</v>
      </c>
      <c r="H314">
        <f>'C-MDP in China'!C315</f>
        <v>1953845.8541317293</v>
      </c>
      <c r="I314">
        <f>'C-MDP in China'!D315</f>
        <v>5.8618995079999996</v>
      </c>
      <c r="J314">
        <f>'C-MDP in China'!E315</f>
        <v>5861899.5079999994</v>
      </c>
      <c r="K314">
        <v>1.2</v>
      </c>
      <c r="L314">
        <v>7.3</v>
      </c>
      <c r="M314">
        <f t="shared" si="8"/>
        <v>0.16438356164383561</v>
      </c>
      <c r="N314">
        <f>'C-MDP in China'!F315</f>
        <v>802999.93260273966</v>
      </c>
      <c r="O314">
        <f>'C-MDP in China'!G315</f>
        <v>23126398.058958903</v>
      </c>
      <c r="P314">
        <f>'C-MDP in China'!H315</f>
        <v>2937052.5534877805</v>
      </c>
      <c r="Q314">
        <f>'C-MDP in China'!I315</f>
        <v>2534818.4158194601</v>
      </c>
      <c r="R314">
        <f>'C-MDP in China'!J315</f>
        <v>1387583.8835375342</v>
      </c>
      <c r="S314">
        <f>'C-MDP in China'!K315</f>
        <v>1387583.8835375342</v>
      </c>
      <c r="T314">
        <f>'C-MDP in China'!L315</f>
        <v>991131.34538395295</v>
      </c>
      <c r="U314">
        <f>'C-MDP in China'!M315</f>
        <v>693791.94176876708</v>
      </c>
      <c r="V314">
        <f>'C-MDP in China'!N315</f>
        <v>1047618.9596904626</v>
      </c>
      <c r="W314">
        <f>'C-MDP in China'!P315</f>
        <v>1741410.9014592296</v>
      </c>
      <c r="X314">
        <f>'C-MDP in China'!Q315</f>
        <v>212434.9526724997</v>
      </c>
      <c r="Y314">
        <f>'C-MDP in China'!S315</f>
        <v>0.10872656725875839</v>
      </c>
      <c r="Z314">
        <f>'C-MDP in China'!T315</f>
        <v>16442869.019919779</v>
      </c>
      <c r="AA314">
        <f>'C-MDP in China'!U315</f>
        <v>2307672.8720534248</v>
      </c>
      <c r="AB314">
        <f>'C-MDP in China'!V315</f>
        <v>7.1253032520543105</v>
      </c>
    </row>
    <row r="315" spans="1:28">
      <c r="A315" s="15">
        <v>42935</v>
      </c>
      <c r="B315">
        <v>5.8480679960000002</v>
      </c>
      <c r="C315" s="153">
        <f t="shared" si="6"/>
        <v>4.8875930044729516</v>
      </c>
      <c r="D315" s="123">
        <f>年份汇总!$D$5</f>
        <v>0.83576199999999989</v>
      </c>
      <c r="E315" s="144">
        <f t="shared" si="7"/>
        <v>4.2407966841153524</v>
      </c>
      <c r="F315" s="123">
        <f>VLOOKUP(D315,年份汇总!$D$4:$I$9,6,0)</f>
        <v>0.72516199999999997</v>
      </c>
      <c r="G315">
        <f>VLOOKUP(A315,[1]Sheet1!$A$1:$F$2193,6)</f>
        <v>0.71056830498036005</v>
      </c>
      <c r="H315">
        <f>'C-MDP in China'!C316</f>
        <v>2296302.6444148379</v>
      </c>
      <c r="I315">
        <f>'C-MDP in China'!D316</f>
        <v>5.8480679960000002</v>
      </c>
      <c r="J315">
        <f>'C-MDP in China'!E316</f>
        <v>5848067.9960000003</v>
      </c>
      <c r="K315">
        <v>1.2</v>
      </c>
      <c r="L315">
        <v>7.3</v>
      </c>
      <c r="M315">
        <f t="shared" si="8"/>
        <v>0.16438356164383561</v>
      </c>
      <c r="N315">
        <f>'C-MDP in China'!F316</f>
        <v>801105.20493150689</v>
      </c>
      <c r="O315">
        <f>'C-MDP in China'!G316</f>
        <v>23071829.902027398</v>
      </c>
      <c r="P315">
        <f>'C-MDP in China'!H316</f>
        <v>2930122.3975574798</v>
      </c>
      <c r="Q315">
        <f>'C-MDP in China'!I316</f>
        <v>2528837.3560472173</v>
      </c>
      <c r="R315">
        <f>'C-MDP in China'!J316</f>
        <v>1384309.7941216438</v>
      </c>
      <c r="S315">
        <f>'C-MDP in China'!K316</f>
        <v>1384309.7941216438</v>
      </c>
      <c r="T315">
        <f>'C-MDP in China'!L316</f>
        <v>988792.71008688852</v>
      </c>
      <c r="U315">
        <f>'C-MDP in China'!M316</f>
        <v>692154.89706082188</v>
      </c>
      <c r="V315">
        <f>'C-MDP in China'!N316</f>
        <v>1045147.0383972693</v>
      </c>
      <c r="W315">
        <f>'C-MDP in China'!P316</f>
        <v>1737301.9354580911</v>
      </c>
      <c r="X315">
        <f>'C-MDP in China'!Q316</f>
        <v>559000.70895674685</v>
      </c>
      <c r="Y315">
        <f>'C-MDP in China'!S316</f>
        <v>0.24343511963302025</v>
      </c>
      <c r="Z315">
        <f>'C-MDP in China'!T316</f>
        <v>16404071.060341479</v>
      </c>
      <c r="AA315">
        <f>'C-MDP in China'!U316</f>
        <v>2649294.7857512855</v>
      </c>
      <c r="AB315">
        <f>'C-MDP in China'!V316</f>
        <v>6.1918632643553186</v>
      </c>
    </row>
    <row r="316" spans="1:28">
      <c r="A316" s="15">
        <v>42938</v>
      </c>
      <c r="B316">
        <v>6.0161145789999999</v>
      </c>
      <c r="C316" s="153">
        <f t="shared" si="6"/>
        <v>5.028039952774197</v>
      </c>
      <c r="D316" s="123">
        <f>年份汇总!$D$5</f>
        <v>0.83576199999999989</v>
      </c>
      <c r="E316" s="144">
        <f t="shared" si="7"/>
        <v>4.362657680336798</v>
      </c>
      <c r="F316" s="123">
        <f>VLOOKUP(D316,年份汇总!$D$4:$I$9,6,0)</f>
        <v>0.72516199999999997</v>
      </c>
      <c r="G316">
        <f>VLOOKUP(A316,[1]Sheet1!$A$1:$F$2193,6)</f>
        <v>0.87831259602952805</v>
      </c>
      <c r="H316">
        <f>'C-MDP in China'!C317</f>
        <v>2919954.5435970398</v>
      </c>
      <c r="I316">
        <f>'C-MDP in China'!D317</f>
        <v>6.0161145789999999</v>
      </c>
      <c r="J316">
        <f>'C-MDP in China'!E317</f>
        <v>6016114.5789999999</v>
      </c>
      <c r="K316">
        <v>1.2</v>
      </c>
      <c r="L316">
        <v>7.3</v>
      </c>
      <c r="M316">
        <f t="shared" si="8"/>
        <v>0.16438356164383561</v>
      </c>
      <c r="N316">
        <f>'C-MDP in China'!F317</f>
        <v>824125.28479452059</v>
      </c>
      <c r="O316">
        <f>'C-MDP in China'!G317</f>
        <v>23734808.202082191</v>
      </c>
      <c r="P316">
        <f>'C-MDP in China'!H317</f>
        <v>3014320.6416644384</v>
      </c>
      <c r="Q316">
        <f>'C-MDP in China'!I317</f>
        <v>2601504.5132925087</v>
      </c>
      <c r="R316">
        <f>'C-MDP in China'!J317</f>
        <v>1424088.4921249314</v>
      </c>
      <c r="S316">
        <f>'C-MDP in China'!K317</f>
        <v>1424088.4921249314</v>
      </c>
      <c r="T316">
        <f>'C-MDP in China'!L317</f>
        <v>1017206.0658035225</v>
      </c>
      <c r="U316">
        <f>'C-MDP in China'!M317</f>
        <v>712044.24606246571</v>
      </c>
      <c r="V316">
        <f>'C-MDP in China'!N317</f>
        <v>1075179.7583751085</v>
      </c>
      <c r="W316">
        <f>'C-MDP in China'!P317</f>
        <v>1787224.0044375742</v>
      </c>
      <c r="X316">
        <f>'C-MDP in China'!Q317</f>
        <v>1132730.5391594656</v>
      </c>
      <c r="Y316">
        <f>'C-MDP in China'!S317</f>
        <v>0.38792745648844079</v>
      </c>
      <c r="Z316">
        <f>'C-MDP in China'!T317</f>
        <v>16875448.631680436</v>
      </c>
      <c r="AA316">
        <f>'C-MDP in China'!U317</f>
        <v>3283090.0559096821</v>
      </c>
      <c r="AB316">
        <f>'C-MDP in China'!V317</f>
        <v>5.1401114024587944</v>
      </c>
    </row>
    <row r="317" spans="1:28">
      <c r="A317" s="15">
        <v>42941</v>
      </c>
      <c r="B317">
        <v>6.3417732029999998</v>
      </c>
      <c r="C317" s="153">
        <f t="shared" si="6"/>
        <v>5.3002130556856848</v>
      </c>
      <c r="D317" s="123">
        <f>年份汇总!$D$5</f>
        <v>0.83576199999999989</v>
      </c>
      <c r="E317" s="144">
        <f t="shared" si="7"/>
        <v>4.5988129394338859</v>
      </c>
      <c r="F317" s="123">
        <f>VLOOKUP(D317,年份汇总!$D$4:$I$9,6,0)</f>
        <v>0.72516199999999997</v>
      </c>
      <c r="G317">
        <f>VLOOKUP(A317,[1]Sheet1!$A$1:$F$2193,6)</f>
        <v>0.80528761669186999</v>
      </c>
      <c r="H317">
        <f>'C-MDP in China'!C318</f>
        <v>2822101.359247765</v>
      </c>
      <c r="I317">
        <f>'C-MDP in China'!D318</f>
        <v>6.3417732029999998</v>
      </c>
      <c r="J317">
        <f>'C-MDP in China'!E318</f>
        <v>6341773.2029999997</v>
      </c>
      <c r="K317">
        <v>1.2</v>
      </c>
      <c r="L317">
        <v>7.3</v>
      </c>
      <c r="M317">
        <f t="shared" si="8"/>
        <v>0.16438356164383561</v>
      </c>
      <c r="N317">
        <f>'C-MDP in China'!F318</f>
        <v>868736.05520547938</v>
      </c>
      <c r="O317">
        <f>'C-MDP in China'!G318</f>
        <v>25019598.389917806</v>
      </c>
      <c r="P317">
        <f>'C-MDP in China'!H318</f>
        <v>3177488.9955195612</v>
      </c>
      <c r="Q317">
        <f>'C-MDP in China'!I318</f>
        <v>2742326.6949520623</v>
      </c>
      <c r="R317">
        <f>'C-MDP in China'!J318</f>
        <v>1501175.9033950684</v>
      </c>
      <c r="S317">
        <f>'C-MDP in China'!K318</f>
        <v>1501175.9033950684</v>
      </c>
      <c r="T317">
        <f>'C-MDP in China'!L318</f>
        <v>1072268.5024250487</v>
      </c>
      <c r="U317">
        <f>'C-MDP in China'!M318</f>
        <v>750587.95169753418</v>
      </c>
      <c r="V317">
        <f>'C-MDP in China'!N318</f>
        <v>1133380.3720880358</v>
      </c>
      <c r="W317">
        <f>'C-MDP in China'!P318</f>
        <v>1883968.32378557</v>
      </c>
      <c r="X317">
        <f>'C-MDP in China'!Q318</f>
        <v>938133.03546219505</v>
      </c>
      <c r="Y317">
        <f>'C-MDP in China'!S318</f>
        <v>0.33242357946783868</v>
      </c>
      <c r="Z317">
        <f>'C-MDP in China'!T318</f>
        <v>17788934.455231559</v>
      </c>
      <c r="AA317">
        <f>'C-MDP in China'!U318</f>
        <v>3204893.7796382667</v>
      </c>
      <c r="AB317">
        <f>'C-MDP in China'!V318</f>
        <v>5.5505535216956172</v>
      </c>
    </row>
    <row r="318" spans="1:28">
      <c r="A318" s="15">
        <v>42944</v>
      </c>
      <c r="B318">
        <v>6.4046196049999997</v>
      </c>
      <c r="C318" s="153">
        <f t="shared" si="6"/>
        <v>5.3527376903140089</v>
      </c>
      <c r="D318" s="123">
        <f>年份汇总!$D$5</f>
        <v>0.83576199999999989</v>
      </c>
      <c r="E318" s="144">
        <f t="shared" si="7"/>
        <v>4.6443867620010097</v>
      </c>
      <c r="F318" s="123">
        <f>VLOOKUP(D318,年份汇总!$D$4:$I$9,6,0)</f>
        <v>0.72516199999999997</v>
      </c>
      <c r="G318">
        <f>VLOOKUP(A318,[1]Sheet1!$A$1:$F$2193,6)</f>
        <v>0.82112002205998103</v>
      </c>
      <c r="H318">
        <f>'C-MDP in China'!C319</f>
        <v>2906102.0648563551</v>
      </c>
      <c r="I318">
        <f>'C-MDP in China'!D319</f>
        <v>6.4046196049999997</v>
      </c>
      <c r="J318">
        <f>'C-MDP in China'!E319</f>
        <v>6404619.6049999995</v>
      </c>
      <c r="K318">
        <v>1.2</v>
      </c>
      <c r="L318">
        <v>7.3</v>
      </c>
      <c r="M318">
        <f t="shared" si="8"/>
        <v>0.16438356164383561</v>
      </c>
      <c r="N318">
        <f>'C-MDP in China'!F319</f>
        <v>877345.15136986296</v>
      </c>
      <c r="O318">
        <f>'C-MDP in China'!G319</f>
        <v>25267540.359452054</v>
      </c>
      <c r="P318">
        <f>'C-MDP in China'!H319</f>
        <v>3208977.625650411</v>
      </c>
      <c r="Q318">
        <f>'C-MDP in China'!I319</f>
        <v>2769502.9058270841</v>
      </c>
      <c r="R318">
        <f>'C-MDP in China'!J319</f>
        <v>1516052.4215671232</v>
      </c>
      <c r="S318">
        <f>'C-MDP in China'!K319</f>
        <v>1516052.4215671232</v>
      </c>
      <c r="T318">
        <f>'C-MDP in China'!L319</f>
        <v>1082894.5868336596</v>
      </c>
      <c r="U318">
        <f>'C-MDP in China'!M319</f>
        <v>758026.21078356158</v>
      </c>
      <c r="V318">
        <f>'C-MDP in China'!N319</f>
        <v>1144612.0696280012</v>
      </c>
      <c r="W318">
        <f>'C-MDP in China'!P319</f>
        <v>1902638.2804115629</v>
      </c>
      <c r="X318">
        <f>'C-MDP in China'!Q319</f>
        <v>1003463.7844447922</v>
      </c>
      <c r="Y318">
        <f>'C-MDP in China'!S319</f>
        <v>0.3452954376860099</v>
      </c>
      <c r="Z318">
        <f>'C-MDP in China'!T319</f>
        <v>17965221.195570409</v>
      </c>
      <c r="AA318">
        <f>'C-MDP in China'!U319</f>
        <v>3292687.9237007946</v>
      </c>
      <c r="AB318">
        <f>'C-MDP in China'!V319</f>
        <v>5.4560959349522928</v>
      </c>
    </row>
    <row r="319" spans="1:28">
      <c r="A319" s="15">
        <v>42947</v>
      </c>
      <c r="B319">
        <v>6.5012587990000004</v>
      </c>
      <c r="C319" s="153">
        <f t="shared" ref="C319:C382" si="9">D319*B319</f>
        <v>5.4335050563698379</v>
      </c>
      <c r="D319" s="123">
        <f>年份汇总!$D$5</f>
        <v>0.83576199999999989</v>
      </c>
      <c r="E319" s="144">
        <f t="shared" ref="E319:E382" si="10">B319*F319</f>
        <v>4.7144658332004381</v>
      </c>
      <c r="F319" s="123">
        <f>VLOOKUP(D319,年份汇总!$D$4:$I$9,6,0)</f>
        <v>0.72516199999999997</v>
      </c>
      <c r="G319">
        <f>VLOOKUP(A319,[1]Sheet1!$A$1:$F$2193,6)</f>
        <v>0.84050937669497305</v>
      </c>
      <c r="H319">
        <f>'C-MDP in China'!C320</f>
        <v>3019610.2988343984</v>
      </c>
      <c r="I319">
        <f>'C-MDP in China'!D320</f>
        <v>6.5012587990000004</v>
      </c>
      <c r="J319">
        <f>'C-MDP in China'!E320</f>
        <v>6501258.7990000006</v>
      </c>
      <c r="K319">
        <v>1.2</v>
      </c>
      <c r="L319">
        <v>7.3</v>
      </c>
      <c r="M319">
        <f t="shared" si="8"/>
        <v>0.16438356164383561</v>
      </c>
      <c r="N319">
        <f>'C-MDP in China'!F320</f>
        <v>890583.39712328778</v>
      </c>
      <c r="O319">
        <f>'C-MDP in China'!G320</f>
        <v>25648801.837150689</v>
      </c>
      <c r="P319">
        <f>'C-MDP in China'!H320</f>
        <v>3257397.8333181376</v>
      </c>
      <c r="Q319">
        <f>'C-MDP in China'!I320</f>
        <v>2811291.8870791239</v>
      </c>
      <c r="R319">
        <f>'C-MDP in China'!J320</f>
        <v>1538928.1102290412</v>
      </c>
      <c r="S319">
        <f>'C-MDP in China'!K320</f>
        <v>1538928.1102290412</v>
      </c>
      <c r="T319">
        <f>'C-MDP in China'!L320</f>
        <v>1099234.3644493152</v>
      </c>
      <c r="U319">
        <f>'C-MDP in China'!M320</f>
        <v>769464.0551145206</v>
      </c>
      <c r="V319">
        <f>'C-MDP in China'!N320</f>
        <v>1161883.1012697818</v>
      </c>
      <c r="W319">
        <f>'C-MDP in China'!P320</f>
        <v>1931347.1563843023</v>
      </c>
      <c r="X319">
        <f>'C-MDP in China'!Q320</f>
        <v>1088263.1424500961</v>
      </c>
      <c r="Y319">
        <f>'C-MDP in China'!S320</f>
        <v>0.36039853979507791</v>
      </c>
      <c r="Z319">
        <f>'C-MDP in China'!T320</f>
        <v>18236298.10621414</v>
      </c>
      <c r="AA319">
        <f>'C-MDP in China'!U320</f>
        <v>3412029.3449896593</v>
      </c>
      <c r="AB319">
        <f>'C-MDP in China'!V320</f>
        <v>5.3447072877590998</v>
      </c>
    </row>
    <row r="320" spans="1:28">
      <c r="A320" s="15">
        <v>42950</v>
      </c>
      <c r="B320">
        <v>6.350028429</v>
      </c>
      <c r="C320" s="153">
        <f t="shared" si="9"/>
        <v>5.3071124598778976</v>
      </c>
      <c r="D320" s="123">
        <f>年份汇总!$D$5</f>
        <v>0.83576199999999989</v>
      </c>
      <c r="E320" s="144">
        <f t="shared" si="10"/>
        <v>4.6047993156304976</v>
      </c>
      <c r="F320" s="123">
        <f>VLOOKUP(D320,年份汇总!$D$4:$I$9,6,0)</f>
        <v>0.72516199999999997</v>
      </c>
      <c r="G320">
        <f>VLOOKUP(A320,[1]Sheet1!$A$1:$F$2193,6)</f>
        <v>0.81986890736319595</v>
      </c>
      <c r="H320">
        <f>'C-MDP in China'!C321</f>
        <v>2923276.1733980128</v>
      </c>
      <c r="I320">
        <f>'C-MDP in China'!D321</f>
        <v>6.350028429</v>
      </c>
      <c r="J320">
        <f>'C-MDP in China'!E321</f>
        <v>6350028.4289999995</v>
      </c>
      <c r="K320">
        <v>1.2</v>
      </c>
      <c r="L320">
        <v>7.3</v>
      </c>
      <c r="M320">
        <f t="shared" ref="M320:M383" si="11">K320/L320</f>
        <v>0.16438356164383561</v>
      </c>
      <c r="N320">
        <f>'C-MDP in China'!F321</f>
        <v>869866.90808219172</v>
      </c>
      <c r="O320">
        <f>'C-MDP in China'!G321</f>
        <v>25052166.952767119</v>
      </c>
      <c r="P320">
        <f>'C-MDP in China'!H321</f>
        <v>3181625.2030014242</v>
      </c>
      <c r="Q320">
        <f>'C-MDP in China'!I321</f>
        <v>2745896.4420729391</v>
      </c>
      <c r="R320">
        <f>'C-MDP in China'!J321</f>
        <v>1503130.0171660271</v>
      </c>
      <c r="S320">
        <f>'C-MDP in China'!K321</f>
        <v>1503130.0171660271</v>
      </c>
      <c r="T320">
        <f>'C-MDP in China'!L321</f>
        <v>1073664.2979757336</v>
      </c>
      <c r="U320">
        <f>'C-MDP in China'!M321</f>
        <v>751565.00858301355</v>
      </c>
      <c r="V320">
        <f>'C-MDP in China'!N321</f>
        <v>1134855.7183068385</v>
      </c>
      <c r="W320">
        <f>'C-MDP in China'!P321</f>
        <v>1886420.726889852</v>
      </c>
      <c r="X320">
        <f>'C-MDP in China'!Q321</f>
        <v>1036855.4465081608</v>
      </c>
      <c r="Y320">
        <f>'C-MDP in China'!S321</f>
        <v>0.35468952812040377</v>
      </c>
      <c r="Z320">
        <f>'C-MDP in China'!T321</f>
        <v>17812090.70341742</v>
      </c>
      <c r="AA320">
        <f>'C-MDP in China'!U321</f>
        <v>3306566.8831218379</v>
      </c>
      <c r="AB320">
        <f>'C-MDP in China'!V321</f>
        <v>5.3868835360137775</v>
      </c>
    </row>
    <row r="321" spans="1:28">
      <c r="A321" s="15">
        <v>42953</v>
      </c>
      <c r="B321">
        <v>6.518130266</v>
      </c>
      <c r="C321" s="153">
        <f t="shared" si="9"/>
        <v>5.4476055873726912</v>
      </c>
      <c r="D321" s="123">
        <f>年份汇总!$D$5</f>
        <v>0.83576199999999989</v>
      </c>
      <c r="E321" s="144">
        <f t="shared" si="10"/>
        <v>4.7267003799530922</v>
      </c>
      <c r="F321" s="123">
        <f>VLOOKUP(D321,年份汇总!$D$4:$I$9,6,0)</f>
        <v>0.72516199999999997</v>
      </c>
      <c r="G321">
        <f>VLOOKUP(A321,[1]Sheet1!$A$1:$F$2193,6)</f>
        <v>0.93948774966961801</v>
      </c>
      <c r="H321">
        <f>'C-MDP in China'!C322</f>
        <v>3438459.5352718369</v>
      </c>
      <c r="I321">
        <f>'C-MDP in China'!D322</f>
        <v>6.518130266</v>
      </c>
      <c r="J321">
        <f>'C-MDP in China'!E322</f>
        <v>6518130.2659999998</v>
      </c>
      <c r="K321">
        <v>1.2</v>
      </c>
      <c r="L321">
        <v>7.3</v>
      </c>
      <c r="M321">
        <f t="shared" si="11"/>
        <v>0.16438356164383561</v>
      </c>
      <c r="N321">
        <f>'C-MDP in China'!F322</f>
        <v>892894.55698630132</v>
      </c>
      <c r="O321">
        <f>'C-MDP in China'!G322</f>
        <v>25715363.241205476</v>
      </c>
      <c r="P321">
        <f>'C-MDP in China'!H322</f>
        <v>3265851.1316330954</v>
      </c>
      <c r="Q321">
        <f>'C-MDP in China'!I322</f>
        <v>2818587.4924021289</v>
      </c>
      <c r="R321">
        <f>'C-MDP in China'!J322</f>
        <v>1542921.7944723286</v>
      </c>
      <c r="S321">
        <f>'C-MDP in China'!K322</f>
        <v>1542921.7944723286</v>
      </c>
      <c r="T321">
        <f>'C-MDP in China'!L322</f>
        <v>1102086.9960516633</v>
      </c>
      <c r="U321">
        <f>'C-MDP in China'!M322</f>
        <v>771460.89723616431</v>
      </c>
      <c r="V321">
        <f>'C-MDP in China'!N322</f>
        <v>1164898.3130936741</v>
      </c>
      <c r="W321">
        <f>'C-MDP in China'!P322</f>
        <v>1936359.2103298386</v>
      </c>
      <c r="X321">
        <f>'C-MDP in China'!Q322</f>
        <v>1502100.3249419983</v>
      </c>
      <c r="Y321">
        <f>'C-MDP in China'!S322</f>
        <v>0.43685269799844995</v>
      </c>
      <c r="Z321">
        <f>'C-MDP in China'!T322</f>
        <v>18283623.264497094</v>
      </c>
      <c r="AA321">
        <f>'C-MDP in China'!U322</f>
        <v>3831896.9511293471</v>
      </c>
      <c r="AB321">
        <f>'C-MDP in China'!V322</f>
        <v>4.7714287460440437</v>
      </c>
    </row>
    <row r="322" spans="1:28">
      <c r="A322" s="15">
        <v>42956</v>
      </c>
      <c r="B322">
        <v>6.6464158659999999</v>
      </c>
      <c r="C322" s="153">
        <f t="shared" si="9"/>
        <v>5.5548218169998913</v>
      </c>
      <c r="D322" s="123">
        <f>年份汇总!$D$5</f>
        <v>0.83576199999999989</v>
      </c>
      <c r="E322" s="144">
        <f t="shared" si="10"/>
        <v>4.8197282222202915</v>
      </c>
      <c r="F322" s="123">
        <f>VLOOKUP(D322,年份汇总!$D$4:$I$9,6,0)</f>
        <v>0.72516199999999997</v>
      </c>
      <c r="G322">
        <f>VLOOKUP(A322,[1]Sheet1!$A$1:$F$2193,6)</f>
        <v>0.91037444989503102</v>
      </c>
      <c r="H322">
        <f>'C-MDP in China'!C323</f>
        <v>3397483.3159403545</v>
      </c>
      <c r="I322">
        <f>'C-MDP in China'!D323</f>
        <v>6.6464158659999999</v>
      </c>
      <c r="J322">
        <f>'C-MDP in China'!E323</f>
        <v>6646415.8659999995</v>
      </c>
      <c r="K322">
        <v>1.2</v>
      </c>
      <c r="L322">
        <v>7.3</v>
      </c>
      <c r="M322">
        <f t="shared" si="11"/>
        <v>0.16438356164383561</v>
      </c>
      <c r="N322">
        <f>'C-MDP in China'!F323</f>
        <v>910467.92684931506</v>
      </c>
      <c r="O322">
        <f>'C-MDP in China'!G323</f>
        <v>26221476.293260273</v>
      </c>
      <c r="P322">
        <f>'C-MDP in China'!H323</f>
        <v>3330127.4892440545</v>
      </c>
      <c r="Q322">
        <f>'C-MDP in China'!I323</f>
        <v>2874061.0980005637</v>
      </c>
      <c r="R322">
        <f>'C-MDP in China'!J323</f>
        <v>1573288.5775956162</v>
      </c>
      <c r="S322">
        <f>'C-MDP in China'!K323</f>
        <v>1573288.5775956162</v>
      </c>
      <c r="T322">
        <f>'C-MDP in China'!L323</f>
        <v>1123777.5554254402</v>
      </c>
      <c r="U322">
        <f>'C-MDP in China'!M323</f>
        <v>786644.28879780811</v>
      </c>
      <c r="V322">
        <f>'C-MDP in China'!N323</f>
        <v>1187825.0839521398</v>
      </c>
      <c r="W322">
        <f>'C-MDP in China'!P323</f>
        <v>1974469.3727499479</v>
      </c>
      <c r="X322">
        <f>'C-MDP in China'!Q323</f>
        <v>1423013.9431904065</v>
      </c>
      <c r="Y322">
        <f>'C-MDP in China'!S323</f>
        <v>0.41884354119235612</v>
      </c>
      <c r="Z322">
        <f>'C-MDP in China'!T323</f>
        <v>18643469.644508053</v>
      </c>
      <c r="AA322">
        <f>'C-MDP in China'!U323</f>
        <v>3798664.1110946862</v>
      </c>
      <c r="AB322">
        <f>'C-MDP in China'!V323</f>
        <v>4.9079015936303563</v>
      </c>
    </row>
    <row r="323" spans="1:28">
      <c r="A323" s="15">
        <v>42959</v>
      </c>
      <c r="B323">
        <v>6.7498015020000004</v>
      </c>
      <c r="C323" s="153">
        <f t="shared" si="9"/>
        <v>5.6412276029145234</v>
      </c>
      <c r="D323" s="123">
        <f>年份汇总!$D$5</f>
        <v>0.83576199999999989</v>
      </c>
      <c r="E323" s="144">
        <f t="shared" si="10"/>
        <v>4.8946995567933245</v>
      </c>
      <c r="F323" s="123">
        <f>VLOOKUP(D323,年份汇总!$D$4:$I$9,6,0)</f>
        <v>0.72516199999999997</v>
      </c>
      <c r="G323">
        <f>VLOOKUP(A323,[1]Sheet1!$A$1:$F$2193,6)</f>
        <v>1.05806207063989</v>
      </c>
      <c r="H323">
        <f>'C-MDP in China'!C324</f>
        <v>4010069.5774544626</v>
      </c>
      <c r="I323">
        <f>'C-MDP in China'!D324</f>
        <v>6.7498015020000004</v>
      </c>
      <c r="J323">
        <f>'C-MDP in China'!E324</f>
        <v>6749801.5020000003</v>
      </c>
      <c r="K323">
        <v>1.2</v>
      </c>
      <c r="L323">
        <v>7.3</v>
      </c>
      <c r="M323">
        <f t="shared" si="11"/>
        <v>0.16438356164383561</v>
      </c>
      <c r="N323">
        <f>'C-MDP in China'!F324</f>
        <v>924630.34273972607</v>
      </c>
      <c r="O323">
        <f>'C-MDP in China'!G324</f>
        <v>26629353.87090411</v>
      </c>
      <c r="P323">
        <f>'C-MDP in China'!H324</f>
        <v>3381927.9416048219</v>
      </c>
      <c r="Q323">
        <f>'C-MDP in China'!I324</f>
        <v>2918767.3939215969</v>
      </c>
      <c r="R323">
        <f>'C-MDP in China'!J324</f>
        <v>1597761.2322542465</v>
      </c>
      <c r="S323">
        <f>'C-MDP in China'!K324</f>
        <v>1597761.2322542465</v>
      </c>
      <c r="T323">
        <f>'C-MDP in China'!L324</f>
        <v>1141258.0230387475</v>
      </c>
      <c r="U323">
        <f>'C-MDP in China'!M324</f>
        <v>798880.61612712324</v>
      </c>
      <c r="V323">
        <f>'C-MDP in China'!N324</f>
        <v>1206301.8170120365</v>
      </c>
      <c r="W323">
        <f>'C-MDP in China'!P324</f>
        <v>2005182.4331391598</v>
      </c>
      <c r="X323">
        <f>'C-MDP in China'!Q324</f>
        <v>2004887.1443153028</v>
      </c>
      <c r="Y323">
        <f>'C-MDP in China'!S324</f>
        <v>0.49996318158349207</v>
      </c>
      <c r="Z323">
        <f>'C-MDP in China'!T324</f>
        <v>18933470.60221282</v>
      </c>
      <c r="AA323">
        <f>'C-MDP in China'!U324</f>
        <v>4417490.7783393757</v>
      </c>
      <c r="AB323">
        <f>'C-MDP in China'!V324</f>
        <v>4.2860237977294195</v>
      </c>
    </row>
    <row r="324" spans="1:28">
      <c r="A324" s="15">
        <v>42962</v>
      </c>
      <c r="B324">
        <v>6.519361849</v>
      </c>
      <c r="C324" s="153">
        <f t="shared" si="9"/>
        <v>5.4486348976439372</v>
      </c>
      <c r="D324" s="123">
        <f>年份汇总!$D$5</f>
        <v>0.83576199999999989</v>
      </c>
      <c r="E324" s="144">
        <f t="shared" si="10"/>
        <v>4.7275934771445378</v>
      </c>
      <c r="F324" s="123">
        <f>VLOOKUP(D324,年份汇总!$D$4:$I$9,6,0)</f>
        <v>0.72516199999999997</v>
      </c>
      <c r="G324">
        <f>VLOOKUP(A324,[1]Sheet1!$A$1:$F$2193,6)</f>
        <v>1.1390146278798401</v>
      </c>
      <c r="H324">
        <f>'C-MDP in China'!C325</f>
        <v>4169501.6386192255</v>
      </c>
      <c r="I324">
        <f>'C-MDP in China'!D325</f>
        <v>6.519361849</v>
      </c>
      <c r="J324">
        <f>'C-MDP in China'!E325</f>
        <v>6519361.8490000004</v>
      </c>
      <c r="K324">
        <v>1.2</v>
      </c>
      <c r="L324">
        <v>7.3</v>
      </c>
      <c r="M324">
        <f t="shared" si="11"/>
        <v>0.16438356164383561</v>
      </c>
      <c r="N324">
        <f>'C-MDP in China'!F325</f>
        <v>893063.2669863014</v>
      </c>
      <c r="O324">
        <f>'C-MDP in China'!G325</f>
        <v>25720222.089205481</v>
      </c>
      <c r="P324">
        <f>'C-MDP in China'!H325</f>
        <v>3266468.2053290959</v>
      </c>
      <c r="Q324">
        <f>'C-MDP in China'!I325</f>
        <v>2819120.0568489865</v>
      </c>
      <c r="R324">
        <f>'C-MDP in China'!J325</f>
        <v>1543213.3253523288</v>
      </c>
      <c r="S324">
        <f>'C-MDP in China'!K325</f>
        <v>1543213.3253523288</v>
      </c>
      <c r="T324">
        <f>'C-MDP in China'!L325</f>
        <v>1102295.2323945207</v>
      </c>
      <c r="U324">
        <f>'C-MDP in China'!M325</f>
        <v>771606.66267616441</v>
      </c>
      <c r="V324">
        <f>'C-MDP in China'!N325</f>
        <v>1165118.4174641897</v>
      </c>
      <c r="W324">
        <f>'C-MDP in China'!P325</f>
        <v>1936725.0801403541</v>
      </c>
      <c r="X324">
        <f>'C-MDP in China'!Q325</f>
        <v>2232776.5584788714</v>
      </c>
      <c r="Y324">
        <f>'C-MDP in China'!S325</f>
        <v>0.53550202206378772</v>
      </c>
      <c r="Z324">
        <f>'C-MDP in China'!T325</f>
        <v>18287077.905425098</v>
      </c>
      <c r="AA324">
        <f>'C-MDP in China'!U325</f>
        <v>4563013.3934072508</v>
      </c>
      <c r="AB324">
        <f>'C-MDP in China'!V325</f>
        <v>4.0076757021679352</v>
      </c>
    </row>
    <row r="325" spans="1:28">
      <c r="A325" s="15">
        <v>42965</v>
      </c>
      <c r="B325">
        <v>6.3792889019999999</v>
      </c>
      <c r="C325" s="153">
        <f t="shared" si="9"/>
        <v>5.3315672513133237</v>
      </c>
      <c r="D325" s="123">
        <f>年份汇总!$D$5</f>
        <v>0.83576199999999989</v>
      </c>
      <c r="E325" s="144">
        <f t="shared" si="10"/>
        <v>4.6260178987521234</v>
      </c>
      <c r="F325" s="123">
        <f>VLOOKUP(D325,年份汇总!$D$4:$I$9,6,0)</f>
        <v>0.72516199999999997</v>
      </c>
      <c r="G325">
        <f>VLOOKUP(A325,[1]Sheet1!$A$1:$F$2193,6)</f>
        <v>1.1332105131002701</v>
      </c>
      <c r="H325">
        <f>'C-MDP in China'!C326</f>
        <v>4059126.8757909313</v>
      </c>
      <c r="I325">
        <f>'C-MDP in China'!D326</f>
        <v>6.3792889019999999</v>
      </c>
      <c r="J325">
        <f>'C-MDP in China'!E326</f>
        <v>6379288.9019999998</v>
      </c>
      <c r="K325">
        <v>1.2</v>
      </c>
      <c r="L325">
        <v>7.3</v>
      </c>
      <c r="M325">
        <f t="shared" si="11"/>
        <v>0.16438356164383561</v>
      </c>
      <c r="N325">
        <f>'C-MDP in China'!F326</f>
        <v>873875.19205479452</v>
      </c>
      <c r="O325">
        <f>'C-MDP in China'!G326</f>
        <v>25167605.531178083</v>
      </c>
      <c r="P325">
        <f>'C-MDP in China'!H326</f>
        <v>3196285.9024596168</v>
      </c>
      <c r="Q325">
        <f>'C-MDP in China'!I326</f>
        <v>2758549.334828055</v>
      </c>
      <c r="R325">
        <f>'C-MDP in China'!J326</f>
        <v>1510056.3318706849</v>
      </c>
      <c r="S325">
        <f>'C-MDP in China'!K326</f>
        <v>1510056.3318706849</v>
      </c>
      <c r="T325">
        <f>'C-MDP in China'!L326</f>
        <v>1078611.6656219179</v>
      </c>
      <c r="U325">
        <f>'C-MDP in China'!M326</f>
        <v>755028.16593534243</v>
      </c>
      <c r="V325">
        <f>'C-MDP in China'!N326</f>
        <v>1140085.0516044286</v>
      </c>
      <c r="W325">
        <f>'C-MDP in China'!P326</f>
        <v>1895113.217539771</v>
      </c>
      <c r="X325">
        <f>'C-MDP in China'!Q326</f>
        <v>2164013.6582511603</v>
      </c>
      <c r="Y325">
        <f>'C-MDP in China'!S326</f>
        <v>0.53312294108311076</v>
      </c>
      <c r="Z325">
        <f>'C-MDP in China'!T326</f>
        <v>17894167.532667615</v>
      </c>
      <c r="AA325">
        <f>'C-MDP in China'!U326</f>
        <v>4444183.7614600174</v>
      </c>
      <c r="AB325">
        <f>'C-MDP in China'!V326</f>
        <v>4.0264238593925663</v>
      </c>
    </row>
    <row r="326" spans="1:28">
      <c r="A326" s="15">
        <v>42968</v>
      </c>
      <c r="B326">
        <v>6.8120053130000002</v>
      </c>
      <c r="C326" s="153">
        <f t="shared" si="9"/>
        <v>5.6932151844035053</v>
      </c>
      <c r="D326" s="123">
        <f>年份汇总!$D$5</f>
        <v>0.83576199999999989</v>
      </c>
      <c r="E326" s="144">
        <f t="shared" si="10"/>
        <v>4.9398073967857057</v>
      </c>
      <c r="F326" s="123">
        <f>VLOOKUP(D326,年份汇总!$D$4:$I$9,6,0)</f>
        <v>0.72516199999999997</v>
      </c>
      <c r="G326">
        <f>VLOOKUP(A326,[1]Sheet1!$A$1:$F$2193,6)</f>
        <v>1.0899370379159501</v>
      </c>
      <c r="H326">
        <f>'C-MDP in China'!C327</f>
        <v>4168944.8454862814</v>
      </c>
      <c r="I326">
        <f>'C-MDP in China'!D327</f>
        <v>6.8120053130000002</v>
      </c>
      <c r="J326">
        <f>'C-MDP in China'!E327</f>
        <v>6812005.3130000001</v>
      </c>
      <c r="K326">
        <v>1.2</v>
      </c>
      <c r="L326">
        <v>7.3</v>
      </c>
      <c r="M326">
        <f t="shared" si="11"/>
        <v>0.16438356164383561</v>
      </c>
      <c r="N326">
        <f>'C-MDP in China'!F327</f>
        <v>933151.41273972602</v>
      </c>
      <c r="O326">
        <f>'C-MDP in China'!G327</f>
        <v>26874760.68690411</v>
      </c>
      <c r="P326">
        <f>'C-MDP in China'!H327</f>
        <v>3413094.6072368221</v>
      </c>
      <c r="Q326">
        <f>'C-MDP in China'!I327</f>
        <v>2945665.7338610254</v>
      </c>
      <c r="R326">
        <f>'C-MDP in China'!J327</f>
        <v>1612485.6412142466</v>
      </c>
      <c r="S326">
        <f>'C-MDP in China'!K327</f>
        <v>1612485.6412142466</v>
      </c>
      <c r="T326">
        <f>'C-MDP in China'!L327</f>
        <v>1151775.4580101762</v>
      </c>
      <c r="U326">
        <f>'C-MDP in China'!M327</f>
        <v>806242.82060712331</v>
      </c>
      <c r="V326">
        <f>'C-MDP in China'!N327</f>
        <v>1217418.6728502624</v>
      </c>
      <c r="W326">
        <f>'C-MDP in China'!P327</f>
        <v>2023661.4934573858</v>
      </c>
      <c r="X326">
        <f>'C-MDP in China'!Q327</f>
        <v>2145283.3520288956</v>
      </c>
      <c r="Y326">
        <f>'C-MDP in China'!S327</f>
        <v>0.51458664759059958</v>
      </c>
      <c r="Z326">
        <f>'C-MDP in China'!T327</f>
        <v>19107954.848388821</v>
      </c>
      <c r="AA326">
        <f>'C-MDP in China'!U327</f>
        <v>4580120.6977294199</v>
      </c>
      <c r="AB326">
        <f>'C-MDP in China'!V327</f>
        <v>4.1719325994752774</v>
      </c>
    </row>
    <row r="327" spans="1:28">
      <c r="A327" s="15">
        <v>42971</v>
      </c>
      <c r="B327">
        <v>6.1825996249999999</v>
      </c>
      <c r="C327" s="153">
        <f t="shared" si="9"/>
        <v>5.1671818277892489</v>
      </c>
      <c r="D327" s="123">
        <f>年份汇总!$D$5</f>
        <v>0.83576199999999989</v>
      </c>
      <c r="E327" s="144">
        <f t="shared" si="10"/>
        <v>4.4833863092642501</v>
      </c>
      <c r="F327" s="123">
        <f>VLOOKUP(D327,年份汇总!$D$4:$I$9,6,0)</f>
        <v>0.72516199999999997</v>
      </c>
      <c r="G327">
        <f>VLOOKUP(A327,[1]Sheet1!$A$1:$F$2193,6)</f>
        <v>1.22722425115083</v>
      </c>
      <c r="H327">
        <f>'C-MDP in China'!C328</f>
        <v>4260345.4234678093</v>
      </c>
      <c r="I327">
        <f>'C-MDP in China'!D328</f>
        <v>6.1825996249999999</v>
      </c>
      <c r="J327">
        <f>'C-MDP in China'!E328</f>
        <v>6182599.625</v>
      </c>
      <c r="K327">
        <v>1.2</v>
      </c>
      <c r="L327">
        <v>7.3</v>
      </c>
      <c r="M327">
        <f t="shared" si="11"/>
        <v>0.16438356164383561</v>
      </c>
      <c r="N327">
        <f>'C-MDP in China'!F328</f>
        <v>846931.45547945204</v>
      </c>
      <c r="O327">
        <f>'C-MDP in China'!G328</f>
        <v>24391625.917808216</v>
      </c>
      <c r="P327">
        <f>'C-MDP in China'!H328</f>
        <v>3097736.4915616433</v>
      </c>
      <c r="Q327">
        <f>'C-MDP in China'!I328</f>
        <v>2673496.4264911935</v>
      </c>
      <c r="R327">
        <f>'C-MDP in China'!J328</f>
        <v>1463497.5550684929</v>
      </c>
      <c r="S327">
        <f>'C-MDP in China'!K328</f>
        <v>1463497.5550684929</v>
      </c>
      <c r="T327">
        <f>'C-MDP in China'!L328</f>
        <v>1045355.396477495</v>
      </c>
      <c r="U327">
        <f>'C-MDP in China'!M328</f>
        <v>731748.77753424644</v>
      </c>
      <c r="V327">
        <f>'C-MDP in China'!N328</f>
        <v>1104933.4057135708</v>
      </c>
      <c r="W327">
        <f>'C-MDP in China'!P328</f>
        <v>1836682.1832478172</v>
      </c>
      <c r="X327">
        <f>'C-MDP in China'!Q328</f>
        <v>2423663.2402199921</v>
      </c>
      <c r="Y327">
        <f>'C-MDP in China'!S328</f>
        <v>0.5688889043760198</v>
      </c>
      <c r="Z327">
        <f>'C-MDP in China'!T328</f>
        <v>17342446.027561642</v>
      </c>
      <c r="AA327">
        <f>'C-MDP in China'!U328</f>
        <v>4633530.0516471341</v>
      </c>
      <c r="AB327">
        <f>'C-MDP in China'!V328</f>
        <v>3.7428150533731239</v>
      </c>
    </row>
    <row r="328" spans="1:28">
      <c r="A328" s="15">
        <v>42974</v>
      </c>
      <c r="B328">
        <v>5.4963424459999999</v>
      </c>
      <c r="C328" s="153">
        <f t="shared" si="9"/>
        <v>4.5936341553538513</v>
      </c>
      <c r="D328" s="123">
        <f>年份汇总!$D$5</f>
        <v>0.83576199999999989</v>
      </c>
      <c r="E328" s="144">
        <f t="shared" si="10"/>
        <v>3.9857386808262518</v>
      </c>
      <c r="F328" s="123">
        <f>VLOOKUP(D328,年份汇总!$D$4:$I$9,6,0)</f>
        <v>0.72516199999999997</v>
      </c>
      <c r="G328">
        <f>VLOOKUP(A328,[1]Sheet1!$A$1:$F$2193,6)</f>
        <v>1.2408705200577601</v>
      </c>
      <c r="H328">
        <f>'C-MDP in China'!C329</f>
        <v>3829569.9872188694</v>
      </c>
      <c r="I328">
        <f>'C-MDP in China'!D329</f>
        <v>5.4963424459999999</v>
      </c>
      <c r="J328">
        <f>'C-MDP in China'!E329</f>
        <v>5496342.4459999995</v>
      </c>
      <c r="K328">
        <v>1.2</v>
      </c>
      <c r="L328">
        <v>7.3</v>
      </c>
      <c r="M328">
        <f t="shared" si="11"/>
        <v>0.16438356164383561</v>
      </c>
      <c r="N328">
        <f>'C-MDP in China'!F329</f>
        <v>752923.62273972598</v>
      </c>
      <c r="O328">
        <f>'C-MDP in China'!G329</f>
        <v>21684200.334904108</v>
      </c>
      <c r="P328">
        <f>'C-MDP in China'!H329</f>
        <v>2753893.4425328216</v>
      </c>
      <c r="Q328">
        <f>'C-MDP in China'!I329</f>
        <v>2376743.2438507397</v>
      </c>
      <c r="R328">
        <f>'C-MDP in China'!J329</f>
        <v>1301052.0200942464</v>
      </c>
      <c r="S328">
        <f>'C-MDP in China'!K329</f>
        <v>1301052.0200942464</v>
      </c>
      <c r="T328">
        <f>'C-MDP in China'!L329</f>
        <v>929322.87149589031</v>
      </c>
      <c r="U328">
        <f>'C-MDP in China'!M329</f>
        <v>650526.01004712319</v>
      </c>
      <c r="V328">
        <f>'C-MDP in China'!N329</f>
        <v>982287.83136298228</v>
      </c>
      <c r="W328">
        <f>'C-MDP in China'!P329</f>
        <v>1632813.8414101056</v>
      </c>
      <c r="X328">
        <f>'C-MDP in China'!Q329</f>
        <v>2196756.1458087638</v>
      </c>
      <c r="Y328">
        <f>'C-MDP in China'!S329</f>
        <v>0.57362997755372103</v>
      </c>
      <c r="Z328">
        <f>'C-MDP in China'!T329</f>
        <v>15417466.438116821</v>
      </c>
      <c r="AA328">
        <f>'C-MDP in China'!U329</f>
        <v>4161331.8085347284</v>
      </c>
      <c r="AB328">
        <f>'C-MDP in China'!V329</f>
        <v>3.7049356185671618</v>
      </c>
    </row>
    <row r="329" spans="1:28">
      <c r="A329" s="15">
        <v>42977</v>
      </c>
      <c r="B329">
        <v>5.35359271</v>
      </c>
      <c r="C329" s="153">
        <f t="shared" si="9"/>
        <v>4.4743293504950197</v>
      </c>
      <c r="D329" s="123">
        <f>年份汇总!$D$5</f>
        <v>0.83576199999999989</v>
      </c>
      <c r="E329" s="144">
        <f t="shared" si="10"/>
        <v>3.8822219967690197</v>
      </c>
      <c r="F329" s="123">
        <f>VLOOKUP(D329,年份汇总!$D$4:$I$9,6,0)</f>
        <v>0.72516199999999997</v>
      </c>
      <c r="G329">
        <f>VLOOKUP(A329,[1]Sheet1!$A$1:$F$2193,6)</f>
        <v>1.2925168348710601</v>
      </c>
      <c r="H329">
        <f>'C-MDP in China'!C330</f>
        <v>3885360.2876991462</v>
      </c>
      <c r="I329">
        <f>'C-MDP in China'!D330</f>
        <v>5.35359271</v>
      </c>
      <c r="J329">
        <f>'C-MDP in China'!E330</f>
        <v>5353592.71</v>
      </c>
      <c r="K329">
        <v>1.2</v>
      </c>
      <c r="L329">
        <v>7.3</v>
      </c>
      <c r="M329">
        <f t="shared" si="11"/>
        <v>0.16438356164383561</v>
      </c>
      <c r="N329">
        <f>'C-MDP in China'!F330</f>
        <v>733368.86438356165</v>
      </c>
      <c r="O329">
        <f>'C-MDP in China'!G330</f>
        <v>21121023.294246573</v>
      </c>
      <c r="P329">
        <f>'C-MDP in China'!H330</f>
        <v>2682369.9583693147</v>
      </c>
      <c r="Q329">
        <f>'C-MDP in China'!I330</f>
        <v>2315015.017501526</v>
      </c>
      <c r="R329">
        <f>'C-MDP in China'!J330</f>
        <v>1267261.3976547944</v>
      </c>
      <c r="S329">
        <f>'C-MDP in China'!K330</f>
        <v>1267261.3976547944</v>
      </c>
      <c r="T329">
        <f>'C-MDP in China'!L330</f>
        <v>905186.71261056745</v>
      </c>
      <c r="U329">
        <f>'C-MDP in China'!M330</f>
        <v>633630.69882739719</v>
      </c>
      <c r="V329">
        <f>'C-MDP in China'!N330</f>
        <v>956776.07877829298</v>
      </c>
      <c r="W329">
        <f>'C-MDP in China'!P330</f>
        <v>1590406.7776056901</v>
      </c>
      <c r="X329">
        <f>'C-MDP in China'!Q330</f>
        <v>2294953.5100934561</v>
      </c>
      <c r="Y329">
        <f>'C-MDP in China'!S330</f>
        <v>0.59066684687110294</v>
      </c>
      <c r="Z329">
        <f>'C-MDP in China'!T330</f>
        <v>15017047.562209312</v>
      </c>
      <c r="AA329">
        <f>'C-MDP in China'!U330</f>
        <v>4208505.6676500421</v>
      </c>
      <c r="AB329">
        <f>'C-MDP in China'!V330</f>
        <v>3.5682612186179079</v>
      </c>
    </row>
    <row r="330" spans="1:28">
      <c r="A330" s="15">
        <v>42980</v>
      </c>
      <c r="B330">
        <v>6.1181035110000002</v>
      </c>
      <c r="C330" s="153">
        <f t="shared" si="9"/>
        <v>5.1132784265603819</v>
      </c>
      <c r="D330" s="123">
        <f>年份汇总!$D$5</f>
        <v>0.83576199999999989</v>
      </c>
      <c r="E330" s="144">
        <f t="shared" si="10"/>
        <v>4.4366161782437823</v>
      </c>
      <c r="F330" s="123">
        <f>VLOOKUP(D330,年份汇总!$D$4:$I$9,6,0)</f>
        <v>0.72516199999999997</v>
      </c>
      <c r="G330">
        <f>VLOOKUP(A330,[1]Sheet1!$A$1:$F$2193,6)</f>
        <v>1.2963304291070801</v>
      </c>
      <c r="H330">
        <f>'C-MDP in China'!C331</f>
        <v>4658718.5945950216</v>
      </c>
      <c r="I330">
        <f>'C-MDP in China'!D331</f>
        <v>6.1181035110000002</v>
      </c>
      <c r="J330">
        <f>'C-MDP in China'!E331</f>
        <v>6118103.5109999999</v>
      </c>
      <c r="K330">
        <v>1.2</v>
      </c>
      <c r="L330">
        <v>7.3</v>
      </c>
      <c r="M330">
        <f t="shared" si="11"/>
        <v>0.16438356164383561</v>
      </c>
      <c r="N330">
        <f>'C-MDP in China'!F331</f>
        <v>838096.37136986305</v>
      </c>
      <c r="O330">
        <f>'C-MDP in China'!G331</f>
        <v>24137175.495452054</v>
      </c>
      <c r="P330">
        <f>'C-MDP in China'!H331</f>
        <v>3065421.2879224108</v>
      </c>
      <c r="Q330">
        <f>'C-MDP in China'!I331</f>
        <v>2645606.8426979412</v>
      </c>
      <c r="R330">
        <f>'C-MDP in China'!J331</f>
        <v>1448230.5297271232</v>
      </c>
      <c r="S330">
        <f>'C-MDP in China'!K331</f>
        <v>1448230.5297271232</v>
      </c>
      <c r="T330">
        <f>'C-MDP in China'!L331</f>
        <v>1034450.3783765166</v>
      </c>
      <c r="U330">
        <f>'C-MDP in China'!M331</f>
        <v>724115.26486356161</v>
      </c>
      <c r="V330">
        <f>'C-MDP in China'!N331</f>
        <v>1093406.8771948637</v>
      </c>
      <c r="W330">
        <f>'C-MDP in China'!P331</f>
        <v>1817522.1420584254</v>
      </c>
      <c r="X330">
        <f>'C-MDP in China'!Q331</f>
        <v>2841196.452536596</v>
      </c>
      <c r="Y330">
        <f>'C-MDP in China'!S331</f>
        <v>0.60986651046768769</v>
      </c>
      <c r="Z330">
        <f>'C-MDP in China'!T331</f>
        <v>17161531.777266409</v>
      </c>
      <c r="AA330">
        <f>'C-MDP in China'!U331</f>
        <v>5028010.2069263235</v>
      </c>
      <c r="AB330">
        <f>'C-MDP in China'!V331</f>
        <v>3.4131855487535767</v>
      </c>
    </row>
    <row r="331" spans="1:28">
      <c r="A331" s="15">
        <v>42983</v>
      </c>
      <c r="B331">
        <v>6.9443628510000002</v>
      </c>
      <c r="C331" s="153">
        <f t="shared" si="9"/>
        <v>5.8038345850774613</v>
      </c>
      <c r="D331" s="123">
        <f>年份汇总!$D$5</f>
        <v>0.83576199999999989</v>
      </c>
      <c r="E331" s="144">
        <f t="shared" si="10"/>
        <v>5.0357880537568622</v>
      </c>
      <c r="F331" s="123">
        <f>VLOOKUP(D331,年份汇总!$D$4:$I$9,6,0)</f>
        <v>0.72516199999999997</v>
      </c>
      <c r="G331">
        <f>VLOOKUP(A331,[1]Sheet1!$A$1:$F$2193,6)</f>
        <v>1.2390727232204299</v>
      </c>
      <c r="H331">
        <f>'C-MDP in China'!C332</f>
        <v>5054324.7638724912</v>
      </c>
      <c r="I331">
        <f>'C-MDP in China'!D332</f>
        <v>6.9443628510000002</v>
      </c>
      <c r="J331">
        <f>'C-MDP in China'!E332</f>
        <v>6944362.8509999998</v>
      </c>
      <c r="K331">
        <v>1.2</v>
      </c>
      <c r="L331">
        <v>7.3</v>
      </c>
      <c r="M331">
        <f t="shared" si="11"/>
        <v>0.16438356164383561</v>
      </c>
      <c r="N331">
        <f>'C-MDP in China'!F332</f>
        <v>951282.58232876717</v>
      </c>
      <c r="O331">
        <f>'C-MDP in China'!G332</f>
        <v>27396938.371068493</v>
      </c>
      <c r="P331">
        <f>'C-MDP in China'!H332</f>
        <v>3479411.1731256987</v>
      </c>
      <c r="Q331">
        <f>'C-MDP in China'!I332</f>
        <v>3002900.1378860432</v>
      </c>
      <c r="R331">
        <f>'C-MDP in China'!J332</f>
        <v>1643816.3022641095</v>
      </c>
      <c r="S331">
        <f>'C-MDP in China'!K332</f>
        <v>1643816.3022641095</v>
      </c>
      <c r="T331">
        <f>'C-MDP in China'!L332</f>
        <v>1174154.5016172212</v>
      </c>
      <c r="U331">
        <f>'C-MDP in China'!M332</f>
        <v>821908.15113205474</v>
      </c>
      <c r="V331">
        <f>'C-MDP in China'!N332</f>
        <v>1241073.1667694289</v>
      </c>
      <c r="W331">
        <f>'C-MDP in China'!P332</f>
        <v>2062981.3179014837</v>
      </c>
      <c r="X331">
        <f>'C-MDP in China'!Q332</f>
        <v>2991343.4459710075</v>
      </c>
      <c r="Y331">
        <f>'C-MDP in China'!S332</f>
        <v>0.59183839300407726</v>
      </c>
      <c r="Z331">
        <f>'C-MDP in China'!T332</f>
        <v>19479223.181829698</v>
      </c>
      <c r="AA331">
        <f>'C-MDP in China'!U332</f>
        <v>5473489.7795098657</v>
      </c>
      <c r="AB331">
        <f>'C-MDP in China'!V332</f>
        <v>3.5588306485472243</v>
      </c>
    </row>
    <row r="332" spans="1:28">
      <c r="A332" s="15">
        <v>42986</v>
      </c>
      <c r="B332">
        <v>7.5391581859999999</v>
      </c>
      <c r="C332" s="153">
        <f t="shared" si="9"/>
        <v>6.3009419238477307</v>
      </c>
      <c r="D332" s="123">
        <f>年份汇总!$D$5</f>
        <v>0.83576199999999989</v>
      </c>
      <c r="E332" s="144">
        <f t="shared" si="10"/>
        <v>5.4671110284761317</v>
      </c>
      <c r="F332" s="123">
        <f>VLOOKUP(D332,年份汇总!$D$4:$I$9,6,0)</f>
        <v>0.72516199999999997</v>
      </c>
      <c r="G332">
        <f>VLOOKUP(A332,[1]Sheet1!$A$1:$F$2193,6)</f>
        <v>1.15240135158007</v>
      </c>
      <c r="H332">
        <f>'C-MDP in China'!C333</f>
        <v>5103411.135343546</v>
      </c>
      <c r="I332">
        <f>'C-MDP in China'!D333</f>
        <v>7.5391581859999999</v>
      </c>
      <c r="J332">
        <f>'C-MDP in China'!E333</f>
        <v>7539158.1859999998</v>
      </c>
      <c r="K332">
        <v>1.2</v>
      </c>
      <c r="L332">
        <v>7.3</v>
      </c>
      <c r="M332">
        <f t="shared" si="11"/>
        <v>0.16438356164383561</v>
      </c>
      <c r="N332">
        <f>'C-MDP in China'!F333</f>
        <v>1032761.3953424657</v>
      </c>
      <c r="O332">
        <f>'C-MDP in China'!G333</f>
        <v>29743528.185863011</v>
      </c>
      <c r="P332">
        <f>'C-MDP in China'!H333</f>
        <v>3777428.0796046024</v>
      </c>
      <c r="Q332">
        <f>'C-MDP in China'!I333</f>
        <v>3260103.1429433422</v>
      </c>
      <c r="R332">
        <f>'C-MDP in China'!J333</f>
        <v>1784611.6911517805</v>
      </c>
      <c r="S332">
        <f>'C-MDP in China'!K333</f>
        <v>1784611.6911517805</v>
      </c>
      <c r="T332">
        <f>'C-MDP in China'!L333</f>
        <v>1274722.6365369861</v>
      </c>
      <c r="U332">
        <f>'C-MDP in China'!M333</f>
        <v>892305.84557589027</v>
      </c>
      <c r="V332">
        <f>'C-MDP in China'!N333</f>
        <v>1347372.9880527928</v>
      </c>
      <c r="W332">
        <f>'C-MDP in China'!P333</f>
        <v>2239678.8336286834</v>
      </c>
      <c r="X332">
        <f>'C-MDP in China'!Q333</f>
        <v>2863732.3017148627</v>
      </c>
      <c r="Y332">
        <f>'C-MDP in China'!S333</f>
        <v>0.56114081851688502</v>
      </c>
      <c r="Z332">
        <f>'C-MDP in China'!T333</f>
        <v>21147648.540148601</v>
      </c>
      <c r="AA332">
        <f>'C-MDP in China'!U333</f>
        <v>5558478.2778204484</v>
      </c>
      <c r="AB332">
        <f>'C-MDP in China'!V333</f>
        <v>3.8045751882367469</v>
      </c>
    </row>
    <row r="333" spans="1:28">
      <c r="A333" s="15">
        <v>42989</v>
      </c>
      <c r="B333">
        <v>7.7865927849999999</v>
      </c>
      <c r="C333" s="153">
        <f t="shared" si="9"/>
        <v>6.5077383591771687</v>
      </c>
      <c r="D333" s="123">
        <f>年份汇总!$D$5</f>
        <v>0.83576199999999989</v>
      </c>
      <c r="E333" s="144">
        <f t="shared" si="10"/>
        <v>5.6465411971561696</v>
      </c>
      <c r="F333" s="123">
        <f>VLOOKUP(D333,年份汇总!$D$4:$I$9,6,0)</f>
        <v>0.72516199999999997</v>
      </c>
      <c r="G333">
        <f>VLOOKUP(A333,[1]Sheet1!$A$1:$F$2193,6)</f>
        <v>1.1340119828057</v>
      </c>
      <c r="H333">
        <f>'C-MDP in China'!C334</f>
        <v>5186794.5860559717</v>
      </c>
      <c r="I333">
        <f>'C-MDP in China'!D334</f>
        <v>7.7865927849999999</v>
      </c>
      <c r="J333">
        <f>'C-MDP in China'!E334</f>
        <v>7786592.7850000001</v>
      </c>
      <c r="K333">
        <v>1.2</v>
      </c>
      <c r="L333">
        <v>7.3</v>
      </c>
      <c r="M333">
        <f t="shared" si="11"/>
        <v>0.16438356164383561</v>
      </c>
      <c r="N333">
        <f>'C-MDP in China'!F334</f>
        <v>1066656.5458904109</v>
      </c>
      <c r="O333">
        <f>'C-MDP in China'!G334</f>
        <v>30719708.521643832</v>
      </c>
      <c r="P333">
        <f>'C-MDP in China'!H334</f>
        <v>3901402.9822487668</v>
      </c>
      <c r="Q333">
        <f>'C-MDP in China'!I334</f>
        <v>3367099.4804616044</v>
      </c>
      <c r="R333">
        <f>'C-MDP in China'!J334</f>
        <v>1843182.5112986299</v>
      </c>
      <c r="S333">
        <f>'C-MDP in China'!K334</f>
        <v>1843182.5112986299</v>
      </c>
      <c r="T333">
        <f>'C-MDP in China'!L334</f>
        <v>1316558.9366418784</v>
      </c>
      <c r="U333">
        <f>'C-MDP in China'!M334</f>
        <v>921591.25564931496</v>
      </c>
      <c r="V333">
        <f>'C-MDP in China'!N334</f>
        <v>1391593.6671760089</v>
      </c>
      <c r="W333">
        <f>'C-MDP in China'!P334</f>
        <v>2313184.9228253239</v>
      </c>
      <c r="X333">
        <f>'C-MDP in China'!Q334</f>
        <v>2873609.6632306478</v>
      </c>
      <c r="Y333">
        <f>'C-MDP in China'!S334</f>
        <v>0.55402418884217564</v>
      </c>
      <c r="Z333">
        <f>'C-MDP in China'!T334</f>
        <v>21841712.758888762</v>
      </c>
      <c r="AA333">
        <f>'C-MDP in China'!U334</f>
        <v>5656796.9975826656</v>
      </c>
      <c r="AB333">
        <f>'C-MDP in China'!V334</f>
        <v>3.8611448790229597</v>
      </c>
    </row>
    <row r="334" spans="1:28">
      <c r="A334" s="15">
        <v>42992</v>
      </c>
      <c r="B334">
        <v>7.7452903219999998</v>
      </c>
      <c r="C334" s="153">
        <f t="shared" si="9"/>
        <v>6.4732193300953629</v>
      </c>
      <c r="D334" s="123">
        <f>年份汇总!$D$5</f>
        <v>0.83576199999999989</v>
      </c>
      <c r="E334" s="144">
        <f t="shared" si="10"/>
        <v>5.6165902204821636</v>
      </c>
      <c r="F334" s="123">
        <f>VLOOKUP(D334,年份汇总!$D$4:$I$9,6,0)</f>
        <v>0.72516199999999997</v>
      </c>
      <c r="G334">
        <f>VLOOKUP(A334,[1]Sheet1!$A$1:$F$2193,6)</f>
        <v>0.85977384431984505</v>
      </c>
      <c r="H334">
        <f>'C-MDP in China'!C335</f>
        <v>3911612.9260639958</v>
      </c>
      <c r="I334">
        <f>'C-MDP in China'!D335</f>
        <v>7.7452903219999998</v>
      </c>
      <c r="J334">
        <f>'C-MDP in China'!E335</f>
        <v>7745290.3219999997</v>
      </c>
      <c r="K334">
        <v>1.2</v>
      </c>
      <c r="L334">
        <v>7.3</v>
      </c>
      <c r="M334">
        <f t="shared" si="11"/>
        <v>0.16438356164383561</v>
      </c>
      <c r="N334">
        <f>'C-MDP in China'!F335</f>
        <v>1060998.6742465752</v>
      </c>
      <c r="O334">
        <f>'C-MDP in China'!G335</f>
        <v>30556761.818301365</v>
      </c>
      <c r="P334">
        <f>'C-MDP in China'!H335</f>
        <v>3880708.7509242734</v>
      </c>
      <c r="Q334">
        <f>'C-MDP in China'!I335</f>
        <v>3349239.3578702463</v>
      </c>
      <c r="R334">
        <f>'C-MDP in China'!J335</f>
        <v>1833405.7090980818</v>
      </c>
      <c r="S334">
        <f>'C-MDP in China'!K335</f>
        <v>1833405.7090980818</v>
      </c>
      <c r="T334">
        <f>'C-MDP in China'!L335</f>
        <v>1309575.5064986299</v>
      </c>
      <c r="U334">
        <f>'C-MDP in China'!M335</f>
        <v>916702.8545490409</v>
      </c>
      <c r="V334">
        <f>'C-MDP in China'!N335</f>
        <v>1384212.2299368232</v>
      </c>
      <c r="W334">
        <f>'C-MDP in China'!P335</f>
        <v>2300915.0844858643</v>
      </c>
      <c r="X334">
        <f>'C-MDP in China'!Q335</f>
        <v>1610697.8415781315</v>
      </c>
      <c r="Y334">
        <f>'C-MDP in China'!S335</f>
        <v>0.41177332011704776</v>
      </c>
      <c r="Z334">
        <f>'C-MDP in China'!T335</f>
        <v>21725857.652812269</v>
      </c>
      <c r="AA334">
        <f>'C-MDP in China'!U335</f>
        <v>4379122.301451778</v>
      </c>
      <c r="AB334">
        <f>'C-MDP in China'!V335</f>
        <v>4.9612356443229855</v>
      </c>
    </row>
    <row r="335" spans="1:28">
      <c r="A335" s="15">
        <v>42995</v>
      </c>
      <c r="B335">
        <v>7.9484239939999997</v>
      </c>
      <c r="C335" s="153">
        <f t="shared" si="9"/>
        <v>6.6429907340734271</v>
      </c>
      <c r="D335" s="123">
        <f>年份汇总!$D$5</f>
        <v>0.83576199999999989</v>
      </c>
      <c r="E335" s="144">
        <f t="shared" si="10"/>
        <v>5.7638950403370277</v>
      </c>
      <c r="F335" s="123">
        <f>VLOOKUP(D335,年份汇总!$D$4:$I$9,6,0)</f>
        <v>0.72516199999999997</v>
      </c>
      <c r="G335">
        <f>VLOOKUP(A335,[1]Sheet1!$A$1:$F$2193,6)</f>
        <v>0.97639154704090003</v>
      </c>
      <c r="H335">
        <f>'C-MDP in China'!C336</f>
        <v>4558678.6476227129</v>
      </c>
      <c r="I335">
        <f>'C-MDP in China'!D336</f>
        <v>7.9484239939999997</v>
      </c>
      <c r="J335">
        <f>'C-MDP in China'!E336</f>
        <v>7948423.9939999999</v>
      </c>
      <c r="K335">
        <v>1.2</v>
      </c>
      <c r="L335">
        <v>7.3</v>
      </c>
      <c r="M335">
        <f t="shared" si="11"/>
        <v>0.16438356164383561</v>
      </c>
      <c r="N335">
        <f>'C-MDP in China'!F336</f>
        <v>1088825.2046575344</v>
      </c>
      <c r="O335">
        <f>'C-MDP in China'!G336</f>
        <v>31358165.894136988</v>
      </c>
      <c r="P335">
        <f>'C-MDP in China'!H336</f>
        <v>3982487.0685553974</v>
      </c>
      <c r="Q335">
        <f>'C-MDP in China'!I336</f>
        <v>3437078.9688966577</v>
      </c>
      <c r="R335">
        <f>'C-MDP in China'!J336</f>
        <v>1881489.9536482191</v>
      </c>
      <c r="S335">
        <f>'C-MDP in China'!K336</f>
        <v>1881489.9536482191</v>
      </c>
      <c r="T335">
        <f>'C-MDP in China'!L336</f>
        <v>1343921.3954630138</v>
      </c>
      <c r="U335">
        <f>'C-MDP in China'!M336</f>
        <v>940744.97682410956</v>
      </c>
      <c r="V335">
        <f>'C-MDP in China'!N336</f>
        <v>1420515.596422093</v>
      </c>
      <c r="W335">
        <f>'C-MDP in China'!P336</f>
        <v>2361260.5732462024</v>
      </c>
      <c r="X335">
        <f>'C-MDP in China'!Q336</f>
        <v>2197418.0743765105</v>
      </c>
      <c r="Y335">
        <f>'C-MDP in China'!S336</f>
        <v>0.4820296064348456</v>
      </c>
      <c r="Z335">
        <f>'C-MDP in China'!T336</f>
        <v>22295655.950731397</v>
      </c>
      <c r="AA335">
        <f>'C-MDP in China'!U336</f>
        <v>5038449.2672206964</v>
      </c>
      <c r="AB335">
        <f>'C-MDP in China'!V336</f>
        <v>4.4251027981532305</v>
      </c>
    </row>
    <row r="336" spans="1:28">
      <c r="A336" s="15">
        <v>42998</v>
      </c>
      <c r="B336">
        <v>8.0523991250000009</v>
      </c>
      <c r="C336" s="153">
        <f t="shared" si="9"/>
        <v>6.7298891975082498</v>
      </c>
      <c r="D336" s="123">
        <f>年份汇总!$D$5</f>
        <v>0.83576199999999989</v>
      </c>
      <c r="E336" s="144">
        <f t="shared" si="10"/>
        <v>5.83929385428325</v>
      </c>
      <c r="F336" s="123">
        <f>VLOOKUP(D336,年份汇总!$D$4:$I$9,6,0)</f>
        <v>0.72516199999999997</v>
      </c>
      <c r="G336">
        <f>VLOOKUP(A336,[1]Sheet1!$A$1:$F$2193,6)</f>
        <v>0.89013776537948897</v>
      </c>
      <c r="H336">
        <f>'C-MDP in China'!C337</f>
        <v>4210333.1563480534</v>
      </c>
      <c r="I336">
        <f>'C-MDP in China'!D337</f>
        <v>8.0523991250000009</v>
      </c>
      <c r="J336">
        <f>'C-MDP in China'!E337</f>
        <v>8052399.1250000009</v>
      </c>
      <c r="K336">
        <v>1.2</v>
      </c>
      <c r="L336">
        <v>7.3</v>
      </c>
      <c r="M336">
        <f t="shared" si="11"/>
        <v>0.16438356164383561</v>
      </c>
      <c r="N336">
        <f>'C-MDP in China'!F337</f>
        <v>1103068.3732876715</v>
      </c>
      <c r="O336">
        <f>'C-MDP in China'!G337</f>
        <v>31768369.150684938</v>
      </c>
      <c r="P336">
        <f>'C-MDP in China'!H337</f>
        <v>4034582.8821369871</v>
      </c>
      <c r="Q336">
        <f>'C-MDP in China'!I337</f>
        <v>3482040.1758375741</v>
      </c>
      <c r="R336">
        <f>'C-MDP in China'!J337</f>
        <v>1906102.1490410962</v>
      </c>
      <c r="S336">
        <f>'C-MDP in China'!K337</f>
        <v>1906102.1490410962</v>
      </c>
      <c r="T336">
        <f>'C-MDP in China'!L337</f>
        <v>1361501.5350293545</v>
      </c>
      <c r="U336">
        <f>'C-MDP in China'!M337</f>
        <v>953051.07452054811</v>
      </c>
      <c r="V336">
        <f>'C-MDP in China'!N337</f>
        <v>1439097.6820452334</v>
      </c>
      <c r="W336">
        <f>'C-MDP in China'!P337</f>
        <v>2392148.7565657813</v>
      </c>
      <c r="X336">
        <f>'C-MDP in China'!Q337</f>
        <v>1818184.3997822721</v>
      </c>
      <c r="Y336">
        <f>'C-MDP in China'!S337</f>
        <v>0.43183860570295668</v>
      </c>
      <c r="Z336">
        <f>'C-MDP in China'!T337</f>
        <v>22587310.466136988</v>
      </c>
      <c r="AA336">
        <f>'C-MDP in China'!U337</f>
        <v>4696379.7638727389</v>
      </c>
      <c r="AB336">
        <f>'C-MDP in China'!V337</f>
        <v>4.8095153292098747</v>
      </c>
    </row>
    <row r="337" spans="1:28">
      <c r="A337" s="15">
        <v>43001</v>
      </c>
      <c r="B337">
        <v>7.9535678990000003</v>
      </c>
      <c r="C337" s="153">
        <f t="shared" si="9"/>
        <v>6.6472898144040373</v>
      </c>
      <c r="D337" s="123">
        <f>年份汇总!$D$5</f>
        <v>0.83576199999999989</v>
      </c>
      <c r="E337" s="144">
        <f t="shared" si="10"/>
        <v>5.7676252047746379</v>
      </c>
      <c r="F337" s="123">
        <f>VLOOKUP(D337,年份汇总!$D$4:$I$9,6,0)</f>
        <v>0.72516199999999997</v>
      </c>
      <c r="G337">
        <f>VLOOKUP(A337,[1]Sheet1!$A$1:$F$2193,6)</f>
        <v>0.86426054133441899</v>
      </c>
      <c r="H337">
        <f>'C-MDP in China'!C338</f>
        <v>4037761.1070439629</v>
      </c>
      <c r="I337">
        <f>'C-MDP in China'!D338</f>
        <v>7.9535678990000003</v>
      </c>
      <c r="J337">
        <f>'C-MDP in China'!E338</f>
        <v>7953567.8990000002</v>
      </c>
      <c r="K337">
        <v>1.2</v>
      </c>
      <c r="L337">
        <v>7.3</v>
      </c>
      <c r="M337">
        <f t="shared" si="11"/>
        <v>0.16438356164383561</v>
      </c>
      <c r="N337">
        <f>'C-MDP in China'!F338</f>
        <v>1089529.8491780823</v>
      </c>
      <c r="O337">
        <f>'C-MDP in China'!G338</f>
        <v>31378459.656328768</v>
      </c>
      <c r="P337">
        <f>'C-MDP in China'!H338</f>
        <v>3985064.3763537537</v>
      </c>
      <c r="Q337">
        <f>'C-MDP in China'!I338</f>
        <v>3439303.3101883209</v>
      </c>
      <c r="R337">
        <f>'C-MDP in China'!J338</f>
        <v>1882707.579379726</v>
      </c>
      <c r="S337">
        <f>'C-MDP in China'!K338</f>
        <v>1882707.579379726</v>
      </c>
      <c r="T337">
        <f>'C-MDP in China'!L338</f>
        <v>1344791.1281283759</v>
      </c>
      <c r="U337">
        <f>'C-MDP in China'!M338</f>
        <v>941353.78968986298</v>
      </c>
      <c r="V337">
        <f>'C-MDP in China'!N338</f>
        <v>1421434.8978187635</v>
      </c>
      <c r="W337">
        <f>'C-MDP in China'!P338</f>
        <v>2362788.6875086264</v>
      </c>
      <c r="X337">
        <f>'C-MDP in China'!Q338</f>
        <v>1674972.4195353366</v>
      </c>
      <c r="Y337">
        <f>'C-MDP in China'!S338</f>
        <v>0.41482702297897478</v>
      </c>
      <c r="Z337">
        <f>'C-MDP in China'!T338</f>
        <v>22310084.815649752</v>
      </c>
      <c r="AA337">
        <f>'C-MDP in China'!U338</f>
        <v>4517842.2151728636</v>
      </c>
      <c r="AB337">
        <f>'C-MDP in China'!V338</f>
        <v>4.9382169082228815</v>
      </c>
    </row>
    <row r="338" spans="1:28">
      <c r="A338" s="15">
        <v>43004</v>
      </c>
      <c r="B338">
        <v>8.0394953129999998</v>
      </c>
      <c r="C338" s="153">
        <f t="shared" si="9"/>
        <v>6.719104681783505</v>
      </c>
      <c r="D338" s="123">
        <f>年份汇总!$D$5</f>
        <v>0.83576199999999989</v>
      </c>
      <c r="E338" s="144">
        <f t="shared" si="10"/>
        <v>5.8299365001657053</v>
      </c>
      <c r="F338" s="123">
        <f>VLOOKUP(D338,年份汇总!$D$4:$I$9,6,0)</f>
        <v>0.72516199999999997</v>
      </c>
      <c r="G338">
        <f>VLOOKUP(A338,[1]Sheet1!$A$1:$F$2193,6)</f>
        <v>0.88703842370610397</v>
      </c>
      <c r="H338">
        <f>'C-MDP in China'!C339</f>
        <v>4188949.8501537428</v>
      </c>
      <c r="I338">
        <f>'C-MDP in China'!D339</f>
        <v>8.0394953129999998</v>
      </c>
      <c r="J338">
        <f>'C-MDP in China'!E339</f>
        <v>8039495.3130000001</v>
      </c>
      <c r="K338">
        <v>1.2</v>
      </c>
      <c r="L338">
        <v>7.3</v>
      </c>
      <c r="M338">
        <f t="shared" si="11"/>
        <v>0.16438356164383561</v>
      </c>
      <c r="N338">
        <f>'C-MDP in China'!F339</f>
        <v>1101300.7278082191</v>
      </c>
      <c r="O338">
        <f>'C-MDP in China'!G339</f>
        <v>31717460.960876711</v>
      </c>
      <c r="P338">
        <f>'C-MDP in China'!H339</f>
        <v>4028117.5420313422</v>
      </c>
      <c r="Q338">
        <f>'C-MDP in China'!I339</f>
        <v>3476460.2746046651</v>
      </c>
      <c r="R338">
        <f>'C-MDP in China'!J339</f>
        <v>1903047.6576526025</v>
      </c>
      <c r="S338">
        <f>'C-MDP in China'!K339</f>
        <v>1903047.6576526025</v>
      </c>
      <c r="T338">
        <f>'C-MDP in China'!L339</f>
        <v>1359319.7554661448</v>
      </c>
      <c r="U338">
        <f>'C-MDP in China'!M339</f>
        <v>951523.82882630127</v>
      </c>
      <c r="V338">
        <f>'C-MDP in China'!N339</f>
        <v>1436791.5561751064</v>
      </c>
      <c r="W338">
        <f>'C-MDP in China'!P339</f>
        <v>2388315.3850014079</v>
      </c>
      <c r="X338">
        <f>'C-MDP in China'!Q339</f>
        <v>1800634.4651523349</v>
      </c>
      <c r="Y338">
        <f>'C-MDP in China'!S339</f>
        <v>0.42985343094671996</v>
      </c>
      <c r="Z338">
        <f>'C-MDP in China'!T339</f>
        <v>22551114.743183341</v>
      </c>
      <c r="AA338">
        <f>'C-MDP in China'!U339</f>
        <v>4674217.5775025478</v>
      </c>
      <c r="AB338">
        <f>'C-MDP in China'!V339</f>
        <v>4.8245753153905362</v>
      </c>
    </row>
    <row r="339" spans="1:28">
      <c r="A339" s="15">
        <v>43007</v>
      </c>
      <c r="B339">
        <v>8.1178529669999993</v>
      </c>
      <c r="C339" s="153">
        <f t="shared" si="9"/>
        <v>6.7845930314058522</v>
      </c>
      <c r="D339" s="123">
        <f>年份汇总!$D$5</f>
        <v>0.83576199999999989</v>
      </c>
      <c r="E339" s="144">
        <f t="shared" si="10"/>
        <v>5.8867584932556536</v>
      </c>
      <c r="F339" s="123">
        <f>VLOOKUP(D339,年份汇总!$D$4:$I$9,6,0)</f>
        <v>0.72516199999999997</v>
      </c>
      <c r="G339">
        <f>VLOOKUP(A339,[1]Sheet1!$A$1:$F$2193,6)</f>
        <v>0.94873355442808804</v>
      </c>
      <c r="H339">
        <f>'C-MDP in China'!C340</f>
        <v>4523966.5381276039</v>
      </c>
      <c r="I339">
        <f>'C-MDP in China'!D340</f>
        <v>8.1178529669999993</v>
      </c>
      <c r="J339">
        <f>'C-MDP in China'!E340</f>
        <v>8117852.9669999992</v>
      </c>
      <c r="K339">
        <v>1.2</v>
      </c>
      <c r="L339">
        <v>7.3</v>
      </c>
      <c r="M339">
        <f t="shared" si="11"/>
        <v>0.16438356164383561</v>
      </c>
      <c r="N339">
        <f>'C-MDP in China'!F340</f>
        <v>1112034.6530136985</v>
      </c>
      <c r="O339">
        <f>'C-MDP in China'!G340</f>
        <v>32026598.006794512</v>
      </c>
      <c r="P339">
        <f>'C-MDP in China'!H340</f>
        <v>4067377.946862903</v>
      </c>
      <c r="Q339">
        <f>'C-MDP in China'!I340</f>
        <v>3510343.9029590129</v>
      </c>
      <c r="R339">
        <f>'C-MDP in China'!J340</f>
        <v>1921595.8804076707</v>
      </c>
      <c r="S339">
        <f>'C-MDP in China'!K340</f>
        <v>1921595.8804076707</v>
      </c>
      <c r="T339">
        <f>'C-MDP in China'!L340</f>
        <v>1372568.486005479</v>
      </c>
      <c r="U339">
        <f>'C-MDP in China'!M340</f>
        <v>960797.94020383537</v>
      </c>
      <c r="V339">
        <f>'C-MDP in China'!N340</f>
        <v>1450795.3724901483</v>
      </c>
      <c r="W339">
        <f>'C-MDP in China'!P340</f>
        <v>2411593.3126939838</v>
      </c>
      <c r="X339">
        <f>'C-MDP in China'!Q340</f>
        <v>2112373.2254336202</v>
      </c>
      <c r="Y339">
        <f>'C-MDP in China'!S340</f>
        <v>0.46692945397157976</v>
      </c>
      <c r="Z339">
        <f>'C-MDP in China'!T340</f>
        <v>22770911.182830896</v>
      </c>
      <c r="AA339">
        <f>'C-MDP in China'!U340</f>
        <v>5013963.9704139167</v>
      </c>
      <c r="AB339">
        <f>'C-MDP in China'!V340</f>
        <v>4.5414987656864021</v>
      </c>
    </row>
    <row r="340" spans="1:28">
      <c r="A340" s="15">
        <v>43010</v>
      </c>
      <c r="B340">
        <v>8.1413602639999993</v>
      </c>
      <c r="C340" s="153">
        <f t="shared" si="9"/>
        <v>6.804239536961167</v>
      </c>
      <c r="D340" s="123">
        <f>年份汇总!$D$5</f>
        <v>0.83576199999999989</v>
      </c>
      <c r="E340" s="144">
        <f t="shared" si="10"/>
        <v>5.9038050917627674</v>
      </c>
      <c r="F340" s="123">
        <f>VLOOKUP(D340,年份汇总!$D$4:$I$9,6,0)</f>
        <v>0.72516199999999997</v>
      </c>
      <c r="G340">
        <f>VLOOKUP(A340,[1]Sheet1!$A$1:$F$2193,6)</f>
        <v>0.98655665100735601</v>
      </c>
      <c r="H340">
        <f>'C-MDP in China'!C341</f>
        <v>4917137.2100414159</v>
      </c>
      <c r="I340">
        <f>'C-MDP in China'!D341</f>
        <v>8.1413602639999993</v>
      </c>
      <c r="J340">
        <f>'C-MDP in China'!E341</f>
        <v>8141360.2639999995</v>
      </c>
      <c r="K340">
        <v>1.2</v>
      </c>
      <c r="L340">
        <v>7.3</v>
      </c>
      <c r="M340">
        <f t="shared" si="11"/>
        <v>0.16438356164383561</v>
      </c>
      <c r="N340">
        <f>'C-MDP in China'!F341</f>
        <v>1115254.8306849315</v>
      </c>
      <c r="O340">
        <f>'C-MDP in China'!G341</f>
        <v>32119339.123726025</v>
      </c>
      <c r="P340">
        <f>'C-MDP in China'!H341</f>
        <v>4079156.0687132054</v>
      </c>
      <c r="Q340">
        <f>'C-MDP in China'!I341</f>
        <v>3520508.9918112564</v>
      </c>
      <c r="R340">
        <f>'C-MDP in China'!J341</f>
        <v>1927160.3474235614</v>
      </c>
      <c r="S340">
        <f>'C-MDP in China'!K341</f>
        <v>1927160.3474235614</v>
      </c>
      <c r="T340">
        <f>'C-MDP in China'!L341</f>
        <v>1376543.1053025438</v>
      </c>
      <c r="U340">
        <f>'C-MDP in China'!M341</f>
        <v>963580.17371178069</v>
      </c>
      <c r="V340">
        <f>'C-MDP in China'!N341</f>
        <v>1454996.517527634</v>
      </c>
      <c r="W340">
        <f>'C-MDP in China'!P341</f>
        <v>2418576.6912394147</v>
      </c>
      <c r="X340">
        <f>'C-MDP in China'!Q341</f>
        <v>2498560.5188020011</v>
      </c>
      <c r="Y340">
        <f>'C-MDP in China'!S341</f>
        <v>0.50813317019090387</v>
      </c>
      <c r="Z340">
        <f>'C-MDP in China'!T341</f>
        <v>22836850.116969202</v>
      </c>
      <c r="AA340">
        <f>'C-MDP in China'!U341</f>
        <v>5408553.5538572697</v>
      </c>
      <c r="AB340">
        <f>'C-MDP in China'!V341</f>
        <v>4.2223581387453262</v>
      </c>
    </row>
    <row r="341" spans="1:28">
      <c r="A341" s="15">
        <v>43013</v>
      </c>
      <c r="B341">
        <v>8.6207164970000001</v>
      </c>
      <c r="C341" s="153">
        <f t="shared" si="9"/>
        <v>7.2048672609657132</v>
      </c>
      <c r="D341" s="123">
        <f>年份汇总!$D$5</f>
        <v>0.83576199999999989</v>
      </c>
      <c r="E341" s="144">
        <f t="shared" si="10"/>
        <v>6.2514160163975134</v>
      </c>
      <c r="F341" s="123">
        <f>VLOOKUP(D341,年份汇总!$D$4:$I$9,6,0)</f>
        <v>0.72516199999999997</v>
      </c>
      <c r="G341">
        <f>VLOOKUP(A341,[1]Sheet1!$A$1:$F$2193,6)</f>
        <v>0.96845356512721903</v>
      </c>
      <c r="H341">
        <f>'C-MDP in China'!C342</f>
        <v>5111113.0915131504</v>
      </c>
      <c r="I341">
        <f>'C-MDP in China'!D342</f>
        <v>8.6207164970000001</v>
      </c>
      <c r="J341">
        <f>'C-MDP in China'!E342</f>
        <v>8620716.4969999995</v>
      </c>
      <c r="K341">
        <v>1.2</v>
      </c>
      <c r="L341">
        <v>7.3</v>
      </c>
      <c r="M341">
        <f t="shared" si="11"/>
        <v>0.16438356164383561</v>
      </c>
      <c r="N341">
        <f>'C-MDP in China'!F342</f>
        <v>1180920.0680821917</v>
      </c>
      <c r="O341">
        <f>'C-MDP in China'!G342</f>
        <v>34010497.96076712</v>
      </c>
      <c r="P341">
        <f>'C-MDP in China'!H342</f>
        <v>4319333.2410174245</v>
      </c>
      <c r="Q341">
        <f>'C-MDP in China'!I342</f>
        <v>3727793.5086283679</v>
      </c>
      <c r="R341">
        <f>'C-MDP in China'!J342</f>
        <v>2040629.8776460271</v>
      </c>
      <c r="S341">
        <f>'C-MDP in China'!K342</f>
        <v>2040629.8776460271</v>
      </c>
      <c r="T341">
        <f>'C-MDP in China'!L342</f>
        <v>1457592.7697471622</v>
      </c>
      <c r="U341">
        <f>'C-MDP in China'!M342</f>
        <v>1020314.9388230136</v>
      </c>
      <c r="V341">
        <f>'C-MDP in China'!N342</f>
        <v>1540665.4508573927</v>
      </c>
      <c r="W341">
        <f>'C-MDP in China'!P342</f>
        <v>2560980.3896804061</v>
      </c>
      <c r="X341">
        <f>'C-MDP in China'!Q342</f>
        <v>2550132.7018327443</v>
      </c>
      <c r="Y341">
        <f>'C-MDP in China'!S342</f>
        <v>0.49893881355651531</v>
      </c>
      <c r="Z341">
        <f>'C-MDP in China'!T342</f>
        <v>24181464.050105423</v>
      </c>
      <c r="AA341">
        <f>'C-MDP in China'!U342</f>
        <v>5631463.6035475293</v>
      </c>
      <c r="AB341">
        <f>'C-MDP in China'!V342</f>
        <v>4.2939927792256984</v>
      </c>
    </row>
    <row r="342" spans="1:28">
      <c r="A342" s="15">
        <v>43016</v>
      </c>
      <c r="B342">
        <v>8.0937748079999992</v>
      </c>
      <c r="C342" s="153">
        <f t="shared" si="9"/>
        <v>6.7644694210836942</v>
      </c>
      <c r="D342" s="123">
        <f>年份汇总!$D$5</f>
        <v>0.83576199999999989</v>
      </c>
      <c r="E342" s="144">
        <f t="shared" si="10"/>
        <v>5.869297927318895</v>
      </c>
      <c r="F342" s="123">
        <f>VLOOKUP(D342,年份汇总!$D$4:$I$9,6,0)</f>
        <v>0.72516199999999997</v>
      </c>
      <c r="G342">
        <f>VLOOKUP(A342,[1]Sheet1!$A$1:$F$2193,6)</f>
        <v>1.0315648917149101</v>
      </c>
      <c r="H342">
        <f>'C-MDP in China'!C343</f>
        <v>5111413.2580148596</v>
      </c>
      <c r="I342">
        <f>'C-MDP in China'!D343</f>
        <v>8.0937748079999992</v>
      </c>
      <c r="J342">
        <f>'C-MDP in China'!E343</f>
        <v>8093774.8079999993</v>
      </c>
      <c r="K342">
        <v>1.2</v>
      </c>
      <c r="L342">
        <v>7.3</v>
      </c>
      <c r="M342">
        <f t="shared" si="11"/>
        <v>0.16438356164383561</v>
      </c>
      <c r="N342">
        <f>'C-MDP in China'!F343</f>
        <v>1108736.2750684931</v>
      </c>
      <c r="O342">
        <f>'C-MDP in China'!G343</f>
        <v>31931604.7219726</v>
      </c>
      <c r="P342">
        <f>'C-MDP in China'!H343</f>
        <v>4055313.7996905204</v>
      </c>
      <c r="Q342">
        <f>'C-MDP in China'!I343</f>
        <v>3499931.9604190681</v>
      </c>
      <c r="R342">
        <f>'C-MDP in China'!J343</f>
        <v>1915896.2833183559</v>
      </c>
      <c r="S342">
        <f>'C-MDP in China'!K343</f>
        <v>1915896.2833183559</v>
      </c>
      <c r="T342">
        <f>'C-MDP in China'!L343</f>
        <v>1368497.345227397</v>
      </c>
      <c r="U342">
        <f>'C-MDP in China'!M343</f>
        <v>957948.14165917796</v>
      </c>
      <c r="V342">
        <f>'C-MDP in China'!N343</f>
        <v>1446492.2049164947</v>
      </c>
      <c r="W342">
        <f>'C-MDP in China'!P343</f>
        <v>2404440.3465756727</v>
      </c>
      <c r="X342">
        <f>'C-MDP in China'!Q343</f>
        <v>2706972.9114391869</v>
      </c>
      <c r="Y342">
        <f>'C-MDP in China'!S343</f>
        <v>0.52959382753772977</v>
      </c>
      <c r="Z342">
        <f>'C-MDP in China'!T343</f>
        <v>22703370.957322516</v>
      </c>
      <c r="AA342">
        <f>'C-MDP in China'!U343</f>
        <v>5599957.3212721767</v>
      </c>
      <c r="AB342">
        <f>'C-MDP in China'!V343</f>
        <v>4.0542042831435099</v>
      </c>
    </row>
    <row r="343" spans="1:28">
      <c r="A343" s="15">
        <v>43019</v>
      </c>
      <c r="B343">
        <v>8.7951481030000007</v>
      </c>
      <c r="C343" s="153">
        <f t="shared" si="9"/>
        <v>7.3506505688594856</v>
      </c>
      <c r="D343" s="123">
        <f>年份汇总!$D$5</f>
        <v>0.83576199999999989</v>
      </c>
      <c r="E343" s="144">
        <f t="shared" si="10"/>
        <v>6.3779071886676864</v>
      </c>
      <c r="F343" s="123">
        <f>VLOOKUP(D343,年份汇总!$D$4:$I$9,6,0)</f>
        <v>0.72516199999999997</v>
      </c>
      <c r="G343">
        <f>VLOOKUP(A343,[1]Sheet1!$A$1:$F$2193,6)</f>
        <v>1.0798934858331899</v>
      </c>
      <c r="H343">
        <f>'C-MDP in China'!C344</f>
        <v>5814567.3283697907</v>
      </c>
      <c r="I343">
        <f>'C-MDP in China'!D344</f>
        <v>8.7951481030000007</v>
      </c>
      <c r="J343">
        <f>'C-MDP in China'!E344</f>
        <v>8795148.1030000001</v>
      </c>
      <c r="K343">
        <v>1.2</v>
      </c>
      <c r="L343">
        <v>7.3</v>
      </c>
      <c r="M343">
        <f t="shared" si="11"/>
        <v>0.16438356164383561</v>
      </c>
      <c r="N343">
        <f>'C-MDP in China'!F344</f>
        <v>1204814.808630137</v>
      </c>
      <c r="O343">
        <f>'C-MDP in China'!G344</f>
        <v>34698666.488547944</v>
      </c>
      <c r="P343">
        <f>'C-MDP in China'!H344</f>
        <v>4406730.6440455886</v>
      </c>
      <c r="Q343">
        <f>'C-MDP in China'!I344</f>
        <v>3803221.6947626299</v>
      </c>
      <c r="R343">
        <f>'C-MDP in China'!J344</f>
        <v>2081919.9893128765</v>
      </c>
      <c r="S343">
        <f>'C-MDP in China'!K344</f>
        <v>2081919.9893128765</v>
      </c>
      <c r="T343">
        <f>'C-MDP in China'!L344</f>
        <v>1487085.7066520548</v>
      </c>
      <c r="U343">
        <f>'C-MDP in China'!M344</f>
        <v>1040959.9946564382</v>
      </c>
      <c r="V343">
        <f>'C-MDP in China'!N344</f>
        <v>1571839.2806655408</v>
      </c>
      <c r="W343">
        <f>'C-MDP in China'!P344</f>
        <v>2612799.2753219791</v>
      </c>
      <c r="X343">
        <f>'C-MDP in China'!Q344</f>
        <v>3201768.0530478116</v>
      </c>
      <c r="Y343">
        <f>'C-MDP in China'!S344</f>
        <v>0.5506459676588662</v>
      </c>
      <c r="Z343">
        <f>'C-MDP in China'!T344</f>
        <v>24670751.873357587</v>
      </c>
      <c r="AA343">
        <f>'C-MDP in China'!U344</f>
        <v>6345446.6143788937</v>
      </c>
      <c r="AB343">
        <f>'C-MDP in China'!V344</f>
        <v>3.8879456991180459</v>
      </c>
    </row>
    <row r="344" spans="1:28">
      <c r="A344" s="15">
        <v>43022</v>
      </c>
      <c r="B344">
        <v>8.8749588839999998</v>
      </c>
      <c r="C344" s="153">
        <f t="shared" si="9"/>
        <v>7.4173533868096069</v>
      </c>
      <c r="D344" s="123">
        <f>年份汇总!$D$5</f>
        <v>0.83576199999999989</v>
      </c>
      <c r="E344" s="144">
        <f t="shared" si="10"/>
        <v>6.4357829342392074</v>
      </c>
      <c r="F344" s="123">
        <f>VLOOKUP(D344,年份汇总!$D$4:$I$9,6,0)</f>
        <v>0.72516199999999997</v>
      </c>
      <c r="G344">
        <f>VLOOKUP(A344,[1]Sheet1!$A$1:$F$2193,6)</f>
        <v>1.3048250550602301</v>
      </c>
      <c r="H344">
        <f>'C-MDP in China'!C345</f>
        <v>7089440.507000112</v>
      </c>
      <c r="I344">
        <f>'C-MDP in China'!D345</f>
        <v>8.8749588839999998</v>
      </c>
      <c r="J344">
        <f>'C-MDP in China'!E345</f>
        <v>8874958.8839999996</v>
      </c>
      <c r="K344">
        <v>1.2</v>
      </c>
      <c r="L344">
        <v>7.3</v>
      </c>
      <c r="M344">
        <f t="shared" si="11"/>
        <v>0.16438356164383561</v>
      </c>
      <c r="N344">
        <f>'C-MDP in China'!F345</f>
        <v>1215747.792328767</v>
      </c>
      <c r="O344">
        <f>'C-MDP in China'!G345</f>
        <v>35013536.419068493</v>
      </c>
      <c r="P344">
        <f>'C-MDP in China'!H345</f>
        <v>4446719.1252216985</v>
      </c>
      <c r="Q344">
        <f>'C-MDP in China'!I345</f>
        <v>3837733.6882186146</v>
      </c>
      <c r="R344">
        <f>'C-MDP in China'!J345</f>
        <v>2100812.1851441097</v>
      </c>
      <c r="S344">
        <f>'C-MDP in China'!K345</f>
        <v>2100812.1851441097</v>
      </c>
      <c r="T344">
        <f>'C-MDP in China'!L345</f>
        <v>1500580.1322457925</v>
      </c>
      <c r="U344">
        <f>'C-MDP in China'!M345</f>
        <v>1050406.0925720548</v>
      </c>
      <c r="V344">
        <f>'C-MDP in China'!N345</f>
        <v>1586102.7949494678</v>
      </c>
      <c r="W344">
        <f>'C-MDP in China'!P345</f>
        <v>2636508.8875215226</v>
      </c>
      <c r="X344">
        <f>'C-MDP in China'!Q345</f>
        <v>4452931.6194785889</v>
      </c>
      <c r="Y344">
        <f>'C-MDP in China'!S345</f>
        <v>0.62810762218566685</v>
      </c>
      <c r="Z344">
        <f>'C-MDP in China'!T345</f>
        <v>24894624.393957697</v>
      </c>
      <c r="AA344">
        <f>'C-MDP in China'!U345</f>
        <v>7625137.2093775254</v>
      </c>
      <c r="AB344">
        <f>'C-MDP in China'!V345</f>
        <v>3.2648100237910289</v>
      </c>
    </row>
    <row r="345" spans="1:28">
      <c r="A345" s="15">
        <v>43025</v>
      </c>
      <c r="B345">
        <v>8.7604614049999991</v>
      </c>
      <c r="C345" s="153">
        <f t="shared" si="9"/>
        <v>7.3216607447656088</v>
      </c>
      <c r="D345" s="123">
        <f>年份汇总!$D$5</f>
        <v>0.83576199999999989</v>
      </c>
      <c r="E345" s="144">
        <f t="shared" si="10"/>
        <v>6.3527537133726089</v>
      </c>
      <c r="F345" s="123">
        <f>VLOOKUP(D345,年份汇总!$D$4:$I$9,6,0)</f>
        <v>0.72516199999999997</v>
      </c>
      <c r="G345">
        <f>VLOOKUP(A345,[1]Sheet1!$A$1:$F$2193,6)</f>
        <v>1.17776893890149</v>
      </c>
      <c r="H345">
        <f>'C-MDP in China'!C346</f>
        <v>6316556.7518182853</v>
      </c>
      <c r="I345">
        <f>'C-MDP in China'!D346</f>
        <v>8.7604614049999991</v>
      </c>
      <c r="J345">
        <f>'C-MDP in China'!E346</f>
        <v>8760461.4049999993</v>
      </c>
      <c r="K345">
        <v>1.2</v>
      </c>
      <c r="L345">
        <v>7.3</v>
      </c>
      <c r="M345">
        <f t="shared" si="11"/>
        <v>0.16438356164383561</v>
      </c>
      <c r="N345">
        <f>'C-MDP in China'!F346</f>
        <v>1200063.2061643836</v>
      </c>
      <c r="O345">
        <f>'C-MDP in China'!G346</f>
        <v>34561820.337534241</v>
      </c>
      <c r="P345">
        <f>'C-MDP in China'!H346</f>
        <v>4389351.182866849</v>
      </c>
      <c r="Q345">
        <f>'C-MDP in China'!I346</f>
        <v>3788222.379139021</v>
      </c>
      <c r="R345">
        <f>'C-MDP in China'!J346</f>
        <v>2073709.2202520545</v>
      </c>
      <c r="S345">
        <f>'C-MDP in China'!K346</f>
        <v>2073709.2202520545</v>
      </c>
      <c r="T345">
        <f>'C-MDP in China'!L346</f>
        <v>1481220.8716086103</v>
      </c>
      <c r="U345">
        <f>'C-MDP in China'!M346</f>
        <v>1036854.6101260273</v>
      </c>
      <c r="V345">
        <f>'C-MDP in China'!N346</f>
        <v>1565640.1906906504</v>
      </c>
      <c r="W345">
        <f>'C-MDP in China'!P346</f>
        <v>2602494.8008166775</v>
      </c>
      <c r="X345">
        <f>'C-MDP in China'!Q346</f>
        <v>3714061.9510016078</v>
      </c>
      <c r="Y345">
        <f>'C-MDP in China'!S346</f>
        <v>0.58798837672636717</v>
      </c>
      <c r="Z345">
        <f>'C-MDP in China'!T346</f>
        <v>24573454.259986844</v>
      </c>
      <c r="AA345">
        <f>'C-MDP in China'!U346</f>
        <v>6845342.332382909</v>
      </c>
      <c r="AB345">
        <f>'C-MDP in China'!V346</f>
        <v>3.589806479617311</v>
      </c>
    </row>
    <row r="346" spans="1:28">
      <c r="A346" s="15">
        <v>43028</v>
      </c>
      <c r="B346">
        <v>9.245168606</v>
      </c>
      <c r="C346" s="153">
        <f t="shared" si="9"/>
        <v>7.7267606044877715</v>
      </c>
      <c r="D346" s="123">
        <f>年份汇总!$D$5</f>
        <v>0.83576199999999989</v>
      </c>
      <c r="E346" s="144">
        <f t="shared" si="10"/>
        <v>6.704244956664172</v>
      </c>
      <c r="F346" s="123">
        <f>VLOOKUP(D346,年份汇总!$D$4:$I$9,6,0)</f>
        <v>0.72516199999999997</v>
      </c>
      <c r="G346">
        <f>VLOOKUP(A346,[1]Sheet1!$A$1:$F$2193,6)</f>
        <v>1.26306064707036</v>
      </c>
      <c r="H346">
        <f>'C-MDP in China'!C347</f>
        <v>7148787.1304909438</v>
      </c>
      <c r="I346">
        <f>'C-MDP in China'!D347</f>
        <v>9.245168606</v>
      </c>
      <c r="J346">
        <f>'C-MDP in China'!E347</f>
        <v>9245168.6060000006</v>
      </c>
      <c r="K346">
        <v>1.2</v>
      </c>
      <c r="L346">
        <v>7.3</v>
      </c>
      <c r="M346">
        <f t="shared" si="11"/>
        <v>0.16438356164383561</v>
      </c>
      <c r="N346">
        <f>'C-MDP in China'!F347</f>
        <v>1266461.4528767124</v>
      </c>
      <c r="O346">
        <f>'C-MDP in China'!G347</f>
        <v>36474089.842849314</v>
      </c>
      <c r="P346">
        <f>'C-MDP in China'!H347</f>
        <v>4632209.4100418631</v>
      </c>
      <c r="Q346">
        <f>'C-MDP in China'!I347</f>
        <v>3997820.7759894482</v>
      </c>
      <c r="R346">
        <f>'C-MDP in China'!J347</f>
        <v>2188445.3905709586</v>
      </c>
      <c r="S346">
        <f>'C-MDP in China'!K347</f>
        <v>2188445.3905709586</v>
      </c>
      <c r="T346">
        <f>'C-MDP in China'!L347</f>
        <v>1563175.2789792563</v>
      </c>
      <c r="U346">
        <f>'C-MDP in China'!M347</f>
        <v>1094222.6952854793</v>
      </c>
      <c r="V346">
        <f>'C-MDP in China'!N347</f>
        <v>1652265.4310198466</v>
      </c>
      <c r="W346">
        <f>'C-MDP in China'!P347</f>
        <v>2746488.1263053259</v>
      </c>
      <c r="X346">
        <f>'C-MDP in China'!Q347</f>
        <v>4402299.0041856179</v>
      </c>
      <c r="Y346">
        <f>'C-MDP in China'!S347</f>
        <v>0.61581061567898299</v>
      </c>
      <c r="Z346">
        <f>'C-MDP in China'!T347</f>
        <v>25933077.878265861</v>
      </c>
      <c r="AA346">
        <f>'C-MDP in China'!U347</f>
        <v>7706829.8662253106</v>
      </c>
      <c r="AB346">
        <f>'C-MDP in China'!V347</f>
        <v>3.364947498311325</v>
      </c>
    </row>
    <row r="347" spans="1:28">
      <c r="A347" s="15">
        <v>43031</v>
      </c>
      <c r="B347">
        <v>10.147786809999999</v>
      </c>
      <c r="C347" s="153">
        <f t="shared" si="9"/>
        <v>8.4811345998992191</v>
      </c>
      <c r="D347" s="123">
        <f>年份汇总!$D$5</f>
        <v>0.83576199999999989</v>
      </c>
      <c r="E347" s="144">
        <f t="shared" si="10"/>
        <v>7.3587893787132197</v>
      </c>
      <c r="F347" s="123">
        <f>VLOOKUP(D347,年份汇总!$D$4:$I$9,6,0)</f>
        <v>0.72516199999999997</v>
      </c>
      <c r="G347">
        <f>VLOOKUP(A347,[1]Sheet1!$A$1:$F$2193,6)</f>
        <v>1.24601449176726</v>
      </c>
      <c r="H347">
        <f>'C-MDP in China'!C348</f>
        <v>7740833.9857552126</v>
      </c>
      <c r="I347">
        <f>'C-MDP in China'!D348</f>
        <v>10.147786809999999</v>
      </c>
      <c r="J347">
        <f>'C-MDP in China'!E348</f>
        <v>10147786.809999999</v>
      </c>
      <c r="K347">
        <v>1.2</v>
      </c>
      <c r="L347">
        <v>7.3</v>
      </c>
      <c r="M347">
        <f t="shared" si="11"/>
        <v>0.16438356164383561</v>
      </c>
      <c r="N347">
        <f>'C-MDP in China'!F348</f>
        <v>1390107.7821917806</v>
      </c>
      <c r="O347">
        <f>'C-MDP in China'!G348</f>
        <v>40035104.127123281</v>
      </c>
      <c r="P347">
        <f>'C-MDP in China'!H348</f>
        <v>5084458.2241446571</v>
      </c>
      <c r="Q347">
        <f>'C-MDP in China'!I348</f>
        <v>4388133.3773621917</v>
      </c>
      <c r="R347">
        <f>'C-MDP in China'!J348</f>
        <v>2402106.2476273966</v>
      </c>
      <c r="S347">
        <f>'C-MDP in China'!K348</f>
        <v>2402106.2476273966</v>
      </c>
      <c r="T347">
        <f>'C-MDP in China'!L348</f>
        <v>1715790.1768767121</v>
      </c>
      <c r="U347">
        <f>'C-MDP in China'!M348</f>
        <v>1201053.1238136983</v>
      </c>
      <c r="V347">
        <f>'C-MDP in China'!N348</f>
        <v>1813578.3198849063</v>
      </c>
      <c r="W347">
        <f>'C-MDP in China'!P348</f>
        <v>3014631.4436986046</v>
      </c>
      <c r="X347">
        <f>'C-MDP in China'!Q348</f>
        <v>4726202.542056608</v>
      </c>
      <c r="Y347">
        <f>'C-MDP in China'!S348</f>
        <v>0.61055469614176328</v>
      </c>
      <c r="Z347">
        <f>'C-MDP in China'!T348</f>
        <v>28464959.034384653</v>
      </c>
      <c r="AA347">
        <f>'C-MDP in China'!U348</f>
        <v>8353359.1818264211</v>
      </c>
      <c r="AB347">
        <f>'C-MDP in China'!V348</f>
        <v>3.4076062593253567</v>
      </c>
    </row>
    <row r="348" spans="1:28">
      <c r="A348" s="15">
        <v>43034</v>
      </c>
      <c r="B348">
        <v>10.03730002</v>
      </c>
      <c r="C348" s="153">
        <f t="shared" si="9"/>
        <v>8.3887939393152386</v>
      </c>
      <c r="D348" s="123">
        <f>年份汇总!$D$5</f>
        <v>0.83576199999999989</v>
      </c>
      <c r="E348" s="144">
        <f t="shared" si="10"/>
        <v>7.2786685571032397</v>
      </c>
      <c r="F348" s="123">
        <f>VLOOKUP(D348,年份汇总!$D$4:$I$9,6,0)</f>
        <v>0.72516199999999997</v>
      </c>
      <c r="G348">
        <f>VLOOKUP(A348,[1]Sheet1!$A$1:$F$2193,6)</f>
        <v>1.2406588095452</v>
      </c>
      <c r="H348">
        <f>'C-MDP in China'!C349</f>
        <v>7623643.7655818341</v>
      </c>
      <c r="I348">
        <f>'C-MDP in China'!D349</f>
        <v>10.03730002</v>
      </c>
      <c r="J348">
        <f>'C-MDP in China'!E349</f>
        <v>10037300.02</v>
      </c>
      <c r="K348">
        <v>1.2</v>
      </c>
      <c r="L348">
        <v>7.3</v>
      </c>
      <c r="M348">
        <f t="shared" si="11"/>
        <v>0.16438356164383561</v>
      </c>
      <c r="N348">
        <f>'C-MDP in China'!F349</f>
        <v>1374972.6054794521</v>
      </c>
      <c r="O348">
        <f>'C-MDP in China'!G349</f>
        <v>39599211.037808217</v>
      </c>
      <c r="P348">
        <f>'C-MDP in China'!H349</f>
        <v>5029099.8018016433</v>
      </c>
      <c r="Q348">
        <f>'C-MDP in China'!I349</f>
        <v>4340356.3812511936</v>
      </c>
      <c r="R348">
        <f>'C-MDP in China'!J349</f>
        <v>2375952.6622684929</v>
      </c>
      <c r="S348">
        <f>'C-MDP in China'!K349</f>
        <v>2375952.6622684929</v>
      </c>
      <c r="T348">
        <f>'C-MDP in China'!L349</f>
        <v>1697109.0444774951</v>
      </c>
      <c r="U348">
        <f>'C-MDP in China'!M349</f>
        <v>1187976.3311342464</v>
      </c>
      <c r="V348">
        <f>'C-MDP in China'!N349</f>
        <v>1793832.492471562</v>
      </c>
      <c r="W348">
        <f>'C-MDP in China'!P349</f>
        <v>2981808.8236058084</v>
      </c>
      <c r="X348">
        <f>'C-MDP in China'!Q349</f>
        <v>4641834.9419760257</v>
      </c>
      <c r="Y348">
        <f>'C-MDP in China'!S349</f>
        <v>0.60887353668495581</v>
      </c>
      <c r="Z348">
        <f>'C-MDP in China'!T349</f>
        <v>28155039.04788164</v>
      </c>
      <c r="AA348">
        <f>'C-MDP in China'!U349</f>
        <v>8229499.9269191492</v>
      </c>
      <c r="AB348">
        <f>'C-MDP in China'!V349</f>
        <v>3.4212332824482994</v>
      </c>
    </row>
    <row r="349" spans="1:28">
      <c r="A349" s="15">
        <v>43037</v>
      </c>
      <c r="B349">
        <v>10.22223967</v>
      </c>
      <c r="C349" s="153">
        <f t="shared" si="9"/>
        <v>8.5433594710785385</v>
      </c>
      <c r="D349" s="123">
        <f>年份汇总!$D$5</f>
        <v>0.83576199999999989</v>
      </c>
      <c r="E349" s="144">
        <f t="shared" si="10"/>
        <v>7.4127797635765402</v>
      </c>
      <c r="F349" s="123">
        <f>VLOOKUP(D349,年份汇总!$D$4:$I$9,6,0)</f>
        <v>0.72516199999999997</v>
      </c>
      <c r="G349">
        <f>VLOOKUP(A349,[1]Sheet1!$A$1:$F$2193,6)</f>
        <v>1.06510660513163</v>
      </c>
      <c r="H349">
        <f>'C-MDP in China'!C350</f>
        <v>6665495.849952762</v>
      </c>
      <c r="I349">
        <f>'C-MDP in China'!D350</f>
        <v>10.22223967</v>
      </c>
      <c r="J349">
        <f>'C-MDP in China'!E350</f>
        <v>10222239.67</v>
      </c>
      <c r="K349">
        <v>1.2</v>
      </c>
      <c r="L349">
        <v>7.3</v>
      </c>
      <c r="M349">
        <f t="shared" si="11"/>
        <v>0.16438356164383561</v>
      </c>
      <c r="N349">
        <f>'C-MDP in China'!F350</f>
        <v>1400306.804109589</v>
      </c>
      <c r="O349">
        <f>'C-MDP in China'!G350</f>
        <v>40328835.958356157</v>
      </c>
      <c r="P349">
        <f>'C-MDP in China'!H350</f>
        <v>5121762.1667112317</v>
      </c>
      <c r="Q349">
        <f>'C-MDP in China'!I350</f>
        <v>4420328.484149823</v>
      </c>
      <c r="R349">
        <f>'C-MDP in China'!J350</f>
        <v>2419730.1575013692</v>
      </c>
      <c r="S349">
        <f>'C-MDP in China'!K350</f>
        <v>2419730.1575013692</v>
      </c>
      <c r="T349">
        <f>'C-MDP in China'!L350</f>
        <v>1728378.6839295495</v>
      </c>
      <c r="U349">
        <f>'C-MDP in China'!M350</f>
        <v>1209865.0787506846</v>
      </c>
      <c r="V349">
        <f>'C-MDP in China'!N350</f>
        <v>1826884.2845526275</v>
      </c>
      <c r="W349">
        <f>'C-MDP in China'!P350</f>
        <v>3036749.3633033121</v>
      </c>
      <c r="X349">
        <f>'C-MDP in China'!Q350</f>
        <v>3628746.4866494499</v>
      </c>
      <c r="Y349">
        <f>'C-MDP in China'!S350</f>
        <v>0.5444075832220594</v>
      </c>
      <c r="Z349">
        <f>'C-MDP in China'!T350</f>
        <v>28673802.366391227</v>
      </c>
      <c r="AA349">
        <f>'C-MDP in China'!U350</f>
        <v>7282515.0557547044</v>
      </c>
      <c r="AB349">
        <f>'C-MDP in China'!V350</f>
        <v>3.9373488618788297</v>
      </c>
    </row>
    <row r="350" spans="1:28">
      <c r="A350" s="15">
        <v>43040</v>
      </c>
      <c r="B350">
        <v>9.9042292419999995</v>
      </c>
      <c r="C350" s="153">
        <f t="shared" si="9"/>
        <v>8.2775784397524017</v>
      </c>
      <c r="D350" s="123">
        <f>年份汇总!$D$5</f>
        <v>0.83576199999999989</v>
      </c>
      <c r="E350" s="144">
        <f t="shared" si="10"/>
        <v>7.1821706855872032</v>
      </c>
      <c r="F350" s="123">
        <f>VLOOKUP(D350,年份汇总!$D$4:$I$9,6,0)</f>
        <v>0.72516199999999997</v>
      </c>
      <c r="G350">
        <f>VLOOKUP(A350,[1]Sheet1!$A$1:$F$2193,6)</f>
        <v>1.1712840871931101</v>
      </c>
      <c r="H350">
        <f>'C-MDP in China'!C351</f>
        <v>7365262.9113770155</v>
      </c>
      <c r="I350">
        <f>'C-MDP in China'!D351</f>
        <v>9.9042292419999995</v>
      </c>
      <c r="J350">
        <f>'C-MDP in China'!E351</f>
        <v>9904229.2419999987</v>
      </c>
      <c r="K350">
        <v>1.2</v>
      </c>
      <c r="L350">
        <v>7.3</v>
      </c>
      <c r="M350">
        <f t="shared" si="11"/>
        <v>0.16438356164383561</v>
      </c>
      <c r="N350">
        <f>'C-MDP in China'!F351</f>
        <v>1356743.7317808217</v>
      </c>
      <c r="O350">
        <f>'C-MDP in China'!G351</f>
        <v>39074219.475287661</v>
      </c>
      <c r="P350">
        <f>'C-MDP in China'!H351</f>
        <v>4962425.8733615326</v>
      </c>
      <c r="Q350">
        <f>'C-MDP in China'!I351</f>
        <v>4282813.5560592087</v>
      </c>
      <c r="R350">
        <f>'C-MDP in China'!J351</f>
        <v>2344453.1685172594</v>
      </c>
      <c r="S350">
        <f>'C-MDP in China'!K351</f>
        <v>2344453.1685172594</v>
      </c>
      <c r="T350">
        <f>'C-MDP in China'!L351</f>
        <v>1674609.4060837568</v>
      </c>
      <c r="U350">
        <f>'C-MDP in China'!M351</f>
        <v>1172226.5842586297</v>
      </c>
      <c r="V350">
        <f>'C-MDP in China'!N351</f>
        <v>1770050.5306990498</v>
      </c>
      <c r="W350">
        <f>'C-MDP in China'!P351</f>
        <v>2942277.1149576795</v>
      </c>
      <c r="X350">
        <f>'C-MDP in China'!Q351</f>
        <v>4422985.7964193355</v>
      </c>
      <c r="Y350">
        <f>'C-MDP in China'!S351</f>
        <v>0.6005197437809332</v>
      </c>
      <c r="Z350">
        <f>'C-MDP in China'!T351</f>
        <v>27781770.046929527</v>
      </c>
      <c r="AA350">
        <f>'C-MDP in China'!U351</f>
        <v>7963086.8578174356</v>
      </c>
      <c r="AB350">
        <f>'C-MDP in China'!V351</f>
        <v>3.4888191656048444</v>
      </c>
    </row>
    <row r="351" spans="1:28">
      <c r="A351" s="15">
        <v>43043</v>
      </c>
      <c r="B351">
        <v>9.1514396700000002</v>
      </c>
      <c r="C351" s="153">
        <f t="shared" si="9"/>
        <v>7.648425521478539</v>
      </c>
      <c r="D351" s="123">
        <f>年份汇总!$D$5</f>
        <v>0.83576199999999989</v>
      </c>
      <c r="E351" s="144">
        <f t="shared" si="10"/>
        <v>6.6362762939765396</v>
      </c>
      <c r="F351" s="123">
        <f>VLOOKUP(D351,年份汇总!$D$4:$I$9,6,0)</f>
        <v>0.72516199999999997</v>
      </c>
      <c r="G351">
        <f>VLOOKUP(A351,[1]Sheet1!$A$1:$F$2193,6)</f>
        <v>1.27731964388816</v>
      </c>
      <c r="H351">
        <f>'C-MDP in China'!C352</f>
        <v>7421545.2429551873</v>
      </c>
      <c r="I351">
        <f>'C-MDP in China'!D352</f>
        <v>9.1514396700000002</v>
      </c>
      <c r="J351">
        <f>'C-MDP in China'!E352</f>
        <v>9151439.6699999999</v>
      </c>
      <c r="K351">
        <v>1.2</v>
      </c>
      <c r="L351">
        <v>7.3</v>
      </c>
      <c r="M351">
        <f t="shared" si="11"/>
        <v>0.16438356164383561</v>
      </c>
      <c r="N351">
        <f>'C-MDP in China'!F352</f>
        <v>1253621.8726027398</v>
      </c>
      <c r="O351">
        <f>'C-MDP in China'!G352</f>
        <v>36104309.930958904</v>
      </c>
      <c r="P351">
        <f>'C-MDP in China'!H352</f>
        <v>4585247.3612317806</v>
      </c>
      <c r="Q351">
        <f>'C-MDP in China'!I352</f>
        <v>3957290.2563611744</v>
      </c>
      <c r="R351">
        <f>'C-MDP in China'!J352</f>
        <v>2166258.5958575341</v>
      </c>
      <c r="S351">
        <f>'C-MDP in China'!K352</f>
        <v>2166258.5958575341</v>
      </c>
      <c r="T351">
        <f>'C-MDP in China'!L352</f>
        <v>1547327.5684696673</v>
      </c>
      <c r="U351">
        <f>'C-MDP in China'!M352</f>
        <v>1083129.297928767</v>
      </c>
      <c r="V351">
        <f>'C-MDP in China'!N352</f>
        <v>1635514.5108972471</v>
      </c>
      <c r="W351">
        <f>'C-MDP in China'!P352</f>
        <v>2718643.8088260144</v>
      </c>
      <c r="X351">
        <f>'C-MDP in China'!Q352</f>
        <v>4702901.4341291729</v>
      </c>
      <c r="Y351">
        <f>'C-MDP in China'!S352</f>
        <v>0.63368224273689444</v>
      </c>
      <c r="Z351">
        <f>'C-MDP in China'!T352</f>
        <v>25670164.360911779</v>
      </c>
      <c r="AA351">
        <f>'C-MDP in China'!U352</f>
        <v>7973930.4559236672</v>
      </c>
      <c r="AB351">
        <f>'C-MDP in China'!V352</f>
        <v>3.2192611288504462</v>
      </c>
    </row>
    <row r="352" spans="1:28">
      <c r="A352" s="15">
        <v>43046</v>
      </c>
      <c r="B352">
        <v>9.6363524829999996</v>
      </c>
      <c r="C352" s="153">
        <f t="shared" si="9"/>
        <v>8.0536972238970446</v>
      </c>
      <c r="D352" s="123">
        <f>年份汇总!$D$5</f>
        <v>0.83576199999999989</v>
      </c>
      <c r="E352" s="144">
        <f t="shared" si="10"/>
        <v>6.9879166392772456</v>
      </c>
      <c r="F352" s="123">
        <f>VLOOKUP(D352,年份汇总!$D$4:$I$9,6,0)</f>
        <v>0.72516199999999997</v>
      </c>
      <c r="G352">
        <f>VLOOKUP(A352,[1]Sheet1!$A$1:$F$2193,6)</f>
        <v>1.23654725538814</v>
      </c>
      <c r="H352">
        <f>'C-MDP in China'!C353</f>
        <v>7565344.7308805445</v>
      </c>
      <c r="I352">
        <f>'C-MDP in China'!D353</f>
        <v>9.6363524829999996</v>
      </c>
      <c r="J352">
        <f>'C-MDP in China'!E353</f>
        <v>9636352.4829999991</v>
      </c>
      <c r="K352">
        <v>1.2</v>
      </c>
      <c r="L352">
        <v>7.3</v>
      </c>
      <c r="M352">
        <f t="shared" si="11"/>
        <v>0.16438356164383561</v>
      </c>
      <c r="N352">
        <f>'C-MDP in China'!F353</f>
        <v>1320048.2853424656</v>
      </c>
      <c r="O352">
        <f>'C-MDP in China'!G353</f>
        <v>38017390.617863007</v>
      </c>
      <c r="P352">
        <f>'C-MDP in China'!H353</f>
        <v>4828208.6084686015</v>
      </c>
      <c r="Q352">
        <f>'C-MDP in China'!I353</f>
        <v>4166977.5645079133</v>
      </c>
      <c r="R352">
        <f>'C-MDP in China'!J353</f>
        <v>2281043.4370717802</v>
      </c>
      <c r="S352">
        <f>'C-MDP in China'!K353</f>
        <v>2281043.4370717802</v>
      </c>
      <c r="T352">
        <f>'C-MDP in China'!L353</f>
        <v>1629316.7407655574</v>
      </c>
      <c r="U352">
        <f>'C-MDP in China'!M353</f>
        <v>1140521.7185358901</v>
      </c>
      <c r="V352">
        <f>'C-MDP in China'!N353</f>
        <v>1722176.4975113706</v>
      </c>
      <c r="W352">
        <f>'C-MDP in China'!P353</f>
        <v>2862698.2160472609</v>
      </c>
      <c r="X352">
        <f>'C-MDP in China'!Q353</f>
        <v>4702646.5148332836</v>
      </c>
      <c r="Y352">
        <f>'C-MDP in China'!S353</f>
        <v>0.62160373150450399</v>
      </c>
      <c r="Z352">
        <f>'C-MDP in China'!T353</f>
        <v>27030364.729300596</v>
      </c>
      <c r="AA352">
        <f>'C-MDP in China'!U353</f>
        <v>8146999.5098560248</v>
      </c>
      <c r="AB352">
        <f>'C-MDP in China'!V353</f>
        <v>3.3178306561329696</v>
      </c>
    </row>
    <row r="353" spans="1:28">
      <c r="A353" s="15">
        <v>43049</v>
      </c>
      <c r="B353">
        <v>10.03872694</v>
      </c>
      <c r="C353" s="153">
        <f t="shared" si="9"/>
        <v>8.3899865048282791</v>
      </c>
      <c r="D353" s="123">
        <f>年份汇总!$D$5</f>
        <v>0.83576199999999989</v>
      </c>
      <c r="E353" s="144">
        <f t="shared" si="10"/>
        <v>7.2797033052642801</v>
      </c>
      <c r="F353" s="123">
        <f>VLOOKUP(D353,年份汇总!$D$4:$I$9,6,0)</f>
        <v>0.72516199999999997</v>
      </c>
      <c r="G353">
        <f>VLOOKUP(A353,[1]Sheet1!$A$1:$F$2193,6)</f>
        <v>1.2196946111415701</v>
      </c>
      <c r="H353">
        <f>'C-MDP in China'!C354</f>
        <v>7773830.6130490685</v>
      </c>
      <c r="I353">
        <f>'C-MDP in China'!D354</f>
        <v>10.03872694</v>
      </c>
      <c r="J353">
        <f>'C-MDP in China'!E354</f>
        <v>10038726.939999999</v>
      </c>
      <c r="K353">
        <v>1.2</v>
      </c>
      <c r="L353">
        <v>7.3</v>
      </c>
      <c r="M353">
        <f t="shared" si="11"/>
        <v>0.16438356164383561</v>
      </c>
      <c r="N353">
        <f>'C-MDP in China'!F354</f>
        <v>1375168.0739726026</v>
      </c>
      <c r="O353">
        <f>'C-MDP in China'!G354</f>
        <v>39604840.530410953</v>
      </c>
      <c r="P353">
        <f>'C-MDP in China'!H354</f>
        <v>5029814.7473621909</v>
      </c>
      <c r="Q353">
        <f>'C-MDP in China'!I354</f>
        <v>4340973.4138511149</v>
      </c>
      <c r="R353">
        <f>'C-MDP in China'!J354</f>
        <v>2376290.4318246571</v>
      </c>
      <c r="S353">
        <f>'C-MDP in China'!K354</f>
        <v>2376290.4318246571</v>
      </c>
      <c r="T353">
        <f>'C-MDP in China'!L354</f>
        <v>1697350.3084461838</v>
      </c>
      <c r="U353">
        <f>'C-MDP in China'!M354</f>
        <v>1188145.2159123286</v>
      </c>
      <c r="V353">
        <f>'C-MDP in China'!N354</f>
        <v>1794087.5068135716</v>
      </c>
      <c r="W353">
        <f>'C-MDP in China'!P354</f>
        <v>2982232.7227258999</v>
      </c>
      <c r="X353">
        <f>'C-MDP in China'!Q354</f>
        <v>4791597.8903231686</v>
      </c>
      <c r="Y353">
        <f>'C-MDP in China'!S354</f>
        <v>0.61637539185379775</v>
      </c>
      <c r="Z353">
        <f>'C-MDP in China'!T354</f>
        <v>28159041.617122184</v>
      </c>
      <c r="AA353">
        <f>'C-MDP in China'!U354</f>
        <v>8379772.9039503122</v>
      </c>
      <c r="AB353">
        <f>'C-MDP in China'!V354</f>
        <v>3.3603585610115663</v>
      </c>
    </row>
    <row r="354" spans="1:28">
      <c r="A354" s="15">
        <v>43052</v>
      </c>
      <c r="B354">
        <v>9.4385523510000002</v>
      </c>
      <c r="C354" s="153">
        <f t="shared" si="9"/>
        <v>7.888383389976461</v>
      </c>
      <c r="D354" s="123">
        <f>年份汇总!$D$5</f>
        <v>0.83576199999999989</v>
      </c>
      <c r="E354" s="144">
        <f t="shared" si="10"/>
        <v>6.8444794999558622</v>
      </c>
      <c r="F354" s="123">
        <f>VLOOKUP(D354,年份汇总!$D$4:$I$9,6,0)</f>
        <v>0.72516199999999997</v>
      </c>
      <c r="G354">
        <f>VLOOKUP(A354,[1]Sheet1!$A$1:$F$2193,6)</f>
        <v>1.20888566951395</v>
      </c>
      <c r="H354">
        <f>'C-MDP in China'!C355</f>
        <v>7244291.9675136926</v>
      </c>
      <c r="I354">
        <f>'C-MDP in China'!D355</f>
        <v>9.4385523510000002</v>
      </c>
      <c r="J354">
        <f>'C-MDP in China'!E355</f>
        <v>9438552.3509999998</v>
      </c>
      <c r="K354">
        <v>1.2</v>
      </c>
      <c r="L354">
        <v>7.3</v>
      </c>
      <c r="M354">
        <f t="shared" si="11"/>
        <v>0.16438356164383561</v>
      </c>
      <c r="N354">
        <f>'C-MDP in China'!F355</f>
        <v>1292952.3768493151</v>
      </c>
      <c r="O354">
        <f>'C-MDP in China'!G355</f>
        <v>37237028.453260273</v>
      </c>
      <c r="P354">
        <f>'C-MDP in China'!H355</f>
        <v>4729102.6135640545</v>
      </c>
      <c r="Q354">
        <f>'C-MDP in China'!I355</f>
        <v>4081444.2972519924</v>
      </c>
      <c r="R354">
        <f>'C-MDP in China'!J355</f>
        <v>2234221.7071956163</v>
      </c>
      <c r="S354">
        <f>'C-MDP in China'!K355</f>
        <v>2234221.7071956163</v>
      </c>
      <c r="T354">
        <f>'C-MDP in China'!L355</f>
        <v>1595872.6479968689</v>
      </c>
      <c r="U354">
        <f>'C-MDP in China'!M355</f>
        <v>1117110.8535978082</v>
      </c>
      <c r="V354">
        <f>'C-MDP in China'!N355</f>
        <v>1686826.3233520093</v>
      </c>
      <c r="W354">
        <f>'C-MDP in China'!P355</f>
        <v>2803937.1769498177</v>
      </c>
      <c r="X354">
        <f>'C-MDP in China'!Q355</f>
        <v>4440354.7905638749</v>
      </c>
      <c r="Y354">
        <f>'C-MDP in China'!S355</f>
        <v>0.61294531066337532</v>
      </c>
      <c r="Z354">
        <f>'C-MDP in China'!T355</f>
        <v>26475527.230268054</v>
      </c>
      <c r="AA354">
        <f>'C-MDP in China'!U355</f>
        <v>7814007.437267893</v>
      </c>
      <c r="AB354">
        <f>'C-MDP in China'!V355</f>
        <v>3.388213722960701</v>
      </c>
    </row>
    <row r="355" spans="1:28">
      <c r="A355" s="15">
        <v>43055</v>
      </c>
      <c r="B355">
        <v>8.3740266630000004</v>
      </c>
      <c r="C355" s="153">
        <f t="shared" si="9"/>
        <v>6.998693271922205</v>
      </c>
      <c r="D355" s="123">
        <f>年份汇总!$D$5</f>
        <v>0.83576199999999989</v>
      </c>
      <c r="E355" s="144">
        <f t="shared" si="10"/>
        <v>6.072525922994406</v>
      </c>
      <c r="F355" s="123">
        <f>VLOOKUP(D355,年份汇总!$D$4:$I$9,6,0)</f>
        <v>0.72516199999999997</v>
      </c>
      <c r="G355">
        <f>VLOOKUP(A355,[1]Sheet1!$A$1:$F$2193,6)</f>
        <v>1.45071846071208</v>
      </c>
      <c r="H355">
        <f>'C-MDP in China'!C356</f>
        <v>7712990.6342663402</v>
      </c>
      <c r="I355">
        <f>'C-MDP in China'!D356</f>
        <v>8.3740266630000004</v>
      </c>
      <c r="J355">
        <f>'C-MDP in China'!E356</f>
        <v>8374026.6630000006</v>
      </c>
      <c r="K355">
        <v>1.2</v>
      </c>
      <c r="L355">
        <v>7.3</v>
      </c>
      <c r="M355">
        <f t="shared" si="11"/>
        <v>0.16438356164383561</v>
      </c>
      <c r="N355">
        <f>'C-MDP in China'!F356</f>
        <v>1147126.9401369863</v>
      </c>
      <c r="O355">
        <f>'C-MDP in China'!G356</f>
        <v>33037255.875945203</v>
      </c>
      <c r="P355">
        <f>'C-MDP in China'!H356</f>
        <v>4195731.4962450406</v>
      </c>
      <c r="Q355">
        <f>'C-MDP in China'!I356</f>
        <v>3621119.2244027085</v>
      </c>
      <c r="R355">
        <f>'C-MDP in China'!J356</f>
        <v>1982235.352556712</v>
      </c>
      <c r="S355">
        <f>'C-MDP in China'!K356</f>
        <v>1982235.352556712</v>
      </c>
      <c r="T355">
        <f>'C-MDP in China'!L356</f>
        <v>1415882.3946833659</v>
      </c>
      <c r="U355">
        <f>'C-MDP in China'!M356</f>
        <v>991117.676278356</v>
      </c>
      <c r="V355">
        <f>'C-MDP in China'!N356</f>
        <v>1496577.8736294669</v>
      </c>
      <c r="W355">
        <f>'C-MDP in China'!P356</f>
        <v>2487695.5499078231</v>
      </c>
      <c r="X355">
        <f>'C-MDP in China'!Q356</f>
        <v>5225295.0843585171</v>
      </c>
      <c r="Y355">
        <f>'C-MDP in China'!S356</f>
        <v>0.67746680012085181</v>
      </c>
      <c r="Z355">
        <f>'C-MDP in China'!T356</f>
        <v>23489488.927797038</v>
      </c>
      <c r="AA355">
        <f>'C-MDP in China'!U356</f>
        <v>8218450.8316174503</v>
      </c>
      <c r="AB355">
        <f>'C-MDP in China'!V356</f>
        <v>2.8581407139931914</v>
      </c>
    </row>
    <row r="356" spans="1:28">
      <c r="A356" s="15">
        <v>43058</v>
      </c>
      <c r="B356">
        <v>8.7107692570000008</v>
      </c>
      <c r="C356" s="153">
        <f t="shared" si="9"/>
        <v>7.2801299357688336</v>
      </c>
      <c r="D356" s="123">
        <f>年份汇总!$D$5</f>
        <v>0.83576199999999989</v>
      </c>
      <c r="E356" s="144">
        <f t="shared" si="10"/>
        <v>6.3167188559446341</v>
      </c>
      <c r="F356" s="123">
        <f>VLOOKUP(D356,年份汇总!$D$4:$I$9,6,0)</f>
        <v>0.72516199999999997</v>
      </c>
      <c r="G356">
        <f>VLOOKUP(A356,[1]Sheet1!$A$1:$F$2193,6)</f>
        <v>1.4810903887637801</v>
      </c>
      <c r="H356">
        <f>'C-MDP in China'!C357</f>
        <v>8191122.1133913603</v>
      </c>
      <c r="I356">
        <f>'C-MDP in China'!D357</f>
        <v>8.7107692570000008</v>
      </c>
      <c r="J356">
        <f>'C-MDP in China'!E357</f>
        <v>8710769.2570000011</v>
      </c>
      <c r="K356">
        <v>1.2</v>
      </c>
      <c r="L356">
        <v>7.3</v>
      </c>
      <c r="M356">
        <f t="shared" si="11"/>
        <v>0.16438356164383561</v>
      </c>
      <c r="N356">
        <f>'C-MDP in China'!F357</f>
        <v>1193256.06260274</v>
      </c>
      <c r="O356">
        <f>'C-MDP in China'!G357</f>
        <v>34365774.60295891</v>
      </c>
      <c r="P356">
        <f>'C-MDP in China'!H357</f>
        <v>4364453.3745757816</v>
      </c>
      <c r="Q356">
        <f>'C-MDP in China'!I357</f>
        <v>3766734.3663028893</v>
      </c>
      <c r="R356">
        <f>'C-MDP in China'!J357</f>
        <v>2061946.4761775346</v>
      </c>
      <c r="S356">
        <f>'C-MDP in China'!K357</f>
        <v>2061946.4761775346</v>
      </c>
      <c r="T356">
        <f>'C-MDP in China'!L357</f>
        <v>1472818.911555382</v>
      </c>
      <c r="U356">
        <f>'C-MDP in China'!M357</f>
        <v>1030973.2380887673</v>
      </c>
      <c r="V356">
        <f>'C-MDP in China'!N357</f>
        <v>1556759.3771725246</v>
      </c>
      <c r="W356">
        <f>'C-MDP in China'!P357</f>
        <v>2587732.6152612921</v>
      </c>
      <c r="X356">
        <f>'C-MDP in China'!Q357</f>
        <v>5603389.4981300682</v>
      </c>
      <c r="Y356">
        <f>'C-MDP in China'!S357</f>
        <v>0.68408081585907454</v>
      </c>
      <c r="Z356">
        <f>'C-MDP in China'!T357</f>
        <v>24434065.742703784</v>
      </c>
      <c r="AA356">
        <f>'C-MDP in China'!U357</f>
        <v>8716908.2524751164</v>
      </c>
      <c r="AB356">
        <f>'C-MDP in China'!V357</f>
        <v>2.8030656093880384</v>
      </c>
    </row>
    <row r="357" spans="1:28">
      <c r="A357" s="15">
        <v>43061</v>
      </c>
      <c r="B357">
        <v>10.3676564</v>
      </c>
      <c r="C357" s="153">
        <f t="shared" si="9"/>
        <v>8.6648932481767993</v>
      </c>
      <c r="D357" s="123">
        <f>年份汇总!$D$5</f>
        <v>0.83576199999999989</v>
      </c>
      <c r="E357" s="144">
        <f t="shared" si="10"/>
        <v>7.5182304503367998</v>
      </c>
      <c r="F357" s="123">
        <f>VLOOKUP(D357,年份汇总!$D$4:$I$9,6,0)</f>
        <v>0.72516199999999997</v>
      </c>
      <c r="G357">
        <f>VLOOKUP(A357,[1]Sheet1!$A$1:$F$2193,6)</f>
        <v>1.52109360904839</v>
      </c>
      <c r="H357">
        <f>'C-MDP in China'!C358</f>
        <v>10012484.673100436</v>
      </c>
      <c r="I357">
        <f>'C-MDP in China'!D358</f>
        <v>10.3676564</v>
      </c>
      <c r="J357">
        <f>'C-MDP in China'!E358</f>
        <v>10367656.4</v>
      </c>
      <c r="K357">
        <v>1.2</v>
      </c>
      <c r="L357">
        <v>7.3</v>
      </c>
      <c r="M357">
        <f t="shared" si="11"/>
        <v>0.16438356164383561</v>
      </c>
      <c r="N357">
        <f>'C-MDP in China'!F358</f>
        <v>1420226.9041095891</v>
      </c>
      <c r="O357">
        <f>'C-MDP in China'!G358</f>
        <v>40902534.83835616</v>
      </c>
      <c r="P357">
        <f>'C-MDP in China'!H358</f>
        <v>5194621.9244712321</v>
      </c>
      <c r="Q357">
        <f>'C-MDP in China'!I358</f>
        <v>4483209.9792469665</v>
      </c>
      <c r="R357">
        <f>'C-MDP in China'!J358</f>
        <v>2454152.0903013693</v>
      </c>
      <c r="S357">
        <f>'C-MDP in China'!K358</f>
        <v>2454152.0903013693</v>
      </c>
      <c r="T357">
        <f>'C-MDP in China'!L358</f>
        <v>1752965.7787866925</v>
      </c>
      <c r="U357">
        <f>'C-MDP in China'!M358</f>
        <v>1227076.0451506847</v>
      </c>
      <c r="V357">
        <f>'C-MDP in China'!N358</f>
        <v>1852872.6733327971</v>
      </c>
      <c r="W357">
        <f>'C-MDP in China'!P358</f>
        <v>3079948.7184834816</v>
      </c>
      <c r="X357">
        <f>'C-MDP in China'!Q358</f>
        <v>6932535.9546169546</v>
      </c>
      <c r="Y357">
        <f>'C-MDP in China'!S358</f>
        <v>0.69238917021685153</v>
      </c>
      <c r="Z357">
        <f>'C-MDP in China'!T358</f>
        <v>29081702.270071227</v>
      </c>
      <c r="AA357">
        <f>'C-MDP in China'!U358</f>
        <v>10638281.301282549</v>
      </c>
      <c r="AB357">
        <f>'C-MDP in China'!V358</f>
        <v>2.7336842715904814</v>
      </c>
    </row>
    <row r="358" spans="1:28">
      <c r="A358" s="15">
        <v>43064</v>
      </c>
      <c r="B358">
        <v>10.571133769999999</v>
      </c>
      <c r="C358" s="153">
        <f t="shared" si="9"/>
        <v>8.8349519018827376</v>
      </c>
      <c r="D358" s="123">
        <f>年份汇总!$D$5</f>
        <v>0.83576199999999989</v>
      </c>
      <c r="E358" s="144">
        <f t="shared" si="10"/>
        <v>7.6657845069207395</v>
      </c>
      <c r="F358" s="123">
        <f>VLOOKUP(D358,年份汇总!$D$4:$I$9,6,0)</f>
        <v>0.72516199999999997</v>
      </c>
      <c r="G358">
        <f>VLOOKUP(A358,[1]Sheet1!$A$1:$F$2193,6)</f>
        <v>1.6410815584262</v>
      </c>
      <c r="H358">
        <f>'C-MDP in China'!C359</f>
        <v>11014304.043550018</v>
      </c>
      <c r="I358">
        <f>'C-MDP in China'!D359</f>
        <v>10.571133769999999</v>
      </c>
      <c r="J358">
        <f>'C-MDP in China'!E359</f>
        <v>10571133.77</v>
      </c>
      <c r="K358">
        <v>1.2</v>
      </c>
      <c r="L358">
        <v>7.3</v>
      </c>
      <c r="M358">
        <f t="shared" si="11"/>
        <v>0.16438356164383561</v>
      </c>
      <c r="N358">
        <f>'C-MDP in China'!F359</f>
        <v>1448100.5164383561</v>
      </c>
      <c r="O358">
        <f>'C-MDP in China'!G359</f>
        <v>41705294.873424657</v>
      </c>
      <c r="P358">
        <f>'C-MDP in China'!H359</f>
        <v>5296572.4489249317</v>
      </c>
      <c r="Q358">
        <f>'C-MDP in China'!I359</f>
        <v>4571198.2130907243</v>
      </c>
      <c r="R358">
        <f>'C-MDP in China'!J359</f>
        <v>2502317.6924054795</v>
      </c>
      <c r="S358">
        <f>'C-MDP in China'!K359</f>
        <v>2502317.6924054795</v>
      </c>
      <c r="T358">
        <f>'C-MDP in China'!L359</f>
        <v>1787369.7802896281</v>
      </c>
      <c r="U358">
        <f>'C-MDP in China'!M359</f>
        <v>1251158.8462027397</v>
      </c>
      <c r="V358">
        <f>'C-MDP in China'!N359</f>
        <v>1889237.4643683708</v>
      </c>
      <c r="W358">
        <f>'C-MDP in China'!P359</f>
        <v>3140396.3105711108</v>
      </c>
      <c r="X358">
        <f>'C-MDP in China'!Q359</f>
        <v>7873907.7329789074</v>
      </c>
      <c r="Y358">
        <f>'C-MDP in China'!S359</f>
        <v>0.71488018687752419</v>
      </c>
      <c r="Z358">
        <f>'C-MDP in China'!T359</f>
        <v>29652464.65500493</v>
      </c>
      <c r="AA358">
        <f>'C-MDP in China'!U359</f>
        <v>11652382.661715649</v>
      </c>
      <c r="AB358">
        <f>'C-MDP in China'!V359</f>
        <v>2.5447554818491538</v>
      </c>
    </row>
    <row r="359" spans="1:28">
      <c r="A359" s="15">
        <v>43067</v>
      </c>
      <c r="B359">
        <v>10.466026599999999</v>
      </c>
      <c r="C359" s="153">
        <f t="shared" si="9"/>
        <v>8.7471073232691978</v>
      </c>
      <c r="D359" s="123">
        <f>年份汇总!$D$5</f>
        <v>0.83576199999999989</v>
      </c>
      <c r="E359" s="144">
        <f t="shared" si="10"/>
        <v>7.5895647813091989</v>
      </c>
      <c r="F359" s="123">
        <f>VLOOKUP(D359,年份汇总!$D$4:$I$9,6,0)</f>
        <v>0.72516199999999997</v>
      </c>
      <c r="G359">
        <f>VLOOKUP(A359,[1]Sheet1!$A$1:$F$2193,6)</f>
        <v>1.87776833140303</v>
      </c>
      <c r="H359">
        <f>'C-MDP in China'!C360</f>
        <v>12477545.771409085</v>
      </c>
      <c r="I359">
        <f>'C-MDP in China'!D360</f>
        <v>10.466026599999999</v>
      </c>
      <c r="J359">
        <f>'C-MDP in China'!E360</f>
        <v>10466026.6</v>
      </c>
      <c r="K359">
        <v>1.2</v>
      </c>
      <c r="L359">
        <v>7.3</v>
      </c>
      <c r="M359">
        <f t="shared" si="11"/>
        <v>0.16438356164383561</v>
      </c>
      <c r="N359">
        <f>'C-MDP in China'!F360</f>
        <v>1433702.2739726028</v>
      </c>
      <c r="O359">
        <f>'C-MDP in China'!G360</f>
        <v>41290625.490410961</v>
      </c>
      <c r="P359">
        <f>'C-MDP in China'!H360</f>
        <v>5243909.4372821925</v>
      </c>
      <c r="Q359">
        <f>'C-MDP in China'!I360</f>
        <v>4525747.4867882589</v>
      </c>
      <c r="R359">
        <f>'C-MDP in China'!J360</f>
        <v>2477437.5294246576</v>
      </c>
      <c r="S359">
        <f>'C-MDP in China'!K360</f>
        <v>2477437.5294246576</v>
      </c>
      <c r="T359">
        <f>'C-MDP in China'!L360</f>
        <v>1769598.235303327</v>
      </c>
      <c r="U359">
        <f>'C-MDP in China'!M360</f>
        <v>1238718.7647123288</v>
      </c>
      <c r="V359">
        <f>'C-MDP in China'!N360</f>
        <v>1870453.0645435131</v>
      </c>
      <c r="W359">
        <f>'C-MDP in China'!P360</f>
        <v>3109171.8292558417</v>
      </c>
      <c r="X359">
        <f>'C-MDP in China'!Q360</f>
        <v>9368373.9421532433</v>
      </c>
      <c r="Y359">
        <f>'C-MDP in China'!S360</f>
        <v>0.7508186396414458</v>
      </c>
      <c r="Z359">
        <f>'C-MDP in China'!T360</f>
        <v>29357634.723682191</v>
      </c>
      <c r="AA359">
        <f>'C-MDP in China'!U360</f>
        <v>13109280.071240271</v>
      </c>
      <c r="AB359">
        <f>'C-MDP in China'!V360</f>
        <v>2.2394543837756808</v>
      </c>
    </row>
    <row r="360" spans="1:28">
      <c r="A360" s="14">
        <v>43070</v>
      </c>
      <c r="B360">
        <v>10.675597379999999</v>
      </c>
      <c r="C360" s="153">
        <f t="shared" si="9"/>
        <v>8.9222586175035588</v>
      </c>
      <c r="D360" s="123">
        <f>年份汇总!$D$5</f>
        <v>0.83576199999999989</v>
      </c>
      <c r="E360" s="144">
        <f t="shared" si="10"/>
        <v>7.7415375472755592</v>
      </c>
      <c r="F360" s="123">
        <f>VLOOKUP(D360,年份汇总!$D$4:$I$9,6,0)</f>
        <v>0.72516199999999997</v>
      </c>
      <c r="G360">
        <f>VLOOKUP(A360,[1]Sheet1!$A$1:$F$2193,6)</f>
        <v>2.0489157849989099</v>
      </c>
      <c r="H360">
        <f>'C-MDP in China'!C361</f>
        <v>14270206.150980571</v>
      </c>
      <c r="I360">
        <f>'C-MDP in China'!D361</f>
        <v>10.675597379999999</v>
      </c>
      <c r="J360">
        <f>'C-MDP in China'!E361</f>
        <v>10675597.379999999</v>
      </c>
      <c r="K360">
        <v>1.2</v>
      </c>
      <c r="L360">
        <v>7.3</v>
      </c>
      <c r="M360">
        <f t="shared" si="11"/>
        <v>0.16438356164383561</v>
      </c>
      <c r="N360">
        <f>'C-MDP in China'!F361</f>
        <v>821199.79846153839</v>
      </c>
      <c r="O360">
        <f>'C-MDP in China'!G361</f>
        <v>25621433.711999997</v>
      </c>
      <c r="P360">
        <f>'C-MDP in China'!H361</f>
        <v>3253922.0814239997</v>
      </c>
      <c r="Q360">
        <f>'C-MDP in China'!I361</f>
        <v>2808292.1450759997</v>
      </c>
      <c r="R360">
        <f>'C-MDP in China'!J361</f>
        <v>1537286.0227199998</v>
      </c>
      <c r="S360">
        <f>'C-MDP in China'!K361</f>
        <v>1537286.0227199998</v>
      </c>
      <c r="T360">
        <f>'C-MDP in China'!L361</f>
        <v>1098061.4447999999</v>
      </c>
      <c r="U360">
        <f>'C-MDP in China'!M361</f>
        <v>768643.01135999989</v>
      </c>
      <c r="V360">
        <f>'C-MDP in China'!N361</f>
        <v>1235924.4455384614</v>
      </c>
      <c r="W360">
        <f>'C-MDP in China'!P361</f>
        <v>2004567.4568984613</v>
      </c>
      <c r="X360">
        <f>'C-MDP in China'!Q361</f>
        <v>12265638.694082109</v>
      </c>
      <c r="Y360">
        <f>'C-MDP in China'!S361</f>
        <v>0.85952778567528132</v>
      </c>
      <c r="Z360">
        <f>'C-MDP in China'!T361</f>
        <v>18216839.369231999</v>
      </c>
      <c r="AA360">
        <f>'C-MDP in China'!U361</f>
        <v>14737487.585159034</v>
      </c>
      <c r="AB360">
        <f>'C-MDP in China'!V361</f>
        <v>1.2360885302849549</v>
      </c>
    </row>
    <row r="361" spans="1:28">
      <c r="A361" s="15">
        <v>43073</v>
      </c>
      <c r="B361">
        <v>11.124893200000001</v>
      </c>
      <c r="C361" s="153">
        <f t="shared" si="9"/>
        <v>9.2977629906184003</v>
      </c>
      <c r="D361" s="123">
        <f>年份汇总!$D$5</f>
        <v>0.83576199999999989</v>
      </c>
      <c r="E361" s="144">
        <f t="shared" si="10"/>
        <v>8.0673498026984003</v>
      </c>
      <c r="F361" s="123">
        <f>VLOOKUP(D361,年份汇总!$D$4:$I$9,6,0)</f>
        <v>0.72516199999999997</v>
      </c>
      <c r="G361">
        <f>VLOOKUP(A361,[1]Sheet1!$A$1:$F$2193,6)</f>
        <v>2.1761563002377402</v>
      </c>
      <c r="H361">
        <f>'C-MDP in China'!C362</f>
        <v>15794281.992747761</v>
      </c>
      <c r="I361">
        <f>'C-MDP in China'!D362</f>
        <v>11.124893200000001</v>
      </c>
      <c r="J361">
        <f>'C-MDP in China'!E362</f>
        <v>11124893.200000001</v>
      </c>
      <c r="K361">
        <v>1.2</v>
      </c>
      <c r="L361">
        <v>7.3</v>
      </c>
      <c r="M361">
        <f t="shared" si="11"/>
        <v>0.16438356164383561</v>
      </c>
      <c r="N361">
        <f>'C-MDP in China'!F362</f>
        <v>855761.01538461552</v>
      </c>
      <c r="O361">
        <f>'C-MDP in China'!G362</f>
        <v>26699743.680000007</v>
      </c>
      <c r="P361">
        <f>'C-MDP in China'!H362</f>
        <v>3390867.447360001</v>
      </c>
      <c r="Q361">
        <f>'C-MDP in China'!I362</f>
        <v>2926482.6197828581</v>
      </c>
      <c r="R361">
        <f>'C-MDP in China'!J362</f>
        <v>1601984.6208000004</v>
      </c>
      <c r="S361">
        <f>'C-MDP in China'!K362</f>
        <v>1601984.6208000004</v>
      </c>
      <c r="T361">
        <f>'C-MDP in China'!L362</f>
        <v>1144274.7291428575</v>
      </c>
      <c r="U361">
        <f>'C-MDP in China'!M362</f>
        <v>800992.31040000019</v>
      </c>
      <c r="V361">
        <f>'C-MDP in China'!N362</f>
        <v>1287939.8660765719</v>
      </c>
      <c r="W361">
        <f>'C-MDP in China'!P362</f>
        <v>2088932.1764765722</v>
      </c>
      <c r="X361">
        <f>'C-MDP in China'!Q362</f>
        <v>13705349.81627119</v>
      </c>
      <c r="Y361">
        <f>'C-MDP in China'!S362</f>
        <v>0.86774123841553896</v>
      </c>
      <c r="Z361">
        <f>'C-MDP in China'!T362</f>
        <v>18983517.756480005</v>
      </c>
      <c r="AA361">
        <f>'C-MDP in China'!U362</f>
        <v>16281229.548424333</v>
      </c>
      <c r="AB361">
        <f>'C-MDP in China'!V362</f>
        <v>1.1659756838399955</v>
      </c>
    </row>
    <row r="362" spans="1:28">
      <c r="A362" s="15">
        <v>43076</v>
      </c>
      <c r="B362">
        <v>11.660571640000001</v>
      </c>
      <c r="C362" s="153">
        <f t="shared" si="9"/>
        <v>9.74546267498968</v>
      </c>
      <c r="D362" s="123">
        <f>年份汇总!$D$5</f>
        <v>0.83576199999999989</v>
      </c>
      <c r="E362" s="144">
        <f t="shared" si="10"/>
        <v>8.4558034516056804</v>
      </c>
      <c r="F362" s="123">
        <f>VLOOKUP(D362,年份汇总!$D$4:$I$9,6,0)</f>
        <v>0.72516199999999997</v>
      </c>
      <c r="G362">
        <f>VLOOKUP(A362,[1]Sheet1!$A$1:$F$2193,6)</f>
        <v>2.8292257586704901</v>
      </c>
      <c r="H362">
        <f>'C-MDP in China'!C363</f>
        <v>21522930.204209197</v>
      </c>
      <c r="I362">
        <f>'C-MDP in China'!D363</f>
        <v>11.660571640000001</v>
      </c>
      <c r="J362">
        <f>'C-MDP in China'!E363</f>
        <v>11660571.640000001</v>
      </c>
      <c r="K362">
        <v>1.2</v>
      </c>
      <c r="L362">
        <v>7.3</v>
      </c>
      <c r="M362">
        <f t="shared" si="11"/>
        <v>0.16438356164383561</v>
      </c>
      <c r="N362">
        <f>'C-MDP in China'!F363</f>
        <v>896967.04923076928</v>
      </c>
      <c r="O362">
        <f>'C-MDP in China'!G363</f>
        <v>27985371.936000004</v>
      </c>
      <c r="P362">
        <f>'C-MDP in China'!H363</f>
        <v>3554142.2358720005</v>
      </c>
      <c r="Q362">
        <f>'C-MDP in China'!I363</f>
        <v>3067396.6596994293</v>
      </c>
      <c r="R362">
        <f>'C-MDP in China'!J363</f>
        <v>1679122.3161600002</v>
      </c>
      <c r="S362">
        <f>'C-MDP in China'!K363</f>
        <v>1679122.3161600002</v>
      </c>
      <c r="T362">
        <f>'C-MDP in China'!L363</f>
        <v>1199373.0829714288</v>
      </c>
      <c r="U362">
        <f>'C-MDP in China'!M363</f>
        <v>839561.15808000008</v>
      </c>
      <c r="V362">
        <f>'C-MDP in China'!N363</f>
        <v>1349955.8877920618</v>
      </c>
      <c r="W362">
        <f>'C-MDP in China'!P363</f>
        <v>2189517.045872062</v>
      </c>
      <c r="X362">
        <f>'C-MDP in China'!Q363</f>
        <v>19333413.158337135</v>
      </c>
      <c r="Y362">
        <f>'C-MDP in China'!S363</f>
        <v>0.89827049453313457</v>
      </c>
      <c r="Z362">
        <f>'C-MDP in China'!T363</f>
        <v>19897599.446496002</v>
      </c>
      <c r="AA362">
        <f>'C-MDP in China'!U363</f>
        <v>22033324.933921259</v>
      </c>
      <c r="AB362">
        <f>'C-MDP in China'!V363</f>
        <v>0.90306839780966441</v>
      </c>
    </row>
    <row r="363" spans="1:28">
      <c r="A363" s="15">
        <v>43079</v>
      </c>
      <c r="B363">
        <v>12.250080260000001</v>
      </c>
      <c r="C363" s="153">
        <f t="shared" si="9"/>
        <v>10.238151578258119</v>
      </c>
      <c r="D363" s="123">
        <f>年份汇总!$D$5</f>
        <v>0.83576199999999989</v>
      </c>
      <c r="E363" s="144">
        <f t="shared" si="10"/>
        <v>8.8832927015021195</v>
      </c>
      <c r="F363" s="123">
        <f>VLOOKUP(D363,年份汇总!$D$4:$I$9,6,0)</f>
        <v>0.72516199999999997</v>
      </c>
      <c r="G363">
        <f>VLOOKUP(A363,[1]Sheet1!$A$1:$F$2193,6)</f>
        <v>2.44287981310055</v>
      </c>
      <c r="H363">
        <f>'C-MDP in China'!C364</f>
        <v>19523379.09147254</v>
      </c>
      <c r="I363">
        <f>'C-MDP in China'!D364</f>
        <v>12.250080260000001</v>
      </c>
      <c r="J363">
        <f>'C-MDP in China'!E364</f>
        <v>12250080.260000002</v>
      </c>
      <c r="K363">
        <v>1.2</v>
      </c>
      <c r="L363">
        <v>7.3</v>
      </c>
      <c r="M363">
        <f t="shared" si="11"/>
        <v>0.16438356164383561</v>
      </c>
      <c r="N363">
        <f>'C-MDP in China'!F364</f>
        <v>942313.86615384626</v>
      </c>
      <c r="O363">
        <f>'C-MDP in China'!G364</f>
        <v>29400192.624000002</v>
      </c>
      <c r="P363">
        <f>'C-MDP in China'!H364</f>
        <v>3733824.4632480005</v>
      </c>
      <c r="Q363">
        <f>'C-MDP in China'!I364</f>
        <v>3222471.112966286</v>
      </c>
      <c r="R363">
        <f>'C-MDP in China'!J364</f>
        <v>1764011.5574400001</v>
      </c>
      <c r="S363">
        <f>'C-MDP in China'!K364</f>
        <v>1764011.5574400001</v>
      </c>
      <c r="T363">
        <f>'C-MDP in China'!L364</f>
        <v>1260008.2553142859</v>
      </c>
      <c r="U363">
        <f>'C-MDP in China'!M364</f>
        <v>882005.77872000006</v>
      </c>
      <c r="V363">
        <f>'C-MDP in China'!N364</f>
        <v>1418203.8825767478</v>
      </c>
      <c r="W363">
        <f>'C-MDP in China'!P364</f>
        <v>2300209.6612967476</v>
      </c>
      <c r="X363">
        <f>'C-MDP in China'!Q364</f>
        <v>17223169.430175792</v>
      </c>
      <c r="Y363">
        <f>'C-MDP in China'!S364</f>
        <v>0.88218178571856765</v>
      </c>
      <c r="Z363">
        <f>'C-MDP in China'!T364</f>
        <v>20903536.955664001</v>
      </c>
      <c r="AA363">
        <f>'C-MDP in China'!U364</f>
        <v>20059577.19532929</v>
      </c>
      <c r="AB363">
        <f>'C-MDP in China'!V364</f>
        <v>1.0420726594641896</v>
      </c>
    </row>
    <row r="364" spans="1:28">
      <c r="A364" s="15">
        <v>43082</v>
      </c>
      <c r="B364">
        <v>13.045585150000001</v>
      </c>
      <c r="C364" s="153">
        <f t="shared" si="9"/>
        <v>10.9030043361343</v>
      </c>
      <c r="D364" s="123">
        <f>年份汇总!$D$5</f>
        <v>0.83576199999999989</v>
      </c>
      <c r="E364" s="144">
        <f t="shared" si="10"/>
        <v>9.4601626185443006</v>
      </c>
      <c r="F364" s="123">
        <f>VLOOKUP(D364,年份汇总!$D$4:$I$9,6,0)</f>
        <v>0.72516199999999997</v>
      </c>
      <c r="G364">
        <f>VLOOKUP(A364,[1]Sheet1!$A$1:$F$2193,6)</f>
        <v>2.59347933727476</v>
      </c>
      <c r="H364">
        <f>'C-MDP in China'!C365</f>
        <v>22072946.387239285</v>
      </c>
      <c r="I364">
        <f>'C-MDP in China'!D365</f>
        <v>13.045585150000001</v>
      </c>
      <c r="J364">
        <f>'C-MDP in China'!E365</f>
        <v>13045585.15</v>
      </c>
      <c r="K364">
        <v>1.2</v>
      </c>
      <c r="L364">
        <v>7.3</v>
      </c>
      <c r="M364">
        <f t="shared" si="11"/>
        <v>0.16438356164383561</v>
      </c>
      <c r="N364">
        <f>'C-MDP in China'!F365</f>
        <v>1003506.55</v>
      </c>
      <c r="O364">
        <f>'C-MDP in China'!G365</f>
        <v>31309404.360000003</v>
      </c>
      <c r="P364">
        <f>'C-MDP in China'!H365</f>
        <v>3976294.3537200005</v>
      </c>
      <c r="Q364">
        <f>'C-MDP in China'!I365</f>
        <v>3431734.3564585717</v>
      </c>
      <c r="R364">
        <f>'C-MDP in China'!J365</f>
        <v>1878564.2616000001</v>
      </c>
      <c r="S364">
        <f>'C-MDP in China'!K365</f>
        <v>1878564.2616000001</v>
      </c>
      <c r="T364">
        <f>'C-MDP in China'!L365</f>
        <v>1341831.6154285716</v>
      </c>
      <c r="U364">
        <f>'C-MDP in China'!M365</f>
        <v>939282.13080000004</v>
      </c>
      <c r="V364">
        <f>'C-MDP in China'!N365</f>
        <v>1510300.2688584477</v>
      </c>
      <c r="W364">
        <f>'C-MDP in China'!P365</f>
        <v>2449582.3996584476</v>
      </c>
      <c r="X364">
        <f>'C-MDP in China'!Q365</f>
        <v>19623363.987580836</v>
      </c>
      <c r="Y364">
        <f>'C-MDP in China'!S365</f>
        <v>0.88902331584175864</v>
      </c>
      <c r="Z364">
        <f>'C-MDP in China'!T365</f>
        <v>22260986.499960002</v>
      </c>
      <c r="AA364">
        <f>'C-MDP in China'!U365</f>
        <v>22643964.525297731</v>
      </c>
      <c r="AB364">
        <f>'C-MDP in China'!V365</f>
        <v>0.9830869711481014</v>
      </c>
    </row>
    <row r="365" spans="1:28">
      <c r="A365" s="15">
        <v>43085</v>
      </c>
      <c r="B365">
        <v>13.466860990000001</v>
      </c>
      <c r="C365" s="153">
        <f t="shared" si="9"/>
        <v>11.255090674724379</v>
      </c>
      <c r="D365" s="123">
        <f>年份汇总!$D$5</f>
        <v>0.83576199999999989</v>
      </c>
      <c r="E365" s="144">
        <f t="shared" si="10"/>
        <v>9.7656558492303809</v>
      </c>
      <c r="F365" s="123">
        <f>VLOOKUP(D365,年份汇总!$D$4:$I$9,6,0)</f>
        <v>0.72516199999999997</v>
      </c>
      <c r="G365">
        <f>VLOOKUP(A365,[1]Sheet1!$A$1:$F$2193,6)</f>
        <v>3.08175814718135</v>
      </c>
      <c r="H365">
        <f>'C-MDP in China'!C366</f>
        <v>27075649.432954222</v>
      </c>
      <c r="I365">
        <f>'C-MDP in China'!D366</f>
        <v>13.466860990000001</v>
      </c>
      <c r="J365">
        <f>'C-MDP in China'!E366</f>
        <v>13466860.99</v>
      </c>
      <c r="K365">
        <v>1.2</v>
      </c>
      <c r="L365">
        <v>7.3</v>
      </c>
      <c r="M365">
        <f t="shared" si="11"/>
        <v>0.16438356164383561</v>
      </c>
      <c r="N365">
        <f>'C-MDP in China'!F366</f>
        <v>1035912.3838461539</v>
      </c>
      <c r="O365">
        <f>'C-MDP in China'!G366</f>
        <v>32320466.376000002</v>
      </c>
      <c r="P365">
        <f>'C-MDP in China'!H366</f>
        <v>4104699.2297520004</v>
      </c>
      <c r="Q365">
        <f>'C-MDP in China'!I366</f>
        <v>3542553.9752837145</v>
      </c>
      <c r="R365">
        <f>'C-MDP in China'!J366</f>
        <v>1939227.9825600001</v>
      </c>
      <c r="S365">
        <f>'C-MDP in China'!K366</f>
        <v>1939227.9825600001</v>
      </c>
      <c r="T365">
        <f>'C-MDP in China'!L366</f>
        <v>1385162.8446857145</v>
      </c>
      <c r="U365">
        <f>'C-MDP in China'!M366</f>
        <v>969613.99128000007</v>
      </c>
      <c r="V365">
        <f>'C-MDP in China'!N366</f>
        <v>1559071.788656129</v>
      </c>
      <c r="W365">
        <f>'C-MDP in China'!P366</f>
        <v>2528685.7799361292</v>
      </c>
      <c r="X365">
        <f>'C-MDP in China'!Q366</f>
        <v>24546963.653018095</v>
      </c>
      <c r="Y365">
        <f>'C-MDP in China'!S366</f>
        <v>0.90660664350091558</v>
      </c>
      <c r="Z365">
        <f>'C-MDP in China'!T366</f>
        <v>22979851.593336001</v>
      </c>
      <c r="AA365">
        <f>'C-MDP in China'!U366</f>
        <v>27665107.230330352</v>
      </c>
      <c r="AB365">
        <f>'C-MDP in China'!V366</f>
        <v>0.83064386492390963</v>
      </c>
    </row>
    <row r="366" spans="1:28">
      <c r="A366" s="15">
        <v>43088</v>
      </c>
      <c r="B366">
        <v>13.81708976</v>
      </c>
      <c r="C366" s="153">
        <f t="shared" si="9"/>
        <v>11.547798571997118</v>
      </c>
      <c r="D366" s="123">
        <f>年份汇总!$D$5</f>
        <v>0.83576199999999989</v>
      </c>
      <c r="E366" s="144">
        <f t="shared" si="10"/>
        <v>10.019628444541119</v>
      </c>
      <c r="F366" s="123">
        <f>VLOOKUP(D366,年份汇总!$D$4:$I$9,6,0)</f>
        <v>0.72516199999999997</v>
      </c>
      <c r="G366">
        <f>VLOOKUP(A366,[1]Sheet1!$A$1:$F$2193,6)</f>
        <v>2.3864525529496299</v>
      </c>
      <c r="H366">
        <f>'C-MDP in China'!C367</f>
        <v>21512126.125773031</v>
      </c>
      <c r="I366">
        <f>'C-MDP in China'!D367</f>
        <v>13.81708976</v>
      </c>
      <c r="J366">
        <f>'C-MDP in China'!E367</f>
        <v>13817089.76</v>
      </c>
      <c r="K366">
        <v>1.2</v>
      </c>
      <c r="L366">
        <v>7.3</v>
      </c>
      <c r="M366">
        <f t="shared" si="11"/>
        <v>0.16438356164383561</v>
      </c>
      <c r="N366">
        <f>'C-MDP in China'!F367</f>
        <v>1062853.0584615385</v>
      </c>
      <c r="O366">
        <f>'C-MDP in China'!G367</f>
        <v>33161015.424000002</v>
      </c>
      <c r="P366">
        <f>'C-MDP in China'!H367</f>
        <v>4211448.9588480005</v>
      </c>
      <c r="Q366">
        <f>'C-MDP in China'!I367</f>
        <v>3634684.1548662861</v>
      </c>
      <c r="R366">
        <f>'C-MDP in China'!J367</f>
        <v>1989660.9254400001</v>
      </c>
      <c r="S366">
        <f>'C-MDP in China'!K367</f>
        <v>1989660.9254400001</v>
      </c>
      <c r="T366">
        <f>'C-MDP in China'!L367</f>
        <v>1421186.3753142857</v>
      </c>
      <c r="U366">
        <f>'C-MDP in China'!M367</f>
        <v>994830.46272000007</v>
      </c>
      <c r="V366">
        <f>'C-MDP in China'!N367</f>
        <v>1599618.1190361786</v>
      </c>
      <c r="W366">
        <f>'C-MDP in China'!P367</f>
        <v>2594448.5817561788</v>
      </c>
      <c r="X366">
        <f>'C-MDP in China'!Q367</f>
        <v>18917677.544016853</v>
      </c>
      <c r="Y366">
        <f>'C-MDP in China'!S367</f>
        <v>0.87939599430630677</v>
      </c>
      <c r="Z366">
        <f>'C-MDP in China'!T367</f>
        <v>23577481.966464002</v>
      </c>
      <c r="AA366">
        <f>'C-MDP in China'!U367</f>
        <v>22116913.782089211</v>
      </c>
      <c r="AB366">
        <f>'C-MDP in China'!V367</f>
        <v>1.0660385168909774</v>
      </c>
    </row>
    <row r="367" spans="1:28">
      <c r="A367" s="15">
        <v>43091</v>
      </c>
      <c r="B367">
        <v>14.11359152</v>
      </c>
      <c r="C367" s="153">
        <f t="shared" si="9"/>
        <v>11.795603475938238</v>
      </c>
      <c r="D367" s="123">
        <f>年份汇总!$D$5</f>
        <v>0.83576199999999989</v>
      </c>
      <c r="E367" s="144">
        <f t="shared" si="10"/>
        <v>10.234640253826239</v>
      </c>
      <c r="F367" s="123">
        <f>VLOOKUP(D367,年份汇总!$D$4:$I$9,6,0)</f>
        <v>0.72516199999999997</v>
      </c>
      <c r="G367">
        <f>VLOOKUP(A367,[1]Sheet1!$A$1:$F$2193,6)</f>
        <v>1.85686513367997</v>
      </c>
      <c r="H367">
        <f>'C-MDP in China'!C368</f>
        <v>17097470.289328814</v>
      </c>
      <c r="I367">
        <f>'C-MDP in China'!D368</f>
        <v>14.11359152</v>
      </c>
      <c r="J367">
        <f>'C-MDP in China'!E368</f>
        <v>14113591.52</v>
      </c>
      <c r="K367">
        <v>1.2</v>
      </c>
      <c r="L367">
        <v>7.3</v>
      </c>
      <c r="M367">
        <f t="shared" si="11"/>
        <v>0.16438356164383561</v>
      </c>
      <c r="N367">
        <f>'C-MDP in China'!F368</f>
        <v>1085660.886153846</v>
      </c>
      <c r="O367">
        <f>'C-MDP in China'!G368</f>
        <v>33872619.648000002</v>
      </c>
      <c r="P367">
        <f>'C-MDP in China'!H368</f>
        <v>4301822.6952960007</v>
      </c>
      <c r="Q367">
        <f>'C-MDP in China'!I368</f>
        <v>3712681.0607040003</v>
      </c>
      <c r="R367">
        <f>'C-MDP in China'!J368</f>
        <v>2032357.17888</v>
      </c>
      <c r="S367">
        <f>'C-MDP in China'!K368</f>
        <v>2032357.17888</v>
      </c>
      <c r="T367">
        <f>'C-MDP in China'!L368</f>
        <v>1451683.6992000001</v>
      </c>
      <c r="U367">
        <f>'C-MDP in China'!M368</f>
        <v>1016178.58944</v>
      </c>
      <c r="V367">
        <f>'C-MDP in China'!N368</f>
        <v>1633944.4204397611</v>
      </c>
      <c r="W367">
        <f>'C-MDP in China'!P368</f>
        <v>2650123.0098797614</v>
      </c>
      <c r="X367">
        <f>'C-MDP in China'!Q368</f>
        <v>14447347.279449053</v>
      </c>
      <c r="Y367">
        <f>'C-MDP in China'!S368</f>
        <v>0.84499911594911181</v>
      </c>
      <c r="Z367">
        <f>'C-MDP in China'!T368</f>
        <v>24083432.569728002</v>
      </c>
      <c r="AA367">
        <f>'C-MDP in China'!U368</f>
        <v>17715236.120328575</v>
      </c>
      <c r="AB367">
        <f>'C-MDP in China'!V368</f>
        <v>1.3594756742808412</v>
      </c>
    </row>
    <row r="368" spans="1:28">
      <c r="A368" s="15">
        <v>43094</v>
      </c>
      <c r="B368">
        <v>13.84886335</v>
      </c>
      <c r="C368" s="153">
        <f t="shared" si="9"/>
        <v>11.574353731122699</v>
      </c>
      <c r="D368" s="123">
        <f>年份汇总!$D$5</f>
        <v>0.83576199999999989</v>
      </c>
      <c r="E368" s="144">
        <f t="shared" si="10"/>
        <v>10.042669444612701</v>
      </c>
      <c r="F368" s="123">
        <f>VLOOKUP(D368,年份汇总!$D$4:$I$9,6,0)</f>
        <v>0.72516199999999997</v>
      </c>
      <c r="G368">
        <f>VLOOKUP(A368,[1]Sheet1!$A$1:$F$2193,6)</f>
        <v>1.8830162729417299</v>
      </c>
      <c r="H368">
        <f>'C-MDP in China'!C369</f>
        <v>17013049.106487121</v>
      </c>
      <c r="I368">
        <f>'C-MDP in China'!D369</f>
        <v>13.84886335</v>
      </c>
      <c r="J368">
        <f>'C-MDP in China'!E369</f>
        <v>13848863.35</v>
      </c>
      <c r="K368">
        <v>1.2</v>
      </c>
      <c r="L368">
        <v>7.3</v>
      </c>
      <c r="M368">
        <f t="shared" si="11"/>
        <v>0.16438356164383561</v>
      </c>
      <c r="N368">
        <f>'C-MDP in China'!F369</f>
        <v>1065297.1807692307</v>
      </c>
      <c r="O368">
        <f>'C-MDP in China'!G369</f>
        <v>33237272.039999999</v>
      </c>
      <c r="P368">
        <f>'C-MDP in China'!H369</f>
        <v>4221133.5490800003</v>
      </c>
      <c r="Q368">
        <f>'C-MDP in China'!I369</f>
        <v>3643042.4246700001</v>
      </c>
      <c r="R368">
        <f>'C-MDP in China'!J369</f>
        <v>1994236.3223999999</v>
      </c>
      <c r="S368">
        <f>'C-MDP in China'!K369</f>
        <v>1994236.3223999999</v>
      </c>
      <c r="T368">
        <f>'C-MDP in China'!L369</f>
        <v>1424454.5160000001</v>
      </c>
      <c r="U368">
        <f>'C-MDP in China'!M369</f>
        <v>997118.16119999997</v>
      </c>
      <c r="V368">
        <f>'C-MDP in China'!N369</f>
        <v>1603296.5789111345</v>
      </c>
      <c r="W368">
        <f>'C-MDP in China'!P369</f>
        <v>2600414.7401111345</v>
      </c>
      <c r="X368">
        <f>'C-MDP in China'!Q369</f>
        <v>14412634.366375986</v>
      </c>
      <c r="Y368">
        <f>'C-MDP in China'!S369</f>
        <v>0.84715175252626584</v>
      </c>
      <c r="Z368">
        <f>'C-MDP in China'!T369</f>
        <v>23631700.42044</v>
      </c>
      <c r="AA368">
        <f>'C-MDP in China'!U369</f>
        <v>17619227.524198256</v>
      </c>
      <c r="AB368">
        <f>'C-MDP in China'!V369</f>
        <v>1.3412449772831534</v>
      </c>
    </row>
    <row r="369" spans="1:28">
      <c r="A369" s="15">
        <v>43097</v>
      </c>
      <c r="B369">
        <v>13.18208072</v>
      </c>
      <c r="C369" s="153">
        <f t="shared" si="9"/>
        <v>11.017082146708638</v>
      </c>
      <c r="D369" s="123">
        <f>年份汇总!$D$5</f>
        <v>0.83576199999999989</v>
      </c>
      <c r="E369" s="144">
        <f t="shared" si="10"/>
        <v>9.5591440190766406</v>
      </c>
      <c r="F369" s="123">
        <f>VLOOKUP(D369,年份汇总!$D$4:$I$9,6,0)</f>
        <v>0.72516199999999997</v>
      </c>
      <c r="G369">
        <f>VLOOKUP(A369,[1]Sheet1!$A$1:$F$2193,6)</f>
        <v>1.9608655833005399</v>
      </c>
      <c r="H369">
        <f>'C-MDP in China'!C370</f>
        <v>16863423.352249771</v>
      </c>
      <c r="I369">
        <f>'C-MDP in China'!D370</f>
        <v>13.18208072</v>
      </c>
      <c r="J369">
        <f>'C-MDP in China'!E370</f>
        <v>13182080.720000001</v>
      </c>
      <c r="K369">
        <v>1.2</v>
      </c>
      <c r="L369">
        <v>7.3</v>
      </c>
      <c r="M369">
        <f t="shared" si="11"/>
        <v>0.16438356164383561</v>
      </c>
      <c r="N369">
        <f>'C-MDP in China'!F370</f>
        <v>1014006.2092307693</v>
      </c>
      <c r="O369">
        <f>'C-MDP in China'!G370</f>
        <v>31636993.728000004</v>
      </c>
      <c r="P369">
        <f>'C-MDP in China'!H370</f>
        <v>4017898.2034560004</v>
      </c>
      <c r="Q369">
        <f>'C-MDP in China'!I370</f>
        <v>3467640.491115429</v>
      </c>
      <c r="R369">
        <f>'C-MDP in China'!J370</f>
        <v>1898219.6236800002</v>
      </c>
      <c r="S369">
        <f>'C-MDP in China'!K370</f>
        <v>1898219.6236800002</v>
      </c>
      <c r="T369">
        <f>'C-MDP in China'!L370</f>
        <v>1355871.1597714287</v>
      </c>
      <c r="U369">
        <f>'C-MDP in China'!M370</f>
        <v>949109.8118400001</v>
      </c>
      <c r="V369">
        <f>'C-MDP in China'!N370</f>
        <v>1526102.4957190026</v>
      </c>
      <c r="W369">
        <f>'C-MDP in China'!P370</f>
        <v>2475212.3075590027</v>
      </c>
      <c r="X369">
        <f>'C-MDP in China'!Q370</f>
        <v>14388211.044690769</v>
      </c>
      <c r="Y369">
        <f>'C-MDP in China'!S370</f>
        <v>0.85322005764453623</v>
      </c>
      <c r="Z369">
        <f>'C-MDP in China'!T370</f>
        <v>22493902.540608</v>
      </c>
      <c r="AA369">
        <f>'C-MDP in China'!U370</f>
        <v>17440416.036128774</v>
      </c>
      <c r="AB369">
        <f>'C-MDP in China'!V370</f>
        <v>1.2897572221907236</v>
      </c>
    </row>
    <row r="370" spans="1:28">
      <c r="A370" s="15">
        <v>43100</v>
      </c>
      <c r="B370">
        <v>13.807265170000001</v>
      </c>
      <c r="C370" s="153">
        <f t="shared" si="9"/>
        <v>11.53958755300954</v>
      </c>
      <c r="D370" s="123">
        <f>年份汇总!$D$5</f>
        <v>0.83576199999999989</v>
      </c>
      <c r="E370" s="144">
        <f t="shared" si="10"/>
        <v>10.012504025207541</v>
      </c>
      <c r="F370" s="123">
        <f>VLOOKUP(D370,年份汇总!$D$4:$I$9,6,0)</f>
        <v>0.72516199999999997</v>
      </c>
      <c r="G370">
        <f>VLOOKUP(A370,[1]Sheet1!$A$1:$F$2193,6)</f>
        <v>1.9004414160432599</v>
      </c>
      <c r="H370">
        <f>'C-MDP in China'!C371</f>
        <v>17118909.827954993</v>
      </c>
      <c r="I370">
        <f>'C-MDP in China'!D371</f>
        <v>13.807265170000001</v>
      </c>
      <c r="J370">
        <f>'C-MDP in China'!E371</f>
        <v>13807265.170000002</v>
      </c>
      <c r="K370">
        <v>1.2</v>
      </c>
      <c r="L370">
        <v>7.3</v>
      </c>
      <c r="M370">
        <f t="shared" si="11"/>
        <v>0.16438356164383561</v>
      </c>
      <c r="N370">
        <f>'C-MDP in China'!F371</f>
        <v>1062097.3207692308</v>
      </c>
      <c r="O370">
        <f>'C-MDP in China'!G371</f>
        <v>33137436.408000007</v>
      </c>
      <c r="P370">
        <f>'C-MDP in China'!H371</f>
        <v>4208454.423816001</v>
      </c>
      <c r="Q370">
        <f>'C-MDP in China'!I371</f>
        <v>3632099.7262911438</v>
      </c>
      <c r="R370">
        <f>'C-MDP in China'!J371</f>
        <v>1988246.1844800003</v>
      </c>
      <c r="S370">
        <f>'C-MDP in China'!K371</f>
        <v>1988246.1844800003</v>
      </c>
      <c r="T370">
        <f>'C-MDP in China'!L371</f>
        <v>1420175.8460571433</v>
      </c>
      <c r="U370">
        <f>'C-MDP in China'!M371</f>
        <v>994123.09224000014</v>
      </c>
      <c r="V370">
        <f>'C-MDP in China'!N371</f>
        <v>1598480.7165549702</v>
      </c>
      <c r="W370">
        <f>'C-MDP in China'!P371</f>
        <v>2592603.8087949706</v>
      </c>
      <c r="X370">
        <f>'C-MDP in China'!Q371</f>
        <v>14526306.019160021</v>
      </c>
      <c r="Y370">
        <f>'C-MDP in China'!S371</f>
        <v>0.84855321776616421</v>
      </c>
      <c r="Z370">
        <f>'C-MDP in China'!T371</f>
        <v>23560717.286088005</v>
      </c>
      <c r="AA370">
        <f>'C-MDP in China'!U371</f>
        <v>17723267.452269964</v>
      </c>
      <c r="AB370">
        <f>'C-MDP in China'!V371</f>
        <v>1.3293664585008782</v>
      </c>
    </row>
    <row r="371" spans="1:28">
      <c r="A371" s="15">
        <v>43103</v>
      </c>
      <c r="B371">
        <v>14.403625440000001</v>
      </c>
      <c r="C371" s="153">
        <f t="shared" si="9"/>
        <v>11.955009115199999</v>
      </c>
      <c r="D371" s="123">
        <f>年份汇总!$D$6</f>
        <v>0.83</v>
      </c>
      <c r="E371" s="144">
        <f t="shared" si="10"/>
        <v>11.861540777823443</v>
      </c>
      <c r="F371" s="123">
        <f>VLOOKUP(D371,年份汇总!$D$4:$I$9,6,0)</f>
        <v>0.82351077700778108</v>
      </c>
      <c r="G371">
        <f>VLOOKUP(A371,[1]Sheet1!$A$1:$F$2193,6)</f>
        <v>1.9793522588399799</v>
      </c>
      <c r="H371">
        <f>'C-MDP in China'!C372</f>
        <v>19572011.029677283</v>
      </c>
      <c r="I371">
        <f>'C-MDP in China'!D372</f>
        <v>14.403625440000001</v>
      </c>
      <c r="J371">
        <f>'C-MDP in China'!E372</f>
        <v>14403625.440000001</v>
      </c>
      <c r="K371">
        <v>1.2</v>
      </c>
      <c r="L371">
        <v>7.3</v>
      </c>
      <c r="M371">
        <f t="shared" si="11"/>
        <v>0.16438356164383561</v>
      </c>
      <c r="N371">
        <f>'C-MDP in China'!F372</f>
        <v>1107971.1876923079</v>
      </c>
      <c r="O371">
        <f>'C-MDP in China'!G372</f>
        <v>34568701.056000009</v>
      </c>
      <c r="P371">
        <f>'C-MDP in China'!H372</f>
        <v>4390225.0341120008</v>
      </c>
      <c r="Q371">
        <f>'C-MDP in China'!I372</f>
        <v>3788976.5550308581</v>
      </c>
      <c r="R371">
        <f>'C-MDP in China'!J372</f>
        <v>2074122.0633600005</v>
      </c>
      <c r="S371">
        <f>'C-MDP in China'!K372</f>
        <v>2074122.0633600005</v>
      </c>
      <c r="T371">
        <f>'C-MDP in China'!L372</f>
        <v>1481515.7595428575</v>
      </c>
      <c r="U371">
        <f>'C-MDP in China'!M372</f>
        <v>1037061.0316800002</v>
      </c>
      <c r="V371">
        <f>'C-MDP in China'!N372</f>
        <v>1667521.9336227612</v>
      </c>
      <c r="W371">
        <f>'C-MDP in China'!P372</f>
        <v>2704582.9653027616</v>
      </c>
      <c r="X371">
        <f>'C-MDP in China'!Q372</f>
        <v>16867428.064374521</v>
      </c>
      <c r="Y371">
        <f>'C-MDP in China'!S372</f>
        <v>0.86181374202161598</v>
      </c>
      <c r="Z371">
        <f>'C-MDP in China'!T372</f>
        <v>24578346.450816005</v>
      </c>
      <c r="AA371">
        <f>'C-MDP in China'!U372</f>
        <v>20202471.931620046</v>
      </c>
      <c r="AB371">
        <f>'C-MDP in China'!V372</f>
        <v>1.2166009453698103</v>
      </c>
    </row>
    <row r="372" spans="1:28">
      <c r="A372" s="15">
        <v>43106</v>
      </c>
      <c r="B372">
        <v>15.259817610000001</v>
      </c>
      <c r="C372" s="153">
        <f t="shared" si="9"/>
        <v>12.6656486163</v>
      </c>
      <c r="D372" s="123">
        <f>年份汇总!$D$6</f>
        <v>0.83</v>
      </c>
      <c r="E372" s="144">
        <f t="shared" si="10"/>
        <v>12.566624257008121</v>
      </c>
      <c r="F372" s="123">
        <f>VLOOKUP(D372,年份汇总!$D$4:$I$9,6,0)</f>
        <v>0.82351077700778108</v>
      </c>
      <c r="G372">
        <f>VLOOKUP(A372,[1]Sheet1!$A$1:$F$2193,6)</f>
        <v>2.2822253168007598</v>
      </c>
      <c r="H372">
        <f>'C-MDP in China'!C373</f>
        <v>23908283.837442238</v>
      </c>
      <c r="I372">
        <f>'C-MDP in China'!D373</f>
        <v>15.259817610000001</v>
      </c>
      <c r="J372">
        <f>'C-MDP in China'!E373</f>
        <v>15259817.610000001</v>
      </c>
      <c r="K372">
        <v>1.2</v>
      </c>
      <c r="L372">
        <v>7.3</v>
      </c>
      <c r="M372">
        <f t="shared" si="11"/>
        <v>0.16438356164383561</v>
      </c>
      <c r="N372">
        <f>'C-MDP in China'!F373</f>
        <v>1173832.123846154</v>
      </c>
      <c r="O372">
        <f>'C-MDP in China'!G373</f>
        <v>36623562.264000006</v>
      </c>
      <c r="P372">
        <f>'C-MDP in China'!H373</f>
        <v>4651192.4075280009</v>
      </c>
      <c r="Q372">
        <f>'C-MDP in China'!I373</f>
        <v>4014204.0210077153</v>
      </c>
      <c r="R372">
        <f>'C-MDP in China'!J373</f>
        <v>2197413.7358400002</v>
      </c>
      <c r="S372">
        <f>'C-MDP in China'!K373</f>
        <v>2197413.7358400002</v>
      </c>
      <c r="T372">
        <f>'C-MDP in China'!L373</f>
        <v>1569581.2398857146</v>
      </c>
      <c r="U372">
        <f>'C-MDP in China'!M373</f>
        <v>1098706.8679200001</v>
      </c>
      <c r="V372">
        <f>'C-MDP in China'!N373</f>
        <v>1766644.1462086407</v>
      </c>
      <c r="W372">
        <f>'C-MDP in China'!P373</f>
        <v>2865351.0141286408</v>
      </c>
      <c r="X372">
        <f>'C-MDP in China'!Q373</f>
        <v>21042932.823313598</v>
      </c>
      <c r="Y372">
        <f>'C-MDP in China'!S373</f>
        <v>0.88015237590406736</v>
      </c>
      <c r="Z372">
        <f>'C-MDP in China'!T373</f>
        <v>26039352.769704003</v>
      </c>
      <c r="AA372">
        <f>'C-MDP in China'!U373</f>
        <v>24576221.115730878</v>
      </c>
      <c r="AB372">
        <f>'C-MDP in China'!V373</f>
        <v>1.0595344437650993</v>
      </c>
    </row>
    <row r="373" spans="1:28">
      <c r="A373" s="15">
        <v>43109</v>
      </c>
      <c r="B373">
        <v>15.428139720000001</v>
      </c>
      <c r="C373" s="153">
        <f t="shared" si="9"/>
        <v>12.805355967600001</v>
      </c>
      <c r="D373" s="123">
        <f>年份汇总!$D$6</f>
        <v>0.83</v>
      </c>
      <c r="E373" s="144">
        <f t="shared" si="10"/>
        <v>12.705239328601811</v>
      </c>
      <c r="F373" s="123">
        <f>VLOOKUP(D373,年份汇总!$D$4:$I$9,6,0)</f>
        <v>0.82351077700778108</v>
      </c>
      <c r="G373">
        <f>VLOOKUP(A373,[1]Sheet1!$A$1:$F$2193,6)</f>
        <v>1.9004958857096901</v>
      </c>
      <c r="H373">
        <f>'C-MDP in China'!C374</f>
        <v>20128946.176572781</v>
      </c>
      <c r="I373">
        <f>'C-MDP in China'!D374</f>
        <v>15.428139720000001</v>
      </c>
      <c r="J373">
        <f>'C-MDP in China'!E374</f>
        <v>15428139.720000001</v>
      </c>
      <c r="K373">
        <v>1.2</v>
      </c>
      <c r="L373">
        <v>7.3</v>
      </c>
      <c r="M373">
        <f t="shared" si="11"/>
        <v>0.16438356164383561</v>
      </c>
      <c r="N373">
        <f>'C-MDP in China'!F374</f>
        <v>1186779.9784615384</v>
      </c>
      <c r="O373">
        <f>'C-MDP in China'!G374</f>
        <v>37027535.328000002</v>
      </c>
      <c r="P373">
        <f>'C-MDP in China'!H374</f>
        <v>4702496.9866559999</v>
      </c>
      <c r="Q373">
        <f>'C-MDP in China'!I374</f>
        <v>4058482.3543440001</v>
      </c>
      <c r="R373">
        <f>'C-MDP in China'!J374</f>
        <v>2221652.11968</v>
      </c>
      <c r="S373">
        <f>'C-MDP in China'!K374</f>
        <v>2221652.11968</v>
      </c>
      <c r="T373">
        <f>'C-MDP in China'!L374</f>
        <v>1586894.3712000002</v>
      </c>
      <c r="U373">
        <f>'C-MDP in China'!M374</f>
        <v>1110826.05984</v>
      </c>
      <c r="V373">
        <f>'C-MDP in China'!N374</f>
        <v>1786130.9630179135</v>
      </c>
      <c r="W373">
        <f>'C-MDP in China'!P374</f>
        <v>2896957.0228579137</v>
      </c>
      <c r="X373">
        <f>'C-MDP in China'!Q374</f>
        <v>17231989.153714865</v>
      </c>
      <c r="Y373">
        <f>'C-MDP in China'!S374</f>
        <v>0.85608004525196857</v>
      </c>
      <c r="Z373">
        <f>'C-MDP in China'!T374</f>
        <v>26326577.618207999</v>
      </c>
      <c r="AA373">
        <f>'C-MDP in China'!U374</f>
        <v>20804251.079750694</v>
      </c>
      <c r="AB373">
        <f>'C-MDP in China'!V374</f>
        <v>1.2654422174241267</v>
      </c>
    </row>
    <row r="374" spans="1:28">
      <c r="A374" s="15">
        <v>43112</v>
      </c>
      <c r="B374">
        <v>15.592706550000001</v>
      </c>
      <c r="C374" s="153">
        <f t="shared" si="9"/>
        <v>12.9419464365</v>
      </c>
      <c r="D374" s="123">
        <f>年份汇总!$D$6</f>
        <v>0.83</v>
      </c>
      <c r="E374" s="144">
        <f t="shared" si="10"/>
        <v>12.840761886644819</v>
      </c>
      <c r="F374" s="123">
        <f>VLOOKUP(D374,年份汇总!$D$4:$I$9,6,0)</f>
        <v>0.82351077700778108</v>
      </c>
      <c r="G374">
        <f>VLOOKUP(A374,[1]Sheet1!$A$1:$F$2193,6)</f>
        <v>1.82044156239315</v>
      </c>
      <c r="H374">
        <f>'C-MDP in China'!C375</f>
        <v>19486722.002177361</v>
      </c>
      <c r="I374">
        <f>'C-MDP in China'!D375</f>
        <v>15.592706550000001</v>
      </c>
      <c r="J374">
        <f>'C-MDP in China'!E375</f>
        <v>15592706.550000001</v>
      </c>
      <c r="K374">
        <v>1.2</v>
      </c>
      <c r="L374">
        <v>7.3</v>
      </c>
      <c r="M374">
        <f t="shared" si="11"/>
        <v>0.16438356164383561</v>
      </c>
      <c r="N374">
        <f>'C-MDP in China'!F375</f>
        <v>1199438.9653846154</v>
      </c>
      <c r="O374">
        <f>'C-MDP in China'!G375</f>
        <v>37422495.719999999</v>
      </c>
      <c r="P374">
        <f>'C-MDP in China'!H375</f>
        <v>4752656.9564399999</v>
      </c>
      <c r="Q374">
        <f>'C-MDP in China'!I375</f>
        <v>4101772.8344528573</v>
      </c>
      <c r="R374">
        <f>'C-MDP in China'!J375</f>
        <v>2245349.7431999999</v>
      </c>
      <c r="S374">
        <f>'C-MDP in China'!K375</f>
        <v>2245349.7431999999</v>
      </c>
      <c r="T374">
        <f>'C-MDP in China'!L375</f>
        <v>1603821.2451428571</v>
      </c>
      <c r="U374">
        <f>'C-MDP in China'!M375</f>
        <v>1122674.8716</v>
      </c>
      <c r="V374">
        <f>'C-MDP in China'!N375</f>
        <v>1805183.0273551105</v>
      </c>
      <c r="W374">
        <f>'C-MDP in China'!P375</f>
        <v>2927857.8989551105</v>
      </c>
      <c r="X374">
        <f>'C-MDP in China'!Q375</f>
        <v>16558864.103222251</v>
      </c>
      <c r="Y374">
        <f>'C-MDP in China'!S375</f>
        <v>0.84975113317529938</v>
      </c>
      <c r="Z374">
        <f>'C-MDP in China'!T375</f>
        <v>26607394.456919998</v>
      </c>
      <c r="AA374">
        <f>'C-MDP in China'!U375</f>
        <v>20169230.157932475</v>
      </c>
      <c r="AB374">
        <f>'C-MDP in China'!V375</f>
        <v>1.3192072403643735</v>
      </c>
    </row>
    <row r="375" spans="1:28">
      <c r="A375" s="15">
        <v>43115</v>
      </c>
      <c r="B375">
        <v>16.468932150000001</v>
      </c>
      <c r="C375" s="153">
        <f t="shared" si="9"/>
        <v>13.669213684499999</v>
      </c>
      <c r="D375" s="123">
        <f>年份汇总!$D$6</f>
        <v>0.83</v>
      </c>
      <c r="E375" s="144">
        <f t="shared" si="10"/>
        <v>13.562343111334927</v>
      </c>
      <c r="F375" s="123">
        <f>VLOOKUP(D375,年份汇总!$D$4:$I$9,6,0)</f>
        <v>0.82351077700778108</v>
      </c>
      <c r="G375">
        <f>VLOOKUP(A375,[1]Sheet1!$A$1:$F$2193,6)</f>
        <v>1.5598404053502699</v>
      </c>
      <c r="H375">
        <f>'C-MDP in China'!C376</f>
        <v>17635433.832072146</v>
      </c>
      <c r="I375">
        <f>'C-MDP in China'!D376</f>
        <v>16.468932150000001</v>
      </c>
      <c r="J375">
        <f>'C-MDP in China'!E376</f>
        <v>16468932.15</v>
      </c>
      <c r="K375">
        <v>1.2</v>
      </c>
      <c r="L375">
        <v>7.3</v>
      </c>
      <c r="M375">
        <f t="shared" si="11"/>
        <v>0.16438356164383561</v>
      </c>
      <c r="N375">
        <f>'C-MDP in China'!F376</f>
        <v>1266840.9346153846</v>
      </c>
      <c r="O375">
        <f>'C-MDP in China'!G376</f>
        <v>39525437.160000004</v>
      </c>
      <c r="P375">
        <f>'C-MDP in China'!H376</f>
        <v>5019730.5193200009</v>
      </c>
      <c r="Q375">
        <f>'C-MDP in China'!I376</f>
        <v>4332270.2372871432</v>
      </c>
      <c r="R375">
        <f>'C-MDP in China'!J376</f>
        <v>2371526.2296000002</v>
      </c>
      <c r="S375">
        <f>'C-MDP in China'!K376</f>
        <v>2371526.2296000002</v>
      </c>
      <c r="T375">
        <f>'C-MDP in China'!L376</f>
        <v>1693947.3068571431</v>
      </c>
      <c r="U375">
        <f>'C-MDP in China'!M376</f>
        <v>1185763.1148000001</v>
      </c>
      <c r="V375">
        <f>'C-MDP in China'!N376</f>
        <v>1906624.529905163</v>
      </c>
      <c r="W375">
        <f>'C-MDP in China'!P376</f>
        <v>3092387.6447051633</v>
      </c>
      <c r="X375">
        <f>'C-MDP in China'!Q376</f>
        <v>14543046.187366983</v>
      </c>
      <c r="Y375">
        <f>'C-MDP in China'!S376</f>
        <v>0.82464918787076924</v>
      </c>
      <c r="Z375">
        <f>'C-MDP in China'!T376</f>
        <v>28102585.82076</v>
      </c>
      <c r="AA375">
        <f>'C-MDP in China'!U376</f>
        <v>18356295.24717731</v>
      </c>
      <c r="AB375">
        <f>'C-MDP in China'!V376</f>
        <v>1.5309508505035296</v>
      </c>
    </row>
    <row r="376" spans="1:28">
      <c r="A376" s="15">
        <v>43118</v>
      </c>
      <c r="B376">
        <v>17.062630200000001</v>
      </c>
      <c r="C376" s="153">
        <f t="shared" si="9"/>
        <v>14.161983065999999</v>
      </c>
      <c r="D376" s="123">
        <f>年份汇总!$D$6</f>
        <v>0.83</v>
      </c>
      <c r="E376" s="144">
        <f t="shared" si="10"/>
        <v>14.051259853798433</v>
      </c>
      <c r="F376" s="123">
        <f>VLOOKUP(D376,年份汇总!$D$4:$I$9,6,0)</f>
        <v>0.82351077700778108</v>
      </c>
      <c r="G376">
        <f>VLOOKUP(A376,[1]Sheet1!$A$1:$F$2193,6)</f>
        <v>1.2951716137247899</v>
      </c>
      <c r="H376">
        <f>'C-MDP in China'!C377</f>
        <v>15170987.040444268</v>
      </c>
      <c r="I376">
        <f>'C-MDP in China'!D377</f>
        <v>17.062630200000001</v>
      </c>
      <c r="J376">
        <f>'C-MDP in China'!E377</f>
        <v>17062630.199999999</v>
      </c>
      <c r="K376">
        <v>1.2</v>
      </c>
      <c r="L376">
        <v>7.3</v>
      </c>
      <c r="M376">
        <f t="shared" si="11"/>
        <v>0.16438356164383561</v>
      </c>
      <c r="N376">
        <f>'C-MDP in China'!F377</f>
        <v>1312510.0153846154</v>
      </c>
      <c r="O376">
        <f>'C-MDP in China'!G377</f>
        <v>40950312.480000004</v>
      </c>
      <c r="P376">
        <f>'C-MDP in China'!H377</f>
        <v>5200689.6849600002</v>
      </c>
      <c r="Q376">
        <f>'C-MDP in China'!I377</f>
        <v>4488446.7500400003</v>
      </c>
      <c r="R376">
        <f>'C-MDP in China'!J377</f>
        <v>2457018.7488000002</v>
      </c>
      <c r="S376">
        <f>'C-MDP in China'!K377</f>
        <v>2457018.7488000002</v>
      </c>
      <c r="T376">
        <f>'C-MDP in China'!L377</f>
        <v>1755013.3920000002</v>
      </c>
      <c r="U376">
        <f>'C-MDP in China'!M377</f>
        <v>1228509.3744000001</v>
      </c>
      <c r="V376">
        <f>'C-MDP in China'!N377</f>
        <v>1975357.5391359325</v>
      </c>
      <c r="W376">
        <f>'C-MDP in China'!P377</f>
        <v>3203866.9135359325</v>
      </c>
      <c r="X376">
        <f>'C-MDP in China'!Q377</f>
        <v>11967120.126908336</v>
      </c>
      <c r="Y376">
        <f>'C-MDP in China'!S377</f>
        <v>0.78881618546013144</v>
      </c>
      <c r="Z376">
        <f>'C-MDP in China'!T377</f>
        <v>29115672.173280001</v>
      </c>
      <c r="AA376">
        <f>'C-MDP in China'!U377</f>
        <v>15917835.205180202</v>
      </c>
      <c r="AB376">
        <f>'C-MDP in China'!V377</f>
        <v>1.8291226035437769</v>
      </c>
    </row>
    <row r="377" spans="1:28">
      <c r="A377" s="15">
        <v>43121</v>
      </c>
      <c r="B377">
        <v>17.687863119999999</v>
      </c>
      <c r="C377" s="153">
        <f t="shared" si="9"/>
        <v>14.680926389599998</v>
      </c>
      <c r="D377" s="123">
        <f>年份汇总!$D$6</f>
        <v>0.83</v>
      </c>
      <c r="E377" s="144">
        <f t="shared" si="10"/>
        <v>14.566145901558475</v>
      </c>
      <c r="F377" s="123">
        <f>VLOOKUP(D377,年份汇总!$D$4:$I$9,6,0)</f>
        <v>0.82351077700778108</v>
      </c>
      <c r="G377">
        <f>VLOOKUP(A377,[1]Sheet1!$A$1:$F$2193,6)</f>
        <v>1.3093029339139299</v>
      </c>
      <c r="H377">
        <f>'C-MDP in China'!C378</f>
        <v>15898496.34483006</v>
      </c>
      <c r="I377">
        <f>'C-MDP in China'!D378</f>
        <v>17.687863119999999</v>
      </c>
      <c r="J377">
        <f>'C-MDP in China'!E378</f>
        <v>17687863.120000001</v>
      </c>
      <c r="K377">
        <v>1.2</v>
      </c>
      <c r="L377">
        <v>7.3</v>
      </c>
      <c r="M377">
        <f t="shared" si="11"/>
        <v>0.16438356164383561</v>
      </c>
      <c r="N377">
        <f>'C-MDP in China'!F378</f>
        <v>1360604.8553846155</v>
      </c>
      <c r="O377">
        <f>'C-MDP in China'!G378</f>
        <v>42450871.488000005</v>
      </c>
      <c r="P377">
        <f>'C-MDP in China'!H378</f>
        <v>5391260.6789760012</v>
      </c>
      <c r="Q377">
        <f>'C-MDP in China'!I378</f>
        <v>4652918.7355954293</v>
      </c>
      <c r="R377">
        <f>'C-MDP in China'!J378</f>
        <v>2547052.2892800001</v>
      </c>
      <c r="S377">
        <f>'C-MDP in China'!K378</f>
        <v>2547052.2892800001</v>
      </c>
      <c r="T377">
        <f>'C-MDP in China'!L378</f>
        <v>1819323.0637714288</v>
      </c>
      <c r="U377">
        <f>'C-MDP in China'!M378</f>
        <v>1273526.1446400001</v>
      </c>
      <c r="V377">
        <f>'C-MDP in China'!N378</f>
        <v>2047741.3713916405</v>
      </c>
      <c r="W377">
        <f>'C-MDP in China'!P378</f>
        <v>3321267.5160316406</v>
      </c>
      <c r="X377">
        <f>'C-MDP in China'!Q378</f>
        <v>12577228.828798421</v>
      </c>
      <c r="Y377">
        <f>'C-MDP in China'!S378</f>
        <v>0.79109549456784556</v>
      </c>
      <c r="Z377">
        <f>'C-MDP in China'!T378</f>
        <v>30182569.627968002</v>
      </c>
      <c r="AA377">
        <f>'C-MDP in China'!U378</f>
        <v>16672711.571581701</v>
      </c>
      <c r="AB377">
        <f>'C-MDP in China'!V378</f>
        <v>1.8102975930689991</v>
      </c>
    </row>
    <row r="378" spans="1:28">
      <c r="A378" s="15">
        <v>43124</v>
      </c>
      <c r="B378">
        <v>18.92190008</v>
      </c>
      <c r="C378" s="153">
        <f t="shared" si="9"/>
        <v>15.705177066399999</v>
      </c>
      <c r="D378" s="123">
        <f>年份汇总!$D$6</f>
        <v>0.83</v>
      </c>
      <c r="E378" s="144">
        <f t="shared" si="10"/>
        <v>15.582388637344396</v>
      </c>
      <c r="F378" s="123">
        <f>VLOOKUP(D378,年份汇总!$D$4:$I$9,6,0)</f>
        <v>0.82351077700778108</v>
      </c>
      <c r="G378">
        <f>VLOOKUP(A378,[1]Sheet1!$A$1:$F$2193,6)</f>
        <v>1.2821351322404</v>
      </c>
      <c r="H378">
        <f>'C-MDP in China'!C379</f>
        <v>16654787.159289612</v>
      </c>
      <c r="I378">
        <f>'C-MDP in China'!D379</f>
        <v>18.92190008</v>
      </c>
      <c r="J378">
        <f>'C-MDP in China'!E379</f>
        <v>18921900.080000002</v>
      </c>
      <c r="K378">
        <v>1.2</v>
      </c>
      <c r="L378">
        <v>7.3</v>
      </c>
      <c r="M378">
        <f t="shared" si="11"/>
        <v>0.16438356164383561</v>
      </c>
      <c r="N378">
        <f>'C-MDP in China'!F379</f>
        <v>1455530.7753846156</v>
      </c>
      <c r="O378">
        <f>'C-MDP in China'!G379</f>
        <v>45412560.192000009</v>
      </c>
      <c r="P378">
        <f>'C-MDP in China'!H379</f>
        <v>5767395.1443840014</v>
      </c>
      <c r="Q378">
        <f>'C-MDP in China'!I379</f>
        <v>4977540.9724731436</v>
      </c>
      <c r="R378">
        <f>'C-MDP in China'!J379</f>
        <v>2724753.6115200003</v>
      </c>
      <c r="S378">
        <f>'C-MDP in China'!K379</f>
        <v>2724753.6115200003</v>
      </c>
      <c r="T378">
        <f>'C-MDP in China'!L379</f>
        <v>1946252.5796571432</v>
      </c>
      <c r="U378">
        <f>'C-MDP in China'!M379</f>
        <v>1362376.8057600001</v>
      </c>
      <c r="V378">
        <f>'C-MDP in China'!N379</f>
        <v>2190607.048250088</v>
      </c>
      <c r="W378">
        <f>'C-MDP in China'!P379</f>
        <v>3552983.8540100884</v>
      </c>
      <c r="X378">
        <f>'C-MDP in China'!Q379</f>
        <v>13101803.305279523</v>
      </c>
      <c r="Y378">
        <f>'C-MDP in China'!S379</f>
        <v>0.78666891266585026</v>
      </c>
      <c r="Z378">
        <f>'C-MDP in China'!T379</f>
        <v>32288330.296512004</v>
      </c>
      <c r="AA378">
        <f>'C-MDP in China'!U379</f>
        <v>17483017.4017797</v>
      </c>
      <c r="AB378">
        <f>'C-MDP in China'!V379</f>
        <v>1.8468396818746622</v>
      </c>
    </row>
    <row r="379" spans="1:28">
      <c r="A379" s="15">
        <v>43127</v>
      </c>
      <c r="B379">
        <v>19.532771530000002</v>
      </c>
      <c r="C379" s="153">
        <f t="shared" si="9"/>
        <v>16.2122003699</v>
      </c>
      <c r="D379" s="123">
        <f>年份汇总!$D$6</f>
        <v>0.83</v>
      </c>
      <c r="E379" s="144">
        <f t="shared" si="10"/>
        <v>16.085447859785766</v>
      </c>
      <c r="F379" s="123">
        <f>VLOOKUP(D379,年份汇总!$D$4:$I$9,6,0)</f>
        <v>0.82351077700778108</v>
      </c>
      <c r="G379">
        <f>VLOOKUP(A379,[1]Sheet1!$A$1:$F$2193,6)</f>
        <v>1.10517086380722</v>
      </c>
      <c r="H379">
        <f>'C-MDP in China'!C380</f>
        <v>14819509.814262571</v>
      </c>
      <c r="I379">
        <f>'C-MDP in China'!D380</f>
        <v>19.532771530000002</v>
      </c>
      <c r="J379">
        <f>'C-MDP in China'!E380</f>
        <v>19532771.530000001</v>
      </c>
      <c r="K379">
        <v>1.2</v>
      </c>
      <c r="L379">
        <v>7.3</v>
      </c>
      <c r="M379">
        <f t="shared" si="11"/>
        <v>0.16438356164383561</v>
      </c>
      <c r="N379">
        <f>'C-MDP in China'!F380</f>
        <v>1502520.8869230771</v>
      </c>
      <c r="O379">
        <f>'C-MDP in China'!G380</f>
        <v>46878651.672000006</v>
      </c>
      <c r="P379">
        <f>'C-MDP in China'!H380</f>
        <v>5953588.7623440009</v>
      </c>
      <c r="Q379">
        <f>'C-MDP in China'!I380</f>
        <v>5138235.0707631437</v>
      </c>
      <c r="R379">
        <f>'C-MDP in China'!J380</f>
        <v>2812719.1003200002</v>
      </c>
      <c r="S379">
        <f>'C-MDP in China'!K380</f>
        <v>2812719.1003200002</v>
      </c>
      <c r="T379">
        <f>'C-MDP in China'!L380</f>
        <v>2009085.0716571431</v>
      </c>
      <c r="U379">
        <f>'C-MDP in China'!M380</f>
        <v>1406359.5501600001</v>
      </c>
      <c r="V379">
        <f>'C-MDP in China'!N380</f>
        <v>2261328.2389490693</v>
      </c>
      <c r="W379">
        <f>'C-MDP in China'!P380</f>
        <v>3667687.7891090694</v>
      </c>
      <c r="X379">
        <f>'C-MDP in China'!Q380</f>
        <v>11151822.025153501</v>
      </c>
      <c r="Y379">
        <f>'C-MDP in China'!S380</f>
        <v>0.75250950705675712</v>
      </c>
      <c r="Z379">
        <f>'C-MDP in China'!T380</f>
        <v>33330721.338792004</v>
      </c>
      <c r="AA379">
        <f>'C-MDP in China'!U380</f>
        <v>15674478.50305164</v>
      </c>
      <c r="AB379">
        <f>'C-MDP in China'!V380</f>
        <v>2.1264325529109565</v>
      </c>
    </row>
    <row r="380" spans="1:28">
      <c r="A380" s="15">
        <v>43130</v>
      </c>
      <c r="B380">
        <v>19.835912440000001</v>
      </c>
      <c r="C380" s="153">
        <f t="shared" si="9"/>
        <v>16.463807325200001</v>
      </c>
      <c r="D380" s="123">
        <f>年份汇总!$D$6</f>
        <v>0.83</v>
      </c>
      <c r="E380" s="144">
        <f t="shared" si="10"/>
        <v>16.33508766612271</v>
      </c>
      <c r="F380" s="123">
        <f>VLOOKUP(D380,年份汇总!$D$4:$I$9,6,0)</f>
        <v>0.82351077700778108</v>
      </c>
      <c r="G380">
        <f>VLOOKUP(A380,[1]Sheet1!$A$1:$F$2193,6)</f>
        <v>0.97626791200668706</v>
      </c>
      <c r="H380">
        <f>'C-MDP in China'!C381</f>
        <v>13294185.649305012</v>
      </c>
      <c r="I380">
        <f>'C-MDP in China'!D381</f>
        <v>19.835912440000001</v>
      </c>
      <c r="J380">
        <f>'C-MDP in China'!E381</f>
        <v>19835912.440000001</v>
      </c>
      <c r="K380">
        <v>1.2</v>
      </c>
      <c r="L380">
        <v>7.3</v>
      </c>
      <c r="M380">
        <f t="shared" si="11"/>
        <v>0.16438356164383561</v>
      </c>
      <c r="N380">
        <f>'C-MDP in China'!F381</f>
        <v>1525839.4184615386</v>
      </c>
      <c r="O380">
        <f>'C-MDP in China'!G381</f>
        <v>47606189.856000006</v>
      </c>
      <c r="P380">
        <f>'C-MDP in China'!H381</f>
        <v>6045986.1117120013</v>
      </c>
      <c r="Q380">
        <f>'C-MDP in China'!I381</f>
        <v>5217978.4524308583</v>
      </c>
      <c r="R380">
        <f>'C-MDP in China'!J381</f>
        <v>2856371.3913600002</v>
      </c>
      <c r="S380">
        <f>'C-MDP in China'!K381</f>
        <v>2856371.3913600002</v>
      </c>
      <c r="T380">
        <f>'C-MDP in China'!L381</f>
        <v>2040265.2795428573</v>
      </c>
      <c r="U380">
        <f>'C-MDP in China'!M381</f>
        <v>1428185.6956800001</v>
      </c>
      <c r="V380">
        <f>'C-MDP in China'!N381</f>
        <v>2296423.1613010187</v>
      </c>
      <c r="W380">
        <f>'C-MDP in China'!P381</f>
        <v>3724608.8569810186</v>
      </c>
      <c r="X380">
        <f>'C-MDP in China'!Q381</f>
        <v>9569576.7923239935</v>
      </c>
      <c r="Y380">
        <f>'C-MDP in China'!S381</f>
        <v>0.71983174033862452</v>
      </c>
      <c r="Z380">
        <f>'C-MDP in China'!T381</f>
        <v>33848000.987616003</v>
      </c>
      <c r="AA380">
        <f>'C-MDP in China'!U381</f>
        <v>14162423.114926031</v>
      </c>
      <c r="AB380">
        <f>'C-MDP in China'!V381</f>
        <v>2.3899865660660136</v>
      </c>
    </row>
    <row r="381" spans="1:28">
      <c r="A381" s="15">
        <v>43133</v>
      </c>
      <c r="B381">
        <v>19.594807849999999</v>
      </c>
      <c r="C381" s="153">
        <f t="shared" si="9"/>
        <v>16.263690515499999</v>
      </c>
      <c r="D381" s="123">
        <f>年份汇总!$D$6</f>
        <v>0.83</v>
      </c>
      <c r="E381" s="144">
        <f t="shared" si="10"/>
        <v>16.136535437871668</v>
      </c>
      <c r="F381" s="123">
        <f>VLOOKUP(D381,年份汇总!$D$4:$I$9,6,0)</f>
        <v>0.82351077700778108</v>
      </c>
      <c r="G381">
        <f>VLOOKUP(A381,[1]Sheet1!$A$1:$F$2193,6)</f>
        <v>0.85304986631636204</v>
      </c>
      <c r="H381">
        <f>'C-MDP in China'!C382</f>
        <v>11378137.531269219</v>
      </c>
      <c r="I381">
        <f>'C-MDP in China'!D382</f>
        <v>19.594807849999999</v>
      </c>
      <c r="J381">
        <f>'C-MDP in China'!E382</f>
        <v>19594807.849999998</v>
      </c>
      <c r="K381">
        <v>1.2</v>
      </c>
      <c r="L381">
        <v>7.3</v>
      </c>
      <c r="M381">
        <f t="shared" si="11"/>
        <v>0.16438356164383561</v>
      </c>
      <c r="N381">
        <f>'C-MDP in China'!F382</f>
        <v>1507292.9115384615</v>
      </c>
      <c r="O381">
        <f>'C-MDP in China'!G382</f>
        <v>47027538.839999996</v>
      </c>
      <c r="P381">
        <f>'C-MDP in China'!H382</f>
        <v>5972497.4326799996</v>
      </c>
      <c r="Q381">
        <f>'C-MDP in China'!I382</f>
        <v>5154554.1678557144</v>
      </c>
      <c r="R381">
        <f>'C-MDP in China'!J382</f>
        <v>2821652.3303999999</v>
      </c>
      <c r="S381">
        <f>'C-MDP in China'!K382</f>
        <v>2821652.3303999999</v>
      </c>
      <c r="T381">
        <f>'C-MDP in China'!L382</f>
        <v>2015465.9502857141</v>
      </c>
      <c r="U381">
        <f>'C-MDP in China'!M382</f>
        <v>1410826.1651999999</v>
      </c>
      <c r="V381">
        <f>'C-MDP in China'!N382</f>
        <v>2268510.2449455564</v>
      </c>
      <c r="W381">
        <f>'C-MDP in China'!P382</f>
        <v>3679336.4101455566</v>
      </c>
      <c r="X381">
        <f>'C-MDP in China'!Q382</f>
        <v>7698801.1211236622</v>
      </c>
      <c r="Y381">
        <f>'C-MDP in China'!S382</f>
        <v>0.67663104791675599</v>
      </c>
      <c r="Z381">
        <f>'C-MDP in China'!T382</f>
        <v>33436580.115239996</v>
      </c>
      <c r="AA381">
        <f>'C-MDP in China'!U382</f>
        <v>12235821.611014774</v>
      </c>
      <c r="AB381">
        <f>'C-MDP in China'!V382</f>
        <v>2.7326796007830114</v>
      </c>
    </row>
    <row r="382" spans="1:28">
      <c r="A382" s="15">
        <v>43136</v>
      </c>
      <c r="B382">
        <v>19.890578529999999</v>
      </c>
      <c r="C382" s="153">
        <f t="shared" si="9"/>
        <v>16.5091801799</v>
      </c>
      <c r="D382" s="123">
        <f>年份汇总!$D$6</f>
        <v>0.83</v>
      </c>
      <c r="E382" s="144">
        <f t="shared" si="10"/>
        <v>16.380105780374588</v>
      </c>
      <c r="F382" s="123">
        <f>VLOOKUP(D382,年份汇总!$D$4:$I$9,6,0)</f>
        <v>0.82351077700778108</v>
      </c>
      <c r="G382">
        <f>VLOOKUP(A382,[1]Sheet1!$A$1:$F$2193,6)</f>
        <v>0.67187862227944495</v>
      </c>
      <c r="H382">
        <f>'C-MDP in China'!C383</f>
        <v>9096911.8975220583</v>
      </c>
      <c r="I382">
        <f>'C-MDP in China'!D383</f>
        <v>19.890578529999999</v>
      </c>
      <c r="J382">
        <f>'C-MDP in China'!E383</f>
        <v>19890578.529999997</v>
      </c>
      <c r="K382">
        <v>1.2</v>
      </c>
      <c r="L382">
        <v>7.3</v>
      </c>
      <c r="M382">
        <f t="shared" si="11"/>
        <v>0.16438356164383561</v>
      </c>
      <c r="N382">
        <f>'C-MDP in China'!F383</f>
        <v>1530044.5023076921</v>
      </c>
      <c r="O382">
        <f>'C-MDP in China'!G383</f>
        <v>47737388.471999988</v>
      </c>
      <c r="P382">
        <f>'C-MDP in China'!H383</f>
        <v>6062648.3359439988</v>
      </c>
      <c r="Q382">
        <f>'C-MDP in China'!I383</f>
        <v>5232358.7578774272</v>
      </c>
      <c r="R382">
        <f>'C-MDP in China'!J383</f>
        <v>2864243.3083199994</v>
      </c>
      <c r="S382">
        <f>'C-MDP in China'!K383</f>
        <v>2864243.3083199994</v>
      </c>
      <c r="T382">
        <f>'C-MDP in China'!L383</f>
        <v>2045888.077371428</v>
      </c>
      <c r="U382">
        <f>'C-MDP in China'!M383</f>
        <v>1432121.6541599997</v>
      </c>
      <c r="V382">
        <f>'C-MDP in China'!N383</f>
        <v>2302751.9084959603</v>
      </c>
      <c r="W382">
        <f>'C-MDP in China'!P383</f>
        <v>3734873.5626559602</v>
      </c>
      <c r="X382">
        <f>'C-MDP in China'!Q383</f>
        <v>5362038.3348660981</v>
      </c>
      <c r="Y382">
        <f>'C-MDP in China'!S383</f>
        <v>0.58943500775539925</v>
      </c>
      <c r="Z382">
        <f>'C-MDP in China'!T383</f>
        <v>33941283.203591987</v>
      </c>
      <c r="AA382">
        <f>'C-MDP in China'!U383</f>
        <v>9967542.1518580187</v>
      </c>
      <c r="AB382">
        <f>'C-MDP in China'!V383</f>
        <v>3.4051808045040568</v>
      </c>
    </row>
    <row r="383" spans="1:28">
      <c r="A383" s="15">
        <v>43139</v>
      </c>
      <c r="B383">
        <v>21.327603839999998</v>
      </c>
      <c r="C383" s="153">
        <f t="shared" ref="C383:C446" si="12">D383*B383</f>
        <v>17.701911187199997</v>
      </c>
      <c r="D383" s="123">
        <f>年份汇总!$D$6</f>
        <v>0.83</v>
      </c>
      <c r="E383" s="144">
        <f t="shared" ref="E383:E446" si="13">B383*F383</f>
        <v>17.563511609992535</v>
      </c>
      <c r="F383" s="123">
        <f>VLOOKUP(D383,年份汇总!$D$4:$I$9,6,0)</f>
        <v>0.82351077700778108</v>
      </c>
      <c r="G383">
        <f>VLOOKUP(A383,[1]Sheet1!$A$1:$F$2193,6)</f>
        <v>0.72301801233219498</v>
      </c>
      <c r="H383">
        <f>'C-MDP in China'!C384</f>
        <v>10496558.549834939</v>
      </c>
      <c r="I383">
        <f>'C-MDP in China'!D384</f>
        <v>21.327603839999998</v>
      </c>
      <c r="J383">
        <f>'C-MDP in China'!E384</f>
        <v>21327603.84</v>
      </c>
      <c r="K383">
        <v>1.2</v>
      </c>
      <c r="L383">
        <v>7.3</v>
      </c>
      <c r="M383">
        <f t="shared" si="11"/>
        <v>0.16438356164383561</v>
      </c>
      <c r="N383">
        <f>'C-MDP in China'!F384</f>
        <v>1640584.9107692307</v>
      </c>
      <c r="O383">
        <f>'C-MDP in China'!G384</f>
        <v>51186249.216000006</v>
      </c>
      <c r="P383">
        <f>'C-MDP in China'!H384</f>
        <v>6500653.6504320009</v>
      </c>
      <c r="Q383">
        <f>'C-MDP in China'!I384</f>
        <v>5610378.5301394295</v>
      </c>
      <c r="R383">
        <f>'C-MDP in China'!J384</f>
        <v>3071174.9529600004</v>
      </c>
      <c r="S383">
        <f>'C-MDP in China'!K384</f>
        <v>3071174.9529600004</v>
      </c>
      <c r="T383">
        <f>'C-MDP in China'!L384</f>
        <v>2193696.3949714289</v>
      </c>
      <c r="U383">
        <f>'C-MDP in China'!M384</f>
        <v>1535587.4764800002</v>
      </c>
      <c r="V383">
        <f>'C-MDP in China'!N384</f>
        <v>2469117.746984194</v>
      </c>
      <c r="W383">
        <f>'C-MDP in China'!P384</f>
        <v>4004705.2234641942</v>
      </c>
      <c r="X383">
        <f>'C-MDP in China'!Q384</f>
        <v>6491853.326370744</v>
      </c>
      <c r="Y383">
        <f>'C-MDP in China'!S384</f>
        <v>0.61847445479859975</v>
      </c>
      <c r="Z383">
        <f>'C-MDP in China'!T384</f>
        <v>36393423.192575999</v>
      </c>
      <c r="AA383">
        <f>'C-MDP in China'!U384</f>
        <v>11430088.820339132</v>
      </c>
      <c r="AB383">
        <f>'C-MDP in China'!V384</f>
        <v>3.1840017837670835</v>
      </c>
    </row>
    <row r="384" spans="1:28">
      <c r="A384" s="15">
        <v>43142</v>
      </c>
      <c r="B384">
        <v>21.410144290000002</v>
      </c>
      <c r="C384" s="153">
        <f t="shared" si="12"/>
        <v>17.770419760700001</v>
      </c>
      <c r="D384" s="123">
        <f>年份汇总!$D$6</f>
        <v>0.83</v>
      </c>
      <c r="E384" s="144">
        <f t="shared" si="13"/>
        <v>17.63148456010661</v>
      </c>
      <c r="F384" s="123">
        <f>VLOOKUP(D384,年份汇总!$D$4:$I$9,6,0)</f>
        <v>0.82351077700778108</v>
      </c>
      <c r="G384">
        <f>VLOOKUP(A384,[1]Sheet1!$A$1:$F$2193,6)</f>
        <v>0.71115489030067702</v>
      </c>
      <c r="H384">
        <f>'C-MDP in China'!C385</f>
        <v>10364289.743605815</v>
      </c>
      <c r="I384">
        <f>'C-MDP in China'!D385</f>
        <v>21.410144290000002</v>
      </c>
      <c r="J384">
        <f>'C-MDP in China'!E385</f>
        <v>21410144.290000003</v>
      </c>
      <c r="K384">
        <v>1.2</v>
      </c>
      <c r="L384">
        <v>7.3</v>
      </c>
      <c r="M384">
        <f t="shared" ref="M384:M447" si="14">K384/L384</f>
        <v>0.16438356164383561</v>
      </c>
      <c r="N384">
        <f>'C-MDP in China'!F385</f>
        <v>1646934.1761538463</v>
      </c>
      <c r="O384">
        <f>'C-MDP in China'!G385</f>
        <v>51384346.296000011</v>
      </c>
      <c r="P384">
        <f>'C-MDP in China'!H385</f>
        <v>6525811.9795920011</v>
      </c>
      <c r="Q384">
        <f>'C-MDP in China'!I385</f>
        <v>5632091.3850865727</v>
      </c>
      <c r="R384">
        <f>'C-MDP in China'!J385</f>
        <v>3083060.7777600004</v>
      </c>
      <c r="S384">
        <f>'C-MDP in China'!K385</f>
        <v>3083060.7777600004</v>
      </c>
      <c r="T384">
        <f>'C-MDP in China'!L385</f>
        <v>2202186.2698285719</v>
      </c>
      <c r="U384">
        <f>'C-MDP in China'!M385</f>
        <v>1541530.3888800002</v>
      </c>
      <c r="V384">
        <f>'C-MDP in China'!N385</f>
        <v>2478673.5363484374</v>
      </c>
      <c r="W384">
        <f>'C-MDP in China'!P385</f>
        <v>4020203.9252284374</v>
      </c>
      <c r="X384">
        <f>'C-MDP in China'!Q385</f>
        <v>6344085.8183773775</v>
      </c>
      <c r="Y384">
        <f>'C-MDP in China'!S385</f>
        <v>0.61211004085362652</v>
      </c>
      <c r="Z384">
        <f>'C-MDP in China'!T385</f>
        <v>36534270.216456003</v>
      </c>
      <c r="AA384">
        <f>'C-MDP in China'!U385</f>
        <v>11301432.891074253</v>
      </c>
      <c r="AB384">
        <f>'C-MDP in China'!V385</f>
        <v>3.2327113356847312</v>
      </c>
    </row>
    <row r="385" spans="1:28">
      <c r="A385" s="15">
        <v>43145</v>
      </c>
      <c r="B385">
        <v>21.169737439999999</v>
      </c>
      <c r="C385" s="153">
        <f t="shared" si="12"/>
        <v>17.570882075199997</v>
      </c>
      <c r="D385" s="123">
        <f>年份汇总!$D$6</f>
        <v>0.83</v>
      </c>
      <c r="E385" s="144">
        <f t="shared" si="13"/>
        <v>17.433506928265114</v>
      </c>
      <c r="F385" s="123">
        <f>VLOOKUP(D385,年份汇总!$D$4:$I$9,6,0)</f>
        <v>0.82351077700778108</v>
      </c>
      <c r="G385">
        <f>VLOOKUP(A385,[1]Sheet1!$A$1:$F$2193,6)</f>
        <v>0.83052613430252697</v>
      </c>
      <c r="H385">
        <f>'C-MDP in China'!C386</f>
        <v>11968081.150305187</v>
      </c>
      <c r="I385">
        <f>'C-MDP in China'!D386</f>
        <v>21.169737439999999</v>
      </c>
      <c r="J385">
        <f>'C-MDP in China'!E386</f>
        <v>21169737.439999998</v>
      </c>
      <c r="K385">
        <v>1.2</v>
      </c>
      <c r="L385">
        <v>7.3</v>
      </c>
      <c r="M385">
        <f t="shared" si="14"/>
        <v>0.16438356164383561</v>
      </c>
      <c r="N385">
        <f>'C-MDP in China'!F386</f>
        <v>1628441.3415384614</v>
      </c>
      <c r="O385">
        <f>'C-MDP in China'!G386</f>
        <v>50807369.855999999</v>
      </c>
      <c r="P385">
        <f>'C-MDP in China'!H386</f>
        <v>6452535.9717119997</v>
      </c>
      <c r="Q385">
        <f>'C-MDP in China'!I386</f>
        <v>5568850.6460022861</v>
      </c>
      <c r="R385">
        <f>'C-MDP in China'!J386</f>
        <v>3048442.1913599996</v>
      </c>
      <c r="S385">
        <f>'C-MDP in China'!K386</f>
        <v>3048442.1913599996</v>
      </c>
      <c r="T385">
        <f>'C-MDP in China'!L386</f>
        <v>2177458.7081142855</v>
      </c>
      <c r="U385">
        <f>'C-MDP in China'!M386</f>
        <v>1524221.0956799998</v>
      </c>
      <c r="V385">
        <f>'C-MDP in China'!N386</f>
        <v>2450841.3980414467</v>
      </c>
      <c r="W385">
        <f>'C-MDP in China'!P386</f>
        <v>3975062.4937214465</v>
      </c>
      <c r="X385">
        <f>'C-MDP in China'!Q386</f>
        <v>7993018.6565837413</v>
      </c>
      <c r="Y385">
        <f>'C-MDP in China'!S386</f>
        <v>0.66786133517986035</v>
      </c>
      <c r="Z385">
        <f>'C-MDP in China'!T386</f>
        <v>36124039.967615999</v>
      </c>
      <c r="AA385">
        <f>'C-MDP in China'!U386</f>
        <v>12894701.452666633</v>
      </c>
      <c r="AB385">
        <f>'C-MDP in China'!V386</f>
        <v>2.8014638493352262</v>
      </c>
    </row>
    <row r="386" spans="1:28">
      <c r="A386" s="15">
        <v>43148</v>
      </c>
      <c r="B386">
        <v>21.822998380000001</v>
      </c>
      <c r="C386" s="153">
        <f t="shared" si="12"/>
        <v>18.113088655399999</v>
      </c>
      <c r="D386" s="123">
        <f>年份汇总!$D$6</f>
        <v>0.83</v>
      </c>
      <c r="E386" s="144">
        <f t="shared" si="13"/>
        <v>17.971474352553347</v>
      </c>
      <c r="F386" s="123">
        <f>VLOOKUP(D386,年份汇总!$D$4:$I$9,6,0)</f>
        <v>0.82351077700778108</v>
      </c>
      <c r="G386">
        <f>VLOOKUP(A386,[1]Sheet1!$A$1:$F$2193,6)</f>
        <v>0.97206397433746194</v>
      </c>
      <c r="H386">
        <f>'C-MDP in China'!C387</f>
        <v>14439927.710687555</v>
      </c>
      <c r="I386">
        <f>'C-MDP in China'!D387</f>
        <v>21.822998380000001</v>
      </c>
      <c r="J386">
        <f>'C-MDP in China'!E387</f>
        <v>21822998.380000003</v>
      </c>
      <c r="K386">
        <v>1.2</v>
      </c>
      <c r="L386">
        <v>7.3</v>
      </c>
      <c r="M386">
        <f t="shared" si="14"/>
        <v>0.16438356164383561</v>
      </c>
      <c r="N386">
        <f>'C-MDP in China'!F387</f>
        <v>1678692.1830769232</v>
      </c>
      <c r="O386">
        <f>'C-MDP in China'!G387</f>
        <v>52375196.112000011</v>
      </c>
      <c r="P386">
        <f>'C-MDP in China'!H387</f>
        <v>6651649.9062240012</v>
      </c>
      <c r="Q386">
        <f>'C-MDP in China'!I387</f>
        <v>5740695.6024188586</v>
      </c>
      <c r="R386">
        <f>'C-MDP in China'!J387</f>
        <v>3142511.7667200007</v>
      </c>
      <c r="S386">
        <f>'C-MDP in China'!K387</f>
        <v>3142511.7667200007</v>
      </c>
      <c r="T386">
        <f>'C-MDP in China'!L387</f>
        <v>2244651.2619428574</v>
      </c>
      <c r="U386">
        <f>'C-MDP in China'!M387</f>
        <v>1571255.8833600003</v>
      </c>
      <c r="V386">
        <f>'C-MDP in China'!N387</f>
        <v>2526470.0618363195</v>
      </c>
      <c r="W386">
        <f>'C-MDP in China'!P387</f>
        <v>4097725.9451963198</v>
      </c>
      <c r="X386">
        <f>'C-MDP in China'!Q387</f>
        <v>10342201.765491236</v>
      </c>
      <c r="Y386">
        <f>'C-MDP in China'!S387</f>
        <v>0.71622254437164312</v>
      </c>
      <c r="Z386">
        <f>'C-MDP in China'!T387</f>
        <v>37238764.435632005</v>
      </c>
      <c r="AA386">
        <f>'C-MDP in China'!U387</f>
        <v>15395141.889163874</v>
      </c>
      <c r="AB386">
        <f>'C-MDP in China'!V387</f>
        <v>2.4188646459857006</v>
      </c>
    </row>
    <row r="387" spans="1:28">
      <c r="A387" s="15">
        <v>43151</v>
      </c>
      <c r="B387">
        <v>22.619160149999999</v>
      </c>
      <c r="C387" s="153">
        <f t="shared" si="12"/>
        <v>18.7739029245</v>
      </c>
      <c r="D387" s="123">
        <f>年份汇总!$D$6</f>
        <v>0.83</v>
      </c>
      <c r="E387" s="144">
        <f t="shared" si="13"/>
        <v>18.627122150389937</v>
      </c>
      <c r="F387" s="123">
        <f>VLOOKUP(D387,年份汇总!$D$4:$I$9,6,0)</f>
        <v>0.82351077700778108</v>
      </c>
      <c r="G387">
        <f>VLOOKUP(A387,[1]Sheet1!$A$1:$F$2193,6)</f>
        <v>0.95350025247140602</v>
      </c>
      <c r="H387">
        <f>'C-MDP in China'!C388</f>
        <v>14680912.103766592</v>
      </c>
      <c r="I387">
        <f>'C-MDP in China'!D388</f>
        <v>22.619160149999999</v>
      </c>
      <c r="J387">
        <f>'C-MDP in China'!E388</f>
        <v>22619160.149999999</v>
      </c>
      <c r="K387">
        <v>1.2</v>
      </c>
      <c r="L387">
        <v>7.3</v>
      </c>
      <c r="M387">
        <f t="shared" si="14"/>
        <v>0.16438356164383561</v>
      </c>
      <c r="N387">
        <f>'C-MDP in China'!F388</f>
        <v>1739935.3961538461</v>
      </c>
      <c r="O387">
        <f>'C-MDP in China'!G388</f>
        <v>54285984.359999999</v>
      </c>
      <c r="P387">
        <f>'C-MDP in China'!H388</f>
        <v>6894320.0137200002</v>
      </c>
      <c r="Q387">
        <f>'C-MDP in China'!I388</f>
        <v>5950131.6428871434</v>
      </c>
      <c r="R387">
        <f>'C-MDP in China'!J388</f>
        <v>3257159.0615999997</v>
      </c>
      <c r="S387">
        <f>'C-MDP in China'!K388</f>
        <v>3257159.0615999997</v>
      </c>
      <c r="T387">
        <f>'C-MDP in China'!L388</f>
        <v>2326542.186857143</v>
      </c>
      <c r="U387">
        <f>'C-MDP in China'!M388</f>
        <v>1628579.5307999998</v>
      </c>
      <c r="V387">
        <f>'C-MDP in China'!N388</f>
        <v>2618642.4957639622</v>
      </c>
      <c r="W387">
        <f>'C-MDP in China'!P388</f>
        <v>4247222.026563962</v>
      </c>
      <c r="X387">
        <f>'C-MDP in China'!Q388</f>
        <v>10433690.077202629</v>
      </c>
      <c r="Y387">
        <f>'C-MDP in China'!S388</f>
        <v>0.71069767351346791</v>
      </c>
      <c r="Z387">
        <f>'C-MDP in China'!T388</f>
        <v>38597334.879960001</v>
      </c>
      <c r="AA387">
        <f>'C-MDP in China'!U388</f>
        <v>15670975.068730555</v>
      </c>
      <c r="AB387">
        <f>'C-MDP in China'!V388</f>
        <v>2.4629823422395769</v>
      </c>
    </row>
    <row r="388" spans="1:28">
      <c r="A388" s="15">
        <v>43154</v>
      </c>
      <c r="B388">
        <v>22.155981440000001</v>
      </c>
      <c r="C388" s="153">
        <f t="shared" si="12"/>
        <v>18.3894645952</v>
      </c>
      <c r="D388" s="123">
        <f>年份汇总!$D$6</f>
        <v>0.83</v>
      </c>
      <c r="E388" s="144">
        <f t="shared" si="13"/>
        <v>18.245689491024379</v>
      </c>
      <c r="F388" s="123">
        <f>VLOOKUP(D388,年份汇总!$D$4:$I$9,6,0)</f>
        <v>0.82351077700778108</v>
      </c>
      <c r="G388">
        <f>VLOOKUP(A388,[1]Sheet1!$A$1:$F$2193,6)</f>
        <v>0.86130829912512596</v>
      </c>
      <c r="H388">
        <f>'C-MDP in China'!C389</f>
        <v>12989887.060365969</v>
      </c>
      <c r="I388">
        <f>'C-MDP in China'!D389</f>
        <v>22.155981440000001</v>
      </c>
      <c r="J388">
        <f>'C-MDP in China'!E389</f>
        <v>22155981.440000001</v>
      </c>
      <c r="K388">
        <v>1.2</v>
      </c>
      <c r="L388">
        <v>7.3</v>
      </c>
      <c r="M388">
        <f t="shared" si="14"/>
        <v>0.16438356164383561</v>
      </c>
      <c r="N388">
        <f>'C-MDP in China'!F389</f>
        <v>1704306.2646153846</v>
      </c>
      <c r="O388">
        <f>'C-MDP in China'!G389</f>
        <v>53174355.456000008</v>
      </c>
      <c r="P388">
        <f>'C-MDP in China'!H389</f>
        <v>6753143.1429120013</v>
      </c>
      <c r="Q388">
        <f>'C-MDP in China'!I389</f>
        <v>5828289.1748022866</v>
      </c>
      <c r="R388">
        <f>'C-MDP in China'!J389</f>
        <v>3190461.3273600005</v>
      </c>
      <c r="S388">
        <f>'C-MDP in China'!K389</f>
        <v>3190461.3273600005</v>
      </c>
      <c r="T388">
        <f>'C-MDP in China'!L389</f>
        <v>2278900.9481142862</v>
      </c>
      <c r="U388">
        <f>'C-MDP in China'!M389</f>
        <v>1595230.6636800002</v>
      </c>
      <c r="V388">
        <f>'C-MDP in China'!N389</f>
        <v>2565019.8393480857</v>
      </c>
      <c r="W388">
        <f>'C-MDP in China'!P389</f>
        <v>4160250.5030280859</v>
      </c>
      <c r="X388">
        <f>'C-MDP in China'!Q389</f>
        <v>8829636.5573378839</v>
      </c>
      <c r="Y388">
        <f>'C-MDP in China'!S389</f>
        <v>0.67973158783484622</v>
      </c>
      <c r="Z388">
        <f>'C-MDP in China'!T389</f>
        <v>37806966.729216002</v>
      </c>
      <c r="AA388">
        <f>'C-MDP in China'!U389</f>
        <v>13959676.236034054</v>
      </c>
      <c r="AB388">
        <f>'C-MDP in China'!V389</f>
        <v>2.7082982506159445</v>
      </c>
    </row>
    <row r="389" spans="1:28">
      <c r="A389" s="15">
        <v>43157</v>
      </c>
      <c r="B389">
        <v>22.674608889999998</v>
      </c>
      <c r="C389" s="153">
        <f t="shared" si="12"/>
        <v>18.819925378699999</v>
      </c>
      <c r="D389" s="123">
        <f>年份汇总!$D$6</f>
        <v>0.83</v>
      </c>
      <c r="E389" s="144">
        <f t="shared" si="13"/>
        <v>18.672784785351439</v>
      </c>
      <c r="F389" s="123">
        <f>VLOOKUP(D389,年份汇总!$D$4:$I$9,6,0)</f>
        <v>0.82351077700778108</v>
      </c>
      <c r="G389">
        <f>VLOOKUP(A389,[1]Sheet1!$A$1:$F$2193,6)</f>
        <v>0.86679332736702297</v>
      </c>
      <c r="H389">
        <f>'C-MDP in China'!C390</f>
        <v>13378613.726606661</v>
      </c>
      <c r="I389">
        <f>'C-MDP in China'!D390</f>
        <v>22.674608889999998</v>
      </c>
      <c r="J389">
        <f>'C-MDP in China'!E390</f>
        <v>22674608.889999997</v>
      </c>
      <c r="K389">
        <v>1.2</v>
      </c>
      <c r="L389">
        <v>7.3</v>
      </c>
      <c r="M389">
        <f t="shared" si="14"/>
        <v>0.16438356164383561</v>
      </c>
      <c r="N389">
        <f>'C-MDP in China'!F390</f>
        <v>1744200.6838461536</v>
      </c>
      <c r="O389">
        <f>'C-MDP in China'!G390</f>
        <v>54419061.335999988</v>
      </c>
      <c r="P389">
        <f>'C-MDP in China'!H390</f>
        <v>6911220.7896719985</v>
      </c>
      <c r="Q389">
        <f>'C-MDP in China'!I390</f>
        <v>5964717.8300065706</v>
      </c>
      <c r="R389">
        <f>'C-MDP in China'!J390</f>
        <v>3265143.6801599991</v>
      </c>
      <c r="S389">
        <f>'C-MDP in China'!K390</f>
        <v>3265143.6801599991</v>
      </c>
      <c r="T389">
        <f>'C-MDP in China'!L390</f>
        <v>2332245.485828571</v>
      </c>
      <c r="U389">
        <f>'C-MDP in China'!M390</f>
        <v>1632571.8400799995</v>
      </c>
      <c r="V389">
        <f>'C-MDP in China'!N390</f>
        <v>2625061.8511218824</v>
      </c>
      <c r="W389">
        <f>'C-MDP in China'!P390</f>
        <v>4257633.6912018824</v>
      </c>
      <c r="X389">
        <f>'C-MDP in China'!Q390</f>
        <v>9120980.035404779</v>
      </c>
      <c r="Y389">
        <f>'C-MDP in China'!S390</f>
        <v>0.68175823159207205</v>
      </c>
      <c r="Z389">
        <f>'C-MDP in China'!T390</f>
        <v>38691952.609895989</v>
      </c>
      <c r="AA389">
        <f>'C-MDP in China'!U390</f>
        <v>14371103.737648543</v>
      </c>
      <c r="AB389">
        <f>'C-MDP in China'!V390</f>
        <v>2.6923438391536458</v>
      </c>
    </row>
    <row r="390" spans="1:28">
      <c r="A390" s="15">
        <v>43160</v>
      </c>
      <c r="B390">
        <v>23.129455069999999</v>
      </c>
      <c r="C390" s="153">
        <f t="shared" si="12"/>
        <v>19.197447708099997</v>
      </c>
      <c r="D390" s="123">
        <f>年份汇总!$D$6</f>
        <v>0.83</v>
      </c>
      <c r="E390" s="144">
        <f t="shared" si="13"/>
        <v>19.047355516462261</v>
      </c>
      <c r="F390" s="123">
        <f>VLOOKUP(D390,年份汇总!$D$4:$I$9,6,0)</f>
        <v>0.82351077700778108</v>
      </c>
      <c r="G390">
        <f>VLOOKUP(A390,[1]Sheet1!$A$1:$F$2193,6)</f>
        <v>0.91564854080819102</v>
      </c>
      <c r="H390">
        <f>'C-MDP in China'!C391</f>
        <v>13581741.129421728</v>
      </c>
      <c r="I390">
        <f>'C-MDP in China'!D391</f>
        <v>23.129455069999999</v>
      </c>
      <c r="J390">
        <f>'C-MDP in China'!E391</f>
        <v>23129455.07</v>
      </c>
      <c r="K390">
        <v>1.2</v>
      </c>
      <c r="L390">
        <v>7.3</v>
      </c>
      <c r="M390">
        <f t="shared" si="14"/>
        <v>0.16438356164383561</v>
      </c>
      <c r="N390">
        <f>'C-MDP in China'!F391</f>
        <v>1779188.8515384616</v>
      </c>
      <c r="O390">
        <f>'C-MDP in China'!G391</f>
        <v>55510692.168000005</v>
      </c>
      <c r="P390">
        <f>'C-MDP in China'!H391</f>
        <v>7049857.905336001</v>
      </c>
      <c r="Q390">
        <f>'C-MDP in China'!I391</f>
        <v>6084368.3665568577</v>
      </c>
      <c r="R390">
        <f>'C-MDP in China'!J391</f>
        <v>3330641.5300800004</v>
      </c>
      <c r="S390">
        <f>'C-MDP in China'!K391</f>
        <v>3330641.5300800004</v>
      </c>
      <c r="T390">
        <f>'C-MDP in China'!L391</f>
        <v>2379029.6643428574</v>
      </c>
      <c r="U390">
        <f>'C-MDP in China'!M391</f>
        <v>1665320.7650400002</v>
      </c>
      <c r="V390">
        <f>'C-MDP in China'!N391</f>
        <v>2677719.84231542</v>
      </c>
      <c r="W390">
        <f>'C-MDP in China'!P391</f>
        <v>4343040.6073554205</v>
      </c>
      <c r="X390">
        <f>'C-MDP in China'!Q391</f>
        <v>9238700.5220663063</v>
      </c>
      <c r="Y390">
        <f>'C-MDP in China'!S391</f>
        <v>0.68022946646014182</v>
      </c>
      <c r="Z390">
        <f>'C-MDP in China'!T391</f>
        <v>39468102.131448001</v>
      </c>
      <c r="AA390">
        <f>'C-MDP in China'!U391</f>
        <v>14594140.206697147</v>
      </c>
      <c r="AB390">
        <f>'C-MDP in China'!V391</f>
        <v>2.7043800849149284</v>
      </c>
    </row>
    <row r="391" spans="1:28">
      <c r="A391" s="15">
        <v>43163</v>
      </c>
      <c r="B391">
        <v>23.34302345</v>
      </c>
      <c r="C391" s="153">
        <f t="shared" si="12"/>
        <v>19.3747094635</v>
      </c>
      <c r="D391" s="123">
        <f>年份汇总!$D$6</f>
        <v>0.83</v>
      </c>
      <c r="E391" s="144">
        <f t="shared" si="13"/>
        <v>19.223231379020355</v>
      </c>
      <c r="F391" s="123">
        <f>VLOOKUP(D391,年份汇总!$D$4:$I$9,6,0)</f>
        <v>0.82351077700778108</v>
      </c>
      <c r="G391">
        <f>VLOOKUP(A391,[1]Sheet1!$A$1:$F$2193,6)</f>
        <v>0.96260573380589698</v>
      </c>
      <c r="H391">
        <f>'C-MDP in China'!C392</f>
        <v>14410093.225777263</v>
      </c>
      <c r="I391">
        <f>'C-MDP in China'!D392</f>
        <v>23.34302345</v>
      </c>
      <c r="J391">
        <f>'C-MDP in China'!E392</f>
        <v>23343023.449999999</v>
      </c>
      <c r="K391">
        <v>1.2</v>
      </c>
      <c r="L391">
        <v>7.3</v>
      </c>
      <c r="M391">
        <f t="shared" si="14"/>
        <v>0.16438356164383561</v>
      </c>
      <c r="N391">
        <f>'C-MDP in China'!F392</f>
        <v>1795617.1884615384</v>
      </c>
      <c r="O391">
        <f>'C-MDP in China'!G392</f>
        <v>56023256.280000001</v>
      </c>
      <c r="P391">
        <f>'C-MDP in China'!H392</f>
        <v>7114953.5475599999</v>
      </c>
      <c r="Q391">
        <f>'C-MDP in China'!I392</f>
        <v>6140549.0544042857</v>
      </c>
      <c r="R391">
        <f>'C-MDP in China'!J392</f>
        <v>3361395.3767999997</v>
      </c>
      <c r="S391">
        <f>'C-MDP in China'!K392</f>
        <v>3361395.3767999997</v>
      </c>
      <c r="T391">
        <f>'C-MDP in China'!L392</f>
        <v>2400996.6977142859</v>
      </c>
      <c r="U391">
        <f>'C-MDP in China'!M392</f>
        <v>1680697.6883999999</v>
      </c>
      <c r="V391">
        <f>'C-MDP in China'!N392</f>
        <v>2702444.8644608357</v>
      </c>
      <c r="W391">
        <f>'C-MDP in China'!P392</f>
        <v>4383142.5528608356</v>
      </c>
      <c r="X391">
        <f>'C-MDP in China'!Q392</f>
        <v>10026950.672916427</v>
      </c>
      <c r="Y391">
        <f>'C-MDP in China'!S392</f>
        <v>0.69582830005428964</v>
      </c>
      <c r="Z391">
        <f>'C-MDP in China'!T392</f>
        <v>39832535.21508</v>
      </c>
      <c r="AA391">
        <f>'C-MDP in China'!U392</f>
        <v>15431840.401838098</v>
      </c>
      <c r="AB391">
        <f>'C-MDP in China'!V392</f>
        <v>2.5811914961442652</v>
      </c>
    </row>
    <row r="392" spans="1:28">
      <c r="A392" s="15">
        <v>43166</v>
      </c>
      <c r="B392">
        <v>24.069842789999999</v>
      </c>
      <c r="C392" s="153">
        <f t="shared" si="12"/>
        <v>19.9779695157</v>
      </c>
      <c r="D392" s="123">
        <f>年份汇总!$D$6</f>
        <v>0.83</v>
      </c>
      <c r="E392" s="144">
        <f t="shared" si="13"/>
        <v>19.821774938448037</v>
      </c>
      <c r="F392" s="123">
        <f>VLOOKUP(D392,年份汇总!$D$4:$I$9,6,0)</f>
        <v>0.82351077700778108</v>
      </c>
      <c r="G392">
        <f>VLOOKUP(A392,[1]Sheet1!$A$1:$F$2193,6)</f>
        <v>0.76153550204411502</v>
      </c>
      <c r="H392">
        <f>'C-MDP in China'!C393</f>
        <v>11755054.532208731</v>
      </c>
      <c r="I392">
        <f>'C-MDP in China'!D393</f>
        <v>24.069842789999999</v>
      </c>
      <c r="J392">
        <f>'C-MDP in China'!E393</f>
        <v>24069842.789999999</v>
      </c>
      <c r="K392">
        <v>1.2</v>
      </c>
      <c r="L392">
        <v>7.3</v>
      </c>
      <c r="M392">
        <f t="shared" si="14"/>
        <v>0.16438356164383561</v>
      </c>
      <c r="N392">
        <f>'C-MDP in China'!F393</f>
        <v>1851526.3684615383</v>
      </c>
      <c r="O392">
        <f>'C-MDP in China'!G393</f>
        <v>57767622.696000002</v>
      </c>
      <c r="P392">
        <f>'C-MDP in China'!H393</f>
        <v>7336488.0823920006</v>
      </c>
      <c r="Q392">
        <f>'C-MDP in China'!I393</f>
        <v>6331744.0733580003</v>
      </c>
      <c r="R392">
        <f>'C-MDP in China'!J393</f>
        <v>3466057.3617600002</v>
      </c>
      <c r="S392">
        <f>'C-MDP in China'!K393</f>
        <v>3466057.3617600002</v>
      </c>
      <c r="T392">
        <f>'C-MDP in China'!L393</f>
        <v>2475755.2584000002</v>
      </c>
      <c r="U392">
        <f>'C-MDP in China'!M393</f>
        <v>1733028.6808800001</v>
      </c>
      <c r="V392">
        <f>'C-MDP in China'!N393</f>
        <v>2786589.4568261327</v>
      </c>
      <c r="W392">
        <f>'C-MDP in China'!P393</f>
        <v>4519618.1377061326</v>
      </c>
      <c r="X392">
        <f>'C-MDP in China'!Q393</f>
        <v>7235436.3945025988</v>
      </c>
      <c r="Y392">
        <f>'C-MDP in China'!S393</f>
        <v>0.61551704202456703</v>
      </c>
      <c r="Z392">
        <f>'C-MDP in China'!T393</f>
        <v>41072779.736855999</v>
      </c>
      <c r="AA392">
        <f>'C-MDP in China'!U393</f>
        <v>12808615.308154862</v>
      </c>
      <c r="AB392">
        <f>'C-MDP in China'!V393</f>
        <v>3.2066526122231331</v>
      </c>
    </row>
    <row r="393" spans="1:28">
      <c r="A393" s="15">
        <v>43169</v>
      </c>
      <c r="B393">
        <v>24.918422580000001</v>
      </c>
      <c r="C393" s="153">
        <f t="shared" si="12"/>
        <v>20.682290741399999</v>
      </c>
      <c r="D393" s="123">
        <f>年份汇总!$D$6</f>
        <v>0.83</v>
      </c>
      <c r="E393" s="144">
        <f t="shared" si="13"/>
        <v>20.520589540664037</v>
      </c>
      <c r="F393" s="123">
        <f>VLOOKUP(D393,年份汇总!$D$4:$I$9,6,0)</f>
        <v>0.82351077700778108</v>
      </c>
      <c r="G393">
        <f>VLOOKUP(A393,[1]Sheet1!$A$1:$F$2193,6)</f>
        <v>0.67751004319101904</v>
      </c>
      <c r="H393">
        <f>'C-MDP in China'!C394</f>
        <v>10826735.423419788</v>
      </c>
      <c r="I393">
        <f>'C-MDP in China'!D394</f>
        <v>24.918422580000001</v>
      </c>
      <c r="J393">
        <f>'C-MDP in China'!E394</f>
        <v>24918422.580000002</v>
      </c>
      <c r="K393">
        <v>1.2</v>
      </c>
      <c r="L393">
        <v>7.3</v>
      </c>
      <c r="M393">
        <f t="shared" si="14"/>
        <v>0.16438356164383561</v>
      </c>
      <c r="N393">
        <f>'C-MDP in China'!F394</f>
        <v>1916801.7369230771</v>
      </c>
      <c r="O393">
        <f>'C-MDP in China'!G394</f>
        <v>59804214.192000009</v>
      </c>
      <c r="P393">
        <f>'C-MDP in China'!H394</f>
        <v>7595135.2023840016</v>
      </c>
      <c r="Q393">
        <f>'C-MDP in China'!I394</f>
        <v>6554969.0484017152</v>
      </c>
      <c r="R393">
        <f>'C-MDP in China'!J394</f>
        <v>3588252.8515200005</v>
      </c>
      <c r="S393">
        <f>'C-MDP in China'!K394</f>
        <v>3588252.8515200005</v>
      </c>
      <c r="T393">
        <f>'C-MDP in China'!L394</f>
        <v>2563037.7510857149</v>
      </c>
      <c r="U393">
        <f>'C-MDP in China'!M394</f>
        <v>1794126.4257600002</v>
      </c>
      <c r="V393">
        <f>'C-MDP in China'!N394</f>
        <v>2884830.3766659647</v>
      </c>
      <c r="W393">
        <f>'C-MDP in China'!P394</f>
        <v>4678956.8024259647</v>
      </c>
      <c r="X393">
        <f>'C-MDP in China'!Q394</f>
        <v>6147778.6209938237</v>
      </c>
      <c r="Y393">
        <f>'C-MDP in China'!S394</f>
        <v>0.56783308915957187</v>
      </c>
      <c r="Z393">
        <f>'C-MDP in China'!T394</f>
        <v>42520796.290512003</v>
      </c>
      <c r="AA393">
        <f>'C-MDP in China'!U394</f>
        <v>11917439.374325752</v>
      </c>
      <c r="AB393">
        <f>'C-MDP in China'!V394</f>
        <v>3.5679473547074525</v>
      </c>
    </row>
    <row r="394" spans="1:28">
      <c r="A394" s="15">
        <v>43172</v>
      </c>
      <c r="B394">
        <v>24.840322329999999</v>
      </c>
      <c r="C394" s="153">
        <f t="shared" si="12"/>
        <v>20.617467533899998</v>
      </c>
      <c r="D394" s="123">
        <f>年份汇总!$D$6</f>
        <v>0.83</v>
      </c>
      <c r="E394" s="144">
        <f t="shared" si="13"/>
        <v>20.456273143102035</v>
      </c>
      <c r="F394" s="123">
        <f>VLOOKUP(D394,年份汇总!$D$4:$I$9,6,0)</f>
        <v>0.82351077700778108</v>
      </c>
      <c r="G394">
        <f>VLOOKUP(A394,[1]Sheet1!$A$1:$F$2193,6)</f>
        <v>0.70263965944450002</v>
      </c>
      <c r="H394">
        <f>'C-MDP in China'!C395</f>
        <v>11193119.132672573</v>
      </c>
      <c r="I394">
        <f>'C-MDP in China'!D395</f>
        <v>24.840322329999999</v>
      </c>
      <c r="J394">
        <f>'C-MDP in China'!E395</f>
        <v>24840322.329999998</v>
      </c>
      <c r="K394">
        <v>1.2</v>
      </c>
      <c r="L394">
        <v>7.3</v>
      </c>
      <c r="M394">
        <f t="shared" si="14"/>
        <v>0.16438356164383561</v>
      </c>
      <c r="N394">
        <f>'C-MDP in China'!F395</f>
        <v>1910794.0253846152</v>
      </c>
      <c r="O394">
        <f>'C-MDP in China'!G395</f>
        <v>59616773.592</v>
      </c>
      <c r="P394">
        <f>'C-MDP in China'!H395</f>
        <v>7571330.2461839998</v>
      </c>
      <c r="Q394">
        <f>'C-MDP in China'!I395</f>
        <v>6534424.2197802858</v>
      </c>
      <c r="R394">
        <f>'C-MDP in China'!J395</f>
        <v>3577006.4155199998</v>
      </c>
      <c r="S394">
        <f>'C-MDP in China'!K395</f>
        <v>3577006.4155199998</v>
      </c>
      <c r="T394">
        <f>'C-MDP in China'!L395</f>
        <v>2555004.5825142856</v>
      </c>
      <c r="U394">
        <f>'C-MDP in China'!M395</f>
        <v>1788503.2077599999</v>
      </c>
      <c r="V394">
        <f>'C-MDP in China'!N395</f>
        <v>2875788.6336382157</v>
      </c>
      <c r="W394">
        <f>'C-MDP in China'!P395</f>
        <v>4664291.8413982159</v>
      </c>
      <c r="X394">
        <f>'C-MDP in China'!Q395</f>
        <v>6528827.2912743567</v>
      </c>
      <c r="Y394">
        <f>'C-MDP in China'!S395</f>
        <v>0.58328935964031625</v>
      </c>
      <c r="Z394">
        <f>'C-MDP in China'!T395</f>
        <v>42387526.023911998</v>
      </c>
      <c r="AA394">
        <f>'C-MDP in China'!U395</f>
        <v>12280404.558550788</v>
      </c>
      <c r="AB394">
        <f>'C-MDP in China'!V395</f>
        <v>3.4516392209894877</v>
      </c>
    </row>
    <row r="395" spans="1:28">
      <c r="A395" s="15">
        <v>43175</v>
      </c>
      <c r="B395">
        <v>24.863690460000001</v>
      </c>
      <c r="C395" s="153">
        <f t="shared" si="12"/>
        <v>20.636863081800001</v>
      </c>
      <c r="D395" s="123">
        <f>年份汇总!$D$6</f>
        <v>0.83</v>
      </c>
      <c r="E395" s="144">
        <f t="shared" si="13"/>
        <v>20.475517049995556</v>
      </c>
      <c r="F395" s="123">
        <f>VLOOKUP(D395,年份汇总!$D$4:$I$9,6,0)</f>
        <v>0.82351077700778108</v>
      </c>
      <c r="G395">
        <f>VLOOKUP(A395,[1]Sheet1!$A$1:$F$2193,6)</f>
        <v>0.63718879637286596</v>
      </c>
      <c r="H395">
        <f>'C-MDP in China'!C396</f>
        <v>10160029.322957616</v>
      </c>
      <c r="I395">
        <f>'C-MDP in China'!D396</f>
        <v>24.863690460000001</v>
      </c>
      <c r="J395">
        <f>'C-MDP in China'!E396</f>
        <v>24863690.460000001</v>
      </c>
      <c r="K395">
        <v>1.2</v>
      </c>
      <c r="L395">
        <v>7.3</v>
      </c>
      <c r="M395">
        <f t="shared" si="14"/>
        <v>0.16438356164383561</v>
      </c>
      <c r="N395">
        <f>'C-MDP in China'!F396</f>
        <v>1912591.5738461539</v>
      </c>
      <c r="O395">
        <f>'C-MDP in China'!G396</f>
        <v>59672857.104000002</v>
      </c>
      <c r="P395">
        <f>'C-MDP in China'!H396</f>
        <v>7578452.8522080006</v>
      </c>
      <c r="Q395">
        <f>'C-MDP in China'!I396</f>
        <v>6540571.373292</v>
      </c>
      <c r="R395">
        <f>'C-MDP in China'!J396</f>
        <v>3580371.4262399999</v>
      </c>
      <c r="S395">
        <f>'C-MDP in China'!K396</f>
        <v>3580371.4262399999</v>
      </c>
      <c r="T395">
        <f>'C-MDP in China'!L396</f>
        <v>2557408.1616000002</v>
      </c>
      <c r="U395">
        <f>'C-MDP in China'!M396</f>
        <v>1790185.71312</v>
      </c>
      <c r="V395">
        <f>'C-MDP in China'!N396</f>
        <v>2878493.9851127509</v>
      </c>
      <c r="W395">
        <f>'C-MDP in China'!P396</f>
        <v>4668679.6982327513</v>
      </c>
      <c r="X395">
        <f>'C-MDP in China'!Q396</f>
        <v>5491349.624724865</v>
      </c>
      <c r="Y395">
        <f>'C-MDP in China'!S396</f>
        <v>0.54048560788270594</v>
      </c>
      <c r="Z395">
        <f>'C-MDP in China'!T396</f>
        <v>42427401.400944002</v>
      </c>
      <c r="AA395">
        <f>'C-MDP in China'!U396</f>
        <v>11248337.594950367</v>
      </c>
      <c r="AB395">
        <f>'C-MDP in China'!V396</f>
        <v>3.7718819374687529</v>
      </c>
    </row>
    <row r="396" spans="1:28">
      <c r="A396" s="15">
        <v>43178</v>
      </c>
      <c r="B396">
        <v>24.887058589999999</v>
      </c>
      <c r="C396" s="153">
        <f t="shared" si="12"/>
        <v>20.656258629699998</v>
      </c>
      <c r="D396" s="123">
        <f>年份汇总!$D$6</f>
        <v>0.83</v>
      </c>
      <c r="E396" s="144">
        <f t="shared" si="13"/>
        <v>20.494760956889071</v>
      </c>
      <c r="F396" s="123">
        <f>VLOOKUP(D396,年份汇总!$D$4:$I$9,6,0)</f>
        <v>0.82351077700778108</v>
      </c>
      <c r="G396">
        <f>VLOOKUP(A396,[1]Sheet1!$A$1:$F$2193,6)</f>
        <v>0.62677591579662395</v>
      </c>
      <c r="H396">
        <f>'C-MDP in China'!C397</f>
        <v>10003387.912729153</v>
      </c>
      <c r="I396">
        <f>'C-MDP in China'!D397</f>
        <v>24.887058589999999</v>
      </c>
      <c r="J396">
        <f>'C-MDP in China'!E397</f>
        <v>24887058.59</v>
      </c>
      <c r="K396">
        <v>1.2</v>
      </c>
      <c r="L396">
        <v>7.3</v>
      </c>
      <c r="M396">
        <f t="shared" si="14"/>
        <v>0.16438356164383561</v>
      </c>
      <c r="N396">
        <f>'C-MDP in China'!F397</f>
        <v>1914389.1223076922</v>
      </c>
      <c r="O396">
        <f>'C-MDP in China'!G397</f>
        <v>59728940.615999997</v>
      </c>
      <c r="P396">
        <f>'C-MDP in China'!H397</f>
        <v>7585575.4582319995</v>
      </c>
      <c r="Q396">
        <f>'C-MDP in China'!I397</f>
        <v>6546718.5268037142</v>
      </c>
      <c r="R396">
        <f>'C-MDP in China'!J397</f>
        <v>3583736.4369599996</v>
      </c>
      <c r="S396">
        <f>'C-MDP in China'!K397</f>
        <v>3583736.4369599996</v>
      </c>
      <c r="T396">
        <f>'C-MDP in China'!L397</f>
        <v>2559811.7406857139</v>
      </c>
      <c r="U396">
        <f>'C-MDP in China'!M397</f>
        <v>1791868.2184799998</v>
      </c>
      <c r="V396">
        <f>'C-MDP in China'!N397</f>
        <v>2881199.3365872847</v>
      </c>
      <c r="W396">
        <f>'C-MDP in China'!P397</f>
        <v>4673067.555067284</v>
      </c>
      <c r="X396">
        <f>'C-MDP in China'!Q397</f>
        <v>5330320.3576618694</v>
      </c>
      <c r="Y396">
        <f>'C-MDP in China'!S397</f>
        <v>0.53285151032472922</v>
      </c>
      <c r="Z396">
        <f>'C-MDP in China'!T397</f>
        <v>42467276.777975999</v>
      </c>
      <c r="AA396">
        <f>'C-MDP in China'!U397</f>
        <v>11092719.030836439</v>
      </c>
      <c r="AB396">
        <f>'C-MDP in China'!V397</f>
        <v>3.8283919983839869</v>
      </c>
    </row>
    <row r="397" spans="1:28">
      <c r="A397" s="15">
        <v>43181</v>
      </c>
      <c r="B397">
        <v>24.504394820000002</v>
      </c>
      <c r="C397" s="153">
        <f t="shared" si="12"/>
        <v>20.338647700599999</v>
      </c>
      <c r="D397" s="123">
        <f>年份汇总!$D$6</f>
        <v>0.83</v>
      </c>
      <c r="E397" s="144">
        <f t="shared" si="13"/>
        <v>20.179633218323648</v>
      </c>
      <c r="F397" s="123">
        <f>VLOOKUP(D397,年份汇总!$D$4:$I$9,6,0)</f>
        <v>0.82351077700778108</v>
      </c>
      <c r="G397">
        <f>VLOOKUP(A397,[1]Sheet1!$A$1:$F$2193,6)</f>
        <v>0.63387980948750799</v>
      </c>
      <c r="H397">
        <f>'C-MDP in China'!C398</f>
        <v>9961211.0103254393</v>
      </c>
      <c r="I397">
        <f>'C-MDP in China'!D398</f>
        <v>24.504394820000002</v>
      </c>
      <c r="J397">
        <f>'C-MDP in China'!E398</f>
        <v>24504394.82</v>
      </c>
      <c r="K397">
        <v>1.2</v>
      </c>
      <c r="L397">
        <v>7.3</v>
      </c>
      <c r="M397">
        <f t="shared" si="14"/>
        <v>0.16438356164383561</v>
      </c>
      <c r="N397">
        <f>'C-MDP in China'!F398</f>
        <v>1884953.4476923076</v>
      </c>
      <c r="O397">
        <f>'C-MDP in China'!G398</f>
        <v>58810547.567999996</v>
      </c>
      <c r="P397">
        <f>'C-MDP in China'!H398</f>
        <v>7468939.5411359994</v>
      </c>
      <c r="Q397">
        <f>'C-MDP in China'!I398</f>
        <v>6446056.0887925709</v>
      </c>
      <c r="R397">
        <f>'C-MDP in China'!J398</f>
        <v>3528632.8540799995</v>
      </c>
      <c r="S397">
        <f>'C-MDP in China'!K398</f>
        <v>3528632.8540799995</v>
      </c>
      <c r="T397">
        <f>'C-MDP in China'!L398</f>
        <v>2520452.0386285712</v>
      </c>
      <c r="U397">
        <f>'C-MDP in China'!M398</f>
        <v>1764316.4270399997</v>
      </c>
      <c r="V397">
        <f>'C-MDP in China'!N398</f>
        <v>2836897.9742437652</v>
      </c>
      <c r="W397">
        <f>'C-MDP in China'!P398</f>
        <v>4601214.4012837652</v>
      </c>
      <c r="X397">
        <f>'C-MDP in China'!Q398</f>
        <v>5359996.6090416741</v>
      </c>
      <c r="Y397">
        <f>'C-MDP in China'!S398</f>
        <v>0.53808684541324248</v>
      </c>
      <c r="Z397">
        <f>'C-MDP in China'!T398</f>
        <v>41814299.320847996</v>
      </c>
      <c r="AA397">
        <f>'C-MDP in China'!U398</f>
        <v>11033792.557529205</v>
      </c>
      <c r="AB397">
        <f>'C-MDP in China'!V398</f>
        <v>3.7896579170608824</v>
      </c>
    </row>
    <row r="398" spans="1:28">
      <c r="A398" s="15">
        <v>43184</v>
      </c>
      <c r="B398">
        <v>24.653093040000002</v>
      </c>
      <c r="C398" s="153">
        <f t="shared" si="12"/>
        <v>20.462067223200002</v>
      </c>
      <c r="D398" s="123">
        <f>年份汇总!$D$6</f>
        <v>0.83</v>
      </c>
      <c r="E398" s="144">
        <f t="shared" si="13"/>
        <v>20.302087805015521</v>
      </c>
      <c r="F398" s="123">
        <f>VLOOKUP(D398,年份汇总!$D$4:$I$9,6,0)</f>
        <v>0.82351077700778108</v>
      </c>
      <c r="G398">
        <f>VLOOKUP(A398,[1]Sheet1!$A$1:$F$2193,6)</f>
        <v>0.61698137335040104</v>
      </c>
      <c r="H398">
        <f>'C-MDP in China'!C399</f>
        <v>9754493.1377003267</v>
      </c>
      <c r="I398">
        <f>'C-MDP in China'!D399</f>
        <v>24.653093040000002</v>
      </c>
      <c r="J398">
        <f>'C-MDP in China'!E399</f>
        <v>24653093.040000003</v>
      </c>
      <c r="K398">
        <v>1.2</v>
      </c>
      <c r="L398">
        <v>7.3</v>
      </c>
      <c r="M398">
        <f t="shared" si="14"/>
        <v>0.16438356164383561</v>
      </c>
      <c r="N398">
        <f>'C-MDP in China'!F399</f>
        <v>1896391.7723076926</v>
      </c>
      <c r="O398">
        <f>'C-MDP in China'!G399</f>
        <v>59167423.296000011</v>
      </c>
      <c r="P398">
        <f>'C-MDP in China'!H399</f>
        <v>7514262.7585920012</v>
      </c>
      <c r="Q398">
        <f>'C-MDP in China'!I399</f>
        <v>6485172.2176937154</v>
      </c>
      <c r="R398">
        <f>'C-MDP in China'!J399</f>
        <v>3550045.3977600005</v>
      </c>
      <c r="S398">
        <f>'C-MDP in China'!K399</f>
        <v>3550045.3977600005</v>
      </c>
      <c r="T398">
        <f>'C-MDP in China'!L399</f>
        <v>2535746.7126857149</v>
      </c>
      <c r="U398">
        <f>'C-MDP in China'!M399</f>
        <v>1775022.6988800003</v>
      </c>
      <c r="V398">
        <f>'C-MDP in China'!N399</f>
        <v>2854112.9139388832</v>
      </c>
      <c r="W398">
        <f>'C-MDP in China'!P399</f>
        <v>4629135.6128188837</v>
      </c>
      <c r="X398">
        <f>'C-MDP in China'!Q399</f>
        <v>5125357.524881443</v>
      </c>
      <c r="Y398">
        <f>'C-MDP in China'!S399</f>
        <v>0.52543555595650082</v>
      </c>
      <c r="Z398">
        <f>'C-MDP in China'!T399</f>
        <v>42068037.963456005</v>
      </c>
      <c r="AA398">
        <f>'C-MDP in China'!U399</f>
        <v>10833583.35275921</v>
      </c>
      <c r="AB398">
        <f>'C-MDP in China'!V399</f>
        <v>3.8831138870355093</v>
      </c>
    </row>
    <row r="399" spans="1:28">
      <c r="A399" s="15">
        <v>43187</v>
      </c>
      <c r="B399">
        <v>24.49077432</v>
      </c>
      <c r="C399" s="153">
        <f t="shared" si="12"/>
        <v>20.327342685599998</v>
      </c>
      <c r="D399" s="123">
        <f>年份汇总!$D$6</f>
        <v>0.83</v>
      </c>
      <c r="E399" s="144">
        <f t="shared" si="13"/>
        <v>20.168416589785412</v>
      </c>
      <c r="F399" s="123">
        <f>VLOOKUP(D399,年份汇总!$D$4:$I$9,6,0)</f>
        <v>0.82351077700778108</v>
      </c>
      <c r="G399">
        <f>VLOOKUP(A399,[1]Sheet1!$A$1:$F$2193,6)</f>
        <v>0.57767103134595099</v>
      </c>
      <c r="H399">
        <f>'C-MDP in China'!C400</f>
        <v>9072862.8444508761</v>
      </c>
      <c r="I399">
        <f>'C-MDP in China'!D400</f>
        <v>24.49077432</v>
      </c>
      <c r="J399">
        <f>'C-MDP in China'!E400</f>
        <v>24490774.32</v>
      </c>
      <c r="K399">
        <v>1.2</v>
      </c>
      <c r="L399">
        <v>7.3</v>
      </c>
      <c r="M399">
        <f t="shared" si="14"/>
        <v>0.16438356164383561</v>
      </c>
      <c r="N399">
        <f>'C-MDP in China'!F400</f>
        <v>1883905.7169230769</v>
      </c>
      <c r="O399">
        <f>'C-MDP in China'!G400</f>
        <v>58777858.368000001</v>
      </c>
      <c r="P399">
        <f>'C-MDP in China'!H400</f>
        <v>7464788.0127360001</v>
      </c>
      <c r="Q399">
        <f>'C-MDP in China'!I400</f>
        <v>6442473.1189782862</v>
      </c>
      <c r="R399">
        <f>'C-MDP in China'!J400</f>
        <v>3526671.50208</v>
      </c>
      <c r="S399">
        <f>'C-MDP in China'!K400</f>
        <v>3526671.50208</v>
      </c>
      <c r="T399">
        <f>'C-MDP in China'!L400</f>
        <v>2519051.0729142856</v>
      </c>
      <c r="U399">
        <f>'C-MDP in China'!M400</f>
        <v>1763335.75104</v>
      </c>
      <c r="V399">
        <f>'C-MDP in China'!N400</f>
        <v>2835321.1155152791</v>
      </c>
      <c r="W399">
        <f>'C-MDP in China'!P400</f>
        <v>4598656.8665552791</v>
      </c>
      <c r="X399">
        <f>'C-MDP in China'!Q400</f>
        <v>4474205.977895597</v>
      </c>
      <c r="Y399">
        <f>'C-MDP in China'!S400</f>
        <v>0.49314158657563095</v>
      </c>
      <c r="Z399">
        <f>'C-MDP in China'!T400</f>
        <v>41791057.299648002</v>
      </c>
      <c r="AA399">
        <f>'C-MDP in China'!U400</f>
        <v>10144848.208926154</v>
      </c>
      <c r="AB399">
        <f>'C-MDP in China'!V400</f>
        <v>4.1194364310820619</v>
      </c>
    </row>
    <row r="400" spans="1:28">
      <c r="A400" s="15">
        <v>43190</v>
      </c>
      <c r="B400">
        <v>24.908789540000001</v>
      </c>
      <c r="C400" s="153">
        <f t="shared" si="12"/>
        <v>20.674295318199999</v>
      </c>
      <c r="D400" s="123">
        <f>年份汇总!$D$6</f>
        <v>0.83</v>
      </c>
      <c r="E400" s="144">
        <f t="shared" si="13"/>
        <v>20.512656628408692</v>
      </c>
      <c r="F400" s="123">
        <f>VLOOKUP(D400,年份汇总!$D$4:$I$9,6,0)</f>
        <v>0.82351077700778108</v>
      </c>
      <c r="G400">
        <f>VLOOKUP(A400,[1]Sheet1!$A$1:$F$2193,6)</f>
        <v>0.50643238366579901</v>
      </c>
      <c r="H400">
        <f>'C-MDP in China'!C401</f>
        <v>8089754.3059812933</v>
      </c>
      <c r="I400">
        <f>'C-MDP in China'!D401</f>
        <v>24.908789540000001</v>
      </c>
      <c r="J400">
        <f>'C-MDP in China'!E401</f>
        <v>24908789.539999999</v>
      </c>
      <c r="K400">
        <v>1.2</v>
      </c>
      <c r="L400">
        <v>7.3</v>
      </c>
      <c r="M400">
        <f t="shared" si="14"/>
        <v>0.16438356164383561</v>
      </c>
      <c r="N400">
        <f>'C-MDP in China'!F401</f>
        <v>1916060.7338461538</v>
      </c>
      <c r="O400">
        <f>'C-MDP in China'!G401</f>
        <v>59781094.895999998</v>
      </c>
      <c r="P400">
        <f>'C-MDP in China'!H401</f>
        <v>7592199.0517919995</v>
      </c>
      <c r="Q400">
        <f>'C-MDP in China'!I401</f>
        <v>6552435.0084222853</v>
      </c>
      <c r="R400">
        <f>'C-MDP in China'!J401</f>
        <v>3586865.6937599997</v>
      </c>
      <c r="S400">
        <f>'C-MDP in China'!K401</f>
        <v>3586865.6937599997</v>
      </c>
      <c r="T400">
        <f>'C-MDP in China'!L401</f>
        <v>2562046.9241142855</v>
      </c>
      <c r="U400">
        <f>'C-MDP in China'!M401</f>
        <v>1793432.8468799999</v>
      </c>
      <c r="V400">
        <f>'C-MDP in China'!N401</f>
        <v>2883715.1501173163</v>
      </c>
      <c r="W400">
        <f>'C-MDP in China'!P401</f>
        <v>4677147.9969973164</v>
      </c>
      <c r="X400">
        <f>'C-MDP in China'!Q401</f>
        <v>3412606.308983977</v>
      </c>
      <c r="Y400">
        <f>'C-MDP in China'!S401</f>
        <v>0.42184301029523358</v>
      </c>
      <c r="Z400">
        <f>'C-MDP in China'!T401</f>
        <v>42504358.471055999</v>
      </c>
      <c r="AA400">
        <f>'C-MDP in China'!U401</f>
        <v>9180036.6092186086</v>
      </c>
      <c r="AB400">
        <f>'C-MDP in China'!V401</f>
        <v>4.6300859441424285</v>
      </c>
    </row>
    <row r="401" spans="1:28">
      <c r="A401" s="15">
        <v>43193</v>
      </c>
      <c r="B401">
        <v>25.653102319999999</v>
      </c>
      <c r="C401" s="153">
        <f t="shared" si="12"/>
        <v>21.292074925599998</v>
      </c>
      <c r="D401" s="123">
        <f>年份汇总!$D$6</f>
        <v>0.83</v>
      </c>
      <c r="E401" s="144">
        <f t="shared" si="13"/>
        <v>21.12560622420331</v>
      </c>
      <c r="F401" s="123">
        <f>VLOOKUP(D401,年份汇总!$D$4:$I$9,6,0)</f>
        <v>0.82351077700778108</v>
      </c>
      <c r="G401">
        <f>VLOOKUP(A401,[1]Sheet1!$A$1:$F$2193,6)</f>
        <v>0.53399584924342103</v>
      </c>
      <c r="H401">
        <f>'C-MDP in China'!C402</f>
        <v>8769875.8318537548</v>
      </c>
      <c r="I401">
        <f>'C-MDP in China'!D402</f>
        <v>25.653102319999999</v>
      </c>
      <c r="J401">
        <f>'C-MDP in China'!E402</f>
        <v>25653102.32</v>
      </c>
      <c r="K401">
        <v>1.2</v>
      </c>
      <c r="L401">
        <v>7.3</v>
      </c>
      <c r="M401">
        <f t="shared" si="14"/>
        <v>0.16438356164383561</v>
      </c>
      <c r="N401">
        <f>'C-MDP in China'!F402</f>
        <v>1973315.5630769231</v>
      </c>
      <c r="O401">
        <f>'C-MDP in China'!G402</f>
        <v>61567445.568000004</v>
      </c>
      <c r="P401">
        <f>'C-MDP in China'!H402</f>
        <v>7819065.5871360004</v>
      </c>
      <c r="Q401">
        <f>'C-MDP in China'!I402</f>
        <v>6748231.8017211435</v>
      </c>
      <c r="R401">
        <f>'C-MDP in China'!J402</f>
        <v>3694046.7340800003</v>
      </c>
      <c r="S401">
        <f>'C-MDP in China'!K402</f>
        <v>3694046.7340800003</v>
      </c>
      <c r="T401">
        <f>'C-MDP in China'!L402</f>
        <v>2638604.8100571432</v>
      </c>
      <c r="U401">
        <f>'C-MDP in China'!M402</f>
        <v>1847023.3670400002</v>
      </c>
      <c r="V401">
        <f>'C-MDP in China'!N402</f>
        <v>2969884.975297506</v>
      </c>
      <c r="W401">
        <f>'C-MDP in China'!P402</f>
        <v>4816908.3423375059</v>
      </c>
      <c r="X401">
        <f>'C-MDP in China'!Q402</f>
        <v>3952967.4895162489</v>
      </c>
      <c r="Y401">
        <f>'C-MDP in China'!S402</f>
        <v>0.45074383780422128</v>
      </c>
      <c r="Z401">
        <f>'C-MDP in China'!T402</f>
        <v>43774453.798848003</v>
      </c>
      <c r="AA401">
        <f>'C-MDP in China'!U402</f>
        <v>9892737.4401112609</v>
      </c>
      <c r="AB401">
        <f>'C-MDP in China'!V402</f>
        <v>4.4249080766420992</v>
      </c>
    </row>
    <row r="402" spans="1:28">
      <c r="A402" s="15">
        <v>43196</v>
      </c>
      <c r="B402">
        <v>26.526747480000001</v>
      </c>
      <c r="C402" s="153">
        <f t="shared" si="12"/>
        <v>22.017200408400001</v>
      </c>
      <c r="D402" s="123">
        <f>年份汇总!$D$6</f>
        <v>0.83</v>
      </c>
      <c r="E402" s="144">
        <f t="shared" si="13"/>
        <v>21.845062428744001</v>
      </c>
      <c r="F402" s="123">
        <f>VLOOKUP(D402,年份汇总!$D$4:$I$9,6,0)</f>
        <v>0.82351077700778108</v>
      </c>
      <c r="G402">
        <f>VLOOKUP(A402,[1]Sheet1!$A$1:$F$2193,6)</f>
        <v>0.47528367127779803</v>
      </c>
      <c r="H402">
        <f>'C-MDP in China'!C403</f>
        <v>8071468.7007720973</v>
      </c>
      <c r="I402">
        <f>'C-MDP in China'!D403</f>
        <v>26.526747480000001</v>
      </c>
      <c r="J402">
        <f>'C-MDP in China'!E403</f>
        <v>26526747.48</v>
      </c>
      <c r="K402">
        <v>1.2</v>
      </c>
      <c r="L402">
        <v>7.3</v>
      </c>
      <c r="M402">
        <f t="shared" si="14"/>
        <v>0.16438356164383561</v>
      </c>
      <c r="N402">
        <f>'C-MDP in China'!F403</f>
        <v>2040519.036923077</v>
      </c>
      <c r="O402">
        <f>'C-MDP in China'!G403</f>
        <v>63664193.952000007</v>
      </c>
      <c r="P402">
        <f>'C-MDP in China'!H403</f>
        <v>8085352.6319040013</v>
      </c>
      <c r="Q402">
        <f>'C-MDP in China'!I403</f>
        <v>6978050.4013817152</v>
      </c>
      <c r="R402">
        <f>'C-MDP in China'!J403</f>
        <v>3819851.6371200001</v>
      </c>
      <c r="S402">
        <f>'C-MDP in China'!K403</f>
        <v>3819851.6371200001</v>
      </c>
      <c r="T402">
        <f>'C-MDP in China'!L403</f>
        <v>2728465.4550857148</v>
      </c>
      <c r="U402">
        <f>'C-MDP in China'!M403</f>
        <v>1909925.81856</v>
      </c>
      <c r="V402">
        <f>'C-MDP in China'!N403</f>
        <v>3071027.7377618547</v>
      </c>
      <c r="W402">
        <f>'C-MDP in China'!P403</f>
        <v>4980953.5563218547</v>
      </c>
      <c r="X402">
        <f>'C-MDP in China'!Q403</f>
        <v>3090515.1444502426</v>
      </c>
      <c r="Y402">
        <f>'C-MDP in China'!S403</f>
        <v>0.38289377795079738</v>
      </c>
      <c r="Z402">
        <f>'C-MDP in China'!T403</f>
        <v>45265241.899872005</v>
      </c>
      <c r="AA402">
        <f>'C-MDP in China'!U403</f>
        <v>9232570.619973952</v>
      </c>
      <c r="AB402">
        <f>'C-MDP in China'!V403</f>
        <v>4.9027777596354536</v>
      </c>
    </row>
    <row r="403" spans="1:28">
      <c r="A403" s="15">
        <v>43199</v>
      </c>
      <c r="B403">
        <v>27.476916429999999</v>
      </c>
      <c r="C403" s="153">
        <f t="shared" si="12"/>
        <v>22.805840636899998</v>
      </c>
      <c r="D403" s="123">
        <f>年份汇总!$D$6</f>
        <v>0.83</v>
      </c>
      <c r="E403" s="144">
        <f t="shared" si="13"/>
        <v>22.627536799047167</v>
      </c>
      <c r="F403" s="123">
        <f>VLOOKUP(D403,年份汇总!$D$4:$I$9,6,0)</f>
        <v>0.82351077700778108</v>
      </c>
      <c r="G403">
        <f>VLOOKUP(A403,[1]Sheet1!$A$1:$F$2193,6)</f>
        <v>0.484909921708225</v>
      </c>
      <c r="H403">
        <f>'C-MDP in China'!C404</f>
        <v>8529915.5785860065</v>
      </c>
      <c r="I403">
        <f>'C-MDP in China'!D404</f>
        <v>27.476916429999999</v>
      </c>
      <c r="J403">
        <f>'C-MDP in China'!E404</f>
        <v>27476916.43</v>
      </c>
      <c r="K403">
        <v>1.2</v>
      </c>
      <c r="L403">
        <v>7.3</v>
      </c>
      <c r="M403">
        <f t="shared" si="14"/>
        <v>0.16438356164383561</v>
      </c>
      <c r="N403">
        <f>'C-MDP in China'!F404</f>
        <v>2113608.9561538463</v>
      </c>
      <c r="O403">
        <f>'C-MDP in China'!G404</f>
        <v>65944599.432000004</v>
      </c>
      <c r="P403">
        <f>'C-MDP in China'!H404</f>
        <v>8374964.1278640004</v>
      </c>
      <c r="Q403">
        <f>'C-MDP in China'!I404</f>
        <v>7227999.1306002866</v>
      </c>
      <c r="R403">
        <f>'C-MDP in China'!J404</f>
        <v>3956675.9659199999</v>
      </c>
      <c r="S403">
        <f>'C-MDP in China'!K404</f>
        <v>3956675.9659199999</v>
      </c>
      <c r="T403">
        <f>'C-MDP in China'!L404</f>
        <v>2826197.1185142859</v>
      </c>
      <c r="U403">
        <f>'C-MDP in China'!M404</f>
        <v>1978337.9829599999</v>
      </c>
      <c r="V403">
        <f>'C-MDP in China'!N404</f>
        <v>3181029.73492378</v>
      </c>
      <c r="W403">
        <f>'C-MDP in China'!P404</f>
        <v>5159367.7178837797</v>
      </c>
      <c r="X403">
        <f>'C-MDP in China'!Q404</f>
        <v>3370547.8607022269</v>
      </c>
      <c r="Y403">
        <f>'C-MDP in China'!S404</f>
        <v>0.39514433989989833</v>
      </c>
      <c r="Z403">
        <f>'C-MDP in China'!T404</f>
        <v>46886610.196152002</v>
      </c>
      <c r="AA403">
        <f>'C-MDP in China'!U404</f>
        <v>9732607.3305497877</v>
      </c>
      <c r="AB403">
        <f>'C-MDP in China'!V404</f>
        <v>4.8174768182601087</v>
      </c>
    </row>
    <row r="404" spans="1:28">
      <c r="A404" s="15">
        <v>43202</v>
      </c>
      <c r="B404">
        <v>27.2525133</v>
      </c>
      <c r="C404" s="153">
        <f t="shared" si="12"/>
        <v>22.619586038999998</v>
      </c>
      <c r="D404" s="123">
        <f>年份汇总!$D$6</f>
        <v>0.83</v>
      </c>
      <c r="E404" s="144">
        <f t="shared" si="13"/>
        <v>22.442738403097888</v>
      </c>
      <c r="F404" s="123">
        <f>VLOOKUP(D404,年份汇总!$D$4:$I$9,6,0)</f>
        <v>0.82351077700778108</v>
      </c>
      <c r="G404">
        <f>VLOOKUP(A404,[1]Sheet1!$A$1:$F$2193,6)</f>
        <v>0.56501671161552902</v>
      </c>
      <c r="H404">
        <f>'C-MDP in China'!C405</f>
        <v>9857879.9118252657</v>
      </c>
      <c r="I404">
        <f>'C-MDP in China'!D405</f>
        <v>27.2525133</v>
      </c>
      <c r="J404">
        <f>'C-MDP in China'!E405</f>
        <v>27252513.300000001</v>
      </c>
      <c r="K404">
        <v>1.2</v>
      </c>
      <c r="L404">
        <v>7.3</v>
      </c>
      <c r="M404">
        <f t="shared" si="14"/>
        <v>0.16438356164383561</v>
      </c>
      <c r="N404">
        <f>'C-MDP in China'!F405</f>
        <v>2096347.1769230771</v>
      </c>
      <c r="O404">
        <f>'C-MDP in China'!G405</f>
        <v>65406031.920000002</v>
      </c>
      <c r="P404">
        <f>'C-MDP in China'!H405</f>
        <v>8306566.0538400002</v>
      </c>
      <c r="Q404">
        <f>'C-MDP in China'!I405</f>
        <v>7168968.2843742864</v>
      </c>
      <c r="R404">
        <f>'C-MDP in China'!J405</f>
        <v>3924361.9152000002</v>
      </c>
      <c r="S404">
        <f>'C-MDP in China'!K405</f>
        <v>3924361.9152000002</v>
      </c>
      <c r="T404">
        <f>'C-MDP in China'!L405</f>
        <v>2803115.6537142857</v>
      </c>
      <c r="U404">
        <f>'C-MDP in China'!M405</f>
        <v>1962180.9576000001</v>
      </c>
      <c r="V404">
        <f>'C-MDP in China'!N405</f>
        <v>3155050.3630769239</v>
      </c>
      <c r="W404">
        <f>'C-MDP in China'!P405</f>
        <v>5117231.3206769237</v>
      </c>
      <c r="X404">
        <f>'C-MDP in China'!Q405</f>
        <v>4740648.591148342</v>
      </c>
      <c r="Y404">
        <f>'C-MDP in China'!S405</f>
        <v>0.48089940570908951</v>
      </c>
      <c r="Z404">
        <f>'C-MDP in China'!T405</f>
        <v>46503688.695119999</v>
      </c>
      <c r="AA404">
        <f>'C-MDP in China'!U405</f>
        <v>11050749.31730219</v>
      </c>
      <c r="AB404">
        <f>'C-MDP in China'!V405</f>
        <v>4.2081932509598277</v>
      </c>
    </row>
    <row r="405" spans="1:28">
      <c r="A405" s="15">
        <v>43205</v>
      </c>
      <c r="B405">
        <v>28.224926849999999</v>
      </c>
      <c r="C405" s="153">
        <f t="shared" si="12"/>
        <v>23.426689285499997</v>
      </c>
      <c r="D405" s="123">
        <f>年份汇总!$D$6</f>
        <v>0.83</v>
      </c>
      <c r="E405" s="144">
        <f t="shared" si="13"/>
        <v>23.243531441231283</v>
      </c>
      <c r="F405" s="123">
        <f>VLOOKUP(D405,年份汇总!$D$4:$I$9,6,0)</f>
        <v>0.82351077700778108</v>
      </c>
      <c r="G405">
        <f>VLOOKUP(A405,[1]Sheet1!$A$1:$F$2193,6)</f>
        <v>0.54551730446702396</v>
      </c>
      <c r="H405">
        <f>'C-MDP in China'!C406</f>
        <v>9857278.4861569945</v>
      </c>
      <c r="I405">
        <f>'C-MDP in China'!D406</f>
        <v>28.224926849999999</v>
      </c>
      <c r="J405">
        <f>'C-MDP in China'!E406</f>
        <v>28224926.849999998</v>
      </c>
      <c r="K405">
        <v>1.2</v>
      </c>
      <c r="L405">
        <v>7.3</v>
      </c>
      <c r="M405">
        <f t="shared" si="14"/>
        <v>0.16438356164383561</v>
      </c>
      <c r="N405">
        <f>'C-MDP in China'!F406</f>
        <v>2171148.2192307692</v>
      </c>
      <c r="O405">
        <f>'C-MDP in China'!G406</f>
        <v>67739824.439999998</v>
      </c>
      <c r="P405">
        <f>'C-MDP in China'!H406</f>
        <v>8602957.703879999</v>
      </c>
      <c r="Q405">
        <f>'C-MDP in China'!I406</f>
        <v>7424768.614512857</v>
      </c>
      <c r="R405">
        <f>'C-MDP in China'!J406</f>
        <v>4064389.4663999998</v>
      </c>
      <c r="S405">
        <f>'C-MDP in China'!K406</f>
        <v>4064389.4663999998</v>
      </c>
      <c r="T405">
        <f>'C-MDP in China'!L406</f>
        <v>2903135.3331428571</v>
      </c>
      <c r="U405">
        <f>'C-MDP in China'!M406</f>
        <v>2032194.7331999999</v>
      </c>
      <c r="V405">
        <f>'C-MDP in China'!N406</f>
        <v>3267627.6395363542</v>
      </c>
      <c r="W405">
        <f>'C-MDP in China'!P406</f>
        <v>5299822.3727363544</v>
      </c>
      <c r="X405">
        <f>'C-MDP in China'!Q406</f>
        <v>4557456.1134206401</v>
      </c>
      <c r="Y405">
        <f>'C-MDP in China'!S406</f>
        <v>0.46234425859235634</v>
      </c>
      <c r="Z405">
        <f>'C-MDP in China'!T406</f>
        <v>48163015.176839992</v>
      </c>
      <c r="AA405">
        <f>'C-MDP in China'!U406</f>
        <v>11092711.392493349</v>
      </c>
      <c r="AB405">
        <f>'C-MDP in China'!V406</f>
        <v>4.3418613784031947</v>
      </c>
    </row>
    <row r="406" spans="1:28">
      <c r="A406" s="15">
        <v>43208</v>
      </c>
      <c r="B406">
        <v>28.081059669999998</v>
      </c>
      <c r="C406" s="153">
        <f t="shared" si="12"/>
        <v>23.307279526099997</v>
      </c>
      <c r="D406" s="123">
        <f>年份汇总!$D$6</f>
        <v>0.83</v>
      </c>
      <c r="E406" s="144">
        <f t="shared" si="13"/>
        <v>23.125055268043564</v>
      </c>
      <c r="F406" s="123">
        <f>VLOOKUP(D406,年份汇总!$D$4:$I$9,6,0)</f>
        <v>0.82351077700778108</v>
      </c>
      <c r="G406">
        <f>VLOOKUP(A406,[1]Sheet1!$A$1:$F$2193,6)</f>
        <v>0.534665393257166</v>
      </c>
      <c r="H406">
        <f>'C-MDP in China'!C407</f>
        <v>9611944.1135469452</v>
      </c>
      <c r="I406">
        <f>'C-MDP in China'!D407</f>
        <v>28.081059669999998</v>
      </c>
      <c r="J406">
        <f>'C-MDP in China'!E407</f>
        <v>28081059.669999998</v>
      </c>
      <c r="K406">
        <v>1.2</v>
      </c>
      <c r="L406">
        <v>7.3</v>
      </c>
      <c r="M406">
        <f t="shared" si="14"/>
        <v>0.16438356164383561</v>
      </c>
      <c r="N406">
        <f>'C-MDP in China'!F407</f>
        <v>2160081.5130769229</v>
      </c>
      <c r="O406">
        <f>'C-MDP in China'!G407</f>
        <v>67394543.207999989</v>
      </c>
      <c r="P406">
        <f>'C-MDP in China'!H407</f>
        <v>8559106.9874159992</v>
      </c>
      <c r="Q406">
        <f>'C-MDP in China'!I407</f>
        <v>7386923.325191142</v>
      </c>
      <c r="R406">
        <f>'C-MDP in China'!J407</f>
        <v>4043672.5924799992</v>
      </c>
      <c r="S406">
        <f>'C-MDP in China'!K407</f>
        <v>4043672.5924799992</v>
      </c>
      <c r="T406">
        <f>'C-MDP in China'!L407</f>
        <v>2888337.5660571423</v>
      </c>
      <c r="U406">
        <f>'C-MDP in China'!M407</f>
        <v>2021836.2962399996</v>
      </c>
      <c r="V406">
        <f>'C-MDP in China'!N407</f>
        <v>3250971.9941102914</v>
      </c>
      <c r="W406">
        <f>'C-MDP in China'!P407</f>
        <v>5272808.2903502909</v>
      </c>
      <c r="X406">
        <f>'C-MDP in China'!Q407</f>
        <v>4339135.8231966542</v>
      </c>
      <c r="Y406">
        <f>'C-MDP in China'!S407</f>
        <v>0.45143165336148122</v>
      </c>
      <c r="Z406">
        <f>'C-MDP in China'!T407</f>
        <v>47917520.220887989</v>
      </c>
      <c r="AA406">
        <f>'C-MDP in China'!U407</f>
        <v>10841079.811417237</v>
      </c>
      <c r="AB406">
        <f>'C-MDP in China'!V407</f>
        <v>4.4199951531049386</v>
      </c>
    </row>
    <row r="407" spans="1:28">
      <c r="A407" s="15">
        <v>43211</v>
      </c>
      <c r="B407">
        <v>29.77021779</v>
      </c>
      <c r="C407" s="153">
        <f t="shared" si="12"/>
        <v>24.709280765699997</v>
      </c>
      <c r="D407" s="123">
        <f>年份汇总!$D$6</f>
        <v>0.83</v>
      </c>
      <c r="E407" s="144">
        <f t="shared" si="13"/>
        <v>24.516095183933768</v>
      </c>
      <c r="F407" s="123">
        <f>VLOOKUP(D407,年份汇总!$D$4:$I$9,6,0)</f>
        <v>0.82351077700778108</v>
      </c>
      <c r="G407">
        <f>VLOOKUP(A407,[1]Sheet1!$A$1:$F$2193,6)</f>
        <v>0.58261840980257995</v>
      </c>
      <c r="H407">
        <f>'C-MDP in China'!C408</f>
        <v>11104062.182292877</v>
      </c>
      <c r="I407">
        <f>'C-MDP in China'!D408</f>
        <v>29.77021779</v>
      </c>
      <c r="J407">
        <f>'C-MDP in China'!E408</f>
        <v>29770217.789999999</v>
      </c>
      <c r="K407">
        <v>1.2</v>
      </c>
      <c r="L407">
        <v>7.3</v>
      </c>
      <c r="M407">
        <f t="shared" si="14"/>
        <v>0.16438356164383561</v>
      </c>
      <c r="N407">
        <f>'C-MDP in China'!F408</f>
        <v>2290016.7530769231</v>
      </c>
      <c r="O407">
        <f>'C-MDP in China'!G408</f>
        <v>71448522.69600001</v>
      </c>
      <c r="P407">
        <f>'C-MDP in China'!H408</f>
        <v>9073962.3823920023</v>
      </c>
      <c r="Q407">
        <f>'C-MDP in China'!I408</f>
        <v>7831268.4340722868</v>
      </c>
      <c r="R407">
        <f>'C-MDP in China'!J408</f>
        <v>4286911.3617600007</v>
      </c>
      <c r="S407">
        <f>'C-MDP in China'!K408</f>
        <v>4286911.3617600007</v>
      </c>
      <c r="T407">
        <f>'C-MDP in China'!L408</f>
        <v>3062079.5441142861</v>
      </c>
      <c r="U407">
        <f>'C-MDP in China'!M408</f>
        <v>2143455.6808800003</v>
      </c>
      <c r="V407">
        <f>'C-MDP in China'!N408</f>
        <v>3446527.4968682826</v>
      </c>
      <c r="W407">
        <f>'C-MDP in China'!P408</f>
        <v>5589983.1777482834</v>
      </c>
      <c r="X407">
        <f>'C-MDP in China'!Q408</f>
        <v>5514079.0045445934</v>
      </c>
      <c r="Y407">
        <f>'C-MDP in China'!S408</f>
        <v>0.49658214390564515</v>
      </c>
      <c r="Z407">
        <f>'C-MDP in China'!T408</f>
        <v>50799899.636856005</v>
      </c>
      <c r="AA407">
        <f>'C-MDP in China'!U408</f>
        <v>12407133.998281159</v>
      </c>
      <c r="AB407">
        <f>'C-MDP in China'!V408</f>
        <v>4.0944104935026608</v>
      </c>
    </row>
    <row r="408" spans="1:28">
      <c r="A408" s="15">
        <v>43214</v>
      </c>
      <c r="B408">
        <v>29.909466519999999</v>
      </c>
      <c r="C408" s="153">
        <f t="shared" si="12"/>
        <v>24.824857211599998</v>
      </c>
      <c r="D408" s="123">
        <f>年份汇总!$D$6</f>
        <v>0.83</v>
      </c>
      <c r="E408" s="144">
        <f t="shared" si="13"/>
        <v>24.630768013773412</v>
      </c>
      <c r="F408" s="123">
        <f>VLOOKUP(D408,年份汇总!$D$4:$I$9,6,0)</f>
        <v>0.82351077700778108</v>
      </c>
      <c r="G408">
        <f>VLOOKUP(A408,[1]Sheet1!$A$1:$F$2193,6)</f>
        <v>0.63514037635100995</v>
      </c>
      <c r="H408">
        <f>'C-MDP in China'!C409</f>
        <v>12161693.628025664</v>
      </c>
      <c r="I408">
        <f>'C-MDP in China'!D409</f>
        <v>29.909466519999999</v>
      </c>
      <c r="J408">
        <f>'C-MDP in China'!E409</f>
        <v>29909466.52</v>
      </c>
      <c r="K408">
        <v>1.2</v>
      </c>
      <c r="L408">
        <v>7.3</v>
      </c>
      <c r="M408">
        <f t="shared" si="14"/>
        <v>0.16438356164383561</v>
      </c>
      <c r="N408">
        <f>'C-MDP in China'!F409</f>
        <v>2300728.193846154</v>
      </c>
      <c r="O408">
        <f>'C-MDP in China'!G409</f>
        <v>71782719.648000002</v>
      </c>
      <c r="P408">
        <f>'C-MDP in China'!H409</f>
        <v>9116405.3952959999</v>
      </c>
      <c r="Q408">
        <f>'C-MDP in China'!I409</f>
        <v>7867898.8071325719</v>
      </c>
      <c r="R408">
        <f>'C-MDP in China'!J409</f>
        <v>4306963.1788799996</v>
      </c>
      <c r="S408">
        <f>'C-MDP in China'!K409</f>
        <v>4306963.1788799996</v>
      </c>
      <c r="T408">
        <f>'C-MDP in China'!L409</f>
        <v>3076402.2706285715</v>
      </c>
      <c r="U408">
        <f>'C-MDP in China'!M409</f>
        <v>2153481.5894399998</v>
      </c>
      <c r="V408">
        <f>'C-MDP in China'!N409</f>
        <v>3462648.4597794171</v>
      </c>
      <c r="W408">
        <f>'C-MDP in China'!P409</f>
        <v>5616130.0492194165</v>
      </c>
      <c r="X408">
        <f>'C-MDP in China'!Q409</f>
        <v>6545563.5788062476</v>
      </c>
      <c r="Y408">
        <f>'C-MDP in China'!S409</f>
        <v>0.53821151716258597</v>
      </c>
      <c r="Z408">
        <f>'C-MDP in China'!T409</f>
        <v>51037513.669727996</v>
      </c>
      <c r="AA408">
        <f>'C-MDP in China'!U409</f>
        <v>13470860.498365082</v>
      </c>
      <c r="AB408">
        <f>'C-MDP in China'!V409</f>
        <v>3.7887344818040591</v>
      </c>
    </row>
    <row r="409" spans="1:28">
      <c r="A409" s="15">
        <v>43217</v>
      </c>
      <c r="B409">
        <v>29.146052610000002</v>
      </c>
      <c r="C409" s="153">
        <f t="shared" si="12"/>
        <v>24.191223666300001</v>
      </c>
      <c r="D409" s="123">
        <f>年份汇总!$D$6</f>
        <v>0.83</v>
      </c>
      <c r="E409" s="144">
        <f t="shared" si="13"/>
        <v>24.002088431570765</v>
      </c>
      <c r="F409" s="123">
        <f>VLOOKUP(D409,年份汇总!$D$4:$I$9,6,0)</f>
        <v>0.82351077700778108</v>
      </c>
      <c r="G409">
        <f>VLOOKUP(A409,[1]Sheet1!$A$1:$F$2193,6)</f>
        <v>0.56186579478710497</v>
      </c>
      <c r="H409">
        <f>'C-MDP in China'!C410</f>
        <v>10484024.04336256</v>
      </c>
      <c r="I409">
        <f>'C-MDP in China'!D410</f>
        <v>29.146052610000002</v>
      </c>
      <c r="J409">
        <f>'C-MDP in China'!E410</f>
        <v>29146052.610000003</v>
      </c>
      <c r="K409">
        <v>1.2</v>
      </c>
      <c r="L409">
        <v>7.3</v>
      </c>
      <c r="M409">
        <f t="shared" si="14"/>
        <v>0.16438356164383561</v>
      </c>
      <c r="N409">
        <f>'C-MDP in China'!F410</f>
        <v>2242004.0469230772</v>
      </c>
      <c r="O409">
        <f>'C-MDP in China'!G410</f>
        <v>69950526.264000013</v>
      </c>
      <c r="P409">
        <f>'C-MDP in China'!H410</f>
        <v>8883716.8355280012</v>
      </c>
      <c r="Q409">
        <f>'C-MDP in China'!I410</f>
        <v>7667077.3251505736</v>
      </c>
      <c r="R409">
        <f>'C-MDP in China'!J410</f>
        <v>4197031.575840001</v>
      </c>
      <c r="S409">
        <f>'C-MDP in China'!K410</f>
        <v>4197031.575840001</v>
      </c>
      <c r="T409">
        <f>'C-MDP in China'!L410</f>
        <v>2997879.6970285722</v>
      </c>
      <c r="U409">
        <f>'C-MDP in China'!M410</f>
        <v>2098515.7879200005</v>
      </c>
      <c r="V409">
        <f>'C-MDP in China'!N410</f>
        <v>3374267.2779262387</v>
      </c>
      <c r="W409">
        <f>'C-MDP in China'!P410</f>
        <v>5472783.0658462392</v>
      </c>
      <c r="X409">
        <f>'C-MDP in China'!Q410</f>
        <v>5011240.9775163205</v>
      </c>
      <c r="Y409">
        <f>'C-MDP in China'!S410</f>
        <v>0.47798831410434806</v>
      </c>
      <c r="Z409">
        <f>'C-MDP in China'!T410</f>
        <v>49734824.173704006</v>
      </c>
      <c r="AA409">
        <f>'C-MDP in China'!U410</f>
        <v>11759775.533368798</v>
      </c>
      <c r="AB409">
        <f>'C-MDP in China'!V410</f>
        <v>4.229232440073333</v>
      </c>
    </row>
    <row r="410" spans="1:28">
      <c r="A410" s="15">
        <v>43220</v>
      </c>
      <c r="B410">
        <v>27.77876067</v>
      </c>
      <c r="C410" s="153">
        <f t="shared" si="12"/>
        <v>23.056371356099998</v>
      </c>
      <c r="D410" s="123">
        <f>年份汇总!$D$6</f>
        <v>0.83</v>
      </c>
      <c r="E410" s="144">
        <f t="shared" si="13"/>
        <v>22.87610878366489</v>
      </c>
      <c r="F410" s="123">
        <f>VLOOKUP(D410,年份汇总!$D$4:$I$9,6,0)</f>
        <v>0.82351077700778108</v>
      </c>
      <c r="G410">
        <f>VLOOKUP(A410,[1]Sheet1!$A$1:$F$2193,6)</f>
        <v>0.57771448584574303</v>
      </c>
      <c r="H410">
        <f>'C-MDP in China'!C411</f>
        <v>10274052.79874422</v>
      </c>
      <c r="I410">
        <f>'C-MDP in China'!D411</f>
        <v>27.77876067</v>
      </c>
      <c r="J410">
        <f>'C-MDP in China'!E411</f>
        <v>27778760.670000002</v>
      </c>
      <c r="K410">
        <v>1.2</v>
      </c>
      <c r="L410">
        <v>7.3</v>
      </c>
      <c r="M410">
        <f t="shared" si="14"/>
        <v>0.16438356164383561</v>
      </c>
      <c r="N410">
        <f>'C-MDP in China'!F411</f>
        <v>2136827.7438461538</v>
      </c>
      <c r="O410">
        <f>'C-MDP in China'!G411</f>
        <v>66669025.60800001</v>
      </c>
      <c r="P410">
        <f>'C-MDP in China'!H411</f>
        <v>8466966.252216002</v>
      </c>
      <c r="Q410">
        <f>'C-MDP in China'!I411</f>
        <v>7307401.4139625728</v>
      </c>
      <c r="R410">
        <f>'C-MDP in China'!J411</f>
        <v>4000141.5364800002</v>
      </c>
      <c r="S410">
        <f>'C-MDP in China'!K411</f>
        <v>4000141.5364800002</v>
      </c>
      <c r="T410">
        <f>'C-MDP in China'!L411</f>
        <v>2857243.9546285719</v>
      </c>
      <c r="U410">
        <f>'C-MDP in China'!M411</f>
        <v>2000070.7682400001</v>
      </c>
      <c r="V410">
        <f>'C-MDP in China'!N411</f>
        <v>3215974.5405100109</v>
      </c>
      <c r="W410">
        <f>'C-MDP in China'!P411</f>
        <v>5216045.308750011</v>
      </c>
      <c r="X410">
        <f>'C-MDP in China'!Q411</f>
        <v>5058007.4899942093</v>
      </c>
      <c r="Y410">
        <f>'C-MDP in China'!S411</f>
        <v>0.49230888618875318</v>
      </c>
      <c r="Z410">
        <f>'C-MDP in China'!T411</f>
        <v>47401677.207288004</v>
      </c>
      <c r="AA410">
        <f>'C-MDP in China'!U411</f>
        <v>11489956.571014231</v>
      </c>
      <c r="AB410">
        <f>'C-MDP in China'!V411</f>
        <v>4.1254879349908462</v>
      </c>
    </row>
    <row r="411" spans="1:28">
      <c r="A411" s="15">
        <v>43223</v>
      </c>
      <c r="B411">
        <v>28.362730679999999</v>
      </c>
      <c r="C411" s="153">
        <f t="shared" si="12"/>
        <v>23.541066464399997</v>
      </c>
      <c r="D411" s="123">
        <f>年份汇总!$D$6</f>
        <v>0.83</v>
      </c>
      <c r="E411" s="144">
        <f t="shared" si="13"/>
        <v>23.357014380349231</v>
      </c>
      <c r="F411" s="123">
        <f>VLOOKUP(D411,年份汇总!$D$4:$I$9,6,0)</f>
        <v>0.82351077700778108</v>
      </c>
      <c r="G411">
        <f>VLOOKUP(A411,[1]Sheet1!$A$1:$F$2193,6)</f>
        <v>0.60918117103991598</v>
      </c>
      <c r="H411">
        <f>'C-MDP in China'!C412</f>
        <v>10812598.36414922</v>
      </c>
      <c r="I411">
        <f>'C-MDP in China'!D412</f>
        <v>28.362730679999999</v>
      </c>
      <c r="J411">
        <f>'C-MDP in China'!E412</f>
        <v>28362730.68</v>
      </c>
      <c r="K411">
        <v>1.2</v>
      </c>
      <c r="L411">
        <v>7.3</v>
      </c>
      <c r="M411">
        <f t="shared" si="14"/>
        <v>0.16438356164383561</v>
      </c>
      <c r="N411">
        <f>'C-MDP in China'!F412</f>
        <v>2181748.5138461539</v>
      </c>
      <c r="O411">
        <f>'C-MDP in China'!G412</f>
        <v>68070553.631999999</v>
      </c>
      <c r="P411">
        <f>'C-MDP in China'!H412</f>
        <v>8644960.3112640008</v>
      </c>
      <c r="Q411">
        <f>'C-MDP in China'!I412</f>
        <v>7461018.8963074284</v>
      </c>
      <c r="R411">
        <f>'C-MDP in China'!J412</f>
        <v>4084233.2179199997</v>
      </c>
      <c r="S411">
        <f>'C-MDP in China'!K412</f>
        <v>4084233.2179199997</v>
      </c>
      <c r="T411">
        <f>'C-MDP in China'!L412</f>
        <v>2917309.4413714288</v>
      </c>
      <c r="U411">
        <f>'C-MDP in China'!M412</f>
        <v>2042116.6089599999</v>
      </c>
      <c r="V411">
        <f>'C-MDP in China'!N412</f>
        <v>3283581.3249483672</v>
      </c>
      <c r="W411">
        <f>'C-MDP in China'!P412</f>
        <v>5325697.9339083675</v>
      </c>
      <c r="X411">
        <f>'C-MDP in China'!Q412</f>
        <v>5486900.4302408528</v>
      </c>
      <c r="Y411">
        <f>'C-MDP in China'!S412</f>
        <v>0.50745438288297917</v>
      </c>
      <c r="Z411">
        <f>'C-MDP in China'!T412</f>
        <v>48398163.632351995</v>
      </c>
      <c r="AA411">
        <f>'C-MDP in China'!U412</f>
        <v>12054063.080137586</v>
      </c>
      <c r="AB411">
        <f>'C-MDP in China'!V412</f>
        <v>4.0150912858670367</v>
      </c>
    </row>
    <row r="412" spans="1:28">
      <c r="A412" s="15">
        <v>43226</v>
      </c>
      <c r="B412">
        <v>29.3622716</v>
      </c>
      <c r="C412" s="153">
        <f t="shared" si="12"/>
        <v>24.370685427999998</v>
      </c>
      <c r="D412" s="123">
        <f>年份汇总!$D$6</f>
        <v>0.83</v>
      </c>
      <c r="E412" s="144">
        <f t="shared" si="13"/>
        <v>24.180147100029505</v>
      </c>
      <c r="F412" s="123">
        <f>VLOOKUP(D412,年份汇总!$D$4:$I$9,6,0)</f>
        <v>0.82351077700778108</v>
      </c>
      <c r="G412">
        <f>VLOOKUP(A412,[1]Sheet1!$A$1:$F$2193,6)</f>
        <v>0.60361318513978901</v>
      </c>
      <c r="H412">
        <f>'C-MDP in China'!C413</f>
        <v>11091337.690561464</v>
      </c>
      <c r="I412">
        <f>'C-MDP in China'!D413</f>
        <v>29.3622716</v>
      </c>
      <c r="J412">
        <f>'C-MDP in China'!E413</f>
        <v>29362271.600000001</v>
      </c>
      <c r="K412">
        <v>1.2</v>
      </c>
      <c r="L412">
        <v>7.3</v>
      </c>
      <c r="M412">
        <f t="shared" si="14"/>
        <v>0.16438356164383561</v>
      </c>
      <c r="N412">
        <f>'C-MDP in China'!F413</f>
        <v>2258636.2769230772</v>
      </c>
      <c r="O412">
        <f>'C-MDP in China'!G413</f>
        <v>70469451.840000018</v>
      </c>
      <c r="P412">
        <f>'C-MDP in China'!H413</f>
        <v>8949620.3836800028</v>
      </c>
      <c r="Q412">
        <f>'C-MDP in China'!I413</f>
        <v>7723955.2748914305</v>
      </c>
      <c r="R412">
        <f>'C-MDP in China'!J413</f>
        <v>4228167.1104000006</v>
      </c>
      <c r="S412">
        <f>'C-MDP in China'!K413</f>
        <v>4228167.1104000006</v>
      </c>
      <c r="T412">
        <f>'C-MDP in China'!L413</f>
        <v>3020119.3645714293</v>
      </c>
      <c r="U412">
        <f>'C-MDP in China'!M413</f>
        <v>2114083.5552000003</v>
      </c>
      <c r="V412">
        <f>'C-MDP in China'!N413</f>
        <v>3399299.1638075169</v>
      </c>
      <c r="W412">
        <f>'C-MDP in China'!P413</f>
        <v>5513382.7190075172</v>
      </c>
      <c r="X412">
        <f>'C-MDP in China'!Q413</f>
        <v>5577954.9715539468</v>
      </c>
      <c r="Y412">
        <f>'C-MDP in China'!S413</f>
        <v>0.50291093168145895</v>
      </c>
      <c r="Z412">
        <f>'C-MDP in China'!T413</f>
        <v>50103780.258240014</v>
      </c>
      <c r="AA412">
        <f>'C-MDP in China'!U413</f>
        <v>12376553.29916898</v>
      </c>
      <c r="AB412">
        <f>'C-MDP in China'!V413</f>
        <v>4.0482821870612575</v>
      </c>
    </row>
    <row r="413" spans="1:28">
      <c r="A413" s="15">
        <v>43229</v>
      </c>
      <c r="B413">
        <v>29.562209249999999</v>
      </c>
      <c r="C413" s="153">
        <f t="shared" si="12"/>
        <v>24.536633677499999</v>
      </c>
      <c r="D413" s="123">
        <f>年份汇总!$D$6</f>
        <v>0.83</v>
      </c>
      <c r="E413" s="144">
        <f t="shared" si="13"/>
        <v>24.344797909534112</v>
      </c>
      <c r="F413" s="123">
        <f>VLOOKUP(D413,年份汇总!$D$4:$I$9,6,0)</f>
        <v>0.82351077700778108</v>
      </c>
      <c r="G413">
        <f>VLOOKUP(A413,[1]Sheet1!$A$1:$F$2193,6)</f>
        <v>0.58300551039916504</v>
      </c>
      <c r="H413">
        <f>'C-MDP in China'!C414</f>
        <v>10785619.752415838</v>
      </c>
      <c r="I413">
        <f>'C-MDP in China'!D414</f>
        <v>29.562209249999999</v>
      </c>
      <c r="J413">
        <f>'C-MDP in China'!E414</f>
        <v>29562209.25</v>
      </c>
      <c r="K413">
        <v>1.2</v>
      </c>
      <c r="L413">
        <v>7.3</v>
      </c>
      <c r="M413">
        <f t="shared" si="14"/>
        <v>0.16438356164383561</v>
      </c>
      <c r="N413">
        <f>'C-MDP in China'!F414</f>
        <v>2274016.096153846</v>
      </c>
      <c r="O413">
        <f>'C-MDP in China'!G414</f>
        <v>70949302.199999988</v>
      </c>
      <c r="P413">
        <f>'C-MDP in China'!H414</f>
        <v>9010561.3793999981</v>
      </c>
      <c r="Q413">
        <f>'C-MDP in China'!I414</f>
        <v>7776550.3018499985</v>
      </c>
      <c r="R413">
        <f>'C-MDP in China'!J414</f>
        <v>4256958.1319999993</v>
      </c>
      <c r="S413">
        <f>'C-MDP in China'!K414</f>
        <v>4256958.1319999993</v>
      </c>
      <c r="T413">
        <f>'C-MDP in China'!L414</f>
        <v>3040684.3799999994</v>
      </c>
      <c r="U413">
        <f>'C-MDP in China'!M414</f>
        <v>2128479.0659999996</v>
      </c>
      <c r="V413">
        <f>'C-MDP in China'!N414</f>
        <v>3422446.1428872491</v>
      </c>
      <c r="W413">
        <f>'C-MDP in China'!P414</f>
        <v>5550925.2088872492</v>
      </c>
      <c r="X413">
        <f>'C-MDP in China'!Q414</f>
        <v>5234694.5435285885</v>
      </c>
      <c r="Y413">
        <f>'C-MDP in China'!S414</f>
        <v>0.4853401717927322</v>
      </c>
      <c r="Z413">
        <f>'C-MDP in China'!T414</f>
        <v>50444953.864199989</v>
      </c>
      <c r="AA413">
        <f>'C-MDP in China'!U414</f>
        <v>12079586.829303088</v>
      </c>
      <c r="AB413">
        <f>'C-MDP in China'!V414</f>
        <v>4.1760496097291044</v>
      </c>
    </row>
    <row r="414" spans="1:28">
      <c r="A414" s="15">
        <v>43232</v>
      </c>
      <c r="B414">
        <v>29.67645933</v>
      </c>
      <c r="C414" s="153">
        <f t="shared" si="12"/>
        <v>24.631461243899999</v>
      </c>
      <c r="D414" s="123">
        <f>年份汇总!$D$6</f>
        <v>0.83</v>
      </c>
      <c r="E414" s="144">
        <f t="shared" si="13"/>
        <v>24.438884081688116</v>
      </c>
      <c r="F414" s="123">
        <f>VLOOKUP(D414,年份汇总!$D$4:$I$9,6,0)</f>
        <v>0.82351077700778108</v>
      </c>
      <c r="G414">
        <f>VLOOKUP(A414,[1]Sheet1!$A$1:$F$2193,6)</f>
        <v>0.51609016696966403</v>
      </c>
      <c r="H414">
        <f>'C-MDP in China'!C415</f>
        <v>9584583.114760641</v>
      </c>
      <c r="I414">
        <f>'C-MDP in China'!D415</f>
        <v>29.67645933</v>
      </c>
      <c r="J414">
        <f>'C-MDP in China'!E415</f>
        <v>29676459.330000002</v>
      </c>
      <c r="K414">
        <v>1.2</v>
      </c>
      <c r="L414">
        <v>7.3</v>
      </c>
      <c r="M414">
        <f t="shared" si="14"/>
        <v>0.16438356164383561</v>
      </c>
      <c r="N414">
        <f>'C-MDP in China'!F415</f>
        <v>2282804.5638461541</v>
      </c>
      <c r="O414">
        <f>'C-MDP in China'!G415</f>
        <v>71223502.39200002</v>
      </c>
      <c r="P414">
        <f>'C-MDP in China'!H415</f>
        <v>9045384.8037840035</v>
      </c>
      <c r="Q414">
        <f>'C-MDP in China'!I415</f>
        <v>7806604.6014660029</v>
      </c>
      <c r="R414">
        <f>'C-MDP in China'!J415</f>
        <v>4273410.1435200013</v>
      </c>
      <c r="S414">
        <f>'C-MDP in China'!K415</f>
        <v>4273410.1435200013</v>
      </c>
      <c r="T414">
        <f>'C-MDP in China'!L415</f>
        <v>3052435.8168000011</v>
      </c>
      <c r="U414">
        <f>'C-MDP in China'!M415</f>
        <v>2136705.0717600007</v>
      </c>
      <c r="V414">
        <f>'C-MDP in China'!N415</f>
        <v>3435672.9874141212</v>
      </c>
      <c r="W414">
        <f>'C-MDP in China'!P415</f>
        <v>5572378.0591741223</v>
      </c>
      <c r="X414">
        <f>'C-MDP in China'!Q415</f>
        <v>4012205.0555865187</v>
      </c>
      <c r="Y414">
        <f>'C-MDP in China'!S415</f>
        <v>0.4186102835717041</v>
      </c>
      <c r="Z414">
        <f>'C-MDP in China'!T415</f>
        <v>50639910.20071201</v>
      </c>
      <c r="AA414">
        <f>'C-MDP in China'!U415</f>
        <v>10883551.030414762</v>
      </c>
      <c r="AB414">
        <f>'C-MDP in China'!V415</f>
        <v>4.6528848956738127</v>
      </c>
    </row>
    <row r="415" spans="1:28">
      <c r="A415" s="15">
        <v>43235</v>
      </c>
      <c r="B415">
        <v>30.171351479999998</v>
      </c>
      <c r="C415" s="153">
        <f t="shared" si="12"/>
        <v>25.042221728399998</v>
      </c>
      <c r="D415" s="123">
        <f>年份汇总!$D$6</f>
        <v>0.83</v>
      </c>
      <c r="E415" s="144">
        <f t="shared" si="13"/>
        <v>24.846433100669664</v>
      </c>
      <c r="F415" s="123">
        <f>VLOOKUP(D415,年份汇总!$D$4:$I$9,6,0)</f>
        <v>0.82351077700778108</v>
      </c>
      <c r="G415">
        <f>VLOOKUP(A415,[1]Sheet1!$A$1:$F$2193,6)</f>
        <v>0.51642330884647403</v>
      </c>
      <c r="H415">
        <f>'C-MDP in China'!C416</f>
        <v>9750708.1786256637</v>
      </c>
      <c r="I415">
        <f>'C-MDP in China'!D416</f>
        <v>30.171351479999998</v>
      </c>
      <c r="J415">
        <f>'C-MDP in China'!E416</f>
        <v>30171351.479999997</v>
      </c>
      <c r="K415">
        <v>1.2</v>
      </c>
      <c r="L415">
        <v>7.3</v>
      </c>
      <c r="M415">
        <f t="shared" si="14"/>
        <v>0.16438356164383561</v>
      </c>
      <c r="N415">
        <f>'C-MDP in China'!F416</f>
        <v>2320873.1907692305</v>
      </c>
      <c r="O415">
        <f>'C-MDP in China'!G416</f>
        <v>72411243.551999986</v>
      </c>
      <c r="P415">
        <f>'C-MDP in China'!H416</f>
        <v>9196227.9311039988</v>
      </c>
      <c r="Q415">
        <f>'C-MDP in China'!I416</f>
        <v>7936789.5164674269</v>
      </c>
      <c r="R415">
        <f>'C-MDP in China'!J416</f>
        <v>4344674.6131199989</v>
      </c>
      <c r="S415">
        <f>'C-MDP in China'!K416</f>
        <v>4344674.6131199989</v>
      </c>
      <c r="T415">
        <f>'C-MDP in China'!L416</f>
        <v>3103339.0093714278</v>
      </c>
      <c r="U415">
        <f>'C-MDP in China'!M416</f>
        <v>2172337.3065599995</v>
      </c>
      <c r="V415">
        <f>'C-MDP in China'!N416</f>
        <v>3492967.1400800841</v>
      </c>
      <c r="W415">
        <f>'C-MDP in China'!P416</f>
        <v>5665304.4466400836</v>
      </c>
      <c r="X415">
        <f>'C-MDP in China'!Q416</f>
        <v>4085403.7319855802</v>
      </c>
      <c r="Y415">
        <f>'C-MDP in China'!S416</f>
        <v>0.41898533492583784</v>
      </c>
      <c r="Z415">
        <f>'C-MDP in China'!T416</f>
        <v>51484394.165471986</v>
      </c>
      <c r="AA415">
        <f>'C-MDP in China'!U416</f>
        <v>11071338.012145748</v>
      </c>
      <c r="AB415">
        <f>'C-MDP in China'!V416</f>
        <v>4.6502413808512868</v>
      </c>
    </row>
    <row r="416" spans="1:28">
      <c r="A416" s="15">
        <v>43238</v>
      </c>
      <c r="B416">
        <v>30.795200340000001</v>
      </c>
      <c r="C416" s="153">
        <f t="shared" si="12"/>
        <v>25.560016282199999</v>
      </c>
      <c r="D416" s="123">
        <f>年份汇总!$D$6</f>
        <v>0.83</v>
      </c>
      <c r="E416" s="144">
        <f t="shared" si="13"/>
        <v>25.360179360103686</v>
      </c>
      <c r="F416" s="123">
        <f>VLOOKUP(D416,年份汇总!$D$4:$I$9,6,0)</f>
        <v>0.82351077700778108</v>
      </c>
      <c r="G416">
        <f>VLOOKUP(A416,[1]Sheet1!$A$1:$F$2193,6)</f>
        <v>0.50068190005534297</v>
      </c>
      <c r="H416">
        <f>'C-MDP in China'!C417</f>
        <v>9648959.5162951425</v>
      </c>
      <c r="I416">
        <f>'C-MDP in China'!D417</f>
        <v>30.795200340000001</v>
      </c>
      <c r="J416">
        <f>'C-MDP in China'!E417</f>
        <v>30795200.34</v>
      </c>
      <c r="K416">
        <v>1.2</v>
      </c>
      <c r="L416">
        <v>7.3</v>
      </c>
      <c r="M416">
        <f t="shared" si="14"/>
        <v>0.16438356164383561</v>
      </c>
      <c r="N416">
        <f>'C-MDP in China'!F417</f>
        <v>2368861.5646153847</v>
      </c>
      <c r="O416">
        <f>'C-MDP in China'!G417</f>
        <v>73908480.816</v>
      </c>
      <c r="P416">
        <f>'C-MDP in China'!H417</f>
        <v>9386377.0636320002</v>
      </c>
      <c r="Q416">
        <f>'C-MDP in China'!I417</f>
        <v>8100897.4151537148</v>
      </c>
      <c r="R416">
        <f>'C-MDP in China'!J417</f>
        <v>4434508.8489600001</v>
      </c>
      <c r="S416">
        <f>'C-MDP in China'!K417</f>
        <v>4434508.8489600001</v>
      </c>
      <c r="T416">
        <f>'C-MDP in China'!L417</f>
        <v>3167506.3206857145</v>
      </c>
      <c r="U416">
        <f>'C-MDP in China'!M417</f>
        <v>2217254.42448</v>
      </c>
      <c r="V416">
        <f>'C-MDP in China'!N417</f>
        <v>3565190.7383435192</v>
      </c>
      <c r="W416">
        <f>'C-MDP in China'!P417</f>
        <v>5782445.1628235187</v>
      </c>
      <c r="X416">
        <f>'C-MDP in China'!Q417</f>
        <v>3866514.3534716237</v>
      </c>
      <c r="Y416">
        <f>'C-MDP in China'!S417</f>
        <v>0.40071826883943934</v>
      </c>
      <c r="Z416">
        <f>'C-MDP in China'!T417</f>
        <v>52548929.860175997</v>
      </c>
      <c r="AA416">
        <f>'C-MDP in China'!U417</f>
        <v>10996895.830158662</v>
      </c>
      <c r="AB416">
        <f>'C-MDP in China'!V417</f>
        <v>4.7785239281854528</v>
      </c>
    </row>
    <row r="417" spans="1:28">
      <c r="A417" s="15">
        <v>43241</v>
      </c>
      <c r="B417">
        <v>30.57529366</v>
      </c>
      <c r="C417" s="153">
        <f t="shared" si="12"/>
        <v>25.377493737799998</v>
      </c>
      <c r="D417" s="123">
        <f>年份汇总!$D$6</f>
        <v>0.83</v>
      </c>
      <c r="E417" s="144">
        <f t="shared" si="13"/>
        <v>25.179083839187683</v>
      </c>
      <c r="F417" s="123">
        <f>VLOOKUP(D417,年份汇总!$D$4:$I$9,6,0)</f>
        <v>0.82351077700778108</v>
      </c>
      <c r="G417">
        <f>VLOOKUP(A417,[1]Sheet1!$A$1:$F$2193,6)</f>
        <v>0.51087761920682495</v>
      </c>
      <c r="H417">
        <f>'C-MDP in China'!C418</f>
        <v>9775141.9563167132</v>
      </c>
      <c r="I417">
        <f>'C-MDP in China'!D418</f>
        <v>30.57529366</v>
      </c>
      <c r="J417">
        <f>'C-MDP in China'!E418</f>
        <v>30575293.66</v>
      </c>
      <c r="K417">
        <v>1.2</v>
      </c>
      <c r="L417">
        <v>7.3</v>
      </c>
      <c r="M417">
        <f t="shared" si="14"/>
        <v>0.16438356164383561</v>
      </c>
      <c r="N417">
        <f>'C-MDP in China'!F418</f>
        <v>2351945.6661538463</v>
      </c>
      <c r="O417">
        <f>'C-MDP in China'!G418</f>
        <v>73380704.784000009</v>
      </c>
      <c r="P417">
        <f>'C-MDP in China'!H418</f>
        <v>9319349.5075680017</v>
      </c>
      <c r="Q417">
        <f>'C-MDP in China'!I418</f>
        <v>8043049.3922177153</v>
      </c>
      <c r="R417">
        <f>'C-MDP in China'!J418</f>
        <v>4402842.2870400008</v>
      </c>
      <c r="S417">
        <f>'C-MDP in China'!K418</f>
        <v>4402842.2870400008</v>
      </c>
      <c r="T417">
        <f>'C-MDP in China'!L418</f>
        <v>3144887.3478857148</v>
      </c>
      <c r="U417">
        <f>'C-MDP in China'!M418</f>
        <v>2201421.1435200004</v>
      </c>
      <c r="V417">
        <f>'C-MDP in China'!N418</f>
        <v>3539731.9249511766</v>
      </c>
      <c r="W417">
        <f>'C-MDP in China'!P418</f>
        <v>5741153.0684711765</v>
      </c>
      <c r="X417">
        <f>'C-MDP in China'!Q418</f>
        <v>4033988.8878455367</v>
      </c>
      <c r="Y417">
        <f>'C-MDP in China'!S418</f>
        <v>0.41267829212840906</v>
      </c>
      <c r="Z417">
        <f>'C-MDP in China'!T418</f>
        <v>52173681.101424001</v>
      </c>
      <c r="AA417">
        <f>'C-MDP in China'!U418</f>
        <v>11113452.737747891</v>
      </c>
      <c r="AB417">
        <f>'C-MDP in China'!V418</f>
        <v>4.6946419202568048</v>
      </c>
    </row>
    <row r="418" spans="1:28">
      <c r="A418" s="15">
        <v>43244</v>
      </c>
      <c r="B418">
        <v>31.34041169</v>
      </c>
      <c r="C418" s="153">
        <f t="shared" si="12"/>
        <v>26.012541702699998</v>
      </c>
      <c r="D418" s="123">
        <f>年份汇总!$D$6</f>
        <v>0.83</v>
      </c>
      <c r="E418" s="144">
        <f t="shared" si="13"/>
        <v>25.809166782575645</v>
      </c>
      <c r="F418" s="123">
        <f>VLOOKUP(D418,年份汇总!$D$4:$I$9,6,0)</f>
        <v>0.82351077700778108</v>
      </c>
      <c r="G418">
        <f>VLOOKUP(A418,[1]Sheet1!$A$1:$F$2193,6)</f>
        <v>0.44297952495480702</v>
      </c>
      <c r="H418">
        <f>'C-MDP in China'!C419</f>
        <v>8688081.954998536</v>
      </c>
      <c r="I418">
        <f>'C-MDP in China'!D419</f>
        <v>31.34041169</v>
      </c>
      <c r="J418">
        <f>'C-MDP in China'!E419</f>
        <v>31340411.690000001</v>
      </c>
      <c r="K418">
        <v>1.2</v>
      </c>
      <c r="L418">
        <v>7.3</v>
      </c>
      <c r="M418">
        <f t="shared" si="14"/>
        <v>0.16438356164383561</v>
      </c>
      <c r="N418">
        <f>'C-MDP in China'!F419</f>
        <v>2410800.8992307694</v>
      </c>
      <c r="O418">
        <f>'C-MDP in China'!G419</f>
        <v>75216988.056000009</v>
      </c>
      <c r="P418">
        <f>'C-MDP in China'!H419</f>
        <v>9552557.4831120018</v>
      </c>
      <c r="Q418">
        <f>'C-MDP in China'!I419</f>
        <v>8244319.1551380018</v>
      </c>
      <c r="R418">
        <f>'C-MDP in China'!J419</f>
        <v>4513019.2833600007</v>
      </c>
      <c r="S418">
        <f>'C-MDP in China'!K419</f>
        <v>4513019.2833600007</v>
      </c>
      <c r="T418">
        <f>'C-MDP in China'!L419</f>
        <v>3223585.2024000003</v>
      </c>
      <c r="U418">
        <f>'C-MDP in China'!M419</f>
        <v>2256509.6416800003</v>
      </c>
      <c r="V418">
        <f>'C-MDP in China'!N419</f>
        <v>3628310.3944587284</v>
      </c>
      <c r="W418">
        <f>'C-MDP in China'!P419</f>
        <v>5884820.0361387283</v>
      </c>
      <c r="X418">
        <f>'C-MDP in China'!Q419</f>
        <v>2803261.9188598078</v>
      </c>
      <c r="Y418">
        <f>'C-MDP in China'!S419</f>
        <v>0.32265601698738583</v>
      </c>
      <c r="Z418">
        <f>'C-MDP in China'!T419</f>
        <v>53479278.507816002</v>
      </c>
      <c r="AA418">
        <f>'C-MDP in China'!U419</f>
        <v>10059882.707777264</v>
      </c>
      <c r="AB418">
        <f>'C-MDP in China'!V419</f>
        <v>5.3160936425701406</v>
      </c>
    </row>
    <row r="419" spans="1:28">
      <c r="A419" s="15">
        <v>43247</v>
      </c>
      <c r="B419">
        <v>32.35723531</v>
      </c>
      <c r="C419" s="153">
        <f t="shared" si="12"/>
        <v>26.856505307299997</v>
      </c>
      <c r="D419" s="123">
        <f>年份汇总!$D$6</f>
        <v>0.83</v>
      </c>
      <c r="E419" s="144">
        <f t="shared" si="13"/>
        <v>26.646531991961709</v>
      </c>
      <c r="F419" s="123">
        <f>VLOOKUP(D419,年份汇总!$D$4:$I$9,6,0)</f>
        <v>0.82351077700778108</v>
      </c>
      <c r="G419">
        <f>VLOOKUP(A419,[1]Sheet1!$A$1:$F$2193,6)</f>
        <v>0.43018641518140799</v>
      </c>
      <c r="H419">
        <f>'C-MDP in China'!C420</f>
        <v>8710912.6289444119</v>
      </c>
      <c r="I419">
        <f>'C-MDP in China'!D420</f>
        <v>32.35723531</v>
      </c>
      <c r="J419">
        <f>'C-MDP in China'!E420</f>
        <v>32357235.309999999</v>
      </c>
      <c r="K419">
        <v>1.2</v>
      </c>
      <c r="L419">
        <v>7.3</v>
      </c>
      <c r="M419">
        <f t="shared" si="14"/>
        <v>0.16438356164383561</v>
      </c>
      <c r="N419">
        <f>'C-MDP in China'!F420</f>
        <v>2489018.1007692306</v>
      </c>
      <c r="O419">
        <f>'C-MDP in China'!G420</f>
        <v>77657364.744000003</v>
      </c>
      <c r="P419">
        <f>'C-MDP in China'!H420</f>
        <v>9862485.3224880006</v>
      </c>
      <c r="Q419">
        <f>'C-MDP in China'!I420</f>
        <v>8511801.8714048583</v>
      </c>
      <c r="R419">
        <f>'C-MDP in China'!J420</f>
        <v>4659441.8846399998</v>
      </c>
      <c r="S419">
        <f>'C-MDP in China'!K420</f>
        <v>4659441.8846399998</v>
      </c>
      <c r="T419">
        <f>'C-MDP in China'!L420</f>
        <v>3328172.7747428571</v>
      </c>
      <c r="U419">
        <f>'C-MDP in China'!M420</f>
        <v>2329720.9423199999</v>
      </c>
      <c r="V419">
        <f>'C-MDP in China'!N420</f>
        <v>3746029.06855497</v>
      </c>
      <c r="W419">
        <f>'C-MDP in China'!P420</f>
        <v>6075750.0108749699</v>
      </c>
      <c r="X419">
        <f>'C-MDP in China'!Q420</f>
        <v>2635162.618069442</v>
      </c>
      <c r="Y419">
        <f>'C-MDP in China'!S420</f>
        <v>0.30251280552549531</v>
      </c>
      <c r="Z419">
        <f>'C-MDP in China'!T420</f>
        <v>55214386.332984</v>
      </c>
      <c r="AA419">
        <f>'C-MDP in China'!U420</f>
        <v>10127220.755179381</v>
      </c>
      <c r="AB419">
        <f>'C-MDP in China'!V420</f>
        <v>5.4520768992564532</v>
      </c>
    </row>
    <row r="420" spans="1:28">
      <c r="A420" s="15">
        <v>43250</v>
      </c>
      <c r="B420">
        <v>33.709958190000002</v>
      </c>
      <c r="C420" s="153">
        <f t="shared" si="12"/>
        <v>27.9792652977</v>
      </c>
      <c r="D420" s="123">
        <f>年份汇总!$D$6</f>
        <v>0.83</v>
      </c>
      <c r="E420" s="144">
        <f t="shared" si="13"/>
        <v>27.760513861946716</v>
      </c>
      <c r="F420" s="123">
        <f>VLOOKUP(D420,年份汇总!$D$4:$I$9,6,0)</f>
        <v>0.82351077700778108</v>
      </c>
      <c r="G420">
        <f>VLOOKUP(A420,[1]Sheet1!$A$1:$F$2193,6)</f>
        <v>0.43242252372613799</v>
      </c>
      <c r="H420">
        <f>'C-MDP in China'!C421</f>
        <v>9122252.3031701744</v>
      </c>
      <c r="I420">
        <f>'C-MDP in China'!D421</f>
        <v>33.709958190000002</v>
      </c>
      <c r="J420">
        <f>'C-MDP in China'!E421</f>
        <v>33709958.190000005</v>
      </c>
      <c r="K420">
        <v>1.2</v>
      </c>
      <c r="L420">
        <v>7.3</v>
      </c>
      <c r="M420">
        <f t="shared" si="14"/>
        <v>0.16438356164383561</v>
      </c>
      <c r="N420">
        <f>'C-MDP in China'!F421</f>
        <v>2593073.7069230773</v>
      </c>
      <c r="O420">
        <f>'C-MDP in China'!G421</f>
        <v>80903899.656000018</v>
      </c>
      <c r="P420">
        <f>'C-MDP in China'!H421</f>
        <v>10274795.256312003</v>
      </c>
      <c r="Q420">
        <f>'C-MDP in China'!I421</f>
        <v>8867645.2872951459</v>
      </c>
      <c r="R420">
        <f>'C-MDP in China'!J421</f>
        <v>4854233.9793600012</v>
      </c>
      <c r="S420">
        <f>'C-MDP in China'!K421</f>
        <v>4854233.9793600012</v>
      </c>
      <c r="T420">
        <f>'C-MDP in China'!L421</f>
        <v>3467309.9852571436</v>
      </c>
      <c r="U420">
        <f>'C-MDP in China'!M421</f>
        <v>2427116.9896800006</v>
      </c>
      <c r="V420">
        <f>'C-MDP in China'!N421</f>
        <v>3902635.1315152799</v>
      </c>
      <c r="W420">
        <f>'C-MDP in China'!P421</f>
        <v>6329752.1211952809</v>
      </c>
      <c r="X420">
        <f>'C-MDP in China'!Q421</f>
        <v>2792500.1819748934</v>
      </c>
      <c r="Y420">
        <f>'C-MDP in China'!S421</f>
        <v>0.30611959515792397</v>
      </c>
      <c r="Z420">
        <f>'C-MDP in China'!T421</f>
        <v>57522672.655416012</v>
      </c>
      <c r="AA420">
        <f>'C-MDP in China'!U421</f>
        <v>10597770.445005452</v>
      </c>
      <c r="AB420">
        <f>'C-MDP in China'!V421</f>
        <v>5.42780889187173</v>
      </c>
    </row>
    <row r="421" spans="1:28">
      <c r="A421" s="15">
        <v>43253</v>
      </c>
      <c r="B421">
        <v>34.898238810000002</v>
      </c>
      <c r="C421" s="153">
        <f t="shared" si="12"/>
        <v>28.9655382123</v>
      </c>
      <c r="D421" s="123">
        <f>年份汇总!$D$6</f>
        <v>0.83</v>
      </c>
      <c r="E421" s="144">
        <f t="shared" si="13"/>
        <v>28.739075758626203</v>
      </c>
      <c r="F421" s="123">
        <f>VLOOKUP(D421,年份汇总!$D$4:$I$9,6,0)</f>
        <v>0.82351077700778108</v>
      </c>
      <c r="G421">
        <f>VLOOKUP(A421,[1]Sheet1!$A$1:$F$2193,6)</f>
        <v>0.44625545316485299</v>
      </c>
      <c r="H421">
        <f>'C-MDP in China'!C422</f>
        <v>9960829.3881296348</v>
      </c>
      <c r="I421">
        <f>'C-MDP in China'!D422</f>
        <v>34.898238810000002</v>
      </c>
      <c r="J421">
        <f>'C-MDP in China'!E422</f>
        <v>34898238.810000002</v>
      </c>
      <c r="K421">
        <v>1.2</v>
      </c>
      <c r="L421">
        <v>7.3</v>
      </c>
      <c r="M421">
        <f t="shared" si="14"/>
        <v>0.16438356164383561</v>
      </c>
      <c r="N421">
        <f>'C-MDP in China'!F422</f>
        <v>2684479.9084615386</v>
      </c>
      <c r="O421">
        <f>'C-MDP in China'!G422</f>
        <v>83755773.144000009</v>
      </c>
      <c r="P421">
        <f>'C-MDP in China'!H422</f>
        <v>10636983.189288002</v>
      </c>
      <c r="Q421">
        <f>'C-MDP in China'!I422</f>
        <v>9180230.9921048582</v>
      </c>
      <c r="R421">
        <f>'C-MDP in China'!J422</f>
        <v>5025346.3886400005</v>
      </c>
      <c r="S421">
        <f>'C-MDP in China'!K422</f>
        <v>5025346.3886400005</v>
      </c>
      <c r="T421">
        <f>'C-MDP in China'!L422</f>
        <v>3589533.1347428574</v>
      </c>
      <c r="U421">
        <f>'C-MDP in China'!M422</f>
        <v>2512673.1943200002</v>
      </c>
      <c r="V421">
        <f>'C-MDP in China'!N422</f>
        <v>4040203.551730243</v>
      </c>
      <c r="W421">
        <f>'C-MDP in China'!P422</f>
        <v>6552876.7460502433</v>
      </c>
      <c r="X421">
        <f>'C-MDP in China'!Q422</f>
        <v>3407952.6420793915</v>
      </c>
      <c r="Y421">
        <f>'C-MDP in China'!S422</f>
        <v>0.34213542962001375</v>
      </c>
      <c r="Z421">
        <f>'C-MDP in China'!T422</f>
        <v>59550354.705384001</v>
      </c>
      <c r="AA421">
        <f>'C-MDP in China'!U422</f>
        <v>11488359.745539878</v>
      </c>
      <c r="AB421">
        <f>'C-MDP in China'!V422</f>
        <v>5.1835384706248613</v>
      </c>
    </row>
    <row r="422" spans="1:28">
      <c r="A422" s="15">
        <v>43256</v>
      </c>
      <c r="B422">
        <v>34.255939939999998</v>
      </c>
      <c r="C422" s="153">
        <f t="shared" si="12"/>
        <v>28.432430150199998</v>
      </c>
      <c r="D422" s="123">
        <f>年份汇总!$D$6</f>
        <v>0.83</v>
      </c>
      <c r="E422" s="144">
        <f t="shared" si="13"/>
        <v>28.210135717121279</v>
      </c>
      <c r="F422" s="123">
        <f>VLOOKUP(D422,年份汇总!$D$4:$I$9,6,0)</f>
        <v>0.82351077700778108</v>
      </c>
      <c r="G422">
        <f>VLOOKUP(A422,[1]Sheet1!$A$1:$F$2193,6)</f>
        <v>0.44568971186463302</v>
      </c>
      <c r="H422">
        <f>'C-MDP in China'!C423</f>
        <v>9765105.7929662913</v>
      </c>
      <c r="I422">
        <f>'C-MDP in China'!D423</f>
        <v>34.255939939999998</v>
      </c>
      <c r="J422">
        <f>'C-MDP in China'!E423</f>
        <v>34255939.939999998</v>
      </c>
      <c r="K422">
        <v>1.2</v>
      </c>
      <c r="L422">
        <v>7.3</v>
      </c>
      <c r="M422">
        <f t="shared" si="14"/>
        <v>0.16438356164383561</v>
      </c>
      <c r="N422">
        <f>'C-MDP in China'!F423</f>
        <v>2635072.3030769229</v>
      </c>
      <c r="O422">
        <f>'C-MDP in China'!G423</f>
        <v>82214255.856000006</v>
      </c>
      <c r="P422">
        <f>'C-MDP in China'!H423</f>
        <v>10441210.493712001</v>
      </c>
      <c r="Q422">
        <f>'C-MDP in China'!I423</f>
        <v>9011269.6865022872</v>
      </c>
      <c r="R422">
        <f>'C-MDP in China'!J423</f>
        <v>4932855.3513599997</v>
      </c>
      <c r="S422">
        <f>'C-MDP in China'!K423</f>
        <v>4932855.3513599997</v>
      </c>
      <c r="T422">
        <f>'C-MDP in China'!L423</f>
        <v>3523468.1081142859</v>
      </c>
      <c r="U422">
        <f>'C-MDP in China'!M423</f>
        <v>2466427.6756799999</v>
      </c>
      <c r="V422">
        <f>'C-MDP in China'!N423</f>
        <v>3965843.9775988758</v>
      </c>
      <c r="W422">
        <f>'C-MDP in China'!P423</f>
        <v>6432271.6532788761</v>
      </c>
      <c r="X422">
        <f>'C-MDP in China'!Q423</f>
        <v>3332834.1396874152</v>
      </c>
      <c r="Y422">
        <f>'C-MDP in China'!S423</f>
        <v>0.34130036175215045</v>
      </c>
      <c r="Z422">
        <f>'C-MDP in China'!T423</f>
        <v>58454335.913616002</v>
      </c>
      <c r="AA422">
        <f>'C-MDP in China'!U423</f>
        <v>11264522.094885167</v>
      </c>
      <c r="AB422">
        <f>'C-MDP in China'!V423</f>
        <v>5.1892424215811257</v>
      </c>
    </row>
    <row r="423" spans="1:28">
      <c r="A423" s="15">
        <v>43259</v>
      </c>
      <c r="B423">
        <v>36.806214500000003</v>
      </c>
      <c r="C423" s="153">
        <f t="shared" si="12"/>
        <v>30.549158035000001</v>
      </c>
      <c r="D423" s="123">
        <f>年份汇总!$D$6</f>
        <v>0.83</v>
      </c>
      <c r="E423" s="144">
        <f t="shared" si="13"/>
        <v>30.31031430161006</v>
      </c>
      <c r="F423" s="123">
        <f>VLOOKUP(D423,年份汇总!$D$4:$I$9,6,0)</f>
        <v>0.82351077700778108</v>
      </c>
      <c r="G423">
        <f>VLOOKUP(A423,[1]Sheet1!$A$1:$F$2193,6)</f>
        <v>0.38807017993340798</v>
      </c>
      <c r="H423">
        <f>'C-MDP in China'!C424</f>
        <v>9135658.9838433992</v>
      </c>
      <c r="I423">
        <f>'C-MDP in China'!D424</f>
        <v>36.806214500000003</v>
      </c>
      <c r="J423">
        <f>'C-MDP in China'!E424</f>
        <v>36806214.5</v>
      </c>
      <c r="K423">
        <v>1.2</v>
      </c>
      <c r="L423">
        <v>7.3</v>
      </c>
      <c r="M423">
        <f t="shared" si="14"/>
        <v>0.16438356164383561</v>
      </c>
      <c r="N423">
        <f>'C-MDP in China'!F424</f>
        <v>2831247.269230769</v>
      </c>
      <c r="O423">
        <f>'C-MDP in China'!G424</f>
        <v>88334914.799999997</v>
      </c>
      <c r="P423">
        <f>'C-MDP in China'!H424</f>
        <v>11218534.1796</v>
      </c>
      <c r="Q423">
        <f>'C-MDP in China'!I424</f>
        <v>9682137.6257571429</v>
      </c>
      <c r="R423">
        <f>'C-MDP in China'!J424</f>
        <v>5300094.8879999993</v>
      </c>
      <c r="S423">
        <f>'C-MDP in China'!K424</f>
        <v>5300094.8879999993</v>
      </c>
      <c r="T423">
        <f>'C-MDP in China'!L424</f>
        <v>3785782.0628571426</v>
      </c>
      <c r="U423">
        <f>'C-MDP in China'!M424</f>
        <v>2650047.4439999997</v>
      </c>
      <c r="V423">
        <f>'C-MDP in China'!N424</f>
        <v>4261091.7805409199</v>
      </c>
      <c r="W423">
        <f>'C-MDP in China'!P424</f>
        <v>6911139.2245409191</v>
      </c>
      <c r="X423">
        <f>'C-MDP in China'!Q424</f>
        <v>2224519.7593024801</v>
      </c>
      <c r="Y423">
        <f>'C-MDP in China'!S424</f>
        <v>0.24349855475522775</v>
      </c>
      <c r="Z423">
        <f>'C-MDP in China'!T424</f>
        <v>62806124.422799997</v>
      </c>
      <c r="AA423">
        <f>'C-MDP in China'!U424</f>
        <v>10746703.32038432</v>
      </c>
      <c r="AB423">
        <f>'C-MDP in China'!V424</f>
        <v>5.8442224141118233</v>
      </c>
    </row>
    <row r="424" spans="1:28">
      <c r="A424" s="15">
        <v>43262</v>
      </c>
      <c r="B424">
        <v>37.002587210000002</v>
      </c>
      <c r="C424" s="153">
        <f t="shared" si="12"/>
        <v>30.7121473843</v>
      </c>
      <c r="D424" s="123">
        <f>年份汇总!$D$6</f>
        <v>0.83</v>
      </c>
      <c r="E424" s="144">
        <f t="shared" si="13"/>
        <v>30.472029344605282</v>
      </c>
      <c r="F424" s="123">
        <f>VLOOKUP(D424,年份汇总!$D$4:$I$9,6,0)</f>
        <v>0.82351077700778108</v>
      </c>
      <c r="G424">
        <f>VLOOKUP(A424,[1]Sheet1!$A$1:$F$2193,6)</f>
        <v>0.35152758155962999</v>
      </c>
      <c r="H424">
        <f>'C-MDP in China'!C425</f>
        <v>8319552.22376623</v>
      </c>
      <c r="I424">
        <f>'C-MDP in China'!D425</f>
        <v>37.002587210000002</v>
      </c>
      <c r="J424">
        <f>'C-MDP in China'!E425</f>
        <v>37002587.210000001</v>
      </c>
      <c r="K424">
        <v>1.2</v>
      </c>
      <c r="L424">
        <v>7.3</v>
      </c>
      <c r="M424">
        <f t="shared" si="14"/>
        <v>0.16438356164383561</v>
      </c>
      <c r="N424">
        <f>'C-MDP in China'!F425</f>
        <v>2846352.8623076924</v>
      </c>
      <c r="O424">
        <f>'C-MDP in China'!G425</f>
        <v>88806209.304000005</v>
      </c>
      <c r="P424">
        <f>'C-MDP in China'!H425</f>
        <v>11278388.581608001</v>
      </c>
      <c r="Q424">
        <f>'C-MDP in China'!I425</f>
        <v>9733794.8697848581</v>
      </c>
      <c r="R424">
        <f>'C-MDP in China'!J425</f>
        <v>5328372.5582400002</v>
      </c>
      <c r="S424">
        <f>'C-MDP in China'!K425</f>
        <v>5328372.5582400002</v>
      </c>
      <c r="T424">
        <f>'C-MDP in China'!L425</f>
        <v>3805980.3987428574</v>
      </c>
      <c r="U424">
        <f>'C-MDP in China'!M425</f>
        <v>2664186.2791200001</v>
      </c>
      <c r="V424">
        <f>'C-MDP in China'!N425</f>
        <v>4283826.0429982441</v>
      </c>
      <c r="W424">
        <f>'C-MDP in China'!P425</f>
        <v>6948012.3221182441</v>
      </c>
      <c r="X424">
        <f>'C-MDP in China'!Q425</f>
        <v>1371539.9016479859</v>
      </c>
      <c r="Y424">
        <f>'C-MDP in China'!S425</f>
        <v>0.16485741837522777</v>
      </c>
      <c r="Z424">
        <f>'C-MDP in China'!T425</f>
        <v>63141214.815144002</v>
      </c>
      <c r="AA424">
        <f>'C-MDP in China'!U425</f>
        <v>9939191.987644475</v>
      </c>
      <c r="AB424">
        <f>'C-MDP in China'!V425</f>
        <v>6.3527512994653472</v>
      </c>
    </row>
    <row r="425" spans="1:28">
      <c r="A425" s="15">
        <v>43265</v>
      </c>
      <c r="B425">
        <v>34.735390610000003</v>
      </c>
      <c r="C425" s="153">
        <f t="shared" si="12"/>
        <v>28.8303742063</v>
      </c>
      <c r="D425" s="123">
        <f>年份汇总!$D$6</f>
        <v>0.83</v>
      </c>
      <c r="E425" s="144">
        <f t="shared" si="13"/>
        <v>28.604968510909885</v>
      </c>
      <c r="F425" s="123">
        <f>VLOOKUP(D425,年份汇总!$D$4:$I$9,6,0)</f>
        <v>0.82351077700778108</v>
      </c>
      <c r="G425">
        <f>VLOOKUP(A425,[1]Sheet1!$A$1:$F$2193,6)</f>
        <v>0.33974183015933002</v>
      </c>
      <c r="H425">
        <f>'C-MDP in China'!C426</f>
        <v>7547961.2872991338</v>
      </c>
      <c r="I425">
        <f>'C-MDP in China'!D426</f>
        <v>34.735390610000003</v>
      </c>
      <c r="J425">
        <f>'C-MDP in China'!E426</f>
        <v>34735390.610000007</v>
      </c>
      <c r="K425">
        <v>1.2</v>
      </c>
      <c r="L425">
        <v>7.3</v>
      </c>
      <c r="M425">
        <f t="shared" si="14"/>
        <v>0.16438356164383561</v>
      </c>
      <c r="N425">
        <f>'C-MDP in China'!F426</f>
        <v>2671953.1238461542</v>
      </c>
      <c r="O425">
        <f>'C-MDP in China'!G426</f>
        <v>83364937.464000016</v>
      </c>
      <c r="P425">
        <f>'C-MDP in China'!H426</f>
        <v>10587347.057928002</v>
      </c>
      <c r="Q425">
        <f>'C-MDP in China'!I426</f>
        <v>9137392.60989343</v>
      </c>
      <c r="R425">
        <f>'C-MDP in China'!J426</f>
        <v>5001896.2478400012</v>
      </c>
      <c r="S425">
        <f>'C-MDP in China'!K426</f>
        <v>5001896.2478400012</v>
      </c>
      <c r="T425">
        <f>'C-MDP in China'!L426</f>
        <v>3572783.0341714295</v>
      </c>
      <c r="U425">
        <f>'C-MDP in China'!M426</f>
        <v>2500948.1239200006</v>
      </c>
      <c r="V425">
        <f>'C-MDP in China'!N426</f>
        <v>4021350.4548844402</v>
      </c>
      <c r="W425">
        <f>'C-MDP in China'!P426</f>
        <v>6522298.5788044408</v>
      </c>
      <c r="X425">
        <f>'C-MDP in China'!Q426</f>
        <v>1025662.708494693</v>
      </c>
      <c r="Y425">
        <f>'C-MDP in China'!S426</f>
        <v>0.13588605842753376</v>
      </c>
      <c r="Z425">
        <f>'C-MDP in China'!T426</f>
        <v>59272470.536904007</v>
      </c>
      <c r="AA425">
        <f>'C-MDP in China'!U426</f>
        <v>9068363.6182635725</v>
      </c>
      <c r="AB425">
        <f>'C-MDP in China'!V426</f>
        <v>6.5361815021984766</v>
      </c>
    </row>
    <row r="426" spans="1:28">
      <c r="A426" s="15">
        <v>43268</v>
      </c>
      <c r="B426">
        <v>35.226598160000002</v>
      </c>
      <c r="C426" s="153">
        <f t="shared" si="12"/>
        <v>29.2380764728</v>
      </c>
      <c r="D426" s="123">
        <f>年份汇总!$D$6</f>
        <v>0.83</v>
      </c>
      <c r="E426" s="144">
        <f t="shared" si="13"/>
        <v>29.009483222082473</v>
      </c>
      <c r="F426" s="123">
        <f>VLOOKUP(D426,年份汇总!$D$4:$I$9,6,0)</f>
        <v>0.82351077700778108</v>
      </c>
      <c r="G426">
        <f>VLOOKUP(A426,[1]Sheet1!$A$1:$F$2193,6)</f>
        <v>0.33078024141050699</v>
      </c>
      <c r="H426">
        <f>'C-MDP in China'!C427</f>
        <v>7452787.1867414881</v>
      </c>
      <c r="I426">
        <f>'C-MDP in China'!D427</f>
        <v>35.226598160000002</v>
      </c>
      <c r="J426">
        <f>'C-MDP in China'!E427</f>
        <v>35226598.160000004</v>
      </c>
      <c r="K426">
        <v>1.2</v>
      </c>
      <c r="L426">
        <v>7.3</v>
      </c>
      <c r="M426">
        <f t="shared" si="14"/>
        <v>0.16438356164383561</v>
      </c>
      <c r="N426">
        <f>'C-MDP in China'!F427</f>
        <v>2709738.3200000003</v>
      </c>
      <c r="O426">
        <f>'C-MDP in China'!G427</f>
        <v>84543835.584000021</v>
      </c>
      <c r="P426">
        <f>'C-MDP in China'!H427</f>
        <v>10737067.119168002</v>
      </c>
      <c r="Q426">
        <f>'C-MDP in China'!I427</f>
        <v>9266608.2645462882</v>
      </c>
      <c r="R426">
        <f>'C-MDP in China'!J427</f>
        <v>5072630.135040001</v>
      </c>
      <c r="S426">
        <f>'C-MDP in China'!K427</f>
        <v>5072630.135040001</v>
      </c>
      <c r="T426">
        <f>'C-MDP in China'!L427</f>
        <v>3623307.2393142865</v>
      </c>
      <c r="U426">
        <f>'C-MDP in China'!M427</f>
        <v>2536315.0675200005</v>
      </c>
      <c r="V426">
        <f>'C-MDP in China'!N427</f>
        <v>4078218.0377716902</v>
      </c>
      <c r="W426">
        <f>'C-MDP in China'!P427</f>
        <v>6614533.1052916907</v>
      </c>
      <c r="X426">
        <f>'C-MDP in China'!Q427</f>
        <v>838254.08144979738</v>
      </c>
      <c r="Y426">
        <f>'C-MDP in China'!S427</f>
        <v>0.11247524723918748</v>
      </c>
      <c r="Z426">
        <f>'C-MDP in China'!T427</f>
        <v>60110667.100224011</v>
      </c>
      <c r="AA426">
        <f>'C-MDP in China'!U427</f>
        <v>8994690.1569931787</v>
      </c>
      <c r="AB426">
        <f>'C-MDP in China'!V427</f>
        <v>6.6829058089887905</v>
      </c>
    </row>
    <row r="427" spans="1:28">
      <c r="A427" s="15">
        <v>43271</v>
      </c>
      <c r="B427">
        <v>37.928239650000002</v>
      </c>
      <c r="C427" s="153">
        <f t="shared" si="12"/>
        <v>31.480438909499998</v>
      </c>
      <c r="D427" s="123">
        <f>年份汇总!$D$6</f>
        <v>0.83</v>
      </c>
      <c r="E427" s="144">
        <f t="shared" si="13"/>
        <v>31.234314104708833</v>
      </c>
      <c r="F427" s="123">
        <f>VLOOKUP(D427,年份汇总!$D$4:$I$9,6,0)</f>
        <v>0.82351077700778108</v>
      </c>
      <c r="G427">
        <f>VLOOKUP(A427,[1]Sheet1!$A$1:$F$2193,6)</f>
        <v>0.33560057154268802</v>
      </c>
      <c r="H427">
        <f>'C-MDP in China'!C428</f>
        <v>8141301.4030930884</v>
      </c>
      <c r="I427">
        <f>'C-MDP in China'!D428</f>
        <v>37.928239650000002</v>
      </c>
      <c r="J427">
        <f>'C-MDP in China'!E428</f>
        <v>37928239.649999999</v>
      </c>
      <c r="K427">
        <v>1.2</v>
      </c>
      <c r="L427">
        <v>7.3</v>
      </c>
      <c r="M427">
        <f t="shared" si="14"/>
        <v>0.16438356164383561</v>
      </c>
      <c r="N427">
        <f>'C-MDP in China'!F428</f>
        <v>2917556.8961538458</v>
      </c>
      <c r="O427">
        <f>'C-MDP in China'!G428</f>
        <v>91027775.159999996</v>
      </c>
      <c r="P427">
        <f>'C-MDP in China'!H428</f>
        <v>11560527.445319999</v>
      </c>
      <c r="Q427">
        <f>'C-MDP in China'!I428</f>
        <v>9977294.3559300005</v>
      </c>
      <c r="R427">
        <f>'C-MDP in China'!J428</f>
        <v>5461666.5095999995</v>
      </c>
      <c r="S427">
        <f>'C-MDP in China'!K428</f>
        <v>5461666.5095999995</v>
      </c>
      <c r="T427">
        <f>'C-MDP in China'!L428</f>
        <v>3901190.3640000001</v>
      </c>
      <c r="U427">
        <f>'C-MDP in China'!M428</f>
        <v>2730833.2547999998</v>
      </c>
      <c r="V427">
        <f>'C-MDP in China'!N428</f>
        <v>4390989.7395995781</v>
      </c>
      <c r="W427">
        <f>'C-MDP in China'!P428</f>
        <v>7121822.9943995774</v>
      </c>
      <c r="X427">
        <f>'C-MDP in China'!Q428</f>
        <v>1019478.408693511</v>
      </c>
      <c r="Y427">
        <f>'C-MDP in China'!S428</f>
        <v>0.12522302740274241</v>
      </c>
      <c r="Z427">
        <f>'C-MDP in China'!T428</f>
        <v>64720748.138759993</v>
      </c>
      <c r="AA427">
        <f>'C-MDP in China'!U428</f>
        <v>9801457.8878926672</v>
      </c>
      <c r="AB427">
        <f>'C-MDP in China'!V428</f>
        <v>6.6031756580525469</v>
      </c>
    </row>
    <row r="428" spans="1:28">
      <c r="A428" s="15">
        <v>43274</v>
      </c>
      <c r="B428">
        <v>39.762894320000001</v>
      </c>
      <c r="C428" s="153">
        <f t="shared" si="12"/>
        <v>33.003202285599997</v>
      </c>
      <c r="D428" s="123">
        <f>年份汇总!$D$6</f>
        <v>0.83</v>
      </c>
      <c r="E428" s="144">
        <f t="shared" si="13"/>
        <v>32.745171997541483</v>
      </c>
      <c r="F428" s="123">
        <f>VLOOKUP(D428,年份汇总!$D$4:$I$9,6,0)</f>
        <v>0.82351077700778108</v>
      </c>
      <c r="G428">
        <f>VLOOKUP(A428,[1]Sheet1!$A$1:$F$2193,6)</f>
        <v>0.30518948581806199</v>
      </c>
      <c r="H428">
        <f>'C-MDP in China'!C429</f>
        <v>7761684.9672727296</v>
      </c>
      <c r="I428">
        <f>'C-MDP in China'!D429</f>
        <v>39.762894320000001</v>
      </c>
      <c r="J428">
        <f>'C-MDP in China'!E429</f>
        <v>39762894.32</v>
      </c>
      <c r="K428">
        <v>1.2</v>
      </c>
      <c r="L428">
        <v>7.3</v>
      </c>
      <c r="M428">
        <f t="shared" si="14"/>
        <v>0.16438356164383561</v>
      </c>
      <c r="N428">
        <f>'C-MDP in China'!F429</f>
        <v>3058684.1784615386</v>
      </c>
      <c r="O428">
        <f>'C-MDP in China'!G429</f>
        <v>95430946.368000016</v>
      </c>
      <c r="P428">
        <f>'C-MDP in China'!H429</f>
        <v>12119730.188736003</v>
      </c>
      <c r="Q428">
        <f>'C-MDP in China'!I429</f>
        <v>10459913.371549716</v>
      </c>
      <c r="R428">
        <f>'C-MDP in China'!J429</f>
        <v>5725856.7820800003</v>
      </c>
      <c r="S428">
        <f>'C-MDP in China'!K429</f>
        <v>5725856.7820800003</v>
      </c>
      <c r="T428">
        <f>'C-MDP in China'!L429</f>
        <v>4089897.7014857149</v>
      </c>
      <c r="U428">
        <f>'C-MDP in China'!M429</f>
        <v>2862928.3910400001</v>
      </c>
      <c r="V428">
        <f>'C-MDP in China'!N429</f>
        <v>4603389.5215567267</v>
      </c>
      <c r="W428">
        <f>'C-MDP in China'!P429</f>
        <v>7466317.9125967268</v>
      </c>
      <c r="X428">
        <f>'C-MDP in China'!Q429</f>
        <v>295367.05467600282</v>
      </c>
      <c r="Y428">
        <f>'C-MDP in China'!S429</f>
        <v>3.8054501815188685E-2</v>
      </c>
      <c r="Z428">
        <f>'C-MDP in China'!T429</f>
        <v>67851402.867648005</v>
      </c>
      <c r="AA428">
        <f>'C-MDP in China'!U429</f>
        <v>9502146.0977894552</v>
      </c>
      <c r="AB428">
        <f>'C-MDP in China'!V429</f>
        <v>7.1406398269789504</v>
      </c>
    </row>
    <row r="429" spans="1:28">
      <c r="A429" s="15">
        <v>43277</v>
      </c>
      <c r="B429">
        <v>40.4416455</v>
      </c>
      <c r="C429" s="153">
        <f t="shared" si="12"/>
        <v>33.566565765</v>
      </c>
      <c r="D429" s="123">
        <f>年份汇总!$D$6</f>
        <v>0.83</v>
      </c>
      <c r="E429" s="144">
        <f t="shared" si="13"/>
        <v>33.304130909178234</v>
      </c>
      <c r="F429" s="123">
        <f>VLOOKUP(D429,年份汇总!$D$4:$I$9,6,0)</f>
        <v>0.82351077700778108</v>
      </c>
      <c r="G429">
        <f>VLOOKUP(A429,[1]Sheet1!$A$1:$F$2193,6)</f>
        <v>0.30178175248356998</v>
      </c>
      <c r="H429">
        <f>'C-MDP in China'!C430</f>
        <v>7806030.5972170169</v>
      </c>
      <c r="I429">
        <f>'C-MDP in China'!D430</f>
        <v>40.4416455</v>
      </c>
      <c r="J429">
        <f>'C-MDP in China'!E430</f>
        <v>40441645.5</v>
      </c>
      <c r="K429">
        <v>1.2</v>
      </c>
      <c r="L429">
        <v>7.3</v>
      </c>
      <c r="M429">
        <f t="shared" si="14"/>
        <v>0.16438356164383561</v>
      </c>
      <c r="N429">
        <f>'C-MDP in China'!F430</f>
        <v>3110895.8076923075</v>
      </c>
      <c r="O429">
        <f>'C-MDP in China'!G430</f>
        <v>97059949.199999988</v>
      </c>
      <c r="P429">
        <f>'C-MDP in China'!H430</f>
        <v>12326613.548399998</v>
      </c>
      <c r="Q429">
        <f>'C-MDP in China'!I430</f>
        <v>10638463.717671428</v>
      </c>
      <c r="R429">
        <f>'C-MDP in China'!J430</f>
        <v>5823596.9519999987</v>
      </c>
      <c r="S429">
        <f>'C-MDP in China'!K430</f>
        <v>5823596.9519999987</v>
      </c>
      <c r="T429">
        <f>'C-MDP in China'!L430</f>
        <v>4159712.1085714279</v>
      </c>
      <c r="U429">
        <f>'C-MDP in China'!M430</f>
        <v>2911798.4759999993</v>
      </c>
      <c r="V429">
        <f>'C-MDP in China'!N430</f>
        <v>4681969.2155953627</v>
      </c>
      <c r="W429">
        <f>'C-MDP in China'!P430</f>
        <v>7593767.6915953625</v>
      </c>
      <c r="X429">
        <f>'C-MDP in China'!Q430</f>
        <v>212262.90562165435</v>
      </c>
      <c r="Y429">
        <f>'C-MDP in China'!S430</f>
        <v>2.7192169307833573E-2</v>
      </c>
      <c r="Z429">
        <f>'C-MDP in China'!T430</f>
        <v>69009623.881199986</v>
      </c>
      <c r="AA429">
        <f>'C-MDP in China'!U430</f>
        <v>9576201.3368123807</v>
      </c>
      <c r="AB429">
        <f>'C-MDP in China'!V430</f>
        <v>7.2063672696517411</v>
      </c>
    </row>
    <row r="430" spans="1:28">
      <c r="A430" s="15">
        <v>43280</v>
      </c>
      <c r="B430">
        <v>38.798076909999999</v>
      </c>
      <c r="C430" s="153">
        <f t="shared" si="12"/>
        <v>32.202403835299997</v>
      </c>
      <c r="D430" s="123">
        <f>年份汇总!$D$6</f>
        <v>0.83</v>
      </c>
      <c r="E430" s="144">
        <f t="shared" si="13"/>
        <v>31.950634462561748</v>
      </c>
      <c r="F430" s="123">
        <f>VLOOKUP(D430,年份汇总!$D$4:$I$9,6,0)</f>
        <v>0.82351077700778108</v>
      </c>
      <c r="G430">
        <f>VLOOKUP(A430,[1]Sheet1!$A$1:$F$2193,6)</f>
        <v>0.307953904866621</v>
      </c>
      <c r="H430">
        <f>'C-MDP in China'!C431</f>
        <v>7641953.1351656914</v>
      </c>
      <c r="I430">
        <f>'C-MDP in China'!D431</f>
        <v>38.798076909999999</v>
      </c>
      <c r="J430">
        <f>'C-MDP in China'!E431</f>
        <v>38798076.909999996</v>
      </c>
      <c r="K430">
        <v>1.2</v>
      </c>
      <c r="L430">
        <v>7.3</v>
      </c>
      <c r="M430">
        <f t="shared" si="14"/>
        <v>0.16438356164383561</v>
      </c>
      <c r="N430">
        <f>'C-MDP in China'!F431</f>
        <v>2984467.4546153843</v>
      </c>
      <c r="O430">
        <f>'C-MDP in China'!G431</f>
        <v>93115384.583999991</v>
      </c>
      <c r="P430">
        <f>'C-MDP in China'!H431</f>
        <v>11825653.842168</v>
      </c>
      <c r="Q430">
        <f>'C-MDP in China'!I431</f>
        <v>10206111.260296285</v>
      </c>
      <c r="R430">
        <f>'C-MDP in China'!J431</f>
        <v>5586923.0750399996</v>
      </c>
      <c r="S430">
        <f>'C-MDP in China'!K431</f>
        <v>5586923.0750399996</v>
      </c>
      <c r="T430">
        <f>'C-MDP in China'!L431</f>
        <v>3990659.3393142852</v>
      </c>
      <c r="U430">
        <f>'C-MDP in China'!M431</f>
        <v>2793461.5375199998</v>
      </c>
      <c r="V430">
        <f>'C-MDP in China'!N431</f>
        <v>4491691.6577225151</v>
      </c>
      <c r="W430">
        <f>'C-MDP in China'!P431</f>
        <v>7285153.1952425148</v>
      </c>
      <c r="X430">
        <f>'C-MDP in China'!Q431</f>
        <v>356799.93992317654</v>
      </c>
      <c r="Y430">
        <f>'C-MDP in China'!S431</f>
        <v>4.6689626802512506E-2</v>
      </c>
      <c r="Z430">
        <f>'C-MDP in China'!T431</f>
        <v>66205038.43922399</v>
      </c>
      <c r="AA430">
        <f>'C-MDP in China'!U431</f>
        <v>9340183.2553682067</v>
      </c>
      <c r="AB430">
        <f>'C-MDP in China'!V431</f>
        <v>7.0881948061536262</v>
      </c>
    </row>
    <row r="431" spans="1:28">
      <c r="A431" s="15">
        <v>43283</v>
      </c>
      <c r="B431">
        <v>37.644230759999999</v>
      </c>
      <c r="C431" s="153">
        <f t="shared" si="12"/>
        <v>31.244711530799997</v>
      </c>
      <c r="D431" s="123">
        <f>年份汇总!$D$6</f>
        <v>0.83</v>
      </c>
      <c r="E431" s="144">
        <f t="shared" si="13"/>
        <v>31.000429723027814</v>
      </c>
      <c r="F431" s="123">
        <f>VLOOKUP(D431,年份汇总!$D$4:$I$9,6,0)</f>
        <v>0.82351077700778108</v>
      </c>
      <c r="G431">
        <f>VLOOKUP(A431,[1]Sheet1!$A$1:$F$2193,6)</f>
        <v>0.31008243717777301</v>
      </c>
      <c r="H431">
        <f>'C-MDP in China'!C432</f>
        <v>7446088.5735142445</v>
      </c>
      <c r="I431">
        <f>'C-MDP in China'!D432</f>
        <v>37.644230759999999</v>
      </c>
      <c r="J431">
        <f>'C-MDP in China'!E432</f>
        <v>37644230.759999998</v>
      </c>
      <c r="K431">
        <v>1.2</v>
      </c>
      <c r="L431">
        <v>7.3</v>
      </c>
      <c r="M431">
        <f t="shared" si="14"/>
        <v>0.16438356164383561</v>
      </c>
      <c r="N431">
        <f>'C-MDP in China'!F432</f>
        <v>2895710.0584615385</v>
      </c>
      <c r="O431">
        <f>'C-MDP in China'!G432</f>
        <v>90346153.824000001</v>
      </c>
      <c r="P431">
        <f>'C-MDP in China'!H432</f>
        <v>11473961.535647999</v>
      </c>
      <c r="Q431">
        <f>'C-MDP in China'!I432</f>
        <v>9902583.7887805719</v>
      </c>
      <c r="R431">
        <f>'C-MDP in China'!J432</f>
        <v>5420769.2294399999</v>
      </c>
      <c r="S431">
        <f>'C-MDP in China'!K432</f>
        <v>5420769.2294399999</v>
      </c>
      <c r="T431">
        <f>'C-MDP in China'!L432</f>
        <v>3871978.0210285713</v>
      </c>
      <c r="U431">
        <f>'C-MDP in China'!M432</f>
        <v>2710384.61472</v>
      </c>
      <c r="V431">
        <f>'C-MDP in China'!N432</f>
        <v>4358109.7500864062</v>
      </c>
      <c r="W431">
        <f>'C-MDP in China'!P432</f>
        <v>7068494.3648064062</v>
      </c>
      <c r="X431">
        <f>'C-MDP in China'!Q432</f>
        <v>377594.20870783832</v>
      </c>
      <c r="Y431">
        <f>'C-MDP in China'!S432</f>
        <v>5.0710410570583578E-2</v>
      </c>
      <c r="Z431">
        <f>'C-MDP in China'!T432</f>
        <v>64236115.368864</v>
      </c>
      <c r="AA431">
        <f>'C-MDP in China'!U432</f>
        <v>9093813.7088806517</v>
      </c>
      <c r="AB431">
        <f>'C-MDP in China'!V432</f>
        <v>7.0637157770379222</v>
      </c>
    </row>
    <row r="432" spans="1:28">
      <c r="A432" s="15">
        <v>43286</v>
      </c>
      <c r="B432">
        <v>35.642491800000002</v>
      </c>
      <c r="C432" s="153">
        <f t="shared" si="12"/>
        <v>29.583268193999999</v>
      </c>
      <c r="D432" s="123">
        <f>年份汇总!$D$6</f>
        <v>0.83</v>
      </c>
      <c r="E432" s="144">
        <f t="shared" si="13"/>
        <v>29.351976116711466</v>
      </c>
      <c r="F432" s="123">
        <f>VLOOKUP(D432,年份汇总!$D$4:$I$9,6,0)</f>
        <v>0.82351077700778108</v>
      </c>
      <c r="G432">
        <f>VLOOKUP(A432,[1]Sheet1!$A$1:$F$2193,6)</f>
        <v>0.311252598502677</v>
      </c>
      <c r="H432">
        <f>'C-MDP in China'!C433</f>
        <v>7076746.6233119229</v>
      </c>
      <c r="I432">
        <f>'C-MDP in China'!D433</f>
        <v>35.642491800000002</v>
      </c>
      <c r="J432">
        <f>'C-MDP in China'!E433</f>
        <v>35642491.800000004</v>
      </c>
      <c r="K432">
        <v>1.2</v>
      </c>
      <c r="L432">
        <v>7.3</v>
      </c>
      <c r="M432">
        <f t="shared" si="14"/>
        <v>0.16438356164383561</v>
      </c>
      <c r="N432">
        <f>'C-MDP in China'!F433</f>
        <v>2741730.1384615386</v>
      </c>
      <c r="O432">
        <f>'C-MDP in China'!G433</f>
        <v>85541980.320000008</v>
      </c>
      <c r="P432">
        <f>'C-MDP in China'!H433</f>
        <v>10863831.500640001</v>
      </c>
      <c r="Q432">
        <f>'C-MDP in China'!I433</f>
        <v>9376012.0572171435</v>
      </c>
      <c r="R432">
        <f>'C-MDP in China'!J433</f>
        <v>5132518.8192000007</v>
      </c>
      <c r="S432">
        <f>'C-MDP in China'!K433</f>
        <v>5132518.8192000007</v>
      </c>
      <c r="T432">
        <f>'C-MDP in China'!L433</f>
        <v>3666084.8708571433</v>
      </c>
      <c r="U432">
        <f>'C-MDP in China'!M433</f>
        <v>2566259.4096000004</v>
      </c>
      <c r="V432">
        <f>'C-MDP in China'!N433</f>
        <v>4126366.4549631188</v>
      </c>
      <c r="W432">
        <f>'C-MDP in China'!P433</f>
        <v>6692625.8645631187</v>
      </c>
      <c r="X432">
        <f>'C-MDP in China'!Q433</f>
        <v>384120.75874880422</v>
      </c>
      <c r="Y432">
        <f>'C-MDP in China'!S433</f>
        <v>5.4279286682873407E-2</v>
      </c>
      <c r="Z432">
        <f>'C-MDP in China'!T433</f>
        <v>60820348.007520005</v>
      </c>
      <c r="AA432">
        <f>'C-MDP in China'!U433</f>
        <v>8636853.6686750427</v>
      </c>
      <c r="AB432">
        <f>'C-MDP in China'!V433</f>
        <v>7.0419565203598378</v>
      </c>
    </row>
    <row r="433" spans="1:28">
      <c r="A433" s="15">
        <v>43289</v>
      </c>
      <c r="B433">
        <v>36.590525800000002</v>
      </c>
      <c r="C433" s="153">
        <f t="shared" si="12"/>
        <v>30.370136414000001</v>
      </c>
      <c r="D433" s="123">
        <f>年份汇总!$D$6</f>
        <v>0.83</v>
      </c>
      <c r="E433" s="144">
        <f t="shared" si="13"/>
        <v>30.132692332681263</v>
      </c>
      <c r="F433" s="123">
        <f>VLOOKUP(D433,年份汇总!$D$4:$I$9,6,0)</f>
        <v>0.82351077700778108</v>
      </c>
      <c r="G433">
        <f>VLOOKUP(A433,[1]Sheet1!$A$1:$F$2193,6)</f>
        <v>0.31756940687277502</v>
      </c>
      <c r="H433">
        <f>'C-MDP in China'!C434</f>
        <v>7412418.1419916572</v>
      </c>
      <c r="I433">
        <f>'C-MDP in China'!D434</f>
        <v>36.590525800000002</v>
      </c>
      <c r="J433">
        <f>'C-MDP in China'!E434</f>
        <v>36590525.800000004</v>
      </c>
      <c r="K433">
        <v>1.2</v>
      </c>
      <c r="L433">
        <v>7.3</v>
      </c>
      <c r="M433">
        <f t="shared" si="14"/>
        <v>0.16438356164383561</v>
      </c>
      <c r="N433">
        <f>'C-MDP in China'!F434</f>
        <v>2814655.8307692311</v>
      </c>
      <c r="O433">
        <f>'C-MDP in China'!G434</f>
        <v>87817261.920000017</v>
      </c>
      <c r="P433">
        <f>'C-MDP in China'!H434</f>
        <v>11152792.263840003</v>
      </c>
      <c r="Q433">
        <f>'C-MDP in China'!I434</f>
        <v>9625399.1725885738</v>
      </c>
      <c r="R433">
        <f>'C-MDP in China'!J434</f>
        <v>5269035.7152000004</v>
      </c>
      <c r="S433">
        <f>'C-MDP in China'!K434</f>
        <v>5269035.7152000004</v>
      </c>
      <c r="T433">
        <f>'C-MDP in China'!L434</f>
        <v>3763596.9394285721</v>
      </c>
      <c r="U433">
        <f>'C-MDP in China'!M434</f>
        <v>2634517.8576000002</v>
      </c>
      <c r="V433">
        <f>'C-MDP in China'!N434</f>
        <v>4236121.2868563402</v>
      </c>
      <c r="W433">
        <f>'C-MDP in China'!P434</f>
        <v>6870639.14445634</v>
      </c>
      <c r="X433">
        <f>'C-MDP in China'!Q434</f>
        <v>541778.9975353172</v>
      </c>
      <c r="Y433">
        <f>'C-MDP in China'!S434</f>
        <v>7.3090722508774381E-2</v>
      </c>
      <c r="Z433">
        <f>'C-MDP in China'!T434</f>
        <v>62438073.225120008</v>
      </c>
      <c r="AA433">
        <f>'C-MDP in China'!U434</f>
        <v>9014021.5712479986</v>
      </c>
      <c r="AB433">
        <f>'C-MDP in China'!V434</f>
        <v>6.9267721107167715</v>
      </c>
    </row>
    <row r="434" spans="1:28">
      <c r="A434" s="15">
        <v>43292</v>
      </c>
      <c r="B434">
        <v>37.975716120000001</v>
      </c>
      <c r="C434" s="153">
        <f t="shared" si="12"/>
        <v>31.519844379599999</v>
      </c>
      <c r="D434" s="123">
        <f>年份汇总!$D$6</f>
        <v>0.83</v>
      </c>
      <c r="E434" s="144">
        <f t="shared" si="13"/>
        <v>31.273411489408119</v>
      </c>
      <c r="F434" s="123">
        <f>VLOOKUP(D434,年份汇总!$D$4:$I$9,6,0)</f>
        <v>0.82351077700778108</v>
      </c>
      <c r="G434">
        <f>VLOOKUP(A434,[1]Sheet1!$A$1:$F$2193,6)</f>
        <v>0.299793362419087</v>
      </c>
      <c r="H434">
        <f>'C-MDP in China'!C435</f>
        <v>7262407.0585536519</v>
      </c>
      <c r="I434">
        <f>'C-MDP in China'!D435</f>
        <v>37.975716120000001</v>
      </c>
      <c r="J434">
        <f>'C-MDP in China'!E435</f>
        <v>37975716.120000005</v>
      </c>
      <c r="K434">
        <v>1.2</v>
      </c>
      <c r="L434">
        <v>7.3</v>
      </c>
      <c r="M434">
        <f t="shared" si="14"/>
        <v>0.16438356164383561</v>
      </c>
      <c r="N434">
        <f>'C-MDP in China'!F435</f>
        <v>2921208.9323076927</v>
      </c>
      <c r="O434">
        <f>'C-MDP in China'!G435</f>
        <v>91141718.688000023</v>
      </c>
      <c r="P434">
        <f>'C-MDP in China'!H435</f>
        <v>11574998.273376003</v>
      </c>
      <c r="Q434">
        <f>'C-MDP in China'!I435</f>
        <v>9989783.3804811463</v>
      </c>
      <c r="R434">
        <f>'C-MDP in China'!J435</f>
        <v>5468503.1212800015</v>
      </c>
      <c r="S434">
        <f>'C-MDP in China'!K435</f>
        <v>5468503.1212800015</v>
      </c>
      <c r="T434">
        <f>'C-MDP in China'!L435</f>
        <v>3906073.6580571439</v>
      </c>
      <c r="U434">
        <f>'C-MDP in China'!M435</f>
        <v>2734251.5606400007</v>
      </c>
      <c r="V434">
        <f>'C-MDP in China'!N435</f>
        <v>4396486.1373909386</v>
      </c>
      <c r="W434">
        <f>'C-MDP in China'!P435</f>
        <v>7130737.6980309393</v>
      </c>
      <c r="X434">
        <f>'C-MDP in China'!Q435</f>
        <v>131669.36052271258</v>
      </c>
      <c r="Y434">
        <f>'C-MDP in China'!S435</f>
        <v>1.8130264451044865E-2</v>
      </c>
      <c r="Z434">
        <f>'C-MDP in China'!T435</f>
        <v>64801761.987168014</v>
      </c>
      <c r="AA434">
        <f>'C-MDP in China'!U435</f>
        <v>8924641.6353045888</v>
      </c>
      <c r="AB434">
        <f>'C-MDP in China'!V435</f>
        <v>7.2609931731960682</v>
      </c>
    </row>
    <row r="435" spans="1:28">
      <c r="A435" s="15">
        <v>43295</v>
      </c>
      <c r="B435">
        <v>39.423135590000001</v>
      </c>
      <c r="C435" s="153">
        <f t="shared" si="12"/>
        <v>32.721202539700002</v>
      </c>
      <c r="D435" s="123">
        <f>年份汇总!$D$6</f>
        <v>0.83</v>
      </c>
      <c r="E435" s="144">
        <f t="shared" si="13"/>
        <v>32.465377021804009</v>
      </c>
      <c r="F435" s="123">
        <f>VLOOKUP(D435,年份汇总!$D$4:$I$9,6,0)</f>
        <v>0.82351077700778108</v>
      </c>
      <c r="G435">
        <f>VLOOKUP(A435,[1]Sheet1!$A$1:$F$2193,6)</f>
        <v>0.29423368968189001</v>
      </c>
      <c r="H435">
        <f>'C-MDP in China'!C436</f>
        <v>7399394.1810727892</v>
      </c>
      <c r="I435">
        <f>'C-MDP in China'!D436</f>
        <v>39.423135590000001</v>
      </c>
      <c r="J435">
        <f>'C-MDP in China'!E436</f>
        <v>39423135.590000004</v>
      </c>
      <c r="K435">
        <v>1.2</v>
      </c>
      <c r="L435">
        <v>7.3</v>
      </c>
      <c r="M435">
        <f t="shared" si="14"/>
        <v>0.16438356164383561</v>
      </c>
      <c r="N435">
        <f>'C-MDP in China'!F436</f>
        <v>3032548.8915384617</v>
      </c>
      <c r="O435">
        <f>'C-MDP in China'!G436</f>
        <v>94615525.416000009</v>
      </c>
      <c r="P435">
        <f>'C-MDP in China'!H436</f>
        <v>12016171.727832001</v>
      </c>
      <c r="Q435">
        <f>'C-MDP in China'!I436</f>
        <v>10370537.410775144</v>
      </c>
      <c r="R435">
        <f>'C-MDP in China'!J436</f>
        <v>5676931.5249600001</v>
      </c>
      <c r="S435">
        <f>'C-MDP in China'!K436</f>
        <v>5676931.5249600001</v>
      </c>
      <c r="T435">
        <f>'C-MDP in China'!L436</f>
        <v>4054951.0892571434</v>
      </c>
      <c r="U435">
        <f>'C-MDP in China'!M436</f>
        <v>2838465.76248</v>
      </c>
      <c r="V435">
        <f>'C-MDP in China'!N436</f>
        <v>4564055.3180414476</v>
      </c>
      <c r="W435">
        <f>'C-MDP in China'!P436</f>
        <v>7402521.0805214476</v>
      </c>
      <c r="X435">
        <f>'C-MDP in China'!Q436</f>
        <v>-3126.8994486583397</v>
      </c>
      <c r="Y435">
        <f>'C-MDP in China'!S436</f>
        <v>-4.2258857578594242E-4</v>
      </c>
      <c r="Z435">
        <f>'C-MDP in China'!T436</f>
        <v>67271638.570776001</v>
      </c>
      <c r="AA435">
        <f>'C-MDP in China'!U436</f>
        <v>9124983.7366342358</v>
      </c>
      <c r="AB435">
        <f>'C-MDP in China'!V436</f>
        <v>7.3722475033790307</v>
      </c>
    </row>
    <row r="436" spans="1:28">
      <c r="A436" s="15">
        <v>43298</v>
      </c>
      <c r="B436">
        <v>36.947286490000003</v>
      </c>
      <c r="C436" s="153">
        <f t="shared" si="12"/>
        <v>30.666247786700001</v>
      </c>
      <c r="D436" s="123">
        <f>年份汇总!$D$6</f>
        <v>0.83</v>
      </c>
      <c r="E436" s="144">
        <f t="shared" si="13"/>
        <v>30.426488605708997</v>
      </c>
      <c r="F436" s="123">
        <f>VLOOKUP(D436,年份汇总!$D$4:$I$9,6,0)</f>
        <v>0.82351077700778108</v>
      </c>
      <c r="G436">
        <f>VLOOKUP(A436,[1]Sheet1!$A$1:$F$2193,6)</f>
        <v>0.35548259916397301</v>
      </c>
      <c r="H436">
        <f>'C-MDP in China'!C437</f>
        <v>8378253.5108431391</v>
      </c>
      <c r="I436">
        <f>'C-MDP in China'!D437</f>
        <v>36.947286490000003</v>
      </c>
      <c r="J436">
        <f>'C-MDP in China'!E437</f>
        <v>36947286.490000002</v>
      </c>
      <c r="K436">
        <v>1.2</v>
      </c>
      <c r="L436">
        <v>7.3</v>
      </c>
      <c r="M436">
        <f t="shared" si="14"/>
        <v>0.16438356164383561</v>
      </c>
      <c r="N436">
        <f>'C-MDP in China'!F437</f>
        <v>2842098.960769231</v>
      </c>
      <c r="O436">
        <f>'C-MDP in China'!G437</f>
        <v>88673487.576000005</v>
      </c>
      <c r="P436">
        <f>'C-MDP in China'!H437</f>
        <v>11261532.922152001</v>
      </c>
      <c r="Q436">
        <f>'C-MDP in China'!I437</f>
        <v>9719247.6203837153</v>
      </c>
      <c r="R436">
        <f>'C-MDP in China'!J437</f>
        <v>5320409.2545600003</v>
      </c>
      <c r="S436">
        <f>'C-MDP in China'!K437</f>
        <v>5320409.2545600003</v>
      </c>
      <c r="T436">
        <f>'C-MDP in China'!L437</f>
        <v>3800292.3246857147</v>
      </c>
      <c r="U436">
        <f>'C-MDP in China'!M437</f>
        <v>2660204.6272800001</v>
      </c>
      <c r="V436">
        <f>'C-MDP in China'!N437</f>
        <v>4277423.8240618194</v>
      </c>
      <c r="W436">
        <f>'C-MDP in China'!P437</f>
        <v>6937628.451341819</v>
      </c>
      <c r="X436">
        <f>'C-MDP in China'!Q437</f>
        <v>1440625.0595013201</v>
      </c>
      <c r="Y436">
        <f>'C-MDP in China'!S437</f>
        <v>0.17194813425457497</v>
      </c>
      <c r="Z436">
        <f>'C-MDP in China'!T437</f>
        <v>63046849.666536003</v>
      </c>
      <c r="AA436">
        <f>'C-MDP in China'!U437</f>
        <v>9995472.7076249588</v>
      </c>
      <c r="AB436">
        <f>'C-MDP in China'!V437</f>
        <v>6.3075405746885052</v>
      </c>
    </row>
    <row r="437" spans="1:28">
      <c r="A437" s="15">
        <v>43301</v>
      </c>
      <c r="B437">
        <v>37.766752670000002</v>
      </c>
      <c r="C437" s="153">
        <f t="shared" si="12"/>
        <v>31.3464047161</v>
      </c>
      <c r="D437" s="123">
        <f>年份汇总!$D$6</f>
        <v>0.83</v>
      </c>
      <c r="E437" s="144">
        <f t="shared" si="13"/>
        <v>31.101327836332391</v>
      </c>
      <c r="F437" s="123">
        <f>VLOOKUP(D437,年份汇总!$D$4:$I$9,6,0)</f>
        <v>0.82351077700778108</v>
      </c>
      <c r="G437">
        <f>VLOOKUP(A437,[1]Sheet1!$A$1:$F$2193,6)</f>
        <v>0.35708932706142099</v>
      </c>
      <c r="H437">
        <f>'C-MDP in China'!C438</f>
        <v>8602785.9305621982</v>
      </c>
      <c r="I437">
        <f>'C-MDP in China'!D438</f>
        <v>37.766752670000002</v>
      </c>
      <c r="J437">
        <f>'C-MDP in China'!E438</f>
        <v>37766752.670000002</v>
      </c>
      <c r="K437">
        <v>1.2</v>
      </c>
      <c r="L437">
        <v>7.3</v>
      </c>
      <c r="M437">
        <f t="shared" si="14"/>
        <v>0.16438356164383561</v>
      </c>
      <c r="N437">
        <f>'C-MDP in China'!F438</f>
        <v>2905134.8207692308</v>
      </c>
      <c r="O437">
        <f>'C-MDP in China'!G438</f>
        <v>90640206.407999992</v>
      </c>
      <c r="P437">
        <f>'C-MDP in China'!H438</f>
        <v>11511306.213815998</v>
      </c>
      <c r="Q437">
        <f>'C-MDP in China'!I438</f>
        <v>9934814.0523625705</v>
      </c>
      <c r="R437">
        <f>'C-MDP in China'!J438</f>
        <v>5438412.3844799995</v>
      </c>
      <c r="S437">
        <f>'C-MDP in China'!K438</f>
        <v>5438412.3844799995</v>
      </c>
      <c r="T437">
        <f>'C-MDP in China'!L438</f>
        <v>3884580.2746285712</v>
      </c>
      <c r="U437">
        <f>'C-MDP in China'!M438</f>
        <v>2719206.1922399998</v>
      </c>
      <c r="V437">
        <f>'C-MDP in China'!N438</f>
        <v>4372294.2325367052</v>
      </c>
      <c r="W437">
        <f>'C-MDP in China'!P438</f>
        <v>7091500.424776705</v>
      </c>
      <c r="X437">
        <f>'C-MDP in China'!Q438</f>
        <v>1511285.5057854932</v>
      </c>
      <c r="Y437">
        <f>'C-MDP in China'!S438</f>
        <v>0.1756739639907243</v>
      </c>
      <c r="Z437">
        <f>'C-MDP in China'!T438</f>
        <v>64445186.756087989</v>
      </c>
      <c r="AA437">
        <f>'C-MDP in China'!U438</f>
        <v>10255873.970858904</v>
      </c>
      <c r="AB437">
        <f>'C-MDP in China'!V438</f>
        <v>6.2837342716186741</v>
      </c>
    </row>
    <row r="438" spans="1:28">
      <c r="A438" s="15">
        <v>43304</v>
      </c>
      <c r="B438">
        <v>38.873815399999998</v>
      </c>
      <c r="C438" s="153">
        <f t="shared" si="12"/>
        <v>32.265266781999998</v>
      </c>
      <c r="D438" s="123">
        <f>年份汇总!$D$6</f>
        <v>0.83</v>
      </c>
      <c r="E438" s="144">
        <f t="shared" si="13"/>
        <v>32.013005925311042</v>
      </c>
      <c r="F438" s="123">
        <f>VLOOKUP(D438,年份汇总!$D$4:$I$9,6,0)</f>
        <v>0.82351077700778108</v>
      </c>
      <c r="G438">
        <f>VLOOKUP(A438,[1]Sheet1!$A$1:$F$2193,6)</f>
        <v>0.37442295428508798</v>
      </c>
      <c r="H438">
        <f>'C-MDP in China'!C439</f>
        <v>9284793.2136032917</v>
      </c>
      <c r="I438">
        <f>'C-MDP in China'!D439</f>
        <v>38.873815399999998</v>
      </c>
      <c r="J438">
        <f>'C-MDP in China'!E439</f>
        <v>38873815.399999999</v>
      </c>
      <c r="K438">
        <v>1.2</v>
      </c>
      <c r="L438">
        <v>7.3</v>
      </c>
      <c r="M438">
        <f t="shared" si="14"/>
        <v>0.16438356164383561</v>
      </c>
      <c r="N438">
        <f>'C-MDP in China'!F439</f>
        <v>2990293.4923076923</v>
      </c>
      <c r="O438">
        <f>'C-MDP in China'!G439</f>
        <v>93297156.960000008</v>
      </c>
      <c r="P438">
        <f>'C-MDP in China'!H439</f>
        <v>11848738.933920002</v>
      </c>
      <c r="Q438">
        <f>'C-MDP in China'!I439</f>
        <v>10226034.811080001</v>
      </c>
      <c r="R438">
        <f>'C-MDP in China'!J439</f>
        <v>5597829.4176000003</v>
      </c>
      <c r="S438">
        <f>'C-MDP in China'!K439</f>
        <v>5597829.4176000003</v>
      </c>
      <c r="T438">
        <f>'C-MDP in China'!L439</f>
        <v>3998449.5840000003</v>
      </c>
      <c r="U438">
        <f>'C-MDP in China'!M439</f>
        <v>2798914.7088000001</v>
      </c>
      <c r="V438">
        <f>'C-MDP in China'!N439</f>
        <v>4500459.977463997</v>
      </c>
      <c r="W438">
        <f>'C-MDP in China'!P439</f>
        <v>7299374.6862639971</v>
      </c>
      <c r="X438">
        <f>'C-MDP in China'!Q439</f>
        <v>1985418.5273392946</v>
      </c>
      <c r="Y438">
        <f>'C-MDP in China'!S439</f>
        <v>0.21383551379802704</v>
      </c>
      <c r="Z438">
        <f>'C-MDP in China'!T439</f>
        <v>66334278.598560005</v>
      </c>
      <c r="AA438">
        <f>'C-MDP in China'!U439</f>
        <v>10986338.482267288</v>
      </c>
      <c r="AB438">
        <f>'C-MDP in China'!V439</f>
        <v>6.0378877553816617</v>
      </c>
    </row>
    <row r="439" spans="1:28">
      <c r="A439" s="15">
        <v>43307</v>
      </c>
      <c r="B439">
        <v>42.035153360000002</v>
      </c>
      <c r="C439" s="153">
        <f t="shared" si="12"/>
        <v>34.889177288799999</v>
      </c>
      <c r="D439" s="123">
        <f>年份汇总!$D$6</f>
        <v>0.83</v>
      </c>
      <c r="E439" s="144">
        <f t="shared" si="13"/>
        <v>34.616401805134842</v>
      </c>
      <c r="F439" s="123">
        <f>VLOOKUP(D439,年份汇总!$D$4:$I$9,6,0)</f>
        <v>0.82351077700778108</v>
      </c>
      <c r="G439">
        <f>VLOOKUP(A439,[1]Sheet1!$A$1:$F$2193,6)</f>
        <v>0.38609928724064602</v>
      </c>
      <c r="H439">
        <f>'C-MDP in China'!C440</f>
        <v>10352952.90108441</v>
      </c>
      <c r="I439">
        <f>'C-MDP in China'!D440</f>
        <v>42.035153360000002</v>
      </c>
      <c r="J439">
        <f>'C-MDP in China'!E440</f>
        <v>42035153.359999999</v>
      </c>
      <c r="K439">
        <v>1.2</v>
      </c>
      <c r="L439">
        <v>7.3</v>
      </c>
      <c r="M439">
        <f t="shared" si="14"/>
        <v>0.16438356164383561</v>
      </c>
      <c r="N439">
        <f>'C-MDP in China'!F440</f>
        <v>3233473.3353846152</v>
      </c>
      <c r="O439">
        <f>'C-MDP in China'!G440</f>
        <v>100884368.06400001</v>
      </c>
      <c r="P439">
        <f>'C-MDP in China'!H440</f>
        <v>12812314.744128002</v>
      </c>
      <c r="Q439">
        <f>'C-MDP in China'!I440</f>
        <v>11057647.342443431</v>
      </c>
      <c r="R439">
        <f>'C-MDP in China'!J440</f>
        <v>6053062.0838400004</v>
      </c>
      <c r="S439">
        <f>'C-MDP in China'!K440</f>
        <v>6053062.0838400004</v>
      </c>
      <c r="T439">
        <f>'C-MDP in China'!L440</f>
        <v>4323615.7741714288</v>
      </c>
      <c r="U439">
        <f>'C-MDP in China'!M440</f>
        <v>3026531.0419200002</v>
      </c>
      <c r="V439">
        <f>'C-MDP in China'!N440</f>
        <v>4866451.193345977</v>
      </c>
      <c r="W439">
        <f>'C-MDP in China'!P440</f>
        <v>7892982.2352659777</v>
      </c>
      <c r="X439">
        <f>'C-MDP in China'!Q440</f>
        <v>2459970.6658184323</v>
      </c>
      <c r="Y439">
        <f>'C-MDP in China'!S440</f>
        <v>0.23761053385655459</v>
      </c>
      <c r="Z439">
        <f>'C-MDP in China'!T440</f>
        <v>71728785.693504006</v>
      </c>
      <c r="AA439">
        <f>'C-MDP in China'!U440</f>
        <v>12192873.052510386</v>
      </c>
      <c r="AB439">
        <f>'C-MDP in China'!V440</f>
        <v>5.8828452805662392</v>
      </c>
    </row>
    <row r="440" spans="1:28">
      <c r="A440" s="15">
        <v>43310</v>
      </c>
      <c r="B440">
        <v>42.402914979999998</v>
      </c>
      <c r="C440" s="153">
        <f t="shared" si="12"/>
        <v>35.1944194334</v>
      </c>
      <c r="D440" s="123">
        <f>年份汇总!$D$6</f>
        <v>0.83</v>
      </c>
      <c r="E440" s="144">
        <f t="shared" si="13"/>
        <v>34.919257462574677</v>
      </c>
      <c r="F440" s="123">
        <f>VLOOKUP(D440,年份汇总!$D$4:$I$9,6,0)</f>
        <v>0.82351077700778108</v>
      </c>
      <c r="G440">
        <f>VLOOKUP(A440,[1]Sheet1!$A$1:$F$2193,6)</f>
        <v>0.34735890960663501</v>
      </c>
      <c r="H440">
        <f>'C-MDP in China'!C441</f>
        <v>9395648.4357668646</v>
      </c>
      <c r="I440">
        <f>'C-MDP in China'!D441</f>
        <v>42.402914979999998</v>
      </c>
      <c r="J440">
        <f>'C-MDP in China'!E441</f>
        <v>42402914.979999997</v>
      </c>
      <c r="K440">
        <v>1.2</v>
      </c>
      <c r="L440">
        <v>7.3</v>
      </c>
      <c r="M440">
        <f t="shared" si="14"/>
        <v>0.16438356164383561</v>
      </c>
      <c r="N440">
        <f>'C-MDP in China'!F441</f>
        <v>3261762.6907692305</v>
      </c>
      <c r="O440">
        <f>'C-MDP in China'!G441</f>
        <v>101766995.95199999</v>
      </c>
      <c r="P440">
        <f>'C-MDP in China'!H441</f>
        <v>12924408.485903999</v>
      </c>
      <c r="Q440">
        <f>'C-MDP in China'!I441</f>
        <v>11154389.663453143</v>
      </c>
      <c r="R440">
        <f>'C-MDP in China'!J441</f>
        <v>6106019.7571199993</v>
      </c>
      <c r="S440">
        <f>'C-MDP in China'!K441</f>
        <v>6106019.7571199993</v>
      </c>
      <c r="T440">
        <f>'C-MDP in China'!L441</f>
        <v>4361442.6836571423</v>
      </c>
      <c r="U440">
        <f>'C-MDP in China'!M441</f>
        <v>3053009.8785599996</v>
      </c>
      <c r="V440">
        <f>'C-MDP in China'!N441</f>
        <v>4909027.3190755183</v>
      </c>
      <c r="W440">
        <f>'C-MDP in China'!P441</f>
        <v>7962037.1976355184</v>
      </c>
      <c r="X440">
        <f>'C-MDP in China'!Q441</f>
        <v>1433611.2381313462</v>
      </c>
      <c r="Y440">
        <f>'C-MDP in China'!S441</f>
        <v>0.15258246920712248</v>
      </c>
      <c r="Z440">
        <f>'C-MDP in China'!T441</f>
        <v>72356334.121871993</v>
      </c>
      <c r="AA440">
        <f>'C-MDP in China'!U441</f>
        <v>11251665.876282383</v>
      </c>
      <c r="AB440">
        <f>'C-MDP in China'!V441</f>
        <v>6.4307218964254345</v>
      </c>
    </row>
    <row r="441" spans="1:28">
      <c r="A441" s="14">
        <v>43313</v>
      </c>
      <c r="B441">
        <v>42.742938889999998</v>
      </c>
      <c r="C441" s="153">
        <f t="shared" si="12"/>
        <v>35.476639278699999</v>
      </c>
      <c r="D441" s="123">
        <f>年份汇总!$D$6</f>
        <v>0.83</v>
      </c>
      <c r="E441" s="144">
        <f t="shared" si="13"/>
        <v>35.199270816900004</v>
      </c>
      <c r="F441" s="123">
        <f>VLOOKUP(D441,年份汇总!$D$4:$I$9,6,0)</f>
        <v>0.82351077700778108</v>
      </c>
      <c r="G441">
        <f>VLOOKUP(A441,[1]Sheet1!$A$1:$F$2193,6)</f>
        <v>0.322272107359375</v>
      </c>
      <c r="H441">
        <f>'C-MDP in China'!C442</f>
        <v>8831060.8168103956</v>
      </c>
      <c r="I441">
        <f>'C-MDP in China'!D442</f>
        <v>42.742938889999998</v>
      </c>
      <c r="J441">
        <f>'C-MDP in China'!E442</f>
        <v>42742938.890000001</v>
      </c>
      <c r="K441">
        <v>1.45</v>
      </c>
      <c r="L441">
        <v>20</v>
      </c>
      <c r="M441">
        <f t="shared" si="14"/>
        <v>7.2499999999999995E-2</v>
      </c>
      <c r="N441">
        <f>'C-MDP in China'!F442</f>
        <v>2137146.9445000002</v>
      </c>
      <c r="O441">
        <f>'C-MDP in China'!G442</f>
        <v>74372713.668600008</v>
      </c>
      <c r="P441">
        <f>'C-MDP in China'!H442</f>
        <v>9445334.6359122004</v>
      </c>
      <c r="Q441">
        <f>'C-MDP in China'!I442</f>
        <v>8151780.6517476225</v>
      </c>
      <c r="R441">
        <f>'C-MDP in China'!J442</f>
        <v>4462362.8201160002</v>
      </c>
      <c r="S441">
        <f>'C-MDP in China'!K442</f>
        <v>4462362.8201160002</v>
      </c>
      <c r="T441">
        <f>'C-MDP in China'!L442</f>
        <v>3187402.0143685718</v>
      </c>
      <c r="U441">
        <f>'C-MDP in China'!M442</f>
        <v>2231181.4100580001</v>
      </c>
      <c r="V441">
        <f>'C-MDP in China'!N442</f>
        <v>1058954.2198579258</v>
      </c>
      <c r="W441">
        <f>'C-MDP in China'!P442</f>
        <v>3290135.6299159257</v>
      </c>
      <c r="X441">
        <f>'C-MDP in China'!Q442</f>
        <v>5540925.1868944699</v>
      </c>
      <c r="Y441">
        <f>'C-MDP in China'!S442</f>
        <v>0.62743596741481189</v>
      </c>
      <c r="Z441">
        <f>'C-MDP in China'!T442</f>
        <v>52878999.418374605</v>
      </c>
      <c r="AA441">
        <f>'C-MDP in China'!U442</f>
        <v>7658833.626610321</v>
      </c>
      <c r="AB441">
        <f>'C-MDP in China'!V442</f>
        <v>6.90431493832802</v>
      </c>
    </row>
    <row r="442" spans="1:28">
      <c r="A442" s="15">
        <v>43316</v>
      </c>
      <c r="B442">
        <v>43.330461800000002</v>
      </c>
      <c r="C442" s="153">
        <f t="shared" si="12"/>
        <v>35.964283293999998</v>
      </c>
      <c r="D442" s="123">
        <f>年份汇总!$D$6</f>
        <v>0.83</v>
      </c>
      <c r="E442" s="144">
        <f t="shared" si="13"/>
        <v>35.683102265023976</v>
      </c>
      <c r="F442" s="123">
        <f>VLOOKUP(D442,年份汇总!$D$4:$I$9,6,0)</f>
        <v>0.82351077700778108</v>
      </c>
      <c r="G442">
        <f>VLOOKUP(A442,[1]Sheet1!$A$1:$F$2193,6)</f>
        <v>0.29724828099510398</v>
      </c>
      <c r="H442">
        <f>'C-MDP in China'!C443</f>
        <v>8257307.2780686254</v>
      </c>
      <c r="I442">
        <f>'C-MDP in China'!D443</f>
        <v>43.330461800000002</v>
      </c>
      <c r="J442">
        <f>'C-MDP in China'!E443</f>
        <v>43330461.800000004</v>
      </c>
      <c r="K442">
        <v>1.45</v>
      </c>
      <c r="L442">
        <v>20</v>
      </c>
      <c r="M442">
        <f t="shared" si="14"/>
        <v>7.2499999999999995E-2</v>
      </c>
      <c r="N442">
        <f>'C-MDP in China'!F443</f>
        <v>2166523.0900000003</v>
      </c>
      <c r="O442">
        <f>'C-MDP in China'!G443</f>
        <v>75395003.532000005</v>
      </c>
      <c r="P442">
        <f>'C-MDP in China'!H443</f>
        <v>9575165.4485640004</v>
      </c>
      <c r="Q442">
        <f>'C-MDP in China'!I443</f>
        <v>8263830.922846715</v>
      </c>
      <c r="R442">
        <f>'C-MDP in China'!J443</f>
        <v>4523700.2119200006</v>
      </c>
      <c r="S442">
        <f>'C-MDP in China'!K443</f>
        <v>4523700.2119200006</v>
      </c>
      <c r="T442">
        <f>'C-MDP in China'!L443</f>
        <v>3231214.4370857147</v>
      </c>
      <c r="U442">
        <f>'C-MDP in China'!M443</f>
        <v>2261850.1059600003</v>
      </c>
      <c r="V442">
        <f>'C-MDP in China'!N443</f>
        <v>1073510.0712093934</v>
      </c>
      <c r="W442">
        <f>'C-MDP in China'!P443</f>
        <v>3335360.1771693937</v>
      </c>
      <c r="X442">
        <f>'C-MDP in China'!Q443</f>
        <v>4921947.1008992316</v>
      </c>
      <c r="Y442">
        <f>'C-MDP in China'!S443</f>
        <v>0.59607168961386514</v>
      </c>
      <c r="Z442">
        <f>'C-MDP in China'!T443</f>
        <v>53605847.511252001</v>
      </c>
      <c r="AA442">
        <f>'C-MDP in China'!U443</f>
        <v>7068967.2433180185</v>
      </c>
      <c r="AB442">
        <f>'C-MDP in China'!V443</f>
        <v>7.5832643816426275</v>
      </c>
    </row>
    <row r="443" spans="1:28">
      <c r="A443" s="15">
        <v>43319</v>
      </c>
      <c r="B443">
        <v>45.883210800000001</v>
      </c>
      <c r="C443" s="153">
        <f t="shared" si="12"/>
        <v>38.083064964000002</v>
      </c>
      <c r="D443" s="123">
        <f>年份汇总!$D$6</f>
        <v>0.83</v>
      </c>
      <c r="E443" s="144">
        <f t="shared" si="13"/>
        <v>37.78531857751981</v>
      </c>
      <c r="F443" s="123">
        <f>VLOOKUP(D443,年份汇总!$D$4:$I$9,6,0)</f>
        <v>0.82351077700778108</v>
      </c>
      <c r="G443">
        <f>VLOOKUP(A443,[1]Sheet1!$A$1:$F$2193,6)</f>
        <v>0.285425298613458</v>
      </c>
      <c r="H443">
        <f>'C-MDP in China'!C444</f>
        <v>8395992.5041762423</v>
      </c>
      <c r="I443">
        <f>'C-MDP in China'!D444</f>
        <v>45.883210800000001</v>
      </c>
      <c r="J443">
        <f>'C-MDP in China'!E444</f>
        <v>45883210.799999997</v>
      </c>
      <c r="K443">
        <v>1.45</v>
      </c>
      <c r="L443">
        <v>20</v>
      </c>
      <c r="M443">
        <f t="shared" si="14"/>
        <v>7.2499999999999995E-2</v>
      </c>
      <c r="N443">
        <f>'C-MDP in China'!F444</f>
        <v>2294160.54</v>
      </c>
      <c r="O443">
        <f>'C-MDP in China'!G444</f>
        <v>79836786.791999996</v>
      </c>
      <c r="P443">
        <f>'C-MDP in China'!H444</f>
        <v>10139271.922583999</v>
      </c>
      <c r="Q443">
        <f>'C-MDP in China'!I444</f>
        <v>8750682.0951659996</v>
      </c>
      <c r="R443">
        <f>'C-MDP in China'!J444</f>
        <v>4790207.2075199997</v>
      </c>
      <c r="S443">
        <f>'C-MDP in China'!K444</f>
        <v>4790207.2075199997</v>
      </c>
      <c r="T443">
        <f>'C-MDP in China'!L444</f>
        <v>3421576.5767999999</v>
      </c>
      <c r="U443">
        <f>'C-MDP in China'!M444</f>
        <v>2395103.6037599999</v>
      </c>
      <c r="V443">
        <f>'C-MDP in China'!N444</f>
        <v>1136754.3027945205</v>
      </c>
      <c r="W443">
        <f>'C-MDP in China'!P444</f>
        <v>3531857.9065545201</v>
      </c>
      <c r="X443">
        <f>'C-MDP in China'!Q444</f>
        <v>4864134.5976217221</v>
      </c>
      <c r="Y443">
        <f>'C-MDP in China'!S444</f>
        <v>0.5793400357613776</v>
      </c>
      <c r="Z443">
        <f>'C-MDP in China'!T444</f>
        <v>56763955.409111992</v>
      </c>
      <c r="AA443">
        <f>'C-MDP in China'!U444</f>
        <v>7137643.2032107636</v>
      </c>
      <c r="AB443">
        <f>'C-MDP in China'!V444</f>
        <v>7.9527588859551797</v>
      </c>
    </row>
    <row r="444" spans="1:28">
      <c r="A444" s="15">
        <v>43322</v>
      </c>
      <c r="B444">
        <v>46.221208670000003</v>
      </c>
      <c r="C444" s="153">
        <f t="shared" si="12"/>
        <v>38.363603196100001</v>
      </c>
      <c r="D444" s="123">
        <f>年份汇总!$D$6</f>
        <v>0.83</v>
      </c>
      <c r="E444" s="144">
        <f t="shared" si="13"/>
        <v>38.063663466070487</v>
      </c>
      <c r="F444" s="123">
        <f>VLOOKUP(D444,年份汇总!$D$4:$I$9,6,0)</f>
        <v>0.82351077700778108</v>
      </c>
      <c r="G444">
        <f>VLOOKUP(A444,[1]Sheet1!$A$1:$F$2193,6)</f>
        <v>0.261401055895296</v>
      </c>
      <c r="H444">
        <f>'C-MDP in China'!C445</f>
        <v>7745945.0607268829</v>
      </c>
      <c r="I444">
        <f>'C-MDP in China'!D445</f>
        <v>46.221208670000003</v>
      </c>
      <c r="J444">
        <f>'C-MDP in China'!E445</f>
        <v>46221208.670000002</v>
      </c>
      <c r="K444">
        <v>1.45</v>
      </c>
      <c r="L444">
        <v>20</v>
      </c>
      <c r="M444">
        <f t="shared" si="14"/>
        <v>7.2499999999999995E-2</v>
      </c>
      <c r="N444">
        <f>'C-MDP in China'!F445</f>
        <v>2311060.4335000003</v>
      </c>
      <c r="O444">
        <f>'C-MDP in China'!G445</f>
        <v>80424903.085800007</v>
      </c>
      <c r="P444">
        <f>'C-MDP in China'!H445</f>
        <v>10213962.691896601</v>
      </c>
      <c r="Q444">
        <f>'C-MDP in China'!I445</f>
        <v>8815143.8417971507</v>
      </c>
      <c r="R444">
        <f>'C-MDP in China'!J445</f>
        <v>4825494.1851479998</v>
      </c>
      <c r="S444">
        <f>'C-MDP in China'!K445</f>
        <v>4825494.1851479998</v>
      </c>
      <c r="T444">
        <f>'C-MDP in China'!L445</f>
        <v>3446781.5608200002</v>
      </c>
      <c r="U444">
        <f>'C-MDP in China'!M445</f>
        <v>2412747.0925739999</v>
      </c>
      <c r="V444">
        <f>'C-MDP in China'!N445</f>
        <v>1145128.1834876714</v>
      </c>
      <c r="W444">
        <f>'C-MDP in China'!P445</f>
        <v>3557875.2760616713</v>
      </c>
      <c r="X444">
        <f>'C-MDP in China'!Q445</f>
        <v>4188069.7846652116</v>
      </c>
      <c r="Y444">
        <f>'C-MDP in China'!S445</f>
        <v>0.54067899421328991</v>
      </c>
      <c r="Z444">
        <f>'C-MDP in China'!T445</f>
        <v>57182106.094003804</v>
      </c>
      <c r="AA444">
        <f>'C-MDP in China'!U445</f>
        <v>6478326.151640554</v>
      </c>
      <c r="AB444">
        <f>'C-MDP in China'!V445</f>
        <v>8.8266791074609845</v>
      </c>
    </row>
    <row r="445" spans="1:28">
      <c r="A445" s="15">
        <v>43325</v>
      </c>
      <c r="B445">
        <v>46.521092490000001</v>
      </c>
      <c r="C445" s="153">
        <f t="shared" si="12"/>
        <v>38.612506766700001</v>
      </c>
      <c r="D445" s="123">
        <f>年份汇总!$D$6</f>
        <v>0.83</v>
      </c>
      <c r="E445" s="144">
        <f t="shared" si="13"/>
        <v>38.31062102369075</v>
      </c>
      <c r="F445" s="123">
        <f>VLOOKUP(D445,年份汇总!$D$4:$I$9,6,0)</f>
        <v>0.82351077700778108</v>
      </c>
      <c r="G445">
        <f>VLOOKUP(A445,[1]Sheet1!$A$1:$F$2193,6)</f>
        <v>0.24784631714956301</v>
      </c>
      <c r="H445">
        <f>'C-MDP in China'!C446</f>
        <v>7391935.2133770073</v>
      </c>
      <c r="I445">
        <f>'C-MDP in China'!D446</f>
        <v>46.521092490000001</v>
      </c>
      <c r="J445">
        <f>'C-MDP in China'!E446</f>
        <v>46521092.490000002</v>
      </c>
      <c r="K445">
        <v>1.45</v>
      </c>
      <c r="L445">
        <v>20</v>
      </c>
      <c r="M445">
        <f t="shared" si="14"/>
        <v>7.2499999999999995E-2</v>
      </c>
      <c r="N445">
        <f>'C-MDP in China'!F446</f>
        <v>2326054.6244999999</v>
      </c>
      <c r="O445">
        <f>'C-MDP in China'!G446</f>
        <v>80946700.932599992</v>
      </c>
      <c r="P445">
        <f>'C-MDP in China'!H446</f>
        <v>10280231.018440198</v>
      </c>
      <c r="Q445">
        <f>'C-MDP in China'!I446</f>
        <v>8872336.6129339058</v>
      </c>
      <c r="R445">
        <f>'C-MDP in China'!J446</f>
        <v>4856802.0559559995</v>
      </c>
      <c r="S445">
        <f>'C-MDP in China'!K446</f>
        <v>4856802.0559559995</v>
      </c>
      <c r="T445">
        <f>'C-MDP in China'!L446</f>
        <v>3469144.3256828566</v>
      </c>
      <c r="U445">
        <f>'C-MDP in China'!M446</f>
        <v>2428401.0279779998</v>
      </c>
      <c r="V445">
        <f>'C-MDP in China'!N446</f>
        <v>1152557.7904567514</v>
      </c>
      <c r="W445">
        <f>'C-MDP in China'!P446</f>
        <v>3580958.8184347511</v>
      </c>
      <c r="X445">
        <f>'C-MDP in China'!Q446</f>
        <v>3810976.3949422562</v>
      </c>
      <c r="Y445">
        <f>'C-MDP in China'!S446</f>
        <v>0.51555868455741116</v>
      </c>
      <c r="Z445">
        <f>'C-MDP in China'!T446</f>
        <v>57553104.363078594</v>
      </c>
      <c r="AA445">
        <f>'C-MDP in China'!U446</f>
        <v>6116091.9758557584</v>
      </c>
      <c r="AB445">
        <f>'C-MDP in China'!V446</f>
        <v>9.4101109973948383</v>
      </c>
    </row>
    <row r="446" spans="1:28">
      <c r="A446" s="15">
        <v>43328</v>
      </c>
      <c r="B446">
        <v>47.856434100000001</v>
      </c>
      <c r="C446" s="153">
        <f t="shared" si="12"/>
        <v>39.720840302999996</v>
      </c>
      <c r="D446" s="123">
        <f>年份汇总!$D$6</f>
        <v>0.83</v>
      </c>
      <c r="E446" s="144">
        <f t="shared" si="13"/>
        <v>39.410289230512674</v>
      </c>
      <c r="F446" s="123">
        <f>VLOOKUP(D446,年份汇总!$D$4:$I$9,6,0)</f>
        <v>0.82351077700778108</v>
      </c>
      <c r="G446">
        <f>VLOOKUP(A446,[1]Sheet1!$A$1:$F$2193,6)</f>
        <v>0.249308781107133</v>
      </c>
      <c r="H446">
        <f>'C-MDP in China'!C447</f>
        <v>7648982.8544860603</v>
      </c>
      <c r="I446">
        <f>'C-MDP in China'!D447</f>
        <v>47.856434100000001</v>
      </c>
      <c r="J446">
        <f>'C-MDP in China'!E447</f>
        <v>47856434.100000001</v>
      </c>
      <c r="K446">
        <v>1.45</v>
      </c>
      <c r="L446">
        <v>20</v>
      </c>
      <c r="M446">
        <f t="shared" si="14"/>
        <v>7.2499999999999995E-2</v>
      </c>
      <c r="N446">
        <f>'C-MDP in China'!F447</f>
        <v>2392821.7050000001</v>
      </c>
      <c r="O446">
        <f>'C-MDP in China'!G447</f>
        <v>83270195.334000006</v>
      </c>
      <c r="P446">
        <f>'C-MDP in China'!H447</f>
        <v>10575314.807418002</v>
      </c>
      <c r="Q446">
        <f>'C-MDP in China'!I447</f>
        <v>9127008.1957159303</v>
      </c>
      <c r="R446">
        <f>'C-MDP in China'!J447</f>
        <v>4996211.72004</v>
      </c>
      <c r="S446">
        <f>'C-MDP in China'!K447</f>
        <v>4996211.72004</v>
      </c>
      <c r="T446">
        <f>'C-MDP in China'!L447</f>
        <v>3568722.6571714287</v>
      </c>
      <c r="U446">
        <f>'C-MDP in China'!M447</f>
        <v>2498105.86002</v>
      </c>
      <c r="V446">
        <f>'C-MDP in China'!N447</f>
        <v>1185640.8135146771</v>
      </c>
      <c r="W446">
        <f>'C-MDP in China'!P447</f>
        <v>3683746.6735346774</v>
      </c>
      <c r="X446">
        <f>'C-MDP in China'!Q447</f>
        <v>3965236.180951383</v>
      </c>
      <c r="Y446">
        <f>'C-MDP in China'!S447</f>
        <v>0.51840045354864495</v>
      </c>
      <c r="Z446">
        <f>'C-MDP in China'!T447</f>
        <v>59205108.882474005</v>
      </c>
      <c r="AA446">
        <f>'C-MDP in China'!U447</f>
        <v>6336517.8079807367</v>
      </c>
      <c r="AB446">
        <f>'C-MDP in China'!V447</f>
        <v>9.3434770763061969</v>
      </c>
    </row>
    <row r="447" spans="1:28">
      <c r="A447" s="15">
        <v>43331</v>
      </c>
      <c r="B447">
        <v>48.862992060000003</v>
      </c>
      <c r="C447" s="153">
        <f t="shared" ref="C447:C510" si="15">D447*B447</f>
        <v>40.556283409800002</v>
      </c>
      <c r="D447" s="123">
        <f>年份汇总!$D$6</f>
        <v>0.83</v>
      </c>
      <c r="E447" s="144">
        <f t="shared" ref="E447:E510" si="16">B447*F447</f>
        <v>40.239200558255639</v>
      </c>
      <c r="F447" s="123">
        <f>VLOOKUP(D447,年份汇总!$D$4:$I$9,6,0)</f>
        <v>0.82351077700778108</v>
      </c>
      <c r="G447">
        <f>VLOOKUP(A447,[1]Sheet1!$A$1:$F$2193,6)</f>
        <v>0.25605201508157199</v>
      </c>
      <c r="H447">
        <f>'C-MDP in China'!C448</f>
        <v>8021101.8654596917</v>
      </c>
      <c r="I447">
        <f>'C-MDP in China'!D448</f>
        <v>48.862992060000003</v>
      </c>
      <c r="J447">
        <f>'C-MDP in China'!E448</f>
        <v>48862992.060000002</v>
      </c>
      <c r="K447">
        <v>1.45</v>
      </c>
      <c r="L447">
        <v>20</v>
      </c>
      <c r="M447">
        <f t="shared" si="14"/>
        <v>7.2499999999999995E-2</v>
      </c>
      <c r="N447">
        <f>'C-MDP in China'!F448</f>
        <v>2443149.6030000001</v>
      </c>
      <c r="O447">
        <f>'C-MDP in China'!G448</f>
        <v>85021606.184399992</v>
      </c>
      <c r="P447">
        <f>'C-MDP in China'!H448</f>
        <v>10797743.985418798</v>
      </c>
      <c r="Q447">
        <f>'C-MDP in China'!I448</f>
        <v>9318975.3349972703</v>
      </c>
      <c r="R447">
        <f>'C-MDP in China'!J448</f>
        <v>5101296.3710639989</v>
      </c>
      <c r="S447">
        <f>'C-MDP in China'!K448</f>
        <v>5101296.3710639989</v>
      </c>
      <c r="T447">
        <f>'C-MDP in China'!L448</f>
        <v>3643783.1221885709</v>
      </c>
      <c r="U447">
        <f>'C-MDP in China'!M448</f>
        <v>2550648.1855319995</v>
      </c>
      <c r="V447">
        <f>'C-MDP in China'!N448</f>
        <v>1210578.2377291585</v>
      </c>
      <c r="W447">
        <f>'C-MDP in China'!P448</f>
        <v>3761226.4232611582</v>
      </c>
      <c r="X447">
        <f>'C-MDP in China'!Q448</f>
        <v>4259875.4421985336</v>
      </c>
      <c r="Y447">
        <f>'C-MDP in China'!S448</f>
        <v>0.53108357351030833</v>
      </c>
      <c r="Z447">
        <f>'C-MDP in China'!T448</f>
        <v>60450361.997108392</v>
      </c>
      <c r="AA447">
        <f>'C-MDP in China'!U448</f>
        <v>6681031.9176568501</v>
      </c>
      <c r="AB447">
        <f>'C-MDP in China'!V448</f>
        <v>9.0480576566844704</v>
      </c>
    </row>
    <row r="448" spans="1:28">
      <c r="A448" s="15">
        <v>43334</v>
      </c>
      <c r="B448">
        <v>48.186682040000001</v>
      </c>
      <c r="C448" s="153">
        <f t="shared" si="15"/>
        <v>39.994946093199999</v>
      </c>
      <c r="D448" s="123">
        <f>年份汇总!$D$6</f>
        <v>0.83</v>
      </c>
      <c r="E448" s="144">
        <f t="shared" si="16"/>
        <v>39.682251968187288</v>
      </c>
      <c r="F448" s="123">
        <f>VLOOKUP(D448,年份汇总!$D$4:$I$9,6,0)</f>
        <v>0.82351077700778108</v>
      </c>
      <c r="G448">
        <f>VLOOKUP(A448,[1]Sheet1!$A$1:$F$2193,6)</f>
        <v>0.25096094033584199</v>
      </c>
      <c r="H448">
        <f>'C-MDP in China'!C449</f>
        <v>10037169.280230781</v>
      </c>
      <c r="I448">
        <f>'C-MDP in China'!D449</f>
        <v>48.186682040000001</v>
      </c>
      <c r="J448">
        <f>'C-MDP in China'!E449</f>
        <v>48186682.039999999</v>
      </c>
      <c r="K448">
        <v>1.45</v>
      </c>
      <c r="L448">
        <v>20</v>
      </c>
      <c r="M448">
        <f t="shared" ref="M448:M511" si="17">K448/L448</f>
        <v>7.2499999999999995E-2</v>
      </c>
      <c r="N448">
        <f>'C-MDP in China'!F449</f>
        <v>2409334.102</v>
      </c>
      <c r="O448">
        <f>'C-MDP in China'!G449</f>
        <v>83844826.749599993</v>
      </c>
      <c r="P448">
        <f>'C-MDP in China'!H449</f>
        <v>10648292.9971992</v>
      </c>
      <c r="Q448">
        <f>'C-MDP in China'!I449</f>
        <v>9189991.9033757988</v>
      </c>
      <c r="R448">
        <f>'C-MDP in China'!J449</f>
        <v>5030689.6049759993</v>
      </c>
      <c r="S448">
        <f>'C-MDP in China'!K449</f>
        <v>5030689.6049759993</v>
      </c>
      <c r="T448">
        <f>'C-MDP in China'!L449</f>
        <v>3593349.7178399996</v>
      </c>
      <c r="U448">
        <f>'C-MDP in China'!M449</f>
        <v>2515344.8024879997</v>
      </c>
      <c r="V448">
        <f>'C-MDP in China'!N449</f>
        <v>1193822.6900712328</v>
      </c>
      <c r="W448">
        <f>'C-MDP in China'!P449</f>
        <v>3709167.4925592327</v>
      </c>
      <c r="X448">
        <f>'C-MDP in China'!Q449</f>
        <v>6328001.7876715483</v>
      </c>
      <c r="Y448">
        <f>'C-MDP in China'!S449</f>
        <v>0.63045681615982974</v>
      </c>
      <c r="Z448">
        <f>'C-MDP in China'!T449</f>
        <v>59613671.818965591</v>
      </c>
      <c r="AA448">
        <f>'C-MDP in China'!U449</f>
        <v>8715647.1678140145</v>
      </c>
      <c r="AB448">
        <f>'C-MDP in China'!V449</f>
        <v>6.8398445544138973</v>
      </c>
    </row>
    <row r="449" spans="1:28">
      <c r="A449" s="15">
        <v>43337</v>
      </c>
      <c r="B449">
        <v>48.277429079999997</v>
      </c>
      <c r="C449" s="153">
        <f t="shared" si="15"/>
        <v>40.070266136399994</v>
      </c>
      <c r="D449" s="123">
        <f>年份汇总!$D$6</f>
        <v>0.83</v>
      </c>
      <c r="E449" s="144">
        <f t="shared" si="16"/>
        <v>39.756983133608841</v>
      </c>
      <c r="F449" s="123">
        <f>VLOOKUP(D449,年份汇总!$D$4:$I$9,6,0)</f>
        <v>0.82351077700778108</v>
      </c>
      <c r="G449">
        <f>VLOOKUP(A449,[1]Sheet1!$A$1:$F$2193,6)</f>
        <v>0.25280141404149598</v>
      </c>
      <c r="H449">
        <f>'C-MDP in China'!C450</f>
        <v>10129819.94030099</v>
      </c>
      <c r="I449">
        <f>'C-MDP in China'!D450</f>
        <v>48.277429079999997</v>
      </c>
      <c r="J449">
        <f>'C-MDP in China'!E450</f>
        <v>48277429.079999998</v>
      </c>
      <c r="K449">
        <v>1.45</v>
      </c>
      <c r="L449">
        <v>20</v>
      </c>
      <c r="M449">
        <f t="shared" si="17"/>
        <v>7.2499999999999995E-2</v>
      </c>
      <c r="N449">
        <f>'C-MDP in China'!F450</f>
        <v>2413871.4539999999</v>
      </c>
      <c r="O449">
        <f>'C-MDP in China'!G450</f>
        <v>84002726.599199995</v>
      </c>
      <c r="P449">
        <f>'C-MDP in China'!H450</f>
        <v>10668346.278098399</v>
      </c>
      <c r="Q449">
        <f>'C-MDP in China'!I450</f>
        <v>9207298.8547480293</v>
      </c>
      <c r="R449">
        <f>'C-MDP in China'!J450</f>
        <v>5040163.5959519995</v>
      </c>
      <c r="S449">
        <f>'C-MDP in China'!K450</f>
        <v>5040163.5959519995</v>
      </c>
      <c r="T449">
        <f>'C-MDP in China'!L450</f>
        <v>3600116.8542514285</v>
      </c>
      <c r="U449">
        <f>'C-MDP in China'!M450</f>
        <v>2520081.7979759998</v>
      </c>
      <c r="V449">
        <f>'C-MDP in China'!N450</f>
        <v>1196070.9435475538</v>
      </c>
      <c r="W449">
        <f>'C-MDP in China'!P450</f>
        <v>3716152.7415235536</v>
      </c>
      <c r="X449">
        <f>'C-MDP in China'!Q450</f>
        <v>6413667.1987774363</v>
      </c>
      <c r="Y449">
        <f>'C-MDP in China'!S450</f>
        <v>0.63314720662121315</v>
      </c>
      <c r="Z449">
        <f>'C-MDP in China'!T450</f>
        <v>59725938.612031192</v>
      </c>
      <c r="AA449">
        <f>'C-MDP in China'!U450</f>
        <v>8805809.085872544</v>
      </c>
      <c r="AB449">
        <f>'C-MDP in China'!V450</f>
        <v>6.7825611513485482</v>
      </c>
    </row>
    <row r="450" spans="1:28">
      <c r="A450" s="15">
        <v>43340</v>
      </c>
      <c r="B450">
        <v>49.000382029999997</v>
      </c>
      <c r="C450" s="153">
        <f t="shared" si="15"/>
        <v>40.670317084899999</v>
      </c>
      <c r="D450" s="123">
        <f>年份汇总!$D$6</f>
        <v>0.83</v>
      </c>
      <c r="E450" s="144">
        <f t="shared" si="16"/>
        <v>40.35234267920341</v>
      </c>
      <c r="F450" s="123">
        <f>VLOOKUP(D450,年份汇总!$D$4:$I$9,6,0)</f>
        <v>0.82351077700778108</v>
      </c>
      <c r="G450">
        <f>VLOOKUP(A450,[1]Sheet1!$A$1:$F$2193,6)</f>
        <v>0.26525199180185499</v>
      </c>
      <c r="H450">
        <f>'C-MDP in China'!C451</f>
        <v>10787882.613982739</v>
      </c>
      <c r="I450">
        <f>'C-MDP in China'!D451</f>
        <v>49.000382029999997</v>
      </c>
      <c r="J450">
        <f>'C-MDP in China'!E451</f>
        <v>49000382.029999994</v>
      </c>
      <c r="K450">
        <v>1.45</v>
      </c>
      <c r="L450">
        <v>20</v>
      </c>
      <c r="M450">
        <f t="shared" si="17"/>
        <v>7.2499999999999995E-2</v>
      </c>
      <c r="N450">
        <f>'C-MDP in China'!F451</f>
        <v>2450019.1014999999</v>
      </c>
      <c r="O450">
        <f>'C-MDP in China'!G451</f>
        <v>85260664.732199997</v>
      </c>
      <c r="P450">
        <f>'C-MDP in China'!H451</f>
        <v>10828104.4209894</v>
      </c>
      <c r="Q450">
        <f>'C-MDP in China'!I451</f>
        <v>9345177.8593972065</v>
      </c>
      <c r="R450">
        <f>'C-MDP in China'!J451</f>
        <v>5115639.883932</v>
      </c>
      <c r="S450">
        <f>'C-MDP in China'!K451</f>
        <v>5115639.883932</v>
      </c>
      <c r="T450">
        <f>'C-MDP in China'!L451</f>
        <v>3654028.488522857</v>
      </c>
      <c r="U450">
        <f>'C-MDP in China'!M451</f>
        <v>2557819.941966</v>
      </c>
      <c r="V450">
        <f>'C-MDP in China'!N451</f>
        <v>1213982.0675142857</v>
      </c>
      <c r="W450">
        <f>'C-MDP in China'!P451</f>
        <v>3771802.0094802855</v>
      </c>
      <c r="X450">
        <f>'C-MDP in China'!Q451</f>
        <v>7016080.6045024535</v>
      </c>
      <c r="Y450">
        <f>'C-MDP in China'!S451</f>
        <v>0.65036679166387523</v>
      </c>
      <c r="Z450">
        <f>'C-MDP in China'!T451</f>
        <v>60620332.624594197</v>
      </c>
      <c r="AA450">
        <f>'C-MDP in China'!U451</f>
        <v>9444044.7395310253</v>
      </c>
      <c r="AB450">
        <f>'C-MDP in China'!V451</f>
        <v>6.4188951129010103</v>
      </c>
    </row>
    <row r="451" spans="1:28">
      <c r="A451" s="15">
        <v>43343</v>
      </c>
      <c r="B451">
        <v>51.00711046</v>
      </c>
      <c r="C451" s="153">
        <f t="shared" si="15"/>
        <v>42.335901681799996</v>
      </c>
      <c r="D451" s="123">
        <f>年份汇总!$D$6</f>
        <v>0.83</v>
      </c>
      <c r="E451" s="144">
        <f t="shared" si="16"/>
        <v>42.00490516783632</v>
      </c>
      <c r="F451" s="123">
        <f>VLOOKUP(D451,年份汇总!$D$4:$I$9,6,0)</f>
        <v>0.82351077700778108</v>
      </c>
      <c r="G451">
        <f>VLOOKUP(A451,[1]Sheet1!$A$1:$F$2193,6)</f>
        <v>0.26305784332987098</v>
      </c>
      <c r="H451">
        <f>'C-MDP in China'!C452</f>
        <v>11136790.991839765</v>
      </c>
      <c r="I451">
        <f>'C-MDP in China'!D452</f>
        <v>51.00711046</v>
      </c>
      <c r="J451">
        <f>'C-MDP in China'!E452</f>
        <v>51007110.460000001</v>
      </c>
      <c r="K451">
        <v>1.45</v>
      </c>
      <c r="L451">
        <v>20</v>
      </c>
      <c r="M451">
        <f t="shared" si="17"/>
        <v>7.2499999999999995E-2</v>
      </c>
      <c r="N451">
        <f>'C-MDP in China'!F452</f>
        <v>2550355.523</v>
      </c>
      <c r="O451">
        <f>'C-MDP in China'!G452</f>
        <v>88752372.200399995</v>
      </c>
      <c r="P451">
        <f>'C-MDP in China'!H452</f>
        <v>11271551.269450799</v>
      </c>
      <c r="Q451">
        <f>'C-MDP in China'!I452</f>
        <v>9727893.9386795573</v>
      </c>
      <c r="R451">
        <f>'C-MDP in China'!J452</f>
        <v>5325142.3320239997</v>
      </c>
      <c r="S451">
        <f>'C-MDP in China'!K452</f>
        <v>5325142.3320239997</v>
      </c>
      <c r="T451">
        <f>'C-MDP in China'!L452</f>
        <v>3803673.0943028568</v>
      </c>
      <c r="U451">
        <f>'C-MDP in China'!M452</f>
        <v>2662571.1660119998</v>
      </c>
      <c r="V451">
        <f>'C-MDP in China'!N452</f>
        <v>1263698.6661909982</v>
      </c>
      <c r="W451">
        <f>'C-MDP in China'!P452</f>
        <v>3926269.832202998</v>
      </c>
      <c r="X451">
        <f>'C-MDP in China'!Q452</f>
        <v>7210521.1596367666</v>
      </c>
      <c r="Y451">
        <f>'C-MDP in China'!S452</f>
        <v>0.64745052366701639</v>
      </c>
      <c r="Z451">
        <f>'C-MDP in China'!T452</f>
        <v>63102936.634484395</v>
      </c>
      <c r="AA451">
        <f>'C-MDP in China'!U452</f>
        <v>9737918.492018763</v>
      </c>
      <c r="AB451">
        <f>'C-MDP in China'!V452</f>
        <v>6.4801257770029412</v>
      </c>
    </row>
    <row r="452" spans="1:28">
      <c r="A452" s="15">
        <v>43346</v>
      </c>
      <c r="B452">
        <v>53.028219010000001</v>
      </c>
      <c r="C452" s="153">
        <f t="shared" si="15"/>
        <v>44.0134217783</v>
      </c>
      <c r="D452" s="123">
        <f>年份汇总!$D$6</f>
        <v>0.83</v>
      </c>
      <c r="E452" s="144">
        <f t="shared" si="16"/>
        <v>43.669309840263885</v>
      </c>
      <c r="F452" s="123">
        <f>VLOOKUP(D452,年份汇总!$D$4:$I$9,6,0)</f>
        <v>0.82351077700778108</v>
      </c>
      <c r="G452">
        <f>VLOOKUP(A452,[1]Sheet1!$A$1:$F$2193,6)</f>
        <v>0.271373927691829</v>
      </c>
      <c r="H452">
        <f>'C-MDP in China'!C453</f>
        <v>11944095.139134357</v>
      </c>
      <c r="I452">
        <f>'C-MDP in China'!D453</f>
        <v>53.028219010000001</v>
      </c>
      <c r="J452">
        <f>'C-MDP in China'!E453</f>
        <v>53028219.009999998</v>
      </c>
      <c r="K452">
        <v>1.45</v>
      </c>
      <c r="L452">
        <v>20</v>
      </c>
      <c r="M452">
        <f t="shared" si="17"/>
        <v>7.2499999999999995E-2</v>
      </c>
      <c r="N452">
        <f>'C-MDP in China'!F453</f>
        <v>2651410.9504999998</v>
      </c>
      <c r="O452">
        <f>'C-MDP in China'!G453</f>
        <v>92269101.077399999</v>
      </c>
      <c r="P452">
        <f>'C-MDP in China'!H453</f>
        <v>11718175.8368298</v>
      </c>
      <c r="Q452">
        <f>'C-MDP in China'!I453</f>
        <v>10113352.543090736</v>
      </c>
      <c r="R452">
        <f>'C-MDP in China'!J453</f>
        <v>5536146.0646439996</v>
      </c>
      <c r="S452">
        <f>'C-MDP in China'!K453</f>
        <v>5536146.0646439996</v>
      </c>
      <c r="T452">
        <f>'C-MDP in China'!L453</f>
        <v>3954390.0461742859</v>
      </c>
      <c r="U452">
        <f>'C-MDP in China'!M453</f>
        <v>2768073.0323219998</v>
      </c>
      <c r="V452">
        <f>'C-MDP in China'!N453</f>
        <v>1313771.5316371818</v>
      </c>
      <c r="W452">
        <f>'C-MDP in China'!P453</f>
        <v>4081844.5639591813</v>
      </c>
      <c r="X452">
        <f>'C-MDP in China'!Q453</f>
        <v>7862250.5751751754</v>
      </c>
      <c r="Y452">
        <f>'C-MDP in China'!S453</f>
        <v>0.65825418196936669</v>
      </c>
      <c r="Z452">
        <f>'C-MDP in China'!T453</f>
        <v>65603330.866031393</v>
      </c>
      <c r="AA452">
        <f>'C-MDP in China'!U453</f>
        <v>10489793.63844954</v>
      </c>
      <c r="AB452">
        <f>'C-MDP in China'!V453</f>
        <v>6.2540153912625485</v>
      </c>
    </row>
    <row r="453" spans="1:28">
      <c r="A453" s="15">
        <v>43349</v>
      </c>
      <c r="B453">
        <v>48.39422149</v>
      </c>
      <c r="C453" s="153">
        <f t="shared" si="15"/>
        <v>40.167203836699997</v>
      </c>
      <c r="D453" s="123">
        <f>年份汇总!$D$6</f>
        <v>0.83</v>
      </c>
      <c r="E453" s="144">
        <f t="shared" si="16"/>
        <v>39.853162941916558</v>
      </c>
      <c r="F453" s="123">
        <f>VLOOKUP(D453,年份汇总!$D$4:$I$9,6,0)</f>
        <v>0.82351077700778108</v>
      </c>
      <c r="G453">
        <f>VLOOKUP(A453,[1]Sheet1!$A$1:$F$2193,6)</f>
        <v>0.24405397578913399</v>
      </c>
      <c r="H453">
        <f>'C-MDP in China'!C454</f>
        <v>9802965.7926791906</v>
      </c>
      <c r="I453">
        <f>'C-MDP in China'!D454</f>
        <v>48.39422149</v>
      </c>
      <c r="J453">
        <f>'C-MDP in China'!E454</f>
        <v>48394221.490000002</v>
      </c>
      <c r="K453">
        <v>1.45</v>
      </c>
      <c r="L453">
        <v>20</v>
      </c>
      <c r="M453">
        <f t="shared" si="17"/>
        <v>7.2499999999999995E-2</v>
      </c>
      <c r="N453">
        <f>'C-MDP in China'!F454</f>
        <v>2419711.0745000001</v>
      </c>
      <c r="O453">
        <f>'C-MDP in China'!G454</f>
        <v>84205945.3926</v>
      </c>
      <c r="P453">
        <f>'C-MDP in China'!H454</f>
        <v>10694155.064860201</v>
      </c>
      <c r="Q453">
        <f>'C-MDP in China'!I454</f>
        <v>9229573.0860674791</v>
      </c>
      <c r="R453">
        <f>'C-MDP in China'!J454</f>
        <v>5052356.7235559998</v>
      </c>
      <c r="S453">
        <f>'C-MDP in China'!K454</f>
        <v>5052356.7235559998</v>
      </c>
      <c r="T453">
        <f>'C-MDP in China'!L454</f>
        <v>3608826.2311114287</v>
      </c>
      <c r="U453">
        <f>'C-MDP in China'!M454</f>
        <v>2526178.3617779999</v>
      </c>
      <c r="V453">
        <f>'C-MDP in China'!N454</f>
        <v>1198964.4697913895</v>
      </c>
      <c r="W453">
        <f>'C-MDP in China'!P454</f>
        <v>3725142.8315693894</v>
      </c>
      <c r="X453">
        <f>'C-MDP in China'!Q454</f>
        <v>6077822.9611098012</v>
      </c>
      <c r="Y453">
        <f>'C-MDP in China'!S454</f>
        <v>0.619998385146737</v>
      </c>
      <c r="Z453">
        <f>'C-MDP in China'!T454</f>
        <v>59870427.174138598</v>
      </c>
      <c r="AA453">
        <f>'C-MDP in China'!U454</f>
        <v>8475751.9006925803</v>
      </c>
      <c r="AB453">
        <f>'C-MDP in China'!V454</f>
        <v>7.0637304956090556</v>
      </c>
    </row>
    <row r="454" spans="1:28">
      <c r="A454" s="15">
        <v>43352</v>
      </c>
      <c r="B454">
        <v>47.988724249999997</v>
      </c>
      <c r="C454" s="153">
        <f t="shared" si="15"/>
        <v>39.830641127499995</v>
      </c>
      <c r="D454" s="123">
        <f>年份汇总!$D$6</f>
        <v>0.83</v>
      </c>
      <c r="E454" s="144">
        <f t="shared" si="16"/>
        <v>39.519231594729646</v>
      </c>
      <c r="F454" s="123">
        <f>VLOOKUP(D454,年份汇总!$D$4:$I$9,6,0)</f>
        <v>0.82351077700778108</v>
      </c>
      <c r="G454">
        <f>VLOOKUP(A454,[1]Sheet1!$A$1:$F$2193,6)</f>
        <v>0.225723177294268</v>
      </c>
      <c r="H454">
        <f>'C-MDP in China'!C455</f>
        <v>8990698.8689670451</v>
      </c>
      <c r="I454">
        <f>'C-MDP in China'!D455</f>
        <v>47.988724249999997</v>
      </c>
      <c r="J454">
        <f>'C-MDP in China'!E455</f>
        <v>47988724.25</v>
      </c>
      <c r="K454">
        <v>1.45</v>
      </c>
      <c r="L454">
        <v>20</v>
      </c>
      <c r="M454">
        <f t="shared" si="17"/>
        <v>7.2499999999999995E-2</v>
      </c>
      <c r="N454">
        <f>'C-MDP in China'!F455</f>
        <v>2399436.2124999999</v>
      </c>
      <c r="O454">
        <f>'C-MDP in China'!G455</f>
        <v>83500380.194999993</v>
      </c>
      <c r="P454">
        <f>'C-MDP in China'!H455</f>
        <v>10604548.284765</v>
      </c>
      <c r="Q454">
        <f>'C-MDP in China'!I455</f>
        <v>9152238.1006591059</v>
      </c>
      <c r="R454">
        <f>'C-MDP in China'!J455</f>
        <v>5010022.8116999995</v>
      </c>
      <c r="S454">
        <f>'C-MDP in China'!K455</f>
        <v>5010022.8116999995</v>
      </c>
      <c r="T454">
        <f>'C-MDP in China'!L455</f>
        <v>3578587.7226428567</v>
      </c>
      <c r="U454">
        <f>'C-MDP in China'!M455</f>
        <v>2505011.4058499997</v>
      </c>
      <c r="V454">
        <f>'C-MDP in China'!N455</f>
        <v>1188918.2955088061</v>
      </c>
      <c r="W454">
        <f>'C-MDP in China'!P455</f>
        <v>3693929.7013588059</v>
      </c>
      <c r="X454">
        <f>'C-MDP in China'!Q455</f>
        <v>5296769.1676082388</v>
      </c>
      <c r="Y454">
        <f>'C-MDP in China'!S455</f>
        <v>0.58913875826616269</v>
      </c>
      <c r="Z454">
        <f>'C-MDP in China'!T455</f>
        <v>59368770.318644993</v>
      </c>
      <c r="AA454">
        <f>'C-MDP in China'!U455</f>
        <v>7674605.7586258519</v>
      </c>
      <c r="AB454">
        <f>'C-MDP in China'!V455</f>
        <v>7.7357420284315745</v>
      </c>
    </row>
    <row r="455" spans="1:28">
      <c r="A455" s="15">
        <v>43355</v>
      </c>
      <c r="B455">
        <v>49.347584830000002</v>
      </c>
      <c r="C455" s="153">
        <f t="shared" si="15"/>
        <v>40.958495408899999</v>
      </c>
      <c r="D455" s="123">
        <f>年份汇总!$D$6</f>
        <v>0.83</v>
      </c>
      <c r="E455" s="144">
        <f t="shared" si="16"/>
        <v>40.638267926810691</v>
      </c>
      <c r="F455" s="123">
        <f>VLOOKUP(D455,年份汇总!$D$4:$I$9,6,0)</f>
        <v>0.82351077700778108</v>
      </c>
      <c r="G455">
        <f>VLOOKUP(A455,[1]Sheet1!$A$1:$F$2193,6)</f>
        <v>0.227548061302383</v>
      </c>
      <c r="H455">
        <f>'C-MDP in China'!C456</f>
        <v>9320026.2241577506</v>
      </c>
      <c r="I455">
        <f>'C-MDP in China'!D456</f>
        <v>49.347584830000002</v>
      </c>
      <c r="J455">
        <f>'C-MDP in China'!E456</f>
        <v>49347584.830000006</v>
      </c>
      <c r="K455">
        <v>1.45</v>
      </c>
      <c r="L455">
        <v>20</v>
      </c>
      <c r="M455">
        <f t="shared" si="17"/>
        <v>7.2499999999999995E-2</v>
      </c>
      <c r="N455">
        <f>'C-MDP in China'!F456</f>
        <v>2467379.2415000005</v>
      </c>
      <c r="O455">
        <f>'C-MDP in China'!G456</f>
        <v>85864797.604200006</v>
      </c>
      <c r="P455">
        <f>'C-MDP in China'!H456</f>
        <v>10904829.295733402</v>
      </c>
      <c r="Q455">
        <f>'C-MDP in China'!I456</f>
        <v>9411395.1374032088</v>
      </c>
      <c r="R455">
        <f>'C-MDP in China'!J456</f>
        <v>5151887.8562519997</v>
      </c>
      <c r="S455">
        <f>'C-MDP in China'!K456</f>
        <v>5151887.8562519997</v>
      </c>
      <c r="T455">
        <f>'C-MDP in China'!L456</f>
        <v>3679919.8973228573</v>
      </c>
      <c r="U455">
        <f>'C-MDP in China'!M456</f>
        <v>2575943.9281259999</v>
      </c>
      <c r="V455">
        <f>'C-MDP in China'!N456</f>
        <v>1222583.9998978477</v>
      </c>
      <c r="W455">
        <f>'C-MDP in China'!P456</f>
        <v>3798527.9280238478</v>
      </c>
      <c r="X455">
        <f>'C-MDP in China'!Q456</f>
        <v>5521498.2961339029</v>
      </c>
      <c r="Y455">
        <f>'C-MDP in China'!S456</f>
        <v>0.59243377253832563</v>
      </c>
      <c r="Z455">
        <f>'C-MDP in China'!T456</f>
        <v>61049871.096586198</v>
      </c>
      <c r="AA455">
        <f>'C-MDP in China'!U456</f>
        <v>7966666.2959295986</v>
      </c>
      <c r="AB455">
        <f>'C-MDP in China'!V456</f>
        <v>7.6631640925864248</v>
      </c>
    </row>
    <row r="456" spans="1:28">
      <c r="A456" s="15">
        <v>43358</v>
      </c>
      <c r="B456">
        <v>52.636033189999999</v>
      </c>
      <c r="C456" s="153">
        <f t="shared" si="15"/>
        <v>43.6879075477</v>
      </c>
      <c r="D456" s="123">
        <f>年份汇总!$D$6</f>
        <v>0.83</v>
      </c>
      <c r="E456" s="144">
        <f t="shared" si="16"/>
        <v>43.346340590904255</v>
      </c>
      <c r="F456" s="123">
        <f>VLOOKUP(D456,年份汇总!$D$4:$I$9,6,0)</f>
        <v>0.82351077700778108</v>
      </c>
      <c r="G456">
        <f>VLOOKUP(A456,[1]Sheet1!$A$1:$F$2193,6)</f>
        <v>0.23440481040236599</v>
      </c>
      <c r="H456">
        <f>'C-MDP in China'!C457</f>
        <v>10240655.685594711</v>
      </c>
      <c r="I456">
        <f>'C-MDP in China'!D457</f>
        <v>52.636033189999999</v>
      </c>
      <c r="J456">
        <f>'C-MDP in China'!E457</f>
        <v>52636033.189999998</v>
      </c>
      <c r="K456">
        <v>1.45</v>
      </c>
      <c r="L456">
        <v>20</v>
      </c>
      <c r="M456">
        <f t="shared" si="17"/>
        <v>7.2499999999999995E-2</v>
      </c>
      <c r="N456">
        <f>'C-MDP in China'!F457</f>
        <v>2631801.6595000001</v>
      </c>
      <c r="O456">
        <f>'C-MDP in China'!G457</f>
        <v>91586697.750599995</v>
      </c>
      <c r="P456">
        <f>'C-MDP in China'!H457</f>
        <v>11631510.6143262</v>
      </c>
      <c r="Q456">
        <f>'C-MDP in China'!I457</f>
        <v>10038556.264163978</v>
      </c>
      <c r="R456">
        <f>'C-MDP in China'!J457</f>
        <v>5495201.8650359996</v>
      </c>
      <c r="S456">
        <f>'C-MDP in China'!K457</f>
        <v>5495201.8650359996</v>
      </c>
      <c r="T456">
        <f>'C-MDP in China'!L457</f>
        <v>3925144.1893114285</v>
      </c>
      <c r="U456">
        <f>'C-MDP in China'!M457</f>
        <v>2747600.9325179998</v>
      </c>
      <c r="V456">
        <f>'C-MDP in China'!N457</f>
        <v>1304055.1471338554</v>
      </c>
      <c r="W456">
        <f>'C-MDP in China'!P457</f>
        <v>4051656.0796518549</v>
      </c>
      <c r="X456">
        <f>'C-MDP in China'!Q457</f>
        <v>6188999.6059428565</v>
      </c>
      <c r="Y456">
        <f>'C-MDP in China'!S457</f>
        <v>0.60435579478067758</v>
      </c>
      <c r="Z456">
        <f>'C-MDP in China'!T457</f>
        <v>65118142.100676596</v>
      </c>
      <c r="AA456">
        <f>'C-MDP in China'!U457</f>
        <v>8797109.9002105668</v>
      </c>
      <c r="AB456">
        <f>'C-MDP in China'!V457</f>
        <v>7.4022199153290034</v>
      </c>
    </row>
    <row r="457" spans="1:28">
      <c r="A457" s="15">
        <v>43361</v>
      </c>
      <c r="B457">
        <v>49.996152170000002</v>
      </c>
      <c r="C457" s="153">
        <f t="shared" si="15"/>
        <v>41.496806301100001</v>
      </c>
      <c r="D457" s="123">
        <f>年份汇总!$D$6</f>
        <v>0.83</v>
      </c>
      <c r="E457" s="144">
        <f t="shared" si="16"/>
        <v>41.172370120915964</v>
      </c>
      <c r="F457" s="123">
        <f>VLOOKUP(D457,年份汇总!$D$4:$I$9,6,0)</f>
        <v>0.82351077700778108</v>
      </c>
      <c r="G457">
        <f>VLOOKUP(A457,[1]Sheet1!$A$1:$F$2193,6)</f>
        <v>0.22824663291915201</v>
      </c>
      <c r="H457">
        <f>'C-MDP in China'!C458</f>
        <v>9471506.3151243273</v>
      </c>
      <c r="I457">
        <f>'C-MDP in China'!D458</f>
        <v>49.996152170000002</v>
      </c>
      <c r="J457">
        <f>'C-MDP in China'!E458</f>
        <v>49996152.170000002</v>
      </c>
      <c r="K457">
        <v>1.45</v>
      </c>
      <c r="L457">
        <v>20</v>
      </c>
      <c r="M457">
        <f t="shared" si="17"/>
        <v>7.2499999999999995E-2</v>
      </c>
      <c r="N457">
        <f>'C-MDP in China'!F458</f>
        <v>2499807.6085000001</v>
      </c>
      <c r="O457">
        <f>'C-MDP in China'!G458</f>
        <v>86993304.775800005</v>
      </c>
      <c r="P457">
        <f>'C-MDP in China'!H458</f>
        <v>11048149.7065266</v>
      </c>
      <c r="Q457">
        <f>'C-MDP in China'!I458</f>
        <v>9535087.5841760803</v>
      </c>
      <c r="R457">
        <f>'C-MDP in China'!J458</f>
        <v>5219598.2865479998</v>
      </c>
      <c r="S457">
        <f>'C-MDP in China'!K458</f>
        <v>5219598.2865479998</v>
      </c>
      <c r="T457">
        <f>'C-MDP in China'!L458</f>
        <v>3728284.4903914286</v>
      </c>
      <c r="U457">
        <f>'C-MDP in China'!M458</f>
        <v>2609799.1432739999</v>
      </c>
      <c r="V457">
        <f>'C-MDP in China'!N458</f>
        <v>1238652.2240160469</v>
      </c>
      <c r="W457">
        <f>'C-MDP in China'!P458</f>
        <v>3848451.367290047</v>
      </c>
      <c r="X457">
        <f>'C-MDP in China'!Q458</f>
        <v>5623054.9478342803</v>
      </c>
      <c r="Y457">
        <f>'C-MDP in China'!S458</f>
        <v>0.59368116968419815</v>
      </c>
      <c r="Z457">
        <f>'C-MDP in China'!T458</f>
        <v>61852239.695593797</v>
      </c>
      <c r="AA457">
        <f>'C-MDP in China'!U458</f>
        <v>8100359.3958663745</v>
      </c>
      <c r="AB457">
        <f>'C-MDP in China'!V458</f>
        <v>7.6357401780416172</v>
      </c>
    </row>
    <row r="458" spans="1:28">
      <c r="A458" s="15">
        <v>43364</v>
      </c>
      <c r="B458">
        <v>49.447839440000003</v>
      </c>
      <c r="C458" s="153">
        <f t="shared" si="15"/>
        <v>41.041706735200002</v>
      </c>
      <c r="D458" s="123">
        <f>年份汇总!$D$6</f>
        <v>0.83</v>
      </c>
      <c r="E458" s="144">
        <f t="shared" si="16"/>
        <v>40.720828678590408</v>
      </c>
      <c r="F458" s="123">
        <f>VLOOKUP(D458,年份汇总!$D$4:$I$9,6,0)</f>
        <v>0.82351077700778108</v>
      </c>
      <c r="G458">
        <f>VLOOKUP(A458,[1]Sheet1!$A$1:$F$2193,6)</f>
        <v>0.23677307078846299</v>
      </c>
      <c r="H458">
        <f>'C-MDP in China'!C459</f>
        <v>9717570.9340928476</v>
      </c>
      <c r="I458">
        <f>'C-MDP in China'!D459</f>
        <v>49.447839440000003</v>
      </c>
      <c r="J458">
        <f>'C-MDP in China'!E459</f>
        <v>49447839.440000005</v>
      </c>
      <c r="K458">
        <v>1.45</v>
      </c>
      <c r="L458">
        <v>20</v>
      </c>
      <c r="M458">
        <f t="shared" si="17"/>
        <v>7.2499999999999995E-2</v>
      </c>
      <c r="N458">
        <f>'C-MDP in China'!F459</f>
        <v>2472391.9720000001</v>
      </c>
      <c r="O458">
        <f>'C-MDP in China'!G459</f>
        <v>86039240.625599995</v>
      </c>
      <c r="P458">
        <f>'C-MDP in China'!H459</f>
        <v>10926983.5594512</v>
      </c>
      <c r="Q458">
        <f>'C-MDP in China'!I459</f>
        <v>9430515.3385702278</v>
      </c>
      <c r="R458">
        <f>'C-MDP in China'!J459</f>
        <v>5162354.4375359993</v>
      </c>
      <c r="S458">
        <f>'C-MDP in China'!K459</f>
        <v>5162354.4375359993</v>
      </c>
      <c r="T458">
        <f>'C-MDP in China'!L459</f>
        <v>3687396.0268114284</v>
      </c>
      <c r="U458">
        <f>'C-MDP in China'!M459</f>
        <v>2581177.2187679997</v>
      </c>
      <c r="V458">
        <f>'C-MDP in China'!N459</f>
        <v>1225067.8029557732</v>
      </c>
      <c r="W458">
        <f>'C-MDP in China'!P459</f>
        <v>3806245.0217237729</v>
      </c>
      <c r="X458">
        <f>'C-MDP in China'!Q459</f>
        <v>5911325.9123690743</v>
      </c>
      <c r="Y458">
        <f>'C-MDP in China'!S459</f>
        <v>0.60831312191711895</v>
      </c>
      <c r="Z458">
        <f>'C-MDP in China'!T459</f>
        <v>61173900.084801592</v>
      </c>
      <c r="AA458">
        <f>'C-MDP in China'!U459</f>
        <v>8361461.5182806216</v>
      </c>
      <c r="AB458">
        <f>'C-MDP in China'!V459</f>
        <v>7.316173129668468</v>
      </c>
    </row>
    <row r="459" spans="1:28">
      <c r="A459" s="15">
        <v>43367</v>
      </c>
      <c r="B459">
        <v>51.389369569999999</v>
      </c>
      <c r="C459" s="153">
        <f t="shared" si="15"/>
        <v>42.653176743099998</v>
      </c>
      <c r="D459" s="123">
        <f>年份汇总!$D$6</f>
        <v>0.83</v>
      </c>
      <c r="E459" s="144">
        <f t="shared" si="16"/>
        <v>42.319699664530724</v>
      </c>
      <c r="F459" s="123">
        <f>VLOOKUP(D459,年份汇总!$D$4:$I$9,6,0)</f>
        <v>0.82351077700778108</v>
      </c>
      <c r="G459">
        <f>VLOOKUP(A459,[1]Sheet1!$A$1:$F$2193,6)</f>
        <v>0.231867419774302</v>
      </c>
      <c r="H459">
        <f>'C-MDP in China'!C460</f>
        <v>9889882.0365998633</v>
      </c>
      <c r="I459">
        <f>'C-MDP in China'!D460</f>
        <v>51.389369569999999</v>
      </c>
      <c r="J459">
        <f>'C-MDP in China'!E460</f>
        <v>51389369.57</v>
      </c>
      <c r="K459">
        <v>1.45</v>
      </c>
      <c r="L459">
        <v>20</v>
      </c>
      <c r="M459">
        <f t="shared" si="17"/>
        <v>7.2499999999999995E-2</v>
      </c>
      <c r="N459">
        <f>'C-MDP in China'!F460</f>
        <v>2569468.4785000002</v>
      </c>
      <c r="O459">
        <f>'C-MDP in China'!G460</f>
        <v>89417503.051799998</v>
      </c>
      <c r="P459">
        <f>'C-MDP in China'!H460</f>
        <v>11356022.887578599</v>
      </c>
      <c r="Q459">
        <f>'C-MDP in China'!I460</f>
        <v>9800797.0309276506</v>
      </c>
      <c r="R459">
        <f>'C-MDP in China'!J460</f>
        <v>5365050.1831080001</v>
      </c>
      <c r="S459">
        <f>'C-MDP in China'!K460</f>
        <v>5365050.1831080001</v>
      </c>
      <c r="T459">
        <f>'C-MDP in China'!L460</f>
        <v>3832178.7022199999</v>
      </c>
      <c r="U459">
        <f>'C-MDP in China'!M460</f>
        <v>2682525.091554</v>
      </c>
      <c r="V459">
        <f>'C-MDP in China'!N460</f>
        <v>1273169.1169397261</v>
      </c>
      <c r="W459">
        <f>'C-MDP in China'!P460</f>
        <v>3955694.2084937263</v>
      </c>
      <c r="X459">
        <f>'C-MDP in China'!Q460</f>
        <v>5934187.828106137</v>
      </c>
      <c r="Y459">
        <f>'C-MDP in China'!S460</f>
        <v>0.60002614855720848</v>
      </c>
      <c r="Z459">
        <f>'C-MDP in China'!T460</f>
        <v>63575844.669829793</v>
      </c>
      <c r="AA459">
        <f>'C-MDP in China'!U460</f>
        <v>8480526.0619855896</v>
      </c>
      <c r="AB459">
        <f>'C-MDP in China'!V460</f>
        <v>7.4966864325565732</v>
      </c>
    </row>
    <row r="460" spans="1:28">
      <c r="A460" s="15">
        <v>43370</v>
      </c>
      <c r="B460">
        <v>54.374065729999998</v>
      </c>
      <c r="C460" s="153">
        <f t="shared" si="15"/>
        <v>45.130474555899994</v>
      </c>
      <c r="D460" s="123">
        <f>年份汇总!$D$6</f>
        <v>0.83</v>
      </c>
      <c r="E460" s="144">
        <f t="shared" si="16"/>
        <v>44.777629118384461</v>
      </c>
      <c r="F460" s="123">
        <f>VLOOKUP(D460,年份汇总!$D$4:$I$9,6,0)</f>
        <v>0.82351077700778108</v>
      </c>
      <c r="G460">
        <f>VLOOKUP(A460,[1]Sheet1!$A$1:$F$2193,6)</f>
        <v>0.234726998773097</v>
      </c>
      <c r="H460">
        <f>'C-MDP in China'!C461</f>
        <v>10593340.845712023</v>
      </c>
      <c r="I460">
        <f>'C-MDP in China'!D461</f>
        <v>54.374065729999998</v>
      </c>
      <c r="J460">
        <f>'C-MDP in China'!E461</f>
        <v>54374065.729999997</v>
      </c>
      <c r="K460">
        <v>1.45</v>
      </c>
      <c r="L460">
        <v>20</v>
      </c>
      <c r="M460">
        <f t="shared" si="17"/>
        <v>7.2499999999999995E-2</v>
      </c>
      <c r="N460">
        <f>'C-MDP in China'!F461</f>
        <v>2718703.2864999999</v>
      </c>
      <c r="O460">
        <f>'C-MDP in China'!G461</f>
        <v>94610874.370199993</v>
      </c>
      <c r="P460">
        <f>'C-MDP in China'!H461</f>
        <v>12015581.045015398</v>
      </c>
      <c r="Q460">
        <f>'C-MDP in China'!I461</f>
        <v>10370027.622933706</v>
      </c>
      <c r="R460">
        <f>'C-MDP in China'!J461</f>
        <v>5676652.4622119991</v>
      </c>
      <c r="S460">
        <f>'C-MDP in China'!K461</f>
        <v>5676652.4622119991</v>
      </c>
      <c r="T460">
        <f>'C-MDP in China'!L461</f>
        <v>4054751.7587228571</v>
      </c>
      <c r="U460">
        <f>'C-MDP in China'!M461</f>
        <v>2838326.2311059996</v>
      </c>
      <c r="V460">
        <f>'C-MDP in China'!N461</f>
        <v>1347114.8182814089</v>
      </c>
      <c r="W460">
        <f>'C-MDP in China'!P461</f>
        <v>4185441.0493874084</v>
      </c>
      <c r="X460">
        <f>'C-MDP in China'!Q461</f>
        <v>6407899.7963246144</v>
      </c>
      <c r="Y460">
        <f>'C-MDP in China'!S461</f>
        <v>0.6048988595432957</v>
      </c>
      <c r="Z460">
        <f>'C-MDP in China'!T461</f>
        <v>67268331.677212194</v>
      </c>
      <c r="AA460">
        <f>'C-MDP in China'!U461</f>
        <v>9102129.4328874312</v>
      </c>
      <c r="AB460">
        <f>'C-MDP in China'!V461</f>
        <v>7.3903949809987415</v>
      </c>
    </row>
    <row r="461" spans="1:28">
      <c r="A461" s="15">
        <v>43373</v>
      </c>
      <c r="B461">
        <v>53.7402534</v>
      </c>
      <c r="C461" s="153">
        <f t="shared" si="15"/>
        <v>44.604410322</v>
      </c>
      <c r="D461" s="123">
        <f>年份汇总!$D$6</f>
        <v>0.83</v>
      </c>
      <c r="E461" s="144">
        <f t="shared" si="16"/>
        <v>44.255677834029051</v>
      </c>
      <c r="F461" s="123">
        <f>VLOOKUP(D461,年份汇总!$D$4:$I$9,6,0)</f>
        <v>0.82351077700778108</v>
      </c>
      <c r="G461">
        <f>VLOOKUP(A461,[1]Sheet1!$A$1:$F$2193,6)</f>
        <v>0.232927369452365</v>
      </c>
      <c r="H461">
        <f>'C-MDP in China'!C462</f>
        <v>10389587.962277377</v>
      </c>
      <c r="I461">
        <f>'C-MDP in China'!D462</f>
        <v>53.7402534</v>
      </c>
      <c r="J461">
        <f>'C-MDP in China'!E462</f>
        <v>53740253.399999999</v>
      </c>
      <c r="K461">
        <v>1.45</v>
      </c>
      <c r="L461">
        <v>20</v>
      </c>
      <c r="M461">
        <f t="shared" si="17"/>
        <v>7.2499999999999995E-2</v>
      </c>
      <c r="N461">
        <f>'C-MDP in China'!F462</f>
        <v>2687012.67</v>
      </c>
      <c r="O461">
        <f>'C-MDP in China'!G462</f>
        <v>93508040.915999994</v>
      </c>
      <c r="P461">
        <f>'C-MDP in China'!H462</f>
        <v>11875521.196332</v>
      </c>
      <c r="Q461">
        <f>'C-MDP in China'!I462</f>
        <v>10249149.198971571</v>
      </c>
      <c r="R461">
        <f>'C-MDP in China'!J462</f>
        <v>5610482.4549599998</v>
      </c>
      <c r="S461">
        <f>'C-MDP in China'!K462</f>
        <v>5610482.4549599998</v>
      </c>
      <c r="T461">
        <f>'C-MDP in China'!L462</f>
        <v>4007487.4678285713</v>
      </c>
      <c r="U461">
        <f>'C-MDP in China'!M462</f>
        <v>2805241.2274799999</v>
      </c>
      <c r="V461">
        <f>'C-MDP in China'!N462</f>
        <v>1331412.1488140901</v>
      </c>
      <c r="W461">
        <f>'C-MDP in China'!P462</f>
        <v>4136653.3762940899</v>
      </c>
      <c r="X461">
        <f>'C-MDP in China'!Q462</f>
        <v>6252934.5859832875</v>
      </c>
      <c r="Y461">
        <f>'C-MDP in China'!S462</f>
        <v>0.60184625306475159</v>
      </c>
      <c r="Z461">
        <f>'C-MDP in China'!T462</f>
        <v>66484217.09127599</v>
      </c>
      <c r="AA461">
        <f>'C-MDP in China'!U462</f>
        <v>8915758.8836114667</v>
      </c>
      <c r="AB461">
        <f>'C-MDP in China'!V462</f>
        <v>7.4569330507001697</v>
      </c>
    </row>
    <row r="462" spans="1:28">
      <c r="A462" s="15">
        <v>43376</v>
      </c>
      <c r="B462">
        <v>54.756137199999998</v>
      </c>
      <c r="C462" s="153">
        <f t="shared" si="15"/>
        <v>45.447593875999999</v>
      </c>
      <c r="D462" s="123">
        <f>年份汇总!$D$6</f>
        <v>0.83</v>
      </c>
      <c r="E462" s="144">
        <f t="shared" si="16"/>
        <v>45.092269091516663</v>
      </c>
      <c r="F462" s="123">
        <f>VLOOKUP(D462,年份汇总!$D$4:$I$9,6,0)</f>
        <v>0.82351077700778108</v>
      </c>
      <c r="G462">
        <f>VLOOKUP(A462,[1]Sheet1!$A$1:$F$2193,6)</f>
        <v>0.228604251312682</v>
      </c>
      <c r="H462">
        <f>'C-MDP in China'!C463</f>
        <v>10389513.171985811</v>
      </c>
      <c r="I462">
        <f>'C-MDP in China'!D463</f>
        <v>54.756137199999998</v>
      </c>
      <c r="J462">
        <f>'C-MDP in China'!E463</f>
        <v>54756137.199999996</v>
      </c>
      <c r="K462">
        <v>1.45</v>
      </c>
      <c r="L462">
        <v>20</v>
      </c>
      <c r="M462">
        <f t="shared" si="17"/>
        <v>7.2499999999999995E-2</v>
      </c>
      <c r="N462">
        <f>'C-MDP in China'!F463</f>
        <v>2737806.86</v>
      </c>
      <c r="O462">
        <f>'C-MDP in China'!G463</f>
        <v>95275678.727999985</v>
      </c>
      <c r="P462">
        <f>'C-MDP in China'!H463</f>
        <v>12100011.198455999</v>
      </c>
      <c r="Q462">
        <f>'C-MDP in China'!I463</f>
        <v>10442894.929151142</v>
      </c>
      <c r="R462">
        <f>'C-MDP in China'!J463</f>
        <v>5716540.7236799989</v>
      </c>
      <c r="S462">
        <f>'C-MDP in China'!K463</f>
        <v>5716540.7236799989</v>
      </c>
      <c r="T462">
        <f>'C-MDP in China'!L463</f>
        <v>4083243.3740571421</v>
      </c>
      <c r="U462">
        <f>'C-MDP in China'!M463</f>
        <v>2858270.3618399994</v>
      </c>
      <c r="V462">
        <f>'C-MDP in China'!N463</f>
        <v>1356580.6202583169</v>
      </c>
      <c r="W462">
        <f>'C-MDP in China'!P463</f>
        <v>4214850.9820983168</v>
      </c>
      <c r="X462">
        <f>'C-MDP in China'!Q463</f>
        <v>6174662.1898874938</v>
      </c>
      <c r="Y462">
        <f>'C-MDP in China'!S463</f>
        <v>0.59431679691564343</v>
      </c>
      <c r="Z462">
        <f>'C-MDP in China'!T463</f>
        <v>67741007.575607985</v>
      </c>
      <c r="AA462">
        <f>'C-MDP in China'!U463</f>
        <v>8887823.4304041266</v>
      </c>
      <c r="AB462">
        <f>'C-MDP in China'!V463</f>
        <v>7.6217769295319835</v>
      </c>
    </row>
    <row r="463" spans="1:28">
      <c r="A463" s="15">
        <v>43379</v>
      </c>
      <c r="B463">
        <v>54.016485119999999</v>
      </c>
      <c r="C463" s="153">
        <f t="shared" si="15"/>
        <v>44.8336826496</v>
      </c>
      <c r="D463" s="123">
        <f>年份汇总!$D$6</f>
        <v>0.83</v>
      </c>
      <c r="E463" s="144">
        <f t="shared" si="16"/>
        <v>44.483157632400442</v>
      </c>
      <c r="F463" s="123">
        <f>VLOOKUP(D463,年份汇总!$D$4:$I$9,6,0)</f>
        <v>0.82351077700778108</v>
      </c>
      <c r="G463">
        <f>VLOOKUP(A463,[1]Sheet1!$A$1:$F$2193,6)</f>
        <v>0.222224582380843</v>
      </c>
      <c r="H463">
        <f>'C-MDP in China'!C464</f>
        <v>9963146.4034026079</v>
      </c>
      <c r="I463">
        <f>'C-MDP in China'!D464</f>
        <v>54.016485119999999</v>
      </c>
      <c r="J463">
        <f>'C-MDP in China'!E464</f>
        <v>54016485.119999997</v>
      </c>
      <c r="K463">
        <v>1.45</v>
      </c>
      <c r="L463">
        <v>20</v>
      </c>
      <c r="M463">
        <f t="shared" si="17"/>
        <v>7.2499999999999995E-2</v>
      </c>
      <c r="N463">
        <f>'C-MDP in China'!F464</f>
        <v>2700824.2560000001</v>
      </c>
      <c r="O463">
        <f>'C-MDP in China'!G464</f>
        <v>93988684.108799994</v>
      </c>
      <c r="P463">
        <f>'C-MDP in China'!H464</f>
        <v>11936562.8818176</v>
      </c>
      <c r="Q463">
        <f>'C-MDP in China'!I464</f>
        <v>10301831.126068113</v>
      </c>
      <c r="R463">
        <f>'C-MDP in China'!J464</f>
        <v>5639321.0465279995</v>
      </c>
      <c r="S463">
        <f>'C-MDP in China'!K464</f>
        <v>5639321.0465279995</v>
      </c>
      <c r="T463">
        <f>'C-MDP in China'!L464</f>
        <v>4028086.4618057143</v>
      </c>
      <c r="U463">
        <f>'C-MDP in China'!M464</f>
        <v>2819660.5232639997</v>
      </c>
      <c r="V463">
        <f>'C-MDP in China'!N464</f>
        <v>1338255.7761628178</v>
      </c>
      <c r="W463">
        <f>'C-MDP in China'!P464</f>
        <v>4157916.2994268173</v>
      </c>
      <c r="X463">
        <f>'C-MDP in China'!Q464</f>
        <v>5805230.1039757906</v>
      </c>
      <c r="Y463">
        <f>'C-MDP in China'!S464</f>
        <v>0.58267036023812635</v>
      </c>
      <c r="Z463">
        <f>'C-MDP in China'!T464</f>
        <v>66825954.401356794</v>
      </c>
      <c r="AA463">
        <f>'C-MDP in China'!U464</f>
        <v>8481741.6563014258</v>
      </c>
      <c r="AB463">
        <f>'C-MDP in China'!V464</f>
        <v>7.8788009714619305</v>
      </c>
    </row>
    <row r="464" spans="1:28">
      <c r="A464" s="15">
        <v>43382</v>
      </c>
      <c r="B464">
        <v>51.211672010000001</v>
      </c>
      <c r="C464" s="153">
        <f t="shared" si="15"/>
        <v>42.5056877683</v>
      </c>
      <c r="D464" s="123">
        <f>年份汇总!$D$6</f>
        <v>0.83</v>
      </c>
      <c r="E464" s="144">
        <f t="shared" si="16"/>
        <v>42.173363808822735</v>
      </c>
      <c r="F464" s="123">
        <f>VLOOKUP(D464,年份汇总!$D$4:$I$9,6,0)</f>
        <v>0.82351077700778108</v>
      </c>
      <c r="G464">
        <f>VLOOKUP(A464,[1]Sheet1!$A$1:$F$2193,6)</f>
        <v>0.22405714058784201</v>
      </c>
      <c r="H464">
        <f>'C-MDP in China'!C465</f>
        <v>9523702.8600849099</v>
      </c>
      <c r="I464">
        <f>'C-MDP in China'!D465</f>
        <v>51.211672010000001</v>
      </c>
      <c r="J464">
        <f>'C-MDP in China'!E465</f>
        <v>51211672.009999998</v>
      </c>
      <c r="K464">
        <v>1.45</v>
      </c>
      <c r="L464">
        <v>20</v>
      </c>
      <c r="M464">
        <f t="shared" si="17"/>
        <v>7.2499999999999995E-2</v>
      </c>
      <c r="N464">
        <f>'C-MDP in China'!F465</f>
        <v>2560583.6004999997</v>
      </c>
      <c r="O464">
        <f>'C-MDP in China'!G465</f>
        <v>89108309.297399983</v>
      </c>
      <c r="P464">
        <f>'C-MDP in China'!H465</f>
        <v>11316755.280769799</v>
      </c>
      <c r="Q464">
        <f>'C-MDP in China'!I465</f>
        <v>9766907.1869185921</v>
      </c>
      <c r="R464">
        <f>'C-MDP in China'!J465</f>
        <v>5346498.557843999</v>
      </c>
      <c r="S464">
        <f>'C-MDP in China'!K465</f>
        <v>5346498.557843999</v>
      </c>
      <c r="T464">
        <f>'C-MDP in China'!L465</f>
        <v>3818927.5413171421</v>
      </c>
      <c r="U464">
        <f>'C-MDP in China'!M465</f>
        <v>2673249.2789219995</v>
      </c>
      <c r="V464">
        <f>'C-MDP in China'!N465</f>
        <v>1268766.6685843444</v>
      </c>
      <c r="W464">
        <f>'C-MDP in China'!P465</f>
        <v>3942015.9475063439</v>
      </c>
      <c r="X464">
        <f>'C-MDP in China'!Q465</f>
        <v>5581686.912578566</v>
      </c>
      <c r="Y464">
        <f>'C-MDP in China'!S465</f>
        <v>0.58608368977702452</v>
      </c>
      <c r="Z464">
        <f>'C-MDP in China'!T465</f>
        <v>63356007.910451382</v>
      </c>
      <c r="AA464">
        <f>'C-MDP in China'!U465</f>
        <v>8119220.2497472558</v>
      </c>
      <c r="AB464">
        <f>'C-MDP in China'!V465</f>
        <v>7.8032133581329557</v>
      </c>
    </row>
    <row r="465" spans="1:28">
      <c r="A465" s="15">
        <v>43385</v>
      </c>
      <c r="B465">
        <v>50.515184990000002</v>
      </c>
      <c r="C465" s="153">
        <f t="shared" si="15"/>
        <v>41.927603541700002</v>
      </c>
      <c r="D465" s="123">
        <f>年份汇总!$D$6</f>
        <v>0.83</v>
      </c>
      <c r="E465" s="144">
        <f t="shared" si="16"/>
        <v>41.5997992418067</v>
      </c>
      <c r="F465" s="123">
        <f>VLOOKUP(D465,年份汇总!$D$4:$I$9,6,0)</f>
        <v>0.82351077700778108</v>
      </c>
      <c r="G465">
        <f>VLOOKUP(A465,[1]Sheet1!$A$1:$F$2193,6)</f>
        <v>0.21164242728638899</v>
      </c>
      <c r="H465">
        <f>'C-MDP in China'!C466</f>
        <v>8873659.7838667892</v>
      </c>
      <c r="I465">
        <f>'C-MDP in China'!D466</f>
        <v>50.515184990000002</v>
      </c>
      <c r="J465">
        <f>'C-MDP in China'!E466</f>
        <v>50515184.990000002</v>
      </c>
      <c r="K465">
        <v>1.45</v>
      </c>
      <c r="L465">
        <v>20</v>
      </c>
      <c r="M465">
        <f t="shared" si="17"/>
        <v>7.2499999999999995E-2</v>
      </c>
      <c r="N465">
        <f>'C-MDP in China'!F466</f>
        <v>2525759.2494999999</v>
      </c>
      <c r="O465">
        <f>'C-MDP in China'!G466</f>
        <v>87896421.882599995</v>
      </c>
      <c r="P465">
        <f>'C-MDP in China'!H466</f>
        <v>11162845.5790902</v>
      </c>
      <c r="Q465">
        <f>'C-MDP in China'!I466</f>
        <v>9634075.6699178349</v>
      </c>
      <c r="R465">
        <f>'C-MDP in China'!J466</f>
        <v>5273785.3129559997</v>
      </c>
      <c r="S465">
        <f>'C-MDP in China'!K466</f>
        <v>5273785.3129559997</v>
      </c>
      <c r="T465">
        <f>'C-MDP in China'!L466</f>
        <v>3766989.5092542856</v>
      </c>
      <c r="U465">
        <f>'C-MDP in China'!M466</f>
        <v>2636892.6564779999</v>
      </c>
      <c r="V465">
        <f>'C-MDP in China'!N466</f>
        <v>1251511.2367385519</v>
      </c>
      <c r="W465">
        <f>'C-MDP in China'!P466</f>
        <v>3888403.8932165517</v>
      </c>
      <c r="X465">
        <f>'C-MDP in China'!Q466</f>
        <v>4985255.890650237</v>
      </c>
      <c r="Y465">
        <f>'C-MDP in China'!S466</f>
        <v>0.56180381173886518</v>
      </c>
      <c r="Z465">
        <f>'C-MDP in China'!T466</f>
        <v>62494355.958528593</v>
      </c>
      <c r="AA465">
        <f>'C-MDP in China'!U466</f>
        <v>7488278.3641273417</v>
      </c>
      <c r="AB465">
        <f>'C-MDP in China'!V466</f>
        <v>8.3456240432925561</v>
      </c>
    </row>
    <row r="466" spans="1:28">
      <c r="A466" s="15">
        <v>43388</v>
      </c>
      <c r="B466">
        <v>52.04121387</v>
      </c>
      <c r="C466" s="153">
        <f t="shared" si="15"/>
        <v>43.1942075121</v>
      </c>
      <c r="D466" s="123">
        <f>年份汇总!$D$6</f>
        <v>0.83</v>
      </c>
      <c r="E466" s="144">
        <f t="shared" si="16"/>
        <v>42.856500470511811</v>
      </c>
      <c r="F466" s="123">
        <f>VLOOKUP(D466,年份汇总!$D$4:$I$9,6,0)</f>
        <v>0.82351077700778108</v>
      </c>
      <c r="G466">
        <f>VLOOKUP(A466,[1]Sheet1!$A$1:$F$2193,6)</f>
        <v>0.22250218138771999</v>
      </c>
      <c r="H466">
        <f>'C-MDP in China'!C467</f>
        <v>9610805.3947560918</v>
      </c>
      <c r="I466">
        <f>'C-MDP in China'!D467</f>
        <v>52.04121387</v>
      </c>
      <c r="J466">
        <f>'C-MDP in China'!E467</f>
        <v>52041213.869999997</v>
      </c>
      <c r="K466">
        <v>1.45</v>
      </c>
      <c r="L466">
        <v>20</v>
      </c>
      <c r="M466">
        <f t="shared" si="17"/>
        <v>7.2499999999999995E-2</v>
      </c>
      <c r="N466">
        <f>'C-MDP in China'!F467</f>
        <v>2602060.6935000001</v>
      </c>
      <c r="O466">
        <f>'C-MDP in China'!G467</f>
        <v>90551712.1338</v>
      </c>
      <c r="P466">
        <f>'C-MDP in China'!H467</f>
        <v>11500067.440992599</v>
      </c>
      <c r="Q466">
        <f>'C-MDP in China'!I467</f>
        <v>9925114.4478082936</v>
      </c>
      <c r="R466">
        <f>'C-MDP in China'!J467</f>
        <v>5433102.7280279994</v>
      </c>
      <c r="S466">
        <f>'C-MDP in China'!K467</f>
        <v>5433102.7280279994</v>
      </c>
      <c r="T466">
        <f>'C-MDP in China'!L467</f>
        <v>3880787.6628771429</v>
      </c>
      <c r="U466">
        <f>'C-MDP in China'!M467</f>
        <v>2716551.3640139997</v>
      </c>
      <c r="V466">
        <f>'C-MDP in China'!N467</f>
        <v>1289318.5275816047</v>
      </c>
      <c r="W466">
        <f>'C-MDP in China'!P467</f>
        <v>4005869.8915956044</v>
      </c>
      <c r="X466">
        <f>'C-MDP in China'!Q467</f>
        <v>5604935.5031604879</v>
      </c>
      <c r="Y466">
        <f>'C-MDP in China'!S467</f>
        <v>0.58319103061005562</v>
      </c>
      <c r="Z466">
        <f>'C-MDP in China'!T467</f>
        <v>64382267.3271318</v>
      </c>
      <c r="AA466">
        <f>'C-MDP in China'!U467</f>
        <v>8183572.5583236963</v>
      </c>
      <c r="AB466">
        <f>'C-MDP in China'!V467</f>
        <v>7.8672568573546942</v>
      </c>
    </row>
    <row r="467" spans="1:28">
      <c r="A467" s="15">
        <v>43391</v>
      </c>
      <c r="B467">
        <v>52.252978720000002</v>
      </c>
      <c r="C467" s="153">
        <f t="shared" si="15"/>
        <v>43.369972337599997</v>
      </c>
      <c r="D467" s="123">
        <f>年份汇总!$D$6</f>
        <v>0.83</v>
      </c>
      <c r="E467" s="144">
        <f t="shared" si="16"/>
        <v>43.030891106678254</v>
      </c>
      <c r="F467" s="123">
        <f>VLOOKUP(D467,年份汇总!$D$4:$I$9,6,0)</f>
        <v>0.82351077700778108</v>
      </c>
      <c r="G467">
        <f>VLOOKUP(A467,[1]Sheet1!$A$1:$F$2193,6)</f>
        <v>0.21846029937143699</v>
      </c>
      <c r="H467">
        <f>'C-MDP in China'!C468</f>
        <v>9474617.1406030357</v>
      </c>
      <c r="I467">
        <f>'C-MDP in China'!D468</f>
        <v>52.252978720000002</v>
      </c>
      <c r="J467">
        <f>'C-MDP in China'!E468</f>
        <v>52252978.719999999</v>
      </c>
      <c r="K467">
        <v>1.45</v>
      </c>
      <c r="L467">
        <v>20</v>
      </c>
      <c r="M467">
        <f t="shared" si="17"/>
        <v>7.2499999999999995E-2</v>
      </c>
      <c r="N467">
        <f>'C-MDP in China'!F468</f>
        <v>2612648.9359999998</v>
      </c>
      <c r="O467">
        <f>'C-MDP in China'!G468</f>
        <v>90920182.972799987</v>
      </c>
      <c r="P467">
        <f>'C-MDP in China'!H468</f>
        <v>11546863.237545598</v>
      </c>
      <c r="Q467">
        <f>'C-MDP in China'!I468</f>
        <v>9965501.4836972561</v>
      </c>
      <c r="R467">
        <f>'C-MDP in China'!J468</f>
        <v>5455210.9783679992</v>
      </c>
      <c r="S467">
        <f>'C-MDP in China'!K468</f>
        <v>5455210.9783679992</v>
      </c>
      <c r="T467">
        <f>'C-MDP in China'!L468</f>
        <v>3896579.2702628565</v>
      </c>
      <c r="U467">
        <f>'C-MDP in China'!M468</f>
        <v>2727605.4891839996</v>
      </c>
      <c r="V467">
        <f>'C-MDP in China'!N468</f>
        <v>1294564.9913800389</v>
      </c>
      <c r="W467">
        <f>'C-MDP in China'!P468</f>
        <v>4022170.4805640383</v>
      </c>
      <c r="X467">
        <f>'C-MDP in China'!Q468</f>
        <v>5452446.6600389974</v>
      </c>
      <c r="Y467">
        <f>'C-MDP in China'!S468</f>
        <v>0.57547936545876754</v>
      </c>
      <c r="Z467">
        <f>'C-MDP in China'!T468</f>
        <v>64644250.093660787</v>
      </c>
      <c r="AA467">
        <f>'C-MDP in China'!U468</f>
        <v>8041576.6427990748</v>
      </c>
      <c r="AB467">
        <f>'C-MDP in China'!V468</f>
        <v>8.038753215334614</v>
      </c>
    </row>
    <row r="468" spans="1:28">
      <c r="A468" s="15">
        <v>43394</v>
      </c>
      <c r="B468">
        <v>51.051519749999997</v>
      </c>
      <c r="C468" s="153">
        <f t="shared" si="15"/>
        <v>42.372761392499996</v>
      </c>
      <c r="D468" s="123">
        <f>年份汇总!$D$6</f>
        <v>0.83</v>
      </c>
      <c r="E468" s="144">
        <f t="shared" si="16"/>
        <v>42.041476696750578</v>
      </c>
      <c r="F468" s="123">
        <f>VLOOKUP(D468,年份汇总!$D$4:$I$9,6,0)</f>
        <v>0.82351077700778108</v>
      </c>
      <c r="G468">
        <f>VLOOKUP(A468,[1]Sheet1!$A$1:$F$2193,6)</f>
        <v>0.226933929514022</v>
      </c>
      <c r="H468">
        <f>'C-MDP in China'!C469</f>
        <v>9615817.2471600659</v>
      </c>
      <c r="I468">
        <f>'C-MDP in China'!D469</f>
        <v>51.051519749999997</v>
      </c>
      <c r="J468">
        <f>'C-MDP in China'!E469</f>
        <v>51051519.75</v>
      </c>
      <c r="K468">
        <v>1.45</v>
      </c>
      <c r="L468">
        <v>20</v>
      </c>
      <c r="M468">
        <f t="shared" si="17"/>
        <v>7.2499999999999995E-2</v>
      </c>
      <c r="N468">
        <f>'C-MDP in China'!F469</f>
        <v>2552575.9874999998</v>
      </c>
      <c r="O468">
        <f>'C-MDP in China'!G469</f>
        <v>88829644.364999995</v>
      </c>
      <c r="P468">
        <f>'C-MDP in China'!H469</f>
        <v>11281364.834355</v>
      </c>
      <c r="Q468">
        <f>'C-MDP in China'!I469</f>
        <v>9736363.5198637489</v>
      </c>
      <c r="R468">
        <f>'C-MDP in China'!J469</f>
        <v>5329778.6618999997</v>
      </c>
      <c r="S468">
        <f>'C-MDP in China'!K469</f>
        <v>5329778.6618999997</v>
      </c>
      <c r="T468">
        <f>'C-MDP in China'!L469</f>
        <v>3806984.7585</v>
      </c>
      <c r="U468">
        <f>'C-MDP in China'!M469</f>
        <v>2664889.3309499999</v>
      </c>
      <c r="V468">
        <f>'C-MDP in China'!N469</f>
        <v>1264798.9041780822</v>
      </c>
      <c r="W468">
        <f>'C-MDP in China'!P469</f>
        <v>3929688.2351280823</v>
      </c>
      <c r="X468">
        <f>'C-MDP in China'!Q469</f>
        <v>5686129.0120319836</v>
      </c>
      <c r="Y468">
        <f>'C-MDP in China'!S469</f>
        <v>0.59133081108746366</v>
      </c>
      <c r="Z468">
        <f>'C-MDP in China'!T469</f>
        <v>63157877.143514991</v>
      </c>
      <c r="AA468">
        <f>'C-MDP in China'!U469</f>
        <v>8215726.8203881476</v>
      </c>
      <c r="AB468">
        <f>'C-MDP in China'!V469</f>
        <v>7.6874363673804735</v>
      </c>
    </row>
    <row r="469" spans="1:28">
      <c r="A469" s="15">
        <v>43397</v>
      </c>
      <c r="B469">
        <v>51.214865439999997</v>
      </c>
      <c r="C469" s="153">
        <f t="shared" si="15"/>
        <v>42.508338315199993</v>
      </c>
      <c r="D469" s="123">
        <f>年份汇总!$D$6</f>
        <v>0.83</v>
      </c>
      <c r="E469" s="144">
        <f t="shared" si="16"/>
        <v>42.175993632843351</v>
      </c>
      <c r="F469" s="123">
        <f>VLOOKUP(D469,年份汇总!$D$4:$I$9,6,0)</f>
        <v>0.82351077700778108</v>
      </c>
      <c r="G469">
        <f>VLOOKUP(A469,[1]Sheet1!$A$1:$F$2193,6)</f>
        <v>0.227406187060921</v>
      </c>
      <c r="H469">
        <f>'C-MDP in China'!C470</f>
        <v>9666659.1345552858</v>
      </c>
      <c r="I469">
        <f>'C-MDP in China'!D470</f>
        <v>51.214865439999997</v>
      </c>
      <c r="J469">
        <f>'C-MDP in China'!E470</f>
        <v>51214865.439999998</v>
      </c>
      <c r="K469">
        <v>1.45</v>
      </c>
      <c r="L469">
        <v>20</v>
      </c>
      <c r="M469">
        <f t="shared" si="17"/>
        <v>7.2499999999999995E-2</v>
      </c>
      <c r="N469">
        <f>'C-MDP in China'!F470</f>
        <v>2560743.2719999999</v>
      </c>
      <c r="O469">
        <f>'C-MDP in China'!G470</f>
        <v>89113865.86559999</v>
      </c>
      <c r="P469">
        <f>'C-MDP in China'!H470</f>
        <v>11317460.964931199</v>
      </c>
      <c r="Q469">
        <f>'C-MDP in China'!I470</f>
        <v>9767516.2264830843</v>
      </c>
      <c r="R469">
        <f>'C-MDP in China'!J470</f>
        <v>5346831.9519359991</v>
      </c>
      <c r="S469">
        <f>'C-MDP in China'!K470</f>
        <v>5346831.9519359991</v>
      </c>
      <c r="T469">
        <f>'C-MDP in China'!L470</f>
        <v>3819165.6799542853</v>
      </c>
      <c r="U469">
        <f>'C-MDP in China'!M470</f>
        <v>2673415.9759679995</v>
      </c>
      <c r="V469">
        <f>'C-MDP in China'!N470</f>
        <v>1268845.78565636</v>
      </c>
      <c r="W469">
        <f>'C-MDP in China'!P470</f>
        <v>3942261.7616243595</v>
      </c>
      <c r="X469">
        <f>'C-MDP in China'!Q470</f>
        <v>5724397.3729309263</v>
      </c>
      <c r="Y469">
        <f>'C-MDP in China'!S470</f>
        <v>0.59217949999581498</v>
      </c>
      <c r="Z469">
        <f>'C-MDP in China'!T470</f>
        <v>63359958.630441591</v>
      </c>
      <c r="AA469">
        <f>'C-MDP in China'!U470</f>
        <v>8262088.9442436462</v>
      </c>
      <c r="AB469">
        <f>'C-MDP in China'!V470</f>
        <v>7.6687577509784219</v>
      </c>
    </row>
    <row r="470" spans="1:28">
      <c r="A470" s="15">
        <v>43400</v>
      </c>
      <c r="B470">
        <v>50.090631109999997</v>
      </c>
      <c r="C470" s="153">
        <f t="shared" si="15"/>
        <v>41.575223821299993</v>
      </c>
      <c r="D470" s="123">
        <f>年份汇总!$D$6</f>
        <v>0.83</v>
      </c>
      <c r="E470" s="144">
        <f t="shared" si="16"/>
        <v>41.250174546206232</v>
      </c>
      <c r="F470" s="123">
        <f>VLOOKUP(D470,年份汇总!$D$4:$I$9,6,0)</f>
        <v>0.82351077700778108</v>
      </c>
      <c r="G470">
        <f>VLOOKUP(A470,[1]Sheet1!$A$1:$F$2193,6)</f>
        <v>0.22686496380850699</v>
      </c>
      <c r="H470">
        <f>'C-MDP in China'!C471</f>
        <v>9431961.6475498006</v>
      </c>
      <c r="I470">
        <f>'C-MDP in China'!D471</f>
        <v>50.090631109999997</v>
      </c>
      <c r="J470">
        <f>'C-MDP in China'!E471</f>
        <v>50090631.109999999</v>
      </c>
      <c r="K470">
        <v>1.45</v>
      </c>
      <c r="L470">
        <v>20</v>
      </c>
      <c r="M470">
        <f t="shared" si="17"/>
        <v>7.2499999999999995E-2</v>
      </c>
      <c r="N470">
        <f>'C-MDP in China'!F471</f>
        <v>2504531.5554999998</v>
      </c>
      <c r="O470">
        <f>'C-MDP in China'!G471</f>
        <v>87157698.131399989</v>
      </c>
      <c r="P470">
        <f>'C-MDP in China'!H471</f>
        <v>11069027.662687799</v>
      </c>
      <c r="Q470">
        <f>'C-MDP in China'!I471</f>
        <v>9553106.2701880913</v>
      </c>
      <c r="R470">
        <f>'C-MDP in China'!J471</f>
        <v>5229461.8878839994</v>
      </c>
      <c r="S470">
        <f>'C-MDP in China'!K471</f>
        <v>5229461.8878839994</v>
      </c>
      <c r="T470">
        <f>'C-MDP in China'!L471</f>
        <v>3735329.9199171425</v>
      </c>
      <c r="U470">
        <f>'C-MDP in China'!M471</f>
        <v>2614730.9439419997</v>
      </c>
      <c r="V470">
        <f>'C-MDP in China'!N471</f>
        <v>1240992.9351322895</v>
      </c>
      <c r="W470">
        <f>'C-MDP in China'!P471</f>
        <v>3855723.8790742895</v>
      </c>
      <c r="X470">
        <f>'C-MDP in China'!Q471</f>
        <v>5576237.7684755111</v>
      </c>
      <c r="Y470">
        <f>'C-MDP in China'!S471</f>
        <v>0.59120657789401476</v>
      </c>
      <c r="Z470">
        <f>'C-MDP in China'!T471</f>
        <v>61969123.37142539</v>
      </c>
      <c r="AA470">
        <f>'C-MDP in China'!U471</f>
        <v>8058223.6387400897</v>
      </c>
      <c r="AB470">
        <f>'C-MDP in China'!V471</f>
        <v>7.6901716990711764</v>
      </c>
    </row>
    <row r="471" spans="1:28">
      <c r="A471" s="15">
        <v>43403</v>
      </c>
      <c r="B471">
        <v>49.88659595</v>
      </c>
      <c r="C471" s="153">
        <f t="shared" si="15"/>
        <v>41.405874638499995</v>
      </c>
      <c r="D471" s="123">
        <f>年份汇总!$D$6</f>
        <v>0.83</v>
      </c>
      <c r="E471" s="144">
        <f t="shared" si="16"/>
        <v>41.082149393057726</v>
      </c>
      <c r="F471" s="123">
        <f>VLOOKUP(D471,年份汇总!$D$4:$I$9,6,0)</f>
        <v>0.82351077700778108</v>
      </c>
      <c r="G471">
        <f>VLOOKUP(A471,[1]Sheet1!$A$1:$F$2193,6)</f>
        <v>0.221749948969553</v>
      </c>
      <c r="H471">
        <f>'C-MDP in China'!C472</f>
        <v>9181750.5881270822</v>
      </c>
      <c r="I471">
        <f>'C-MDP in China'!D472</f>
        <v>49.88659595</v>
      </c>
      <c r="J471">
        <f>'C-MDP in China'!E472</f>
        <v>49886595.950000003</v>
      </c>
      <c r="K471">
        <v>1.45</v>
      </c>
      <c r="L471">
        <v>20</v>
      </c>
      <c r="M471">
        <f t="shared" si="17"/>
        <v>7.2499999999999995E-2</v>
      </c>
      <c r="N471">
        <f>'C-MDP in China'!F472</f>
        <v>2494329.7975000003</v>
      </c>
      <c r="O471">
        <f>'C-MDP in China'!G472</f>
        <v>86802676.953000009</v>
      </c>
      <c r="P471">
        <f>'C-MDP in China'!H472</f>
        <v>11023939.973031001</v>
      </c>
      <c r="Q471">
        <f>'C-MDP in China'!I472</f>
        <v>9514193.4131698944</v>
      </c>
      <c r="R471">
        <f>'C-MDP in China'!J472</f>
        <v>5208160.6171800001</v>
      </c>
      <c r="S471">
        <f>'C-MDP in China'!K472</f>
        <v>5208160.6171800001</v>
      </c>
      <c r="T471">
        <f>'C-MDP in China'!L472</f>
        <v>3720114.7265571435</v>
      </c>
      <c r="U471">
        <f>'C-MDP in China'!M472</f>
        <v>2604080.30859</v>
      </c>
      <c r="V471">
        <f>'C-MDP in China'!N472</f>
        <v>1235937.9740254404</v>
      </c>
      <c r="W471">
        <f>'C-MDP in China'!P472</f>
        <v>3840018.2826154404</v>
      </c>
      <c r="X471">
        <f>'C-MDP in China'!Q472</f>
        <v>5341732.3055116422</v>
      </c>
      <c r="Y471">
        <f>'C-MDP in China'!S472</f>
        <v>0.58177710821496653</v>
      </c>
      <c r="Z471">
        <f>'C-MDP in China'!T472</f>
        <v>61716703.313583001</v>
      </c>
      <c r="AA471">
        <f>'C-MDP in China'!U472</f>
        <v>7813608.2535625221</v>
      </c>
      <c r="AB471">
        <f>'C-MDP in China'!V472</f>
        <v>7.8986175542450576</v>
      </c>
    </row>
    <row r="472" spans="1:28">
      <c r="A472" s="15">
        <v>43406</v>
      </c>
      <c r="B472">
        <v>51.977956319999997</v>
      </c>
      <c r="C472" s="153">
        <f t="shared" si="15"/>
        <v>43.141703745599997</v>
      </c>
      <c r="D472" s="123">
        <f>年份汇总!$D$6</f>
        <v>0.83</v>
      </c>
      <c r="E472" s="144">
        <f t="shared" si="16"/>
        <v>42.804407196359705</v>
      </c>
      <c r="F472" s="123">
        <f>VLOOKUP(D472,年份汇总!$D$4:$I$9,6,0)</f>
        <v>0.82351077700778108</v>
      </c>
      <c r="G472">
        <f>VLOOKUP(A472,[1]Sheet1!$A$1:$F$2193,6)</f>
        <v>0.223597998404544</v>
      </c>
      <c r="H472">
        <f>'C-MDP in China'!C473</f>
        <v>9646398.6052779779</v>
      </c>
      <c r="I472">
        <f>'C-MDP in China'!D473</f>
        <v>51.977956319999997</v>
      </c>
      <c r="J472">
        <f>'C-MDP in China'!E473</f>
        <v>51977956.32</v>
      </c>
      <c r="K472">
        <v>1.45</v>
      </c>
      <c r="L472">
        <v>20</v>
      </c>
      <c r="M472">
        <f t="shared" si="17"/>
        <v>7.2499999999999995E-2</v>
      </c>
      <c r="N472">
        <f>'C-MDP in China'!F473</f>
        <v>2598897.8160000001</v>
      </c>
      <c r="O472">
        <f>'C-MDP in China'!G473</f>
        <v>90441643.996800005</v>
      </c>
      <c r="P472">
        <f>'C-MDP in China'!H473</f>
        <v>11486088.787593601</v>
      </c>
      <c r="Q472">
        <f>'C-MDP in China'!I473</f>
        <v>9913050.1937921159</v>
      </c>
      <c r="R472">
        <f>'C-MDP in China'!J473</f>
        <v>5426498.6398080001</v>
      </c>
      <c r="S472">
        <f>'C-MDP in China'!K473</f>
        <v>5426498.6398080001</v>
      </c>
      <c r="T472">
        <f>'C-MDP in China'!L473</f>
        <v>3876070.4570057145</v>
      </c>
      <c r="U472">
        <f>'C-MDP in China'!M473</f>
        <v>2713249.319904</v>
      </c>
      <c r="V472">
        <f>'C-MDP in China'!N473</f>
        <v>1287751.3248751468</v>
      </c>
      <c r="W472">
        <f>'C-MDP in China'!P473</f>
        <v>4001000.6447791466</v>
      </c>
      <c r="X472">
        <f>'C-MDP in China'!Q473</f>
        <v>5645397.9604988312</v>
      </c>
      <c r="Y472">
        <f>'C-MDP in China'!S473</f>
        <v>0.58523374281983132</v>
      </c>
      <c r="Z472">
        <f>'C-MDP in China'!T473</f>
        <v>64304008.881724797</v>
      </c>
      <c r="AA472">
        <f>'C-MDP in China'!U473</f>
        <v>8220900.6102491254</v>
      </c>
      <c r="AB472">
        <f>'C-MDP in China'!V473</f>
        <v>7.8220151210143554</v>
      </c>
    </row>
    <row r="473" spans="1:28">
      <c r="A473" s="15">
        <v>43409</v>
      </c>
      <c r="B473">
        <v>54.123853769999997</v>
      </c>
      <c r="C473" s="153">
        <f t="shared" si="15"/>
        <v>44.922798629099994</v>
      </c>
      <c r="D473" s="123">
        <f>年份汇总!$D$6</f>
        <v>0.83</v>
      </c>
      <c r="E473" s="144">
        <f t="shared" si="16"/>
        <v>44.571576872788221</v>
      </c>
      <c r="F473" s="123">
        <f>VLOOKUP(D473,年份汇总!$D$4:$I$9,6,0)</f>
        <v>0.82351077700778108</v>
      </c>
      <c r="G473">
        <f>VLOOKUP(A473,[1]Sheet1!$A$1:$F$2193,6)</f>
        <v>0.22469071110282299</v>
      </c>
      <c r="H473">
        <f>'C-MDP in China'!C474</f>
        <v>10093735.568701399</v>
      </c>
      <c r="I473">
        <f>'C-MDP in China'!D474</f>
        <v>54.123853769999997</v>
      </c>
      <c r="J473">
        <f>'C-MDP in China'!E474</f>
        <v>54123853.769999996</v>
      </c>
      <c r="K473">
        <v>1.45</v>
      </c>
      <c r="L473">
        <v>20</v>
      </c>
      <c r="M473">
        <f t="shared" si="17"/>
        <v>7.2499999999999995E-2</v>
      </c>
      <c r="N473">
        <f>'C-MDP in China'!F474</f>
        <v>2706192.6884999997</v>
      </c>
      <c r="O473">
        <f>'C-MDP in China'!G474</f>
        <v>94175505.559799984</v>
      </c>
      <c r="P473">
        <f>'C-MDP in China'!H474</f>
        <v>11960289.206094598</v>
      </c>
      <c r="Q473">
        <f>'C-MDP in China'!I474</f>
        <v>10322308.091536649</v>
      </c>
      <c r="R473">
        <f>'C-MDP in China'!J474</f>
        <v>5650530.3335879985</v>
      </c>
      <c r="S473">
        <f>'C-MDP in China'!K474</f>
        <v>5650530.3335879985</v>
      </c>
      <c r="T473">
        <f>'C-MDP in China'!L474</f>
        <v>4036093.0954199992</v>
      </c>
      <c r="U473">
        <f>'C-MDP in China'!M474</f>
        <v>2825265.1667939993</v>
      </c>
      <c r="V473">
        <f>'C-MDP in China'!N474</f>
        <v>1340915.8292136984</v>
      </c>
      <c r="W473">
        <f>'C-MDP in China'!P474</f>
        <v>4166180.9960076977</v>
      </c>
      <c r="X473">
        <f>'C-MDP in China'!Q474</f>
        <v>5927554.5726937018</v>
      </c>
      <c r="Y473">
        <f>'C-MDP in China'!S474</f>
        <v>0.58725082823388308</v>
      </c>
      <c r="Z473">
        <f>'C-MDP in China'!T474</f>
        <v>66958784.453017786</v>
      </c>
      <c r="AA473">
        <f>'C-MDP in China'!U474</f>
        <v>8609386.2311210986</v>
      </c>
      <c r="AB473">
        <f>'C-MDP in China'!V474</f>
        <v>7.7774167235030101</v>
      </c>
    </row>
    <row r="474" spans="1:28">
      <c r="A474" s="15">
        <v>43412</v>
      </c>
      <c r="B474">
        <v>51.8328135</v>
      </c>
      <c r="C474" s="153">
        <f t="shared" si="15"/>
        <v>43.021235204999996</v>
      </c>
      <c r="D474" s="123">
        <f>年份汇总!$D$6</f>
        <v>0.83</v>
      </c>
      <c r="E474" s="144">
        <f t="shared" si="16"/>
        <v>42.684880519884402</v>
      </c>
      <c r="F474" s="123">
        <f>VLOOKUP(D474,年份汇总!$D$4:$I$9,6,0)</f>
        <v>0.82351077700778108</v>
      </c>
      <c r="G474">
        <f>VLOOKUP(A474,[1]Sheet1!$A$1:$F$2193,6)</f>
        <v>0.22588282495622899</v>
      </c>
      <c r="H474">
        <f>'C-MDP in China'!C475</f>
        <v>9717758.1412117705</v>
      </c>
      <c r="I474">
        <f>'C-MDP in China'!D475</f>
        <v>51.8328135</v>
      </c>
      <c r="J474">
        <f>'C-MDP in China'!E475</f>
        <v>51832813.5</v>
      </c>
      <c r="K474">
        <v>1.45</v>
      </c>
      <c r="L474">
        <v>20</v>
      </c>
      <c r="M474">
        <f t="shared" si="17"/>
        <v>7.2499999999999995E-2</v>
      </c>
      <c r="N474">
        <f>'C-MDP in China'!F475</f>
        <v>2591640.6749999998</v>
      </c>
      <c r="O474">
        <f>'C-MDP in China'!G475</f>
        <v>90189095.489999995</v>
      </c>
      <c r="P474">
        <f>'C-MDP in China'!H475</f>
        <v>11454015.12723</v>
      </c>
      <c r="Q474">
        <f>'C-MDP in China'!I475</f>
        <v>9885369.0735289287</v>
      </c>
      <c r="R474">
        <f>'C-MDP in China'!J475</f>
        <v>5411345.7293999996</v>
      </c>
      <c r="S474">
        <f>'C-MDP in China'!K475</f>
        <v>5411345.7293999996</v>
      </c>
      <c r="T474">
        <f>'C-MDP in China'!L475</f>
        <v>3865246.9495714284</v>
      </c>
      <c r="U474">
        <f>'C-MDP in China'!M475</f>
        <v>2705672.8646999998</v>
      </c>
      <c r="V474">
        <f>'C-MDP in China'!N475</f>
        <v>1284155.4186105675</v>
      </c>
      <c r="W474">
        <f>'C-MDP in China'!P475</f>
        <v>3989828.283310567</v>
      </c>
      <c r="X474">
        <f>'C-MDP in China'!Q475</f>
        <v>5727929.8579012034</v>
      </c>
      <c r="Y474">
        <f>'C-MDP in China'!S475</f>
        <v>0.58942914349862086</v>
      </c>
      <c r="Z474">
        <f>'C-MDP in China'!T475</f>
        <v>64124446.893389992</v>
      </c>
      <c r="AA474">
        <f>'C-MDP in China'!U475</f>
        <v>8296240.6951223379</v>
      </c>
      <c r="AB474">
        <f>'C-MDP in China'!V475</f>
        <v>7.729337810930569</v>
      </c>
    </row>
    <row r="475" spans="1:28">
      <c r="A475" s="15">
        <v>43415</v>
      </c>
      <c r="B475">
        <v>47.652507450000002</v>
      </c>
      <c r="C475" s="153">
        <f t="shared" si="15"/>
        <v>39.551581183499998</v>
      </c>
      <c r="D475" s="123">
        <f>年份汇总!$D$6</f>
        <v>0.83</v>
      </c>
      <c r="E475" s="144">
        <f t="shared" si="16"/>
        <v>39.242353436518577</v>
      </c>
      <c r="F475" s="123">
        <f>VLOOKUP(D475,年份汇总!$D$4:$I$9,6,0)</f>
        <v>0.82351077700778108</v>
      </c>
      <c r="G475">
        <f>VLOOKUP(A475,[1]Sheet1!$A$1:$F$2193,6)</f>
        <v>0.22439705769031301</v>
      </c>
      <c r="H475">
        <f>'C-MDP in China'!C476</f>
        <v>8875258.4445769489</v>
      </c>
      <c r="I475">
        <f>'C-MDP in China'!D476</f>
        <v>47.652507450000002</v>
      </c>
      <c r="J475">
        <f>'C-MDP in China'!E476</f>
        <v>47652507.450000003</v>
      </c>
      <c r="K475">
        <v>1.45</v>
      </c>
      <c r="L475">
        <v>20</v>
      </c>
      <c r="M475">
        <f t="shared" si="17"/>
        <v>7.2499999999999995E-2</v>
      </c>
      <c r="N475">
        <f>'C-MDP in China'!F476</f>
        <v>2382625.3725000001</v>
      </c>
      <c r="O475">
        <f>'C-MDP in China'!G476</f>
        <v>82915362.963</v>
      </c>
      <c r="P475">
        <f>'C-MDP in China'!H476</f>
        <v>10530251.096301001</v>
      </c>
      <c r="Q475">
        <f>'C-MDP in China'!I476</f>
        <v>9088116.0333373938</v>
      </c>
      <c r="R475">
        <f>'C-MDP in China'!J476</f>
        <v>4974921.7777800001</v>
      </c>
      <c r="S475">
        <f>'C-MDP in China'!K476</f>
        <v>4974921.7777800001</v>
      </c>
      <c r="T475">
        <f>'C-MDP in China'!L476</f>
        <v>3553515.5555571429</v>
      </c>
      <c r="U475">
        <f>'C-MDP in China'!M476</f>
        <v>2487460.8888900001</v>
      </c>
      <c r="V475">
        <f>'C-MDP in China'!N476</f>
        <v>1180588.5407377691</v>
      </c>
      <c r="W475">
        <f>'C-MDP in China'!P476</f>
        <v>3668049.4296277692</v>
      </c>
      <c r="X475">
        <f>'C-MDP in China'!Q476</f>
        <v>5207209.0149491802</v>
      </c>
      <c r="Y475">
        <f>'C-MDP in China'!S476</f>
        <v>0.58671069101440554</v>
      </c>
      <c r="Z475">
        <f>'C-MDP in China'!T476</f>
        <v>58952823.066693</v>
      </c>
      <c r="AA475">
        <f>'C-MDP in China'!U476</f>
        <v>7568386.0964247175</v>
      </c>
      <c r="AB475">
        <f>'C-MDP in China'!V476</f>
        <v>7.7893519590051223</v>
      </c>
    </row>
    <row r="476" spans="1:28">
      <c r="A476" s="15">
        <v>43418</v>
      </c>
      <c r="B476">
        <v>47.091289490000001</v>
      </c>
      <c r="C476" s="153">
        <f t="shared" si="15"/>
        <v>39.085770276699996</v>
      </c>
      <c r="D476" s="123">
        <f>年份汇总!$D$6</f>
        <v>0.83</v>
      </c>
      <c r="E476" s="144">
        <f t="shared" si="16"/>
        <v>38.780184398208256</v>
      </c>
      <c r="F476" s="123">
        <f>VLOOKUP(D476,年份汇总!$D$4:$I$9,6,0)</f>
        <v>0.82351077700778108</v>
      </c>
      <c r="G476">
        <f>VLOOKUP(A476,[1]Sheet1!$A$1:$F$2193,6)</f>
        <v>0.20084458398994401</v>
      </c>
      <c r="H476">
        <f>'C-MDP in China'!C477</f>
        <v>7850165.2711503292</v>
      </c>
      <c r="I476">
        <f>'C-MDP in China'!D477</f>
        <v>47.091289490000001</v>
      </c>
      <c r="J476">
        <f>'C-MDP in China'!E477</f>
        <v>47091289.490000002</v>
      </c>
      <c r="K476">
        <v>1.45</v>
      </c>
      <c r="L476">
        <v>20</v>
      </c>
      <c r="M476">
        <f t="shared" si="17"/>
        <v>7.2499999999999995E-2</v>
      </c>
      <c r="N476">
        <f>'C-MDP in China'!F477</f>
        <v>2354564.4745</v>
      </c>
      <c r="O476">
        <f>'C-MDP in China'!G477</f>
        <v>81938843.712599993</v>
      </c>
      <c r="P476">
        <f>'C-MDP in China'!H477</f>
        <v>10406233.151500199</v>
      </c>
      <c r="Q476">
        <f>'C-MDP in China'!I477</f>
        <v>8981082.5483560488</v>
      </c>
      <c r="R476">
        <f>'C-MDP in China'!J477</f>
        <v>4916330.6227559997</v>
      </c>
      <c r="S476">
        <f>'C-MDP in China'!K477</f>
        <v>4916330.6227559997</v>
      </c>
      <c r="T476">
        <f>'C-MDP in China'!L477</f>
        <v>3511664.7305399999</v>
      </c>
      <c r="U476">
        <f>'C-MDP in China'!M477</f>
        <v>2458165.3113779998</v>
      </c>
      <c r="V476">
        <f>'C-MDP in China'!N477</f>
        <v>1166684.3932356166</v>
      </c>
      <c r="W476">
        <f>'C-MDP in China'!P477</f>
        <v>3624849.7046136167</v>
      </c>
      <c r="X476">
        <f>'C-MDP in China'!Q477</f>
        <v>4225315.5665367125</v>
      </c>
      <c r="Y476">
        <f>'C-MDP in China'!S477</f>
        <v>0.53824542803766384</v>
      </c>
      <c r="Z476">
        <f>'C-MDP in China'!T477</f>
        <v>58258517.879658595</v>
      </c>
      <c r="AA476">
        <f>'C-MDP in China'!U477</f>
        <v>6558684.3530079452</v>
      </c>
      <c r="AB476">
        <f>'C-MDP in China'!V477</f>
        <v>8.8826530968730122</v>
      </c>
    </row>
    <row r="477" spans="1:28">
      <c r="A477" s="15">
        <v>43421</v>
      </c>
      <c r="B477">
        <v>47.244348930000001</v>
      </c>
      <c r="C477" s="153">
        <f t="shared" si="15"/>
        <v>39.212809611899999</v>
      </c>
      <c r="D477" s="123">
        <f>年份汇总!$D$6</f>
        <v>0.83</v>
      </c>
      <c r="E477" s="144">
        <f t="shared" si="16"/>
        <v>38.906230496571034</v>
      </c>
      <c r="F477" s="123">
        <f>VLOOKUP(D477,年份汇总!$D$4:$I$9,6,0)</f>
        <v>0.82351077700778108</v>
      </c>
      <c r="G477">
        <f>VLOOKUP(A477,[1]Sheet1!$A$1:$F$2193,6)</f>
        <v>0.209922148081823</v>
      </c>
      <c r="H477">
        <f>'C-MDP in China'!C478</f>
        <v>8231637.2260536039</v>
      </c>
      <c r="I477">
        <f>'C-MDP in China'!D478</f>
        <v>47.244348930000001</v>
      </c>
      <c r="J477">
        <f>'C-MDP in China'!E478</f>
        <v>47244348.93</v>
      </c>
      <c r="K477">
        <v>1.45</v>
      </c>
      <c r="L477">
        <v>20</v>
      </c>
      <c r="M477">
        <f t="shared" si="17"/>
        <v>7.2499999999999995E-2</v>
      </c>
      <c r="N477">
        <f>'C-MDP in China'!F478</f>
        <v>2362217.4465000001</v>
      </c>
      <c r="O477">
        <f>'C-MDP in China'!G478</f>
        <v>82205167.1382</v>
      </c>
      <c r="P477">
        <f>'C-MDP in China'!H478</f>
        <v>10440056.2265514</v>
      </c>
      <c r="Q477">
        <f>'C-MDP in China'!I478</f>
        <v>9010273.4981119931</v>
      </c>
      <c r="R477">
        <f>'C-MDP in China'!J478</f>
        <v>4932310.0282919994</v>
      </c>
      <c r="S477">
        <f>'C-MDP in China'!K478</f>
        <v>4932310.0282919994</v>
      </c>
      <c r="T477">
        <f>'C-MDP in China'!L478</f>
        <v>3523078.5916371429</v>
      </c>
      <c r="U477">
        <f>'C-MDP in China'!M478</f>
        <v>2466155.0141459997</v>
      </c>
      <c r="V477">
        <f>'C-MDP in China'!N478</f>
        <v>1170476.4333733858</v>
      </c>
      <c r="W477">
        <f>'C-MDP in China'!P478</f>
        <v>3636631.4475193853</v>
      </c>
      <c r="X477">
        <f>'C-MDP in China'!Q478</f>
        <v>4595005.7785342187</v>
      </c>
      <c r="Y477">
        <f>'C-MDP in China'!S478</f>
        <v>0.55821286244135759</v>
      </c>
      <c r="Z477">
        <f>'C-MDP in China'!T478</f>
        <v>58447873.835260198</v>
      </c>
      <c r="AA477">
        <f>'C-MDP in China'!U478</f>
        <v>6935958.6452809907</v>
      </c>
      <c r="AB477">
        <f>'C-MDP in China'!V478</f>
        <v>8.4267909923347517</v>
      </c>
    </row>
    <row r="478" spans="1:28">
      <c r="A478" s="15">
        <v>43424</v>
      </c>
      <c r="B478">
        <v>45.715818249999998</v>
      </c>
      <c r="C478" s="153">
        <f t="shared" si="15"/>
        <v>37.9441291475</v>
      </c>
      <c r="D478" s="123">
        <f>年份汇总!$D$6</f>
        <v>0.83</v>
      </c>
      <c r="E478" s="144">
        <f t="shared" si="16"/>
        <v>37.647469008603998</v>
      </c>
      <c r="F478" s="123">
        <f>VLOOKUP(D478,年份汇总!$D$4:$I$9,6,0)</f>
        <v>0.82351077700778108</v>
      </c>
      <c r="G478">
        <f>VLOOKUP(A478,[1]Sheet1!$A$1:$F$2193,6)</f>
        <v>0.168255417553697</v>
      </c>
      <c r="H478">
        <f>'C-MDP in China'!C479</f>
        <v>6384305.2934240168</v>
      </c>
      <c r="I478">
        <f>'C-MDP in China'!D479</f>
        <v>45.715818249999998</v>
      </c>
      <c r="J478">
        <f>'C-MDP in China'!E479</f>
        <v>45715818.25</v>
      </c>
      <c r="K478">
        <v>1.45</v>
      </c>
      <c r="L478">
        <v>20</v>
      </c>
      <c r="M478">
        <f t="shared" si="17"/>
        <v>7.2499999999999995E-2</v>
      </c>
      <c r="N478">
        <f>'C-MDP in China'!F479</f>
        <v>2285790.9125000001</v>
      </c>
      <c r="O478">
        <f>'C-MDP in China'!G479</f>
        <v>79545523.754999995</v>
      </c>
      <c r="P478">
        <f>'C-MDP in China'!H479</f>
        <v>10102281.516884999</v>
      </c>
      <c r="Q478">
        <f>'C-MDP in China'!I479</f>
        <v>8718757.5858605355</v>
      </c>
      <c r="R478">
        <f>'C-MDP in China'!J479</f>
        <v>4772731.4252999993</v>
      </c>
      <c r="S478">
        <f>'C-MDP in China'!K479</f>
        <v>4772731.4252999993</v>
      </c>
      <c r="T478">
        <f>'C-MDP in China'!L479</f>
        <v>3409093.8752142857</v>
      </c>
      <c r="U478">
        <f>'C-MDP in China'!M479</f>
        <v>2386365.7126499997</v>
      </c>
      <c r="V478">
        <f>'C-MDP in China'!N479</f>
        <v>1132607.1605577301</v>
      </c>
      <c r="W478">
        <f>'C-MDP in China'!P479</f>
        <v>3518972.8732077298</v>
      </c>
      <c r="X478">
        <f>'C-MDP in China'!Q479</f>
        <v>2865332.420216287</v>
      </c>
      <c r="Y478">
        <f>'C-MDP in China'!S479</f>
        <v>0.44880880354635394</v>
      </c>
      <c r="Z478">
        <f>'C-MDP in China'!T479</f>
        <v>56556867.389804997</v>
      </c>
      <c r="AA478">
        <f>'C-MDP in China'!U479</f>
        <v>5130546.7413317468</v>
      </c>
      <c r="AB478">
        <f>'C-MDP in China'!V479</f>
        <v>11.023555625014033</v>
      </c>
    </row>
    <row r="479" spans="1:28">
      <c r="A479" s="15">
        <v>43427</v>
      </c>
      <c r="B479">
        <v>42.714092649999998</v>
      </c>
      <c r="C479" s="153">
        <f t="shared" si="15"/>
        <v>35.452696899499998</v>
      </c>
      <c r="D479" s="123">
        <f>年份汇总!$D$6</f>
        <v>0.83</v>
      </c>
      <c r="E479" s="144">
        <f t="shared" si="16"/>
        <v>35.175515627383852</v>
      </c>
      <c r="F479" s="123">
        <f>VLOOKUP(D479,年份汇总!$D$4:$I$9,6,0)</f>
        <v>0.82351077700778108</v>
      </c>
      <c r="G479">
        <f>VLOOKUP(A479,[1]Sheet1!$A$1:$F$2193,6)</f>
        <v>0.164296084162801</v>
      </c>
      <c r="H479">
        <f>'C-MDP in China'!C480</f>
        <v>5824739.2735985266</v>
      </c>
      <c r="I479">
        <f>'C-MDP in China'!D480</f>
        <v>42.714092649999998</v>
      </c>
      <c r="J479">
        <f>'C-MDP in China'!E480</f>
        <v>42714092.649999999</v>
      </c>
      <c r="K479">
        <v>1.45</v>
      </c>
      <c r="L479">
        <v>20</v>
      </c>
      <c r="M479">
        <f t="shared" si="17"/>
        <v>7.2499999999999995E-2</v>
      </c>
      <c r="N479">
        <f>'C-MDP in China'!F480</f>
        <v>2135704.6324999998</v>
      </c>
      <c r="O479">
        <f>'C-MDP in China'!G480</f>
        <v>74322521.210999995</v>
      </c>
      <c r="P479">
        <f>'C-MDP in China'!H480</f>
        <v>9438960.1937969998</v>
      </c>
      <c r="Q479">
        <f>'C-MDP in China'!I480</f>
        <v>8146279.1998771066</v>
      </c>
      <c r="R479">
        <f>'C-MDP in China'!J480</f>
        <v>4459351.2726599993</v>
      </c>
      <c r="S479">
        <f>'C-MDP in China'!K480</f>
        <v>4459351.2726599993</v>
      </c>
      <c r="T479">
        <f>'C-MDP in China'!L480</f>
        <v>3185250.9090428571</v>
      </c>
      <c r="U479">
        <f>'C-MDP in China'!M480</f>
        <v>2229675.6363299997</v>
      </c>
      <c r="V479">
        <f>'C-MDP in China'!N480</f>
        <v>1058239.5556731897</v>
      </c>
      <c r="W479">
        <f>'C-MDP in China'!P480</f>
        <v>3287915.1920031896</v>
      </c>
      <c r="X479">
        <f>'C-MDP in China'!Q480</f>
        <v>2536824.081595337</v>
      </c>
      <c r="Y479">
        <f>'C-MDP in China'!S480</f>
        <v>0.43552577419110572</v>
      </c>
      <c r="Z479">
        <f>'C-MDP in China'!T480</f>
        <v>52843312.581020996</v>
      </c>
      <c r="AA479">
        <f>'C-MDP in China'!U480</f>
        <v>4653303.1929417159</v>
      </c>
      <c r="AB479">
        <f>'C-MDP in China'!V480</f>
        <v>11.356086287516248</v>
      </c>
    </row>
    <row r="480" spans="1:28">
      <c r="A480" s="15">
        <v>43430</v>
      </c>
      <c r="B480">
        <v>41.389434850000001</v>
      </c>
      <c r="C480" s="153">
        <f t="shared" si="15"/>
        <v>34.3532309255</v>
      </c>
      <c r="D480" s="123">
        <f>年份汇总!$D$6</f>
        <v>0.83</v>
      </c>
      <c r="E480" s="144">
        <f t="shared" si="16"/>
        <v>34.084645653236436</v>
      </c>
      <c r="F480" s="123">
        <f>VLOOKUP(D480,年份汇总!$D$4:$I$9,6,0)</f>
        <v>0.82351077700778108</v>
      </c>
      <c r="G480">
        <f>VLOOKUP(A480,[1]Sheet1!$A$1:$F$2193,6)</f>
        <v>0.14282966397035499</v>
      </c>
      <c r="H480">
        <f>'C-MDP in China'!C481</f>
        <v>4906660.4293851722</v>
      </c>
      <c r="I480">
        <f>'C-MDP in China'!D481</f>
        <v>41.389434850000001</v>
      </c>
      <c r="J480">
        <f>'C-MDP in China'!E481</f>
        <v>41389434.850000001</v>
      </c>
      <c r="K480">
        <v>1.45</v>
      </c>
      <c r="L480">
        <v>20</v>
      </c>
      <c r="M480">
        <f t="shared" si="17"/>
        <v>7.2499999999999995E-2</v>
      </c>
      <c r="N480">
        <f>'C-MDP in China'!F481</f>
        <v>2069471.7425000002</v>
      </c>
      <c r="O480">
        <f>'C-MDP in China'!G481</f>
        <v>72017616.638999999</v>
      </c>
      <c r="P480">
        <f>'C-MDP in China'!H481</f>
        <v>9146237.3131530005</v>
      </c>
      <c r="Q480">
        <f>'C-MDP in China'!I481</f>
        <v>7893645.1951818215</v>
      </c>
      <c r="R480">
        <f>'C-MDP in China'!J481</f>
        <v>4321056.9983399995</v>
      </c>
      <c r="S480">
        <f>'C-MDP in China'!K481</f>
        <v>4321056.9983399995</v>
      </c>
      <c r="T480">
        <f>'C-MDP in China'!L481</f>
        <v>3086469.2845285712</v>
      </c>
      <c r="U480">
        <f>'C-MDP in China'!M481</f>
        <v>2160528.4991699997</v>
      </c>
      <c r="V480">
        <f>'C-MDP in China'!N481</f>
        <v>1025421.2234853229</v>
      </c>
      <c r="W480">
        <f>'C-MDP in China'!P481</f>
        <v>3185949.7226553224</v>
      </c>
      <c r="X480">
        <f>'C-MDP in China'!Q481</f>
        <v>1720710.7067298498</v>
      </c>
      <c r="Y480">
        <f>'C-MDP in China'!S481</f>
        <v>0.3506887691727758</v>
      </c>
      <c r="Z480">
        <f>'C-MDP in China'!T481</f>
        <v>51204525.430328995</v>
      </c>
      <c r="AA480">
        <f>'C-MDP in China'!U481</f>
        <v>3771553.1537004951</v>
      </c>
      <c r="AB480">
        <f>'C-MDP in China'!V481</f>
        <v>13.576509025224579</v>
      </c>
    </row>
    <row r="481" spans="1:28">
      <c r="A481" s="15">
        <v>43433</v>
      </c>
      <c r="B481">
        <v>40.822456289999998</v>
      </c>
      <c r="C481" s="153">
        <f t="shared" si="15"/>
        <v>33.882638720699994</v>
      </c>
      <c r="D481" s="123">
        <f>年份汇总!$D$6</f>
        <v>0.83</v>
      </c>
      <c r="E481" s="144">
        <f t="shared" si="16"/>
        <v>33.617732698744078</v>
      </c>
      <c r="F481" s="123">
        <f>VLOOKUP(D481,年份汇总!$D$4:$I$9,6,0)</f>
        <v>0.82351077700778108</v>
      </c>
      <c r="G481">
        <f>VLOOKUP(A481,[1]Sheet1!$A$1:$F$2193,6)</f>
        <v>0.16171624360092199</v>
      </c>
      <c r="H481">
        <f>'C-MDP in China'!C482</f>
        <v>5479373.0571987526</v>
      </c>
      <c r="I481">
        <f>'C-MDP in China'!D482</f>
        <v>40.822456289999998</v>
      </c>
      <c r="J481">
        <f>'C-MDP in China'!E482</f>
        <v>40822456.289999999</v>
      </c>
      <c r="K481">
        <v>1.45</v>
      </c>
      <c r="L481">
        <v>20</v>
      </c>
      <c r="M481">
        <f t="shared" si="17"/>
        <v>7.2499999999999995E-2</v>
      </c>
      <c r="N481">
        <f>'C-MDP in China'!F482</f>
        <v>2041122.8144999999</v>
      </c>
      <c r="O481">
        <f>'C-MDP in China'!G482</f>
        <v>71031073.944599986</v>
      </c>
      <c r="P481">
        <f>'C-MDP in China'!H482</f>
        <v>9020946.3909641989</v>
      </c>
      <c r="Q481">
        <f>'C-MDP in China'!I482</f>
        <v>7785513.0691420492</v>
      </c>
      <c r="R481">
        <f>'C-MDP in China'!J482</f>
        <v>4261864.4366759993</v>
      </c>
      <c r="S481">
        <f>'C-MDP in China'!K482</f>
        <v>4261864.4366759993</v>
      </c>
      <c r="T481">
        <f>'C-MDP in China'!L482</f>
        <v>3044188.8833399992</v>
      </c>
      <c r="U481">
        <f>'C-MDP in China'!M482</f>
        <v>2130932.2183379997</v>
      </c>
      <c r="V481">
        <f>'C-MDP in China'!N482</f>
        <v>1011374.3574</v>
      </c>
      <c r="W481">
        <f>'C-MDP in China'!P482</f>
        <v>3142306.5757379998</v>
      </c>
      <c r="X481">
        <f>'C-MDP in China'!Q482</f>
        <v>2337066.4814607529</v>
      </c>
      <c r="Y481">
        <f>'C-MDP in China'!S482</f>
        <v>0.42652078204281696</v>
      </c>
      <c r="Z481">
        <f>'C-MDP in China'!T482</f>
        <v>50503093.574610591</v>
      </c>
      <c r="AA481">
        <f>'C-MDP in China'!U482</f>
        <v>4359815.1962607531</v>
      </c>
      <c r="AB481">
        <f>'C-MDP in China'!V482</f>
        <v>11.583769334517932</v>
      </c>
    </row>
    <row r="482" spans="1:28">
      <c r="A482" s="15">
        <v>43436</v>
      </c>
      <c r="B482">
        <v>39.499506320000002</v>
      </c>
      <c r="C482" s="153">
        <f t="shared" si="15"/>
        <v>32.7845902456</v>
      </c>
      <c r="D482" s="123">
        <f>年份汇总!$D$6</f>
        <v>0.83</v>
      </c>
      <c r="E482" s="144">
        <f t="shared" si="16"/>
        <v>32.528269141006959</v>
      </c>
      <c r="F482" s="123">
        <f>VLOOKUP(D482,年份汇总!$D$4:$I$9,6,0)</f>
        <v>0.82351077700778108</v>
      </c>
      <c r="G482">
        <f>VLOOKUP(A482,[1]Sheet1!$A$1:$F$2193,6)</f>
        <v>0.15646396638316001</v>
      </c>
      <c r="H482">
        <f>'C-MDP in China'!C483</f>
        <v>5129607.0260732342</v>
      </c>
      <c r="I482">
        <f>'C-MDP in China'!D483</f>
        <v>39.499506320000002</v>
      </c>
      <c r="J482">
        <f>'C-MDP in China'!E483</f>
        <v>39499506.32</v>
      </c>
      <c r="K482">
        <v>1.45</v>
      </c>
      <c r="L482">
        <v>20</v>
      </c>
      <c r="M482">
        <f t="shared" si="17"/>
        <v>7.2499999999999995E-2</v>
      </c>
      <c r="N482">
        <f>'C-MDP in China'!F483</f>
        <v>1974975.3160000001</v>
      </c>
      <c r="O482">
        <f>'C-MDP in China'!G483</f>
        <v>68729140.996800005</v>
      </c>
      <c r="P482">
        <f>'C-MDP in China'!H483</f>
        <v>8728600.9065936003</v>
      </c>
      <c r="Q482">
        <f>'C-MDP in China'!I483</f>
        <v>7533204.7756849723</v>
      </c>
      <c r="R482">
        <f>'C-MDP in China'!J483</f>
        <v>4123748.4598080004</v>
      </c>
      <c r="S482">
        <f>'C-MDP in China'!K483</f>
        <v>4123748.4598080004</v>
      </c>
      <c r="T482">
        <f>'C-MDP in China'!L483</f>
        <v>2945534.6141485716</v>
      </c>
      <c r="U482">
        <f>'C-MDP in China'!M483</f>
        <v>2061874.2299040002</v>
      </c>
      <c r="V482">
        <f>'C-MDP in China'!N483</f>
        <v>978598.33661682974</v>
      </c>
      <c r="W482">
        <f>'C-MDP in China'!P483</f>
        <v>3040472.5665208297</v>
      </c>
      <c r="X482">
        <f>'C-MDP in China'!Q483</f>
        <v>2089134.4595524045</v>
      </c>
      <c r="Y482">
        <f>'C-MDP in China'!S483</f>
        <v>0.40726988421014737</v>
      </c>
      <c r="Z482">
        <f>'C-MDP in China'!T483</f>
        <v>48866419.248724803</v>
      </c>
      <c r="AA482">
        <f>'C-MDP in China'!U483</f>
        <v>4046331.1327860644</v>
      </c>
      <c r="AB482">
        <f>'C-MDP in China'!V483</f>
        <v>12.076722750833859</v>
      </c>
    </row>
    <row r="483" spans="1:28">
      <c r="A483" s="15">
        <v>43439</v>
      </c>
      <c r="B483">
        <v>37.757484099999999</v>
      </c>
      <c r="C483" s="153">
        <f t="shared" si="15"/>
        <v>31.338711802999999</v>
      </c>
      <c r="D483" s="123">
        <f>年份汇总!$D$6</f>
        <v>0.83</v>
      </c>
      <c r="E483" s="144">
        <f t="shared" si="16"/>
        <v>31.093695069049939</v>
      </c>
      <c r="F483" s="123">
        <f>VLOOKUP(D483,年份汇总!$D$4:$I$9,6,0)</f>
        <v>0.82351077700778108</v>
      </c>
      <c r="G483">
        <f>VLOOKUP(A483,[1]Sheet1!$A$1:$F$2193,6)</f>
        <v>0.167180287742144</v>
      </c>
      <c r="H483">
        <f>'C-MDP in China'!C484</f>
        <v>5239214.8566936636</v>
      </c>
      <c r="I483">
        <f>'C-MDP in China'!D484</f>
        <v>37.757484099999999</v>
      </c>
      <c r="J483">
        <f>'C-MDP in China'!E484</f>
        <v>37757484.100000001</v>
      </c>
      <c r="K483">
        <v>1.45</v>
      </c>
      <c r="L483">
        <v>20</v>
      </c>
      <c r="M483">
        <f t="shared" si="17"/>
        <v>7.2499999999999995E-2</v>
      </c>
      <c r="N483">
        <f>'C-MDP in China'!F484</f>
        <v>1887874.2050000001</v>
      </c>
      <c r="O483">
        <f>'C-MDP in China'!G484</f>
        <v>65698022.334000006</v>
      </c>
      <c r="P483">
        <f>'C-MDP in China'!H484</f>
        <v>8343648.836418001</v>
      </c>
      <c r="Q483">
        <f>'C-MDP in China'!I484</f>
        <v>7200972.5193945011</v>
      </c>
      <c r="R483">
        <f>'C-MDP in China'!J484</f>
        <v>3941881.3400400002</v>
      </c>
      <c r="S483">
        <f>'C-MDP in China'!K484</f>
        <v>3941881.3400400002</v>
      </c>
      <c r="T483">
        <f>'C-MDP in China'!L484</f>
        <v>2815629.5286000003</v>
      </c>
      <c r="U483">
        <f>'C-MDP in China'!M484</f>
        <v>1970940.6700200001</v>
      </c>
      <c r="V483">
        <f>'C-MDP in China'!N484</f>
        <v>935439.8213424657</v>
      </c>
      <c r="W483">
        <f>'C-MDP in China'!P484</f>
        <v>2906380.4913624655</v>
      </c>
      <c r="X483">
        <f>'C-MDP in China'!Q484</f>
        <v>2332834.3653311981</v>
      </c>
      <c r="Y483">
        <f>'C-MDP in China'!S484</f>
        <v>0.44526411478444139</v>
      </c>
      <c r="Z483">
        <f>'C-MDP in China'!T484</f>
        <v>46711293.879473999</v>
      </c>
      <c r="AA483">
        <f>'C-MDP in China'!U484</f>
        <v>4203714.008016129</v>
      </c>
      <c r="AB483">
        <f>'C-MDP in China'!V484</f>
        <v>11.111910513036683</v>
      </c>
    </row>
    <row r="484" spans="1:28">
      <c r="A484" s="15">
        <v>43442</v>
      </c>
      <c r="B484">
        <v>37.191010300000002</v>
      </c>
      <c r="C484" s="153">
        <f t="shared" si="15"/>
        <v>30.868538549</v>
      </c>
      <c r="D484" s="123">
        <f>年份汇总!$D$6</f>
        <v>0.83</v>
      </c>
      <c r="E484" s="144">
        <f t="shared" si="16"/>
        <v>30.627197789857391</v>
      </c>
      <c r="F484" s="123">
        <f>VLOOKUP(D484,年份汇总!$D$4:$I$9,6,0)</f>
        <v>0.82351077700778108</v>
      </c>
      <c r="G484">
        <f>VLOOKUP(A484,[1]Sheet1!$A$1:$F$2193,6)</f>
        <v>0.15480517263587401</v>
      </c>
      <c r="H484">
        <f>'C-MDP in China'!C485</f>
        <v>4778609.4390950771</v>
      </c>
      <c r="I484">
        <f>'C-MDP in China'!D485</f>
        <v>37.191010300000002</v>
      </c>
      <c r="J484">
        <f>'C-MDP in China'!E485</f>
        <v>37191010.300000004</v>
      </c>
      <c r="K484">
        <v>1.45</v>
      </c>
      <c r="L484">
        <v>20</v>
      </c>
      <c r="M484">
        <f t="shared" si="17"/>
        <v>7.2499999999999995E-2</v>
      </c>
      <c r="N484">
        <f>'C-MDP in China'!F485</f>
        <v>1859550.5150000001</v>
      </c>
      <c r="O484">
        <f>'C-MDP in China'!G485</f>
        <v>64712357.921999998</v>
      </c>
      <c r="P484">
        <f>'C-MDP in China'!H485</f>
        <v>8218469.4560939996</v>
      </c>
      <c r="Q484">
        <f>'C-MDP in China'!I485</f>
        <v>7092936.659379214</v>
      </c>
      <c r="R484">
        <f>'C-MDP in China'!J485</f>
        <v>3882741.4753199997</v>
      </c>
      <c r="S484">
        <f>'C-MDP in China'!K485</f>
        <v>3882741.4753199997</v>
      </c>
      <c r="T484">
        <f>'C-MDP in China'!L485</f>
        <v>2773386.7680857144</v>
      </c>
      <c r="U484">
        <f>'C-MDP in China'!M485</f>
        <v>1941370.7376599999</v>
      </c>
      <c r="V484">
        <f>'C-MDP in China'!N485</f>
        <v>921405.46066144819</v>
      </c>
      <c r="W484">
        <f>'C-MDP in China'!P485</f>
        <v>2862776.1983214482</v>
      </c>
      <c r="X484">
        <f>'C-MDP in China'!Q485</f>
        <v>1915833.2407736289</v>
      </c>
      <c r="Y484">
        <f>'C-MDP in China'!S485</f>
        <v>0.4009185653675077</v>
      </c>
      <c r="Z484">
        <f>'C-MDP in China'!T485</f>
        <v>46010486.482541993</v>
      </c>
      <c r="AA484">
        <f>'C-MDP in China'!U485</f>
        <v>3758644.1620965251</v>
      </c>
      <c r="AB484">
        <f>'C-MDP in China'!V485</f>
        <v>12.241245645578196</v>
      </c>
    </row>
    <row r="485" spans="1:28">
      <c r="A485" s="15">
        <v>43445</v>
      </c>
      <c r="B485">
        <v>35.969936150000002</v>
      </c>
      <c r="C485" s="153">
        <f t="shared" si="15"/>
        <v>29.855047004500001</v>
      </c>
      <c r="D485" s="123">
        <f>年份汇总!$D$6</f>
        <v>0.83</v>
      </c>
      <c r="E485" s="144">
        <f t="shared" si="16"/>
        <v>29.621630067806777</v>
      </c>
      <c r="F485" s="123">
        <f>VLOOKUP(D485,年份汇总!$D$4:$I$9,6,0)</f>
        <v>0.82351077700778108</v>
      </c>
      <c r="G485">
        <f>VLOOKUP(A485,[1]Sheet1!$A$1:$F$2193,6)</f>
        <v>0.15251077962351201</v>
      </c>
      <c r="H485">
        <f>'C-MDP in China'!C486</f>
        <v>4553216.494352892</v>
      </c>
      <c r="I485">
        <f>'C-MDP in China'!D486</f>
        <v>35.969936150000002</v>
      </c>
      <c r="J485">
        <f>'C-MDP in China'!E486</f>
        <v>35969936.150000006</v>
      </c>
      <c r="K485">
        <v>1.45</v>
      </c>
      <c r="L485">
        <v>20</v>
      </c>
      <c r="M485">
        <f t="shared" si="17"/>
        <v>7.2499999999999995E-2</v>
      </c>
      <c r="N485">
        <f>'C-MDP in China'!F486</f>
        <v>1798496.8075000003</v>
      </c>
      <c r="O485">
        <f>'C-MDP in China'!G486</f>
        <v>62587688.901000008</v>
      </c>
      <c r="P485">
        <f>'C-MDP in China'!H486</f>
        <v>7948636.4904270014</v>
      </c>
      <c r="Q485">
        <f>'C-MDP in China'!I486</f>
        <v>6860057.7584703229</v>
      </c>
      <c r="R485">
        <f>'C-MDP in China'!J486</f>
        <v>3755261.3340600003</v>
      </c>
      <c r="S485">
        <f>'C-MDP in China'!K486</f>
        <v>3755261.3340600003</v>
      </c>
      <c r="T485">
        <f>'C-MDP in China'!L486</f>
        <v>2682329.5243285717</v>
      </c>
      <c r="U485">
        <f>'C-MDP in China'!M486</f>
        <v>1877630.6670300001</v>
      </c>
      <c r="V485">
        <f>'C-MDP in China'!N486</f>
        <v>891153.40833463811</v>
      </c>
      <c r="W485">
        <f>'C-MDP in China'!P486</f>
        <v>2768784.0753646381</v>
      </c>
      <c r="X485">
        <f>'C-MDP in China'!Q486</f>
        <v>1784432.4189882539</v>
      </c>
      <c r="Y485">
        <f>'C-MDP in China'!S486</f>
        <v>0.39190590238821038</v>
      </c>
      <c r="Z485">
        <f>'C-MDP in China'!T486</f>
        <v>44499846.808611006</v>
      </c>
      <c r="AA485">
        <f>'C-MDP in China'!U486</f>
        <v>3566739.2356575299</v>
      </c>
      <c r="AB485">
        <f>'C-MDP in China'!V486</f>
        <v>12.476338714009588</v>
      </c>
    </row>
    <row r="486" spans="1:28">
      <c r="A486" s="15">
        <v>43448</v>
      </c>
      <c r="B486">
        <v>35.005336730000003</v>
      </c>
      <c r="C486" s="153">
        <f t="shared" si="15"/>
        <v>29.054429485900002</v>
      </c>
      <c r="D486" s="123">
        <f>年份汇总!$D$6</f>
        <v>0.83</v>
      </c>
      <c r="E486" s="144">
        <f t="shared" si="16"/>
        <v>28.827272049941321</v>
      </c>
      <c r="F486" s="123">
        <f>VLOOKUP(D486,年份汇总!$D$4:$I$9,6,0)</f>
        <v>0.82351077700778108</v>
      </c>
      <c r="G486">
        <f>VLOOKUP(A486,[1]Sheet1!$A$1:$F$2193,6)</f>
        <v>0.14440068817395599</v>
      </c>
      <c r="H486">
        <f>'C-MDP in China'!C487</f>
        <v>4195479.612265639</v>
      </c>
      <c r="I486">
        <f>'C-MDP in China'!D487</f>
        <v>35.005336730000003</v>
      </c>
      <c r="J486">
        <f>'C-MDP in China'!E487</f>
        <v>35005336.730000004</v>
      </c>
      <c r="K486">
        <v>1.45</v>
      </c>
      <c r="L486">
        <v>20</v>
      </c>
      <c r="M486">
        <f t="shared" si="17"/>
        <v>7.2499999999999995E-2</v>
      </c>
      <c r="N486">
        <f>'C-MDP in China'!F487</f>
        <v>1750266.8365000002</v>
      </c>
      <c r="O486">
        <f>'C-MDP in China'!G487</f>
        <v>60909285.910200007</v>
      </c>
      <c r="P486">
        <f>'C-MDP in China'!H487</f>
        <v>7735479.3105954006</v>
      </c>
      <c r="Q486">
        <f>'C-MDP in China'!I487</f>
        <v>6676092.8020858513</v>
      </c>
      <c r="R486">
        <f>'C-MDP in China'!J487</f>
        <v>3654557.1546120001</v>
      </c>
      <c r="S486">
        <f>'C-MDP in China'!K487</f>
        <v>3654557.1546120001</v>
      </c>
      <c r="T486">
        <f>'C-MDP in China'!L487</f>
        <v>2610397.9675800004</v>
      </c>
      <c r="U486">
        <f>'C-MDP in China'!M487</f>
        <v>1827278.5773060001</v>
      </c>
      <c r="V486">
        <f>'C-MDP in China'!N487</f>
        <v>867255.50489589048</v>
      </c>
      <c r="W486">
        <f>'C-MDP in China'!P487</f>
        <v>2694534.0822018906</v>
      </c>
      <c r="X486">
        <f>'C-MDP in China'!Q487</f>
        <v>1500945.5300637484</v>
      </c>
      <c r="Y486">
        <f>'C-MDP in China'!S487</f>
        <v>0.35775302677569421</v>
      </c>
      <c r="Z486">
        <f>'C-MDP in China'!T487</f>
        <v>43306502.282152206</v>
      </c>
      <c r="AA486">
        <f>'C-MDP in China'!U487</f>
        <v>3235456.5398555296</v>
      </c>
      <c r="AB486">
        <f>'C-MDP in China'!V487</f>
        <v>13.384974191025893</v>
      </c>
    </row>
    <row r="487" spans="1:28">
      <c r="A487" s="15">
        <v>43451</v>
      </c>
      <c r="B487">
        <v>37.010224289999996</v>
      </c>
      <c r="C487" s="153">
        <f t="shared" si="15"/>
        <v>30.718486160699996</v>
      </c>
      <c r="D487" s="123">
        <f>年份汇总!$D$6</f>
        <v>0.83</v>
      </c>
      <c r="E487" s="144">
        <f t="shared" si="16"/>
        <v>30.478318562290148</v>
      </c>
      <c r="F487" s="123">
        <f>VLOOKUP(D487,年份汇总!$D$4:$I$9,6,0)</f>
        <v>0.82351077700778108</v>
      </c>
      <c r="G487">
        <f>VLOOKUP(A487,[1]Sheet1!$A$1:$F$2193,6)</f>
        <v>0.15791142093968299</v>
      </c>
      <c r="H487">
        <f>'C-MDP in China'!C488</f>
        <v>4850799.7987521235</v>
      </c>
      <c r="I487">
        <f>'C-MDP in China'!D488</f>
        <v>37.010224289999996</v>
      </c>
      <c r="J487">
        <f>'C-MDP in China'!E488</f>
        <v>37010224.289999999</v>
      </c>
      <c r="K487">
        <v>1.45</v>
      </c>
      <c r="L487">
        <v>20</v>
      </c>
      <c r="M487">
        <f t="shared" si="17"/>
        <v>7.2499999999999995E-2</v>
      </c>
      <c r="N487">
        <f>'C-MDP in China'!F488</f>
        <v>1850511.2145</v>
      </c>
      <c r="O487">
        <f>'C-MDP in China'!G488</f>
        <v>64397790.264599994</v>
      </c>
      <c r="P487">
        <f>'C-MDP in China'!H488</f>
        <v>8178519.3636041991</v>
      </c>
      <c r="Q487">
        <f>'C-MDP in China'!I488</f>
        <v>7058457.7972163353</v>
      </c>
      <c r="R487">
        <f>'C-MDP in China'!J488</f>
        <v>3863867.4158759993</v>
      </c>
      <c r="S487">
        <f>'C-MDP in China'!K488</f>
        <v>3863867.4158759993</v>
      </c>
      <c r="T487">
        <f>'C-MDP in China'!L488</f>
        <v>2759905.2970542856</v>
      </c>
      <c r="U487">
        <f>'C-MDP in China'!M488</f>
        <v>1931933.7079379996</v>
      </c>
      <c r="V487">
        <f>'C-MDP in China'!N488</f>
        <v>916926.49610841495</v>
      </c>
      <c r="W487">
        <f>'C-MDP in China'!P488</f>
        <v>2848860.2040464147</v>
      </c>
      <c r="X487">
        <f>'C-MDP in China'!Q488</f>
        <v>2001939.5947057088</v>
      </c>
      <c r="Y487">
        <f>'C-MDP in China'!S488</f>
        <v>0.41270299285917988</v>
      </c>
      <c r="Z487">
        <f>'C-MDP in China'!T488</f>
        <v>45786828.878130592</v>
      </c>
      <c r="AA487">
        <f>'C-MDP in China'!U488</f>
        <v>3835792.5869225389</v>
      </c>
      <c r="AB487">
        <f>'C-MDP in China'!V488</f>
        <v>11.936732198250954</v>
      </c>
    </row>
    <row r="488" spans="1:28">
      <c r="A488" s="15">
        <v>43454</v>
      </c>
      <c r="B488">
        <v>38.029757879999998</v>
      </c>
      <c r="C488" s="153">
        <f t="shared" si="15"/>
        <v>31.564699040399997</v>
      </c>
      <c r="D488" s="123">
        <f>年份汇总!$D$6</f>
        <v>0.83</v>
      </c>
      <c r="E488" s="144">
        <f t="shared" si="16"/>
        <v>31.317915461176582</v>
      </c>
      <c r="F488" s="123">
        <f>VLOOKUP(D488,年份汇总!$D$4:$I$9,6,0)</f>
        <v>0.82351077700778108</v>
      </c>
      <c r="G488">
        <f>VLOOKUP(A488,[1]Sheet1!$A$1:$F$2193,6)</f>
        <v>0.203593452362858</v>
      </c>
      <c r="H488">
        <f>'C-MDP in China'!C489</f>
        <v>6426366.0504296264</v>
      </c>
      <c r="I488">
        <f>'C-MDP in China'!D489</f>
        <v>38.029757879999998</v>
      </c>
      <c r="J488">
        <f>'C-MDP in China'!E489</f>
        <v>38029757.879999995</v>
      </c>
      <c r="K488">
        <v>1.45</v>
      </c>
      <c r="L488">
        <v>20</v>
      </c>
      <c r="M488">
        <f t="shared" si="17"/>
        <v>7.2499999999999995E-2</v>
      </c>
      <c r="N488">
        <f>'C-MDP in China'!F489</f>
        <v>1901487.8939999999</v>
      </c>
      <c r="O488">
        <f>'C-MDP in China'!G489</f>
        <v>66171778.711199984</v>
      </c>
      <c r="P488">
        <f>'C-MDP in China'!H489</f>
        <v>8403815.8963223975</v>
      </c>
      <c r="Q488">
        <f>'C-MDP in China'!I489</f>
        <v>7252899.6023097411</v>
      </c>
      <c r="R488">
        <f>'C-MDP in China'!J489</f>
        <v>3970306.7226719987</v>
      </c>
      <c r="S488">
        <f>'C-MDP in China'!K489</f>
        <v>3970306.7226719987</v>
      </c>
      <c r="T488">
        <f>'C-MDP in China'!L489</f>
        <v>2835933.3733371422</v>
      </c>
      <c r="U488">
        <f>'C-MDP in China'!M489</f>
        <v>1985153.3613359993</v>
      </c>
      <c r="V488">
        <f>'C-MDP in China'!N489</f>
        <v>942185.39092133066</v>
      </c>
      <c r="W488">
        <f>'C-MDP in China'!P489</f>
        <v>2927338.7522573299</v>
      </c>
      <c r="X488">
        <f>'C-MDP in China'!Q489</f>
        <v>3499027.2981722965</v>
      </c>
      <c r="Y488">
        <f>'C-MDP in China'!S489</f>
        <v>0.54447992391257782</v>
      </c>
      <c r="Z488">
        <f>'C-MDP in China'!T489</f>
        <v>47048134.663663186</v>
      </c>
      <c r="AA488">
        <f>'C-MDP in China'!U489</f>
        <v>5383398.080014958</v>
      </c>
      <c r="AB488">
        <f>'C-MDP in China'!V489</f>
        <v>8.7394864664239105</v>
      </c>
    </row>
    <row r="489" spans="1:28">
      <c r="A489" s="15">
        <v>43457</v>
      </c>
      <c r="B489">
        <v>37.486502690000002</v>
      </c>
      <c r="C489" s="153">
        <f t="shared" si="15"/>
        <v>31.113797232700001</v>
      </c>
      <c r="D489" s="123">
        <f>年份汇总!$D$6</f>
        <v>0.83</v>
      </c>
      <c r="E489" s="144">
        <f t="shared" si="16"/>
        <v>30.870538957546177</v>
      </c>
      <c r="F489" s="123">
        <f>VLOOKUP(D489,年份汇总!$D$4:$I$9,6,0)</f>
        <v>0.82351077700778108</v>
      </c>
      <c r="G489">
        <f>VLOOKUP(A489,[1]Sheet1!$A$1:$F$2193,6)</f>
        <v>0.19692295549821101</v>
      </c>
      <c r="H489">
        <f>'C-MDP in China'!C490</f>
        <v>6127020.9078353439</v>
      </c>
      <c r="I489">
        <f>'C-MDP in China'!D490</f>
        <v>37.486502690000002</v>
      </c>
      <c r="J489">
        <f>'C-MDP in China'!E490</f>
        <v>37486502.690000005</v>
      </c>
      <c r="K489">
        <v>1.45</v>
      </c>
      <c r="L489">
        <v>20</v>
      </c>
      <c r="M489">
        <f t="shared" si="17"/>
        <v>7.2499999999999995E-2</v>
      </c>
      <c r="N489">
        <f>'C-MDP in China'!F490</f>
        <v>1874325.1345000002</v>
      </c>
      <c r="O489">
        <f>'C-MDP in China'!G490</f>
        <v>65226514.680600002</v>
      </c>
      <c r="P489">
        <f>'C-MDP in China'!H490</f>
        <v>8283767.3644362008</v>
      </c>
      <c r="Q489">
        <f>'C-MDP in China'!I490</f>
        <v>7149291.9126700507</v>
      </c>
      <c r="R489">
        <f>'C-MDP in China'!J490</f>
        <v>3913590.8808360002</v>
      </c>
      <c r="S489">
        <f>'C-MDP in China'!K490</f>
        <v>3913590.8808360002</v>
      </c>
      <c r="T489">
        <f>'C-MDP in China'!L490</f>
        <v>2795422.0577400001</v>
      </c>
      <c r="U489">
        <f>'C-MDP in China'!M490</f>
        <v>1956795.4404180001</v>
      </c>
      <c r="V489">
        <f>'C-MDP in China'!N490</f>
        <v>928726.27016712329</v>
      </c>
      <c r="W489">
        <f>'C-MDP in China'!P490</f>
        <v>2885521.7105851234</v>
      </c>
      <c r="X489">
        <f>'C-MDP in China'!Q490</f>
        <v>3241499.1972502205</v>
      </c>
      <c r="Y489">
        <f>'C-MDP in China'!S490</f>
        <v>0.52904980185475348</v>
      </c>
      <c r="Z489">
        <f>'C-MDP in China'!T490</f>
        <v>46376051.937906601</v>
      </c>
      <c r="AA489">
        <f>'C-MDP in China'!U490</f>
        <v>5098951.737584467</v>
      </c>
      <c r="AB489">
        <f>'C-MDP in China'!V490</f>
        <v>9.0952129623169142</v>
      </c>
    </row>
    <row r="490" spans="1:28">
      <c r="A490" s="15">
        <v>43460</v>
      </c>
      <c r="B490">
        <v>38.725392659999997</v>
      </c>
      <c r="C490" s="153">
        <f t="shared" si="15"/>
        <v>32.142075907799999</v>
      </c>
      <c r="D490" s="123">
        <f>年份汇总!$D$6</f>
        <v>0.83</v>
      </c>
      <c r="E490" s="144">
        <f t="shared" si="16"/>
        <v>31.890778199368018</v>
      </c>
      <c r="F490" s="123">
        <f>VLOOKUP(D490,年份汇总!$D$4:$I$9,6,0)</f>
        <v>0.82351077700778108</v>
      </c>
      <c r="G490">
        <f>VLOOKUP(A490,[1]Sheet1!$A$1:$F$2193,6)</f>
        <v>0.18994616533297201</v>
      </c>
      <c r="H490">
        <f>'C-MDP in China'!C491</f>
        <v>6105264.0645279158</v>
      </c>
      <c r="I490">
        <f>'C-MDP in China'!D491</f>
        <v>38.725392659999997</v>
      </c>
      <c r="J490">
        <f>'C-MDP in China'!E491</f>
        <v>38725392.659999996</v>
      </c>
      <c r="K490">
        <v>1.45</v>
      </c>
      <c r="L490">
        <v>20</v>
      </c>
      <c r="M490">
        <f t="shared" si="17"/>
        <v>7.2499999999999995E-2</v>
      </c>
      <c r="N490">
        <f>'C-MDP in China'!F491</f>
        <v>1936269.6329999999</v>
      </c>
      <c r="O490">
        <f>'C-MDP in China'!G491</f>
        <v>67382183.228399992</v>
      </c>
      <c r="P490">
        <f>'C-MDP in China'!H491</f>
        <v>8557537.2700067982</v>
      </c>
      <c r="Q490">
        <f>'C-MDP in China'!I491</f>
        <v>7385568.5831414135</v>
      </c>
      <c r="R490">
        <f>'C-MDP in China'!J491</f>
        <v>4042930.9937039996</v>
      </c>
      <c r="S490">
        <f>'C-MDP in China'!K491</f>
        <v>4042930.9937039996</v>
      </c>
      <c r="T490">
        <f>'C-MDP in China'!L491</f>
        <v>2887807.8526457138</v>
      </c>
      <c r="U490">
        <f>'C-MDP in China'!M491</f>
        <v>2021465.4968519998</v>
      </c>
      <c r="V490">
        <f>'C-MDP in China'!N491</f>
        <v>959419.70856281801</v>
      </c>
      <c r="W490">
        <f>'C-MDP in China'!P491</f>
        <v>2980885.2054148177</v>
      </c>
      <c r="X490">
        <f>'C-MDP in China'!Q491</f>
        <v>3124378.8591130981</v>
      </c>
      <c r="Y490">
        <f>'C-MDP in China'!S491</f>
        <v>0.51175163368706611</v>
      </c>
      <c r="Z490">
        <f>'C-MDP in China'!T491</f>
        <v>47908732.275392391</v>
      </c>
      <c r="AA490">
        <f>'C-MDP in China'!U491</f>
        <v>5043218.2762387339</v>
      </c>
      <c r="AB490">
        <f>'C-MDP in China'!V491</f>
        <v>9.4996348861431876</v>
      </c>
    </row>
    <row r="491" spans="1:28">
      <c r="A491" s="15">
        <v>43463</v>
      </c>
      <c r="B491">
        <v>41.08608589</v>
      </c>
      <c r="C491" s="153">
        <f t="shared" si="15"/>
        <v>34.101451288699998</v>
      </c>
      <c r="D491" s="123">
        <f>年份汇总!$D$6</f>
        <v>0.83</v>
      </c>
      <c r="E491" s="144">
        <f t="shared" si="16"/>
        <v>33.834834515482328</v>
      </c>
      <c r="F491" s="123">
        <f>VLOOKUP(D491,年份汇总!$D$4:$I$9,6,0)</f>
        <v>0.82351077700778108</v>
      </c>
      <c r="G491">
        <f>VLOOKUP(A491,[1]Sheet1!$A$1:$F$2193,6)</f>
        <v>0.188129580146667</v>
      </c>
      <c r="H491">
        <f>'C-MDP in China'!C492</f>
        <v>6415491.7133351471</v>
      </c>
      <c r="I491">
        <f>'C-MDP in China'!D492</f>
        <v>41.08608589</v>
      </c>
      <c r="J491">
        <f>'C-MDP in China'!E492</f>
        <v>41086085.890000001</v>
      </c>
      <c r="K491">
        <v>1.45</v>
      </c>
      <c r="L491">
        <v>20</v>
      </c>
      <c r="M491">
        <f t="shared" si="17"/>
        <v>7.2499999999999995E-2</v>
      </c>
      <c r="N491">
        <f>'C-MDP in China'!F492</f>
        <v>2054304.2945000001</v>
      </c>
      <c r="O491">
        <f>'C-MDP in China'!G492</f>
        <v>71489789.448599994</v>
      </c>
      <c r="P491">
        <f>'C-MDP in China'!H492</f>
        <v>9079203.2599721998</v>
      </c>
      <c r="Q491">
        <f>'C-MDP in China'!I492</f>
        <v>7835791.5649197642</v>
      </c>
      <c r="R491">
        <f>'C-MDP in China'!J492</f>
        <v>4289387.3669159999</v>
      </c>
      <c r="S491">
        <f>'C-MDP in China'!K492</f>
        <v>4289387.3669159999</v>
      </c>
      <c r="T491">
        <f>'C-MDP in China'!L492</f>
        <v>3063848.1192257139</v>
      </c>
      <c r="U491">
        <f>'C-MDP in China'!M492</f>
        <v>2144693.683458</v>
      </c>
      <c r="V491">
        <f>'C-MDP in China'!N492</f>
        <v>1017905.7678422701</v>
      </c>
      <c r="W491">
        <f>'C-MDP in China'!P492</f>
        <v>3162599.4513002699</v>
      </c>
      <c r="X491">
        <f>'C-MDP in China'!Q492</f>
        <v>3252892.2620348772</v>
      </c>
      <c r="Y491">
        <f>'C-MDP in China'!S492</f>
        <v>0.50703709199303659</v>
      </c>
      <c r="Z491">
        <f>'C-MDP in China'!T492</f>
        <v>50829240.297954597</v>
      </c>
      <c r="AA491">
        <f>'C-MDP in China'!U492</f>
        <v>5288703.7977194171</v>
      </c>
      <c r="AB491">
        <f>'C-MDP in China'!V492</f>
        <v>9.6109069900781865</v>
      </c>
    </row>
    <row r="492" spans="1:28">
      <c r="A492" s="15">
        <v>43466</v>
      </c>
      <c r="B492">
        <v>40.723454949999997</v>
      </c>
      <c r="C492" s="153">
        <f t="shared" si="15"/>
        <v>24.841307519499999</v>
      </c>
      <c r="D492" s="123">
        <f>年份汇总!$D$7</f>
        <v>0.61</v>
      </c>
      <c r="E492" s="144">
        <f t="shared" si="16"/>
        <v>23.232731048974998</v>
      </c>
      <c r="F492" s="123">
        <f>VLOOKUP(D492,年份汇总!$D$4:$I$9,6,0)</f>
        <v>0.57050000000000001</v>
      </c>
      <c r="G492">
        <f>VLOOKUP(A492,[1]Sheet1!$A$1:$F$2193,6)</f>
        <v>0.17201457451928001</v>
      </c>
      <c r="H492">
        <f>'C-MDP in China'!C493</f>
        <v>4273066.9434693838</v>
      </c>
      <c r="I492">
        <f>'C-MDP in China'!D493</f>
        <v>40.723454949999997</v>
      </c>
      <c r="J492">
        <f>'C-MDP in China'!E493</f>
        <v>40723454.949999996</v>
      </c>
      <c r="K492">
        <v>1.45</v>
      </c>
      <c r="L492">
        <v>20</v>
      </c>
      <c r="M492">
        <f t="shared" si="17"/>
        <v>7.2499999999999995E-2</v>
      </c>
      <c r="N492">
        <f>'C-MDP in China'!F493</f>
        <v>2036172.7474999998</v>
      </c>
      <c r="O492">
        <f>'C-MDP in China'!G493</f>
        <v>70858811.612999991</v>
      </c>
      <c r="P492">
        <f>'C-MDP in China'!H493</f>
        <v>8999069.0748509988</v>
      </c>
      <c r="Q492">
        <f>'C-MDP in China'!I493</f>
        <v>7766631.8871534634</v>
      </c>
      <c r="R492">
        <f>'C-MDP in China'!J493</f>
        <v>4251528.696779999</v>
      </c>
      <c r="S492">
        <f>'C-MDP in China'!K493</f>
        <v>4251528.696779999</v>
      </c>
      <c r="T492">
        <f>'C-MDP in China'!L493</f>
        <v>3036806.2119857138</v>
      </c>
      <c r="U492">
        <f>'C-MDP in China'!M493</f>
        <v>2125764.3483899995</v>
      </c>
      <c r="V492">
        <f>'C-MDP in China'!N493</f>
        <v>1008921.6040450096</v>
      </c>
      <c r="W492">
        <f>'C-MDP in China'!P493</f>
        <v>3134685.9524350092</v>
      </c>
      <c r="X492">
        <f>'C-MDP in China'!Q493</f>
        <v>1138380.9910343746</v>
      </c>
      <c r="Y492">
        <f>'C-MDP in China'!S493</f>
        <v>0.26640841486796402</v>
      </c>
      <c r="Z492">
        <f>'C-MDP in China'!T493</f>
        <v>50380615.05684299</v>
      </c>
      <c r="AA492">
        <f>'C-MDP in China'!U493</f>
        <v>3156224.199124394</v>
      </c>
      <c r="AB492">
        <f>'C-MDP in China'!V493</f>
        <v>15.962305551937559</v>
      </c>
    </row>
    <row r="493" spans="1:28">
      <c r="A493" s="15">
        <v>43469</v>
      </c>
      <c r="B493">
        <v>41.499587179999999</v>
      </c>
      <c r="C493" s="153">
        <f t="shared" si="15"/>
        <v>25.314748179799999</v>
      </c>
      <c r="D493" s="123">
        <f>年份汇总!$D$7</f>
        <v>0.61</v>
      </c>
      <c r="E493" s="144">
        <f t="shared" si="16"/>
        <v>23.67551448619</v>
      </c>
      <c r="F493" s="123">
        <f>VLOOKUP(D493,年份汇总!$D$4:$I$9,6,0)</f>
        <v>0.57050000000000001</v>
      </c>
      <c r="G493">
        <f>VLOOKUP(A493,[1]Sheet1!$A$1:$F$2193,6)</f>
        <v>0.17265008752771399</v>
      </c>
      <c r="H493">
        <f>'C-MDP in China'!C494</f>
        <v>4370593.4889845084</v>
      </c>
      <c r="I493">
        <f>'C-MDP in China'!D494</f>
        <v>41.499587179999999</v>
      </c>
      <c r="J493">
        <f>'C-MDP in China'!E494</f>
        <v>41499587.18</v>
      </c>
      <c r="K493">
        <v>1.45</v>
      </c>
      <c r="L493">
        <v>20</v>
      </c>
      <c r="M493">
        <f t="shared" si="17"/>
        <v>7.2499999999999995E-2</v>
      </c>
      <c r="N493">
        <f>'C-MDP in China'!F494</f>
        <v>2074979.3589999999</v>
      </c>
      <c r="O493">
        <f>'C-MDP in China'!G494</f>
        <v>72209281.693199992</v>
      </c>
      <c r="P493">
        <f>'C-MDP in China'!H494</f>
        <v>9170578.7750363983</v>
      </c>
      <c r="Q493">
        <f>'C-MDP in China'!I494</f>
        <v>7914653.0541582424</v>
      </c>
      <c r="R493">
        <f>'C-MDP in China'!J494</f>
        <v>4332556.9015919995</v>
      </c>
      <c r="S493">
        <f>'C-MDP in China'!K494</f>
        <v>4332556.9015919995</v>
      </c>
      <c r="T493">
        <f>'C-MDP in China'!L494</f>
        <v>3094683.5011371425</v>
      </c>
      <c r="U493">
        <f>'C-MDP in China'!M494</f>
        <v>2166278.4507959997</v>
      </c>
      <c r="V493">
        <f>'C-MDP in China'!N494</f>
        <v>1028150.2420720155</v>
      </c>
      <c r="W493">
        <f>'C-MDP in China'!P494</f>
        <v>3194428.6928680153</v>
      </c>
      <c r="X493">
        <f>'C-MDP in China'!Q494</f>
        <v>1176164.7961164932</v>
      </c>
      <c r="Y493">
        <f>'C-MDP in China'!S494</f>
        <v>0.26910871465874325</v>
      </c>
      <c r="Z493">
        <f>'C-MDP in China'!T494</f>
        <v>51340799.283865191</v>
      </c>
      <c r="AA493">
        <f>'C-MDP in China'!U494</f>
        <v>3232465.2802605242</v>
      </c>
      <c r="AB493">
        <f>'C-MDP in China'!V494</f>
        <v>15.882861788921463</v>
      </c>
    </row>
    <row r="494" spans="1:28">
      <c r="A494" s="15">
        <v>43472</v>
      </c>
      <c r="B494">
        <v>42.76299272</v>
      </c>
      <c r="C494" s="153">
        <f t="shared" si="15"/>
        <v>26.085425559200001</v>
      </c>
      <c r="D494" s="123">
        <f>年份汇总!$D$7</f>
        <v>0.61</v>
      </c>
      <c r="E494" s="144">
        <f t="shared" si="16"/>
        <v>24.396287346760001</v>
      </c>
      <c r="F494" s="123">
        <f>VLOOKUP(D494,年份汇总!$D$4:$I$9,6,0)</f>
        <v>0.57050000000000001</v>
      </c>
      <c r="G494">
        <f>VLOOKUP(A494,[1]Sheet1!$A$1:$F$2193,6)</f>
        <v>0.18014779839411099</v>
      </c>
      <c r="H494">
        <f>'C-MDP in China'!C495</f>
        <v>4699231.9846633514</v>
      </c>
      <c r="I494">
        <f>'C-MDP in China'!D495</f>
        <v>42.76299272</v>
      </c>
      <c r="J494">
        <f>'C-MDP in China'!E495</f>
        <v>42762992.719999999</v>
      </c>
      <c r="K494">
        <v>1.45</v>
      </c>
      <c r="L494">
        <v>20</v>
      </c>
      <c r="M494">
        <f t="shared" si="17"/>
        <v>7.2499999999999995E-2</v>
      </c>
      <c r="N494">
        <f>'C-MDP in China'!F495</f>
        <v>2138149.6359999999</v>
      </c>
      <c r="O494">
        <f>'C-MDP in China'!G495</f>
        <v>74407607.332800001</v>
      </c>
      <c r="P494">
        <f>'C-MDP in China'!H495</f>
        <v>9449766.1312656011</v>
      </c>
      <c r="Q494">
        <f>'C-MDP in China'!I495</f>
        <v>8155605.2465844005</v>
      </c>
      <c r="R494">
        <f>'C-MDP in China'!J495</f>
        <v>4464456.4399680002</v>
      </c>
      <c r="S494">
        <f>'C-MDP in China'!K495</f>
        <v>4464456.4399680002</v>
      </c>
      <c r="T494">
        <f>'C-MDP in China'!L495</f>
        <v>3188897.4571199999</v>
      </c>
      <c r="U494">
        <f>'C-MDP in China'!M495</f>
        <v>2232228.2199840001</v>
      </c>
      <c r="V494">
        <f>'C-MDP in China'!N495</f>
        <v>1059451.0525150686</v>
      </c>
      <c r="W494">
        <f>'C-MDP in China'!P495</f>
        <v>3291679.2724990686</v>
      </c>
      <c r="X494">
        <f>'C-MDP in China'!Q495</f>
        <v>1407552.7121642828</v>
      </c>
      <c r="Y494">
        <f>'C-MDP in China'!S495</f>
        <v>0.29952824562780517</v>
      </c>
      <c r="Z494">
        <f>'C-MDP in China'!T495</f>
        <v>52903808.813620798</v>
      </c>
      <c r="AA494">
        <f>'C-MDP in China'!U495</f>
        <v>3526454.8171944199</v>
      </c>
      <c r="AB494">
        <f>'C-MDP in China'!V495</f>
        <v>15.001981183955749</v>
      </c>
    </row>
    <row r="495" spans="1:28">
      <c r="A495" s="15">
        <v>43475</v>
      </c>
      <c r="B495">
        <v>42.65339238</v>
      </c>
      <c r="C495" s="153">
        <f t="shared" si="15"/>
        <v>26.0185693518</v>
      </c>
      <c r="D495" s="123">
        <f>年份汇总!$D$7</f>
        <v>0.61</v>
      </c>
      <c r="E495" s="144">
        <f t="shared" si="16"/>
        <v>24.333760352790001</v>
      </c>
      <c r="F495" s="123">
        <f>VLOOKUP(D495,年份汇总!$D$4:$I$9,6,0)</f>
        <v>0.57050000000000001</v>
      </c>
      <c r="G495">
        <f>VLOOKUP(A495,[1]Sheet1!$A$1:$F$2193,6)</f>
        <v>0.16464799415391901</v>
      </c>
      <c r="H495">
        <f>'C-MDP in China'!C496</f>
        <v>4283905.2545285029</v>
      </c>
      <c r="I495">
        <f>'C-MDP in China'!D496</f>
        <v>42.65339238</v>
      </c>
      <c r="J495">
        <f>'C-MDP in China'!E496</f>
        <v>42653392.380000003</v>
      </c>
      <c r="K495">
        <v>1.45</v>
      </c>
      <c r="L495">
        <v>20</v>
      </c>
      <c r="M495">
        <f t="shared" si="17"/>
        <v>7.2499999999999995E-2</v>
      </c>
      <c r="N495">
        <f>'C-MDP in China'!F496</f>
        <v>2132669.6189999999</v>
      </c>
      <c r="O495">
        <f>'C-MDP in China'!G496</f>
        <v>74216902.7412</v>
      </c>
      <c r="P495">
        <f>'C-MDP in China'!H496</f>
        <v>9425546.6481324006</v>
      </c>
      <c r="Q495">
        <f>'C-MDP in China'!I496</f>
        <v>8134702.6611693865</v>
      </c>
      <c r="R495">
        <f>'C-MDP in China'!J496</f>
        <v>4453014.1644719997</v>
      </c>
      <c r="S495">
        <f>'C-MDP in China'!K496</f>
        <v>4453014.1644719997</v>
      </c>
      <c r="T495">
        <f>'C-MDP in China'!L496</f>
        <v>3180724.4031942859</v>
      </c>
      <c r="U495">
        <f>'C-MDP in China'!M496</f>
        <v>2226507.0822359999</v>
      </c>
      <c r="V495">
        <f>'C-MDP in China'!N496</f>
        <v>1056735.7094536205</v>
      </c>
      <c r="W495">
        <f>'C-MDP in China'!P496</f>
        <v>3283242.7916896204</v>
      </c>
      <c r="X495">
        <f>'C-MDP in China'!Q496</f>
        <v>1000662.4628388826</v>
      </c>
      <c r="Y495">
        <f>'C-MDP in China'!S496</f>
        <v>0.23358650655989308</v>
      </c>
      <c r="Z495">
        <f>'C-MDP in China'!T496</f>
        <v>52768217.848993197</v>
      </c>
      <c r="AA495">
        <f>'C-MDP in China'!U496</f>
        <v>3114133.8817461235</v>
      </c>
      <c r="AB495">
        <f>'C-MDP in China'!V496</f>
        <v>16.944749279502901</v>
      </c>
    </row>
    <row r="496" spans="1:28">
      <c r="A496" s="15">
        <v>43478</v>
      </c>
      <c r="B496">
        <v>43.172095939999998</v>
      </c>
      <c r="C496" s="153">
        <f t="shared" si="15"/>
        <v>26.334978523399997</v>
      </c>
      <c r="D496" s="123">
        <f>年份汇总!$D$7</f>
        <v>0.61</v>
      </c>
      <c r="E496" s="144">
        <f t="shared" si="16"/>
        <v>24.629680733769998</v>
      </c>
      <c r="F496" s="123">
        <f>VLOOKUP(D496,年份汇总!$D$4:$I$9,6,0)</f>
        <v>0.57050000000000001</v>
      </c>
      <c r="G496">
        <f>VLOOKUP(A496,[1]Sheet1!$A$1:$F$2193,6)</f>
        <v>0.15901027769812001</v>
      </c>
      <c r="H496">
        <f>'C-MDP in China'!C497</f>
        <v>4187532.2481798599</v>
      </c>
      <c r="I496">
        <f>'C-MDP in China'!D497</f>
        <v>43.172095939999998</v>
      </c>
      <c r="J496">
        <f>'C-MDP in China'!E497</f>
        <v>43172095.939999998</v>
      </c>
      <c r="K496">
        <v>1.45</v>
      </c>
      <c r="L496">
        <v>20</v>
      </c>
      <c r="M496">
        <f t="shared" si="17"/>
        <v>7.2499999999999995E-2</v>
      </c>
      <c r="N496">
        <f>'C-MDP in China'!F497</f>
        <v>2158604.7969999998</v>
      </c>
      <c r="O496">
        <f>'C-MDP in China'!G497</f>
        <v>75119446.935599983</v>
      </c>
      <c r="P496">
        <f>'C-MDP in China'!H497</f>
        <v>9540169.7608211972</v>
      </c>
      <c r="Q496">
        <f>'C-MDP in China'!I497</f>
        <v>8233627.95161987</v>
      </c>
      <c r="R496">
        <f>'C-MDP in China'!J497</f>
        <v>4507166.8161359988</v>
      </c>
      <c r="S496">
        <f>'C-MDP in China'!K497</f>
        <v>4507166.8161359988</v>
      </c>
      <c r="T496">
        <f>'C-MDP in China'!L497</f>
        <v>3219404.8686685706</v>
      </c>
      <c r="U496">
        <f>'C-MDP in China'!M497</f>
        <v>2253583.4080679994</v>
      </c>
      <c r="V496">
        <f>'C-MDP in China'!N497</f>
        <v>1069586.564775734</v>
      </c>
      <c r="W496">
        <f>'C-MDP in China'!P497</f>
        <v>3323169.9728437336</v>
      </c>
      <c r="X496">
        <f>'C-MDP in China'!Q497</f>
        <v>864362.27533612633</v>
      </c>
      <c r="Y496">
        <f>'C-MDP in China'!S497</f>
        <v>0.20641328212142782</v>
      </c>
      <c r="Z496">
        <f>'C-MDP in China'!T497</f>
        <v>53409926.771211587</v>
      </c>
      <c r="AA496">
        <f>'C-MDP in China'!U497</f>
        <v>3003535.4048875943</v>
      </c>
      <c r="AB496">
        <f>'C-MDP in China'!V497</f>
        <v>17.782352984519065</v>
      </c>
    </row>
    <row r="497" spans="1:28">
      <c r="A497" s="15">
        <v>43481</v>
      </c>
      <c r="B497">
        <v>42.592390899999998</v>
      </c>
      <c r="C497" s="153">
        <f t="shared" si="15"/>
        <v>25.981358448999998</v>
      </c>
      <c r="D497" s="123">
        <f>年份汇总!$D$7</f>
        <v>0.61</v>
      </c>
      <c r="E497" s="144">
        <f t="shared" si="16"/>
        <v>24.298959008449998</v>
      </c>
      <c r="F497" s="123">
        <f>VLOOKUP(D497,年份汇总!$D$4:$I$9,6,0)</f>
        <v>0.57050000000000001</v>
      </c>
      <c r="G497">
        <f>VLOOKUP(A497,[1]Sheet1!$A$1:$F$2193,6)</f>
        <v>0.15619986478815501</v>
      </c>
      <c r="H497">
        <f>'C-MDP in China'!C498</f>
        <v>4058284.6767463884</v>
      </c>
      <c r="I497">
        <f>'C-MDP in China'!D498</f>
        <v>42.592390899999998</v>
      </c>
      <c r="J497">
        <f>'C-MDP in China'!E498</f>
        <v>42592390.899999999</v>
      </c>
      <c r="K497">
        <v>1.45</v>
      </c>
      <c r="L497">
        <v>20</v>
      </c>
      <c r="M497">
        <f t="shared" si="17"/>
        <v>7.2499999999999995E-2</v>
      </c>
      <c r="N497">
        <f>'C-MDP in China'!F498</f>
        <v>2129619.5449999999</v>
      </c>
      <c r="O497">
        <f>'C-MDP in China'!G498</f>
        <v>74110760.165999994</v>
      </c>
      <c r="P497">
        <f>'C-MDP in China'!H498</f>
        <v>9412066.5410819985</v>
      </c>
      <c r="Q497">
        <f>'C-MDP in China'!I498</f>
        <v>8123068.676766214</v>
      </c>
      <c r="R497">
        <f>'C-MDP in China'!J498</f>
        <v>4446645.6099599991</v>
      </c>
      <c r="S497">
        <f>'C-MDP in China'!K498</f>
        <v>4446645.6099599991</v>
      </c>
      <c r="T497">
        <f>'C-MDP in China'!L498</f>
        <v>3176175.4356857142</v>
      </c>
      <c r="U497">
        <f>'C-MDP in China'!M498</f>
        <v>2223322.8049799995</v>
      </c>
      <c r="V497">
        <f>'C-MDP in China'!N498</f>
        <v>1055224.4007710372</v>
      </c>
      <c r="W497">
        <f>'C-MDP in China'!P498</f>
        <v>3278547.2057510368</v>
      </c>
      <c r="X497">
        <f>'C-MDP in China'!Q498</f>
        <v>779737.47099535167</v>
      </c>
      <c r="Y497">
        <f>'C-MDP in China'!S498</f>
        <v>0.19213473994645527</v>
      </c>
      <c r="Z497">
        <f>'C-MDP in China'!T498</f>
        <v>52692750.478025995</v>
      </c>
      <c r="AA497">
        <f>'C-MDP in China'!U498</f>
        <v>2890186.2725374261</v>
      </c>
      <c r="AB497">
        <f>'C-MDP in China'!V498</f>
        <v>18.231610529298042</v>
      </c>
    </row>
    <row r="498" spans="1:28">
      <c r="A498" s="15">
        <v>43484</v>
      </c>
      <c r="B498">
        <v>39.46085763</v>
      </c>
      <c r="C498" s="153">
        <f t="shared" si="15"/>
        <v>24.0711231543</v>
      </c>
      <c r="D498" s="123">
        <f>年份汇总!$D$7</f>
        <v>0.61</v>
      </c>
      <c r="E498" s="144">
        <f t="shared" si="16"/>
        <v>22.512419277915001</v>
      </c>
      <c r="F498" s="123">
        <f>VLOOKUP(D498,年份汇总!$D$4:$I$9,6,0)</f>
        <v>0.57050000000000001</v>
      </c>
      <c r="G498">
        <f>VLOOKUP(A498,[1]Sheet1!$A$1:$F$2193,6)</f>
        <v>0.15934351201588201</v>
      </c>
      <c r="H498">
        <f>'C-MDP in China'!C499</f>
        <v>3835577.301572978</v>
      </c>
      <c r="I498">
        <f>'C-MDP in China'!D499</f>
        <v>39.46085763</v>
      </c>
      <c r="J498">
        <f>'C-MDP in China'!E499</f>
        <v>39460857.630000003</v>
      </c>
      <c r="K498">
        <v>1.45</v>
      </c>
      <c r="L498">
        <v>20</v>
      </c>
      <c r="M498">
        <f t="shared" si="17"/>
        <v>7.2499999999999995E-2</v>
      </c>
      <c r="N498">
        <f>'C-MDP in China'!F499</f>
        <v>1973042.8815000001</v>
      </c>
      <c r="O498">
        <f>'C-MDP in China'!G499</f>
        <v>68661892.276199996</v>
      </c>
      <c r="P498">
        <f>'C-MDP in China'!H499</f>
        <v>8720060.3190774005</v>
      </c>
      <c r="Q498">
        <f>'C-MDP in China'!I499</f>
        <v>7525833.835559207</v>
      </c>
      <c r="R498">
        <f>'C-MDP in China'!J499</f>
        <v>4119713.5365719995</v>
      </c>
      <c r="S498">
        <f>'C-MDP in China'!K499</f>
        <v>4119713.5365719995</v>
      </c>
      <c r="T498">
        <f>'C-MDP in China'!L499</f>
        <v>2942652.5261228569</v>
      </c>
      <c r="U498">
        <f>'C-MDP in China'!M499</f>
        <v>2059856.7682859998</v>
      </c>
      <c r="V498">
        <f>'C-MDP in China'!N499</f>
        <v>977640.81721291586</v>
      </c>
      <c r="W498">
        <f>'C-MDP in China'!P499</f>
        <v>3037497.5854989155</v>
      </c>
      <c r="X498">
        <f>'C-MDP in China'!Q499</f>
        <v>798079.71607406251</v>
      </c>
      <c r="Y498">
        <f>'C-MDP in China'!S499</f>
        <v>0.20807290619505137</v>
      </c>
      <c r="Z498">
        <f>'C-MDP in China'!T499</f>
        <v>48818605.408378199</v>
      </c>
      <c r="AA498">
        <f>'C-MDP in China'!U499</f>
        <v>2753361.3504998945</v>
      </c>
      <c r="AB498">
        <f>'C-MDP in China'!V499</f>
        <v>17.730547935349929</v>
      </c>
    </row>
    <row r="499" spans="1:28">
      <c r="A499" s="15">
        <v>43487</v>
      </c>
      <c r="B499">
        <v>40.46700062</v>
      </c>
      <c r="C499" s="153">
        <f t="shared" si="15"/>
        <v>24.684870378199999</v>
      </c>
      <c r="D499" s="123">
        <f>年份汇总!$D$7</f>
        <v>0.61</v>
      </c>
      <c r="E499" s="144">
        <f t="shared" si="16"/>
        <v>23.086423853710002</v>
      </c>
      <c r="F499" s="123">
        <f>VLOOKUP(D499,年份汇总!$D$4:$I$9,6,0)</f>
        <v>0.57050000000000001</v>
      </c>
      <c r="G499">
        <f>VLOOKUP(A499,[1]Sheet1!$A$1:$F$2193,6)</f>
        <v>0.15404469717403901</v>
      </c>
      <c r="H499">
        <f>'C-MDP in China'!C500</f>
        <v>3802573.3821902252</v>
      </c>
      <c r="I499">
        <f>'C-MDP in China'!D500</f>
        <v>40.46700062</v>
      </c>
      <c r="J499">
        <f>'C-MDP in China'!E500</f>
        <v>40467000.619999997</v>
      </c>
      <c r="K499">
        <v>1.45</v>
      </c>
      <c r="L499">
        <v>20</v>
      </c>
      <c r="M499">
        <f t="shared" si="17"/>
        <v>7.2499999999999995E-2</v>
      </c>
      <c r="N499">
        <f>'C-MDP in China'!F500</f>
        <v>2023350.031</v>
      </c>
      <c r="O499">
        <f>'C-MDP in China'!G500</f>
        <v>70412581.078799993</v>
      </c>
      <c r="P499">
        <f>'C-MDP in China'!H500</f>
        <v>8942397.7970075998</v>
      </c>
      <c r="Q499">
        <f>'C-MDP in China'!I500</f>
        <v>7717721.833244185</v>
      </c>
      <c r="R499">
        <f>'C-MDP in China'!J500</f>
        <v>4224754.8647279991</v>
      </c>
      <c r="S499">
        <f>'C-MDP in China'!K500</f>
        <v>4224754.8647279991</v>
      </c>
      <c r="T499">
        <f>'C-MDP in China'!L500</f>
        <v>3017682.0462342855</v>
      </c>
      <c r="U499">
        <f>'C-MDP in China'!M500</f>
        <v>2112377.4323639995</v>
      </c>
      <c r="V499">
        <f>'C-MDP in China'!N500</f>
        <v>1002567.9605659491</v>
      </c>
      <c r="W499">
        <f>'C-MDP in China'!P500</f>
        <v>3114945.3929299489</v>
      </c>
      <c r="X499">
        <f>'C-MDP in China'!Q500</f>
        <v>687627.98926027631</v>
      </c>
      <c r="Y499">
        <f>'C-MDP in China'!S500</f>
        <v>0.18083227334437735</v>
      </c>
      <c r="Z499">
        <f>'C-MDP in China'!T500</f>
        <v>50063345.147026792</v>
      </c>
      <c r="AA499">
        <f>'C-MDP in China'!U500</f>
        <v>2692763.9103921745</v>
      </c>
      <c r="AB499">
        <f>'C-MDP in China'!V500</f>
        <v>18.591806342107265</v>
      </c>
    </row>
    <row r="500" spans="1:28">
      <c r="A500" s="15">
        <v>43490</v>
      </c>
      <c r="B500">
        <v>40.991036149999999</v>
      </c>
      <c r="C500" s="153">
        <f t="shared" si="15"/>
        <v>25.0045320515</v>
      </c>
      <c r="D500" s="123">
        <f>年份汇总!$D$7</f>
        <v>0.61</v>
      </c>
      <c r="E500" s="144">
        <f t="shared" si="16"/>
        <v>23.385386123575</v>
      </c>
      <c r="F500" s="123">
        <f>VLOOKUP(D500,年份汇总!$D$4:$I$9,6,0)</f>
        <v>0.57050000000000001</v>
      </c>
      <c r="G500">
        <f>VLOOKUP(A500,[1]Sheet1!$A$1:$F$2193,6)</f>
        <v>0.15383913785966499</v>
      </c>
      <c r="H500">
        <f>'C-MDP in China'!C501</f>
        <v>3846675.6533871205</v>
      </c>
      <c r="I500">
        <f>'C-MDP in China'!D501</f>
        <v>40.991036149999999</v>
      </c>
      <c r="J500">
        <f>'C-MDP in China'!E501</f>
        <v>40991036.149999999</v>
      </c>
      <c r="K500">
        <v>1.45</v>
      </c>
      <c r="L500">
        <v>20</v>
      </c>
      <c r="M500">
        <f t="shared" si="17"/>
        <v>7.2499999999999995E-2</v>
      </c>
      <c r="N500">
        <f>'C-MDP in China'!F501</f>
        <v>2049551.8074999999</v>
      </c>
      <c r="O500">
        <f>'C-MDP in China'!G501</f>
        <v>71324402.900999993</v>
      </c>
      <c r="P500">
        <f>'C-MDP in China'!H501</f>
        <v>9058199.1684269998</v>
      </c>
      <c r="Q500">
        <f>'C-MDP in China'!I501</f>
        <v>7817664.0179703208</v>
      </c>
      <c r="R500">
        <f>'C-MDP in China'!J501</f>
        <v>4279464.1740599992</v>
      </c>
      <c r="S500">
        <f>'C-MDP in China'!K501</f>
        <v>4279464.1740599992</v>
      </c>
      <c r="T500">
        <f>'C-MDP in China'!L501</f>
        <v>3056760.1243285714</v>
      </c>
      <c r="U500">
        <f>'C-MDP in China'!M501</f>
        <v>2139732.0870299996</v>
      </c>
      <c r="V500">
        <f>'C-MDP in China'!N501</f>
        <v>1015550.9151839529</v>
      </c>
      <c r="W500">
        <f>'C-MDP in China'!P501</f>
        <v>3155283.0022139526</v>
      </c>
      <c r="X500">
        <f>'C-MDP in China'!Q501</f>
        <v>691392.65117316786</v>
      </c>
      <c r="Y500">
        <f>'C-MDP in China'!S501</f>
        <v>0.17973770431213107</v>
      </c>
      <c r="Z500">
        <f>'C-MDP in China'!T501</f>
        <v>50711650.46261099</v>
      </c>
      <c r="AA500">
        <f>'C-MDP in China'!U501</f>
        <v>2722494.4815410739</v>
      </c>
      <c r="AB500">
        <f>'C-MDP in China'!V501</f>
        <v>18.626906613197448</v>
      </c>
    </row>
    <row r="501" spans="1:28">
      <c r="A501" s="15">
        <v>43493</v>
      </c>
      <c r="B501">
        <v>43.16385356</v>
      </c>
      <c r="C501" s="153">
        <f t="shared" si="15"/>
        <v>26.329950671599999</v>
      </c>
      <c r="D501" s="123">
        <f>年份汇总!$D$7</f>
        <v>0.61</v>
      </c>
      <c r="E501" s="144">
        <f t="shared" si="16"/>
        <v>24.624978455979999</v>
      </c>
      <c r="F501" s="123">
        <f>VLOOKUP(D501,年份汇总!$D$4:$I$9,6,0)</f>
        <v>0.57050000000000001</v>
      </c>
      <c r="G501">
        <f>VLOOKUP(A501,[1]Sheet1!$A$1:$F$2193,6)</f>
        <v>0.15008082765113201</v>
      </c>
      <c r="H501">
        <f>'C-MDP in China'!C502</f>
        <v>3951620.7888072068</v>
      </c>
      <c r="I501">
        <f>'C-MDP in China'!D502</f>
        <v>43.16385356</v>
      </c>
      <c r="J501">
        <f>'C-MDP in China'!E502</f>
        <v>43163853.560000002</v>
      </c>
      <c r="K501">
        <v>1.45</v>
      </c>
      <c r="L501">
        <v>20</v>
      </c>
      <c r="M501">
        <f t="shared" si="17"/>
        <v>7.2499999999999995E-2</v>
      </c>
      <c r="N501">
        <f>'C-MDP in China'!F502</f>
        <v>2158192.6780000003</v>
      </c>
      <c r="O501">
        <f>'C-MDP in China'!G502</f>
        <v>75105105.194400012</v>
      </c>
      <c r="P501">
        <f>'C-MDP in China'!H502</f>
        <v>9538348.3596888017</v>
      </c>
      <c r="Q501">
        <f>'C-MDP in China'!I502</f>
        <v>8232055.9943433441</v>
      </c>
      <c r="R501">
        <f>'C-MDP in China'!J502</f>
        <v>4506306.3116640002</v>
      </c>
      <c r="S501">
        <f>'C-MDP in China'!K502</f>
        <v>4506306.3116640002</v>
      </c>
      <c r="T501">
        <f>'C-MDP in China'!L502</f>
        <v>3218790.2226171433</v>
      </c>
      <c r="U501">
        <f>'C-MDP in China'!M502</f>
        <v>2253153.1558320001</v>
      </c>
      <c r="V501">
        <f>'C-MDP in China'!N502</f>
        <v>1069382.3602144816</v>
      </c>
      <c r="W501">
        <f>'C-MDP in China'!P502</f>
        <v>3322535.5160464817</v>
      </c>
      <c r="X501">
        <f>'C-MDP in China'!Q502</f>
        <v>629085.27276072511</v>
      </c>
      <c r="Y501">
        <f>'C-MDP in China'!S502</f>
        <v>0.15919677175061475</v>
      </c>
      <c r="Z501">
        <f>'C-MDP in China'!T502</f>
        <v>53399729.793218404</v>
      </c>
      <c r="AA501">
        <f>'C-MDP in China'!U502</f>
        <v>2767849.9931896883</v>
      </c>
      <c r="AB501">
        <f>'C-MDP in China'!V502</f>
        <v>19.292855438195264</v>
      </c>
    </row>
    <row r="502" spans="1:28">
      <c r="A502" s="15">
        <v>43496</v>
      </c>
      <c r="B502">
        <v>42.667170650000003</v>
      </c>
      <c r="C502" s="153">
        <f t="shared" si="15"/>
        <v>26.026974096500002</v>
      </c>
      <c r="D502" s="123">
        <f>年份汇总!$D$7</f>
        <v>0.61</v>
      </c>
      <c r="E502" s="144">
        <f t="shared" si="16"/>
        <v>24.341620855825003</v>
      </c>
      <c r="F502" s="123">
        <f>VLOOKUP(D502,年份汇总!$D$4:$I$9,6,0)</f>
        <v>0.57050000000000001</v>
      </c>
      <c r="G502">
        <f>VLOOKUP(A502,[1]Sheet1!$A$1:$F$2193,6)</f>
        <v>0.14953334151012401</v>
      </c>
      <c r="H502">
        <f>'C-MDP in China'!C503</f>
        <v>3891900.4060470862</v>
      </c>
      <c r="I502">
        <f>'C-MDP in China'!D503</f>
        <v>42.667170650000003</v>
      </c>
      <c r="J502">
        <f>'C-MDP in China'!E503</f>
        <v>42667170.650000006</v>
      </c>
      <c r="K502">
        <v>1.45</v>
      </c>
      <c r="L502">
        <v>20</v>
      </c>
      <c r="M502">
        <f t="shared" si="17"/>
        <v>7.2499999999999995E-2</v>
      </c>
      <c r="N502">
        <f>'C-MDP in China'!F503</f>
        <v>2133358.5325000002</v>
      </c>
      <c r="O502">
        <f>'C-MDP in China'!G503</f>
        <v>74240876.931000009</v>
      </c>
      <c r="P502">
        <f>'C-MDP in China'!H503</f>
        <v>9428591.3702370021</v>
      </c>
      <c r="Q502">
        <f>'C-MDP in China'!I503</f>
        <v>8137330.4036156796</v>
      </c>
      <c r="R502">
        <f>'C-MDP in China'!J503</f>
        <v>4454452.6158600003</v>
      </c>
      <c r="S502">
        <f>'C-MDP in China'!K503</f>
        <v>4454452.6158600003</v>
      </c>
      <c r="T502">
        <f>'C-MDP in China'!L503</f>
        <v>3181751.8684714292</v>
      </c>
      <c r="U502">
        <f>'C-MDP in China'!M503</f>
        <v>2227226.3079300001</v>
      </c>
      <c r="V502">
        <f>'C-MDP in China'!N503</f>
        <v>1057077.0654187866</v>
      </c>
      <c r="W502">
        <f>'C-MDP in China'!P503</f>
        <v>3284303.3733487865</v>
      </c>
      <c r="X502">
        <f>'C-MDP in China'!Q503</f>
        <v>607597.03269829974</v>
      </c>
      <c r="Y502">
        <f>'C-MDP in China'!S503</f>
        <v>0.15611834047814754</v>
      </c>
      <c r="Z502">
        <f>'C-MDP in China'!T503</f>
        <v>52785263.497941002</v>
      </c>
      <c r="AA502">
        <f>'C-MDP in China'!U503</f>
        <v>2721751.1635358725</v>
      </c>
      <c r="AB502">
        <f>'C-MDP in China'!V503</f>
        <v>19.393860910255579</v>
      </c>
    </row>
    <row r="503" spans="1:28">
      <c r="A503" s="15">
        <v>43499</v>
      </c>
      <c r="B503">
        <v>42.571473900000001</v>
      </c>
      <c r="C503" s="153">
        <f t="shared" si="15"/>
        <v>25.968599079000001</v>
      </c>
      <c r="D503" s="123">
        <f>年份汇总!$D$7</f>
        <v>0.61</v>
      </c>
      <c r="E503" s="144">
        <f t="shared" si="16"/>
        <v>24.287025859949999</v>
      </c>
      <c r="F503" s="123">
        <f>VLOOKUP(D503,年份汇总!$D$4:$I$9,6,0)</f>
        <v>0.57050000000000001</v>
      </c>
      <c r="G503">
        <f>VLOOKUP(A503,[1]Sheet1!$A$1:$F$2193,6)</f>
        <v>0.14980232759204101</v>
      </c>
      <c r="H503">
        <f>'C-MDP in China'!C504</f>
        <v>3890156.5863387324</v>
      </c>
      <c r="I503">
        <f>'C-MDP in China'!D504</f>
        <v>42.571473900000001</v>
      </c>
      <c r="J503">
        <f>'C-MDP in China'!E504</f>
        <v>42571473.899999999</v>
      </c>
      <c r="K503">
        <v>1.45</v>
      </c>
      <c r="L503">
        <v>20</v>
      </c>
      <c r="M503">
        <f t="shared" si="17"/>
        <v>7.2499999999999995E-2</v>
      </c>
      <c r="N503">
        <f>'C-MDP in China'!F504</f>
        <v>2128573.6949999998</v>
      </c>
      <c r="O503">
        <f>'C-MDP in China'!G504</f>
        <v>74074364.585999995</v>
      </c>
      <c r="P503">
        <f>'C-MDP in China'!H504</f>
        <v>9407444.3024220001</v>
      </c>
      <c r="Q503">
        <f>'C-MDP in China'!I504</f>
        <v>8119079.4612297853</v>
      </c>
      <c r="R503">
        <f>'C-MDP in China'!J504</f>
        <v>4444461.8751599994</v>
      </c>
      <c r="S503">
        <f>'C-MDP in China'!K504</f>
        <v>4444461.8751599994</v>
      </c>
      <c r="T503">
        <f>'C-MDP in China'!L504</f>
        <v>3174615.6251142854</v>
      </c>
      <c r="U503">
        <f>'C-MDP in China'!M504</f>
        <v>2222230.9375799997</v>
      </c>
      <c r="V503">
        <f>'C-MDP in China'!N504</f>
        <v>1054706.1831193736</v>
      </c>
      <c r="W503">
        <f>'C-MDP in China'!P504</f>
        <v>3276937.1206993731</v>
      </c>
      <c r="X503">
        <f>'C-MDP in China'!Q504</f>
        <v>613219.46563935932</v>
      </c>
      <c r="Y503">
        <f>'C-MDP in China'!S504</f>
        <v>0.15763362014599475</v>
      </c>
      <c r="Z503">
        <f>'C-MDP in China'!T504</f>
        <v>52666873.220645994</v>
      </c>
      <c r="AA503">
        <f>'C-MDP in China'!U504</f>
        <v>2722631.8318781061</v>
      </c>
      <c r="AB503">
        <f>'C-MDP in China'!V504</f>
        <v>19.344103967342406</v>
      </c>
    </row>
    <row r="504" spans="1:28">
      <c r="A504" s="15">
        <v>43502</v>
      </c>
      <c r="B504">
        <v>42.283653510000001</v>
      </c>
      <c r="C504" s="153">
        <f t="shared" si="15"/>
        <v>25.793028641100001</v>
      </c>
      <c r="D504" s="123">
        <f>年份汇总!$D$7</f>
        <v>0.61</v>
      </c>
      <c r="E504" s="144">
        <f t="shared" si="16"/>
        <v>24.122824327455</v>
      </c>
      <c r="F504" s="123">
        <f>VLOOKUP(D504,年份汇总!$D$4:$I$9,6,0)</f>
        <v>0.57050000000000001</v>
      </c>
      <c r="G504">
        <f>VLOOKUP(A504,[1]Sheet1!$A$1:$F$2193,6)</f>
        <v>0.14762968116832301</v>
      </c>
      <c r="H504">
        <f>'C-MDP in China'!C505</f>
        <v>3807816.5946510169</v>
      </c>
      <c r="I504">
        <f>'C-MDP in China'!D505</f>
        <v>42.283653510000001</v>
      </c>
      <c r="J504">
        <f>'C-MDP in China'!E505</f>
        <v>42283653.509999998</v>
      </c>
      <c r="K504">
        <v>1.45</v>
      </c>
      <c r="L504">
        <v>20</v>
      </c>
      <c r="M504">
        <f t="shared" si="17"/>
        <v>7.2499999999999995E-2</v>
      </c>
      <c r="N504">
        <f>'C-MDP in China'!F505</f>
        <v>2114182.6754999999</v>
      </c>
      <c r="O504">
        <f>'C-MDP in China'!G505</f>
        <v>73573557.1074</v>
      </c>
      <c r="P504">
        <f>'C-MDP in China'!H505</f>
        <v>9343841.7526398003</v>
      </c>
      <c r="Q504">
        <f>'C-MDP in China'!I505</f>
        <v>8064187.3843789501</v>
      </c>
      <c r="R504">
        <f>'C-MDP in China'!J505</f>
        <v>4414413.4264439996</v>
      </c>
      <c r="S504">
        <f>'C-MDP in China'!K505</f>
        <v>4414413.4264439996</v>
      </c>
      <c r="T504">
        <f>'C-MDP in China'!L505</f>
        <v>3153152.4474599999</v>
      </c>
      <c r="U504">
        <f>'C-MDP in China'!M505</f>
        <v>2207206.7132219998</v>
      </c>
      <c r="V504">
        <f>'C-MDP in China'!N505</f>
        <v>1047575.4470383561</v>
      </c>
      <c r="W504">
        <f>'C-MDP in China'!P505</f>
        <v>3254782.160260356</v>
      </c>
      <c r="X504">
        <f>'C-MDP in China'!Q505</f>
        <v>553034.43439066084</v>
      </c>
      <c r="Y504">
        <f>'C-MDP in China'!S505</f>
        <v>0.14523662593611497</v>
      </c>
      <c r="Z504">
        <f>'C-MDP in China'!T505</f>
        <v>52310799.103361398</v>
      </c>
      <c r="AA504">
        <f>'C-MDP in China'!U505</f>
        <v>2648185.3284673733</v>
      </c>
      <c r="AB504">
        <f>'C-MDP in China'!V505</f>
        <v>19.753450991904735</v>
      </c>
    </row>
    <row r="505" spans="1:28">
      <c r="A505" s="15">
        <v>43505</v>
      </c>
      <c r="B505">
        <v>44.265699759999997</v>
      </c>
      <c r="C505" s="153">
        <f t="shared" si="15"/>
        <v>27.002076853599998</v>
      </c>
      <c r="D505" s="123">
        <f>年份汇总!$D$7</f>
        <v>0.61</v>
      </c>
      <c r="E505" s="144">
        <f t="shared" si="16"/>
        <v>25.253581713079999</v>
      </c>
      <c r="F505" s="123">
        <f>VLOOKUP(D505,年份汇总!$D$4:$I$9,6,0)</f>
        <v>0.57050000000000001</v>
      </c>
      <c r="G505">
        <f>VLOOKUP(A505,[1]Sheet1!$A$1:$F$2193,6)</f>
        <v>0.15876233182233901</v>
      </c>
      <c r="H505">
        <f>'C-MDP in China'!C506</f>
        <v>4286912.6853235429</v>
      </c>
      <c r="I505">
        <f>'C-MDP in China'!D506</f>
        <v>44.265699759999997</v>
      </c>
      <c r="J505">
        <f>'C-MDP in China'!E506</f>
        <v>44265699.759999998</v>
      </c>
      <c r="K505">
        <v>1.45</v>
      </c>
      <c r="L505">
        <v>20</v>
      </c>
      <c r="M505">
        <f t="shared" si="17"/>
        <v>7.2499999999999995E-2</v>
      </c>
      <c r="N505">
        <f>'C-MDP in China'!F506</f>
        <v>2213284.9879999999</v>
      </c>
      <c r="O505">
        <f>'C-MDP in China'!G506</f>
        <v>77022317.582399994</v>
      </c>
      <c r="P505">
        <f>'C-MDP in China'!H506</f>
        <v>9781834.3329648003</v>
      </c>
      <c r="Q505">
        <f>'C-MDP in China'!I506</f>
        <v>8442196.1664423421</v>
      </c>
      <c r="R505">
        <f>'C-MDP in China'!J506</f>
        <v>4621339.0549439993</v>
      </c>
      <c r="S505">
        <f>'C-MDP in China'!K506</f>
        <v>4621339.0549439993</v>
      </c>
      <c r="T505">
        <f>'C-MDP in China'!L506</f>
        <v>3300956.4678171426</v>
      </c>
      <c r="U505">
        <f>'C-MDP in China'!M506</f>
        <v>2310669.5274719996</v>
      </c>
      <c r="V505">
        <f>'C-MDP in China'!N506</f>
        <v>1096680.5459131114</v>
      </c>
      <c r="W505">
        <f>'C-MDP in China'!P506</f>
        <v>3407350.0733851111</v>
      </c>
      <c r="X505">
        <f>'C-MDP in China'!Q506</f>
        <v>879562.61193843186</v>
      </c>
      <c r="Y505">
        <f>'C-MDP in China'!S506</f>
        <v>0.20517390404279934</v>
      </c>
      <c r="Z505">
        <f>'C-MDP in China'!T506</f>
        <v>54762867.801086396</v>
      </c>
      <c r="AA505">
        <f>'C-MDP in China'!U506</f>
        <v>3072923.7037646547</v>
      </c>
      <c r="AB505">
        <f>'C-MDP in China'!V506</f>
        <v>17.821095829354995</v>
      </c>
    </row>
    <row r="506" spans="1:28">
      <c r="A506" s="15">
        <v>43508</v>
      </c>
      <c r="B506">
        <v>44.881391030000003</v>
      </c>
      <c r="C506" s="153">
        <f t="shared" si="15"/>
        <v>27.3776485283</v>
      </c>
      <c r="D506" s="123">
        <f>年份汇总!$D$7</f>
        <v>0.61</v>
      </c>
      <c r="E506" s="144">
        <f t="shared" si="16"/>
        <v>25.604833582615001</v>
      </c>
      <c r="F506" s="123">
        <f>VLOOKUP(D506,年份汇总!$D$4:$I$9,6,0)</f>
        <v>0.57050000000000001</v>
      </c>
      <c r="G506">
        <f>VLOOKUP(A506,[1]Sheet1!$A$1:$F$2193,6)</f>
        <v>0.15156367016907599</v>
      </c>
      <c r="H506">
        <f>'C-MDP in China'!C507</f>
        <v>4149456.8915481498</v>
      </c>
      <c r="I506">
        <f>'C-MDP in China'!D507</f>
        <v>44.881391030000003</v>
      </c>
      <c r="J506">
        <f>'C-MDP in China'!E507</f>
        <v>44881391.030000001</v>
      </c>
      <c r="K506">
        <v>1.45</v>
      </c>
      <c r="L506">
        <v>20</v>
      </c>
      <c r="M506">
        <f t="shared" si="17"/>
        <v>7.2499999999999995E-2</v>
      </c>
      <c r="N506">
        <f>'C-MDP in China'!F507</f>
        <v>2244069.5515000001</v>
      </c>
      <c r="O506">
        <f>'C-MDP in China'!G507</f>
        <v>78093620.392200008</v>
      </c>
      <c r="P506">
        <f>'C-MDP in China'!H507</f>
        <v>9917889.7898094021</v>
      </c>
      <c r="Q506">
        <f>'C-MDP in China'!I507</f>
        <v>8559618.6065593511</v>
      </c>
      <c r="R506">
        <f>'C-MDP in China'!J507</f>
        <v>4685617.2235320006</v>
      </c>
      <c r="S506">
        <f>'C-MDP in China'!K507</f>
        <v>4685617.2235320006</v>
      </c>
      <c r="T506">
        <f>'C-MDP in China'!L507</f>
        <v>3346869.4453800004</v>
      </c>
      <c r="U506">
        <f>'C-MDP in China'!M507</f>
        <v>2342808.6117660003</v>
      </c>
      <c r="V506">
        <f>'C-MDP in China'!N507</f>
        <v>1111934.2670054794</v>
      </c>
      <c r="W506">
        <f>'C-MDP in China'!P507</f>
        <v>3454742.8787714797</v>
      </c>
      <c r="X506">
        <f>'C-MDP in China'!Q507</f>
        <v>694714.01277667005</v>
      </c>
      <c r="Y506">
        <f>'C-MDP in China'!S507</f>
        <v>0.16742287748348539</v>
      </c>
      <c r="Z506">
        <f>'C-MDP in China'!T507</f>
        <v>55524564.098854207</v>
      </c>
      <c r="AA506">
        <f>'C-MDP in China'!U507</f>
        <v>2918582.5467876289</v>
      </c>
      <c r="AB506">
        <f>'C-MDP in China'!V507</f>
        <v>19.024496723578352</v>
      </c>
    </row>
    <row r="507" spans="1:28">
      <c r="A507" s="15">
        <v>43511</v>
      </c>
      <c r="B507">
        <v>44.306824509999998</v>
      </c>
      <c r="C507" s="153">
        <f t="shared" si="15"/>
        <v>27.027162951099999</v>
      </c>
      <c r="D507" s="123">
        <f>年份汇总!$D$7</f>
        <v>0.61</v>
      </c>
      <c r="E507" s="144">
        <f t="shared" si="16"/>
        <v>25.277043382955</v>
      </c>
      <c r="F507" s="123">
        <f>VLOOKUP(D507,年份汇总!$D$4:$I$9,6,0)</f>
        <v>0.57050000000000001</v>
      </c>
      <c r="G507">
        <f>VLOOKUP(A507,[1]Sheet1!$A$1:$F$2193,6)</f>
        <v>0.150206308032202</v>
      </c>
      <c r="H507">
        <f>'C-MDP in China'!C508</f>
        <v>4059650.3634694442</v>
      </c>
      <c r="I507">
        <f>'C-MDP in China'!D508</f>
        <v>44.306824509999998</v>
      </c>
      <c r="J507">
        <f>'C-MDP in China'!E508</f>
        <v>44306824.509999998</v>
      </c>
      <c r="K507">
        <v>1.45</v>
      </c>
      <c r="L507">
        <v>20</v>
      </c>
      <c r="M507">
        <f t="shared" si="17"/>
        <v>7.2499999999999995E-2</v>
      </c>
      <c r="N507">
        <f>'C-MDP in China'!F508</f>
        <v>2215341.2254999997</v>
      </c>
      <c r="O507">
        <f>'C-MDP in China'!G508</f>
        <v>77093874.647399992</v>
      </c>
      <c r="P507">
        <f>'C-MDP in China'!H508</f>
        <v>9790922.0802197997</v>
      </c>
      <c r="Q507">
        <f>'C-MDP in China'!I508</f>
        <v>8450039.3318882342</v>
      </c>
      <c r="R507">
        <f>'C-MDP in China'!J508</f>
        <v>4625632.4788439991</v>
      </c>
      <c r="S507">
        <f>'C-MDP in China'!K508</f>
        <v>4625632.4788439991</v>
      </c>
      <c r="T507">
        <f>'C-MDP in China'!L508</f>
        <v>3304023.1991742854</v>
      </c>
      <c r="U507">
        <f>'C-MDP in China'!M508</f>
        <v>2312816.2394219995</v>
      </c>
      <c r="V507">
        <f>'C-MDP in China'!N508</f>
        <v>1097699.4095823874</v>
      </c>
      <c r="W507">
        <f>'C-MDP in China'!P508</f>
        <v>3410515.6490043867</v>
      </c>
      <c r="X507">
        <f>'C-MDP in China'!Q508</f>
        <v>649134.71446505748</v>
      </c>
      <c r="Y507">
        <f>'C-MDP in China'!S508</f>
        <v>0.15989916774761267</v>
      </c>
      <c r="Z507">
        <f>'C-MDP in China'!T508</f>
        <v>54813744.874301389</v>
      </c>
      <c r="AA507">
        <f>'C-MDP in China'!U508</f>
        <v>2844533.5336298328</v>
      </c>
      <c r="AB507">
        <f>'C-MDP in China'!V508</f>
        <v>19.269853642525018</v>
      </c>
    </row>
    <row r="508" spans="1:28">
      <c r="A508" s="15">
        <v>43514</v>
      </c>
      <c r="B508">
        <v>42.190406289999999</v>
      </c>
      <c r="C508" s="153">
        <f t="shared" si="15"/>
        <v>25.736147836899999</v>
      </c>
      <c r="D508" s="123">
        <f>年份汇总!$D$7</f>
        <v>0.61</v>
      </c>
      <c r="E508" s="144">
        <f t="shared" si="16"/>
        <v>24.069626788444999</v>
      </c>
      <c r="F508" s="123">
        <f>VLOOKUP(D508,年份汇总!$D$4:$I$9,6,0)</f>
        <v>0.57050000000000001</v>
      </c>
      <c r="G508">
        <f>VLOOKUP(A508,[1]Sheet1!$A$1:$F$2193,6)</f>
        <v>0.16243999061667799</v>
      </c>
      <c r="H508">
        <f>'C-MDP in China'!C509</f>
        <v>4180579.6131354738</v>
      </c>
      <c r="I508">
        <f>'C-MDP in China'!D509</f>
        <v>42.190406289999999</v>
      </c>
      <c r="J508">
        <f>'C-MDP in China'!E509</f>
        <v>42190406.289999999</v>
      </c>
      <c r="K508">
        <v>1.45</v>
      </c>
      <c r="L508">
        <v>20</v>
      </c>
      <c r="M508">
        <f t="shared" si="17"/>
        <v>7.2499999999999995E-2</v>
      </c>
      <c r="N508">
        <f>'C-MDP in China'!F509</f>
        <v>2109520.3144999999</v>
      </c>
      <c r="O508">
        <f>'C-MDP in China'!G509</f>
        <v>73411306.944599986</v>
      </c>
      <c r="P508">
        <f>'C-MDP in China'!H509</f>
        <v>9323235.9819641989</v>
      </c>
      <c r="Q508">
        <f>'C-MDP in China'!I509</f>
        <v>8046403.6076063346</v>
      </c>
      <c r="R508">
        <f>'C-MDP in China'!J509</f>
        <v>4404678.4166759988</v>
      </c>
      <c r="S508">
        <f>'C-MDP in China'!K509</f>
        <v>4404678.4166759988</v>
      </c>
      <c r="T508">
        <f>'C-MDP in China'!L509</f>
        <v>3146198.8690542853</v>
      </c>
      <c r="U508">
        <f>'C-MDP in China'!M509</f>
        <v>2202339.2083379994</v>
      </c>
      <c r="V508">
        <f>'C-MDP in China'!N509</f>
        <v>1045265.2517248533</v>
      </c>
      <c r="W508">
        <f>'C-MDP in China'!P509</f>
        <v>3247604.4600628526</v>
      </c>
      <c r="X508">
        <f>'C-MDP in China'!Q509</f>
        <v>932975.15307262121</v>
      </c>
      <c r="Y508">
        <f>'C-MDP in China'!S509</f>
        <v>0.22316885202740611</v>
      </c>
      <c r="Z508">
        <f>'C-MDP in China'!T509</f>
        <v>52195439.237610586</v>
      </c>
      <c r="AA508">
        <f>'C-MDP in China'!U509</f>
        <v>3023505.6565223276</v>
      </c>
      <c r="AB508">
        <f>'C-MDP in China'!V509</f>
        <v>17.263218649852437</v>
      </c>
    </row>
    <row r="509" spans="1:28">
      <c r="A509" s="15">
        <v>43517</v>
      </c>
      <c r="B509">
        <v>44.810549229999999</v>
      </c>
      <c r="C509" s="153">
        <f t="shared" si="15"/>
        <v>27.3344350303</v>
      </c>
      <c r="D509" s="123">
        <f>年份汇总!$D$7</f>
        <v>0.61</v>
      </c>
      <c r="E509" s="144">
        <f t="shared" si="16"/>
        <v>25.564418335715001</v>
      </c>
      <c r="F509" s="123">
        <f>VLOOKUP(D509,年份汇总!$D$4:$I$9,6,0)</f>
        <v>0.57050000000000001</v>
      </c>
      <c r="G509">
        <f>VLOOKUP(A509,[1]Sheet1!$A$1:$F$2193,6)</f>
        <v>0.16403339769728101</v>
      </c>
      <c r="H509">
        <f>'C-MDP in China'!C510</f>
        <v>4483760.2521556895</v>
      </c>
      <c r="I509">
        <f>'C-MDP in China'!D510</f>
        <v>44.810549229999999</v>
      </c>
      <c r="J509">
        <f>'C-MDP in China'!E510</f>
        <v>44810549.229999997</v>
      </c>
      <c r="K509">
        <v>1.45</v>
      </c>
      <c r="L509">
        <v>20</v>
      </c>
      <c r="M509">
        <f t="shared" si="17"/>
        <v>7.2499999999999995E-2</v>
      </c>
      <c r="N509">
        <f>'C-MDP in China'!F510</f>
        <v>2240527.4614999997</v>
      </c>
      <c r="O509">
        <f>'C-MDP in China'!G510</f>
        <v>77970355.660199985</v>
      </c>
      <c r="P509">
        <f>'C-MDP in China'!H510</f>
        <v>9902235.1688453984</v>
      </c>
      <c r="Q509">
        <f>'C-MDP in China'!I510</f>
        <v>8546107.911469778</v>
      </c>
      <c r="R509">
        <f>'C-MDP in China'!J510</f>
        <v>4678221.3396119988</v>
      </c>
      <c r="S509">
        <f>'C-MDP in China'!K510</f>
        <v>4678221.3396119988</v>
      </c>
      <c r="T509">
        <f>'C-MDP in China'!L510</f>
        <v>3341586.671151428</v>
      </c>
      <c r="U509">
        <f>'C-MDP in China'!M510</f>
        <v>2339110.6698059994</v>
      </c>
      <c r="V509">
        <f>'C-MDP in China'!N510</f>
        <v>1110179.1648763209</v>
      </c>
      <c r="W509">
        <f>'C-MDP in China'!P510</f>
        <v>3449289.8346823202</v>
      </c>
      <c r="X509">
        <f>'C-MDP in China'!Q510</f>
        <v>1034470.4174733693</v>
      </c>
      <c r="Y509">
        <f>'C-MDP in China'!S510</f>
        <v>0.23071492660117576</v>
      </c>
      <c r="Z509">
        <f>'C-MDP in China'!T510</f>
        <v>55436922.874402188</v>
      </c>
      <c r="AA509">
        <f>'C-MDP in China'!U510</f>
        <v>3254828.747226011</v>
      </c>
      <c r="AB509">
        <f>'C-MDP in China'!V510</f>
        <v>17.032208813335984</v>
      </c>
    </row>
    <row r="510" spans="1:28">
      <c r="A510" s="15">
        <v>43520</v>
      </c>
      <c r="B510">
        <v>44.38009246</v>
      </c>
      <c r="C510" s="153">
        <f t="shared" si="15"/>
        <v>27.071856400599998</v>
      </c>
      <c r="D510" s="123">
        <f>年份汇总!$D$7</f>
        <v>0.61</v>
      </c>
      <c r="E510" s="144">
        <f t="shared" si="16"/>
        <v>25.318842748430001</v>
      </c>
      <c r="F510" s="123">
        <f>VLOOKUP(D510,年份汇总!$D$4:$I$9,6,0)</f>
        <v>0.57050000000000001</v>
      </c>
      <c r="G510">
        <f>VLOOKUP(A510,[1]Sheet1!$A$1:$F$2193,6)</f>
        <v>0.15807253689509901</v>
      </c>
      <c r="H510">
        <f>'C-MDP in China'!C511</f>
        <v>4279317.0197026655</v>
      </c>
      <c r="I510">
        <f>'C-MDP in China'!D511</f>
        <v>44.38009246</v>
      </c>
      <c r="J510">
        <f>'C-MDP in China'!E511</f>
        <v>44380092.460000001</v>
      </c>
      <c r="K510">
        <v>1.45</v>
      </c>
      <c r="L510">
        <v>20</v>
      </c>
      <c r="M510">
        <f t="shared" si="17"/>
        <v>7.2499999999999995E-2</v>
      </c>
      <c r="N510">
        <f>'C-MDP in China'!F511</f>
        <v>2219004.6230000001</v>
      </c>
      <c r="O510">
        <f>'C-MDP in China'!G511</f>
        <v>77221360.880400002</v>
      </c>
      <c r="P510">
        <f>'C-MDP in China'!H511</f>
        <v>9807112.8318108004</v>
      </c>
      <c r="Q510">
        <f>'C-MDP in China'!I511</f>
        <v>8464012.7336409856</v>
      </c>
      <c r="R510">
        <f>'C-MDP in China'!J511</f>
        <v>4633281.6528239995</v>
      </c>
      <c r="S510">
        <f>'C-MDP in China'!K511</f>
        <v>4633281.6528239995</v>
      </c>
      <c r="T510">
        <f>'C-MDP in China'!L511</f>
        <v>3309486.8948742859</v>
      </c>
      <c r="U510">
        <f>'C-MDP in China'!M511</f>
        <v>2316640.8264119998</v>
      </c>
      <c r="V510">
        <f>'C-MDP in China'!N511</f>
        <v>1099514.6194590998</v>
      </c>
      <c r="W510">
        <f>'C-MDP in China'!P511</f>
        <v>3416155.4458710998</v>
      </c>
      <c r="X510">
        <f>'C-MDP in China'!Q511</f>
        <v>863161.57383156568</v>
      </c>
      <c r="Y510">
        <f>'C-MDP in China'!S511</f>
        <v>0.20170545202830981</v>
      </c>
      <c r="Z510">
        <f>'C-MDP in China'!T511</f>
        <v>54904387.585964397</v>
      </c>
      <c r="AA510">
        <f>'C-MDP in China'!U511</f>
        <v>3062190.8127497658</v>
      </c>
      <c r="AB510">
        <f>'C-MDP in China'!V511</f>
        <v>17.929773467206545</v>
      </c>
    </row>
    <row r="511" spans="1:28">
      <c r="A511" s="15">
        <v>43523</v>
      </c>
      <c r="B511">
        <v>42.628200630000002</v>
      </c>
      <c r="C511" s="153">
        <f t="shared" ref="C511:C574" si="18">D511*B511</f>
        <v>26.0032023843</v>
      </c>
      <c r="D511" s="123">
        <f>年份汇总!$D$7</f>
        <v>0.61</v>
      </c>
      <c r="E511" s="144">
        <f t="shared" ref="E511:E574" si="19">B511*F511</f>
        <v>24.319388459415002</v>
      </c>
      <c r="F511" s="123">
        <f>VLOOKUP(D511,年份汇总!$D$4:$I$9,6,0)</f>
        <v>0.57050000000000001</v>
      </c>
      <c r="G511">
        <f>VLOOKUP(A511,[1]Sheet1!$A$1:$F$2193,6)</f>
        <v>0.15948590236003299</v>
      </c>
      <c r="H511">
        <f>'C-MDP in China'!C512</f>
        <v>4147144.196510647</v>
      </c>
      <c r="I511">
        <f>'C-MDP in China'!D512</f>
        <v>42.628200630000002</v>
      </c>
      <c r="J511">
        <f>'C-MDP in China'!E512</f>
        <v>42628200.630000003</v>
      </c>
      <c r="K511">
        <v>1.45</v>
      </c>
      <c r="L511">
        <v>20</v>
      </c>
      <c r="M511">
        <f t="shared" si="17"/>
        <v>7.2499999999999995E-2</v>
      </c>
      <c r="N511">
        <f>'C-MDP in China'!F512</f>
        <v>2131410.0315</v>
      </c>
      <c r="O511">
        <f>'C-MDP in China'!G512</f>
        <v>74173069.096200004</v>
      </c>
      <c r="P511">
        <f>'C-MDP in China'!H512</f>
        <v>9419979.7752174009</v>
      </c>
      <c r="Q511">
        <f>'C-MDP in China'!I512</f>
        <v>8129898.1805799222</v>
      </c>
      <c r="R511">
        <f>'C-MDP in China'!J512</f>
        <v>4450384.1457719998</v>
      </c>
      <c r="S511">
        <f>'C-MDP in China'!K512</f>
        <v>4450384.1457719998</v>
      </c>
      <c r="T511">
        <f>'C-MDP in China'!L512</f>
        <v>3178845.8184085716</v>
      </c>
      <c r="U511">
        <f>'C-MDP in China'!M512</f>
        <v>2225192.0728859999</v>
      </c>
      <c r="V511">
        <f>'C-MDP in China'!N512</f>
        <v>1056111.5850798434</v>
      </c>
      <c r="W511">
        <f>'C-MDP in China'!P512</f>
        <v>3281303.6579658436</v>
      </c>
      <c r="X511">
        <f>'C-MDP in China'!Q512</f>
        <v>865840.53854480339</v>
      </c>
      <c r="Y511">
        <f>'C-MDP in China'!S512</f>
        <v>0.20877994531111563</v>
      </c>
      <c r="Z511">
        <f>'C-MDP in China'!T512</f>
        <v>52737052.1273982</v>
      </c>
      <c r="AA511">
        <f>'C-MDP in China'!U512</f>
        <v>2978063.7087044902</v>
      </c>
      <c r="AB511">
        <f>'C-MDP in China'!V512</f>
        <v>17.708503674133869</v>
      </c>
    </row>
    <row r="512" spans="1:28">
      <c r="A512" s="15">
        <v>43526</v>
      </c>
      <c r="B512">
        <v>44.684496379999999</v>
      </c>
      <c r="C512" s="153">
        <f t="shared" si="18"/>
        <v>27.257542791799999</v>
      </c>
      <c r="D512" s="123">
        <f>年份汇总!$D$7</f>
        <v>0.61</v>
      </c>
      <c r="E512" s="144">
        <f t="shared" si="19"/>
        <v>25.492505184789998</v>
      </c>
      <c r="F512" s="123">
        <f>VLOOKUP(D512,年份汇总!$D$4:$I$9,6,0)</f>
        <v>0.57050000000000001</v>
      </c>
      <c r="G512">
        <f>VLOOKUP(A512,[1]Sheet1!$A$1:$F$2193,6)</f>
        <v>0.16003960239367401</v>
      </c>
      <c r="H512">
        <f>'C-MDP in China'!C513</f>
        <v>4362286.310628227</v>
      </c>
      <c r="I512">
        <f>'C-MDP in China'!D513</f>
        <v>44.684496379999999</v>
      </c>
      <c r="J512">
        <f>'C-MDP in China'!E513</f>
        <v>44684496.379999995</v>
      </c>
      <c r="K512">
        <v>1.45</v>
      </c>
      <c r="L512">
        <v>20</v>
      </c>
      <c r="M512">
        <f t="shared" ref="M512:M575" si="20">K512/L512</f>
        <v>7.2499999999999995E-2</v>
      </c>
      <c r="N512">
        <f>'C-MDP in China'!F513</f>
        <v>2234224.8189999997</v>
      </c>
      <c r="O512">
        <f>'C-MDP in China'!G513</f>
        <v>77751023.701199979</v>
      </c>
      <c r="P512">
        <f>'C-MDP in China'!H513</f>
        <v>9874380.0100523978</v>
      </c>
      <c r="Q512">
        <f>'C-MDP in China'!I513</f>
        <v>8522067.5621065274</v>
      </c>
      <c r="R512">
        <f>'C-MDP in China'!J513</f>
        <v>4665061.4220719989</v>
      </c>
      <c r="S512">
        <f>'C-MDP in China'!K513</f>
        <v>4665061.4220719989</v>
      </c>
      <c r="T512">
        <f>'C-MDP in China'!L513</f>
        <v>3332186.7300514276</v>
      </c>
      <c r="U512">
        <f>'C-MDP in China'!M513</f>
        <v>2332530.7110359995</v>
      </c>
      <c r="V512">
        <f>'C-MDP in China'!N513</f>
        <v>1107056.2116845399</v>
      </c>
      <c r="W512">
        <f>'C-MDP in China'!P513</f>
        <v>3439586.9227205394</v>
      </c>
      <c r="X512">
        <f>'C-MDP in China'!Q513</f>
        <v>922699.38790768757</v>
      </c>
      <c r="Y512">
        <f>'C-MDP in China'!S513</f>
        <v>0.21151738382224772</v>
      </c>
      <c r="Z512">
        <f>'C-MDP in China'!T513</f>
        <v>55280977.851553179</v>
      </c>
      <c r="AA512">
        <f>'C-MDP in China'!U513</f>
        <v>3136811.8112767674</v>
      </c>
      <c r="AB512">
        <f>'C-MDP in China'!V513</f>
        <v>17.623300719800696</v>
      </c>
    </row>
    <row r="513" spans="1:28">
      <c r="A513" s="15">
        <v>43529</v>
      </c>
      <c r="B513">
        <v>44.62818042</v>
      </c>
      <c r="C513" s="153">
        <f t="shared" si="18"/>
        <v>27.2231900562</v>
      </c>
      <c r="D513" s="123">
        <f>年份汇总!$D$7</f>
        <v>0.61</v>
      </c>
      <c r="E513" s="144">
        <f t="shared" si="19"/>
        <v>25.46037692961</v>
      </c>
      <c r="F513" s="123">
        <f>VLOOKUP(D513,年份汇总!$D$4:$I$9,6,0)</f>
        <v>0.57050000000000001</v>
      </c>
      <c r="G513">
        <f>VLOOKUP(A513,[1]Sheet1!$A$1:$F$2193,6)</f>
        <v>0.161363181531682</v>
      </c>
      <c r="H513">
        <f>'C-MDP in China'!C514</f>
        <v>4392820.5589100812</v>
      </c>
      <c r="I513">
        <f>'C-MDP in China'!D514</f>
        <v>44.62818042</v>
      </c>
      <c r="J513">
        <f>'C-MDP in China'!E514</f>
        <v>44628180.420000002</v>
      </c>
      <c r="K513">
        <v>1.45</v>
      </c>
      <c r="L513">
        <v>20</v>
      </c>
      <c r="M513">
        <f t="shared" si="20"/>
        <v>7.2499999999999995E-2</v>
      </c>
      <c r="N513">
        <f>'C-MDP in China'!F514</f>
        <v>2231409.0210000002</v>
      </c>
      <c r="O513">
        <f>'C-MDP in China'!G514</f>
        <v>77653033.930800006</v>
      </c>
      <c r="P513">
        <f>'C-MDP in China'!H514</f>
        <v>9861935.3092116006</v>
      </c>
      <c r="Q513">
        <f>'C-MDP in China'!I514</f>
        <v>8511327.1833437588</v>
      </c>
      <c r="R513">
        <f>'C-MDP in China'!J514</f>
        <v>4659182.0358480001</v>
      </c>
      <c r="S513">
        <f>'C-MDP in China'!K514</f>
        <v>4659182.0358480001</v>
      </c>
      <c r="T513">
        <f>'C-MDP in China'!L514</f>
        <v>3327987.1684628576</v>
      </c>
      <c r="U513">
        <f>'C-MDP in China'!M514</f>
        <v>2329591.017924</v>
      </c>
      <c r="V513">
        <f>'C-MDP in China'!N514</f>
        <v>1105660.9865307242</v>
      </c>
      <c r="W513">
        <f>'C-MDP in China'!P514</f>
        <v>3435252.0044547245</v>
      </c>
      <c r="X513">
        <f>'C-MDP in China'!Q514</f>
        <v>957568.55445535667</v>
      </c>
      <c r="Y513">
        <f>'C-MDP in China'!S514</f>
        <v>0.21798490095687917</v>
      </c>
      <c r="Z513">
        <f>'C-MDP in China'!T514</f>
        <v>55211307.124798805</v>
      </c>
      <c r="AA513">
        <f>'C-MDP in China'!U514</f>
        <v>3168890.5275168046</v>
      </c>
      <c r="AB513">
        <f>'C-MDP in China'!V514</f>
        <v>17.422913996357995</v>
      </c>
    </row>
    <row r="514" spans="1:28">
      <c r="A514" s="15">
        <v>43532</v>
      </c>
      <c r="B514">
        <v>43.291490959999997</v>
      </c>
      <c r="C514" s="153">
        <f t="shared" si="18"/>
        <v>26.407809485599998</v>
      </c>
      <c r="D514" s="123">
        <f>年份汇总!$D$7</f>
        <v>0.61</v>
      </c>
      <c r="E514" s="144">
        <f t="shared" si="19"/>
        <v>24.697795592679999</v>
      </c>
      <c r="F514" s="123">
        <f>VLOOKUP(D514,年份汇总!$D$4:$I$9,6,0)</f>
        <v>0.57050000000000001</v>
      </c>
      <c r="G514">
        <f>VLOOKUP(A514,[1]Sheet1!$A$1:$F$2193,6)</f>
        <v>0.16155989620332001</v>
      </c>
      <c r="H514">
        <f>'C-MDP in China'!C515</f>
        <v>4266442.9594505848</v>
      </c>
      <c r="I514">
        <f>'C-MDP in China'!D515</f>
        <v>43.291490959999997</v>
      </c>
      <c r="J514">
        <f>'C-MDP in China'!E515</f>
        <v>43291490.960000001</v>
      </c>
      <c r="K514">
        <v>1.45</v>
      </c>
      <c r="L514">
        <v>20</v>
      </c>
      <c r="M514">
        <f t="shared" si="20"/>
        <v>7.2499999999999995E-2</v>
      </c>
      <c r="N514">
        <f>'C-MDP in China'!F515</f>
        <v>2164574.548</v>
      </c>
      <c r="O514">
        <f>'C-MDP in China'!G515</f>
        <v>75327194.270400003</v>
      </c>
      <c r="P514">
        <f>'C-MDP in China'!H515</f>
        <v>9566553.672340801</v>
      </c>
      <c r="Q514">
        <f>'C-MDP in China'!I515</f>
        <v>8256398.5434234859</v>
      </c>
      <c r="R514">
        <f>'C-MDP in China'!J515</f>
        <v>4519631.6562240003</v>
      </c>
      <c r="S514">
        <f>'C-MDP in China'!K515</f>
        <v>4519631.6562240003</v>
      </c>
      <c r="T514">
        <f>'C-MDP in China'!L515</f>
        <v>3228308.3258742858</v>
      </c>
      <c r="U514">
        <f>'C-MDP in China'!M515</f>
        <v>2259815.8281120001</v>
      </c>
      <c r="V514">
        <f>'C-MDP in China'!N515</f>
        <v>1072544.5705549901</v>
      </c>
      <c r="W514">
        <f>'C-MDP in China'!P515</f>
        <v>3332360.39866699</v>
      </c>
      <c r="X514">
        <f>'C-MDP in China'!Q515</f>
        <v>934082.56078359485</v>
      </c>
      <c r="Y514">
        <f>'C-MDP in China'!S515</f>
        <v>0.2189370793565894</v>
      </c>
      <c r="Z514">
        <f>'C-MDP in China'!T515</f>
        <v>53557635.126254402</v>
      </c>
      <c r="AA514">
        <f>'C-MDP in China'!U515</f>
        <v>3079171.7018935755</v>
      </c>
      <c r="AB514">
        <f>'C-MDP in China'!V515</f>
        <v>17.393520177299127</v>
      </c>
    </row>
    <row r="515" spans="1:28">
      <c r="A515" s="15">
        <v>43535</v>
      </c>
      <c r="B515">
        <v>42.515348690000003</v>
      </c>
      <c r="C515" s="153">
        <f t="shared" si="18"/>
        <v>25.934362700900003</v>
      </c>
      <c r="D515" s="123">
        <f>年份汇总!$D$7</f>
        <v>0.61</v>
      </c>
      <c r="E515" s="144">
        <f t="shared" si="19"/>
        <v>24.255006427645004</v>
      </c>
      <c r="F515" s="123">
        <f>VLOOKUP(D515,年份汇总!$D$4:$I$9,6,0)</f>
        <v>0.57050000000000001</v>
      </c>
      <c r="G515">
        <f>VLOOKUP(A515,[1]Sheet1!$A$1:$F$2193,6)</f>
        <v>0.16180842661863101</v>
      </c>
      <c r="H515">
        <f>'C-MDP in China'!C516</f>
        <v>4196398.42398954</v>
      </c>
      <c r="I515">
        <f>'C-MDP in China'!D516</f>
        <v>42.515348690000003</v>
      </c>
      <c r="J515">
        <f>'C-MDP in China'!E516</f>
        <v>42515348.690000005</v>
      </c>
      <c r="K515">
        <v>1.45</v>
      </c>
      <c r="L515">
        <v>20</v>
      </c>
      <c r="M515">
        <f t="shared" si="20"/>
        <v>7.2499999999999995E-2</v>
      </c>
      <c r="N515">
        <f>'C-MDP in China'!F516</f>
        <v>2125767.4345000004</v>
      </c>
      <c r="O515">
        <f>'C-MDP in China'!G516</f>
        <v>73976706.720600009</v>
      </c>
      <c r="P515">
        <f>'C-MDP in China'!H516</f>
        <v>9395041.7535162009</v>
      </c>
      <c r="Q515">
        <f>'C-MDP in China'!I516</f>
        <v>8108375.461625766</v>
      </c>
      <c r="R515">
        <f>'C-MDP in China'!J516</f>
        <v>4438602.4032360008</v>
      </c>
      <c r="S515">
        <f>'C-MDP in China'!K516</f>
        <v>4438602.4032360008</v>
      </c>
      <c r="T515">
        <f>'C-MDP in China'!L516</f>
        <v>3170430.2880257149</v>
      </c>
      <c r="U515">
        <f>'C-MDP in China'!M516</f>
        <v>2219301.2016180004</v>
      </c>
      <c r="V515">
        <f>'C-MDP in China'!N516</f>
        <v>1053315.6837874758</v>
      </c>
      <c r="W515">
        <f>'C-MDP in China'!P516</f>
        <v>3272616.8854054762</v>
      </c>
      <c r="X515">
        <f>'C-MDP in China'!Q516</f>
        <v>923781.53858406376</v>
      </c>
      <c r="Y515">
        <f>'C-MDP in China'!S516</f>
        <v>0.22013675662994348</v>
      </c>
      <c r="Z515">
        <f>'C-MDP in China'!T516</f>
        <v>52597438.478346601</v>
      </c>
      <c r="AA515">
        <f>'C-MDP in China'!U516</f>
        <v>3030412.9061590154</v>
      </c>
      <c r="AB515">
        <f>'C-MDP in China'!V516</f>
        <v>17.356525367037442</v>
      </c>
    </row>
    <row r="516" spans="1:28">
      <c r="A516" s="15">
        <v>43538</v>
      </c>
      <c r="B516">
        <v>42.03445138</v>
      </c>
      <c r="C516" s="153">
        <f t="shared" si="18"/>
        <v>25.641015341799999</v>
      </c>
      <c r="D516" s="123">
        <f>年份汇总!$D$7</f>
        <v>0.61</v>
      </c>
      <c r="E516" s="144">
        <f t="shared" si="19"/>
        <v>23.980654512290002</v>
      </c>
      <c r="F516" s="123">
        <f>VLOOKUP(D516,年份汇总!$D$4:$I$9,6,0)</f>
        <v>0.57050000000000001</v>
      </c>
      <c r="G516">
        <f>VLOOKUP(A516,[1]Sheet1!$A$1:$F$2193,6)</f>
        <v>0.162601469098967</v>
      </c>
      <c r="H516">
        <f>'C-MDP in China'!C517</f>
        <v>4169266.7637658315</v>
      </c>
      <c r="I516">
        <f>'C-MDP in China'!D517</f>
        <v>42.03445138</v>
      </c>
      <c r="J516">
        <f>'C-MDP in China'!E517</f>
        <v>42034451.380000003</v>
      </c>
      <c r="K516">
        <v>1.45</v>
      </c>
      <c r="L516">
        <v>20</v>
      </c>
      <c r="M516">
        <f t="shared" si="20"/>
        <v>7.2499999999999995E-2</v>
      </c>
      <c r="N516">
        <f>'C-MDP in China'!F517</f>
        <v>2101722.5690000001</v>
      </c>
      <c r="O516">
        <f>'C-MDP in China'!G517</f>
        <v>73139945.401199996</v>
      </c>
      <c r="P516">
        <f>'C-MDP in China'!H517</f>
        <v>9288773.0659523997</v>
      </c>
      <c r="Q516">
        <f>'C-MDP in China'!I517</f>
        <v>8016660.4441529568</v>
      </c>
      <c r="R516">
        <f>'C-MDP in China'!J517</f>
        <v>4388396.724072</v>
      </c>
      <c r="S516">
        <f>'C-MDP in China'!K517</f>
        <v>4388396.724072</v>
      </c>
      <c r="T516">
        <f>'C-MDP in China'!L517</f>
        <v>3134569.0886228569</v>
      </c>
      <c r="U516">
        <f>'C-MDP in China'!M517</f>
        <v>2194198.362036</v>
      </c>
      <c r="V516">
        <f>'C-MDP in China'!N517</f>
        <v>1041401.4764594912</v>
      </c>
      <c r="W516">
        <f>'C-MDP in China'!P517</f>
        <v>3235599.8384954911</v>
      </c>
      <c r="X516">
        <f>'C-MDP in China'!Q517</f>
        <v>933666.92527034041</v>
      </c>
      <c r="Y516">
        <f>'C-MDP in China'!S517</f>
        <v>0.22394031808773465</v>
      </c>
      <c r="Z516">
        <f>'C-MDP in China'!T517</f>
        <v>52002501.180253193</v>
      </c>
      <c r="AA516">
        <f>'C-MDP in China'!U517</f>
        <v>3016469.8781893225</v>
      </c>
      <c r="AB516">
        <f>'C-MDP in China'!V517</f>
        <v>17.239522780008137</v>
      </c>
    </row>
    <row r="517" spans="1:28">
      <c r="A517" s="15">
        <v>43541</v>
      </c>
      <c r="B517">
        <v>43.189370050000001</v>
      </c>
      <c r="C517" s="153">
        <f t="shared" si="18"/>
        <v>26.345515730500001</v>
      </c>
      <c r="D517" s="123">
        <f>年份汇总!$D$7</f>
        <v>0.61</v>
      </c>
      <c r="E517" s="144">
        <f t="shared" si="19"/>
        <v>24.639535613525002</v>
      </c>
      <c r="F517" s="123">
        <f>VLOOKUP(D517,年份汇总!$D$4:$I$9,6,0)</f>
        <v>0.57050000000000001</v>
      </c>
      <c r="G517">
        <f>VLOOKUP(A517,[1]Sheet1!$A$1:$F$2193,6)</f>
        <v>0.16678047978687899</v>
      </c>
      <c r="H517">
        <f>'C-MDP in China'!C518</f>
        <v>4393917.7537655579</v>
      </c>
      <c r="I517">
        <f>'C-MDP in China'!D518</f>
        <v>43.189370050000001</v>
      </c>
      <c r="J517">
        <f>'C-MDP in China'!E518</f>
        <v>43189370.050000004</v>
      </c>
      <c r="K517">
        <v>1.45</v>
      </c>
      <c r="L517">
        <v>20</v>
      </c>
      <c r="M517">
        <f t="shared" si="20"/>
        <v>7.2499999999999995E-2</v>
      </c>
      <c r="N517">
        <f>'C-MDP in China'!F518</f>
        <v>2159468.5025000004</v>
      </c>
      <c r="O517">
        <f>'C-MDP in China'!G518</f>
        <v>75149503.887000009</v>
      </c>
      <c r="P517">
        <f>'C-MDP in China'!H518</f>
        <v>9543986.9936490022</v>
      </c>
      <c r="Q517">
        <f>'C-MDP in China'!I518</f>
        <v>8236922.4081858229</v>
      </c>
      <c r="R517">
        <f>'C-MDP in China'!J518</f>
        <v>4508970.2332200008</v>
      </c>
      <c r="S517">
        <f>'C-MDP in China'!K518</f>
        <v>4508970.2332200008</v>
      </c>
      <c r="T517">
        <f>'C-MDP in China'!L518</f>
        <v>3220693.0237285718</v>
      </c>
      <c r="U517">
        <f>'C-MDP in China'!M518</f>
        <v>2254485.1166100004</v>
      </c>
      <c r="V517">
        <f>'C-MDP in China'!N518</f>
        <v>1070014.5300058711</v>
      </c>
      <c r="W517">
        <f>'C-MDP in China'!P518</f>
        <v>3324499.6466158712</v>
      </c>
      <c r="X517">
        <f>'C-MDP in China'!Q518</f>
        <v>1069418.1071496867</v>
      </c>
      <c r="Y517">
        <f>'C-MDP in China'!S518</f>
        <v>0.24338600927001935</v>
      </c>
      <c r="Z517">
        <f>'C-MDP in China'!T518</f>
        <v>53431297.263657004</v>
      </c>
      <c r="AA517">
        <f>'C-MDP in China'!U518</f>
        <v>3209447.1671614293</v>
      </c>
      <c r="AB517">
        <f>'C-MDP in China'!V518</f>
        <v>16.648131120635927</v>
      </c>
    </row>
    <row r="518" spans="1:28">
      <c r="A518" s="15">
        <v>43544</v>
      </c>
      <c r="B518">
        <v>45.511523429999997</v>
      </c>
      <c r="C518" s="153">
        <f t="shared" si="18"/>
        <v>27.762029292299996</v>
      </c>
      <c r="D518" s="123">
        <f>年份汇总!$D$7</f>
        <v>0.61</v>
      </c>
      <c r="E518" s="144">
        <f t="shared" si="19"/>
        <v>25.964324116815</v>
      </c>
      <c r="F518" s="123">
        <f>VLOOKUP(D518,年份汇总!$D$4:$I$9,6,0)</f>
        <v>0.57050000000000001</v>
      </c>
      <c r="G518">
        <f>VLOOKUP(A518,[1]Sheet1!$A$1:$F$2193,6)</f>
        <v>0.169359732367907</v>
      </c>
      <c r="H518">
        <f>'C-MDP in China'!C519</f>
        <v>4701769.8509339225</v>
      </c>
      <c r="I518">
        <f>'C-MDP in China'!D519</f>
        <v>45.511523429999997</v>
      </c>
      <c r="J518">
        <f>'C-MDP in China'!E519</f>
        <v>45511523.43</v>
      </c>
      <c r="K518">
        <v>1.45</v>
      </c>
      <c r="L518">
        <v>20</v>
      </c>
      <c r="M518">
        <f t="shared" si="20"/>
        <v>7.2499999999999995E-2</v>
      </c>
      <c r="N518">
        <f>'C-MDP in China'!F519</f>
        <v>2275576.1715000002</v>
      </c>
      <c r="O518">
        <f>'C-MDP in China'!G519</f>
        <v>79190050.76820001</v>
      </c>
      <c r="P518">
        <f>'C-MDP in China'!H519</f>
        <v>10057136.447561402</v>
      </c>
      <c r="Q518">
        <f>'C-MDP in China'!I519</f>
        <v>8679795.2074144948</v>
      </c>
      <c r="R518">
        <f>'C-MDP in China'!J519</f>
        <v>4751403.0460920008</v>
      </c>
      <c r="S518">
        <f>'C-MDP in China'!K519</f>
        <v>4751403.0460920008</v>
      </c>
      <c r="T518">
        <f>'C-MDP in China'!L519</f>
        <v>3393859.3186371434</v>
      </c>
      <c r="U518">
        <f>'C-MDP in China'!M519</f>
        <v>2375701.5230460004</v>
      </c>
      <c r="V518">
        <f>'C-MDP in China'!N519</f>
        <v>1127545.7663870843</v>
      </c>
      <c r="W518">
        <f>'C-MDP in China'!P519</f>
        <v>3503247.2894330844</v>
      </c>
      <c r="X518">
        <f>'C-MDP in China'!Q519</f>
        <v>1198522.561500838</v>
      </c>
      <c r="Y518">
        <f>'C-MDP in China'!S519</f>
        <v>0.25490881083062222</v>
      </c>
      <c r="Z518">
        <f>'C-MDP in China'!T519</f>
        <v>56304126.096190207</v>
      </c>
      <c r="AA518">
        <f>'C-MDP in China'!U519</f>
        <v>3453614.094275007</v>
      </c>
      <c r="AB518">
        <f>'C-MDP in China'!V519</f>
        <v>16.302958164759787</v>
      </c>
    </row>
    <row r="519" spans="1:28">
      <c r="A519" s="15">
        <v>43547</v>
      </c>
      <c r="B519">
        <v>47.450934940000003</v>
      </c>
      <c r="C519" s="153">
        <f t="shared" si="18"/>
        <v>28.945070313400002</v>
      </c>
      <c r="D519" s="123">
        <f>年份汇总!$D$7</f>
        <v>0.61</v>
      </c>
      <c r="E519" s="144">
        <f t="shared" si="19"/>
        <v>27.070758383270004</v>
      </c>
      <c r="F519" s="123">
        <f>VLOOKUP(D519,年份汇总!$D$4:$I$9,6,0)</f>
        <v>0.57050000000000001</v>
      </c>
      <c r="G519">
        <f>VLOOKUP(A519,[1]Sheet1!$A$1:$F$2193,6)</f>
        <v>0.16721967781674099</v>
      </c>
      <c r="H519">
        <f>'C-MDP in China'!C520</f>
        <v>4840185.3321896624</v>
      </c>
      <c r="I519">
        <f>'C-MDP in China'!D520</f>
        <v>47.450934940000003</v>
      </c>
      <c r="J519">
        <f>'C-MDP in China'!E520</f>
        <v>47450934.940000005</v>
      </c>
      <c r="K519">
        <v>1.45</v>
      </c>
      <c r="L519">
        <v>20</v>
      </c>
      <c r="M519">
        <f t="shared" si="20"/>
        <v>7.2499999999999995E-2</v>
      </c>
      <c r="N519">
        <f>'C-MDP in China'!F520</f>
        <v>2372546.7470000004</v>
      </c>
      <c r="O519">
        <f>'C-MDP in China'!G520</f>
        <v>82564626.795600012</v>
      </c>
      <c r="P519">
        <f>'C-MDP in China'!H520</f>
        <v>10485707.603041202</v>
      </c>
      <c r="Q519">
        <f>'C-MDP in China'!I520</f>
        <v>9049672.8441320155</v>
      </c>
      <c r="R519">
        <f>'C-MDP in China'!J520</f>
        <v>4953877.6077360008</v>
      </c>
      <c r="S519">
        <f>'C-MDP in China'!K520</f>
        <v>4953877.6077360008</v>
      </c>
      <c r="T519">
        <f>'C-MDP in China'!L520</f>
        <v>3538484.0055257147</v>
      </c>
      <c r="U519">
        <f>'C-MDP in China'!M520</f>
        <v>2476938.8038680004</v>
      </c>
      <c r="V519">
        <f>'C-MDP in China'!N520</f>
        <v>1175594.5916641881</v>
      </c>
      <c r="W519">
        <f>'C-MDP in China'!P520</f>
        <v>3652533.3955321885</v>
      </c>
      <c r="X519">
        <f>'C-MDP in China'!Q520</f>
        <v>1187651.9366574739</v>
      </c>
      <c r="Y519">
        <f>'C-MDP in China'!S520</f>
        <v>0.24537323576413331</v>
      </c>
      <c r="Z519">
        <f>'C-MDP in China'!T520</f>
        <v>58703449.651671603</v>
      </c>
      <c r="AA519">
        <f>'C-MDP in China'!U520</f>
        <v>3538841.1199858501</v>
      </c>
      <c r="AB519">
        <f>'C-MDP in China'!V520</f>
        <v>16.588325856207504</v>
      </c>
    </row>
    <row r="520" spans="1:28">
      <c r="A520" s="15">
        <v>43550</v>
      </c>
      <c r="B520">
        <v>47.51194271</v>
      </c>
      <c r="C520" s="153">
        <f t="shared" si="18"/>
        <v>28.9822850531</v>
      </c>
      <c r="D520" s="123">
        <f>年份汇总!$D$7</f>
        <v>0.61</v>
      </c>
      <c r="E520" s="144">
        <f t="shared" si="19"/>
        <v>27.105563316055001</v>
      </c>
      <c r="F520" s="123">
        <f>VLOOKUP(D520,年份汇总!$D$4:$I$9,6,0)</f>
        <v>0.57050000000000001</v>
      </c>
      <c r="G520">
        <f>VLOOKUP(A520,[1]Sheet1!$A$1:$F$2193,6)</f>
        <v>0.157083389672002</v>
      </c>
      <c r="H520">
        <f>'C-MDP in China'!C521</f>
        <v>4552635.5765811466</v>
      </c>
      <c r="I520">
        <f>'C-MDP in China'!D521</f>
        <v>47.51194271</v>
      </c>
      <c r="J520">
        <f>'C-MDP in China'!E521</f>
        <v>47511942.710000001</v>
      </c>
      <c r="K520">
        <v>1.45</v>
      </c>
      <c r="L520">
        <v>20</v>
      </c>
      <c r="M520">
        <f t="shared" si="20"/>
        <v>7.2499999999999995E-2</v>
      </c>
      <c r="N520">
        <f>'C-MDP in China'!F521</f>
        <v>2375597.1354999999</v>
      </c>
      <c r="O520">
        <f>'C-MDP in China'!G521</f>
        <v>82670780.315399989</v>
      </c>
      <c r="P520">
        <f>'C-MDP in China'!H521</f>
        <v>10499189.100055799</v>
      </c>
      <c r="Q520">
        <f>'C-MDP in China'!I521</f>
        <v>9061308.0281415209</v>
      </c>
      <c r="R520">
        <f>'C-MDP in China'!J521</f>
        <v>4960246.8189239996</v>
      </c>
      <c r="S520">
        <f>'C-MDP in China'!K521</f>
        <v>4960246.8189239996</v>
      </c>
      <c r="T520">
        <f>'C-MDP in China'!L521</f>
        <v>3543033.4420885709</v>
      </c>
      <c r="U520">
        <f>'C-MDP in China'!M521</f>
        <v>2480123.4094619998</v>
      </c>
      <c r="V520">
        <f>'C-MDP in China'!N521</f>
        <v>1177106.0561812134</v>
      </c>
      <c r="W520">
        <f>'C-MDP in China'!P521</f>
        <v>3657229.4656432131</v>
      </c>
      <c r="X520">
        <f>'C-MDP in China'!Q521</f>
        <v>895406.11093793344</v>
      </c>
      <c r="Y520">
        <f>'C-MDP in China'!S521</f>
        <v>0.19667862623222498</v>
      </c>
      <c r="Z520">
        <f>'C-MDP in China'!T521</f>
        <v>58778924.804249391</v>
      </c>
      <c r="AA520">
        <f>'C-MDP in China'!U521</f>
        <v>3249618.2233003601</v>
      </c>
      <c r="AB520">
        <f>'C-MDP in China'!V521</f>
        <v>18.087947803466172</v>
      </c>
    </row>
    <row r="521" spans="1:28">
      <c r="A521" s="15">
        <v>43553</v>
      </c>
      <c r="B521">
        <v>45.660541979999998</v>
      </c>
      <c r="C521" s="153">
        <f t="shared" si="18"/>
        <v>27.852930607799998</v>
      </c>
      <c r="D521" s="123">
        <f>年份汇总!$D$7</f>
        <v>0.61</v>
      </c>
      <c r="E521" s="144">
        <f t="shared" si="19"/>
        <v>26.049339199589998</v>
      </c>
      <c r="F521" s="123">
        <f>VLOOKUP(D521,年份汇总!$D$4:$I$9,6,0)</f>
        <v>0.57050000000000001</v>
      </c>
      <c r="G521">
        <f>VLOOKUP(A521,[1]Sheet1!$A$1:$F$2193,6)</f>
        <v>0.16154904085489999</v>
      </c>
      <c r="H521">
        <f>'C-MDP in China'!C522</f>
        <v>4499614.2246881761</v>
      </c>
      <c r="I521">
        <f>'C-MDP in China'!D522</f>
        <v>45.660541979999998</v>
      </c>
      <c r="J521">
        <f>'C-MDP in China'!E522</f>
        <v>45660541.979999997</v>
      </c>
      <c r="K521">
        <v>1.45</v>
      </c>
      <c r="L521">
        <v>20</v>
      </c>
      <c r="M521">
        <f t="shared" si="20"/>
        <v>7.2499999999999995E-2</v>
      </c>
      <c r="N521">
        <f>'C-MDP in China'!F522</f>
        <v>2283027.0989999999</v>
      </c>
      <c r="O521">
        <f>'C-MDP in China'!G522</f>
        <v>79449343.04519999</v>
      </c>
      <c r="P521">
        <f>'C-MDP in China'!H522</f>
        <v>10090066.566740399</v>
      </c>
      <c r="Q521">
        <f>'C-MDP in China'!I522</f>
        <v>8708215.4930613842</v>
      </c>
      <c r="R521">
        <f>'C-MDP in China'!J522</f>
        <v>4766960.5827119993</v>
      </c>
      <c r="S521">
        <f>'C-MDP in China'!K522</f>
        <v>4766960.5827119993</v>
      </c>
      <c r="T521">
        <f>'C-MDP in China'!L522</f>
        <v>3404971.8447942855</v>
      </c>
      <c r="U521">
        <f>'C-MDP in China'!M522</f>
        <v>2383480.2913559997</v>
      </c>
      <c r="V521">
        <f>'C-MDP in China'!N522</f>
        <v>1131237.6936727983</v>
      </c>
      <c r="W521">
        <f>'C-MDP in China'!P522</f>
        <v>3514717.9850287978</v>
      </c>
      <c r="X521">
        <f>'C-MDP in China'!Q522</f>
        <v>984896.23965937831</v>
      </c>
      <c r="Y521">
        <f>'C-MDP in China'!S522</f>
        <v>0.21888459554055031</v>
      </c>
      <c r="Z521">
        <f>'C-MDP in China'!T522</f>
        <v>56488482.905137189</v>
      </c>
      <c r="AA521">
        <f>'C-MDP in China'!U522</f>
        <v>3247371.6270049755</v>
      </c>
      <c r="AB521">
        <f>'C-MDP in China'!V522</f>
        <v>17.39513963704735</v>
      </c>
    </row>
    <row r="522" spans="1:28">
      <c r="A522" s="15">
        <v>43556</v>
      </c>
      <c r="B522">
        <v>45.88005098</v>
      </c>
      <c r="C522" s="153">
        <f t="shared" si="18"/>
        <v>27.9868310978</v>
      </c>
      <c r="D522" s="123">
        <f>年份汇总!$D$7</f>
        <v>0.61</v>
      </c>
      <c r="E522" s="144">
        <f t="shared" si="19"/>
        <v>26.174569084089999</v>
      </c>
      <c r="F522" s="123">
        <f>VLOOKUP(D522,年份汇总!$D$4:$I$9,6,0)</f>
        <v>0.57050000000000001</v>
      </c>
      <c r="G522">
        <f>VLOOKUP(A522,[1]Sheet1!$A$1:$F$2193,6)</f>
        <v>0.16390662402419201</v>
      </c>
      <c r="H522">
        <f>'C-MDP in China'!C523</f>
        <v>4587227.0023756698</v>
      </c>
      <c r="I522">
        <f>'C-MDP in China'!D523</f>
        <v>45.88005098</v>
      </c>
      <c r="J522">
        <f>'C-MDP in China'!E523</f>
        <v>45880050.979999997</v>
      </c>
      <c r="K522">
        <v>1.45</v>
      </c>
      <c r="L522">
        <v>20</v>
      </c>
      <c r="M522">
        <f t="shared" si="20"/>
        <v>7.2499999999999995E-2</v>
      </c>
      <c r="N522">
        <f>'C-MDP in China'!F523</f>
        <v>2294002.5489999996</v>
      </c>
      <c r="O522">
        <f>'C-MDP in China'!G523</f>
        <v>79831288.705199987</v>
      </c>
      <c r="P522">
        <f>'C-MDP in China'!H523</f>
        <v>10138573.665560398</v>
      </c>
      <c r="Q522">
        <f>'C-MDP in China'!I523</f>
        <v>8750079.4655806702</v>
      </c>
      <c r="R522">
        <f>'C-MDP in China'!J523</f>
        <v>4789877.3223119993</v>
      </c>
      <c r="S522">
        <f>'C-MDP in China'!K523</f>
        <v>4789877.3223119993</v>
      </c>
      <c r="T522">
        <f>'C-MDP in China'!L523</f>
        <v>3421340.9445085707</v>
      </c>
      <c r="U522">
        <f>'C-MDP in China'!M523</f>
        <v>2394938.6611559996</v>
      </c>
      <c r="V522">
        <f>'C-MDP in China'!N523</f>
        <v>1136676.0184086105</v>
      </c>
      <c r="W522">
        <f>'C-MDP in China'!P523</f>
        <v>3531614.6795646101</v>
      </c>
      <c r="X522">
        <f>'C-MDP in China'!Q523</f>
        <v>1055612.3228110597</v>
      </c>
      <c r="Y522">
        <f>'C-MDP in China'!S523</f>
        <v>0.23011992261651118</v>
      </c>
      <c r="Z522">
        <f>'C-MDP in China'!T523</f>
        <v>56760046.269397184</v>
      </c>
      <c r="AA522">
        <f>'C-MDP in China'!U523</f>
        <v>3328964.3596282806</v>
      </c>
      <c r="AB522">
        <f>'C-MDP in China'!V523</f>
        <v>17.050361655339302</v>
      </c>
    </row>
    <row r="523" spans="1:28">
      <c r="A523" s="15">
        <v>43559</v>
      </c>
      <c r="B523">
        <v>45.891071529999998</v>
      </c>
      <c r="C523" s="153">
        <f t="shared" si="18"/>
        <v>27.993553633299999</v>
      </c>
      <c r="D523" s="123">
        <f>年份汇总!$D$7</f>
        <v>0.61</v>
      </c>
      <c r="E523" s="144">
        <f t="shared" si="19"/>
        <v>26.180856307865</v>
      </c>
      <c r="F523" s="123">
        <f>VLOOKUP(D523,年份汇总!$D$4:$I$9,6,0)</f>
        <v>0.57050000000000001</v>
      </c>
      <c r="G523">
        <f>VLOOKUP(A523,[1]Sheet1!$A$1:$F$2193,6)</f>
        <v>0.194046320444592</v>
      </c>
      <c r="H523">
        <f>'C-MDP in China'!C524</f>
        <v>5432046.078710204</v>
      </c>
      <c r="I523">
        <f>'C-MDP in China'!D524</f>
        <v>45.891071529999998</v>
      </c>
      <c r="J523">
        <f>'C-MDP in China'!E524</f>
        <v>45891071.530000001</v>
      </c>
      <c r="K523">
        <v>1.45</v>
      </c>
      <c r="L523">
        <v>20</v>
      </c>
      <c r="M523">
        <f t="shared" si="20"/>
        <v>7.2499999999999995E-2</v>
      </c>
      <c r="N523">
        <f>'C-MDP in China'!F524</f>
        <v>2294553.5765</v>
      </c>
      <c r="O523">
        <f>'C-MDP in China'!G524</f>
        <v>79850464.462200001</v>
      </c>
      <c r="P523">
        <f>'C-MDP in China'!H524</f>
        <v>10141008.9866994</v>
      </c>
      <c r="Q523">
        <f>'C-MDP in China'!I524</f>
        <v>8752181.2655175645</v>
      </c>
      <c r="R523">
        <f>'C-MDP in China'!J524</f>
        <v>4791027.8677319996</v>
      </c>
      <c r="S523">
        <f>'C-MDP in China'!K524</f>
        <v>4791027.8677319996</v>
      </c>
      <c r="T523">
        <f>'C-MDP in China'!L524</f>
        <v>3422162.7626657141</v>
      </c>
      <c r="U523">
        <f>'C-MDP in China'!M524</f>
        <v>2395513.9338659998</v>
      </c>
      <c r="V523">
        <f>'C-MDP in China'!N524</f>
        <v>1136949.0519956946</v>
      </c>
      <c r="W523">
        <f>'C-MDP in China'!P524</f>
        <v>3532462.9858616944</v>
      </c>
      <c r="X523">
        <f>'C-MDP in China'!Q524</f>
        <v>1899583.0928485096</v>
      </c>
      <c r="Y523">
        <f>'C-MDP in China'!S524</f>
        <v>0.34969937024163655</v>
      </c>
      <c r="Z523">
        <f>'C-MDP in China'!T524</f>
        <v>56773680.232624196</v>
      </c>
      <c r="AA523">
        <f>'C-MDP in China'!U524</f>
        <v>4173481.1968398988</v>
      </c>
      <c r="AB523">
        <f>'C-MDP in China'!V524</f>
        <v>13.603435011427013</v>
      </c>
    </row>
    <row r="524" spans="1:28">
      <c r="A524" s="15">
        <v>43562</v>
      </c>
      <c r="B524">
        <v>45.800467240000003</v>
      </c>
      <c r="C524" s="153">
        <f t="shared" si="18"/>
        <v>27.938285016400002</v>
      </c>
      <c r="D524" s="123">
        <f>年份汇总!$D$7</f>
        <v>0.61</v>
      </c>
      <c r="E524" s="144">
        <f t="shared" si="19"/>
        <v>26.129166560420003</v>
      </c>
      <c r="F524" s="123">
        <f>VLOOKUP(D524,年份汇总!$D$4:$I$9,6,0)</f>
        <v>0.57050000000000001</v>
      </c>
      <c r="G524">
        <f>VLOOKUP(A524,[1]Sheet1!$A$1:$F$2193,6)</f>
        <v>0.20448857219754399</v>
      </c>
      <c r="H524">
        <f>'C-MDP in China'!C525</f>
        <v>5713060.0126516735</v>
      </c>
      <c r="I524">
        <f>'C-MDP in China'!D525</f>
        <v>45.800467240000003</v>
      </c>
      <c r="J524">
        <f>'C-MDP in China'!E525</f>
        <v>45800467.240000002</v>
      </c>
      <c r="K524">
        <v>1.45</v>
      </c>
      <c r="L524">
        <v>20</v>
      </c>
      <c r="M524">
        <f t="shared" si="20"/>
        <v>7.2499999999999995E-2</v>
      </c>
      <c r="N524">
        <f>'C-MDP in China'!F525</f>
        <v>2290023.3620000002</v>
      </c>
      <c r="O524">
        <f>'C-MDP in China'!G525</f>
        <v>79692812.997600004</v>
      </c>
      <c r="P524">
        <f>'C-MDP in China'!H525</f>
        <v>10120987.250695201</v>
      </c>
      <c r="Q524">
        <f>'C-MDP in China'!I525</f>
        <v>8734901.5389155149</v>
      </c>
      <c r="R524">
        <f>'C-MDP in China'!J525</f>
        <v>4781568.7798560001</v>
      </c>
      <c r="S524">
        <f>'C-MDP in China'!K525</f>
        <v>4781568.7798560001</v>
      </c>
      <c r="T524">
        <f>'C-MDP in China'!L525</f>
        <v>3415406.2713257144</v>
      </c>
      <c r="U524">
        <f>'C-MDP in China'!M525</f>
        <v>2390784.389928</v>
      </c>
      <c r="V524">
        <f>'C-MDP in China'!N525</f>
        <v>1134704.3351436402</v>
      </c>
      <c r="W524">
        <f>'C-MDP in China'!P525</f>
        <v>3525488.7250716402</v>
      </c>
      <c r="X524">
        <f>'C-MDP in China'!Q525</f>
        <v>2187571.2875800333</v>
      </c>
      <c r="Y524">
        <f>'C-MDP in China'!S525</f>
        <v>0.38290710805341055</v>
      </c>
      <c r="Z524">
        <f>'C-MDP in China'!T525</f>
        <v>56661590.041293599</v>
      </c>
      <c r="AA524">
        <f>'C-MDP in China'!U525</f>
        <v>4456979.9578673132</v>
      </c>
      <c r="AB524">
        <f>'C-MDP in China'!V525</f>
        <v>12.713000860880346</v>
      </c>
    </row>
    <row r="525" spans="1:28">
      <c r="A525" s="15">
        <v>43565</v>
      </c>
      <c r="B525">
        <v>46.463226779999999</v>
      </c>
      <c r="C525" s="153">
        <f t="shared" si="18"/>
        <v>28.342568335799999</v>
      </c>
      <c r="D525" s="123">
        <f>年份汇总!$D$7</f>
        <v>0.61</v>
      </c>
      <c r="E525" s="144">
        <f t="shared" si="19"/>
        <v>26.507270877989999</v>
      </c>
      <c r="F525" s="123">
        <f>VLOOKUP(D525,年份汇总!$D$4:$I$9,6,0)</f>
        <v>0.57050000000000001</v>
      </c>
      <c r="G525">
        <f>VLOOKUP(A525,[1]Sheet1!$A$1:$F$2193,6)</f>
        <v>0.20943076941169</v>
      </c>
      <c r="H525">
        <f>'C-MDP in China'!C526</f>
        <v>5935805.8936699964</v>
      </c>
      <c r="I525">
        <f>'C-MDP in China'!D526</f>
        <v>46.463226779999999</v>
      </c>
      <c r="J525">
        <f>'C-MDP in China'!E526</f>
        <v>46463226.780000001</v>
      </c>
      <c r="K525">
        <v>1.45</v>
      </c>
      <c r="L525">
        <v>20</v>
      </c>
      <c r="M525">
        <f t="shared" si="20"/>
        <v>7.2499999999999995E-2</v>
      </c>
      <c r="N525">
        <f>'C-MDP in China'!F526</f>
        <v>2323161.3390000002</v>
      </c>
      <c r="O525">
        <f>'C-MDP in China'!G526</f>
        <v>80846014.597200006</v>
      </c>
      <c r="P525">
        <f>'C-MDP in China'!H526</f>
        <v>10267443.8538444</v>
      </c>
      <c r="Q525">
        <f>'C-MDP in China'!I526</f>
        <v>8861300.6713859588</v>
      </c>
      <c r="R525">
        <f>'C-MDP in China'!J526</f>
        <v>4850760.8758319998</v>
      </c>
      <c r="S525">
        <f>'C-MDP in China'!K526</f>
        <v>4850760.8758319998</v>
      </c>
      <c r="T525">
        <f>'C-MDP in China'!L526</f>
        <v>3464829.1970228576</v>
      </c>
      <c r="U525">
        <f>'C-MDP in China'!M526</f>
        <v>2425380.4379159999</v>
      </c>
      <c r="V525">
        <f>'C-MDP in China'!N526</f>
        <v>1151124.1703225051</v>
      </c>
      <c r="W525">
        <f>'C-MDP in China'!P526</f>
        <v>3576504.6082385052</v>
      </c>
      <c r="X525">
        <f>'C-MDP in China'!Q526</f>
        <v>2359301.2854314912</v>
      </c>
      <c r="Y525">
        <f>'C-MDP in China'!S526</f>
        <v>0.39746941320090573</v>
      </c>
      <c r="Z525">
        <f>'C-MDP in China'!T526</f>
        <v>57481516.378609203</v>
      </c>
      <c r="AA525">
        <f>'C-MDP in China'!U526</f>
        <v>4661549.6260765009</v>
      </c>
      <c r="AB525">
        <f>'C-MDP in China'!V526</f>
        <v>12.330988831924079</v>
      </c>
    </row>
    <row r="526" spans="1:28">
      <c r="A526" s="15">
        <v>43568</v>
      </c>
      <c r="B526">
        <v>46.415319089999997</v>
      </c>
      <c r="C526" s="153">
        <f t="shared" si="18"/>
        <v>28.313344644899999</v>
      </c>
      <c r="D526" s="123">
        <f>年份汇总!$D$7</f>
        <v>0.61</v>
      </c>
      <c r="E526" s="144">
        <f t="shared" si="19"/>
        <v>26.479939540844999</v>
      </c>
      <c r="F526" s="123">
        <f>VLOOKUP(D526,年份汇总!$D$4:$I$9,6,0)</f>
        <v>0.57050000000000001</v>
      </c>
      <c r="G526">
        <f>VLOOKUP(A526,[1]Sheet1!$A$1:$F$2193,6)</f>
        <v>0.20046440827411199</v>
      </c>
      <c r="H526">
        <f>'C-MDP in China'!C527</f>
        <v>5675817.8805008763</v>
      </c>
      <c r="I526">
        <f>'C-MDP in China'!D527</f>
        <v>46.415319089999997</v>
      </c>
      <c r="J526">
        <f>'C-MDP in China'!E527</f>
        <v>46415319.089999996</v>
      </c>
      <c r="K526">
        <v>1.45</v>
      </c>
      <c r="L526">
        <v>20</v>
      </c>
      <c r="M526">
        <f t="shared" si="20"/>
        <v>7.2499999999999995E-2</v>
      </c>
      <c r="N526">
        <f>'C-MDP in China'!F527</f>
        <v>2320765.9545</v>
      </c>
      <c r="O526">
        <f>'C-MDP in China'!G527</f>
        <v>80762655.216600001</v>
      </c>
      <c r="P526">
        <f>'C-MDP in China'!H527</f>
        <v>10256857.2125082</v>
      </c>
      <c r="Q526">
        <f>'C-MDP in China'!I527</f>
        <v>8852163.8878480513</v>
      </c>
      <c r="R526">
        <f>'C-MDP in China'!J527</f>
        <v>4845759.3129960001</v>
      </c>
      <c r="S526">
        <f>'C-MDP in China'!K527</f>
        <v>4845759.3129960001</v>
      </c>
      <c r="T526">
        <f>'C-MDP in China'!L527</f>
        <v>3461256.6521399999</v>
      </c>
      <c r="U526">
        <f>'C-MDP in China'!M527</f>
        <v>2422879.656498</v>
      </c>
      <c r="V526">
        <f>'C-MDP in China'!N527</f>
        <v>1149937.2596465752</v>
      </c>
      <c r="W526">
        <f>'C-MDP in China'!P527</f>
        <v>3572816.916144575</v>
      </c>
      <c r="X526">
        <f>'C-MDP in China'!Q527</f>
        <v>2103000.9643563014</v>
      </c>
      <c r="Y526">
        <f>'C-MDP in China'!S527</f>
        <v>0.37051945792360713</v>
      </c>
      <c r="Z526">
        <f>'C-MDP in China'!T527</f>
        <v>57422247.859002598</v>
      </c>
      <c r="AA526">
        <f>'C-MDP in China'!U527</f>
        <v>4402875.4836494513</v>
      </c>
      <c r="AB526">
        <f>'C-MDP in China'!V527</f>
        <v>13.04198769014619</v>
      </c>
    </row>
    <row r="527" spans="1:28">
      <c r="A527" s="15">
        <v>43571</v>
      </c>
      <c r="B527">
        <v>45.0820486</v>
      </c>
      <c r="C527" s="153">
        <f t="shared" si="18"/>
        <v>27.500049646000001</v>
      </c>
      <c r="D527" s="123">
        <f>年份汇总!$D$7</f>
        <v>0.61</v>
      </c>
      <c r="E527" s="144">
        <f t="shared" si="19"/>
        <v>25.7193087263</v>
      </c>
      <c r="F527" s="123">
        <f>VLOOKUP(D527,年份汇总!$D$4:$I$9,6,0)</f>
        <v>0.57050000000000001</v>
      </c>
      <c r="G527">
        <f>VLOOKUP(A527,[1]Sheet1!$A$1:$F$2193,6)</f>
        <v>0.205930521659308</v>
      </c>
      <c r="H527">
        <f>'C-MDP in China'!C528</f>
        <v>5663099.5692576487</v>
      </c>
      <c r="I527">
        <f>'C-MDP in China'!D528</f>
        <v>45.0820486</v>
      </c>
      <c r="J527">
        <f>'C-MDP in China'!E528</f>
        <v>45082048.600000001</v>
      </c>
      <c r="K527">
        <v>1.45</v>
      </c>
      <c r="L527">
        <v>20</v>
      </c>
      <c r="M527">
        <f t="shared" si="20"/>
        <v>7.2499999999999995E-2</v>
      </c>
      <c r="N527">
        <f>'C-MDP in China'!F528</f>
        <v>2254102.4300000002</v>
      </c>
      <c r="O527">
        <f>'C-MDP in China'!G528</f>
        <v>78442764.56400001</v>
      </c>
      <c r="P527">
        <f>'C-MDP in China'!H528</f>
        <v>9962231.0996280015</v>
      </c>
      <c r="Q527">
        <f>'C-MDP in China'!I528</f>
        <v>8597887.301675573</v>
      </c>
      <c r="R527">
        <f>'C-MDP in China'!J528</f>
        <v>4706565.8738400005</v>
      </c>
      <c r="S527">
        <f>'C-MDP in China'!K528</f>
        <v>4706565.8738400005</v>
      </c>
      <c r="T527">
        <f>'C-MDP in China'!L528</f>
        <v>3361832.767028572</v>
      </c>
      <c r="U527">
        <f>'C-MDP in China'!M528</f>
        <v>2353282.9369200002</v>
      </c>
      <c r="V527">
        <f>'C-MDP in China'!N528</f>
        <v>1116905.5484853229</v>
      </c>
      <c r="W527">
        <f>'C-MDP in China'!P528</f>
        <v>3470188.4854053231</v>
      </c>
      <c r="X527">
        <f>'C-MDP in China'!Q528</f>
        <v>2192911.0838523256</v>
      </c>
      <c r="Y527">
        <f>'C-MDP in China'!S528</f>
        <v>0.38722806424888356</v>
      </c>
      <c r="Z527">
        <f>'C-MDP in China'!T528</f>
        <v>55772805.605004005</v>
      </c>
      <c r="AA527">
        <f>'C-MDP in China'!U528</f>
        <v>4426722.1808229713</v>
      </c>
      <c r="AB527">
        <f>'C-MDP in China'!V528</f>
        <v>12.599120370963803</v>
      </c>
    </row>
    <row r="528" spans="1:28">
      <c r="A528" s="15">
        <v>43574</v>
      </c>
      <c r="B528">
        <v>45.0820486</v>
      </c>
      <c r="C528" s="153">
        <f t="shared" si="18"/>
        <v>27.500049646000001</v>
      </c>
      <c r="D528" s="123">
        <f>年份汇总!$D$7</f>
        <v>0.61</v>
      </c>
      <c r="E528" s="144">
        <f t="shared" si="19"/>
        <v>25.7193087263</v>
      </c>
      <c r="F528" s="123">
        <f>VLOOKUP(D528,年份汇总!$D$4:$I$9,6,0)</f>
        <v>0.57050000000000001</v>
      </c>
      <c r="G528">
        <f>VLOOKUP(A528,[1]Sheet1!$A$1:$F$2193,6)</f>
        <v>0.20861500204025099</v>
      </c>
      <c r="H528">
        <f>'C-MDP in China'!C529</f>
        <v>5736922.9130072938</v>
      </c>
      <c r="I528">
        <f>'C-MDP in China'!D529</f>
        <v>45.0820486</v>
      </c>
      <c r="J528">
        <f>'C-MDP in China'!E529</f>
        <v>45082048.600000001</v>
      </c>
      <c r="K528">
        <v>1.45</v>
      </c>
      <c r="L528">
        <v>20</v>
      </c>
      <c r="M528">
        <f t="shared" si="20"/>
        <v>7.2499999999999995E-2</v>
      </c>
      <c r="N528">
        <f>'C-MDP in China'!F529</f>
        <v>2254102.4300000002</v>
      </c>
      <c r="O528">
        <f>'C-MDP in China'!G529</f>
        <v>78442764.56400001</v>
      </c>
      <c r="P528">
        <f>'C-MDP in China'!H529</f>
        <v>9962231.0996280015</v>
      </c>
      <c r="Q528">
        <f>'C-MDP in China'!I529</f>
        <v>8597887.301675573</v>
      </c>
      <c r="R528">
        <f>'C-MDP in China'!J529</f>
        <v>4706565.8738400005</v>
      </c>
      <c r="S528">
        <f>'C-MDP in China'!K529</f>
        <v>4706565.8738400005</v>
      </c>
      <c r="T528">
        <f>'C-MDP in China'!L529</f>
        <v>3361832.767028572</v>
      </c>
      <c r="U528">
        <f>'C-MDP in China'!M529</f>
        <v>2353282.9369200002</v>
      </c>
      <c r="V528">
        <f>'C-MDP in China'!N529</f>
        <v>1116905.5484853229</v>
      </c>
      <c r="W528">
        <f>'C-MDP in China'!P529</f>
        <v>3470188.4854053231</v>
      </c>
      <c r="X528">
        <f>'C-MDP in China'!Q529</f>
        <v>2266734.4276019707</v>
      </c>
      <c r="Y528">
        <f>'C-MDP in China'!S529</f>
        <v>0.3951132797100369</v>
      </c>
      <c r="Z528">
        <f>'C-MDP in China'!T529</f>
        <v>55772805.605004005</v>
      </c>
      <c r="AA528">
        <f>'C-MDP in China'!U529</f>
        <v>4500545.5245726164</v>
      </c>
      <c r="AB528">
        <f>'C-MDP in China'!V529</f>
        <v>12.392454492569618</v>
      </c>
    </row>
    <row r="529" spans="1:28">
      <c r="A529" s="15">
        <v>43577</v>
      </c>
      <c r="B529">
        <v>44.582650280000003</v>
      </c>
      <c r="C529" s="153">
        <f t="shared" si="18"/>
        <v>27.1954166708</v>
      </c>
      <c r="D529" s="123">
        <f>年份汇总!$D$7</f>
        <v>0.61</v>
      </c>
      <c r="E529" s="144">
        <f t="shared" si="19"/>
        <v>25.434401984740003</v>
      </c>
      <c r="F529" s="123">
        <f>VLOOKUP(D529,年份汇总!$D$4:$I$9,6,0)</f>
        <v>0.57050000000000001</v>
      </c>
      <c r="G529">
        <f>VLOOKUP(A529,[1]Sheet1!$A$1:$F$2193,6)</f>
        <v>0.213710587783152</v>
      </c>
      <c r="H529">
        <f>'C-MDP in China'!C530</f>
        <v>5811948.4817243982</v>
      </c>
      <c r="I529">
        <f>'C-MDP in China'!D530</f>
        <v>44.582650280000003</v>
      </c>
      <c r="J529">
        <f>'C-MDP in China'!E530</f>
        <v>44582650.280000001</v>
      </c>
      <c r="K529">
        <v>1.45</v>
      </c>
      <c r="L529">
        <v>20</v>
      </c>
      <c r="M529">
        <f t="shared" si="20"/>
        <v>7.2499999999999995E-2</v>
      </c>
      <c r="N529">
        <f>'C-MDP in China'!F530</f>
        <v>2229132.514</v>
      </c>
      <c r="O529">
        <f>'C-MDP in China'!G530</f>
        <v>77573811.487199992</v>
      </c>
      <c r="P529">
        <f>'C-MDP in China'!H530</f>
        <v>9851874.0588743985</v>
      </c>
      <c r="Q529">
        <f>'C-MDP in China'!I530</f>
        <v>8502643.837650599</v>
      </c>
      <c r="R529">
        <f>'C-MDP in China'!J530</f>
        <v>4654428.6892319992</v>
      </c>
      <c r="S529">
        <f>'C-MDP in China'!K530</f>
        <v>4654428.6892319992</v>
      </c>
      <c r="T529">
        <f>'C-MDP in China'!L530</f>
        <v>3324591.9208799996</v>
      </c>
      <c r="U529">
        <f>'C-MDP in China'!M530</f>
        <v>2327214.3446159996</v>
      </c>
      <c r="V529">
        <f>'C-MDP in China'!N530</f>
        <v>1104532.9795397259</v>
      </c>
      <c r="W529">
        <f>'C-MDP in China'!P530</f>
        <v>3431747.3241557255</v>
      </c>
      <c r="X529">
        <f>'C-MDP in China'!Q530</f>
        <v>2380201.1575686727</v>
      </c>
      <c r="Y529">
        <f>'C-MDP in China'!S530</f>
        <v>0.4095358320971334</v>
      </c>
      <c r="Z529">
        <f>'C-MDP in China'!T530</f>
        <v>55154979.967399195</v>
      </c>
      <c r="AA529">
        <f>'C-MDP in China'!U530</f>
        <v>4589267.1166481245</v>
      </c>
      <c r="AB529">
        <f>'C-MDP in China'!V530</f>
        <v>12.01825445446786</v>
      </c>
    </row>
    <row r="530" spans="1:28">
      <c r="A530" s="15">
        <v>43580</v>
      </c>
      <c r="B530">
        <v>44.471034320000001</v>
      </c>
      <c r="C530" s="153">
        <f t="shared" si="18"/>
        <v>27.1273309352</v>
      </c>
      <c r="D530" s="123">
        <f>年份汇总!$D$7</f>
        <v>0.61</v>
      </c>
      <c r="E530" s="144">
        <f t="shared" si="19"/>
        <v>25.37072507956</v>
      </c>
      <c r="F530" s="123">
        <f>VLOOKUP(D530,年份汇总!$D$4:$I$9,6,0)</f>
        <v>0.57050000000000001</v>
      </c>
      <c r="G530">
        <f>VLOOKUP(A530,[1]Sheet1!$A$1:$F$2193,6)</f>
        <v>0.20623578155523101</v>
      </c>
      <c r="H530">
        <f>'C-MDP in China'!C531</f>
        <v>5594626.2969283676</v>
      </c>
      <c r="I530">
        <f>'C-MDP in China'!D531</f>
        <v>44.471034320000001</v>
      </c>
      <c r="J530">
        <f>'C-MDP in China'!E531</f>
        <v>44471034.32</v>
      </c>
      <c r="K530">
        <v>1.45</v>
      </c>
      <c r="L530">
        <v>20</v>
      </c>
      <c r="M530">
        <f t="shared" si="20"/>
        <v>7.2499999999999995E-2</v>
      </c>
      <c r="N530">
        <f>'C-MDP in China'!F531</f>
        <v>2223551.716</v>
      </c>
      <c r="O530">
        <f>'C-MDP in China'!G531</f>
        <v>77379599.716800004</v>
      </c>
      <c r="P530">
        <f>'C-MDP in China'!H531</f>
        <v>9827209.1640336011</v>
      </c>
      <c r="Q530">
        <f>'C-MDP in China'!I531</f>
        <v>8481356.8403878286</v>
      </c>
      <c r="R530">
        <f>'C-MDP in China'!J531</f>
        <v>4642775.9830080001</v>
      </c>
      <c r="S530">
        <f>'C-MDP in China'!K531</f>
        <v>4642775.9830080001</v>
      </c>
      <c r="T530">
        <f>'C-MDP in China'!L531</f>
        <v>3316268.5592914289</v>
      </c>
      <c r="U530">
        <f>'C-MDP in China'!M531</f>
        <v>2321387.991504</v>
      </c>
      <c r="V530">
        <f>'C-MDP in China'!N531</f>
        <v>1101767.6995913896</v>
      </c>
      <c r="W530">
        <f>'C-MDP in China'!P531</f>
        <v>3423155.6910953894</v>
      </c>
      <c r="X530">
        <f>'C-MDP in China'!Q531</f>
        <v>2171470.6058329782</v>
      </c>
      <c r="Y530">
        <f>'C-MDP in China'!S531</f>
        <v>0.38813505864103676</v>
      </c>
      <c r="Z530">
        <f>'C-MDP in China'!T531</f>
        <v>55016895.398644798</v>
      </c>
      <c r="AA530">
        <f>'C-MDP in China'!U531</f>
        <v>4375006.0050157579</v>
      </c>
      <c r="AB530">
        <f>'C-MDP in China'!V531</f>
        <v>12.575273116327217</v>
      </c>
    </row>
    <row r="531" spans="1:28">
      <c r="A531" s="15">
        <v>43583</v>
      </c>
      <c r="B531">
        <v>45.158438969999999</v>
      </c>
      <c r="C531" s="153">
        <f t="shared" si="18"/>
        <v>27.546647771699998</v>
      </c>
      <c r="D531" s="123">
        <f>年份汇总!$D$7</f>
        <v>0.61</v>
      </c>
      <c r="E531" s="144">
        <f t="shared" si="19"/>
        <v>25.762889432384998</v>
      </c>
      <c r="F531" s="123">
        <f>VLOOKUP(D531,年份汇总!$D$4:$I$9,6,0)</f>
        <v>0.57050000000000001</v>
      </c>
      <c r="G531">
        <f>VLOOKUP(A531,[1]Sheet1!$A$1:$F$2193,6)</f>
        <v>0.20918928984608301</v>
      </c>
      <c r="H531">
        <f>'C-MDP in China'!C532</f>
        <v>5762463.6850021081</v>
      </c>
      <c r="I531">
        <f>'C-MDP in China'!D532</f>
        <v>45.158438969999999</v>
      </c>
      <c r="J531">
        <f>'C-MDP in China'!E532</f>
        <v>45158438.969999999</v>
      </c>
      <c r="K531">
        <v>1.45</v>
      </c>
      <c r="L531">
        <v>20</v>
      </c>
      <c r="M531">
        <f t="shared" si="20"/>
        <v>7.2499999999999995E-2</v>
      </c>
      <c r="N531">
        <f>'C-MDP in China'!F532</f>
        <v>2257921.9484999999</v>
      </c>
      <c r="O531">
        <f>'C-MDP in China'!G532</f>
        <v>78575683.807799995</v>
      </c>
      <c r="P531">
        <f>'C-MDP in China'!H532</f>
        <v>9979111.8435906004</v>
      </c>
      <c r="Q531">
        <f>'C-MDP in China'!I532</f>
        <v>8612456.2002192214</v>
      </c>
      <c r="R531">
        <f>'C-MDP in China'!J532</f>
        <v>4714541.0284679998</v>
      </c>
      <c r="S531">
        <f>'C-MDP in China'!K532</f>
        <v>4714541.0284679998</v>
      </c>
      <c r="T531">
        <f>'C-MDP in China'!L532</f>
        <v>3367529.3060485711</v>
      </c>
      <c r="U531">
        <f>'C-MDP in China'!M532</f>
        <v>2357270.5142339999</v>
      </c>
      <c r="V531">
        <f>'C-MDP in China'!N532</f>
        <v>1118798.1161647749</v>
      </c>
      <c r="W531">
        <f>'C-MDP in China'!P532</f>
        <v>3476068.6303987745</v>
      </c>
      <c r="X531">
        <f>'C-MDP in China'!Q532</f>
        <v>2286395.0546033336</v>
      </c>
      <c r="Y531">
        <f>'C-MDP in China'!S532</f>
        <v>0.3967738765198825</v>
      </c>
      <c r="Z531">
        <f>'C-MDP in China'!T532</f>
        <v>55867311.187345795</v>
      </c>
      <c r="AA531">
        <f>'C-MDP in China'!U532</f>
        <v>4523991.2869328829</v>
      </c>
      <c r="AB531">
        <f>'C-MDP in China'!V532</f>
        <v>12.34911997923453</v>
      </c>
    </row>
    <row r="532" spans="1:28">
      <c r="A532" s="15">
        <v>43586</v>
      </c>
      <c r="B532">
        <v>46.740007609999999</v>
      </c>
      <c r="C532" s="153">
        <f t="shared" si="18"/>
        <v>28.5114046421</v>
      </c>
      <c r="D532" s="123">
        <f>年份汇总!$D$7</f>
        <v>0.61</v>
      </c>
      <c r="E532" s="144">
        <f t="shared" si="19"/>
        <v>26.665174341505001</v>
      </c>
      <c r="F532" s="123">
        <f>VLOOKUP(D532,年份汇总!$D$4:$I$9,6,0)</f>
        <v>0.57050000000000001</v>
      </c>
      <c r="G532">
        <f>VLOOKUP(A532,[1]Sheet1!$A$1:$F$2193,6)</f>
        <v>0.213842391356035</v>
      </c>
      <c r="H532">
        <f>'C-MDP in China'!C533</f>
        <v>6096946.949586221</v>
      </c>
      <c r="I532">
        <f>'C-MDP in China'!D533</f>
        <v>46.740007609999999</v>
      </c>
      <c r="J532">
        <f>'C-MDP in China'!E533</f>
        <v>46740007.609999999</v>
      </c>
      <c r="K532">
        <v>1.45</v>
      </c>
      <c r="L532">
        <v>20</v>
      </c>
      <c r="M532">
        <f t="shared" si="20"/>
        <v>7.2499999999999995E-2</v>
      </c>
      <c r="N532">
        <f>'C-MDP in China'!F533</f>
        <v>2337000.3805</v>
      </c>
      <c r="O532">
        <f>'C-MDP in China'!G533</f>
        <v>81327613.241399989</v>
      </c>
      <c r="P532">
        <f>'C-MDP in China'!H533</f>
        <v>10328606.881657798</v>
      </c>
      <c r="Q532">
        <f>'C-MDP in China'!I533</f>
        <v>8914087.3227805924</v>
      </c>
      <c r="R532">
        <f>'C-MDP in China'!J533</f>
        <v>4879656.7944839988</v>
      </c>
      <c r="S532">
        <f>'C-MDP in China'!K533</f>
        <v>4879656.7944839988</v>
      </c>
      <c r="T532">
        <f>'C-MDP in China'!L533</f>
        <v>3485469.1389171425</v>
      </c>
      <c r="U532">
        <f>'C-MDP in China'!M533</f>
        <v>2439828.3972419994</v>
      </c>
      <c r="V532">
        <f>'C-MDP in China'!N533</f>
        <v>1157981.4018446184</v>
      </c>
      <c r="W532">
        <f>'C-MDP in China'!P533</f>
        <v>3597809.7990866178</v>
      </c>
      <c r="X532">
        <f>'C-MDP in China'!Q533</f>
        <v>2499137.1504996032</v>
      </c>
      <c r="Y532">
        <f>'C-MDP in China'!S533</f>
        <v>0.40989976969853925</v>
      </c>
      <c r="Z532">
        <f>'C-MDP in China'!T533</f>
        <v>57823933.014635392</v>
      </c>
      <c r="AA532">
        <f>'C-MDP in China'!U533</f>
        <v>4815099.9541888405</v>
      </c>
      <c r="AB532">
        <f>'C-MDP in China'!V533</f>
        <v>12.008874907016651</v>
      </c>
    </row>
    <row r="533" spans="1:28">
      <c r="A533" s="15">
        <v>43589</v>
      </c>
      <c r="B533">
        <v>50.033463750000003</v>
      </c>
      <c r="C533" s="153">
        <f t="shared" si="18"/>
        <v>30.520412887500001</v>
      </c>
      <c r="D533" s="123">
        <f>年份汇总!$D$7</f>
        <v>0.61</v>
      </c>
      <c r="E533" s="144">
        <f t="shared" si="19"/>
        <v>28.544091069375003</v>
      </c>
      <c r="F533" s="123">
        <f>VLOOKUP(D533,年份汇总!$D$4:$I$9,6,0)</f>
        <v>0.57050000000000001</v>
      </c>
      <c r="G533">
        <f>VLOOKUP(A533,[1]Sheet1!$A$1:$F$2193,6)</f>
        <v>0.218778260594027</v>
      </c>
      <c r="H533">
        <f>'C-MDP in China'!C534</f>
        <v>6677202.844138775</v>
      </c>
      <c r="I533">
        <f>'C-MDP in China'!D534</f>
        <v>50.033463750000003</v>
      </c>
      <c r="J533">
        <f>'C-MDP in China'!E534</f>
        <v>50033463.75</v>
      </c>
      <c r="K533">
        <v>1.45</v>
      </c>
      <c r="L533">
        <v>20</v>
      </c>
      <c r="M533">
        <f t="shared" si="20"/>
        <v>7.2499999999999995E-2</v>
      </c>
      <c r="N533">
        <f>'C-MDP in China'!F534</f>
        <v>2501673.1875</v>
      </c>
      <c r="O533">
        <f>'C-MDP in China'!G534</f>
        <v>87058226.924999997</v>
      </c>
      <c r="P533">
        <f>'C-MDP in China'!H534</f>
        <v>11056394.819474999</v>
      </c>
      <c r="Q533">
        <f>'C-MDP in China'!I534</f>
        <v>9542203.5154580362</v>
      </c>
      <c r="R533">
        <f>'C-MDP in China'!J534</f>
        <v>5223493.6154999994</v>
      </c>
      <c r="S533">
        <f>'C-MDP in China'!K534</f>
        <v>5223493.6154999994</v>
      </c>
      <c r="T533">
        <f>'C-MDP in China'!L534</f>
        <v>3731066.8682142855</v>
      </c>
      <c r="U533">
        <f>'C-MDP in China'!M534</f>
        <v>2611746.8077499997</v>
      </c>
      <c r="V533">
        <f>'C-MDP in China'!N534</f>
        <v>1239576.6165851273</v>
      </c>
      <c r="W533">
        <f>'C-MDP in China'!P534</f>
        <v>3851323.4243351268</v>
      </c>
      <c r="X533">
        <f>'C-MDP in China'!Q534</f>
        <v>2825879.4198036483</v>
      </c>
      <c r="Y533">
        <f>'C-MDP in China'!S534</f>
        <v>0.4232130557908983</v>
      </c>
      <c r="Z533">
        <f>'C-MDP in China'!T534</f>
        <v>61898399.343674995</v>
      </c>
      <c r="AA533">
        <f>'C-MDP in China'!U534</f>
        <v>5305032.6529739024</v>
      </c>
      <c r="AB533">
        <f>'C-MDP in China'!V534</f>
        <v>11.667863968561232</v>
      </c>
    </row>
    <row r="534" spans="1:28">
      <c r="A534" s="15">
        <v>43592</v>
      </c>
      <c r="B534">
        <v>48.827339209999998</v>
      </c>
      <c r="C534" s="153">
        <f t="shared" si="18"/>
        <v>29.784676918099997</v>
      </c>
      <c r="D534" s="123">
        <f>年份汇总!$D$7</f>
        <v>0.61</v>
      </c>
      <c r="E534" s="144">
        <f t="shared" si="19"/>
        <v>27.855997019305001</v>
      </c>
      <c r="F534" s="123">
        <f>VLOOKUP(D534,年份汇总!$D$4:$I$9,6,0)</f>
        <v>0.57050000000000001</v>
      </c>
      <c r="G534">
        <f>VLOOKUP(A534,[1]Sheet1!$A$1:$F$2193,6)</f>
        <v>0.218715604266876</v>
      </c>
      <c r="H534">
        <f>'C-MDP in China'!C535</f>
        <v>6514373.6100359149</v>
      </c>
      <c r="I534">
        <f>'C-MDP in China'!D535</f>
        <v>48.827339209999998</v>
      </c>
      <c r="J534">
        <f>'C-MDP in China'!E535</f>
        <v>48827339.210000001</v>
      </c>
      <c r="K534">
        <v>1.45</v>
      </c>
      <c r="L534">
        <v>20</v>
      </c>
      <c r="M534">
        <f t="shared" si="20"/>
        <v>7.2499999999999995E-2</v>
      </c>
      <c r="N534">
        <f>'C-MDP in China'!F535</f>
        <v>2441366.9605</v>
      </c>
      <c r="O534">
        <f>'C-MDP in China'!G535</f>
        <v>84959570.225400001</v>
      </c>
      <c r="P534">
        <f>'C-MDP in China'!H535</f>
        <v>10789865.4186258</v>
      </c>
      <c r="Q534">
        <f>'C-MDP in China'!I535</f>
        <v>9312175.7507768795</v>
      </c>
      <c r="R534">
        <f>'C-MDP in China'!J535</f>
        <v>5097574.2135239998</v>
      </c>
      <c r="S534">
        <f>'C-MDP in China'!K535</f>
        <v>5097574.2135239998</v>
      </c>
      <c r="T534">
        <f>'C-MDP in China'!L535</f>
        <v>3641124.4382314286</v>
      </c>
      <c r="U534">
        <f>'C-MDP in China'!M535</f>
        <v>2548787.1067619999</v>
      </c>
      <c r="V534">
        <f>'C-MDP in China'!N535</f>
        <v>1209694.9401146772</v>
      </c>
      <c r="W534">
        <f>'C-MDP in China'!P535</f>
        <v>3758482.0468766773</v>
      </c>
      <c r="X534">
        <f>'C-MDP in China'!Q535</f>
        <v>2755891.5631592376</v>
      </c>
      <c r="Y534">
        <f>'C-MDP in China'!S535</f>
        <v>0.42304782134594887</v>
      </c>
      <c r="Z534">
        <f>'C-MDP in China'!T535</f>
        <v>60406254.430259399</v>
      </c>
      <c r="AA534">
        <f>'C-MDP in China'!U535</f>
        <v>5175281.4433885915</v>
      </c>
      <c r="AB534">
        <f>'C-MDP in China'!V535</f>
        <v>11.672071382210184</v>
      </c>
    </row>
    <row r="535" spans="1:28">
      <c r="A535" s="15">
        <v>43595</v>
      </c>
      <c r="B535">
        <v>47.90838497</v>
      </c>
      <c r="C535" s="153">
        <f t="shared" si="18"/>
        <v>29.2241148317</v>
      </c>
      <c r="D535" s="123">
        <f>年份汇总!$D$7</f>
        <v>0.61</v>
      </c>
      <c r="E535" s="144">
        <f t="shared" si="19"/>
        <v>27.331733625384999</v>
      </c>
      <c r="F535" s="123">
        <f>VLOOKUP(D535,年份汇总!$D$4:$I$9,6,0)</f>
        <v>0.57050000000000001</v>
      </c>
      <c r="G535">
        <f>VLOOKUP(A535,[1]Sheet1!$A$1:$F$2193,6)</f>
        <v>0.23932653439879301</v>
      </c>
      <c r="H535">
        <f>'C-MDP in China'!C536</f>
        <v>6994106.1235431274</v>
      </c>
      <c r="I535">
        <f>'C-MDP in China'!D536</f>
        <v>47.90838497</v>
      </c>
      <c r="J535">
        <f>'C-MDP in China'!E536</f>
        <v>47908384.969999999</v>
      </c>
      <c r="K535">
        <v>1.45</v>
      </c>
      <c r="L535">
        <v>20</v>
      </c>
      <c r="M535">
        <f t="shared" si="20"/>
        <v>7.2499999999999995E-2</v>
      </c>
      <c r="N535">
        <f>'C-MDP in China'!F536</f>
        <v>2395419.2484999998</v>
      </c>
      <c r="O535">
        <f>'C-MDP in China'!G536</f>
        <v>83360589.847799987</v>
      </c>
      <c r="P535">
        <f>'C-MDP in China'!H536</f>
        <v>10586794.910670599</v>
      </c>
      <c r="Q535">
        <f>'C-MDP in China'!I536</f>
        <v>9136916.0801035054</v>
      </c>
      <c r="R535">
        <f>'C-MDP in China'!J536</f>
        <v>5001635.3908679988</v>
      </c>
      <c r="S535">
        <f>'C-MDP in China'!K536</f>
        <v>5001635.3908679988</v>
      </c>
      <c r="T535">
        <f>'C-MDP in China'!L536</f>
        <v>3572596.7077628565</v>
      </c>
      <c r="U535">
        <f>'C-MDP in China'!M536</f>
        <v>2500817.6954339994</v>
      </c>
      <c r="V535">
        <f>'C-MDP in China'!N536</f>
        <v>1186927.8937772992</v>
      </c>
      <c r="W535">
        <f>'C-MDP in China'!P536</f>
        <v>3687745.5892112986</v>
      </c>
      <c r="X535">
        <f>'C-MDP in China'!Q536</f>
        <v>3306360.5343318288</v>
      </c>
      <c r="Y535">
        <f>'C-MDP in China'!S536</f>
        <v>0.47273525393075788</v>
      </c>
      <c r="Z535">
        <f>'C-MDP in China'!T536</f>
        <v>59269379.381785788</v>
      </c>
      <c r="AA535">
        <f>'C-MDP in China'!U536</f>
        <v>5680216.3218864277</v>
      </c>
      <c r="AB535">
        <f>'C-MDP in China'!V536</f>
        <v>10.434352500522751</v>
      </c>
    </row>
    <row r="536" spans="1:28">
      <c r="A536" s="15">
        <v>43598</v>
      </c>
      <c r="B536">
        <v>45.881810270000003</v>
      </c>
      <c r="C536" s="153">
        <f t="shared" si="18"/>
        <v>27.987904264700003</v>
      </c>
      <c r="D536" s="123">
        <f>年份汇总!$D$7</f>
        <v>0.61</v>
      </c>
      <c r="E536" s="144">
        <f t="shared" si="19"/>
        <v>26.175572759035003</v>
      </c>
      <c r="F536" s="123">
        <f>VLOOKUP(D536,年份汇总!$D$4:$I$9,6,0)</f>
        <v>0.57050000000000001</v>
      </c>
      <c r="G536">
        <f>VLOOKUP(A536,[1]Sheet1!$A$1:$F$2193,6)</f>
        <v>0.293206098309855</v>
      </c>
      <c r="H536">
        <f>'C-MDP in China'!C537</f>
        <v>8206224.2093224395</v>
      </c>
      <c r="I536">
        <f>'C-MDP in China'!D537</f>
        <v>45.881810270000003</v>
      </c>
      <c r="J536">
        <f>'C-MDP in China'!E537</f>
        <v>45881810.270000003</v>
      </c>
      <c r="K536">
        <v>1.45</v>
      </c>
      <c r="L536">
        <v>20</v>
      </c>
      <c r="M536">
        <f t="shared" si="20"/>
        <v>7.2499999999999995E-2</v>
      </c>
      <c r="N536">
        <f>'C-MDP in China'!F537</f>
        <v>2294090.5135000004</v>
      </c>
      <c r="O536">
        <f>'C-MDP in China'!G537</f>
        <v>79834349.869800001</v>
      </c>
      <c r="P536">
        <f>'C-MDP in China'!H537</f>
        <v>10138962.4334646</v>
      </c>
      <c r="Q536">
        <f>'C-MDP in China'!I537</f>
        <v>8750414.991086293</v>
      </c>
      <c r="R536">
        <f>'C-MDP in China'!J537</f>
        <v>4790060.9921880001</v>
      </c>
      <c r="S536">
        <f>'C-MDP in China'!K537</f>
        <v>4790060.9921880001</v>
      </c>
      <c r="T536">
        <f>'C-MDP in China'!L537</f>
        <v>3421472.1372771431</v>
      </c>
      <c r="U536">
        <f>'C-MDP in China'!M537</f>
        <v>2395030.4960940001</v>
      </c>
      <c r="V536">
        <f>'C-MDP in China'!N537</f>
        <v>1136719.6047322899</v>
      </c>
      <c r="W536">
        <f>'C-MDP in China'!P537</f>
        <v>3531750.10082629</v>
      </c>
      <c r="X536">
        <f>'C-MDP in China'!Q537</f>
        <v>4674474.10849615</v>
      </c>
      <c r="Y536">
        <f>'C-MDP in China'!S537</f>
        <v>0.5696254439631141</v>
      </c>
      <c r="Z536">
        <f>'C-MDP in China'!T537</f>
        <v>56762222.757427797</v>
      </c>
      <c r="AA536">
        <f>'C-MDP in China'!U537</f>
        <v>6947913.3179607298</v>
      </c>
      <c r="AB536">
        <f>'C-MDP in China'!V537</f>
        <v>8.1696791770119521</v>
      </c>
    </row>
    <row r="537" spans="1:28">
      <c r="A537" s="15">
        <v>43601</v>
      </c>
      <c r="B537">
        <v>49.213476989999997</v>
      </c>
      <c r="C537" s="153">
        <f t="shared" si="18"/>
        <v>30.020220963899998</v>
      </c>
      <c r="D537" s="123">
        <f>年份汇总!$D$7</f>
        <v>0.61</v>
      </c>
      <c r="E537" s="144">
        <f t="shared" si="19"/>
        <v>28.076288622794998</v>
      </c>
      <c r="F537" s="123">
        <f>VLOOKUP(D537,年份汇总!$D$4:$I$9,6,0)</f>
        <v>0.57050000000000001</v>
      </c>
      <c r="G537">
        <f>VLOOKUP(A537,[1]Sheet1!$A$1:$F$2193,6)</f>
        <v>0.295832036236373</v>
      </c>
      <c r="H537">
        <f>'C-MDP in China'!C538</f>
        <v>8880943.0960163884</v>
      </c>
      <c r="I537">
        <f>'C-MDP in China'!D538</f>
        <v>49.213476989999997</v>
      </c>
      <c r="J537">
        <f>'C-MDP in China'!E538</f>
        <v>49213476.989999995</v>
      </c>
      <c r="K537">
        <v>1.45</v>
      </c>
      <c r="L537">
        <v>20</v>
      </c>
      <c r="M537">
        <f t="shared" si="20"/>
        <v>7.2499999999999995E-2</v>
      </c>
      <c r="N537">
        <f>'C-MDP in China'!F538</f>
        <v>2460673.8494999995</v>
      </c>
      <c r="O537">
        <f>'C-MDP in China'!G538</f>
        <v>85631449.962599993</v>
      </c>
      <c r="P537">
        <f>'C-MDP in China'!H538</f>
        <v>10875194.145250199</v>
      </c>
      <c r="Q537">
        <f>'C-MDP in China'!I538</f>
        <v>9385818.5691149775</v>
      </c>
      <c r="R537">
        <f>'C-MDP in China'!J538</f>
        <v>5137886.9977559997</v>
      </c>
      <c r="S537">
        <f>'C-MDP in China'!K538</f>
        <v>5137886.9977559997</v>
      </c>
      <c r="T537">
        <f>'C-MDP in China'!L538</f>
        <v>3669919.2841114281</v>
      </c>
      <c r="U537">
        <f>'C-MDP in China'!M538</f>
        <v>2568943.4988779998</v>
      </c>
      <c r="V537">
        <f>'C-MDP in China'!N538</f>
        <v>1219261.4847228962</v>
      </c>
      <c r="W537">
        <f>'C-MDP in China'!P538</f>
        <v>3788204.9836008959</v>
      </c>
      <c r="X537">
        <f>'C-MDP in China'!Q538</f>
        <v>5092738.1124154925</v>
      </c>
      <c r="Y537">
        <f>'C-MDP in China'!S538</f>
        <v>0.57344564167964063</v>
      </c>
      <c r="Z537">
        <f>'C-MDP in China'!T538</f>
        <v>60883960.92340859</v>
      </c>
      <c r="AA537">
        <f>'C-MDP in China'!U538</f>
        <v>7531261.0818612855</v>
      </c>
      <c r="AB537">
        <f>'C-MDP in China'!V538</f>
        <v>8.0841654885720207</v>
      </c>
    </row>
    <row r="538" spans="1:28">
      <c r="A538" s="15">
        <v>43604</v>
      </c>
      <c r="B538">
        <v>50.117786520000003</v>
      </c>
      <c r="C538" s="153">
        <f t="shared" si="18"/>
        <v>30.571849777200001</v>
      </c>
      <c r="D538" s="123">
        <f>年份汇总!$D$7</f>
        <v>0.61</v>
      </c>
      <c r="E538" s="144">
        <f t="shared" si="19"/>
        <v>28.592197209660004</v>
      </c>
      <c r="F538" s="123">
        <f>VLOOKUP(D538,年份汇总!$D$4:$I$9,6,0)</f>
        <v>0.57050000000000001</v>
      </c>
      <c r="G538">
        <f>VLOOKUP(A538,[1]Sheet1!$A$1:$F$2193,6)</f>
        <v>0.30745417571904998</v>
      </c>
      <c r="H538">
        <f>'C-MDP in China'!C539</f>
        <v>9399442.8734556474</v>
      </c>
      <c r="I538">
        <f>'C-MDP in China'!D539</f>
        <v>50.117786520000003</v>
      </c>
      <c r="J538">
        <f>'C-MDP in China'!E539</f>
        <v>50117786.520000003</v>
      </c>
      <c r="K538">
        <v>1.45</v>
      </c>
      <c r="L538">
        <v>20</v>
      </c>
      <c r="M538">
        <f t="shared" si="20"/>
        <v>7.2499999999999995E-2</v>
      </c>
      <c r="N538">
        <f>'C-MDP in China'!F539</f>
        <v>2505889.3260000004</v>
      </c>
      <c r="O538">
        <f>'C-MDP in China'!G539</f>
        <v>87204948.544800013</v>
      </c>
      <c r="P538">
        <f>'C-MDP in China'!H539</f>
        <v>11075028.465189602</v>
      </c>
      <c r="Q538">
        <f>'C-MDP in China'!I539</f>
        <v>9558285.2529996876</v>
      </c>
      <c r="R538">
        <f>'C-MDP in China'!J539</f>
        <v>5232296.9126880011</v>
      </c>
      <c r="S538">
        <f>'C-MDP in China'!K539</f>
        <v>5232296.9126880011</v>
      </c>
      <c r="T538">
        <f>'C-MDP in China'!L539</f>
        <v>3737354.9376342865</v>
      </c>
      <c r="U538">
        <f>'C-MDP in China'!M539</f>
        <v>2616148.4563440005</v>
      </c>
      <c r="V538">
        <f>'C-MDP in China'!N539</f>
        <v>1241665.7090864971</v>
      </c>
      <c r="W538">
        <f>'C-MDP in China'!P539</f>
        <v>3857814.1654304974</v>
      </c>
      <c r="X538">
        <f>'C-MDP in China'!Q539</f>
        <v>5541628.70802515</v>
      </c>
      <c r="Y538">
        <f>'C-MDP in China'!S539</f>
        <v>0.5895699120290312</v>
      </c>
      <c r="Z538">
        <f>'C-MDP in China'!T539</f>
        <v>62002718.415352806</v>
      </c>
      <c r="AA538">
        <f>'C-MDP in China'!U539</f>
        <v>8024960.1261981446</v>
      </c>
      <c r="AB538">
        <f>'C-MDP in China'!V539</f>
        <v>7.7262338304884297</v>
      </c>
    </row>
    <row r="539" spans="1:28">
      <c r="A539" s="15">
        <v>43607</v>
      </c>
      <c r="B539">
        <v>51.172297309999998</v>
      </c>
      <c r="C539" s="153">
        <f t="shared" si="18"/>
        <v>31.215101359099997</v>
      </c>
      <c r="D539" s="123">
        <f>年份汇总!$D$7</f>
        <v>0.61</v>
      </c>
      <c r="E539" s="144">
        <f t="shared" si="19"/>
        <v>29.193795615355</v>
      </c>
      <c r="F539" s="123">
        <f>VLOOKUP(D539,年份汇总!$D$4:$I$9,6,0)</f>
        <v>0.57050000000000001</v>
      </c>
      <c r="G539">
        <f>VLOOKUP(A539,[1]Sheet1!$A$1:$F$2193,6)</f>
        <v>0.28804084947279102</v>
      </c>
      <c r="H539">
        <f>'C-MDP in China'!C540</f>
        <v>8991224.311854437</v>
      </c>
      <c r="I539">
        <f>'C-MDP in China'!D540</f>
        <v>51.172297309999998</v>
      </c>
      <c r="J539">
        <f>'C-MDP in China'!E540</f>
        <v>51172297.309999995</v>
      </c>
      <c r="K539">
        <v>1.45</v>
      </c>
      <c r="L539">
        <v>20</v>
      </c>
      <c r="M539">
        <f t="shared" si="20"/>
        <v>7.2499999999999995E-2</v>
      </c>
      <c r="N539">
        <f>'C-MDP in China'!F540</f>
        <v>2558614.8654999998</v>
      </c>
      <c r="O539">
        <f>'C-MDP in China'!G540</f>
        <v>89039797.319399998</v>
      </c>
      <c r="P539">
        <f>'C-MDP in China'!H540</f>
        <v>11308054.2595638</v>
      </c>
      <c r="Q539">
        <f>'C-MDP in China'!I540</f>
        <v>9759397.7847585212</v>
      </c>
      <c r="R539">
        <f>'C-MDP in China'!J540</f>
        <v>5342387.839164</v>
      </c>
      <c r="S539">
        <f>'C-MDP in China'!K540</f>
        <v>5342387.839164</v>
      </c>
      <c r="T539">
        <f>'C-MDP in China'!L540</f>
        <v>3815991.3136885716</v>
      </c>
      <c r="U539">
        <f>'C-MDP in China'!M540</f>
        <v>2671193.919582</v>
      </c>
      <c r="V539">
        <f>'C-MDP in China'!N540</f>
        <v>1267791.1623181994</v>
      </c>
      <c r="W539">
        <f>'C-MDP in China'!P540</f>
        <v>3938985.0819001994</v>
      </c>
      <c r="X539">
        <f>'C-MDP in China'!Q540</f>
        <v>5052239.2299542371</v>
      </c>
      <c r="Y539">
        <f>'C-MDP in China'!S540</f>
        <v>0.56190781752526586</v>
      </c>
      <c r="Z539">
        <f>'C-MDP in China'!T540</f>
        <v>63307295.894093394</v>
      </c>
      <c r="AA539">
        <f>'C-MDP in China'!U540</f>
        <v>7587821.5545906369</v>
      </c>
      <c r="AB539">
        <f>'C-MDP in China'!V540</f>
        <v>8.3432768468036045</v>
      </c>
    </row>
    <row r="540" spans="1:28">
      <c r="A540" s="15">
        <v>43610</v>
      </c>
      <c r="B540">
        <v>52.65610968</v>
      </c>
      <c r="C540" s="153">
        <f t="shared" si="18"/>
        <v>32.120226904799999</v>
      </c>
      <c r="D540" s="123">
        <f>年份汇总!$D$7</f>
        <v>0.61</v>
      </c>
      <c r="E540" s="144">
        <f t="shared" si="19"/>
        <v>30.040310572439999</v>
      </c>
      <c r="F540" s="123">
        <f>VLOOKUP(D540,年份汇总!$D$4:$I$9,6,0)</f>
        <v>0.57050000000000001</v>
      </c>
      <c r="G540">
        <f>VLOOKUP(A540,[1]Sheet1!$A$1:$F$2193,6)</f>
        <v>0.30201032829305302</v>
      </c>
      <c r="H540">
        <f>'C-MDP in China'!C541</f>
        <v>9700640.2723660022</v>
      </c>
      <c r="I540">
        <f>'C-MDP in China'!D541</f>
        <v>52.65610968</v>
      </c>
      <c r="J540">
        <f>'C-MDP in China'!E541</f>
        <v>52656109.68</v>
      </c>
      <c r="K540">
        <v>1.45</v>
      </c>
      <c r="L540">
        <v>20</v>
      </c>
      <c r="M540">
        <f t="shared" si="20"/>
        <v>7.2499999999999995E-2</v>
      </c>
      <c r="N540">
        <f>'C-MDP in China'!F541</f>
        <v>2632805.4840000002</v>
      </c>
      <c r="O540">
        <f>'C-MDP in China'!G541</f>
        <v>91621630.843199998</v>
      </c>
      <c r="P540">
        <f>'C-MDP in China'!H541</f>
        <v>11635947.117086399</v>
      </c>
      <c r="Q540">
        <f>'C-MDP in China'!I541</f>
        <v>10042385.180635029</v>
      </c>
      <c r="R540">
        <f>'C-MDP in China'!J541</f>
        <v>5497297.8505919995</v>
      </c>
      <c r="S540">
        <f>'C-MDP in China'!K541</f>
        <v>5497297.8505919995</v>
      </c>
      <c r="T540">
        <f>'C-MDP in China'!L541</f>
        <v>3926641.3218514286</v>
      </c>
      <c r="U540">
        <f>'C-MDP in China'!M541</f>
        <v>2748648.9252959997</v>
      </c>
      <c r="V540">
        <f>'C-MDP in China'!N541</f>
        <v>1304552.5411913896</v>
      </c>
      <c r="W540">
        <f>'C-MDP in China'!P541</f>
        <v>4053201.4664873891</v>
      </c>
      <c r="X540">
        <f>'C-MDP in China'!Q541</f>
        <v>5647438.8058786131</v>
      </c>
      <c r="Y540">
        <f>'C-MDP in China'!S541</f>
        <v>0.5821717584937508</v>
      </c>
      <c r="Z540">
        <f>'C-MDP in China'!T541</f>
        <v>65142979.529515192</v>
      </c>
      <c r="AA540">
        <f>'C-MDP in China'!U541</f>
        <v>8256543.8882613927</v>
      </c>
      <c r="AB540">
        <f>'C-MDP in China'!V541</f>
        <v>7.8898605047241581</v>
      </c>
    </row>
    <row r="541" spans="1:28">
      <c r="A541" s="15">
        <v>43613</v>
      </c>
      <c r="B541">
        <v>52.231162980000001</v>
      </c>
      <c r="C541" s="153">
        <f t="shared" si="18"/>
        <v>31.861009417799998</v>
      </c>
      <c r="D541" s="123">
        <f>年份汇总!$D$7</f>
        <v>0.61</v>
      </c>
      <c r="E541" s="144">
        <f t="shared" si="19"/>
        <v>29.797878480090002</v>
      </c>
      <c r="F541" s="123">
        <f>VLOOKUP(D541,年份汇总!$D$4:$I$9,6,0)</f>
        <v>0.57050000000000001</v>
      </c>
      <c r="G541">
        <f>VLOOKUP(A541,[1]Sheet1!$A$1:$F$2193,6)</f>
        <v>0.327041900108822</v>
      </c>
      <c r="H541">
        <f>'C-MDP in China'!C542</f>
        <v>10419885.059382385</v>
      </c>
      <c r="I541">
        <f>'C-MDP in China'!D542</f>
        <v>52.231162980000001</v>
      </c>
      <c r="J541">
        <f>'C-MDP in China'!E542</f>
        <v>52231162.980000004</v>
      </c>
      <c r="K541">
        <v>1.45</v>
      </c>
      <c r="L541">
        <v>20</v>
      </c>
      <c r="M541">
        <f t="shared" si="20"/>
        <v>7.2499999999999995E-2</v>
      </c>
      <c r="N541">
        <f>'C-MDP in China'!F542</f>
        <v>2611558.1490000002</v>
      </c>
      <c r="O541">
        <f>'C-MDP in China'!G542</f>
        <v>90882223.585199997</v>
      </c>
      <c r="P541">
        <f>'C-MDP in China'!H542</f>
        <v>11542042.395320401</v>
      </c>
      <c r="Q541">
        <f>'C-MDP in China'!I542</f>
        <v>9961340.8636778146</v>
      </c>
      <c r="R541">
        <f>'C-MDP in China'!J542</f>
        <v>5452933.415112</v>
      </c>
      <c r="S541">
        <f>'C-MDP in China'!K542</f>
        <v>5452933.415112</v>
      </c>
      <c r="T541">
        <f>'C-MDP in China'!L542</f>
        <v>3894952.4393657143</v>
      </c>
      <c r="U541">
        <f>'C-MDP in China'!M542</f>
        <v>2726466.707556</v>
      </c>
      <c r="V541">
        <f>'C-MDP in China'!N542</f>
        <v>1294024.5074888454</v>
      </c>
      <c r="W541">
        <f>'C-MDP in China'!P542</f>
        <v>4020491.2150448454</v>
      </c>
      <c r="X541">
        <f>'C-MDP in China'!Q542</f>
        <v>6399393.8443375397</v>
      </c>
      <c r="Y541">
        <f>'C-MDP in China'!S542</f>
        <v>0.61415205713572907</v>
      </c>
      <c r="Z541">
        <f>'C-MDP in China'!T542</f>
        <v>64617260.969077192</v>
      </c>
      <c r="AA541">
        <f>'C-MDP in China'!U542</f>
        <v>8987442.8593152296</v>
      </c>
      <c r="AB541">
        <f>'C-MDP in China'!V542</f>
        <v>7.1897270425595234</v>
      </c>
    </row>
    <row r="542" spans="1:28">
      <c r="A542" s="15">
        <v>43616</v>
      </c>
      <c r="B542">
        <v>53.373868459999997</v>
      </c>
      <c r="C542" s="153">
        <f t="shared" si="18"/>
        <v>32.558059760599996</v>
      </c>
      <c r="D542" s="123">
        <f>年份汇总!$D$7</f>
        <v>0.61</v>
      </c>
      <c r="E542" s="144">
        <f t="shared" si="19"/>
        <v>30.449791956429998</v>
      </c>
      <c r="F542" s="123">
        <f>VLOOKUP(D542,年份汇总!$D$4:$I$9,6,0)</f>
        <v>0.57050000000000001</v>
      </c>
      <c r="G542">
        <f>VLOOKUP(A542,[1]Sheet1!$A$1:$F$2193,6)</f>
        <v>0.28903634660844502</v>
      </c>
      <c r="H542">
        <f>'C-MDP in China'!C543</f>
        <v>9410462.6458632462</v>
      </c>
      <c r="I542">
        <f>'C-MDP in China'!D543</f>
        <v>53.373868459999997</v>
      </c>
      <c r="J542">
        <f>'C-MDP in China'!E543</f>
        <v>53373868.459999993</v>
      </c>
      <c r="K542">
        <v>1.45</v>
      </c>
      <c r="L542">
        <v>20</v>
      </c>
      <c r="M542">
        <f t="shared" si="20"/>
        <v>7.2499999999999995E-2</v>
      </c>
      <c r="N542">
        <f>'C-MDP in China'!F543</f>
        <v>2668693.4229999995</v>
      </c>
      <c r="O542">
        <f>'C-MDP in China'!G543</f>
        <v>92870531.120399982</v>
      </c>
      <c r="P542">
        <f>'C-MDP in China'!H543</f>
        <v>11794557.452290798</v>
      </c>
      <c r="Q542">
        <f>'C-MDP in China'!I543</f>
        <v>10179273.571732413</v>
      </c>
      <c r="R542">
        <f>'C-MDP in China'!J543</f>
        <v>5572231.8672239985</v>
      </c>
      <c r="S542">
        <f>'C-MDP in China'!K543</f>
        <v>5572231.8672239985</v>
      </c>
      <c r="T542">
        <f>'C-MDP in China'!L543</f>
        <v>3980165.6194457137</v>
      </c>
      <c r="U542">
        <f>'C-MDP in China'!M543</f>
        <v>2786115.9336119993</v>
      </c>
      <c r="V542">
        <f>'C-MDP in China'!N543</f>
        <v>1322334.9798504889</v>
      </c>
      <c r="W542">
        <f>'C-MDP in China'!P543</f>
        <v>4108450.913462488</v>
      </c>
      <c r="X542">
        <f>'C-MDP in China'!Q543</f>
        <v>5302011.7324007582</v>
      </c>
      <c r="Y542">
        <f>'C-MDP in China'!S543</f>
        <v>0.56341669181710996</v>
      </c>
      <c r="Z542">
        <f>'C-MDP in China'!T543</f>
        <v>66030947.626604386</v>
      </c>
      <c r="AA542">
        <f>'C-MDP in China'!U543</f>
        <v>7946681.6921017356</v>
      </c>
      <c r="AB542">
        <f>'C-MDP in China'!V543</f>
        <v>8.3092478326183645</v>
      </c>
    </row>
    <row r="543" spans="1:28">
      <c r="A543" s="15">
        <v>43619</v>
      </c>
      <c r="B543">
        <v>53.764035530000001</v>
      </c>
      <c r="C543" s="153">
        <f t="shared" si="18"/>
        <v>32.796061673300002</v>
      </c>
      <c r="D543" s="123">
        <f>年份汇总!$D$7</f>
        <v>0.61</v>
      </c>
      <c r="E543" s="144">
        <f t="shared" si="19"/>
        <v>30.672382269865</v>
      </c>
      <c r="F543" s="123">
        <f>VLOOKUP(D543,年份汇总!$D$4:$I$9,6,0)</f>
        <v>0.57050000000000001</v>
      </c>
      <c r="G543">
        <f>VLOOKUP(A543,[1]Sheet1!$A$1:$F$2193,6)</f>
        <v>0.27671543284684402</v>
      </c>
      <c r="H543">
        <f>'C-MDP in China'!C544</f>
        <v>9075176.4015990011</v>
      </c>
      <c r="I543">
        <f>'C-MDP in China'!D544</f>
        <v>53.764035530000001</v>
      </c>
      <c r="J543">
        <f>'C-MDP in China'!E544</f>
        <v>53764035.530000001</v>
      </c>
      <c r="K543">
        <v>1.45</v>
      </c>
      <c r="L543">
        <v>20</v>
      </c>
      <c r="M543">
        <f t="shared" si="20"/>
        <v>7.2499999999999995E-2</v>
      </c>
      <c r="N543">
        <f>'C-MDP in China'!F544</f>
        <v>2688201.7765000002</v>
      </c>
      <c r="O543">
        <f>'C-MDP in China'!G544</f>
        <v>93549421.8222</v>
      </c>
      <c r="P543">
        <f>'C-MDP in China'!H544</f>
        <v>11880776.571419401</v>
      </c>
      <c r="Q543">
        <f>'C-MDP in China'!I544</f>
        <v>10253684.841868993</v>
      </c>
      <c r="R543">
        <f>'C-MDP in China'!J544</f>
        <v>5612965.3093320001</v>
      </c>
      <c r="S543">
        <f>'C-MDP in China'!K544</f>
        <v>5612965.3093320001</v>
      </c>
      <c r="T543">
        <f>'C-MDP in China'!L544</f>
        <v>4009260.9352371427</v>
      </c>
      <c r="U543">
        <f>'C-MDP in China'!M544</f>
        <v>2806482.654666</v>
      </c>
      <c r="V543">
        <f>'C-MDP in China'!N544</f>
        <v>1332001.3499213308</v>
      </c>
      <c r="W543">
        <f>'C-MDP in China'!P544</f>
        <v>4138484.0045873309</v>
      </c>
      <c r="X543">
        <f>'C-MDP in China'!Q544</f>
        <v>4936692.3970116703</v>
      </c>
      <c r="Y543">
        <f>'C-MDP in China'!S544</f>
        <v>0.54397756898057092</v>
      </c>
      <c r="Z543">
        <f>'C-MDP in China'!T544</f>
        <v>66513638.915584199</v>
      </c>
      <c r="AA543">
        <f>'C-MDP in China'!U544</f>
        <v>7600695.0968543319</v>
      </c>
      <c r="AB543">
        <f>'C-MDP in China'!V544</f>
        <v>8.7509942272400743</v>
      </c>
    </row>
    <row r="544" spans="1:28">
      <c r="A544" s="15">
        <v>43622</v>
      </c>
      <c r="B544">
        <v>51.549891840000001</v>
      </c>
      <c r="C544" s="153">
        <f t="shared" si="18"/>
        <v>31.445434022400001</v>
      </c>
      <c r="D544" s="123">
        <f>年份汇总!$D$7</f>
        <v>0.61</v>
      </c>
      <c r="E544" s="144">
        <f t="shared" si="19"/>
        <v>29.409213294720001</v>
      </c>
      <c r="F544" s="123">
        <f>VLOOKUP(D544,年份汇总!$D$4:$I$9,6,0)</f>
        <v>0.57050000000000001</v>
      </c>
      <c r="G544">
        <f>VLOOKUP(A544,[1]Sheet1!$A$1:$F$2193,6)</f>
        <v>0.26367112763405298</v>
      </c>
      <c r="H544">
        <f>'C-MDP in China'!C545</f>
        <v>8291253.0476284232</v>
      </c>
      <c r="I544">
        <f>'C-MDP in China'!D545</f>
        <v>51.549891840000001</v>
      </c>
      <c r="J544">
        <f>'C-MDP in China'!E545</f>
        <v>51549891.840000004</v>
      </c>
      <c r="K544">
        <v>1.45</v>
      </c>
      <c r="L544">
        <v>20</v>
      </c>
      <c r="M544">
        <f t="shared" si="20"/>
        <v>7.2499999999999995E-2</v>
      </c>
      <c r="N544">
        <f>'C-MDP in China'!F545</f>
        <v>2577494.5920000002</v>
      </c>
      <c r="O544">
        <f>'C-MDP in China'!G545</f>
        <v>89696811.801600009</v>
      </c>
      <c r="P544">
        <f>'C-MDP in China'!H545</f>
        <v>11391495.098803202</v>
      </c>
      <c r="Q544">
        <f>'C-MDP in China'!I545</f>
        <v>9831411.2649682295</v>
      </c>
      <c r="R544">
        <f>'C-MDP in China'!J545</f>
        <v>5381808.7080960004</v>
      </c>
      <c r="S544">
        <f>'C-MDP in China'!K545</f>
        <v>5381808.7080960004</v>
      </c>
      <c r="T544">
        <f>'C-MDP in China'!L545</f>
        <v>3844149.0772114289</v>
      </c>
      <c r="U544">
        <f>'C-MDP in China'!M545</f>
        <v>2690904.3540480002</v>
      </c>
      <c r="V544">
        <f>'C-MDP in China'!N545</f>
        <v>1277146.048325636</v>
      </c>
      <c r="W544">
        <f>'C-MDP in China'!P545</f>
        <v>3968050.4023736361</v>
      </c>
      <c r="X544">
        <f>'C-MDP in China'!Q545</f>
        <v>4323202.6452547871</v>
      </c>
      <c r="Y544">
        <f>'C-MDP in China'!S545</f>
        <v>0.52141728402456222</v>
      </c>
      <c r="Z544">
        <f>'C-MDP in China'!T545</f>
        <v>63774433.190937601</v>
      </c>
      <c r="AA544">
        <f>'C-MDP in China'!U545</f>
        <v>6877494.741906058</v>
      </c>
      <c r="AB544">
        <f>'C-MDP in China'!V545</f>
        <v>9.2729163138935213</v>
      </c>
    </row>
    <row r="545" spans="1:28">
      <c r="A545" s="15">
        <v>43625</v>
      </c>
      <c r="B545">
        <v>54.563917449999998</v>
      </c>
      <c r="C545" s="153">
        <f t="shared" si="18"/>
        <v>33.283989644499997</v>
      </c>
      <c r="D545" s="123">
        <f>年份汇总!$D$7</f>
        <v>0.61</v>
      </c>
      <c r="E545" s="144">
        <f t="shared" si="19"/>
        <v>31.128714905224999</v>
      </c>
      <c r="F545" s="123">
        <f>VLOOKUP(D545,年份汇总!$D$4:$I$9,6,0)</f>
        <v>0.57050000000000001</v>
      </c>
      <c r="G545">
        <f>VLOOKUP(A545,[1]Sheet1!$A$1:$F$2193,6)</f>
        <v>0.25915616719732398</v>
      </c>
      <c r="H545">
        <f>'C-MDP in China'!C546</f>
        <v>8625751.185304042</v>
      </c>
      <c r="I545">
        <f>'C-MDP in China'!D546</f>
        <v>54.563917449999998</v>
      </c>
      <c r="J545">
        <f>'C-MDP in China'!E546</f>
        <v>54563917.449999996</v>
      </c>
      <c r="K545">
        <v>1.45</v>
      </c>
      <c r="L545">
        <v>20</v>
      </c>
      <c r="M545">
        <f t="shared" si="20"/>
        <v>7.2499999999999995E-2</v>
      </c>
      <c r="N545">
        <f>'C-MDP in China'!F546</f>
        <v>2728195.8724999996</v>
      </c>
      <c r="O545">
        <f>'C-MDP in China'!G546</f>
        <v>94941216.362999991</v>
      </c>
      <c r="P545">
        <f>'C-MDP in China'!H546</f>
        <v>12057534.478100998</v>
      </c>
      <c r="Q545">
        <f>'C-MDP in China'!I546</f>
        <v>10406235.464930249</v>
      </c>
      <c r="R545">
        <f>'C-MDP in China'!J546</f>
        <v>5696472.9817799991</v>
      </c>
      <c r="S545">
        <f>'C-MDP in China'!K546</f>
        <v>5696472.9817799991</v>
      </c>
      <c r="T545">
        <f>'C-MDP in China'!L546</f>
        <v>4068909.2726999996</v>
      </c>
      <c r="U545">
        <f>'C-MDP in China'!M546</f>
        <v>2848236.4908899995</v>
      </c>
      <c r="V545">
        <f>'C-MDP in China'!N546</f>
        <v>1351818.3853561643</v>
      </c>
      <c r="W545">
        <f>'C-MDP in China'!P546</f>
        <v>4200054.8762461636</v>
      </c>
      <c r="X545">
        <f>'C-MDP in China'!Q546</f>
        <v>4425696.3090578783</v>
      </c>
      <c r="Y545">
        <f>'C-MDP in China'!S546</f>
        <v>0.5130795236243394</v>
      </c>
      <c r="Z545">
        <f>'C-MDP in China'!T546</f>
        <v>67503204.83409299</v>
      </c>
      <c r="AA545">
        <f>'C-MDP in China'!U546</f>
        <v>7129333.0797702074</v>
      </c>
      <c r="AB545">
        <f>'C-MDP in China'!V546</f>
        <v>9.4683758044123749</v>
      </c>
    </row>
    <row r="546" spans="1:28">
      <c r="A546" s="15">
        <v>43628</v>
      </c>
      <c r="B546">
        <v>55.994233739999999</v>
      </c>
      <c r="C546" s="153">
        <f t="shared" si="18"/>
        <v>34.156482581399999</v>
      </c>
      <c r="D546" s="123">
        <f>年份汇总!$D$7</f>
        <v>0.61</v>
      </c>
      <c r="E546" s="144">
        <f t="shared" si="19"/>
        <v>31.94471034867</v>
      </c>
      <c r="F546" s="123">
        <f>VLOOKUP(D546,年份汇总!$D$4:$I$9,6,0)</f>
        <v>0.57050000000000001</v>
      </c>
      <c r="G546">
        <f>VLOOKUP(A546,[1]Sheet1!$A$1:$F$2193,6)</f>
        <v>0.27458739452841202</v>
      </c>
      <c r="H546">
        <f>'C-MDP in China'!C547</f>
        <v>9378939.5582817141</v>
      </c>
      <c r="I546">
        <f>'C-MDP in China'!D547</f>
        <v>55.994233739999999</v>
      </c>
      <c r="J546">
        <f>'C-MDP in China'!E547</f>
        <v>55994233.740000002</v>
      </c>
      <c r="K546">
        <v>1.45</v>
      </c>
      <c r="L546">
        <v>20</v>
      </c>
      <c r="M546">
        <f t="shared" si="20"/>
        <v>7.2499999999999995E-2</v>
      </c>
      <c r="N546">
        <f>'C-MDP in China'!F547</f>
        <v>2799711.6869999999</v>
      </c>
      <c r="O546">
        <f>'C-MDP in China'!G547</f>
        <v>97429966.707599998</v>
      </c>
      <c r="P546">
        <f>'C-MDP in China'!H547</f>
        <v>12373605.7718652</v>
      </c>
      <c r="Q546">
        <f>'C-MDP in China'!I547</f>
        <v>10679020.279486585</v>
      </c>
      <c r="R546">
        <f>'C-MDP in China'!J547</f>
        <v>5845798.0024560001</v>
      </c>
      <c r="S546">
        <f>'C-MDP in China'!K547</f>
        <v>5845798.0024560001</v>
      </c>
      <c r="T546">
        <f>'C-MDP in China'!L547</f>
        <v>4175570.0017542858</v>
      </c>
      <c r="U546">
        <f>'C-MDP in China'!M547</f>
        <v>2922899.001228</v>
      </c>
      <c r="V546">
        <f>'C-MDP in China'!N547</f>
        <v>1387254.4014645792</v>
      </c>
      <c r="W546">
        <f>'C-MDP in China'!P547</f>
        <v>4310153.4026925787</v>
      </c>
      <c r="X546">
        <f>'C-MDP in China'!Q547</f>
        <v>5068786.1555891354</v>
      </c>
      <c r="Y546">
        <f>'C-MDP in China'!S547</f>
        <v>0.54044341837274534</v>
      </c>
      <c r="Z546">
        <f>'C-MDP in China'!T547</f>
        <v>69272706.329103589</v>
      </c>
      <c r="AA546">
        <f>'C-MDP in China'!U547</f>
        <v>7843294.9585182946</v>
      </c>
      <c r="AB546">
        <f>'C-MDP in China'!V547</f>
        <v>8.8320924682131476</v>
      </c>
    </row>
    <row r="547" spans="1:28">
      <c r="A547" s="15">
        <v>43631</v>
      </c>
      <c r="B547">
        <v>53.557398589999998</v>
      </c>
      <c r="C547" s="153">
        <f t="shared" si="18"/>
        <v>32.6700131399</v>
      </c>
      <c r="D547" s="123">
        <f>年份汇总!$D$7</f>
        <v>0.61</v>
      </c>
      <c r="E547" s="144">
        <f t="shared" si="19"/>
        <v>30.554495895595</v>
      </c>
      <c r="F547" s="123">
        <f>VLOOKUP(D547,年份汇总!$D$4:$I$9,6,0)</f>
        <v>0.57050000000000001</v>
      </c>
      <c r="G547">
        <f>VLOOKUP(A547,[1]Sheet1!$A$1:$F$2193,6)</f>
        <v>0.29995324666450501</v>
      </c>
      <c r="H547">
        <f>'C-MDP in China'!C548</f>
        <v>9799476.5098850448</v>
      </c>
      <c r="I547">
        <f>'C-MDP in China'!D548</f>
        <v>53.557398589999998</v>
      </c>
      <c r="J547">
        <f>'C-MDP in China'!E548</f>
        <v>53557398.589999996</v>
      </c>
      <c r="K547">
        <v>1.45</v>
      </c>
      <c r="L547">
        <v>20</v>
      </c>
      <c r="M547">
        <f t="shared" si="20"/>
        <v>7.2499999999999995E-2</v>
      </c>
      <c r="N547">
        <f>'C-MDP in China'!F548</f>
        <v>2677869.9294999996</v>
      </c>
      <c r="O547">
        <f>'C-MDP in China'!G548</f>
        <v>93189873.546599984</v>
      </c>
      <c r="P547">
        <f>'C-MDP in China'!H548</f>
        <v>11835113.940418199</v>
      </c>
      <c r="Q547">
        <f>'C-MDP in China'!I548</f>
        <v>10214275.782661263</v>
      </c>
      <c r="R547">
        <f>'C-MDP in China'!J548</f>
        <v>5591392.4127959991</v>
      </c>
      <c r="S547">
        <f>'C-MDP in China'!K548</f>
        <v>5591392.4127959991</v>
      </c>
      <c r="T547">
        <f>'C-MDP in China'!L548</f>
        <v>3993851.7234257138</v>
      </c>
      <c r="U547">
        <f>'C-MDP in China'!M548</f>
        <v>2795696.2063979995</v>
      </c>
      <c r="V547">
        <f>'C-MDP in China'!N548</f>
        <v>1326881.92984227</v>
      </c>
      <c r="W547">
        <f>'C-MDP in China'!P548</f>
        <v>4122578.1362402695</v>
      </c>
      <c r="X547">
        <f>'C-MDP in China'!Q548</f>
        <v>5676898.3736447748</v>
      </c>
      <c r="Y547">
        <f>'C-MDP in China'!S548</f>
        <v>0.57930628926129946</v>
      </c>
      <c r="Z547">
        <f>'C-MDP in China'!T548</f>
        <v>66258000.091632582</v>
      </c>
      <c r="AA547">
        <f>'C-MDP in China'!U548</f>
        <v>8330662.2333293157</v>
      </c>
      <c r="AB547">
        <f>'C-MDP in China'!V548</f>
        <v>7.9535093652636109</v>
      </c>
    </row>
    <row r="548" spans="1:28">
      <c r="A548" s="15">
        <v>43634</v>
      </c>
      <c r="B548">
        <v>54.248595790000003</v>
      </c>
      <c r="C548" s="153">
        <f t="shared" si="18"/>
        <v>33.091643431900003</v>
      </c>
      <c r="D548" s="123">
        <f>年份汇总!$D$7</f>
        <v>0.61</v>
      </c>
      <c r="E548" s="144">
        <f t="shared" si="19"/>
        <v>30.948823898195002</v>
      </c>
      <c r="F548" s="123">
        <f>VLOOKUP(D548,年份汇总!$D$4:$I$9,6,0)</f>
        <v>0.57050000000000001</v>
      </c>
      <c r="G548">
        <f>VLOOKUP(A548,[1]Sheet1!$A$1:$F$2193,6)</f>
        <v>0.308212975390041</v>
      </c>
      <c r="H548">
        <f>'C-MDP in China'!C549</f>
        <v>10199273.882692207</v>
      </c>
      <c r="I548">
        <f>'C-MDP in China'!D549</f>
        <v>54.248595790000003</v>
      </c>
      <c r="J548">
        <f>'C-MDP in China'!E549</f>
        <v>54248595.790000007</v>
      </c>
      <c r="K548">
        <v>1.45</v>
      </c>
      <c r="L548">
        <v>20</v>
      </c>
      <c r="M548">
        <f t="shared" si="20"/>
        <v>7.2499999999999995E-2</v>
      </c>
      <c r="N548">
        <f>'C-MDP in China'!F549</f>
        <v>2712429.7895000004</v>
      </c>
      <c r="O548">
        <f>'C-MDP in China'!G549</f>
        <v>94392556.67460002</v>
      </c>
      <c r="P548">
        <f>'C-MDP in China'!H549</f>
        <v>11987854.697674202</v>
      </c>
      <c r="Q548">
        <f>'C-MDP in China'!I549</f>
        <v>10346098.444083838</v>
      </c>
      <c r="R548">
        <f>'C-MDP in China'!J549</f>
        <v>5663553.4004760012</v>
      </c>
      <c r="S548">
        <f>'C-MDP in China'!K549</f>
        <v>5663553.4004760012</v>
      </c>
      <c r="T548">
        <f>'C-MDP in China'!L549</f>
        <v>4045395.2860542866</v>
      </c>
      <c r="U548">
        <f>'C-MDP in China'!M549</f>
        <v>2831776.7002380006</v>
      </c>
      <c r="V548">
        <f>'C-MDP in China'!N549</f>
        <v>1344006.3066563604</v>
      </c>
      <c r="W548">
        <f>'C-MDP in China'!P549</f>
        <v>4175783.0068943612</v>
      </c>
      <c r="X548">
        <f>'C-MDP in China'!Q549</f>
        <v>6023490.8757978454</v>
      </c>
      <c r="Y548">
        <f>'C-MDP in China'!S549</f>
        <v>0.5905803633746407</v>
      </c>
      <c r="Z548">
        <f>'C-MDP in China'!T549</f>
        <v>67113107.795640618</v>
      </c>
      <c r="AA548">
        <f>'C-MDP in China'!U549</f>
        <v>8711503.4891105667</v>
      </c>
      <c r="AB548">
        <f>'C-MDP in China'!V549</f>
        <v>7.7039638312183909</v>
      </c>
    </row>
    <row r="549" spans="1:28">
      <c r="A549" s="15">
        <v>43637</v>
      </c>
      <c r="B549">
        <v>56.304637069999998</v>
      </c>
      <c r="C549" s="153">
        <f t="shared" si="18"/>
        <v>34.345828612699997</v>
      </c>
      <c r="D549" s="123">
        <f>年份汇总!$D$7</f>
        <v>0.61</v>
      </c>
      <c r="E549" s="144">
        <f t="shared" si="19"/>
        <v>32.121795448435002</v>
      </c>
      <c r="F549" s="123">
        <f>VLOOKUP(D549,年份汇总!$D$4:$I$9,6,0)</f>
        <v>0.57050000000000001</v>
      </c>
      <c r="G549">
        <f>VLOOKUP(A549,[1]Sheet1!$A$1:$F$2193,6)</f>
        <v>0.34428183761988801</v>
      </c>
      <c r="H549">
        <f>'C-MDP in China'!C550</f>
        <v>11824644.989358084</v>
      </c>
      <c r="I549">
        <f>'C-MDP in China'!D550</f>
        <v>56.304637069999998</v>
      </c>
      <c r="J549">
        <f>'C-MDP in China'!E550</f>
        <v>56304637.07</v>
      </c>
      <c r="K549">
        <v>1.45</v>
      </c>
      <c r="L549">
        <v>20</v>
      </c>
      <c r="M549">
        <f t="shared" si="20"/>
        <v>7.2499999999999995E-2</v>
      </c>
      <c r="N549">
        <f>'C-MDP in China'!F550</f>
        <v>2815231.8535000002</v>
      </c>
      <c r="O549">
        <f>'C-MDP in China'!G550</f>
        <v>97970068.501800001</v>
      </c>
      <c r="P549">
        <f>'C-MDP in China'!H550</f>
        <v>12442198.699728601</v>
      </c>
      <c r="Q549">
        <f>'C-MDP in China'!I550</f>
        <v>10738219.294000864</v>
      </c>
      <c r="R549">
        <f>'C-MDP in China'!J550</f>
        <v>5878204.1101080002</v>
      </c>
      <c r="S549">
        <f>'C-MDP in China'!K550</f>
        <v>5878204.1101080002</v>
      </c>
      <c r="T549">
        <f>'C-MDP in China'!L550</f>
        <v>4198717.2215057146</v>
      </c>
      <c r="U549">
        <f>'C-MDP in China'!M550</f>
        <v>2939102.0550540001</v>
      </c>
      <c r="V549">
        <f>'C-MDP in China'!N550</f>
        <v>1394944.6287792565</v>
      </c>
      <c r="W549">
        <f>'C-MDP in China'!P550</f>
        <v>4334046.6838332564</v>
      </c>
      <c r="X549">
        <f>'C-MDP in China'!Q550</f>
        <v>7490598.3055248279</v>
      </c>
      <c r="Y549">
        <f>'C-MDP in China'!S550</f>
        <v>0.63347342032392506</v>
      </c>
      <c r="Z549">
        <f>'C-MDP in China'!T550</f>
        <v>69656718.704779804</v>
      </c>
      <c r="AA549">
        <f>'C-MDP in China'!U550</f>
        <v>10280487.563083341</v>
      </c>
      <c r="AB549">
        <f>'C-MDP in China'!V550</f>
        <v>6.7756240428628312</v>
      </c>
    </row>
    <row r="550" spans="1:28">
      <c r="A550" s="15">
        <v>43640</v>
      </c>
      <c r="B550">
        <v>53.722574629999997</v>
      </c>
      <c r="C550" s="153">
        <f t="shared" si="18"/>
        <v>32.770770524299998</v>
      </c>
      <c r="D550" s="123">
        <f>年份汇总!$D$7</f>
        <v>0.61</v>
      </c>
      <c r="E550" s="144">
        <f t="shared" si="19"/>
        <v>30.648728826414999</v>
      </c>
      <c r="F550" s="123">
        <f>VLOOKUP(D550,年份汇总!$D$4:$I$9,6,0)</f>
        <v>0.57050000000000001</v>
      </c>
      <c r="G550">
        <f>VLOOKUP(A550,[1]Sheet1!$A$1:$F$2193,6)</f>
        <v>0.37369010999159602</v>
      </c>
      <c r="H550">
        <f>'C-MDP in China'!C551</f>
        <v>12246112.84173502</v>
      </c>
      <c r="I550">
        <f>'C-MDP in China'!D551</f>
        <v>53.722574629999997</v>
      </c>
      <c r="J550">
        <f>'C-MDP in China'!E551</f>
        <v>53722574.629999995</v>
      </c>
      <c r="K550">
        <v>1.45</v>
      </c>
      <c r="L550">
        <v>20</v>
      </c>
      <c r="M550">
        <f t="shared" si="20"/>
        <v>7.2499999999999995E-2</v>
      </c>
      <c r="N550">
        <f>'C-MDP in China'!F551</f>
        <v>2686128.7314999998</v>
      </c>
      <c r="O550">
        <f>'C-MDP in China'!G551</f>
        <v>93477279.85619998</v>
      </c>
      <c r="P550">
        <f>'C-MDP in China'!H551</f>
        <v>11871614.541737398</v>
      </c>
      <c r="Q550">
        <f>'C-MDP in China'!I551</f>
        <v>10245777.567095634</v>
      </c>
      <c r="R550">
        <f>'C-MDP in China'!J551</f>
        <v>5608636.7913719984</v>
      </c>
      <c r="S550">
        <f>'C-MDP in China'!K551</f>
        <v>5608636.7913719984</v>
      </c>
      <c r="T550">
        <f>'C-MDP in China'!L551</f>
        <v>4006169.1366942851</v>
      </c>
      <c r="U550">
        <f>'C-MDP in China'!M551</f>
        <v>2804318.3956859992</v>
      </c>
      <c r="V550">
        <f>'C-MDP in China'!N551</f>
        <v>1330974.1581522503</v>
      </c>
      <c r="W550">
        <f>'C-MDP in China'!P551</f>
        <v>4135292.5538382493</v>
      </c>
      <c r="X550">
        <f>'C-MDP in China'!Q551</f>
        <v>8110820.287896771</v>
      </c>
      <c r="Y550">
        <f>'C-MDP in China'!S551</f>
        <v>0.66231794469955541</v>
      </c>
      <c r="Z550">
        <f>'C-MDP in China'!T551</f>
        <v>66462345.977758184</v>
      </c>
      <c r="AA550">
        <f>'C-MDP in China'!U551</f>
        <v>10772768.604201272</v>
      </c>
      <c r="AB550">
        <f>'C-MDP in China'!V551</f>
        <v>6.1694768002200044</v>
      </c>
    </row>
    <row r="551" spans="1:28">
      <c r="A551" s="15">
        <v>43643</v>
      </c>
      <c r="B551">
        <v>57.826747810000001</v>
      </c>
      <c r="C551" s="153">
        <f t="shared" si="18"/>
        <v>35.2743161641</v>
      </c>
      <c r="D551" s="123">
        <f>年份汇总!$D$7</f>
        <v>0.61</v>
      </c>
      <c r="E551" s="144">
        <f t="shared" si="19"/>
        <v>32.990159625605003</v>
      </c>
      <c r="F551" s="123">
        <f>VLOOKUP(D551,年份汇总!$D$4:$I$9,6,0)</f>
        <v>0.57050000000000001</v>
      </c>
      <c r="G551">
        <f>VLOOKUP(A551,[1]Sheet1!$A$1:$F$2193,6)</f>
        <v>0.35439175182978699</v>
      </c>
      <c r="H551">
        <f>'C-MDP in China'!C552</f>
        <v>12500926.699993171</v>
      </c>
      <c r="I551">
        <f>'C-MDP in China'!D552</f>
        <v>57.826747810000001</v>
      </c>
      <c r="J551">
        <f>'C-MDP in China'!E552</f>
        <v>57826747.810000002</v>
      </c>
      <c r="K551">
        <v>1.45</v>
      </c>
      <c r="L551">
        <v>20</v>
      </c>
      <c r="M551">
        <f t="shared" si="20"/>
        <v>7.2499999999999995E-2</v>
      </c>
      <c r="N551">
        <f>'C-MDP in China'!F552</f>
        <v>2891337.3905000002</v>
      </c>
      <c r="O551">
        <f>'C-MDP in China'!G552</f>
        <v>100618541.1894</v>
      </c>
      <c r="P551">
        <f>'C-MDP in China'!H552</f>
        <v>12778554.731053801</v>
      </c>
      <c r="Q551">
        <f>'C-MDP in China'!I552</f>
        <v>11028510.818223879</v>
      </c>
      <c r="R551">
        <f>'C-MDP in China'!J552</f>
        <v>6037112.4713639999</v>
      </c>
      <c r="S551">
        <f>'C-MDP in China'!K552</f>
        <v>6037112.4713639999</v>
      </c>
      <c r="T551">
        <f>'C-MDP in China'!L552</f>
        <v>4312223.1938314289</v>
      </c>
      <c r="U551">
        <f>'C-MDP in China'!M552</f>
        <v>3018556.2356819999</v>
      </c>
      <c r="V551">
        <f>'C-MDP in China'!N552</f>
        <v>1432654.8478954993</v>
      </c>
      <c r="W551">
        <f>'C-MDP in China'!P552</f>
        <v>4451211.0835774988</v>
      </c>
      <c r="X551">
        <f>'C-MDP in China'!Q552</f>
        <v>8049715.616415672</v>
      </c>
      <c r="Y551">
        <f>'C-MDP in China'!S552</f>
        <v>0.64392951095538142</v>
      </c>
      <c r="Z551">
        <f>'C-MDP in China'!T552</f>
        <v>71539782.785663396</v>
      </c>
      <c r="AA551">
        <f>'C-MDP in China'!U552</f>
        <v>10915025.312206671</v>
      </c>
      <c r="AB551">
        <f>'C-MDP in China'!V552</f>
        <v>6.5542479966269847</v>
      </c>
    </row>
    <row r="552" spans="1:28">
      <c r="A552" s="15">
        <v>43646</v>
      </c>
      <c r="B552">
        <v>59.739282950000003</v>
      </c>
      <c r="C552" s="153">
        <f t="shared" si="18"/>
        <v>36.440962599500004</v>
      </c>
      <c r="D552" s="123">
        <f>年份汇总!$D$7</f>
        <v>0.61</v>
      </c>
      <c r="E552" s="144">
        <f t="shared" si="19"/>
        <v>34.081260922975005</v>
      </c>
      <c r="F552" s="123">
        <f>VLOOKUP(D552,年份汇总!$D$4:$I$9,6,0)</f>
        <v>0.57050000000000001</v>
      </c>
      <c r="G552">
        <f>VLOOKUP(A552,[1]Sheet1!$A$1:$F$2193,6)</f>
        <v>0.342804025305187</v>
      </c>
      <c r="H552">
        <f>'C-MDP in China'!C553</f>
        <v>12492108.665104372</v>
      </c>
      <c r="I552">
        <f>'C-MDP in China'!D553</f>
        <v>59.739282950000003</v>
      </c>
      <c r="J552">
        <f>'C-MDP in China'!E553</f>
        <v>59739282.950000003</v>
      </c>
      <c r="K552">
        <v>1.45</v>
      </c>
      <c r="L552">
        <v>20</v>
      </c>
      <c r="M552">
        <f t="shared" si="20"/>
        <v>7.2499999999999995E-2</v>
      </c>
      <c r="N552">
        <f>'C-MDP in China'!F553</f>
        <v>2986964.1475</v>
      </c>
      <c r="O552">
        <f>'C-MDP in China'!G553</f>
        <v>103946352.333</v>
      </c>
      <c r="P552">
        <f>'C-MDP in China'!H553</f>
        <v>13201186.746291</v>
      </c>
      <c r="Q552">
        <f>'C-MDP in China'!I553</f>
        <v>11393262.689642036</v>
      </c>
      <c r="R552">
        <f>'C-MDP in China'!J553</f>
        <v>6236781.1399800004</v>
      </c>
      <c r="S552">
        <f>'C-MDP in China'!K553</f>
        <v>6236781.1399800004</v>
      </c>
      <c r="T552">
        <f>'C-MDP in China'!L553</f>
        <v>4454843.6714142859</v>
      </c>
      <c r="U552">
        <f>'C-MDP in China'!M553</f>
        <v>3118390.5699900002</v>
      </c>
      <c r="V552">
        <f>'C-MDP in China'!N553</f>
        <v>1480037.8124207435</v>
      </c>
      <c r="W552">
        <f>'C-MDP in China'!P553</f>
        <v>4598428.3824107442</v>
      </c>
      <c r="X552">
        <f>'C-MDP in China'!Q553</f>
        <v>7893680.2826936282</v>
      </c>
      <c r="Y552">
        <f>'C-MDP in China'!S553</f>
        <v>0.63189334117337159</v>
      </c>
      <c r="Z552">
        <f>'C-MDP in China'!T553</f>
        <v>73905856.508763</v>
      </c>
      <c r="AA552">
        <f>'C-MDP in China'!U553</f>
        <v>10853755.907535117</v>
      </c>
      <c r="AB552">
        <f>'C-MDP in China'!V553</f>
        <v>6.8092425459332988</v>
      </c>
    </row>
    <row r="553" spans="1:28">
      <c r="A553" s="15">
        <v>43649</v>
      </c>
      <c r="B553">
        <v>59.910359249999999</v>
      </c>
      <c r="C553" s="153">
        <f t="shared" si="18"/>
        <v>36.545319142499999</v>
      </c>
      <c r="D553" s="123">
        <f>年份汇总!$D$7</f>
        <v>0.61</v>
      </c>
      <c r="E553" s="144">
        <f t="shared" si="19"/>
        <v>34.178859952125002</v>
      </c>
      <c r="F553" s="123">
        <f>VLOOKUP(D553,年份汇总!$D$4:$I$9,6,0)</f>
        <v>0.57050000000000001</v>
      </c>
      <c r="G553">
        <f>VLOOKUP(A553,[1]Sheet1!$A$1:$F$2193,6)</f>
        <v>0.37906174113743102</v>
      </c>
      <c r="H553">
        <f>'C-MDP in China'!C554</f>
        <v>13852932.304579137</v>
      </c>
      <c r="I553">
        <f>'C-MDP in China'!D554</f>
        <v>59.910359249999999</v>
      </c>
      <c r="J553">
        <f>'C-MDP in China'!E554</f>
        <v>59910359.25</v>
      </c>
      <c r="K553">
        <v>1.45</v>
      </c>
      <c r="L553">
        <v>20</v>
      </c>
      <c r="M553">
        <f t="shared" si="20"/>
        <v>7.2499999999999995E-2</v>
      </c>
      <c r="N553">
        <f>'C-MDP in China'!F554</f>
        <v>2995517.9624999999</v>
      </c>
      <c r="O553">
        <f>'C-MDP in China'!G554</f>
        <v>104244025.09499998</v>
      </c>
      <c r="P553">
        <f>'C-MDP in China'!H554</f>
        <v>13238991.187064998</v>
      </c>
      <c r="Q553">
        <f>'C-MDP in China'!I554</f>
        <v>11425889.750591248</v>
      </c>
      <c r="R553">
        <f>'C-MDP in China'!J554</f>
        <v>6254641.5056999987</v>
      </c>
      <c r="S553">
        <f>'C-MDP in China'!K554</f>
        <v>6254641.5056999987</v>
      </c>
      <c r="T553">
        <f>'C-MDP in China'!L554</f>
        <v>4467601.0754999993</v>
      </c>
      <c r="U553">
        <f>'C-MDP in China'!M554</f>
        <v>3127320.7528499993</v>
      </c>
      <c r="V553">
        <f>'C-MDP in China'!N554</f>
        <v>1484276.2193835615</v>
      </c>
      <c r="W553">
        <f>'C-MDP in China'!P554</f>
        <v>4611596.9722335609</v>
      </c>
      <c r="X553">
        <f>'C-MDP in China'!Q554</f>
        <v>9241335.3323455751</v>
      </c>
      <c r="Y553">
        <f>'C-MDP in China'!S554</f>
        <v>0.66710319007989505</v>
      </c>
      <c r="Z553">
        <f>'C-MDP in China'!T554</f>
        <v>74117501.842544988</v>
      </c>
      <c r="AA553">
        <f>'C-MDP in China'!U554</f>
        <v>12209887.771112699</v>
      </c>
      <c r="AB553">
        <f>'C-MDP in China'!V554</f>
        <v>6.0702852664951719</v>
      </c>
    </row>
    <row r="554" spans="1:28">
      <c r="A554" s="15">
        <v>43652</v>
      </c>
      <c r="B554">
        <v>63.617010319999999</v>
      </c>
      <c r="C554" s="153">
        <f t="shared" si="18"/>
        <v>38.806376295199996</v>
      </c>
      <c r="D554" s="123">
        <f>年份汇总!$D$7</f>
        <v>0.61</v>
      </c>
      <c r="E554" s="144">
        <f t="shared" si="19"/>
        <v>36.293504387559999</v>
      </c>
      <c r="F554" s="123">
        <f>VLOOKUP(D554,年份汇总!$D$4:$I$9,6,0)</f>
        <v>0.57050000000000001</v>
      </c>
      <c r="G554">
        <f>VLOOKUP(A554,[1]Sheet1!$A$1:$F$2193,6)</f>
        <v>0.35520747200137998</v>
      </c>
      <c r="H554">
        <f>'C-MDP in China'!C555</f>
        <v>13784314.821352268</v>
      </c>
      <c r="I554">
        <f>'C-MDP in China'!D555</f>
        <v>63.617010319999999</v>
      </c>
      <c r="J554">
        <f>'C-MDP in China'!E555</f>
        <v>63617010.32</v>
      </c>
      <c r="K554">
        <v>1.45</v>
      </c>
      <c r="L554">
        <v>20</v>
      </c>
      <c r="M554">
        <f t="shared" si="20"/>
        <v>7.2499999999999995E-2</v>
      </c>
      <c r="N554">
        <f>'C-MDP in China'!F555</f>
        <v>3180850.5159999998</v>
      </c>
      <c r="O554">
        <f>'C-MDP in China'!G555</f>
        <v>110693597.95679998</v>
      </c>
      <c r="P554">
        <f>'C-MDP in China'!H555</f>
        <v>14058086.940513598</v>
      </c>
      <c r="Q554">
        <f>'C-MDP in China'!I555</f>
        <v>12132809.004622113</v>
      </c>
      <c r="R554">
        <f>'C-MDP in China'!J555</f>
        <v>6641615.8774079988</v>
      </c>
      <c r="S554">
        <f>'C-MDP in China'!K555</f>
        <v>6641615.8774079988</v>
      </c>
      <c r="T554">
        <f>'C-MDP in China'!L555</f>
        <v>4744011.3410057137</v>
      </c>
      <c r="U554">
        <f>'C-MDP in China'!M555</f>
        <v>3320807.9387039994</v>
      </c>
      <c r="V554">
        <f>'C-MDP in China'!N555</f>
        <v>1576108.3182998043</v>
      </c>
      <c r="W554">
        <f>'C-MDP in China'!P555</f>
        <v>4896916.2570038037</v>
      </c>
      <c r="X554">
        <f>'C-MDP in China'!Q555</f>
        <v>8887398.564348463</v>
      </c>
      <c r="Y554">
        <f>'C-MDP in China'!S555</f>
        <v>0.64474721301211491</v>
      </c>
      <c r="Z554">
        <f>'C-MDP in China'!T555</f>
        <v>78703148.147284791</v>
      </c>
      <c r="AA554">
        <f>'C-MDP in China'!U555</f>
        <v>12039615.200948073</v>
      </c>
      <c r="AB554">
        <f>'C-MDP in China'!V555</f>
        <v>6.5370152478865959</v>
      </c>
    </row>
    <row r="555" spans="1:28">
      <c r="A555" s="15">
        <v>43655</v>
      </c>
      <c r="B555">
        <v>65.363801559999999</v>
      </c>
      <c r="C555" s="153">
        <f t="shared" si="18"/>
        <v>39.871918951600001</v>
      </c>
      <c r="D555" s="123">
        <f>年份汇总!$D$7</f>
        <v>0.61</v>
      </c>
      <c r="E555" s="144">
        <f t="shared" si="19"/>
        <v>37.290048789979998</v>
      </c>
      <c r="F555" s="123">
        <f>VLOOKUP(D555,年份汇总!$D$4:$I$9,6,0)</f>
        <v>0.57050000000000001</v>
      </c>
      <c r="G555">
        <f>VLOOKUP(A555,[1]Sheet1!$A$1:$F$2193,6)</f>
        <v>0.34882149013738101</v>
      </c>
      <c r="H555">
        <f>'C-MDP in China'!C556</f>
        <v>13908182.183333995</v>
      </c>
      <c r="I555">
        <f>'C-MDP in China'!D556</f>
        <v>65.363801559999999</v>
      </c>
      <c r="J555">
        <f>'C-MDP in China'!E556</f>
        <v>65363801.560000002</v>
      </c>
      <c r="K555">
        <v>1.45</v>
      </c>
      <c r="L555">
        <v>20</v>
      </c>
      <c r="M555">
        <f t="shared" si="20"/>
        <v>7.2499999999999995E-2</v>
      </c>
      <c r="N555">
        <f>'C-MDP in China'!F556</f>
        <v>3268190.0780000002</v>
      </c>
      <c r="O555">
        <f>'C-MDP in China'!G556</f>
        <v>113733014.71439999</v>
      </c>
      <c r="P555">
        <f>'C-MDP in China'!H556</f>
        <v>14444092.8687288</v>
      </c>
      <c r="Q555">
        <f>'C-MDP in China'!I556</f>
        <v>12465950.791374771</v>
      </c>
      <c r="R555">
        <f>'C-MDP in China'!J556</f>
        <v>6823980.8828639993</v>
      </c>
      <c r="S555">
        <f>'C-MDP in China'!K556</f>
        <v>6823980.8828639993</v>
      </c>
      <c r="T555">
        <f>'C-MDP in China'!L556</f>
        <v>4874272.0591885708</v>
      </c>
      <c r="U555">
        <f>'C-MDP in China'!M556</f>
        <v>3411990.4414319997</v>
      </c>
      <c r="V555">
        <f>'C-MDP in China'!N556</f>
        <v>1619384.9858113504</v>
      </c>
      <c r="W555">
        <f>'C-MDP in China'!P556</f>
        <v>5031375.4272433501</v>
      </c>
      <c r="X555">
        <f>'C-MDP in China'!Q556</f>
        <v>8876806.7560906447</v>
      </c>
      <c r="Y555">
        <f>'C-MDP in China'!S556</f>
        <v>0.63824349142676706</v>
      </c>
      <c r="Z555">
        <f>'C-MDP in China'!T556</f>
        <v>80864173.461938396</v>
      </c>
      <c r="AA555">
        <f>'C-MDP in China'!U556</f>
        <v>12115576.727713346</v>
      </c>
      <c r="AB555">
        <f>'C-MDP in China'!V556</f>
        <v>6.6743973711931108</v>
      </c>
    </row>
    <row r="556" spans="1:28">
      <c r="A556" s="15">
        <v>43658</v>
      </c>
      <c r="B556">
        <v>66.436142989999993</v>
      </c>
      <c r="C556" s="153">
        <f t="shared" si="18"/>
        <v>40.526047223899994</v>
      </c>
      <c r="D556" s="123">
        <f>年份汇总!$D$7</f>
        <v>0.61</v>
      </c>
      <c r="E556" s="144">
        <f t="shared" si="19"/>
        <v>37.901819575794995</v>
      </c>
      <c r="F556" s="123">
        <f>VLOOKUP(D556,年份汇总!$D$4:$I$9,6,0)</f>
        <v>0.57050000000000001</v>
      </c>
      <c r="G556">
        <f>VLOOKUP(A556,[1]Sheet1!$A$1:$F$2193,6)</f>
        <v>0.32779811681967502</v>
      </c>
      <c r="H556">
        <f>'C-MDP in China'!C557</f>
        <v>13284361.962139636</v>
      </c>
      <c r="I556">
        <f>'C-MDP in China'!D557</f>
        <v>66.436142989999993</v>
      </c>
      <c r="J556">
        <f>'C-MDP in China'!E557</f>
        <v>66436142.989999995</v>
      </c>
      <c r="K556">
        <v>1.45</v>
      </c>
      <c r="L556">
        <v>20</v>
      </c>
      <c r="M556">
        <f t="shared" si="20"/>
        <v>7.2499999999999995E-2</v>
      </c>
      <c r="N556">
        <f>'C-MDP in China'!F557</f>
        <v>3321807.1494999998</v>
      </c>
      <c r="O556">
        <f>'C-MDP in China'!G557</f>
        <v>115598888.8026</v>
      </c>
      <c r="P556">
        <f>'C-MDP in China'!H557</f>
        <v>14681058.8779302</v>
      </c>
      <c r="Q556">
        <f>'C-MDP in China'!I557</f>
        <v>12670463.91911355</v>
      </c>
      <c r="R556">
        <f>'C-MDP in China'!J557</f>
        <v>6935933.3281559991</v>
      </c>
      <c r="S556">
        <f>'C-MDP in China'!K557</f>
        <v>6935933.3281559991</v>
      </c>
      <c r="T556">
        <f>'C-MDP in China'!L557</f>
        <v>4954238.0915399995</v>
      </c>
      <c r="U556">
        <f>'C-MDP in China'!M557</f>
        <v>3467966.6640779995</v>
      </c>
      <c r="V556">
        <f>'C-MDP in China'!N557</f>
        <v>1645952.192276712</v>
      </c>
      <c r="W556">
        <f>'C-MDP in China'!P557</f>
        <v>5113918.8563547116</v>
      </c>
      <c r="X556">
        <f>'C-MDP in China'!Q557</f>
        <v>8170443.1057849247</v>
      </c>
      <c r="Y556">
        <f>'C-MDP in China'!S557</f>
        <v>0.61504219239664248</v>
      </c>
      <c r="Z556">
        <f>'C-MDP in China'!T557</f>
        <v>82190809.938648596</v>
      </c>
      <c r="AA556">
        <f>'C-MDP in China'!U557</f>
        <v>11462347.49033835</v>
      </c>
      <c r="AB556">
        <f>'C-MDP in China'!V557</f>
        <v>7.1705041229929121</v>
      </c>
    </row>
    <row r="557" spans="1:28">
      <c r="A557" s="15">
        <v>43661</v>
      </c>
      <c r="B557">
        <v>64.282328419999999</v>
      </c>
      <c r="C557" s="153">
        <f t="shared" si="18"/>
        <v>39.212220336199998</v>
      </c>
      <c r="D557" s="123">
        <f>年份汇总!$D$7</f>
        <v>0.61</v>
      </c>
      <c r="E557" s="144">
        <f t="shared" si="19"/>
        <v>36.67306836361</v>
      </c>
      <c r="F557" s="123">
        <f>VLOOKUP(D557,年份汇总!$D$4:$I$9,6,0)</f>
        <v>0.57050000000000001</v>
      </c>
      <c r="G557">
        <f>VLOOKUP(A557,[1]Sheet1!$A$1:$F$2193,6)</f>
        <v>0.302250593016825</v>
      </c>
      <c r="H557">
        <f>'C-MDP in China'!C558</f>
        <v>11851916.850122854</v>
      </c>
      <c r="I557">
        <f>'C-MDP in China'!D558</f>
        <v>64.282328419999999</v>
      </c>
      <c r="J557">
        <f>'C-MDP in China'!E558</f>
        <v>64282328.420000002</v>
      </c>
      <c r="K557">
        <v>1.45</v>
      </c>
      <c r="L557">
        <v>20</v>
      </c>
      <c r="M557">
        <f t="shared" si="20"/>
        <v>7.2499999999999995E-2</v>
      </c>
      <c r="N557">
        <f>'C-MDP in China'!F558</f>
        <v>3214116.4210000001</v>
      </c>
      <c r="O557">
        <f>'C-MDP in China'!G558</f>
        <v>111851251.4508</v>
      </c>
      <c r="P557">
        <f>'C-MDP in China'!H558</f>
        <v>14205108.934251601</v>
      </c>
      <c r="Q557">
        <f>'C-MDP in China'!I558</f>
        <v>12259696.096518043</v>
      </c>
      <c r="R557">
        <f>'C-MDP in China'!J558</f>
        <v>6711075.0870479997</v>
      </c>
      <c r="S557">
        <f>'C-MDP in China'!K558</f>
        <v>6711075.0870479997</v>
      </c>
      <c r="T557">
        <f>'C-MDP in China'!L558</f>
        <v>4793625.0621771431</v>
      </c>
      <c r="U557">
        <f>'C-MDP in China'!M558</f>
        <v>3355537.5435239999</v>
      </c>
      <c r="V557">
        <f>'C-MDP in China'!N558</f>
        <v>1592591.5416774952</v>
      </c>
      <c r="W557">
        <f>'C-MDP in China'!P558</f>
        <v>4948129.0852014953</v>
      </c>
      <c r="X557">
        <f>'C-MDP in China'!Q558</f>
        <v>6903787.7649213588</v>
      </c>
      <c r="Y557">
        <f>'C-MDP in China'!S558</f>
        <v>0.58250389808040171</v>
      </c>
      <c r="Z557">
        <f>'C-MDP in China'!T558</f>
        <v>79526239.781518802</v>
      </c>
      <c r="AA557">
        <f>'C-MDP in China'!U558</f>
        <v>10088970.848276349</v>
      </c>
      <c r="AB557">
        <f>'C-MDP in China'!V558</f>
        <v>7.8824927713122959</v>
      </c>
    </row>
    <row r="558" spans="1:28">
      <c r="A558" s="15">
        <v>43664</v>
      </c>
      <c r="B558">
        <v>65.39873403</v>
      </c>
      <c r="C558" s="153">
        <f t="shared" si="18"/>
        <v>39.8932277583</v>
      </c>
      <c r="D558" s="123">
        <f>年份汇总!$D$7</f>
        <v>0.61</v>
      </c>
      <c r="E558" s="144">
        <f t="shared" si="19"/>
        <v>37.309977764114997</v>
      </c>
      <c r="F558" s="123">
        <f>VLOOKUP(D558,年份汇总!$D$4:$I$9,6,0)</f>
        <v>0.57050000000000001</v>
      </c>
      <c r="G558">
        <f>VLOOKUP(A558,[1]Sheet1!$A$1:$F$2193,6)</f>
        <v>0.29590851524880502</v>
      </c>
      <c r="H558">
        <f>'C-MDP in China'!C559</f>
        <v>11804745.794440966</v>
      </c>
      <c r="I558">
        <f>'C-MDP in China'!D559</f>
        <v>65.39873403</v>
      </c>
      <c r="J558">
        <f>'C-MDP in China'!E559</f>
        <v>65398734.030000001</v>
      </c>
      <c r="K558">
        <v>1.45</v>
      </c>
      <c r="L558">
        <v>20</v>
      </c>
      <c r="M558">
        <f t="shared" si="20"/>
        <v>7.2499999999999995E-2</v>
      </c>
      <c r="N558">
        <f>'C-MDP in China'!F559</f>
        <v>3269936.7015</v>
      </c>
      <c r="O558">
        <f>'C-MDP in China'!G559</f>
        <v>113793797.21219999</v>
      </c>
      <c r="P558">
        <f>'C-MDP in China'!H559</f>
        <v>14451812.245949399</v>
      </c>
      <c r="Q558">
        <f>'C-MDP in China'!I559</f>
        <v>12472612.98729435</v>
      </c>
      <c r="R558">
        <f>'C-MDP in China'!J559</f>
        <v>6827627.8327319985</v>
      </c>
      <c r="S558">
        <f>'C-MDP in China'!K559</f>
        <v>6827627.8327319985</v>
      </c>
      <c r="T558">
        <f>'C-MDP in China'!L559</f>
        <v>4876877.0233799992</v>
      </c>
      <c r="U558">
        <f>'C-MDP in China'!M559</f>
        <v>3413813.9163659993</v>
      </c>
      <c r="V558">
        <f>'C-MDP in China'!N559</f>
        <v>1620250.4360465752</v>
      </c>
      <c r="W558">
        <f>'C-MDP in China'!P559</f>
        <v>5034064.352412574</v>
      </c>
      <c r="X558">
        <f>'C-MDP in China'!Q559</f>
        <v>6770681.4420283921</v>
      </c>
      <c r="Y558">
        <f>'C-MDP in China'!S559</f>
        <v>0.57355588675334357</v>
      </c>
      <c r="Z558">
        <f>'C-MDP in China'!T559</f>
        <v>80907389.817874193</v>
      </c>
      <c r="AA558">
        <f>'C-MDP in China'!U559</f>
        <v>10011182.314121541</v>
      </c>
      <c r="AB558">
        <f>'C-MDP in China'!V559</f>
        <v>8.0817017690056563</v>
      </c>
    </row>
    <row r="559" spans="1:28">
      <c r="A559" s="15">
        <v>43667</v>
      </c>
      <c r="B559">
        <v>62.180292389999998</v>
      </c>
      <c r="C559" s="153">
        <f t="shared" si="18"/>
        <v>37.929978357899998</v>
      </c>
      <c r="D559" s="123">
        <f>年份汇总!$D$7</f>
        <v>0.61</v>
      </c>
      <c r="E559" s="144">
        <f t="shared" si="19"/>
        <v>35.473856808495</v>
      </c>
      <c r="F559" s="123">
        <f>VLOOKUP(D559,年份汇总!$D$4:$I$9,6,0)</f>
        <v>0.57050000000000001</v>
      </c>
      <c r="G559">
        <f>VLOOKUP(A559,[1]Sheet1!$A$1:$F$2193,6)</f>
        <v>0.294039542853759</v>
      </c>
      <c r="H559">
        <f>'C-MDP in China'!C560</f>
        <v>11152913.496809887</v>
      </c>
      <c r="I559">
        <f>'C-MDP in China'!D560</f>
        <v>62.180292389999998</v>
      </c>
      <c r="J559">
        <f>'C-MDP in China'!E560</f>
        <v>62180292.390000001</v>
      </c>
      <c r="K559">
        <v>1.45</v>
      </c>
      <c r="L559">
        <v>20</v>
      </c>
      <c r="M559">
        <f t="shared" si="20"/>
        <v>7.2499999999999995E-2</v>
      </c>
      <c r="N559">
        <f>'C-MDP in China'!F560</f>
        <v>3109014.6195</v>
      </c>
      <c r="O559">
        <f>'C-MDP in China'!G560</f>
        <v>108193708.7586</v>
      </c>
      <c r="P559">
        <f>'C-MDP in China'!H560</f>
        <v>13740601.0123422</v>
      </c>
      <c r="Q559">
        <f>'C-MDP in China'!I560</f>
        <v>11858803.292147979</v>
      </c>
      <c r="R559">
        <f>'C-MDP in China'!J560</f>
        <v>6491622.5255159996</v>
      </c>
      <c r="S559">
        <f>'C-MDP in China'!K560</f>
        <v>6491622.5255159996</v>
      </c>
      <c r="T559">
        <f>'C-MDP in China'!L560</f>
        <v>4636873.2325114282</v>
      </c>
      <c r="U559">
        <f>'C-MDP in China'!M560</f>
        <v>3245811.2627579998</v>
      </c>
      <c r="V559">
        <f>'C-MDP in China'!N560</f>
        <v>1540513.7018735812</v>
      </c>
      <c r="W559">
        <f>'C-MDP in China'!P560</f>
        <v>4786324.9646315807</v>
      </c>
      <c r="X559">
        <f>'C-MDP in China'!Q560</f>
        <v>6366588.532178306</v>
      </c>
      <c r="Y559">
        <f>'C-MDP in China'!S560</f>
        <v>0.5708453252147403</v>
      </c>
      <c r="Z559">
        <f>'C-MDP in China'!T560</f>
        <v>76925726.927364588</v>
      </c>
      <c r="AA559">
        <f>'C-MDP in China'!U560</f>
        <v>9447615.9359254688</v>
      </c>
      <c r="AB559">
        <f>'C-MDP in China'!V560</f>
        <v>8.1423427295395339</v>
      </c>
    </row>
    <row r="560" spans="1:28">
      <c r="A560" s="15">
        <v>43670</v>
      </c>
      <c r="B560">
        <v>65.527471689999999</v>
      </c>
      <c r="C560" s="153">
        <f t="shared" si="18"/>
        <v>39.971757730899995</v>
      </c>
      <c r="D560" s="123">
        <f>年份汇总!$D$7</f>
        <v>0.61</v>
      </c>
      <c r="E560" s="144">
        <f t="shared" si="19"/>
        <v>37.383422599145</v>
      </c>
      <c r="F560" s="123">
        <f>VLOOKUP(D560,年份汇总!$D$4:$I$9,6,0)</f>
        <v>0.57050000000000001</v>
      </c>
      <c r="G560">
        <f>VLOOKUP(A560,[1]Sheet1!$A$1:$F$2193,6)</f>
        <v>0.273722845945718</v>
      </c>
      <c r="H560">
        <f>'C-MDP in China'!C561</f>
        <v>10941183.283554701</v>
      </c>
      <c r="I560">
        <f>'C-MDP in China'!D561</f>
        <v>65.527471689999999</v>
      </c>
      <c r="J560">
        <f>'C-MDP in China'!E561</f>
        <v>65527471.689999998</v>
      </c>
      <c r="K560">
        <v>1.45</v>
      </c>
      <c r="L560">
        <v>20</v>
      </c>
      <c r="M560">
        <f t="shared" si="20"/>
        <v>7.2499999999999995E-2</v>
      </c>
      <c r="N560">
        <f>'C-MDP in China'!F561</f>
        <v>3276373.5844999999</v>
      </c>
      <c r="O560">
        <f>'C-MDP in China'!G561</f>
        <v>114017800.74059999</v>
      </c>
      <c r="P560">
        <f>'C-MDP in China'!H561</f>
        <v>14480260.694056198</v>
      </c>
      <c r="Q560">
        <f>'C-MDP in China'!I561</f>
        <v>12497165.374032192</v>
      </c>
      <c r="R560">
        <f>'C-MDP in China'!J561</f>
        <v>6841068.0444359994</v>
      </c>
      <c r="S560">
        <f>'C-MDP in China'!K561</f>
        <v>6841068.0444359994</v>
      </c>
      <c r="T560">
        <f>'C-MDP in China'!L561</f>
        <v>4886477.1745971423</v>
      </c>
      <c r="U560">
        <f>'C-MDP in China'!M561</f>
        <v>3420534.0222179997</v>
      </c>
      <c r="V560">
        <f>'C-MDP in China'!N561</f>
        <v>1623439.9052747556</v>
      </c>
      <c r="W560">
        <f>'C-MDP in China'!P561</f>
        <v>5043973.9274927555</v>
      </c>
      <c r="X560">
        <f>'C-MDP in China'!Q561</f>
        <v>5897209.3560619457</v>
      </c>
      <c r="Y560">
        <f>'C-MDP in China'!S561</f>
        <v>0.53899191734826601</v>
      </c>
      <c r="Z560">
        <f>'C-MDP in China'!T561</f>
        <v>81066656.326566592</v>
      </c>
      <c r="AA560">
        <f>'C-MDP in China'!U561</f>
        <v>9144089.1666114572</v>
      </c>
      <c r="AB560">
        <f>'C-MDP in China'!V561</f>
        <v>8.8654708904820989</v>
      </c>
    </row>
    <row r="561" spans="1:28">
      <c r="A561" s="15">
        <v>43673</v>
      </c>
      <c r="B561">
        <v>66.422512069999996</v>
      </c>
      <c r="C561" s="153">
        <f t="shared" si="18"/>
        <v>40.517732362699995</v>
      </c>
      <c r="D561" s="123">
        <f>年份汇总!$D$7</f>
        <v>0.61</v>
      </c>
      <c r="E561" s="144">
        <f t="shared" si="19"/>
        <v>37.894043135935</v>
      </c>
      <c r="F561" s="123">
        <f>VLOOKUP(D561,年份汇总!$D$4:$I$9,6,0)</f>
        <v>0.57050000000000001</v>
      </c>
      <c r="G561">
        <f>VLOOKUP(A561,[1]Sheet1!$A$1:$F$2193,6)</f>
        <v>0.26439829295182699</v>
      </c>
      <c r="H561">
        <f>'C-MDP in China'!C562</f>
        <v>10712819.270976875</v>
      </c>
      <c r="I561">
        <f>'C-MDP in China'!D562</f>
        <v>66.422512069999996</v>
      </c>
      <c r="J561">
        <f>'C-MDP in China'!E562</f>
        <v>66422512.069999993</v>
      </c>
      <c r="K561">
        <v>1.45</v>
      </c>
      <c r="L561">
        <v>20</v>
      </c>
      <c r="M561">
        <f t="shared" si="20"/>
        <v>7.2499999999999995E-2</v>
      </c>
      <c r="N561">
        <f>'C-MDP in China'!F562</f>
        <v>3321125.6034999997</v>
      </c>
      <c r="O561">
        <f>'C-MDP in China'!G562</f>
        <v>115575171.00179999</v>
      </c>
      <c r="P561">
        <f>'C-MDP in China'!H562</f>
        <v>14678046.717228599</v>
      </c>
      <c r="Q561">
        <f>'C-MDP in China'!I562</f>
        <v>12667864.278733006</v>
      </c>
      <c r="R561">
        <f>'C-MDP in China'!J562</f>
        <v>6934510.2601079987</v>
      </c>
      <c r="S561">
        <f>'C-MDP in China'!K562</f>
        <v>6934510.2601079987</v>
      </c>
      <c r="T561">
        <f>'C-MDP in China'!L562</f>
        <v>4953221.6143628564</v>
      </c>
      <c r="U561">
        <f>'C-MDP in China'!M562</f>
        <v>3467255.1300539994</v>
      </c>
      <c r="V561">
        <f>'C-MDP in China'!N562</f>
        <v>1645614.4869005869</v>
      </c>
      <c r="W561">
        <f>'C-MDP in China'!P562</f>
        <v>5112869.6169545865</v>
      </c>
      <c r="X561">
        <f>'C-MDP in China'!Q562</f>
        <v>5599949.6540222885</v>
      </c>
      <c r="Y561">
        <f>'C-MDP in China'!S562</f>
        <v>0.52273351322127204</v>
      </c>
      <c r="Z561">
        <f>'C-MDP in China'!T562</f>
        <v>82173946.582279786</v>
      </c>
      <c r="AA561">
        <f>'C-MDP in China'!U562</f>
        <v>8891178.6278234627</v>
      </c>
      <c r="AB561">
        <f>'C-MDP in China'!V562</f>
        <v>9.2421882432021008</v>
      </c>
    </row>
    <row r="562" spans="1:28">
      <c r="A562" s="15">
        <v>43676</v>
      </c>
      <c r="B562">
        <v>69.400228240000004</v>
      </c>
      <c r="C562" s="153">
        <f t="shared" si="18"/>
        <v>42.334139226400005</v>
      </c>
      <c r="D562" s="123">
        <f>年份汇总!$D$7</f>
        <v>0.61</v>
      </c>
      <c r="E562" s="144">
        <f t="shared" si="19"/>
        <v>39.592830210920006</v>
      </c>
      <c r="F562" s="123">
        <f>VLOOKUP(D562,年份汇总!$D$4:$I$9,6,0)</f>
        <v>0.57050000000000001</v>
      </c>
      <c r="G562">
        <f>VLOOKUP(A562,[1]Sheet1!$A$1:$F$2193,6)</f>
        <v>0.26801764225751901</v>
      </c>
      <c r="H562">
        <f>'C-MDP in China'!C563</f>
        <v>11346296.182461279</v>
      </c>
      <c r="I562">
        <f>'C-MDP in China'!D563</f>
        <v>69.400228240000004</v>
      </c>
      <c r="J562">
        <f>'C-MDP in China'!E563</f>
        <v>69400228.24000001</v>
      </c>
      <c r="K562">
        <v>1.45</v>
      </c>
      <c r="L562">
        <v>20</v>
      </c>
      <c r="M562">
        <f t="shared" si="20"/>
        <v>7.2499999999999995E-2</v>
      </c>
      <c r="N562">
        <f>'C-MDP in China'!F563</f>
        <v>3470011.4120000005</v>
      </c>
      <c r="O562">
        <f>'C-MDP in China'!G563</f>
        <v>120756397.1376</v>
      </c>
      <c r="P562">
        <f>'C-MDP in China'!H563</f>
        <v>15336062.436475201</v>
      </c>
      <c r="Q562">
        <f>'C-MDP in China'!I563</f>
        <v>13235763.671974801</v>
      </c>
      <c r="R562">
        <f>'C-MDP in China'!J563</f>
        <v>7245383.8282559998</v>
      </c>
      <c r="S562">
        <f>'C-MDP in China'!K563</f>
        <v>7245383.8282559998</v>
      </c>
      <c r="T562">
        <f>'C-MDP in China'!L563</f>
        <v>5175274.16304</v>
      </c>
      <c r="U562">
        <f>'C-MDP in China'!M563</f>
        <v>3622691.9141279999</v>
      </c>
      <c r="V562">
        <f>'C-MDP in China'!N563</f>
        <v>1719387.2593315069</v>
      </c>
      <c r="W562">
        <f>'C-MDP in China'!P563</f>
        <v>5342079.1734595066</v>
      </c>
      <c r="X562">
        <f>'C-MDP in China'!Q563</f>
        <v>6004217.0090017719</v>
      </c>
      <c r="Y562">
        <f>'C-MDP in China'!S563</f>
        <v>0.52917858942223694</v>
      </c>
      <c r="Z562">
        <f>'C-MDP in China'!T563</f>
        <v>85857798.364833593</v>
      </c>
      <c r="AA562">
        <f>'C-MDP in China'!U563</f>
        <v>9442991.5276647862</v>
      </c>
      <c r="AB562">
        <f>'C-MDP in China'!V563</f>
        <v>9.0922244410893676</v>
      </c>
    </row>
    <row r="563" spans="1:28">
      <c r="A563" s="14">
        <v>43679</v>
      </c>
      <c r="B563">
        <v>71.948489159999994</v>
      </c>
      <c r="C563" s="153">
        <f t="shared" si="18"/>
        <v>43.888578387599992</v>
      </c>
      <c r="D563" s="123">
        <f>年份汇总!$D$7</f>
        <v>0.61</v>
      </c>
      <c r="E563" s="144">
        <f t="shared" si="19"/>
        <v>41.046613065779994</v>
      </c>
      <c r="F563" s="123">
        <f>VLOOKUP(D563,年份汇总!$D$4:$I$9,6,0)</f>
        <v>0.57050000000000001</v>
      </c>
      <c r="G563">
        <f>VLOOKUP(A563,[1]Sheet1!$A$1:$F$2193,6)</f>
        <v>0.29342478253930399</v>
      </c>
      <c r="H563">
        <f>'C-MDP in China'!C564</f>
        <v>12877996.569340724</v>
      </c>
      <c r="I563">
        <f>'C-MDP in China'!D564</f>
        <v>71.948489159999994</v>
      </c>
      <c r="J563">
        <f>'C-MDP in China'!E564</f>
        <v>71948489.159999996</v>
      </c>
      <c r="K563">
        <v>3.25</v>
      </c>
      <c r="L563">
        <v>50</v>
      </c>
      <c r="M563">
        <f t="shared" si="20"/>
        <v>6.5000000000000002E-2</v>
      </c>
      <c r="N563">
        <f>'C-MDP in China'!F564</f>
        <v>1438969.7831999999</v>
      </c>
      <c r="O563">
        <f>'C-MDP in China'!G564</f>
        <v>112239643.0896</v>
      </c>
      <c r="P563">
        <f>'C-MDP in China'!H564</f>
        <v>14254434.672379199</v>
      </c>
      <c r="Q563">
        <f>'C-MDP in China'!I564</f>
        <v>12302266.594356515</v>
      </c>
      <c r="R563">
        <f>'C-MDP in China'!J564</f>
        <v>6734378.5853759991</v>
      </c>
      <c r="S563">
        <f>'C-MDP in China'!K564</f>
        <v>6734378.5853759991</v>
      </c>
      <c r="T563">
        <f>'C-MDP in China'!L564</f>
        <v>4810270.4181257142</v>
      </c>
      <c r="U563">
        <f>'C-MDP in China'!M564</f>
        <v>3367189.2926879996</v>
      </c>
      <c r="V563">
        <f>'C-MDP in China'!N564</f>
        <v>2252790.267240704</v>
      </c>
      <c r="W563">
        <f>'C-MDP in China'!P564</f>
        <v>5619979.5599287041</v>
      </c>
      <c r="X563">
        <f>'C-MDP in China'!Q564</f>
        <v>7258017.0094120204</v>
      </c>
      <c r="Y563">
        <f>'C-MDP in China'!S564</f>
        <v>0.56359830275863998</v>
      </c>
      <c r="Z563">
        <f>'C-MDP in China'!T564</f>
        <v>79802386.236705601</v>
      </c>
      <c r="AA563">
        <f>'C-MDP in China'!U564</f>
        <v>11763597.543893427</v>
      </c>
      <c r="AB563">
        <f>'C-MDP in China'!V564</f>
        <v>6.7838419275174564</v>
      </c>
    </row>
    <row r="564" spans="1:28">
      <c r="A564" s="15">
        <v>43682</v>
      </c>
      <c r="B564">
        <v>72.972666939999996</v>
      </c>
      <c r="C564" s="153">
        <f t="shared" si="18"/>
        <v>44.513326833399994</v>
      </c>
      <c r="D564" s="123">
        <f>年份汇总!$D$7</f>
        <v>0.61</v>
      </c>
      <c r="E564" s="144">
        <f t="shared" si="19"/>
        <v>41.630906489269996</v>
      </c>
      <c r="F564" s="123">
        <f>VLOOKUP(D564,年份汇总!$D$4:$I$9,6,0)</f>
        <v>0.57050000000000001</v>
      </c>
      <c r="G564">
        <f>VLOOKUP(A564,[1]Sheet1!$A$1:$F$2193,6)</f>
        <v>0.29729704492187697</v>
      </c>
      <c r="H564">
        <f>'C-MDP in China'!C565</f>
        <v>13233680.52721151</v>
      </c>
      <c r="I564">
        <f>'C-MDP in China'!D565</f>
        <v>72.972666939999996</v>
      </c>
      <c r="J564">
        <f>'C-MDP in China'!E565</f>
        <v>72972666.939999998</v>
      </c>
      <c r="K564">
        <v>3.25</v>
      </c>
      <c r="L564">
        <v>50</v>
      </c>
      <c r="M564">
        <f t="shared" si="20"/>
        <v>6.5000000000000002E-2</v>
      </c>
      <c r="N564">
        <f>'C-MDP in China'!F565</f>
        <v>1459453.3388</v>
      </c>
      <c r="O564">
        <f>'C-MDP in China'!G565</f>
        <v>113837360.42639999</v>
      </c>
      <c r="P564">
        <f>'C-MDP in China'!H565</f>
        <v>14457344.774152799</v>
      </c>
      <c r="Q564">
        <f>'C-MDP in China'!I565</f>
        <v>12477387.826736486</v>
      </c>
      <c r="R564">
        <f>'C-MDP in China'!J565</f>
        <v>6830241.6255839989</v>
      </c>
      <c r="S564">
        <f>'C-MDP in China'!K565</f>
        <v>6830241.6255839989</v>
      </c>
      <c r="T564">
        <f>'C-MDP in China'!L565</f>
        <v>4878744.0182742858</v>
      </c>
      <c r="U564">
        <f>'C-MDP in China'!M565</f>
        <v>3415120.8127919994</v>
      </c>
      <c r="V564">
        <f>'C-MDP in China'!N565</f>
        <v>2284858.4560469668</v>
      </c>
      <c r="W564">
        <f>'C-MDP in China'!P565</f>
        <v>5699979.2688389663</v>
      </c>
      <c r="X564">
        <f>'C-MDP in China'!Q565</f>
        <v>7533701.2583725434</v>
      </c>
      <c r="Y564">
        <f>'C-MDP in China'!S565</f>
        <v>0.56928238843921841</v>
      </c>
      <c r="Z564">
        <f>'C-MDP in China'!T565</f>
        <v>80938363.263170391</v>
      </c>
      <c r="AA564">
        <f>'C-MDP in China'!U565</f>
        <v>12103418.170466477</v>
      </c>
      <c r="AB564">
        <f>'C-MDP in China'!V565</f>
        <v>6.6872318318033415</v>
      </c>
    </row>
    <row r="565" spans="1:28">
      <c r="A565" s="15">
        <v>43685</v>
      </c>
      <c r="B565">
        <v>74.077368969999995</v>
      </c>
      <c r="C565" s="153">
        <f t="shared" si="18"/>
        <v>45.187195071699996</v>
      </c>
      <c r="D565" s="123">
        <f>年份汇总!$D$7</f>
        <v>0.61</v>
      </c>
      <c r="E565" s="144">
        <f t="shared" si="19"/>
        <v>42.261138997384997</v>
      </c>
      <c r="F565" s="123">
        <f>VLOOKUP(D565,年份汇总!$D$4:$I$9,6,0)</f>
        <v>0.57050000000000001</v>
      </c>
      <c r="G565">
        <f>VLOOKUP(A565,[1]Sheet1!$A$1:$F$2193,6)</f>
        <v>0.30134540083126299</v>
      </c>
      <c r="H565">
        <f>'C-MDP in China'!C566</f>
        <v>13616953.411321906</v>
      </c>
      <c r="I565">
        <f>'C-MDP in China'!D566</f>
        <v>74.077368969999995</v>
      </c>
      <c r="J565">
        <f>'C-MDP in China'!E566</f>
        <v>74077368.969999999</v>
      </c>
      <c r="K565">
        <v>3.25</v>
      </c>
      <c r="L565">
        <v>50</v>
      </c>
      <c r="M565">
        <f t="shared" si="20"/>
        <v>6.5000000000000002E-2</v>
      </c>
      <c r="N565">
        <f>'C-MDP in China'!F566</f>
        <v>1481547.3794</v>
      </c>
      <c r="O565">
        <f>'C-MDP in China'!G566</f>
        <v>115560695.5932</v>
      </c>
      <c r="P565">
        <f>'C-MDP in China'!H566</f>
        <v>14676208.340336399</v>
      </c>
      <c r="Q565">
        <f>'C-MDP in China'!I566</f>
        <v>12666277.670554671</v>
      </c>
      <c r="R565">
        <f>'C-MDP in China'!J566</f>
        <v>6933641.7355919993</v>
      </c>
      <c r="S565">
        <f>'C-MDP in China'!K566</f>
        <v>6933641.7355919993</v>
      </c>
      <c r="T565">
        <f>'C-MDP in China'!L566</f>
        <v>4952601.2397085717</v>
      </c>
      <c r="U565">
        <f>'C-MDP in China'!M566</f>
        <v>3466820.8677959996</v>
      </c>
      <c r="V565">
        <f>'C-MDP in China'!N566</f>
        <v>2319447.9520939337</v>
      </c>
      <c r="W565">
        <f>'C-MDP in China'!P566</f>
        <v>5786268.8198899329</v>
      </c>
      <c r="X565">
        <f>'C-MDP in China'!Q566</f>
        <v>7830684.5914319735</v>
      </c>
      <c r="Y565">
        <f>'C-MDP in China'!S566</f>
        <v>0.5750687657432314</v>
      </c>
      <c r="Z565">
        <f>'C-MDP in China'!T566</f>
        <v>82163654.566765189</v>
      </c>
      <c r="AA565">
        <f>'C-MDP in China'!U566</f>
        <v>12469580.495619841</v>
      </c>
      <c r="AB565">
        <f>'C-MDP in China'!V566</f>
        <v>6.5891274045367139</v>
      </c>
    </row>
    <row r="566" spans="1:28" ht="15" thickBot="1">
      <c r="A566" s="15">
        <v>43688</v>
      </c>
      <c r="B566">
        <v>74.566507450000003</v>
      </c>
      <c r="C566" s="153">
        <f t="shared" si="18"/>
        <v>45.485569544500002</v>
      </c>
      <c r="D566" s="123">
        <f>年份汇总!$D$7</f>
        <v>0.61</v>
      </c>
      <c r="E566" s="144">
        <f t="shared" si="19"/>
        <v>42.540192500225004</v>
      </c>
      <c r="F566" s="123">
        <f>VLOOKUP(D566,年份汇总!$D$4:$I$9,6,0)</f>
        <v>0.57050000000000001</v>
      </c>
      <c r="G566">
        <f>VLOOKUP(A566,[1]Sheet1!$A$1:$F$2193,6)</f>
        <v>0.29019378695123499</v>
      </c>
      <c r="H566">
        <f>'C-MDP in China'!C567</f>
        <v>13199629.677752217</v>
      </c>
      <c r="I566">
        <f>'C-MDP in China'!D567</f>
        <v>74.566507450000003</v>
      </c>
      <c r="J566">
        <f>'C-MDP in China'!E567</f>
        <v>74566507.450000003</v>
      </c>
      <c r="K566">
        <v>3.25</v>
      </c>
      <c r="L566">
        <v>50</v>
      </c>
      <c r="M566">
        <f t="shared" si="20"/>
        <v>6.5000000000000002E-2</v>
      </c>
      <c r="N566">
        <f>'C-MDP in China'!F567</f>
        <v>1491330.149</v>
      </c>
      <c r="O566">
        <f>'C-MDP in China'!G567</f>
        <v>116323751.62199999</v>
      </c>
      <c r="P566">
        <f>'C-MDP in China'!H567</f>
        <v>14773116.455993999</v>
      </c>
      <c r="Q566">
        <f>'C-MDP in China'!I567</f>
        <v>12749914.061711356</v>
      </c>
      <c r="R566">
        <f>'C-MDP in China'!J567</f>
        <v>6979425.0973199997</v>
      </c>
      <c r="S566">
        <f>'C-MDP in China'!K567</f>
        <v>6979425.0973199997</v>
      </c>
      <c r="T566">
        <f>'C-MDP in China'!L567</f>
        <v>4985303.6409428567</v>
      </c>
      <c r="U566">
        <f>'C-MDP in China'!M567</f>
        <v>3489712.5486599999</v>
      </c>
      <c r="V566">
        <f>'C-MDP in China'!N567</f>
        <v>2334763.4426614484</v>
      </c>
      <c r="W566">
        <f>'C-MDP in China'!P567</f>
        <v>5824475.9913214482</v>
      </c>
      <c r="X566">
        <f>'C-MDP in China'!Q567</f>
        <v>7375153.686430769</v>
      </c>
      <c r="Y566">
        <f>'C-MDP in China'!S567</f>
        <v>0.55873943939968884</v>
      </c>
      <c r="Z566">
        <f>'C-MDP in China'!T567</f>
        <v>82706187.403241992</v>
      </c>
      <c r="AA566">
        <f>'C-MDP in China'!U567</f>
        <v>12044680.571753666</v>
      </c>
      <c r="AB566">
        <f>'C-MDP in China'!V567</f>
        <v>6.8666152589549529</v>
      </c>
    </row>
    <row r="567" spans="1:28">
      <c r="A567" s="15">
        <v>43691</v>
      </c>
      <c r="B567">
        <v>73.747045069999999</v>
      </c>
      <c r="C567" s="153">
        <f t="shared" si="18"/>
        <v>44.985697492699998</v>
      </c>
      <c r="D567" s="123">
        <f>年份汇总!$D$7</f>
        <v>0.61</v>
      </c>
      <c r="E567" s="144">
        <f t="shared" si="19"/>
        <v>42.072689212435002</v>
      </c>
      <c r="F567" s="123">
        <f>VLOOKUP(D567,年份汇总!$D$4:$I$9,6,0)</f>
        <v>0.57050000000000001</v>
      </c>
      <c r="G567">
        <f>VLOOKUP(A567,[1]Sheet1!$A$1:$F$2193,6)</f>
        <v>0.25312801128622597</v>
      </c>
      <c r="H567">
        <f>'C-MDP in China'!C568</f>
        <v>11387140.142650912</v>
      </c>
      <c r="I567">
        <f>'C-MDP in China'!D568</f>
        <v>73.747045069999999</v>
      </c>
      <c r="J567" s="40">
        <f>'C-MDP in China'!E568</f>
        <v>73747045.069999993</v>
      </c>
      <c r="K567">
        <v>3.25</v>
      </c>
      <c r="L567">
        <v>50</v>
      </c>
      <c r="M567">
        <f t="shared" si="20"/>
        <v>6.5000000000000002E-2</v>
      </c>
      <c r="N567" s="57">
        <f>'C-MDP in China'!F568</f>
        <v>1474940.9013999999</v>
      </c>
      <c r="O567" s="57">
        <f>'C-MDP in China'!G568</f>
        <v>115045390.30919999</v>
      </c>
      <c r="P567" s="57">
        <f>'C-MDP in China'!H568</f>
        <v>14610764.569268398</v>
      </c>
      <c r="Q567" s="41">
        <f>'C-MDP in China'!I568</f>
        <v>12609796.530676242</v>
      </c>
      <c r="R567" s="42">
        <f>'C-MDP in China'!J568</f>
        <v>6902723.4185519991</v>
      </c>
      <c r="S567">
        <f>'C-MDP in China'!K568</f>
        <v>6902723.4185519991</v>
      </c>
      <c r="T567">
        <f>'C-MDP in China'!L568</f>
        <v>4930516.7275371421</v>
      </c>
      <c r="U567">
        <f>'C-MDP in China'!M568</f>
        <v>3451361.7092759996</v>
      </c>
      <c r="V567">
        <f>'C-MDP in China'!N568</f>
        <v>2309105.1293933461</v>
      </c>
      <c r="W567">
        <f>'C-MDP in China'!P568</f>
        <v>5760466.8386693457</v>
      </c>
      <c r="X567">
        <f>'C-MDP in China'!Q568</f>
        <v>5626673.3039815659</v>
      </c>
      <c r="Y567">
        <f>'C-MDP in China'!S568</f>
        <v>0.4941252354405189</v>
      </c>
      <c r="Z567">
        <f>'C-MDP in China'!T568</f>
        <v>81797272.509841189</v>
      </c>
      <c r="AA567">
        <f>'C-MDP in China'!U568</f>
        <v>10244883.562768258</v>
      </c>
      <c r="AB567">
        <f>'C-MDP in China'!V568</f>
        <v>7.9842071419051681</v>
      </c>
    </row>
    <row r="568" spans="1:28">
      <c r="A568" s="15">
        <v>43694</v>
      </c>
      <c r="B568">
        <v>74.456151270000007</v>
      </c>
      <c r="C568" s="153">
        <f t="shared" si="18"/>
        <v>45.418252274700002</v>
      </c>
      <c r="D568" s="123">
        <f>年份汇总!$D$7</f>
        <v>0.61</v>
      </c>
      <c r="E568" s="144">
        <f t="shared" si="19"/>
        <v>42.477234299535006</v>
      </c>
      <c r="F568" s="123">
        <f>VLOOKUP(D568,年份汇总!$D$4:$I$9,6,0)</f>
        <v>0.57050000000000001</v>
      </c>
      <c r="G568">
        <f>VLOOKUP(A568,[1]Sheet1!$A$1:$F$2193,6)</f>
        <v>0.25766188785953897</v>
      </c>
      <c r="H568">
        <f>'C-MDP in China'!C569</f>
        <v>11702552.624380002</v>
      </c>
      <c r="I568">
        <f>'C-MDP in China'!D569</f>
        <v>74.456151270000007</v>
      </c>
      <c r="J568" s="43">
        <f>'C-MDP in China'!E569</f>
        <v>74456151.270000011</v>
      </c>
      <c r="K568">
        <v>3.25</v>
      </c>
      <c r="L568">
        <v>50</v>
      </c>
      <c r="M568">
        <f t="shared" si="20"/>
        <v>6.5000000000000002E-2</v>
      </c>
      <c r="N568" s="69">
        <f>'C-MDP in China'!F569</f>
        <v>1489123.0254000002</v>
      </c>
      <c r="O568" s="69">
        <f>'C-MDP in China'!G569</f>
        <v>116151595.98120001</v>
      </c>
      <c r="P568" s="69">
        <f>'C-MDP in China'!H569</f>
        <v>14751252.689612402</v>
      </c>
      <c r="Q568" s="69">
        <f>'C-MDP in China'!I569</f>
        <v>12731044.573796529</v>
      </c>
      <c r="R568" s="70">
        <f>'C-MDP in China'!J569</f>
        <v>6969095.7588720005</v>
      </c>
      <c r="S568">
        <f>'C-MDP in China'!K569</f>
        <v>6969095.7588720005</v>
      </c>
      <c r="T568">
        <f>'C-MDP in China'!L569</f>
        <v>4977925.5420514289</v>
      </c>
      <c r="U568">
        <f>'C-MDP in China'!M569</f>
        <v>3484547.8794360003</v>
      </c>
      <c r="V568">
        <f>'C-MDP in China'!N569</f>
        <v>2331308.0632485328</v>
      </c>
      <c r="W568">
        <f>'C-MDP in China'!P569</f>
        <v>5815855.9426845331</v>
      </c>
      <c r="X568">
        <f>'C-MDP in China'!Q569</f>
        <v>5886696.6816954687</v>
      </c>
      <c r="Y568">
        <f>'C-MDP in China'!S569</f>
        <v>0.50302672165999718</v>
      </c>
      <c r="Z568">
        <f>'C-MDP in China'!T569</f>
        <v>82583784.742633209</v>
      </c>
      <c r="AA568">
        <f>'C-MDP in China'!U569</f>
        <v>10549312.808192534</v>
      </c>
      <c r="AB568">
        <f>'C-MDP in China'!V569</f>
        <v>7.8283568080850845</v>
      </c>
    </row>
    <row r="569" spans="1:28">
      <c r="A569" s="15">
        <v>43697</v>
      </c>
      <c r="B569">
        <v>70.938762019999999</v>
      </c>
      <c r="C569" s="153">
        <f t="shared" si="18"/>
        <v>43.272644832200001</v>
      </c>
      <c r="D569" s="123">
        <f>年份汇总!$D$7</f>
        <v>0.61</v>
      </c>
      <c r="E569" s="144">
        <f t="shared" si="19"/>
        <v>40.47056373241</v>
      </c>
      <c r="F569" s="123">
        <f>VLOOKUP(D569,年份汇总!$D$4:$I$9,6,0)</f>
        <v>0.57050000000000001</v>
      </c>
      <c r="G569">
        <f>VLOOKUP(A569,[1]Sheet1!$A$1:$F$2193,6)</f>
        <v>0.265772438199955</v>
      </c>
      <c r="H569">
        <f>'C-MDP in China'!C570</f>
        <v>11500676.324414477</v>
      </c>
      <c r="I569" s="49">
        <f>'C-MDP in China'!D570</f>
        <v>70.938762019999999</v>
      </c>
      <c r="J569" s="71">
        <f>'C-MDP in China'!E570</f>
        <v>70938762.019999996</v>
      </c>
      <c r="K569">
        <v>3.25</v>
      </c>
      <c r="L569">
        <v>50</v>
      </c>
      <c r="M569">
        <f t="shared" si="20"/>
        <v>6.5000000000000002E-2</v>
      </c>
      <c r="N569" s="72">
        <f>'C-MDP in China'!F570</f>
        <v>1418775.2404</v>
      </c>
      <c r="O569" s="72">
        <f>'C-MDP in China'!G570</f>
        <v>110664468.75119999</v>
      </c>
      <c r="P569" s="72">
        <f>'C-MDP in China'!H570</f>
        <v>14054387.5314024</v>
      </c>
      <c r="Q569" s="72">
        <f>'C-MDP in China'!I570</f>
        <v>12129616.2356226</v>
      </c>
      <c r="R569" s="73">
        <f>'C-MDP in China'!J570</f>
        <v>6639868.1250719996</v>
      </c>
      <c r="S569" s="49">
        <f>'C-MDP in China'!K570</f>
        <v>6639868.1250719996</v>
      </c>
      <c r="T569" s="49">
        <f>'C-MDP in China'!L570</f>
        <v>4742762.9464799995</v>
      </c>
      <c r="U569" s="49">
        <f>'C-MDP in China'!M570</f>
        <v>3319934.0625359998</v>
      </c>
      <c r="V569" s="49">
        <f>'C-MDP in China'!N570</f>
        <v>2221174.5446575345</v>
      </c>
      <c r="W569" s="49">
        <f>'C-MDP in China'!P570</f>
        <v>5541108.6071935343</v>
      </c>
      <c r="X569" s="49">
        <f>'C-MDP in China'!Q570</f>
        <v>5959567.7172209425</v>
      </c>
      <c r="Y569" s="49">
        <f>'C-MDP in China'!S570</f>
        <v>0.51819280441529658</v>
      </c>
      <c r="Z569" s="49">
        <f>'C-MDP in China'!T570</f>
        <v>78682437.282103196</v>
      </c>
      <c r="AA569" s="49">
        <f>'C-MDP in China'!U570</f>
        <v>10401916.806536011</v>
      </c>
      <c r="AB569">
        <f>'C-MDP in China'!V570</f>
        <v>7.5642248198585227</v>
      </c>
    </row>
    <row r="570" spans="1:28">
      <c r="A570" s="15">
        <v>43700</v>
      </c>
      <c r="B570">
        <v>72.283871860000005</v>
      </c>
      <c r="C570" s="153">
        <f t="shared" si="18"/>
        <v>44.093161834600004</v>
      </c>
      <c r="D570" s="123">
        <f>年份汇总!$D$7</f>
        <v>0.61</v>
      </c>
      <c r="E570" s="144">
        <f t="shared" si="19"/>
        <v>41.23794889613</v>
      </c>
      <c r="F570" s="123">
        <f>VLOOKUP(D570,年份汇总!$D$4:$I$9,6,0)</f>
        <v>0.57050000000000001</v>
      </c>
      <c r="G570">
        <f>VLOOKUP(A570,[1]Sheet1!$A$1:$F$2193,6)</f>
        <v>0.25700013505350899</v>
      </c>
      <c r="H570">
        <f>'C-MDP in China'!C571</f>
        <v>11331948.546428431</v>
      </c>
      <c r="I570" s="49">
        <f>'C-MDP in China'!D571</f>
        <v>72.283871860000005</v>
      </c>
      <c r="J570" s="71">
        <f>'C-MDP in China'!E571</f>
        <v>72283871.859999999</v>
      </c>
      <c r="K570">
        <v>3.25</v>
      </c>
      <c r="L570">
        <v>50</v>
      </c>
      <c r="M570">
        <f t="shared" si="20"/>
        <v>6.5000000000000002E-2</v>
      </c>
      <c r="N570" s="72">
        <f>'C-MDP in China'!F571</f>
        <v>1445677.4372</v>
      </c>
      <c r="O570" s="72">
        <f>'C-MDP in China'!G571</f>
        <v>112762840.10160001</v>
      </c>
      <c r="P570" s="72">
        <f>'C-MDP in China'!H571</f>
        <v>14320880.6929032</v>
      </c>
      <c r="Q570" s="72">
        <f>'C-MDP in China'!I571</f>
        <v>12359612.723993231</v>
      </c>
      <c r="R570" s="73">
        <f>'C-MDP in China'!J571</f>
        <v>6765770.4060960002</v>
      </c>
      <c r="S570" s="49">
        <f>'C-MDP in China'!K571</f>
        <v>6765770.4060960002</v>
      </c>
      <c r="T570" s="49">
        <f>'C-MDP in China'!L571</f>
        <v>4832693.1472114287</v>
      </c>
      <c r="U570" s="49">
        <f>'C-MDP in China'!M571</f>
        <v>3382885.2030480001</v>
      </c>
      <c r="V570" s="49">
        <f>'C-MDP in China'!N571</f>
        <v>2263291.4868101766</v>
      </c>
      <c r="W570" s="49">
        <f>'C-MDP in China'!P571</f>
        <v>5646176.6898581767</v>
      </c>
      <c r="X570" s="49">
        <f>'C-MDP in China'!Q571</f>
        <v>5685771.8565702541</v>
      </c>
      <c r="Y570" s="49">
        <f>'C-MDP in China'!S571</f>
        <v>0.50174705905828332</v>
      </c>
      <c r="Z570" s="49">
        <f>'C-MDP in China'!T571</f>
        <v>80174379.312237605</v>
      </c>
      <c r="AA570" s="49">
        <f>'C-MDP in China'!U571</f>
        <v>10212354.830190606</v>
      </c>
      <c r="AB570">
        <f>'C-MDP in China'!V571</f>
        <v>7.8507240147218038</v>
      </c>
    </row>
    <row r="571" spans="1:28">
      <c r="A571" s="15">
        <v>43703</v>
      </c>
      <c r="B571">
        <v>74.482723329999999</v>
      </c>
      <c r="C571" s="153">
        <f t="shared" si="18"/>
        <v>45.434461231299998</v>
      </c>
      <c r="D571" s="123">
        <f>年份汇总!$D$7</f>
        <v>0.61</v>
      </c>
      <c r="E571" s="144">
        <f t="shared" si="19"/>
        <v>42.492393659765</v>
      </c>
      <c r="F571" s="123">
        <f>VLOOKUP(D571,年份汇总!$D$4:$I$9,6,0)</f>
        <v>0.57050000000000001</v>
      </c>
      <c r="G571">
        <f>VLOOKUP(A571,[1]Sheet1!$A$1:$F$2193,6)</f>
        <v>0.25608280391042998</v>
      </c>
      <c r="H571">
        <f>'C-MDP in China'!C572</f>
        <v>11634984.22627103</v>
      </c>
      <c r="I571" s="49">
        <f>'C-MDP in China'!D572</f>
        <v>74.482723329999999</v>
      </c>
      <c r="J571" s="71">
        <f>'C-MDP in China'!E572</f>
        <v>74482723.329999998</v>
      </c>
      <c r="K571">
        <v>3.25</v>
      </c>
      <c r="L571">
        <v>50</v>
      </c>
      <c r="M571">
        <f t="shared" si="20"/>
        <v>6.5000000000000002E-2</v>
      </c>
      <c r="N571" s="72">
        <f>'C-MDP in China'!F572</f>
        <v>1489654.4665999999</v>
      </c>
      <c r="O571" s="72">
        <f>'C-MDP in China'!G572</f>
        <v>116193048.39480001</v>
      </c>
      <c r="P571" s="72">
        <f>'C-MDP in China'!H572</f>
        <v>14756517.146139601</v>
      </c>
      <c r="Q571" s="72">
        <f>'C-MDP in China'!I572</f>
        <v>12735588.054415759</v>
      </c>
      <c r="R571" s="73">
        <f>'C-MDP in China'!J572</f>
        <v>6971582.9036880005</v>
      </c>
      <c r="S571" s="49">
        <f>'C-MDP in China'!K572</f>
        <v>6971582.9036880005</v>
      </c>
      <c r="T571" s="49">
        <f>'C-MDP in China'!L572</f>
        <v>4979702.0740628578</v>
      </c>
      <c r="U571" s="49">
        <f>'C-MDP in China'!M572</f>
        <v>3485791.4518440003</v>
      </c>
      <c r="V571" s="49">
        <f>'C-MDP in China'!N572</f>
        <v>2332140.0651272014</v>
      </c>
      <c r="W571" s="49">
        <f>'C-MDP in China'!P572</f>
        <v>5817931.5169712016</v>
      </c>
      <c r="X571" s="49">
        <f>'C-MDP in China'!Q572</f>
        <v>5817052.7092998279</v>
      </c>
      <c r="Y571" s="49">
        <f>'C-MDP in China'!S572</f>
        <v>0.499962234256004</v>
      </c>
      <c r="Z571" s="49">
        <f>'C-MDP in China'!T572</f>
        <v>82613257.408702806</v>
      </c>
      <c r="AA571" s="49">
        <f>'C-MDP in China'!U572</f>
        <v>10481332.839554232</v>
      </c>
      <c r="AB571">
        <f>'C-MDP in China'!V572</f>
        <v>7.8819419889938658</v>
      </c>
    </row>
    <row r="572" spans="1:28">
      <c r="A572" s="15">
        <v>43706</v>
      </c>
      <c r="B572">
        <v>73.547109000000006</v>
      </c>
      <c r="C572" s="153">
        <f t="shared" si="18"/>
        <v>44.863736490000001</v>
      </c>
      <c r="D572" s="123">
        <f>年份汇总!$D$7</f>
        <v>0.61</v>
      </c>
      <c r="E572" s="144">
        <f t="shared" si="19"/>
        <v>41.958625684500007</v>
      </c>
      <c r="F572" s="123">
        <f>VLOOKUP(D572,年份汇总!$D$4:$I$9,6,0)</f>
        <v>0.57050000000000001</v>
      </c>
      <c r="G572">
        <f>VLOOKUP(A572,[1]Sheet1!$A$1:$F$2193,6)</f>
        <v>0.2348318341027</v>
      </c>
      <c r="H572">
        <f>'C-MDP in China'!C573</f>
        <v>10535433.524646929</v>
      </c>
      <c r="I572" s="49">
        <f>'C-MDP in China'!D573</f>
        <v>73.547109000000006</v>
      </c>
      <c r="J572" s="71">
        <f>'C-MDP in China'!E573</f>
        <v>73547109</v>
      </c>
      <c r="K572">
        <v>3.25</v>
      </c>
      <c r="L572">
        <v>50</v>
      </c>
      <c r="M572">
        <f t="shared" si="20"/>
        <v>6.5000000000000002E-2</v>
      </c>
      <c r="N572" s="72">
        <f>'C-MDP in China'!F573</f>
        <v>1470942.18</v>
      </c>
      <c r="O572" s="72">
        <f>'C-MDP in China'!G573</f>
        <v>114733490.03999999</v>
      </c>
      <c r="P572" s="72">
        <f>'C-MDP in China'!H573</f>
        <v>14571153.23508</v>
      </c>
      <c r="Q572" s="72">
        <f>'C-MDP in China'!I573</f>
        <v>12575610.033312857</v>
      </c>
      <c r="R572" s="73">
        <f>'C-MDP in China'!J573</f>
        <v>6884009.4023999991</v>
      </c>
      <c r="S572" s="49">
        <f>'C-MDP in China'!K573</f>
        <v>6884009.4023999991</v>
      </c>
      <c r="T572" s="49">
        <f>'C-MDP in China'!L573</f>
        <v>4917149.5731428573</v>
      </c>
      <c r="U572" s="49">
        <f>'C-MDP in China'!M573</f>
        <v>3442004.7011999995</v>
      </c>
      <c r="V572" s="49">
        <f>'C-MDP in China'!N573</f>
        <v>2302844.900195695</v>
      </c>
      <c r="W572" s="49">
        <f>'C-MDP in China'!P573</f>
        <v>5744849.6013956945</v>
      </c>
      <c r="X572" s="49">
        <f>'C-MDP in China'!Q573</f>
        <v>4790583.923251234</v>
      </c>
      <c r="Y572" s="49">
        <f>'C-MDP in China'!S573</f>
        <v>0.45471160840643049</v>
      </c>
      <c r="Z572" s="49">
        <f>'C-MDP in China'!T573</f>
        <v>81575511.418439984</v>
      </c>
      <c r="AA572" s="49">
        <f>'C-MDP in China'!U573</f>
        <v>9396273.7236426249</v>
      </c>
      <c r="AB572" s="49">
        <f>'C-MDP in China'!V573</f>
        <v>8.6816874239393549</v>
      </c>
    </row>
    <row r="573" spans="1:28" s="49" customFormat="1">
      <c r="A573" s="48">
        <v>43709</v>
      </c>
      <c r="B573" s="49">
        <v>76.873723569999996</v>
      </c>
      <c r="C573" s="153">
        <f t="shared" si="18"/>
        <v>61.721912654352998</v>
      </c>
      <c r="D573" s="127">
        <v>0.80290000000000006</v>
      </c>
      <c r="E573" s="144">
        <f t="shared" si="19"/>
        <v>58.131909763634006</v>
      </c>
      <c r="F573" s="123">
        <v>0.75620000000000009</v>
      </c>
      <c r="G573" s="49">
        <f>VLOOKUP(A573,[1]Sheet1!$A$1:$F$2193,6)</f>
        <v>0.22778607043174801</v>
      </c>
      <c r="H573">
        <f>'C-MDP in China'!C574</f>
        <v>14059391.943066651</v>
      </c>
      <c r="I573" s="49">
        <f>'C-MDP in China'!D574</f>
        <v>76.873723569999996</v>
      </c>
      <c r="J573" s="71">
        <f>'C-MDP in China'!E574</f>
        <v>76873723.569999993</v>
      </c>
      <c r="K573">
        <v>3.25</v>
      </c>
      <c r="L573">
        <v>50</v>
      </c>
      <c r="M573">
        <f t="shared" si="20"/>
        <v>6.5000000000000002E-2</v>
      </c>
      <c r="N573" s="72">
        <f>'C-MDP in China'!F574</f>
        <v>1537474.4713999999</v>
      </c>
      <c r="O573" s="72">
        <f>'C-MDP in China'!G574</f>
        <v>119923008.7692</v>
      </c>
      <c r="P573" s="72">
        <f>'C-MDP in China'!H574</f>
        <v>15230222.1136884</v>
      </c>
      <c r="Q573" s="72">
        <f>'C-MDP in China'!I574</f>
        <v>13144418.354024101</v>
      </c>
      <c r="R573" s="73">
        <f>'C-MDP in China'!J574</f>
        <v>7195380.5261519998</v>
      </c>
      <c r="S573" s="49">
        <f>'C-MDP in China'!K574</f>
        <v>7195380.5261519998</v>
      </c>
      <c r="T573" s="49">
        <f>'C-MDP in China'!L574</f>
        <v>5139557.5186799997</v>
      </c>
      <c r="U573" s="49">
        <f>'C-MDP in China'!M574</f>
        <v>3597690.2630759999</v>
      </c>
      <c r="V573" s="49">
        <f>'C-MDP in China'!N574</f>
        <v>2407005.0432876712</v>
      </c>
      <c r="W573" s="49">
        <f>'C-MDP in China'!P574</f>
        <v>6004695.3063636711</v>
      </c>
      <c r="X573" s="49">
        <f>'C-MDP in China'!Q574</f>
        <v>8054696.6367029799</v>
      </c>
      <c r="Y573" s="49">
        <f>'C-MDP in China'!S574</f>
        <v>0.57290504947300591</v>
      </c>
      <c r="Z573" s="49">
        <f>'C-MDP in China'!T574</f>
        <v>85265259.23490119</v>
      </c>
      <c r="AA573" s="49">
        <f>'C-MDP in China'!U574</f>
        <v>12868706.723278321</v>
      </c>
      <c r="AB573" s="49">
        <f>'C-MDP in China'!V574</f>
        <v>6.6257830773829109</v>
      </c>
    </row>
    <row r="574" spans="1:28" s="49" customFormat="1">
      <c r="A574" s="48">
        <v>43712</v>
      </c>
      <c r="B574" s="49">
        <v>78.44021248</v>
      </c>
      <c r="C574" s="153">
        <f t="shared" si="18"/>
        <v>62.979646600192005</v>
      </c>
      <c r="D574" s="127">
        <v>0.80290000000000006</v>
      </c>
      <c r="E574" s="144">
        <f t="shared" si="19"/>
        <v>59.316488677376007</v>
      </c>
      <c r="F574" s="123">
        <v>0.75620000000000009</v>
      </c>
      <c r="G574" s="49">
        <f>VLOOKUP(A574,[1]Sheet1!$A$1:$F$2193,6)</f>
        <v>0.24731345201188801</v>
      </c>
      <c r="H574">
        <f>'C-MDP in China'!C575</f>
        <v>15575713.807182252</v>
      </c>
      <c r="I574" s="49">
        <f>'C-MDP in China'!D575</f>
        <v>78.44021248</v>
      </c>
      <c r="J574" s="71">
        <f>'C-MDP in China'!E575</f>
        <v>78440212.480000004</v>
      </c>
      <c r="K574">
        <v>3.25</v>
      </c>
      <c r="L574">
        <v>50</v>
      </c>
      <c r="M574">
        <f t="shared" si="20"/>
        <v>6.5000000000000002E-2</v>
      </c>
      <c r="N574" s="72">
        <f>'C-MDP in China'!F575</f>
        <v>1568804.2496</v>
      </c>
      <c r="O574" s="72">
        <f>'C-MDP in China'!G575</f>
        <v>122366731.46880001</v>
      </c>
      <c r="P574" s="72">
        <f>'C-MDP in China'!H575</f>
        <v>15540574.896537602</v>
      </c>
      <c r="Q574" s="72">
        <f>'C-MDP in China'!I575</f>
        <v>13412267.817062402</v>
      </c>
      <c r="R574" s="73">
        <f>'C-MDP in China'!J575</f>
        <v>7342003.8881280003</v>
      </c>
      <c r="S574" s="49">
        <f>'C-MDP in China'!K575</f>
        <v>7342003.8881280003</v>
      </c>
      <c r="T574" s="49">
        <f>'C-MDP in China'!L575</f>
        <v>5244288.4915200006</v>
      </c>
      <c r="U574" s="49">
        <f>'C-MDP in China'!M575</f>
        <v>3671001.9440640002</v>
      </c>
      <c r="V574" s="49">
        <f>'C-MDP in China'!N575</f>
        <v>2456053.6197260274</v>
      </c>
      <c r="W574" s="49">
        <f>'C-MDP in China'!P575</f>
        <v>6127055.5637900271</v>
      </c>
      <c r="X574" s="49">
        <f>'C-MDP in China'!Q575</f>
        <v>9448658.2433922254</v>
      </c>
      <c r="Y574" s="49">
        <f>'C-MDP in China'!S575</f>
        <v>0.60662762300083306</v>
      </c>
      <c r="Z574" s="49">
        <f>'C-MDP in China'!T575</f>
        <v>87002746.0743168</v>
      </c>
      <c r="AA574" s="49">
        <f>'C-MDP in China'!U575</f>
        <v>14360765.482844282</v>
      </c>
      <c r="AB574" s="49">
        <f>'C-MDP in China'!V575</f>
        <v>6.0583641017083929</v>
      </c>
    </row>
    <row r="575" spans="1:28" s="49" customFormat="1">
      <c r="A575" s="48">
        <v>43715</v>
      </c>
      <c r="B575" s="49">
        <v>81.3960218</v>
      </c>
      <c r="C575" s="153">
        <f t="shared" ref="C575:C638" si="21">D575*B575</f>
        <v>65.352865903220007</v>
      </c>
      <c r="D575" s="127">
        <v>0.80290000000000006</v>
      </c>
      <c r="E575" s="144">
        <f t="shared" ref="E575:E638" si="22">B575*F575</f>
        <v>61.551671685160009</v>
      </c>
      <c r="F575" s="123">
        <v>0.75620000000000009</v>
      </c>
      <c r="G575" s="49">
        <f>VLOOKUP(A575,[1]Sheet1!$A$1:$F$2193,6)</f>
        <v>0.245510392965781</v>
      </c>
      <c r="H575">
        <f>'C-MDP in China'!C576</f>
        <v>16044807.789339533</v>
      </c>
      <c r="I575" s="49">
        <f>'C-MDP in China'!D576</f>
        <v>81.3960218</v>
      </c>
      <c r="J575" s="71">
        <f>'C-MDP in China'!E576</f>
        <v>81396021.799999997</v>
      </c>
      <c r="K575">
        <v>3.25</v>
      </c>
      <c r="L575">
        <v>50</v>
      </c>
      <c r="M575">
        <f t="shared" si="20"/>
        <v>6.5000000000000002E-2</v>
      </c>
      <c r="N575" s="72">
        <f>'C-MDP in China'!F576</f>
        <v>1627920.436</v>
      </c>
      <c r="O575" s="72">
        <f>'C-MDP in China'!G576</f>
        <v>126977794.00800002</v>
      </c>
      <c r="P575" s="72">
        <f>'C-MDP in China'!H576</f>
        <v>16126179.839016002</v>
      </c>
      <c r="Q575" s="72">
        <f>'C-MDP in China'!I576</f>
        <v>13917673.207519718</v>
      </c>
      <c r="R575" s="73">
        <f>'C-MDP in China'!J576</f>
        <v>7618667.6404800005</v>
      </c>
      <c r="S575" s="49">
        <f>'C-MDP in China'!K576</f>
        <v>7618667.6404800005</v>
      </c>
      <c r="T575" s="49">
        <f>'C-MDP in China'!L576</f>
        <v>5441905.4574857149</v>
      </c>
      <c r="U575" s="49">
        <f>'C-MDP in China'!M576</f>
        <v>3809333.8202400003</v>
      </c>
      <c r="V575" s="49">
        <f>'C-MDP in China'!N576</f>
        <v>2548603.4223091975</v>
      </c>
      <c r="W575" s="49">
        <f>'C-MDP in China'!P576</f>
        <v>6357937.2425491977</v>
      </c>
      <c r="X575" s="49">
        <f>'C-MDP in China'!Q576</f>
        <v>9686870.5467903353</v>
      </c>
      <c r="Y575" s="49">
        <f>'C-MDP in China'!S576</f>
        <v>0.60373864704234548</v>
      </c>
      <c r="Z575" s="49">
        <f>'C-MDP in China'!T576</f>
        <v>90281211.539688006</v>
      </c>
      <c r="AA575" s="49">
        <f>'C-MDP in China'!U576</f>
        <v>14784077.39140873</v>
      </c>
      <c r="AB575" s="49">
        <f>'C-MDP in China'!V576</f>
        <v>6.1066517138331475</v>
      </c>
    </row>
    <row r="576" spans="1:28" s="49" customFormat="1" ht="15" thickBot="1">
      <c r="A576" s="48">
        <v>43718</v>
      </c>
      <c r="B576" s="49">
        <v>84.070180800000003</v>
      </c>
      <c r="C576" s="153">
        <f t="shared" si="21"/>
        <v>67.499948164320003</v>
      </c>
      <c r="D576" s="127">
        <v>0.80290000000000006</v>
      </c>
      <c r="E576" s="144">
        <f t="shared" si="22"/>
        <v>63.573870720960009</v>
      </c>
      <c r="F576" s="123">
        <v>0.75620000000000009</v>
      </c>
      <c r="G576" s="49">
        <f>VLOOKUP(A576,[1]Sheet1!$A$1:$F$2193,6)</f>
        <v>0.236143309803796</v>
      </c>
      <c r="H576">
        <f>'C-MDP in China'!C577</f>
        <v>15939661.17110719</v>
      </c>
      <c r="I576" s="49">
        <f>'C-MDP in China'!D577</f>
        <v>84.070180800000003</v>
      </c>
      <c r="J576" s="74">
        <f>'C-MDP in China'!E577</f>
        <v>84070180.799999997</v>
      </c>
      <c r="K576">
        <v>3.25</v>
      </c>
      <c r="L576">
        <v>50</v>
      </c>
      <c r="M576">
        <f t="shared" ref="M576:M639" si="23">K576/L576</f>
        <v>6.5000000000000002E-2</v>
      </c>
      <c r="N576" s="75">
        <f>'C-MDP in China'!F577</f>
        <v>1681403.6159999999</v>
      </c>
      <c r="O576" s="75">
        <f>'C-MDP in China'!G577</f>
        <v>131149482.04799998</v>
      </c>
      <c r="P576" s="75">
        <f>'C-MDP in China'!H577</f>
        <v>16655984.220095998</v>
      </c>
      <c r="Q576" s="75">
        <f>'C-MDP in China'!I577</f>
        <v>14374920.014475428</v>
      </c>
      <c r="R576" s="76">
        <f>'C-MDP in China'!J577</f>
        <v>7868968.9228799986</v>
      </c>
      <c r="S576" s="49">
        <f>'C-MDP in China'!K577</f>
        <v>7868968.9228799986</v>
      </c>
      <c r="T576" s="49">
        <f>'C-MDP in China'!L577</f>
        <v>5620692.0877714278</v>
      </c>
      <c r="U576" s="49">
        <f>'C-MDP in China'!M577</f>
        <v>3934484.4614399993</v>
      </c>
      <c r="V576" s="49">
        <f>'C-MDP in China'!N577</f>
        <v>2632334.4281800394</v>
      </c>
      <c r="W576" s="49">
        <f>'C-MDP in China'!P577</f>
        <v>6566818.8896200387</v>
      </c>
      <c r="X576" s="49">
        <f>'C-MDP in China'!Q577</f>
        <v>9372842.281487152</v>
      </c>
      <c r="Y576" s="49">
        <f>'C-MDP in China'!S577</f>
        <v>0.58802017062173861</v>
      </c>
      <c r="Z576" s="49">
        <f>'C-MDP in China'!T577</f>
        <v>93247281.736127973</v>
      </c>
      <c r="AA576" s="49">
        <f>'C-MDP in China'!U577</f>
        <v>14637511.13784723</v>
      </c>
      <c r="AB576" s="49">
        <f>'C-MDP in China'!V577</f>
        <v>6.3704328459928368</v>
      </c>
    </row>
    <row r="577" spans="1:28" s="49" customFormat="1">
      <c r="A577" s="48">
        <v>43721</v>
      </c>
      <c r="B577" s="49">
        <v>88.889490530000003</v>
      </c>
      <c r="C577" s="153">
        <f t="shared" si="21"/>
        <v>71.369371946537001</v>
      </c>
      <c r="D577" s="127">
        <v>0.80290000000000006</v>
      </c>
      <c r="E577" s="144">
        <f t="shared" si="22"/>
        <v>67.218232738786014</v>
      </c>
      <c r="F577" s="123">
        <v>0.75620000000000009</v>
      </c>
      <c r="G577" s="49">
        <f>VLOOKUP(A577,[1]Sheet1!$A$1:$F$2193,6)</f>
        <v>0.24185245209932399</v>
      </c>
      <c r="H577">
        <f>'C-MDP in China'!C578</f>
        <v>17260857.61005868</v>
      </c>
      <c r="I577" s="49">
        <f>'C-MDP in China'!D578</f>
        <v>88.889490530000003</v>
      </c>
      <c r="J577" s="49">
        <f>'C-MDP in China'!E578</f>
        <v>88889490.530000001</v>
      </c>
      <c r="K577">
        <v>3.25</v>
      </c>
      <c r="L577">
        <v>50</v>
      </c>
      <c r="M577">
        <f t="shared" si="23"/>
        <v>6.5000000000000002E-2</v>
      </c>
      <c r="N577" s="49">
        <f>'C-MDP in China'!F578</f>
        <v>1777789.8106</v>
      </c>
      <c r="O577" s="49">
        <f>'C-MDP in China'!G578</f>
        <v>138667605.22679999</v>
      </c>
      <c r="P577" s="49">
        <f>'C-MDP in China'!H578</f>
        <v>17610785.863803599</v>
      </c>
      <c r="Q577" s="49">
        <f>'C-MDP in China'!I578</f>
        <v>15198960.015751757</v>
      </c>
      <c r="R577" s="49">
        <f>'C-MDP in China'!J578</f>
        <v>8320056.3136079991</v>
      </c>
      <c r="S577" s="49">
        <f>'C-MDP in China'!K578</f>
        <v>8320056.3136079991</v>
      </c>
      <c r="T577" s="49">
        <f>'C-MDP in China'!L578</f>
        <v>5942897.3668628568</v>
      </c>
      <c r="U577" s="49">
        <f>'C-MDP in China'!M578</f>
        <v>4160028.1568039996</v>
      </c>
      <c r="V577" s="49">
        <f>'C-MDP in China'!N578</f>
        <v>2783232.5801956947</v>
      </c>
      <c r="W577" s="49">
        <f>'C-MDP in China'!P578</f>
        <v>6943260.7369996943</v>
      </c>
      <c r="X577" s="49">
        <f>'C-MDP in China'!Q578</f>
        <v>10317596.873058986</v>
      </c>
      <c r="Y577" s="49">
        <f>'C-MDP in China'!S578</f>
        <v>0.59774532101153866</v>
      </c>
      <c r="Z577" s="49">
        <f>'C-MDP in China'!T578</f>
        <v>98592667.316254795</v>
      </c>
      <c r="AA577" s="49">
        <f>'C-MDP in China'!U578</f>
        <v>15884062.033450376</v>
      </c>
      <c r="AB577" s="49">
        <f>'C-MDP in China'!V578</f>
        <v>6.2070185264089055</v>
      </c>
    </row>
    <row r="578" spans="1:28" s="49" customFormat="1">
      <c r="A578" s="48">
        <v>43724</v>
      </c>
      <c r="B578" s="49">
        <v>89.554384749999997</v>
      </c>
      <c r="C578" s="153">
        <f t="shared" si="21"/>
        <v>71.903215515775003</v>
      </c>
      <c r="D578" s="127">
        <v>0.80290000000000006</v>
      </c>
      <c r="E578" s="144">
        <f t="shared" si="22"/>
        <v>67.721025747950009</v>
      </c>
      <c r="F578" s="123">
        <v>0.75620000000000009</v>
      </c>
      <c r="G578" s="49">
        <f>VLOOKUP(A578,[1]Sheet1!$A$1:$F$2193,6)</f>
        <v>0.217329054583252</v>
      </c>
      <c r="H578">
        <f>'C-MDP in China'!C579</f>
        <v>15626657.849539198</v>
      </c>
      <c r="I578" s="49">
        <f>'C-MDP in China'!D579</f>
        <v>89.554384749999997</v>
      </c>
      <c r="J578" s="49">
        <f>'C-MDP in China'!E579</f>
        <v>89554384.75</v>
      </c>
      <c r="K578">
        <v>3.25</v>
      </c>
      <c r="L578">
        <v>50</v>
      </c>
      <c r="M578">
        <f t="shared" si="23"/>
        <v>6.5000000000000002E-2</v>
      </c>
      <c r="N578" s="49">
        <f>'C-MDP in China'!F579</f>
        <v>1791087.6950000001</v>
      </c>
      <c r="O578" s="49">
        <f>'C-MDP in China'!G579</f>
        <v>139704840.21000001</v>
      </c>
      <c r="P578" s="49">
        <f>'C-MDP in China'!H579</f>
        <v>17742514.706670001</v>
      </c>
      <c r="Q578" s="49">
        <f>'C-MDP in China'!I579</f>
        <v>15312648.378731787</v>
      </c>
      <c r="R578" s="49">
        <f>'C-MDP in China'!J579</f>
        <v>8382290.4126000004</v>
      </c>
      <c r="S578" s="49">
        <f>'C-MDP in China'!K579</f>
        <v>8382290.4126000004</v>
      </c>
      <c r="T578" s="49">
        <f>'C-MDP in China'!L579</f>
        <v>5987350.294714286</v>
      </c>
      <c r="U578" s="49">
        <f>'C-MDP in China'!M579</f>
        <v>4191145.2063000002</v>
      </c>
      <c r="V578" s="49">
        <f>'C-MDP in China'!N579</f>
        <v>2804051.1859099804</v>
      </c>
      <c r="W578" s="49">
        <f>'C-MDP in China'!P579</f>
        <v>6995196.3922099806</v>
      </c>
      <c r="X578" s="49">
        <f>'C-MDP in China'!Q579</f>
        <v>8631461.4573292173</v>
      </c>
      <c r="Y578" s="49">
        <f>'C-MDP in China'!S579</f>
        <v>0.55235492710194223</v>
      </c>
      <c r="Z578" s="49">
        <f>'C-MDP in China'!T579</f>
        <v>99330141.389310002</v>
      </c>
      <c r="AA578" s="49">
        <f>'C-MDP in China'!U579</f>
        <v>14239563.829149179</v>
      </c>
      <c r="AB578" s="49">
        <f>'C-MDP in China'!V579</f>
        <v>6.9756449411726837</v>
      </c>
    </row>
    <row r="579" spans="1:28" s="49" customFormat="1">
      <c r="A579" s="48">
        <v>43727</v>
      </c>
      <c r="B579" s="49">
        <v>89.597236249999995</v>
      </c>
      <c r="C579" s="153">
        <f t="shared" si="21"/>
        <v>71.937620985124994</v>
      </c>
      <c r="D579" s="127">
        <v>0.80290000000000006</v>
      </c>
      <c r="E579" s="144">
        <f t="shared" si="22"/>
        <v>67.75343005225001</v>
      </c>
      <c r="F579" s="123">
        <v>0.75620000000000009</v>
      </c>
      <c r="G579" s="49">
        <f>VLOOKUP(A579,[1]Sheet1!$A$1:$F$2193,6)</f>
        <v>0.21710954288878601</v>
      </c>
      <c r="H579">
        <f>'C-MDP in China'!C580</f>
        <v>15618344.008587228</v>
      </c>
      <c r="I579" s="51">
        <f>'C-MDP in China'!D580</f>
        <v>89.597236249999995</v>
      </c>
      <c r="J579" s="51">
        <f>'C-MDP in China'!E580</f>
        <v>89597236.25</v>
      </c>
      <c r="K579">
        <v>3.25</v>
      </c>
      <c r="L579">
        <v>50</v>
      </c>
      <c r="M579">
        <f t="shared" si="23"/>
        <v>6.5000000000000002E-2</v>
      </c>
      <c r="N579" s="51">
        <f>'C-MDP in China'!F580</f>
        <v>1791944.7250000001</v>
      </c>
      <c r="O579" s="51">
        <f>'C-MDP in China'!G580</f>
        <v>139771688.55000001</v>
      </c>
      <c r="P579" s="51">
        <f>'C-MDP in China'!H580</f>
        <v>17751004.445850004</v>
      </c>
      <c r="Q579" s="51">
        <f>'C-MDP in China'!I580</f>
        <v>15319975.434283931</v>
      </c>
      <c r="R579" s="51">
        <f>'C-MDP in China'!J580</f>
        <v>8386301.3130000001</v>
      </c>
      <c r="S579" s="51">
        <f>'C-MDP in China'!K580</f>
        <v>8386301.3130000001</v>
      </c>
      <c r="T579" s="51">
        <f>'C-MDP in China'!L580</f>
        <v>5990215.223571429</v>
      </c>
      <c r="U579" s="51">
        <f>'C-MDP in China'!M580</f>
        <v>4193150.6565</v>
      </c>
      <c r="V579" s="51">
        <f>'C-MDP in China'!N580</f>
        <v>2805392.9158512722</v>
      </c>
      <c r="W579" s="51">
        <f>'C-MDP in China'!P580</f>
        <v>6998543.5723512722</v>
      </c>
      <c r="X579" s="51">
        <f>'C-MDP in China'!Q580</f>
        <v>8619800.4362359568</v>
      </c>
      <c r="Y579" s="51">
        <f>'C-MDP in China'!S580</f>
        <v>0.55190232917757776</v>
      </c>
      <c r="Z579" s="51">
        <f>'C-MDP in China'!T580</f>
        <v>99377670.559050009</v>
      </c>
      <c r="AA579" s="51">
        <f>'C-MDP in China'!U580</f>
        <v>14230586.2679385</v>
      </c>
      <c r="AB579" s="49">
        <f>'C-MDP in China'!V580</f>
        <v>6.9833855533378708</v>
      </c>
    </row>
    <row r="580" spans="1:28" s="49" customFormat="1">
      <c r="A580" s="48">
        <v>43730</v>
      </c>
      <c r="B580" s="49">
        <v>91.702566289999993</v>
      </c>
      <c r="C580" s="153">
        <f t="shared" si="21"/>
        <v>73.627990474241003</v>
      </c>
      <c r="D580" s="127">
        <v>0.80290000000000006</v>
      </c>
      <c r="E580" s="144">
        <f t="shared" si="22"/>
        <v>69.345480628498009</v>
      </c>
      <c r="F580" s="123">
        <v>0.75620000000000009</v>
      </c>
      <c r="G580" s="49">
        <f>VLOOKUP(A580,[1]Sheet1!$A$1:$F$2193,6)</f>
        <v>0.21296419776843101</v>
      </c>
      <c r="H580">
        <f>'C-MDP in China'!C581</f>
        <v>15680125.924648415</v>
      </c>
      <c r="I580" s="51">
        <f>'C-MDP in China'!D581</f>
        <v>91.702566289999993</v>
      </c>
      <c r="J580" s="51">
        <f>'C-MDP in China'!E581</f>
        <v>91702566.289999992</v>
      </c>
      <c r="K580">
        <v>3.25</v>
      </c>
      <c r="L580">
        <v>50</v>
      </c>
      <c r="M580">
        <f t="shared" si="23"/>
        <v>6.5000000000000002E-2</v>
      </c>
      <c r="N580" s="51">
        <f>'C-MDP in China'!F581</f>
        <v>1834051.3257999998</v>
      </c>
      <c r="O580" s="51">
        <f>'C-MDP in China'!G581</f>
        <v>143056003.41240001</v>
      </c>
      <c r="P580" s="51">
        <f>'C-MDP in China'!H581</f>
        <v>18168112.4333748</v>
      </c>
      <c r="Q580" s="51">
        <f>'C-MDP in China'!I581</f>
        <v>15679959.802594844</v>
      </c>
      <c r="R580" s="51">
        <f>'C-MDP in China'!J581</f>
        <v>8583360.204744</v>
      </c>
      <c r="S580" s="51">
        <f>'C-MDP in China'!K581</f>
        <v>8583360.204744</v>
      </c>
      <c r="T580" s="51">
        <f>'C-MDP in China'!L581</f>
        <v>6130971.5748171434</v>
      </c>
      <c r="U580" s="51">
        <f>'C-MDP in China'!M581</f>
        <v>4291680.102372</v>
      </c>
      <c r="V580" s="51">
        <f>'C-MDP in China'!N581</f>
        <v>2871313.230215264</v>
      </c>
      <c r="W580" s="51">
        <f>'C-MDP in China'!P581</f>
        <v>7162993.3325872645</v>
      </c>
      <c r="X580" s="51">
        <f>'C-MDP in China'!Q581</f>
        <v>8517132.5920611508</v>
      </c>
      <c r="Y580" s="51">
        <f>'C-MDP in China'!S581</f>
        <v>0.54318011430460655</v>
      </c>
      <c r="Z580" s="51">
        <f>'C-MDP in China'!T581</f>
        <v>101712818.42621639</v>
      </c>
      <c r="AA580" s="51">
        <f>'C-MDP in China'!U581</f>
        <v>14259759.05249168</v>
      </c>
      <c r="AB580" s="49">
        <f>'C-MDP in China'!V581</f>
        <v>7.1328567370458895</v>
      </c>
    </row>
    <row r="581" spans="1:28" s="49" customFormat="1">
      <c r="A581" s="48">
        <v>43733</v>
      </c>
      <c r="B581" s="49">
        <v>90.098193589999994</v>
      </c>
      <c r="C581" s="153">
        <f t="shared" si="21"/>
        <v>72.339839633411003</v>
      </c>
      <c r="D581" s="127">
        <v>0.80290000000000006</v>
      </c>
      <c r="E581" s="144">
        <f t="shared" si="22"/>
        <v>68.13225399275801</v>
      </c>
      <c r="F581" s="123">
        <v>0.75620000000000009</v>
      </c>
      <c r="G581" s="49">
        <f>VLOOKUP(A581,[1]Sheet1!$A$1:$F$2193,6)</f>
        <v>0.17947914795938399</v>
      </c>
      <c r="H581">
        <f>'C-MDP in China'!C582</f>
        <v>12983492.780923085</v>
      </c>
      <c r="I581" s="51">
        <f>'C-MDP in China'!D582</f>
        <v>90.098193589999994</v>
      </c>
      <c r="J581" s="51">
        <f>'C-MDP in China'!E582</f>
        <v>90098193.589999989</v>
      </c>
      <c r="K581">
        <v>3.25</v>
      </c>
      <c r="L581">
        <v>50</v>
      </c>
      <c r="M581">
        <f t="shared" si="23"/>
        <v>6.5000000000000002E-2</v>
      </c>
      <c r="N581" s="51">
        <f>'C-MDP in China'!F582</f>
        <v>1801963.8717999998</v>
      </c>
      <c r="O581" s="51">
        <f>'C-MDP in China'!G582</f>
        <v>140553182.00039998</v>
      </c>
      <c r="P581" s="51">
        <f>'C-MDP in China'!H582</f>
        <v>17850254.114050798</v>
      </c>
      <c r="Q581" s="51">
        <f>'C-MDP in China'!I582</f>
        <v>15405632.698543841</v>
      </c>
      <c r="R581" s="51">
        <f>'C-MDP in China'!J582</f>
        <v>8433190.9200239982</v>
      </c>
      <c r="S581" s="51">
        <f>'C-MDP in China'!K582</f>
        <v>8433190.9200239982</v>
      </c>
      <c r="T581" s="51">
        <f>'C-MDP in China'!L582</f>
        <v>6023707.8000171417</v>
      </c>
      <c r="U581" s="51">
        <f>'C-MDP in China'!M582</f>
        <v>4216595.4600119991</v>
      </c>
      <c r="V581" s="51">
        <f>'C-MDP in China'!N582</f>
        <v>2821078.4685714282</v>
      </c>
      <c r="W581" s="51">
        <f>'C-MDP in China'!P582</f>
        <v>7037673.9285834273</v>
      </c>
      <c r="X581" s="51">
        <f>'C-MDP in China'!Q582</f>
        <v>5945818.852339658</v>
      </c>
      <c r="Y581" s="51">
        <f>'C-MDP in China'!S582</f>
        <v>0.4579521822568402</v>
      </c>
      <c r="Z581" s="51">
        <f>'C-MDP in China'!T582</f>
        <v>99933312.402284384</v>
      </c>
      <c r="AA581" s="51">
        <f>'C-MDP in China'!U582</f>
        <v>11587975.789482515</v>
      </c>
      <c r="AB581" s="49">
        <f>'C-MDP in China'!V582</f>
        <v>8.6238799785020177</v>
      </c>
    </row>
    <row r="582" spans="1:28" s="49" customFormat="1">
      <c r="A582" s="48">
        <v>43736</v>
      </c>
      <c r="B582" s="49">
        <v>91.434682170000002</v>
      </c>
      <c r="C582" s="153">
        <f t="shared" si="21"/>
        <v>73.412906314293011</v>
      </c>
      <c r="D582" s="127">
        <v>0.80290000000000006</v>
      </c>
      <c r="E582" s="144">
        <f t="shared" si="22"/>
        <v>69.142906656954011</v>
      </c>
      <c r="F582" s="123">
        <v>0.75620000000000009</v>
      </c>
      <c r="G582" s="49">
        <f>VLOOKUP(A582,[1]Sheet1!$A$1:$F$2193,6)</f>
        <v>0.162501915136156</v>
      </c>
      <c r="H582">
        <f>'C-MDP in China'!C583</f>
        <v>11929737.871783813</v>
      </c>
      <c r="I582" s="51">
        <f>'C-MDP in China'!D583</f>
        <v>91.434682170000002</v>
      </c>
      <c r="J582" s="51">
        <f>'C-MDP in China'!E583</f>
        <v>91434682.170000002</v>
      </c>
      <c r="K582">
        <v>3.25</v>
      </c>
      <c r="L582">
        <v>50</v>
      </c>
      <c r="M582">
        <f t="shared" si="23"/>
        <v>6.5000000000000002E-2</v>
      </c>
      <c r="N582" s="51">
        <f>'C-MDP in China'!F583</f>
        <v>1828693.6433999999</v>
      </c>
      <c r="O582" s="51">
        <f>'C-MDP in China'!G583</f>
        <v>142638104.18520001</v>
      </c>
      <c r="P582" s="51">
        <f>'C-MDP in China'!H583</f>
        <v>18115039.231520399</v>
      </c>
      <c r="Q582" s="51">
        <f>'C-MDP in China'!I583</f>
        <v>15634155.062299244</v>
      </c>
      <c r="R582" s="51">
        <f>'C-MDP in China'!J583</f>
        <v>8558286.2511119992</v>
      </c>
      <c r="S582" s="51">
        <f>'C-MDP in China'!K583</f>
        <v>8558286.2511119992</v>
      </c>
      <c r="T582" s="51">
        <f>'C-MDP in China'!L583</f>
        <v>6113061.6079371432</v>
      </c>
      <c r="U582" s="51">
        <f>'C-MDP in China'!M583</f>
        <v>4279143.1255559996</v>
      </c>
      <c r="V582" s="51">
        <f>'C-MDP in China'!N583</f>
        <v>2862925.4691193737</v>
      </c>
      <c r="W582" s="51">
        <f>'C-MDP in China'!P583</f>
        <v>7142068.5946753733</v>
      </c>
      <c r="X582" s="51">
        <f>'C-MDP in China'!Q583</f>
        <v>4787669.2771084402</v>
      </c>
      <c r="Y582" s="51">
        <f>'C-MDP in China'!S583</f>
        <v>0.40132225272377725</v>
      </c>
      <c r="Z582" s="51">
        <f>'C-MDP in China'!T583</f>
        <v>101415692.0756772</v>
      </c>
      <c r="AA582" s="51">
        <f>'C-MDP in China'!U583</f>
        <v>10513520.215347188</v>
      </c>
      <c r="AB582" s="51">
        <f>'C-MDP in China'!V583</f>
        <v>9.6462164906131918</v>
      </c>
    </row>
    <row r="583" spans="1:28" s="51" customFormat="1">
      <c r="A583" s="50">
        <v>43739</v>
      </c>
      <c r="B583" s="51">
        <v>89.34177699</v>
      </c>
      <c r="C583" s="153">
        <f t="shared" si="21"/>
        <v>71.017778529351006</v>
      </c>
      <c r="D583" s="124">
        <v>0.79490000000000005</v>
      </c>
      <c r="E583" s="144">
        <f t="shared" si="22"/>
        <v>66.881254254714008</v>
      </c>
      <c r="F583" s="123">
        <v>0.74860000000000004</v>
      </c>
      <c r="G583" s="51">
        <f>VLOOKUP(A583,[1]Sheet1!$A$1:$F$2193,6)</f>
        <v>0.16442058357553599</v>
      </c>
      <c r="H583">
        <f>'C-MDP in China'!C584</f>
        <v>11676784.590034062</v>
      </c>
      <c r="I583" s="51">
        <f>'C-MDP in China'!D584</f>
        <v>89.34177699</v>
      </c>
      <c r="J583" s="51">
        <f>'C-MDP in China'!E584</f>
        <v>89341776.989999995</v>
      </c>
      <c r="K583">
        <v>3.25</v>
      </c>
      <c r="L583">
        <v>50</v>
      </c>
      <c r="M583">
        <f t="shared" si="23"/>
        <v>6.5000000000000002E-2</v>
      </c>
      <c r="N583" s="51">
        <f>'C-MDP in China'!F584</f>
        <v>1786835.5397999999</v>
      </c>
      <c r="O583" s="51">
        <f>'C-MDP in China'!G584</f>
        <v>139373172.10440001</v>
      </c>
      <c r="P583" s="51">
        <f>'C-MDP in China'!H584</f>
        <v>17700392.8572588</v>
      </c>
      <c r="Q583" s="51">
        <f>'C-MDP in China'!I584</f>
        <v>15276295.18530013</v>
      </c>
      <c r="R583" s="51">
        <f>'C-MDP in China'!J584</f>
        <v>8362390.3262640005</v>
      </c>
      <c r="S583" s="51">
        <f>'C-MDP in China'!K584</f>
        <v>8362390.3262640005</v>
      </c>
      <c r="T583" s="51">
        <f>'C-MDP in China'!L584</f>
        <v>5973135.9473314295</v>
      </c>
      <c r="U583" s="51">
        <f>'C-MDP in China'!M584</f>
        <v>4181195.1631320002</v>
      </c>
      <c r="V583" s="51">
        <f>'C-MDP in China'!N584</f>
        <v>2797394.1914677103</v>
      </c>
      <c r="W583" s="51">
        <f>'C-MDP in China'!P584</f>
        <v>6978589.3545997106</v>
      </c>
      <c r="X583" s="51">
        <f>'C-MDP in China'!Q584</f>
        <v>4698195.2354343515</v>
      </c>
      <c r="Y583" s="51">
        <f>'C-MDP in China'!S584</f>
        <v>0.40235350744109655</v>
      </c>
      <c r="Z583" s="51">
        <f>'C-MDP in China'!T584</f>
        <v>99094325.366228402</v>
      </c>
      <c r="AA583" s="51">
        <f>'C-MDP in China'!U584</f>
        <v>10292983.618369771</v>
      </c>
      <c r="AB583" s="51">
        <f>'C-MDP in China'!V584</f>
        <v>9.6273664702405508</v>
      </c>
    </row>
    <row r="584" spans="1:28" s="51" customFormat="1">
      <c r="A584" s="50">
        <v>43742</v>
      </c>
      <c r="B584" s="51">
        <v>91.43386864</v>
      </c>
      <c r="C584" s="153">
        <f t="shared" si="21"/>
        <v>72.68078218193601</v>
      </c>
      <c r="D584" s="124">
        <v>0.79490000000000005</v>
      </c>
      <c r="E584" s="144">
        <f t="shared" si="22"/>
        <v>68.447394063903999</v>
      </c>
      <c r="F584" s="123">
        <v>0.74860000000000004</v>
      </c>
      <c r="G584" s="51">
        <f>VLOOKUP(A584,[1]Sheet1!$A$1:$F$2193,6)</f>
        <v>0.16171403136246601</v>
      </c>
      <c r="H584">
        <f>'C-MDP in China'!C585</f>
        <v>11753502.289218161</v>
      </c>
      <c r="I584" s="51">
        <f>'C-MDP in China'!D585</f>
        <v>91.43386864</v>
      </c>
      <c r="J584" s="51">
        <f>'C-MDP in China'!E585</f>
        <v>91433868.640000001</v>
      </c>
      <c r="K584">
        <v>3.25</v>
      </c>
      <c r="L584">
        <v>50</v>
      </c>
      <c r="M584">
        <f t="shared" si="23"/>
        <v>6.5000000000000002E-2</v>
      </c>
      <c r="N584" s="51">
        <f>'C-MDP in China'!F585</f>
        <v>1828677.3728</v>
      </c>
      <c r="O584" s="51">
        <f>'C-MDP in China'!G585</f>
        <v>142636835.07840002</v>
      </c>
      <c r="P584" s="51">
        <f>'C-MDP in China'!H585</f>
        <v>18114878.054956801</v>
      </c>
      <c r="Q584" s="51">
        <f>'C-MDP in China'!I585</f>
        <v>15634015.959128916</v>
      </c>
      <c r="R584" s="51">
        <f>'C-MDP in China'!J585</f>
        <v>8558210.1047040001</v>
      </c>
      <c r="S584" s="51">
        <f>'C-MDP in China'!K585</f>
        <v>8558210.1047040001</v>
      </c>
      <c r="T584" s="51">
        <f>'C-MDP in China'!L585</f>
        <v>6113007.217645715</v>
      </c>
      <c r="U584" s="51">
        <f>'C-MDP in China'!M585</f>
        <v>4279105.052352</v>
      </c>
      <c r="V584" s="51">
        <f>'C-MDP in China'!N585</f>
        <v>2862899.9965557731</v>
      </c>
      <c r="W584" s="51">
        <f>'C-MDP in China'!P585</f>
        <v>7142005.0489077736</v>
      </c>
      <c r="X584" s="51">
        <f>'C-MDP in China'!Q585</f>
        <v>4611497.2403103877</v>
      </c>
      <c r="Y584" s="51">
        <f>'C-MDP in China'!S585</f>
        <v>0.39235090331676303</v>
      </c>
      <c r="Z584" s="51">
        <f>'C-MDP in China'!T585</f>
        <v>101414789.7407424</v>
      </c>
      <c r="AA584" s="51">
        <f>'C-MDP in China'!U585</f>
        <v>10337297.233421935</v>
      </c>
      <c r="AB584" s="51">
        <f>'C-MDP in China'!V585</f>
        <v>9.8105711242252109</v>
      </c>
    </row>
    <row r="585" spans="1:28" s="51" customFormat="1">
      <c r="A585" s="50">
        <v>43745</v>
      </c>
      <c r="B585" s="51">
        <v>91.428958510000001</v>
      </c>
      <c r="C585" s="153">
        <f t="shared" si="21"/>
        <v>72.676879119599008</v>
      </c>
      <c r="D585" s="124">
        <v>0.79490000000000005</v>
      </c>
      <c r="E585" s="144">
        <f t="shared" si="22"/>
        <v>68.443718340586003</v>
      </c>
      <c r="F585" s="123">
        <v>0.74860000000000004</v>
      </c>
      <c r="G585" s="51">
        <f>VLOOKUP(A585,[1]Sheet1!$A$1:$F$2193,6)</f>
        <v>0.162496003051811</v>
      </c>
      <c r="H585">
        <f>'C-MDP in China'!C586</f>
        <v>11809702.371214461</v>
      </c>
      <c r="I585" s="51">
        <f>'C-MDP in China'!D586</f>
        <v>91.428958510000001</v>
      </c>
      <c r="J585" s="51">
        <f>'C-MDP in China'!E586</f>
        <v>91428958.510000005</v>
      </c>
      <c r="K585">
        <v>3.25</v>
      </c>
      <c r="L585">
        <v>50</v>
      </c>
      <c r="M585">
        <f t="shared" si="23"/>
        <v>6.5000000000000002E-2</v>
      </c>
      <c r="N585" s="51">
        <f>'C-MDP in China'!F586</f>
        <v>1828579.1702000001</v>
      </c>
      <c r="O585" s="51">
        <f>'C-MDP in China'!G586</f>
        <v>142629175.27560002</v>
      </c>
      <c r="P585" s="51">
        <f>'C-MDP in China'!H586</f>
        <v>18113905.260001201</v>
      </c>
      <c r="Q585" s="51">
        <f>'C-MDP in China'!I586</f>
        <v>15633176.39002916</v>
      </c>
      <c r="R585" s="51">
        <f>'C-MDP in China'!J586</f>
        <v>8557750.5165360011</v>
      </c>
      <c r="S585" s="51">
        <f>'C-MDP in China'!K586</f>
        <v>8557750.5165360011</v>
      </c>
      <c r="T585" s="51">
        <f>'C-MDP in China'!L586</f>
        <v>6112678.9403828578</v>
      </c>
      <c r="U585" s="51">
        <f>'C-MDP in China'!M586</f>
        <v>4278875.2582680006</v>
      </c>
      <c r="V585" s="51">
        <f>'C-MDP in China'!N586</f>
        <v>2862746.2547162431</v>
      </c>
      <c r="W585" s="51">
        <f>'C-MDP in China'!P586</f>
        <v>7141621.5129842442</v>
      </c>
      <c r="X585" s="51">
        <f>'C-MDP in China'!Q586</f>
        <v>4668080.8582302164</v>
      </c>
      <c r="Y585" s="51">
        <f>'C-MDP in China'!S586</f>
        <v>0.39527506379910321</v>
      </c>
      <c r="Z585" s="51">
        <f>'C-MDP in China'!T586</f>
        <v>101409343.62095161</v>
      </c>
      <c r="AA585" s="51">
        <f>'C-MDP in China'!U586</f>
        <v>10393573.367662704</v>
      </c>
      <c r="AB585" s="51">
        <f>'C-MDP in China'!V586</f>
        <v>9.7569276738320116</v>
      </c>
    </row>
    <row r="586" spans="1:28" s="51" customFormat="1">
      <c r="A586" s="50">
        <v>43748</v>
      </c>
      <c r="B586" s="51">
        <v>96.593924450000003</v>
      </c>
      <c r="C586" s="153">
        <f t="shared" si="21"/>
        <v>76.782510545305001</v>
      </c>
      <c r="D586" s="124">
        <v>0.79490000000000005</v>
      </c>
      <c r="E586" s="144">
        <f t="shared" si="22"/>
        <v>72.310211843270011</v>
      </c>
      <c r="F586" s="123">
        <v>0.74860000000000004</v>
      </c>
      <c r="G586" s="51">
        <f>VLOOKUP(A586,[1]Sheet1!$A$1:$F$2193,6)</f>
        <v>0.16598351695522601</v>
      </c>
      <c r="H586">
        <f>'C-MDP in China'!C587</f>
        <v>12744631.140961451</v>
      </c>
      <c r="I586" s="51">
        <f>'C-MDP in China'!D587</f>
        <v>96.593924450000003</v>
      </c>
      <c r="J586" s="51">
        <f>'C-MDP in China'!E587</f>
        <v>96593924.450000003</v>
      </c>
      <c r="K586">
        <v>3.25</v>
      </c>
      <c r="L586">
        <v>50</v>
      </c>
      <c r="M586">
        <f t="shared" si="23"/>
        <v>6.5000000000000002E-2</v>
      </c>
      <c r="N586" s="51">
        <f>'C-MDP in China'!F587</f>
        <v>1931878.4890000001</v>
      </c>
      <c r="O586" s="51">
        <f>'C-MDP in China'!G587</f>
        <v>150686522.14200002</v>
      </c>
      <c r="P586" s="51">
        <f>'C-MDP in China'!H587</f>
        <v>19137188.312034003</v>
      </c>
      <c r="Q586" s="51">
        <f>'C-MDP in China'!I587</f>
        <v>16516319.159064217</v>
      </c>
      <c r="R586" s="51">
        <f>'C-MDP in China'!J587</f>
        <v>9041191.32852</v>
      </c>
      <c r="S586" s="51">
        <f>'C-MDP in China'!K587</f>
        <v>9041191.32852</v>
      </c>
      <c r="T586" s="51">
        <f>'C-MDP in China'!L587</f>
        <v>6457993.8060857151</v>
      </c>
      <c r="U586" s="51">
        <f>'C-MDP in China'!M587</f>
        <v>4520595.66426</v>
      </c>
      <c r="V586" s="51">
        <f>'C-MDP in China'!N587</f>
        <v>3024467.3017612523</v>
      </c>
      <c r="W586" s="51">
        <f>'C-MDP in China'!P587</f>
        <v>7545062.9660212528</v>
      </c>
      <c r="X586" s="51">
        <f>'C-MDP in China'!Q587</f>
        <v>5199568.1749401987</v>
      </c>
      <c r="Y586" s="51">
        <f>'C-MDP in China'!S587</f>
        <v>0.40798106413834939</v>
      </c>
      <c r="Z586" s="51">
        <f>'C-MDP in China'!T587</f>
        <v>107138117.242962</v>
      </c>
      <c r="AA586" s="51">
        <f>'C-MDP in China'!U587</f>
        <v>11248502.778462704</v>
      </c>
      <c r="AB586" s="51">
        <f>'C-MDP in China'!V587</f>
        <v>9.52465580113447</v>
      </c>
    </row>
    <row r="587" spans="1:28" s="51" customFormat="1">
      <c r="A587" s="50">
        <v>43751</v>
      </c>
      <c r="B587" s="51">
        <v>98.269788059999996</v>
      </c>
      <c r="C587" s="153">
        <f t="shared" si="21"/>
        <v>78.114654528894008</v>
      </c>
      <c r="D587" s="124">
        <v>0.79490000000000005</v>
      </c>
      <c r="E587" s="144">
        <f t="shared" si="22"/>
        <v>73.564763341716002</v>
      </c>
      <c r="F587" s="123">
        <v>0.74860000000000004</v>
      </c>
      <c r="G587" s="51">
        <f>VLOOKUP(A587,[1]Sheet1!$A$1:$F$2193,6)</f>
        <v>0.16085195713950001</v>
      </c>
      <c r="H587">
        <f>'C-MDP in China'!C588</f>
        <v>12564895.062248509</v>
      </c>
      <c r="I587" s="51">
        <f>'C-MDP in China'!D588</f>
        <v>98.269788059999996</v>
      </c>
      <c r="J587" s="51">
        <f>'C-MDP in China'!E588</f>
        <v>98269788.060000002</v>
      </c>
      <c r="K587">
        <v>3.25</v>
      </c>
      <c r="L587">
        <v>50</v>
      </c>
      <c r="M587">
        <f t="shared" si="23"/>
        <v>6.5000000000000002E-2</v>
      </c>
      <c r="N587" s="51">
        <f>'C-MDP in China'!F588</f>
        <v>1965395.7612000001</v>
      </c>
      <c r="O587" s="51">
        <f>'C-MDP in China'!G588</f>
        <v>153300869.37360001</v>
      </c>
      <c r="P587" s="51">
        <f>'C-MDP in China'!H588</f>
        <v>19469210.410447203</v>
      </c>
      <c r="Q587" s="51">
        <f>'C-MDP in China'!I588</f>
        <v>16802870.289556373</v>
      </c>
      <c r="R587" s="51">
        <f>'C-MDP in China'!J588</f>
        <v>9198052.1624159999</v>
      </c>
      <c r="S587" s="51">
        <f>'C-MDP in China'!K588</f>
        <v>9198052.1624159999</v>
      </c>
      <c r="T587" s="51">
        <f>'C-MDP in China'!L588</f>
        <v>6570037.2588685714</v>
      </c>
      <c r="U587" s="51">
        <f>'C-MDP in China'!M588</f>
        <v>4599026.081208</v>
      </c>
      <c r="V587" s="51">
        <f>'C-MDP in China'!N588</f>
        <v>3076940.5263405088</v>
      </c>
      <c r="W587" s="51">
        <f>'C-MDP in China'!P588</f>
        <v>7675966.6075485088</v>
      </c>
      <c r="X587" s="51">
        <f>'C-MDP in China'!Q588</f>
        <v>4888928.4547000006</v>
      </c>
      <c r="Y587" s="51">
        <f>'C-MDP in China'!S588</f>
        <v>0.38909425271595688</v>
      </c>
      <c r="Z587" s="51">
        <f>'C-MDP in China'!T588</f>
        <v>108996918.1246296</v>
      </c>
      <c r="AA587" s="51">
        <f>'C-MDP in China'!U588</f>
        <v>11042809.507381018</v>
      </c>
      <c r="AB587" s="51">
        <f>'C-MDP in China'!V588</f>
        <v>9.8703973886152809</v>
      </c>
    </row>
    <row r="588" spans="1:28" s="51" customFormat="1">
      <c r="A588" s="50">
        <v>43754</v>
      </c>
      <c r="B588" s="51">
        <v>94.280759200000006</v>
      </c>
      <c r="C588" s="153">
        <f t="shared" si="21"/>
        <v>74.943775488080007</v>
      </c>
      <c r="D588" s="124">
        <v>0.79490000000000005</v>
      </c>
      <c r="E588" s="144">
        <f t="shared" si="22"/>
        <v>70.578576337120012</v>
      </c>
      <c r="F588" s="123">
        <v>0.74860000000000004</v>
      </c>
      <c r="G588" s="51">
        <f>VLOOKUP(A588,[1]Sheet1!$A$1:$F$2193,6)</f>
        <v>0.155565364137147</v>
      </c>
      <c r="H588">
        <f>'C-MDP in China'!C589</f>
        <v>11658655.723615756</v>
      </c>
      <c r="I588" s="51">
        <f>'C-MDP in China'!D589</f>
        <v>94.280759200000006</v>
      </c>
      <c r="J588" s="51">
        <f>'C-MDP in China'!E589</f>
        <v>94280759.200000003</v>
      </c>
      <c r="K588">
        <v>3.25</v>
      </c>
      <c r="L588">
        <v>50</v>
      </c>
      <c r="M588">
        <f t="shared" si="23"/>
        <v>6.5000000000000002E-2</v>
      </c>
      <c r="N588" s="51">
        <f>'C-MDP in China'!F589</f>
        <v>1885615.1840000001</v>
      </c>
      <c r="O588" s="51">
        <f>'C-MDP in China'!G589</f>
        <v>147077984.352</v>
      </c>
      <c r="P588" s="51">
        <f>'C-MDP in China'!H589</f>
        <v>18678904.012704</v>
      </c>
      <c r="Q588" s="51">
        <f>'C-MDP in China'!I589</f>
        <v>16120797.642010286</v>
      </c>
      <c r="R588" s="51">
        <f>'C-MDP in China'!J589</f>
        <v>8824679.0611199997</v>
      </c>
      <c r="S588" s="51">
        <f>'C-MDP in China'!K589</f>
        <v>8824679.0611199997</v>
      </c>
      <c r="T588" s="51">
        <f>'C-MDP in China'!L589</f>
        <v>6303342.1865142854</v>
      </c>
      <c r="U588" s="51">
        <f>'C-MDP in China'!M589</f>
        <v>4412339.5305599999</v>
      </c>
      <c r="V588" s="51">
        <f>'C-MDP in China'!N589</f>
        <v>2952039.4270058712</v>
      </c>
      <c r="W588" s="51">
        <f>'C-MDP in China'!P589</f>
        <v>7364378.9575658711</v>
      </c>
      <c r="X588" s="51">
        <f>'C-MDP in China'!Q589</f>
        <v>4294276.7660498852</v>
      </c>
      <c r="Y588" s="51">
        <f>'C-MDP in China'!S589</f>
        <v>0.36833378288642699</v>
      </c>
      <c r="Z588" s="51">
        <f>'C-MDP in China'!T589</f>
        <v>104572446.87427199</v>
      </c>
      <c r="AA588" s="51">
        <f>'C-MDP in China'!U589</f>
        <v>10198355.620061629</v>
      </c>
      <c r="AB588" s="51">
        <f>'C-MDP in China'!V589</f>
        <v>10.253853735847668</v>
      </c>
    </row>
    <row r="589" spans="1:28" s="51" customFormat="1">
      <c r="A589" s="50">
        <v>43757</v>
      </c>
      <c r="B589" s="51">
        <v>93.485053289999996</v>
      </c>
      <c r="C589" s="153">
        <f t="shared" si="21"/>
        <v>74.311268860221006</v>
      </c>
      <c r="D589" s="124">
        <v>0.79490000000000005</v>
      </c>
      <c r="E589" s="144">
        <f t="shared" si="22"/>
        <v>69.982910892893997</v>
      </c>
      <c r="F589" s="123">
        <v>0.74860000000000004</v>
      </c>
      <c r="G589" s="51">
        <f>VLOOKUP(A589,[1]Sheet1!$A$1:$F$2193,6)</f>
        <v>0.15442542560654601</v>
      </c>
      <c r="H589">
        <f>'C-MDP in China'!C590</f>
        <v>11475549.321102099</v>
      </c>
      <c r="I589" s="51">
        <f>'C-MDP in China'!D590</f>
        <v>93.485053289999996</v>
      </c>
      <c r="J589" s="51">
        <f>'C-MDP in China'!E590</f>
        <v>93485053.289999992</v>
      </c>
      <c r="K589">
        <v>3.25</v>
      </c>
      <c r="L589">
        <v>50</v>
      </c>
      <c r="M589">
        <f t="shared" si="23"/>
        <v>6.5000000000000002E-2</v>
      </c>
      <c r="N589" s="51">
        <f>'C-MDP in China'!F590</f>
        <v>1869701.0657999997</v>
      </c>
      <c r="O589" s="51">
        <f>'C-MDP in China'!G590</f>
        <v>145836683.13239998</v>
      </c>
      <c r="P589" s="51">
        <f>'C-MDP in China'!H590</f>
        <v>18521258.757814799</v>
      </c>
      <c r="Q589" s="51">
        <f>'C-MDP in China'!I590</f>
        <v>15984742.161904842</v>
      </c>
      <c r="R589" s="51">
        <f>'C-MDP in China'!J590</f>
        <v>8750200.9879439976</v>
      </c>
      <c r="S589" s="51">
        <f>'C-MDP in China'!K590</f>
        <v>8750200.9879439976</v>
      </c>
      <c r="T589" s="51">
        <f>'C-MDP in China'!L590</f>
        <v>6250143.5628171423</v>
      </c>
      <c r="U589" s="51">
        <f>'C-MDP in China'!M590</f>
        <v>4375100.4939719988</v>
      </c>
      <c r="V589" s="51">
        <f>'C-MDP in China'!N590</f>
        <v>2927124.956242661</v>
      </c>
      <c r="W589" s="51">
        <f>'C-MDP in China'!P590</f>
        <v>7302225.4502146598</v>
      </c>
      <c r="X589" s="51">
        <f>'C-MDP in China'!Q590</f>
        <v>4173323.8708874397</v>
      </c>
      <c r="Y589" s="51">
        <f>'C-MDP in China'!S590</f>
        <v>0.36367094542596051</v>
      </c>
      <c r="Z589" s="51">
        <f>'C-MDP in China'!T590</f>
        <v>103689881.70713638</v>
      </c>
      <c r="AA589" s="51">
        <f>'C-MDP in China'!U590</f>
        <v>10027573.783372762</v>
      </c>
      <c r="AB589" s="51">
        <f>'C-MDP in China'!V590</f>
        <v>10.340475567386992</v>
      </c>
    </row>
    <row r="590" spans="1:28" s="51" customFormat="1">
      <c r="A590" s="50">
        <v>43760</v>
      </c>
      <c r="B590" s="51">
        <v>95.055454389999994</v>
      </c>
      <c r="C590" s="153">
        <f t="shared" si="21"/>
        <v>75.559580694611</v>
      </c>
      <c r="D590" s="124">
        <v>0.79490000000000005</v>
      </c>
      <c r="E590" s="144">
        <f t="shared" si="22"/>
        <v>71.158513156354005</v>
      </c>
      <c r="F590" s="123">
        <v>0.74860000000000004</v>
      </c>
      <c r="G590" s="51">
        <f>VLOOKUP(A590,[1]Sheet1!$A$1:$F$2193,6)</f>
        <v>0.15615824042565901</v>
      </c>
      <c r="H590">
        <f>'C-MDP in China'!C591</f>
        <v>11799251.168571049</v>
      </c>
      <c r="I590" s="67">
        <f>'C-MDP in China'!D591</f>
        <v>95.055454389999994</v>
      </c>
      <c r="J590" s="67">
        <f>'C-MDP in China'!E591</f>
        <v>95055454.390000001</v>
      </c>
      <c r="K590">
        <v>3.25</v>
      </c>
      <c r="L590">
        <v>50</v>
      </c>
      <c r="M590">
        <f t="shared" si="23"/>
        <v>6.5000000000000002E-2</v>
      </c>
      <c r="N590" s="67">
        <f>'C-MDP in China'!F591</f>
        <v>1901109.0878000001</v>
      </c>
      <c r="O590" s="67">
        <f>'C-MDP in China'!G591</f>
        <v>148286508.8484</v>
      </c>
      <c r="P590" s="67">
        <f>'C-MDP in China'!H591</f>
        <v>18832386.623746801</v>
      </c>
      <c r="Q590" s="67">
        <f>'C-MDP in China'!I591</f>
        <v>16253260.559133558</v>
      </c>
      <c r="R590" s="67">
        <f>'C-MDP in China'!J591</f>
        <v>8897190.5309039988</v>
      </c>
      <c r="S590" s="67">
        <f>'C-MDP in China'!K591</f>
        <v>8897190.5309039988</v>
      </c>
      <c r="T590" s="67">
        <f>'C-MDP in China'!L591</f>
        <v>6355136.0935028568</v>
      </c>
      <c r="U590" s="67">
        <f>'C-MDP in China'!M591</f>
        <v>4448595.2654519994</v>
      </c>
      <c r="V590" s="67">
        <f>'C-MDP in China'!N591</f>
        <v>2976296.0278669279</v>
      </c>
      <c r="W590" s="67">
        <f>'C-MDP in China'!P591</f>
        <v>7424891.2933189273</v>
      </c>
      <c r="X590" s="67">
        <f>'C-MDP in China'!Q591</f>
        <v>4374359.8752521221</v>
      </c>
      <c r="Y590" s="67">
        <f>'C-MDP in China'!S591</f>
        <v>0.3707319907642817</v>
      </c>
      <c r="Z590" s="67">
        <f>'C-MDP in China'!T591</f>
        <v>105431707.79121239</v>
      </c>
      <c r="AA590" s="67">
        <f>'C-MDP in China'!U591</f>
        <v>10326951.930985978</v>
      </c>
      <c r="AB590" s="51">
        <f>'C-MDP in China'!V591</f>
        <v>10.209373346153086</v>
      </c>
    </row>
    <row r="591" spans="1:28" s="51" customFormat="1">
      <c r="A591" s="50">
        <v>43763</v>
      </c>
      <c r="B591" s="51">
        <v>101.1327251</v>
      </c>
      <c r="C591" s="153">
        <f t="shared" si="21"/>
        <v>80.39040318199001</v>
      </c>
      <c r="D591" s="124">
        <v>0.79490000000000005</v>
      </c>
      <c r="E591" s="144">
        <f t="shared" si="22"/>
        <v>75.707958009860008</v>
      </c>
      <c r="F591" s="123">
        <v>0.74860000000000004</v>
      </c>
      <c r="G591" s="51">
        <f>VLOOKUP(A591,[1]Sheet1!$A$1:$F$2193,6)</f>
        <v>0.15906201942943901</v>
      </c>
      <c r="H591">
        <f>'C-MDP in China'!C592</f>
        <v>12787059.872874131</v>
      </c>
      <c r="I591" s="67">
        <f>'C-MDP in China'!D592</f>
        <v>101.1327251</v>
      </c>
      <c r="J591" s="67">
        <f>'C-MDP in China'!E592</f>
        <v>101132725.10000001</v>
      </c>
      <c r="K591">
        <v>3.25</v>
      </c>
      <c r="L591">
        <v>50</v>
      </c>
      <c r="M591">
        <f t="shared" si="23"/>
        <v>6.5000000000000002E-2</v>
      </c>
      <c r="N591" s="67">
        <f>'C-MDP in China'!F592</f>
        <v>2022654.5020000001</v>
      </c>
      <c r="O591" s="67">
        <f>'C-MDP in China'!G592</f>
        <v>157767051.15600002</v>
      </c>
      <c r="P591" s="67">
        <f>'C-MDP in China'!H592</f>
        <v>20036415.496812001</v>
      </c>
      <c r="Q591" s="67">
        <f>'C-MDP in China'!I592</f>
        <v>17292395.714205861</v>
      </c>
      <c r="R591" s="67">
        <f>'C-MDP in China'!J592</f>
        <v>9466023.069360001</v>
      </c>
      <c r="S591" s="67">
        <f>'C-MDP in China'!K592</f>
        <v>9466023.069360001</v>
      </c>
      <c r="T591" s="67">
        <f>'C-MDP in China'!L592</f>
        <v>6761445.0495428583</v>
      </c>
      <c r="U591" s="67">
        <f>'C-MDP in China'!M592</f>
        <v>4733011.5346800005</v>
      </c>
      <c r="V591" s="67">
        <f>'C-MDP in China'!N592</f>
        <v>3166582.3906066539</v>
      </c>
      <c r="W591" s="67">
        <f>'C-MDP in China'!P592</f>
        <v>7899593.9252866544</v>
      </c>
      <c r="X591" s="67">
        <f>'C-MDP in China'!Q592</f>
        <v>4887465.947587477</v>
      </c>
      <c r="Y591" s="67">
        <f>'C-MDP in China'!S592</f>
        <v>0.38221968116028909</v>
      </c>
      <c r="Z591" s="67">
        <f>'C-MDP in China'!T592</f>
        <v>112172373.37191601</v>
      </c>
      <c r="AA591" s="67">
        <f>'C-MDP in China'!U592</f>
        <v>11220630.728800785</v>
      </c>
      <c r="AB591" s="51">
        <f>'C-MDP in China'!V592</f>
        <v>9.9969757568079718</v>
      </c>
    </row>
    <row r="592" spans="1:28" s="51" customFormat="1">
      <c r="A592" s="50">
        <v>43766</v>
      </c>
      <c r="B592" s="51">
        <v>99.339894799999996</v>
      </c>
      <c r="C592" s="153">
        <f t="shared" si="21"/>
        <v>78.965282376520008</v>
      </c>
      <c r="D592" s="124">
        <v>0.79490000000000005</v>
      </c>
      <c r="E592" s="144">
        <f t="shared" si="22"/>
        <v>74.365845247280006</v>
      </c>
      <c r="F592" s="123">
        <v>0.74860000000000004</v>
      </c>
      <c r="G592" s="51">
        <f>VLOOKUP(A592,[1]Sheet1!$A$1:$F$2193,6)</f>
        <v>0.16999802685023099</v>
      </c>
      <c r="H592">
        <f>'C-MDP in China'!C593</f>
        <v>13423942.193679722</v>
      </c>
      <c r="I592" s="67">
        <f>'C-MDP in China'!D593</f>
        <v>99.339894799999996</v>
      </c>
      <c r="J592" s="67">
        <f>'C-MDP in China'!E593</f>
        <v>99339894.799999997</v>
      </c>
      <c r="K592">
        <v>3.25</v>
      </c>
      <c r="L592">
        <v>50</v>
      </c>
      <c r="M592">
        <f t="shared" si="23"/>
        <v>6.5000000000000002E-2</v>
      </c>
      <c r="N592" s="67">
        <f>'C-MDP in China'!F593</f>
        <v>1986797.8959999999</v>
      </c>
      <c r="O592" s="67">
        <f>'C-MDP in China'!G593</f>
        <v>154970235.88799998</v>
      </c>
      <c r="P592" s="67">
        <f>'C-MDP in China'!H593</f>
        <v>19681219.957775999</v>
      </c>
      <c r="Q592" s="67">
        <f>'C-MDP in China'!I593</f>
        <v>16985844.783581141</v>
      </c>
      <c r="R592" s="67">
        <f>'C-MDP in China'!J593</f>
        <v>9298214.1532799993</v>
      </c>
      <c r="S592" s="67">
        <f>'C-MDP in China'!K593</f>
        <v>9298214.1532799993</v>
      </c>
      <c r="T592" s="67">
        <f>'C-MDP in China'!L593</f>
        <v>6641581.5380571419</v>
      </c>
      <c r="U592" s="67">
        <f>'C-MDP in China'!M593</f>
        <v>4649107.0766399996</v>
      </c>
      <c r="V592" s="67">
        <f>'C-MDP in China'!N593</f>
        <v>3110446.8039138941</v>
      </c>
      <c r="W592" s="67">
        <f>'C-MDP in China'!P593</f>
        <v>7759553.8805538937</v>
      </c>
      <c r="X592" s="67">
        <f>'C-MDP in China'!Q593</f>
        <v>5664388.3131258283</v>
      </c>
      <c r="Y592" s="67">
        <f>'C-MDP in China'!S593</f>
        <v>0.42196161391344061</v>
      </c>
      <c r="Z592" s="67">
        <f>'C-MDP in China'!T593</f>
        <v>110183837.71636797</v>
      </c>
      <c r="AA592" s="67">
        <f>'C-MDP in China'!U593</f>
        <v>11885281.920953616</v>
      </c>
      <c r="AB592" s="51">
        <f>'C-MDP in China'!V593</f>
        <v>9.2706120434648778</v>
      </c>
    </row>
    <row r="593" spans="1:28" s="51" customFormat="1">
      <c r="A593" s="50">
        <v>43769</v>
      </c>
      <c r="B593" s="51">
        <v>92.695122519999998</v>
      </c>
      <c r="C593" s="153">
        <f t="shared" si="21"/>
        <v>73.683352891148004</v>
      </c>
      <c r="D593" s="124">
        <v>0.79490000000000005</v>
      </c>
      <c r="E593" s="144">
        <f t="shared" si="22"/>
        <v>69.391568718472001</v>
      </c>
      <c r="F593" s="123">
        <v>0.74860000000000004</v>
      </c>
      <c r="G593" s="51">
        <f>VLOOKUP(A593,[1]Sheet1!$A$1:$F$2193,6)</f>
        <v>0.16895906482185899</v>
      </c>
      <c r="H593">
        <f>'C-MDP in China'!C594</f>
        <v>12449470.397427388</v>
      </c>
      <c r="I593" s="67">
        <f>'C-MDP in China'!D594</f>
        <v>92.695122519999998</v>
      </c>
      <c r="J593" s="67">
        <f>'C-MDP in China'!E594</f>
        <v>92695122.519999996</v>
      </c>
      <c r="K593">
        <v>3.25</v>
      </c>
      <c r="L593">
        <v>50</v>
      </c>
      <c r="M593">
        <f t="shared" si="23"/>
        <v>6.5000000000000002E-2</v>
      </c>
      <c r="N593" s="67">
        <f>'C-MDP in China'!F594</f>
        <v>1853902.4504</v>
      </c>
      <c r="O593" s="67">
        <f>'C-MDP in China'!G594</f>
        <v>144604391.13120002</v>
      </c>
      <c r="P593" s="67">
        <f>'C-MDP in China'!H594</f>
        <v>18364757.673662402</v>
      </c>
      <c r="Q593" s="67">
        <f>'C-MDP in China'!I594</f>
        <v>15849674.156487603</v>
      </c>
      <c r="R593" s="67">
        <f>'C-MDP in China'!J594</f>
        <v>8676263.4678720012</v>
      </c>
      <c r="S593" s="67">
        <f>'C-MDP in China'!K594</f>
        <v>8676263.4678720012</v>
      </c>
      <c r="T593" s="67">
        <f>'C-MDP in China'!L594</f>
        <v>6197331.0484800003</v>
      </c>
      <c r="U593" s="67">
        <f>'C-MDP in China'!M594</f>
        <v>4338131.7339360006</v>
      </c>
      <c r="V593" s="67">
        <f>'C-MDP in China'!N594</f>
        <v>2902391.311780822</v>
      </c>
      <c r="W593" s="67">
        <f>'C-MDP in China'!P594</f>
        <v>7240523.0457168221</v>
      </c>
      <c r="X593" s="67">
        <f>'C-MDP in China'!Q594</f>
        <v>5208947.3517105654</v>
      </c>
      <c r="Y593" s="67">
        <f>'C-MDP in China'!S594</f>
        <v>0.41840714387231803</v>
      </c>
      <c r="Z593" s="67">
        <f>'C-MDP in China'!T594</f>
        <v>102813722.09428321</v>
      </c>
      <c r="AA593" s="67">
        <f>'C-MDP in China'!U594</f>
        <v>11013729.975272208</v>
      </c>
      <c r="AB593" s="67">
        <f>'C-MDP in China'!V594</f>
        <v>9.3350501896376965</v>
      </c>
    </row>
    <row r="594" spans="1:28" s="67" customFormat="1">
      <c r="A594" s="66">
        <v>43772</v>
      </c>
      <c r="B594" s="67">
        <v>89.256768129999998</v>
      </c>
      <c r="C594" s="153">
        <f t="shared" si="21"/>
        <v>69.423914251513992</v>
      </c>
      <c r="D594" s="125">
        <v>0.77779999999999994</v>
      </c>
      <c r="E594" s="144">
        <f t="shared" si="22"/>
        <v>64.630825802932989</v>
      </c>
      <c r="F594" s="123">
        <v>0.72409999999999997</v>
      </c>
      <c r="G594" s="67">
        <f>VLOOKUP(A594,[1]Sheet1!$A$1:$F$2193,6)</f>
        <v>0.169616015003137</v>
      </c>
      <c r="H594">
        <f>'C-MDP in China'!C595</f>
        <v>11775407.681261294</v>
      </c>
      <c r="I594" s="67">
        <f>'C-MDP in China'!D595</f>
        <v>89.256768129999998</v>
      </c>
      <c r="J594" s="67">
        <f>'C-MDP in China'!E595</f>
        <v>89256768.129999995</v>
      </c>
      <c r="K594" s="67">
        <v>3.1960000000000002</v>
      </c>
      <c r="L594" s="67">
        <v>68</v>
      </c>
      <c r="M594">
        <f t="shared" si="23"/>
        <v>4.7E-2</v>
      </c>
      <c r="N594" s="67">
        <f>'C-MDP in China'!F595</f>
        <v>1312599.5313235293</v>
      </c>
      <c r="O594" s="67">
        <f>'C-MDP in China'!G595</f>
        <v>100681634.45064001</v>
      </c>
      <c r="P594" s="67">
        <f>'C-MDP in China'!H595</f>
        <v>12786567.575231282</v>
      </c>
      <c r="Q594" s="67">
        <f>'C-MDP in China'!I595</f>
        <v>11035426.290321935</v>
      </c>
      <c r="R594" s="67">
        <f>'C-MDP in China'!J595</f>
        <v>6040898.0670384001</v>
      </c>
      <c r="S594" s="67">
        <f>'C-MDP in China'!K595</f>
        <v>6040898.0670384001</v>
      </c>
      <c r="T594" s="67">
        <f>'C-MDP in China'!L595</f>
        <v>4314927.190741715</v>
      </c>
      <c r="U594" s="67">
        <f>'C-MDP in China'!M595</f>
        <v>3020449.0335192</v>
      </c>
      <c r="V594" s="67">
        <f>'C-MDP in China'!N595</f>
        <v>5356570.5596607951</v>
      </c>
      <c r="W594" s="67">
        <f>'C-MDP in China'!P595</f>
        <v>8377019.5931799952</v>
      </c>
      <c r="X594" s="67">
        <f>'C-MDP in China'!Q595</f>
        <v>3398388.0880812984</v>
      </c>
      <c r="Y594" s="67">
        <f>'C-MDP in China'!S595</f>
        <v>0.28860046123832278</v>
      </c>
      <c r="Z594" s="67">
        <f>'C-MDP in China'!T595</f>
        <v>71584642.09440504</v>
      </c>
      <c r="AA594" s="67">
        <f>'C-MDP in China'!U595</f>
        <v>14111529.207402889</v>
      </c>
      <c r="AB594" s="67">
        <f>'C-MDP in China'!V595</f>
        <v>5.0727770918584669</v>
      </c>
    </row>
    <row r="595" spans="1:28" s="67" customFormat="1">
      <c r="A595" s="68">
        <v>43775</v>
      </c>
      <c r="B595" s="67">
        <v>90.715212050000005</v>
      </c>
      <c r="C595" s="153">
        <f t="shared" si="21"/>
        <v>70.558291932489993</v>
      </c>
      <c r="D595" s="125">
        <v>0.77779999999999994</v>
      </c>
      <c r="E595" s="144">
        <f t="shared" si="22"/>
        <v>65.686885045405006</v>
      </c>
      <c r="F595" s="123">
        <v>0.72409999999999997</v>
      </c>
      <c r="G595" s="67">
        <f>VLOOKUP(A595,[1]Sheet1!$A$1:$F$2193,6)</f>
        <v>0.171921493232261</v>
      </c>
      <c r="H595">
        <f>'C-MDP in China'!C596</f>
        <v>12130486.908951474</v>
      </c>
      <c r="I595" s="67">
        <f>'C-MDP in China'!D596</f>
        <v>90.715212050000005</v>
      </c>
      <c r="J595" s="67">
        <f>'C-MDP in China'!E596</f>
        <v>90715212.050000012</v>
      </c>
      <c r="K595" s="67">
        <v>3.1960000000000002</v>
      </c>
      <c r="L595" s="67">
        <v>68</v>
      </c>
      <c r="M595">
        <f t="shared" si="23"/>
        <v>4.7E-2</v>
      </c>
      <c r="N595" s="67">
        <f>'C-MDP in China'!F596</f>
        <v>1334047.2360294119</v>
      </c>
      <c r="O595" s="67">
        <f>'C-MDP in China'!G596</f>
        <v>102326759.19240001</v>
      </c>
      <c r="P595" s="67">
        <f>'C-MDP in China'!H596</f>
        <v>12995498.4174348</v>
      </c>
      <c r="Q595" s="67">
        <f>'C-MDP in China'!I596</f>
        <v>11215743.712909844</v>
      </c>
      <c r="R595" s="67">
        <f>'C-MDP in China'!J596</f>
        <v>6139605.5515440004</v>
      </c>
      <c r="S595" s="67">
        <f>'C-MDP in China'!K596</f>
        <v>6139605.5515440004</v>
      </c>
      <c r="T595" s="67">
        <f>'C-MDP in China'!L596</f>
        <v>4385432.5368171437</v>
      </c>
      <c r="U595" s="67">
        <f>'C-MDP in China'!M596</f>
        <v>3069802.7757720002</v>
      </c>
      <c r="V595" s="67">
        <f>'C-MDP in China'!N596</f>
        <v>5444096.2221787348</v>
      </c>
      <c r="W595" s="67">
        <f>'C-MDP in China'!P596</f>
        <v>8513898.9979507346</v>
      </c>
      <c r="X595" s="67">
        <f>'C-MDP in China'!Q596</f>
        <v>3616587.9110007398</v>
      </c>
      <c r="Y595" s="67">
        <f>'C-MDP in China'!S596</f>
        <v>0.29814037459056519</v>
      </c>
      <c r="Z595" s="67">
        <f>'C-MDP in China'!T596</f>
        <v>72754325.785796404</v>
      </c>
      <c r="AA595" s="67">
        <f>'C-MDP in China'!U596</f>
        <v>14504780.355358209</v>
      </c>
      <c r="AB595" s="67">
        <f>'C-MDP in China'!V596</f>
        <v>5.0158860736502113</v>
      </c>
    </row>
    <row r="596" spans="1:28" s="67" customFormat="1">
      <c r="A596" s="68">
        <v>43778</v>
      </c>
      <c r="B596" s="67">
        <v>91.861270500000003</v>
      </c>
      <c r="C596" s="153">
        <f t="shared" si="21"/>
        <v>71.4496961949</v>
      </c>
      <c r="D596" s="125">
        <v>0.77779999999999994</v>
      </c>
      <c r="E596" s="144">
        <f t="shared" si="22"/>
        <v>66.516745969049992</v>
      </c>
      <c r="F596" s="123">
        <v>0.72409999999999997</v>
      </c>
      <c r="G596" s="67">
        <f>VLOOKUP(A596,[1]Sheet1!$A$1:$F$2193,6)</f>
        <v>0.174232414063552</v>
      </c>
      <c r="H596">
        <f>'C-MDP in China'!C597</f>
        <v>12448853.052144812</v>
      </c>
      <c r="I596" s="67">
        <f>'C-MDP in China'!D597</f>
        <v>91.861270500000003</v>
      </c>
      <c r="J596" s="67">
        <f>'C-MDP in China'!E597</f>
        <v>91861270.5</v>
      </c>
      <c r="K596" s="67">
        <v>3.1960000000000002</v>
      </c>
      <c r="L596" s="67">
        <v>68</v>
      </c>
      <c r="M596">
        <f t="shared" si="23"/>
        <v>4.7E-2</v>
      </c>
      <c r="N596" s="67">
        <f>'C-MDP in China'!F597</f>
        <v>1350901.0367647058</v>
      </c>
      <c r="O596" s="67">
        <f>'C-MDP in China'!G597</f>
        <v>103619513.12399998</v>
      </c>
      <c r="P596" s="67">
        <f>'C-MDP in China'!H597</f>
        <v>13159678.166747998</v>
      </c>
      <c r="Q596" s="67">
        <f>'C-MDP in China'!I597</f>
        <v>11357438.777769856</v>
      </c>
      <c r="R596" s="67">
        <f>'C-MDP in China'!J597</f>
        <v>6217170.7874399992</v>
      </c>
      <c r="S596" s="67">
        <f>'C-MDP in China'!K597</f>
        <v>6217170.7874399992</v>
      </c>
      <c r="T596" s="67">
        <f>'C-MDP in China'!L597</f>
        <v>4440836.276742856</v>
      </c>
      <c r="U596" s="67">
        <f>'C-MDP in China'!M597</f>
        <v>3108585.3937199996</v>
      </c>
      <c r="V596" s="67">
        <f>'C-MDP in China'!N597</f>
        <v>5512874.681017613</v>
      </c>
      <c r="W596" s="67">
        <f>'C-MDP in China'!P597</f>
        <v>8621460.0747376122</v>
      </c>
      <c r="X596" s="67">
        <f>'C-MDP in China'!Q597</f>
        <v>3827392.9774072003</v>
      </c>
      <c r="Y596" s="67">
        <f>'C-MDP in China'!S597</f>
        <v>0.30744944625623793</v>
      </c>
      <c r="Z596" s="67">
        <f>'C-MDP in China'!T597</f>
        <v>73673473.831163988</v>
      </c>
      <c r="AA596" s="67">
        <f>'C-MDP in China'!U597</f>
        <v>14853142.339442426</v>
      </c>
      <c r="AB596" s="67">
        <f>'C-MDP in China'!V597</f>
        <v>4.960127099538024</v>
      </c>
    </row>
    <row r="597" spans="1:28" s="67" customFormat="1">
      <c r="A597" s="68">
        <v>43781</v>
      </c>
      <c r="B597" s="67">
        <v>92.339819419999998</v>
      </c>
      <c r="C597" s="153">
        <f t="shared" si="21"/>
        <v>71.821911544875988</v>
      </c>
      <c r="D597" s="125">
        <v>0.77779999999999994</v>
      </c>
      <c r="E597" s="144">
        <f t="shared" si="22"/>
        <v>66.863263242022001</v>
      </c>
      <c r="F597" s="123">
        <v>0.72409999999999997</v>
      </c>
      <c r="G597" s="67">
        <f>VLOOKUP(A597,[1]Sheet1!$A$1:$F$2193,6)</f>
        <v>0.1742735328168</v>
      </c>
      <c r="H597">
        <f>'C-MDP in China'!C598</f>
        <v>12516658.258581253</v>
      </c>
      <c r="I597" s="67">
        <f>'C-MDP in China'!D598</f>
        <v>92.339819419999998</v>
      </c>
      <c r="J597" s="67">
        <f>'C-MDP in China'!E598</f>
        <v>92339819.420000002</v>
      </c>
      <c r="K597" s="67">
        <v>3.1960000000000002</v>
      </c>
      <c r="L597" s="67">
        <v>68</v>
      </c>
      <c r="M597">
        <f t="shared" si="23"/>
        <v>4.7E-2</v>
      </c>
      <c r="N597" s="67">
        <f>'C-MDP in China'!F598</f>
        <v>1357938.520882353</v>
      </c>
      <c r="O597" s="67">
        <f>'C-MDP in China'!G598</f>
        <v>104159316.30576</v>
      </c>
      <c r="P597" s="67">
        <f>'C-MDP in China'!H598</f>
        <v>13228233.17083152</v>
      </c>
      <c r="Q597" s="67">
        <f>'C-MDP in China'!I598</f>
        <v>11416605.062227765</v>
      </c>
      <c r="R597" s="67">
        <f>'C-MDP in China'!J598</f>
        <v>6249558.9783456</v>
      </c>
      <c r="S597" s="67">
        <f>'C-MDP in China'!K598</f>
        <v>6249558.9783456</v>
      </c>
      <c r="T597" s="67">
        <f>'C-MDP in China'!L598</f>
        <v>4463970.6988182859</v>
      </c>
      <c r="U597" s="67">
        <f>'C-MDP in China'!M598</f>
        <v>3124779.4891728</v>
      </c>
      <c r="V597" s="67">
        <f>'C-MDP in China'!N598</f>
        <v>5541593.8595172856</v>
      </c>
      <c r="W597" s="67">
        <f>'C-MDP in China'!P598</f>
        <v>8666373.3486900851</v>
      </c>
      <c r="X597" s="67">
        <f>'C-MDP in China'!Q598</f>
        <v>3850284.9098911677</v>
      </c>
      <c r="Y597" s="67">
        <f>'C-MDP in China'!S598</f>
        <v>0.30761284924044835</v>
      </c>
      <c r="Z597" s="67">
        <f>'C-MDP in China'!T598</f>
        <v>74057273.893395349</v>
      </c>
      <c r="AA597" s="67">
        <f>'C-MDP in China'!U598</f>
        <v>14933472.628925739</v>
      </c>
      <c r="AB597" s="67">
        <f>'C-MDP in China'!V598</f>
        <v>4.9591461901465825</v>
      </c>
    </row>
    <row r="598" spans="1:28" s="67" customFormat="1">
      <c r="A598" s="68">
        <v>43784</v>
      </c>
      <c r="B598" s="67">
        <v>90.699368890000002</v>
      </c>
      <c r="C598" s="153">
        <f t="shared" si="21"/>
        <v>70.545969122641992</v>
      </c>
      <c r="D598" s="125">
        <v>0.77779999999999994</v>
      </c>
      <c r="E598" s="144">
        <f t="shared" si="22"/>
        <v>65.675413013248999</v>
      </c>
      <c r="F598" s="123">
        <v>0.72409999999999997</v>
      </c>
      <c r="G598" s="67">
        <f>VLOOKUP(A598,[1]Sheet1!$A$1:$F$2193,6)</f>
        <v>0.16787501990150999</v>
      </c>
      <c r="H598">
        <f>'C-MDP in China'!C599</f>
        <v>11842905.970434833</v>
      </c>
      <c r="I598" s="67">
        <f>'C-MDP in China'!D599</f>
        <v>90.699368890000002</v>
      </c>
      <c r="J598" s="67">
        <f>'C-MDP in China'!E599</f>
        <v>90699368.890000001</v>
      </c>
      <c r="K598" s="67">
        <v>3.1960000000000002</v>
      </c>
      <c r="L598" s="67">
        <v>68</v>
      </c>
      <c r="M598">
        <f t="shared" si="23"/>
        <v>4.7E-2</v>
      </c>
      <c r="N598" s="67">
        <f>'C-MDP in China'!F599</f>
        <v>1333814.248382353</v>
      </c>
      <c r="O598" s="67">
        <f>'C-MDP in China'!G599</f>
        <v>102308888.10792002</v>
      </c>
      <c r="P598" s="67">
        <f>'C-MDP in China'!H599</f>
        <v>12993228.789705843</v>
      </c>
      <c r="Q598" s="67">
        <f>'C-MDP in China'!I599</f>
        <v>11213784.914400235</v>
      </c>
      <c r="R598" s="67">
        <f>'C-MDP in China'!J599</f>
        <v>6138533.2864752011</v>
      </c>
      <c r="S598" s="67">
        <f>'C-MDP in China'!K599</f>
        <v>6138533.2864752011</v>
      </c>
      <c r="T598" s="67">
        <f>'C-MDP in China'!L599</f>
        <v>4384666.6331965728</v>
      </c>
      <c r="U598" s="67">
        <f>'C-MDP in China'!M599</f>
        <v>3069266.6432376006</v>
      </c>
      <c r="V598" s="67">
        <f>'C-MDP in China'!N599</f>
        <v>5443145.4258838883</v>
      </c>
      <c r="W598" s="67">
        <f>'C-MDP in China'!P599</f>
        <v>8512412.0691214893</v>
      </c>
      <c r="X598" s="67">
        <f>'C-MDP in China'!Q599</f>
        <v>3330493.901313344</v>
      </c>
      <c r="Y598" s="67">
        <f>'C-MDP in China'!S599</f>
        <v>0.2812226922706082</v>
      </c>
      <c r="Z598" s="67">
        <f>'C-MDP in China'!T599</f>
        <v>72741619.444731131</v>
      </c>
      <c r="AA598" s="67">
        <f>'C-MDP in China'!U599</f>
        <v>14216784.753081121</v>
      </c>
      <c r="AB598" s="67">
        <f>'C-MDP in China'!V599</f>
        <v>5.1166013067030693</v>
      </c>
    </row>
    <row r="599" spans="1:28" s="67" customFormat="1">
      <c r="A599" s="68">
        <v>43787</v>
      </c>
      <c r="B599" s="67">
        <v>95.931202119999995</v>
      </c>
      <c r="C599" s="153">
        <f t="shared" si="21"/>
        <v>74.615289008935989</v>
      </c>
      <c r="D599" s="125">
        <v>0.77779999999999994</v>
      </c>
      <c r="E599" s="144">
        <f t="shared" si="22"/>
        <v>69.463783455091999</v>
      </c>
      <c r="F599" s="123">
        <v>0.72409999999999997</v>
      </c>
      <c r="G599" s="67">
        <f>VLOOKUP(A599,[1]Sheet1!$A$1:$F$2193,6)</f>
        <v>0.164263290950344</v>
      </c>
      <c r="H599">
        <f>'C-MDP in China'!C600</f>
        <v>12256552.927818857</v>
      </c>
      <c r="I599" s="67">
        <f>'C-MDP in China'!D600</f>
        <v>95.931202119999995</v>
      </c>
      <c r="J599" s="67">
        <f>'C-MDP in China'!E600</f>
        <v>95931202.11999999</v>
      </c>
      <c r="K599" s="67">
        <v>3.1960000000000002</v>
      </c>
      <c r="L599" s="67">
        <v>68</v>
      </c>
      <c r="M599">
        <f t="shared" si="23"/>
        <v>4.7E-2</v>
      </c>
      <c r="N599" s="67">
        <f>'C-MDP in China'!F600</f>
        <v>1410752.9723529411</v>
      </c>
      <c r="O599" s="67">
        <f>'C-MDP in China'!G600</f>
        <v>108210395.99136001</v>
      </c>
      <c r="P599" s="67">
        <f>'C-MDP in China'!H600</f>
        <v>13742720.290902721</v>
      </c>
      <c r="Q599" s="67">
        <f>'C-MDP in China'!I600</f>
        <v>11860632.332052996</v>
      </c>
      <c r="R599" s="67">
        <f>'C-MDP in China'!J600</f>
        <v>6492623.7594816005</v>
      </c>
      <c r="S599" s="67">
        <f>'C-MDP in China'!K600</f>
        <v>6492623.7594816005</v>
      </c>
      <c r="T599" s="67">
        <f>'C-MDP in China'!L600</f>
        <v>4637588.3996297149</v>
      </c>
      <c r="U599" s="67">
        <f>'C-MDP in China'!M600</f>
        <v>3246311.8797408002</v>
      </c>
      <c r="V599" s="67">
        <f>'C-MDP in China'!N600</f>
        <v>5757123.6758251796</v>
      </c>
      <c r="W599" s="67">
        <f>'C-MDP in China'!P600</f>
        <v>9003435.5555659793</v>
      </c>
      <c r="X599" s="67">
        <f>'C-MDP in China'!Q600</f>
        <v>3253117.3722528778</v>
      </c>
      <c r="Y599" s="67">
        <f>'C-MDP in China'!S600</f>
        <v>0.2654186206685597</v>
      </c>
      <c r="Z599" s="67">
        <f>'C-MDP in China'!T600</f>
        <v>76937591.549856961</v>
      </c>
      <c r="AA599" s="67">
        <f>'C-MDP in China'!U600</f>
        <v>14767364.723903235</v>
      </c>
      <c r="AB599" s="67">
        <f>'C-MDP in China'!V600</f>
        <v>5.2099743582090658</v>
      </c>
    </row>
    <row r="600" spans="1:28" s="67" customFormat="1">
      <c r="A600" s="68">
        <v>43790</v>
      </c>
      <c r="B600" s="67">
        <v>94.937564429999995</v>
      </c>
      <c r="C600" s="153">
        <f t="shared" si="21"/>
        <v>73.842437613653985</v>
      </c>
      <c r="D600" s="125">
        <v>0.77779999999999994</v>
      </c>
      <c r="E600" s="144">
        <f t="shared" si="22"/>
        <v>68.744290403762989</v>
      </c>
      <c r="F600" s="123">
        <v>0.72409999999999997</v>
      </c>
      <c r="G600" s="67">
        <f>VLOOKUP(A600,[1]Sheet1!$A$1:$F$2193,6)</f>
        <v>0.15108670739747199</v>
      </c>
      <c r="H600">
        <f>'C-MDP in China'!C601</f>
        <v>11156610.765250219</v>
      </c>
      <c r="I600" s="55">
        <f>'C-MDP in China'!D601</f>
        <v>94.937564429999995</v>
      </c>
      <c r="J600" s="55">
        <f>'C-MDP in China'!E601</f>
        <v>94937564.429999992</v>
      </c>
      <c r="K600" s="67">
        <v>3.1960000000000002</v>
      </c>
      <c r="L600" s="67">
        <v>68</v>
      </c>
      <c r="M600">
        <f t="shared" si="23"/>
        <v>4.7E-2</v>
      </c>
      <c r="N600" s="55">
        <f>'C-MDP in China'!F601</f>
        <v>1396140.6533823528</v>
      </c>
      <c r="O600" s="55">
        <f>'C-MDP in China'!G601</f>
        <v>107089572.67704001</v>
      </c>
      <c r="P600" s="55">
        <f>'C-MDP in China'!H601</f>
        <v>13600375.729984082</v>
      </c>
      <c r="Q600" s="55">
        <f>'C-MDP in China'!I601</f>
        <v>11737782.090922708</v>
      </c>
      <c r="R600" s="55">
        <f>'C-MDP in China'!J601</f>
        <v>6425374.3606224004</v>
      </c>
      <c r="S600" s="55">
        <f>'C-MDP in China'!K601</f>
        <v>6425374.3606224004</v>
      </c>
      <c r="T600" s="55">
        <f>'C-MDP in China'!L601</f>
        <v>4589553.1147302864</v>
      </c>
      <c r="U600" s="55">
        <f>'C-MDP in China'!M601</f>
        <v>3212687.1803112002</v>
      </c>
      <c r="V600" s="55">
        <f>'C-MDP in China'!N601</f>
        <v>5697492.4511154592</v>
      </c>
      <c r="W600" s="55">
        <f>'C-MDP in China'!P601</f>
        <v>8910179.6314266585</v>
      </c>
      <c r="X600" s="55">
        <f>'C-MDP in China'!Q601</f>
        <v>2246431.1338235606</v>
      </c>
      <c r="Y600" s="55">
        <f>'C-MDP in China'!S601</f>
        <v>0.20135426260639808</v>
      </c>
      <c r="Z600" s="55">
        <f>'C-MDP in China'!T601</f>
        <v>76140686.173375443</v>
      </c>
      <c r="AA600" s="55">
        <f>'C-MDP in China'!U601</f>
        <v>13641416.036054479</v>
      </c>
      <c r="AB600" s="67">
        <f>'C-MDP in China'!V601</f>
        <v>5.5815822911737607</v>
      </c>
    </row>
    <row r="601" spans="1:28" s="67" customFormat="1">
      <c r="A601" s="68">
        <v>43793</v>
      </c>
      <c r="B601" s="67">
        <v>90.641806329999994</v>
      </c>
      <c r="C601" s="153">
        <f t="shared" si="21"/>
        <v>70.501196963473987</v>
      </c>
      <c r="D601" s="125">
        <v>0.77779999999999994</v>
      </c>
      <c r="E601" s="144">
        <f t="shared" si="22"/>
        <v>65.633731963552989</v>
      </c>
      <c r="F601" s="123">
        <v>0.72409999999999997</v>
      </c>
      <c r="G601" s="67">
        <f>VLOOKUP(A601,[1]Sheet1!$A$1:$F$2193,6)</f>
        <v>0.136608128787989</v>
      </c>
      <c r="H601">
        <f>'C-MDP in China'!C602</f>
        <v>9631036.5944936331</v>
      </c>
      <c r="I601" s="55">
        <f>'C-MDP in China'!D602</f>
        <v>90.641806329999994</v>
      </c>
      <c r="J601" s="55">
        <f>'C-MDP in China'!E602</f>
        <v>90641806.329999998</v>
      </c>
      <c r="K601" s="67">
        <v>3.1960000000000002</v>
      </c>
      <c r="L601" s="67">
        <v>68</v>
      </c>
      <c r="M601">
        <f t="shared" si="23"/>
        <v>4.7E-2</v>
      </c>
      <c r="N601" s="55">
        <f>'C-MDP in China'!F602</f>
        <v>1332967.7401470589</v>
      </c>
      <c r="O601" s="55">
        <f>'C-MDP in China'!G602</f>
        <v>102243957.54024002</v>
      </c>
      <c r="P601" s="55">
        <f>'C-MDP in China'!H602</f>
        <v>12984982.607610483</v>
      </c>
      <c r="Q601" s="55">
        <f>'C-MDP in China'!I602</f>
        <v>11206668.060392737</v>
      </c>
      <c r="R601" s="55">
        <f>'C-MDP in China'!J602</f>
        <v>6134637.4524144009</v>
      </c>
      <c r="S601" s="55">
        <f>'C-MDP in China'!K602</f>
        <v>6134637.4524144009</v>
      </c>
      <c r="T601" s="55">
        <f>'C-MDP in China'!L602</f>
        <v>4381883.8945817156</v>
      </c>
      <c r="U601" s="55">
        <f>'C-MDP in China'!M602</f>
        <v>3067318.7262072004</v>
      </c>
      <c r="V601" s="55">
        <f>'C-MDP in China'!N602</f>
        <v>5439690.921304632</v>
      </c>
      <c r="W601" s="55">
        <f>'C-MDP in China'!P602</f>
        <v>8507009.6475118324</v>
      </c>
      <c r="X601" s="55">
        <f>'C-MDP in China'!Q602</f>
        <v>1124026.9469818007</v>
      </c>
      <c r="Y601" s="55">
        <f>'C-MDP in China'!S602</f>
        <v>0.11670882318362723</v>
      </c>
      <c r="Z601" s="55">
        <f>'C-MDP in China'!T602</f>
        <v>72695453.811110646</v>
      </c>
      <c r="AA601" s="55">
        <f>'C-MDP in China'!U602</f>
        <v>12003408.789591065</v>
      </c>
      <c r="AB601" s="67">
        <f>'C-MDP in China'!V602</f>
        <v>6.0562341152747869</v>
      </c>
    </row>
    <row r="602" spans="1:28" s="67" customFormat="1">
      <c r="A602" s="68">
        <v>43796</v>
      </c>
      <c r="B602" s="67">
        <v>90.238982019999995</v>
      </c>
      <c r="C602" s="153">
        <f t="shared" si="21"/>
        <v>70.187880215155985</v>
      </c>
      <c r="D602" s="125">
        <v>0.77779999999999994</v>
      </c>
      <c r="E602" s="144">
        <f t="shared" si="22"/>
        <v>65.342046880681991</v>
      </c>
      <c r="F602" s="123">
        <v>0.72409999999999997</v>
      </c>
      <c r="G602" s="67">
        <f>VLOOKUP(A602,[1]Sheet1!$A$1:$F$2193,6)</f>
        <v>0.145984344213235</v>
      </c>
      <c r="H602">
        <f>'C-MDP in China'!C603</f>
        <v>10246331.664926637</v>
      </c>
      <c r="I602" s="55">
        <f>'C-MDP in China'!D603</f>
        <v>90.238982019999995</v>
      </c>
      <c r="J602" s="55">
        <f>'C-MDP in China'!E603</f>
        <v>90238982.019999996</v>
      </c>
      <c r="K602" s="67">
        <v>3.1960000000000002</v>
      </c>
      <c r="L602" s="67">
        <v>68</v>
      </c>
      <c r="M602">
        <f t="shared" si="23"/>
        <v>4.7E-2</v>
      </c>
      <c r="N602" s="55">
        <f>'C-MDP in China'!F603</f>
        <v>1327043.8532352941</v>
      </c>
      <c r="O602" s="55">
        <f>'C-MDP in China'!G603</f>
        <v>101789571.71856</v>
      </c>
      <c r="P602" s="55">
        <f>'C-MDP in China'!H603</f>
        <v>12927275.60825712</v>
      </c>
      <c r="Q602" s="55">
        <f>'C-MDP in China'!I603</f>
        <v>11156864.128723593</v>
      </c>
      <c r="R602" s="55">
        <f>'C-MDP in China'!J603</f>
        <v>6107374.3031135993</v>
      </c>
      <c r="S602" s="55">
        <f>'C-MDP in China'!K603</f>
        <v>6107374.3031135993</v>
      </c>
      <c r="T602" s="55">
        <f>'C-MDP in China'!L603</f>
        <v>4362410.2165097138</v>
      </c>
      <c r="U602" s="55">
        <f>'C-MDP in China'!M603</f>
        <v>3053687.1515567997</v>
      </c>
      <c r="V602" s="55">
        <f>'C-MDP in China'!N603</f>
        <v>5415516.2073320281</v>
      </c>
      <c r="W602" s="55">
        <f>'C-MDP in China'!P603</f>
        <v>8469203.3588888273</v>
      </c>
      <c r="X602" s="55">
        <f>'C-MDP in China'!Q603</f>
        <v>1777128.3060378097</v>
      </c>
      <c r="Y602" s="55">
        <f>'C-MDP in China'!S603</f>
        <v>0.17344044328771333</v>
      </c>
      <c r="Z602" s="55">
        <f>'C-MDP in China'!T603</f>
        <v>72372385.491896152</v>
      </c>
      <c r="AA602" s="55">
        <f>'C-MDP in China'!U603</f>
        <v>12608160.720701866</v>
      </c>
      <c r="AB602" s="67">
        <f>'C-MDP in China'!V603</f>
        <v>5.7401223774903904</v>
      </c>
    </row>
    <row r="603" spans="1:28" s="67" customFormat="1">
      <c r="A603" s="68">
        <v>43799</v>
      </c>
      <c r="B603" s="67">
        <v>90.747073159999999</v>
      </c>
      <c r="C603" s="153">
        <f t="shared" si="21"/>
        <v>70.583073503847999</v>
      </c>
      <c r="D603" s="125">
        <v>0.77779999999999994</v>
      </c>
      <c r="E603" s="144">
        <f t="shared" si="22"/>
        <v>65.709955675155996</v>
      </c>
      <c r="F603" s="123">
        <v>0.72409999999999997</v>
      </c>
      <c r="G603" s="67">
        <f>VLOOKUP(A603,[1]Sheet1!$A$1:$F$2193,6)</f>
        <v>0.146720307540015</v>
      </c>
      <c r="H603">
        <f>'C-MDP in China'!C604</f>
        <v>10355970.251604063</v>
      </c>
      <c r="I603" s="55">
        <f>'C-MDP in China'!D604</f>
        <v>90.747073159999999</v>
      </c>
      <c r="J603" s="55">
        <f>'C-MDP in China'!E604</f>
        <v>90747073.159999996</v>
      </c>
      <c r="K603" s="67">
        <v>3.1960000000000002</v>
      </c>
      <c r="L603" s="67">
        <v>68</v>
      </c>
      <c r="M603">
        <f t="shared" si="23"/>
        <v>4.7E-2</v>
      </c>
      <c r="N603" s="55">
        <f>'C-MDP in China'!F604</f>
        <v>1334515.7817647059</v>
      </c>
      <c r="O603" s="55">
        <f>'C-MDP in China'!G604</f>
        <v>102362698.52448002</v>
      </c>
      <c r="P603" s="55">
        <f>'C-MDP in China'!H604</f>
        <v>13000062.712608961</v>
      </c>
      <c r="Q603" s="55">
        <f>'C-MDP in China'!I604</f>
        <v>11219682.920415327</v>
      </c>
      <c r="R603" s="55">
        <f>'C-MDP in China'!J604</f>
        <v>6141761.9114688011</v>
      </c>
      <c r="S603" s="55">
        <f>'C-MDP in China'!K604</f>
        <v>6141761.9114688011</v>
      </c>
      <c r="T603" s="55">
        <f>'C-MDP in China'!L604</f>
        <v>4386972.7939062864</v>
      </c>
      <c r="U603" s="55">
        <f>'C-MDP in China'!M604</f>
        <v>3070880.9557344005</v>
      </c>
      <c r="V603" s="55">
        <f>'C-MDP in China'!N604</f>
        <v>5446008.3044487927</v>
      </c>
      <c r="W603" s="55">
        <f>'C-MDP in China'!P604</f>
        <v>8516889.2601831928</v>
      </c>
      <c r="X603" s="55">
        <f>'C-MDP in China'!Q604</f>
        <v>1839080.9914208706</v>
      </c>
      <c r="Y603" s="55">
        <f>'C-MDP in China'!S604</f>
        <v>0.17758654638236437</v>
      </c>
      <c r="Z603" s="55">
        <f>'C-MDP in China'!T604</f>
        <v>72779878.650905281</v>
      </c>
      <c r="AA603" s="55">
        <f>'C-MDP in China'!U604</f>
        <v>12731097.600318456</v>
      </c>
      <c r="AB603" s="55">
        <f>'C-MDP in China'!V604</f>
        <v>5.7167010210560925</v>
      </c>
    </row>
    <row r="604" spans="1:28" s="55" customFormat="1">
      <c r="A604" s="54">
        <v>43802</v>
      </c>
      <c r="B604" s="55">
        <v>87.52255787</v>
      </c>
      <c r="C604" s="153">
        <f t="shared" si="21"/>
        <v>70.289366225397018</v>
      </c>
      <c r="D604" s="126">
        <v>0.80310000000000015</v>
      </c>
      <c r="E604" s="144">
        <f t="shared" si="22"/>
        <v>64.364089057598008</v>
      </c>
      <c r="F604" s="123">
        <v>0.73540000000000005</v>
      </c>
      <c r="G604" s="55">
        <f>VLOOKUP(A604,[1]Sheet1!$A$1:$F$2193,6)</f>
        <v>0.14188469703790499</v>
      </c>
      <c r="H604">
        <f>'C-MDP in China'!C605</f>
        <v>9972985.4318768084</v>
      </c>
      <c r="I604" s="55">
        <f>'C-MDP in China'!D605</f>
        <v>87.52255787</v>
      </c>
      <c r="J604" s="55">
        <f>'C-MDP in China'!E605</f>
        <v>87522557.870000005</v>
      </c>
      <c r="K604" s="67">
        <v>3.1960000000000002</v>
      </c>
      <c r="L604" s="67">
        <v>68</v>
      </c>
      <c r="M604">
        <f t="shared" si="23"/>
        <v>4.7E-2</v>
      </c>
      <c r="N604" s="55">
        <f>'C-MDP in China'!F605</f>
        <v>1287096.4392647059</v>
      </c>
      <c r="O604" s="55">
        <f>'C-MDP in China'!G605</f>
        <v>98725445.277360007</v>
      </c>
      <c r="P604" s="55">
        <f>'C-MDP in China'!H605</f>
        <v>12538131.550224721</v>
      </c>
      <c r="Q604" s="55">
        <f>'C-MDP in China'!I605</f>
        <v>10821013.984150639</v>
      </c>
      <c r="R604" s="55">
        <f>'C-MDP in China'!J605</f>
        <v>5923526.7166416002</v>
      </c>
      <c r="S604" s="55">
        <f>'C-MDP in China'!K605</f>
        <v>5923526.7166416002</v>
      </c>
      <c r="T604" s="55">
        <f>'C-MDP in China'!L605</f>
        <v>4231090.5118868575</v>
      </c>
      <c r="U604" s="55">
        <f>'C-MDP in China'!M605</f>
        <v>2961763.3583208001</v>
      </c>
      <c r="V604" s="55">
        <f>'C-MDP in China'!N605</f>
        <v>5252495.3190084798</v>
      </c>
      <c r="W604" s="55">
        <f>'C-MDP in China'!P605</f>
        <v>8214258.6773292795</v>
      </c>
      <c r="X604" s="55">
        <f>'C-MDP in China'!Q605</f>
        <v>1758726.7545475289</v>
      </c>
      <c r="Y604" s="55">
        <f>'C-MDP in China'!S605</f>
        <v>0.1763490748643915</v>
      </c>
      <c r="Z604" s="55">
        <f>'C-MDP in China'!T605</f>
        <v>70193791.592202961</v>
      </c>
      <c r="AA604" s="55">
        <f>'C-MDP in China'!U605</f>
        <v>12263717.392564489</v>
      </c>
      <c r="AB604" s="55">
        <f>'C-MDP in China'!V605</f>
        <v>5.7236961147491519</v>
      </c>
    </row>
    <row r="605" spans="1:28" s="55" customFormat="1">
      <c r="A605" s="54">
        <v>43805</v>
      </c>
      <c r="B605" s="55">
        <v>95.261394559999999</v>
      </c>
      <c r="C605" s="153">
        <f t="shared" si="21"/>
        <v>76.504425971136016</v>
      </c>
      <c r="D605" s="126">
        <v>0.80310000000000015</v>
      </c>
      <c r="E605" s="144">
        <f t="shared" si="22"/>
        <v>70.055229559424006</v>
      </c>
      <c r="F605" s="123">
        <v>0.73540000000000005</v>
      </c>
      <c r="G605" s="55">
        <f>VLOOKUP(A605,[1]Sheet1!$A$1:$F$2193,6)</f>
        <v>0.147376715801217</v>
      </c>
      <c r="H605">
        <f>'C-MDP in China'!C606</f>
        <v>11274971.043883359</v>
      </c>
      <c r="I605" s="55">
        <f>'C-MDP in China'!D606</f>
        <v>95.261394559999999</v>
      </c>
      <c r="J605" s="55">
        <f>'C-MDP in China'!E606</f>
        <v>95261394.560000002</v>
      </c>
      <c r="K605" s="67">
        <v>3.1960000000000002</v>
      </c>
      <c r="L605" s="67">
        <v>68</v>
      </c>
      <c r="M605">
        <f t="shared" si="23"/>
        <v>4.7E-2</v>
      </c>
      <c r="N605" s="55">
        <f>'C-MDP in China'!F606</f>
        <v>1400902.8611764705</v>
      </c>
      <c r="O605" s="55">
        <f>'C-MDP in China'!G606</f>
        <v>107454853.06368001</v>
      </c>
      <c r="P605" s="55">
        <f>'C-MDP in China'!H606</f>
        <v>13646766.339087361</v>
      </c>
      <c r="Q605" s="55">
        <f>'C-MDP in China'!I606</f>
        <v>11777819.430444069</v>
      </c>
      <c r="R605" s="55">
        <f>'C-MDP in China'!J606</f>
        <v>6447291.1838207999</v>
      </c>
      <c r="S605" s="55">
        <f>'C-MDP in China'!K606</f>
        <v>6447291.1838207999</v>
      </c>
      <c r="T605" s="55">
        <f>'C-MDP in China'!L606</f>
        <v>4605207.9884434287</v>
      </c>
      <c r="U605" s="55">
        <f>'C-MDP in China'!M606</f>
        <v>3223645.5919104</v>
      </c>
      <c r="V605" s="55">
        <f>'C-MDP in China'!N606</f>
        <v>5716926.4837051528</v>
      </c>
      <c r="W605" s="55">
        <f>'C-MDP in China'!P606</f>
        <v>8940572.0756155532</v>
      </c>
      <c r="X605" s="55">
        <f>'C-MDP in China'!Q606</f>
        <v>2334398.9682678059</v>
      </c>
      <c r="Y605" s="55">
        <f>'C-MDP in China'!S606</f>
        <v>0.20704256881743488</v>
      </c>
      <c r="Z605" s="55">
        <f>'C-MDP in China'!T606</f>
        <v>76400400.528276488</v>
      </c>
      <c r="AA605" s="55">
        <f>'C-MDP in China'!U606</f>
        <v>13768251.935678111</v>
      </c>
      <c r="AB605" s="55">
        <f>'C-MDP in China'!V606</f>
        <v>5.5490269124359708</v>
      </c>
    </row>
    <row r="606" spans="1:28" s="55" customFormat="1">
      <c r="A606" s="54">
        <v>43808</v>
      </c>
      <c r="B606" s="55">
        <v>96.880815350000006</v>
      </c>
      <c r="C606" s="153">
        <f t="shared" si="21"/>
        <v>77.80498280758502</v>
      </c>
      <c r="D606" s="126">
        <v>0.80310000000000015</v>
      </c>
      <c r="E606" s="144">
        <f t="shared" si="22"/>
        <v>71.246151608390008</v>
      </c>
      <c r="F606" s="123">
        <v>0.73540000000000005</v>
      </c>
      <c r="G606" s="55">
        <f>VLOOKUP(A606,[1]Sheet1!$A$1:$F$2193,6)</f>
        <v>0.144523696299619</v>
      </c>
      <c r="H606">
        <f>'C-MDP in China'!C607</f>
        <v>11244663.705880495</v>
      </c>
      <c r="I606" s="55">
        <f>'C-MDP in China'!D607</f>
        <v>96.880815350000006</v>
      </c>
      <c r="J606" s="55">
        <f>'C-MDP in China'!E607</f>
        <v>96880815.350000009</v>
      </c>
      <c r="K606" s="67">
        <v>3.1960000000000002</v>
      </c>
      <c r="L606" s="67">
        <v>68</v>
      </c>
      <c r="M606">
        <f t="shared" si="23"/>
        <v>4.7E-2</v>
      </c>
      <c r="N606" s="55">
        <f>'C-MDP in China'!F607</f>
        <v>1424717.8727941178</v>
      </c>
      <c r="O606" s="55">
        <f>'C-MDP in China'!G607</f>
        <v>109281559.71480002</v>
      </c>
      <c r="P606" s="55">
        <f>'C-MDP in China'!H607</f>
        <v>13878758.083779601</v>
      </c>
      <c r="Q606" s="55">
        <f>'C-MDP in China'!I607</f>
        <v>11978039.527311474</v>
      </c>
      <c r="R606" s="55">
        <f>'C-MDP in China'!J607</f>
        <v>6556893.5828880006</v>
      </c>
      <c r="S606" s="55">
        <f>'C-MDP in China'!K607</f>
        <v>6556893.5828880006</v>
      </c>
      <c r="T606" s="55">
        <f>'C-MDP in China'!L607</f>
        <v>4683495.4163485719</v>
      </c>
      <c r="U606" s="55">
        <f>'C-MDP in China'!M607</f>
        <v>3278446.7914440003</v>
      </c>
      <c r="V606" s="55">
        <f>'C-MDP in China'!N607</f>
        <v>5814112.8585779527</v>
      </c>
      <c r="W606" s="55">
        <f>'C-MDP in China'!P607</f>
        <v>9092559.6500219535</v>
      </c>
      <c r="X606" s="55">
        <f>'C-MDP in China'!Q607</f>
        <v>2152104.0558585413</v>
      </c>
      <c r="Y606" s="55">
        <f>'C-MDP in China'!S607</f>
        <v>0.19138892119406645</v>
      </c>
      <c r="Z606" s="55">
        <f>'C-MDP in China'!T607</f>
        <v>77699188.957222804</v>
      </c>
      <c r="AA606" s="55">
        <f>'C-MDP in China'!U607</f>
        <v>13780329.773014447</v>
      </c>
      <c r="AB606" s="55">
        <f>'C-MDP in China'!V607</f>
        <v>5.6384128853997746</v>
      </c>
    </row>
    <row r="607" spans="1:28" s="55" customFormat="1">
      <c r="A607" s="54">
        <v>43811</v>
      </c>
      <c r="B607" s="55">
        <v>96.761138520000003</v>
      </c>
      <c r="C607" s="153">
        <f t="shared" si="21"/>
        <v>77.708870345412024</v>
      </c>
      <c r="D607" s="126">
        <v>0.80310000000000015</v>
      </c>
      <c r="E607" s="144">
        <f t="shared" si="22"/>
        <v>71.158141267608002</v>
      </c>
      <c r="F607" s="123">
        <v>0.73540000000000005</v>
      </c>
      <c r="G607" s="55">
        <f>VLOOKUP(A607,[1]Sheet1!$A$1:$F$2193,6)</f>
        <v>0.14144278673926999</v>
      </c>
      <c r="H607">
        <f>'C-MDP in China'!C608</f>
        <v>10991359.176015696</v>
      </c>
      <c r="I607" s="55">
        <f>'C-MDP in China'!D608</f>
        <v>96.761138520000003</v>
      </c>
      <c r="J607" s="55">
        <f>'C-MDP in China'!E608</f>
        <v>96761138.519999996</v>
      </c>
      <c r="K607" s="67">
        <v>3.1960000000000002</v>
      </c>
      <c r="L607" s="67">
        <v>68</v>
      </c>
      <c r="M607">
        <f t="shared" si="23"/>
        <v>4.7E-2</v>
      </c>
      <c r="N607" s="55">
        <f>'C-MDP in China'!F608</f>
        <v>1422957.9194117647</v>
      </c>
      <c r="O607" s="55">
        <f>'C-MDP in China'!G608</f>
        <v>109146564.25056002</v>
      </c>
      <c r="P607" s="55">
        <f>'C-MDP in China'!H608</f>
        <v>13861613.659821123</v>
      </c>
      <c r="Q607" s="55">
        <f>'C-MDP in China'!I608</f>
        <v>11963243.060177453</v>
      </c>
      <c r="R607" s="55">
        <f>'C-MDP in China'!J608</f>
        <v>6548793.8550336007</v>
      </c>
      <c r="S607" s="55">
        <f>'C-MDP in China'!K608</f>
        <v>6548793.8550336007</v>
      </c>
      <c r="T607" s="55">
        <f>'C-MDP in China'!L608</f>
        <v>4677709.8964525722</v>
      </c>
      <c r="U607" s="55">
        <f>'C-MDP in China'!M608</f>
        <v>3274396.9275168004</v>
      </c>
      <c r="V607" s="55">
        <f>'C-MDP in China'!N608</f>
        <v>5806930.6874363991</v>
      </c>
      <c r="W607" s="55">
        <f>'C-MDP in China'!P608</f>
        <v>9081327.6149531994</v>
      </c>
      <c r="X607" s="55">
        <f>'C-MDP in China'!Q608</f>
        <v>1910031.5610624962</v>
      </c>
      <c r="Y607" s="55">
        <f>'C-MDP in China'!S608</f>
        <v>0.17377573878491628</v>
      </c>
      <c r="Z607" s="55">
        <f>'C-MDP in China'!T608</f>
        <v>77603207.182148173</v>
      </c>
      <c r="AA607" s="55">
        <f>'C-MDP in China'!U608</f>
        <v>13523892.935935294</v>
      </c>
      <c r="AB607" s="55">
        <f>'C-MDP in China'!V608</f>
        <v>5.7382299275634745</v>
      </c>
    </row>
    <row r="608" spans="1:28" s="55" customFormat="1">
      <c r="A608" s="54">
        <v>43814</v>
      </c>
      <c r="B608" s="55">
        <v>92.90758185</v>
      </c>
      <c r="C608" s="153">
        <f t="shared" si="21"/>
        <v>74.614078983735013</v>
      </c>
      <c r="D608" s="126">
        <v>0.80310000000000015</v>
      </c>
      <c r="E608" s="144">
        <f t="shared" si="22"/>
        <v>68.324235692490006</v>
      </c>
      <c r="F608" s="123">
        <v>0.73540000000000005</v>
      </c>
      <c r="G608" s="55">
        <f>VLOOKUP(A608,[1]Sheet1!$A$1:$F$2193,6)</f>
        <v>0.139669071740433</v>
      </c>
      <c r="H608">
        <f>'C-MDP in China'!C609</f>
        <v>10421279.150425619</v>
      </c>
      <c r="I608" s="55">
        <f>'C-MDP in China'!D609</f>
        <v>92.90758185</v>
      </c>
      <c r="J608" s="55">
        <f>'C-MDP in China'!E609</f>
        <v>92907581.849999994</v>
      </c>
      <c r="K608" s="67">
        <v>3.1960000000000002</v>
      </c>
      <c r="L608" s="67">
        <v>68</v>
      </c>
      <c r="M608">
        <f t="shared" si="23"/>
        <v>4.7E-2</v>
      </c>
      <c r="N608" s="55">
        <f>'C-MDP in China'!F609</f>
        <v>1366287.968382353</v>
      </c>
      <c r="O608" s="55">
        <f>'C-MDP in China'!G609</f>
        <v>104799752.3268</v>
      </c>
      <c r="P608" s="55">
        <f>'C-MDP in China'!H609</f>
        <v>13309568.545503601</v>
      </c>
      <c r="Q608" s="55">
        <f>'C-MDP in China'!I609</f>
        <v>11486801.424676757</v>
      </c>
      <c r="R608" s="55">
        <f>'C-MDP in China'!J609</f>
        <v>6287985.1396080004</v>
      </c>
      <c r="S608" s="55">
        <f>'C-MDP in China'!K609</f>
        <v>6287985.1396080004</v>
      </c>
      <c r="T608" s="55">
        <f>'C-MDP in China'!L609</f>
        <v>4491417.9568628576</v>
      </c>
      <c r="U608" s="55">
        <f>'C-MDP in China'!M609</f>
        <v>3143992.5698040002</v>
      </c>
      <c r="V608" s="55">
        <f>'C-MDP in China'!N609</f>
        <v>5575667.0125244623</v>
      </c>
      <c r="W608" s="55">
        <f>'C-MDP in China'!P609</f>
        <v>8719659.582328463</v>
      </c>
      <c r="X608" s="55">
        <f>'C-MDP in China'!Q609</f>
        <v>1701619.5680971555</v>
      </c>
      <c r="Y608" s="55">
        <f>'C-MDP in China'!S609</f>
        <v>0.16328317700113226</v>
      </c>
      <c r="Z608" s="55">
        <f>'C-MDP in China'!T609</f>
        <v>74512623.904354796</v>
      </c>
      <c r="AA608" s="55">
        <f>'C-MDP in China'!U609</f>
        <v>12852953.59314608</v>
      </c>
      <c r="AB608" s="55">
        <f>'C-MDP in China'!V609</f>
        <v>5.7973152524326492</v>
      </c>
    </row>
    <row r="609" spans="1:28" s="55" customFormat="1">
      <c r="A609" s="54">
        <v>43817</v>
      </c>
      <c r="B609" s="55">
        <v>91.170136909999997</v>
      </c>
      <c r="C609" s="153">
        <f t="shared" si="21"/>
        <v>73.218736952421011</v>
      </c>
      <c r="D609" s="126">
        <v>0.80310000000000015</v>
      </c>
      <c r="E609" s="144">
        <f t="shared" si="22"/>
        <v>67.046518683613996</v>
      </c>
      <c r="F609" s="123">
        <v>0.73540000000000005</v>
      </c>
      <c r="G609" s="55">
        <f>VLOOKUP(A609,[1]Sheet1!$A$1:$F$2193,6)</f>
        <v>0.14210028959087001</v>
      </c>
      <c r="H609">
        <f>'C-MDP in China'!C610</f>
        <v>10404403.724416761</v>
      </c>
      <c r="I609" s="55">
        <f>'C-MDP in China'!D610</f>
        <v>91.170136909999997</v>
      </c>
      <c r="J609" s="55">
        <f>'C-MDP in China'!E610</f>
        <v>91170136.909999996</v>
      </c>
      <c r="K609" s="67">
        <v>3.1960000000000002</v>
      </c>
      <c r="L609" s="67">
        <v>68</v>
      </c>
      <c r="M609">
        <f t="shared" si="23"/>
        <v>4.7E-2</v>
      </c>
      <c r="N609" s="55">
        <f>'C-MDP in China'!F610</f>
        <v>1340737.3074999999</v>
      </c>
      <c r="O609" s="55">
        <f>'C-MDP in China'!G610</f>
        <v>102839914.43448001</v>
      </c>
      <c r="P609" s="55">
        <f>'C-MDP in China'!H610</f>
        <v>13060669.133178962</v>
      </c>
      <c r="Q609" s="55">
        <f>'C-MDP in China'!I610</f>
        <v>11271989.192836398</v>
      </c>
      <c r="R609" s="55">
        <f>'C-MDP in China'!J610</f>
        <v>6170394.8660688009</v>
      </c>
      <c r="S609" s="55">
        <f>'C-MDP in China'!K610</f>
        <v>6170394.8660688009</v>
      </c>
      <c r="T609" s="55">
        <f>'C-MDP in China'!L610</f>
        <v>4407424.9043348581</v>
      </c>
      <c r="U609" s="55">
        <f>'C-MDP in China'!M610</f>
        <v>3085197.4330344005</v>
      </c>
      <c r="V609" s="55">
        <f>'C-MDP in China'!N610</f>
        <v>5471397.6488714935</v>
      </c>
      <c r="W609" s="55">
        <f>'C-MDP in China'!P610</f>
        <v>8556595.081905894</v>
      </c>
      <c r="X609" s="55">
        <f>'C-MDP in China'!Q610</f>
        <v>1847808.6425108667</v>
      </c>
      <c r="Y609" s="55">
        <f>'C-MDP in China'!S610</f>
        <v>0.17759870641836797</v>
      </c>
      <c r="Z609" s="55">
        <f>'C-MDP in China'!T610</f>
        <v>73119179.162915289</v>
      </c>
      <c r="AA609" s="55">
        <f>'C-MDP in China'!U610</f>
        <v>12790603.940253854</v>
      </c>
      <c r="AB609" s="55">
        <f>'C-MDP in China'!V610</f>
        <v>5.7166322641575045</v>
      </c>
    </row>
    <row r="610" spans="1:28" s="55" customFormat="1">
      <c r="A610" s="54">
        <v>43820</v>
      </c>
      <c r="B610" s="55">
        <v>92.925415740000005</v>
      </c>
      <c r="C610" s="153">
        <f t="shared" si="21"/>
        <v>74.628401380794017</v>
      </c>
      <c r="D610" s="126">
        <v>0.80310000000000015</v>
      </c>
      <c r="E610" s="144">
        <f t="shared" si="22"/>
        <v>68.337350735196011</v>
      </c>
      <c r="F610" s="123">
        <v>0.73540000000000005</v>
      </c>
      <c r="G610" s="55">
        <f>VLOOKUP(A610,[1]Sheet1!$A$1:$F$2193,6)</f>
        <v>0.139649778593426</v>
      </c>
      <c r="H610">
        <f>'C-MDP in China'!C611</f>
        <v>10421839.729609212</v>
      </c>
      <c r="I610" s="49">
        <f>'C-MDP in China'!D611</f>
        <v>92.925415740000005</v>
      </c>
      <c r="J610" s="49">
        <f>'C-MDP in China'!E611</f>
        <v>92925415.74000001</v>
      </c>
      <c r="K610" s="67">
        <v>3.1960000000000002</v>
      </c>
      <c r="L610" s="67">
        <v>68</v>
      </c>
      <c r="M610">
        <f t="shared" si="23"/>
        <v>4.7E-2</v>
      </c>
      <c r="N610" s="49">
        <f>'C-MDP in China'!F611</f>
        <v>1366550.2314705884</v>
      </c>
      <c r="O610" s="49">
        <f>'C-MDP in China'!G611</f>
        <v>104819868.95472001</v>
      </c>
      <c r="P610" s="49">
        <f>'C-MDP in China'!H611</f>
        <v>13312123.357249441</v>
      </c>
      <c r="Q610" s="49">
        <f>'C-MDP in China'!I611</f>
        <v>11489006.35078699</v>
      </c>
      <c r="R610" s="49">
        <f>'C-MDP in China'!J611</f>
        <v>6289192.1372832004</v>
      </c>
      <c r="S610" s="49">
        <f>'C-MDP in China'!K611</f>
        <v>6289192.1372832004</v>
      </c>
      <c r="T610" s="49">
        <f>'C-MDP in China'!L611</f>
        <v>4492280.0980594289</v>
      </c>
      <c r="U610" s="49">
        <f>'C-MDP in China'!M611</f>
        <v>3144596.0686416002</v>
      </c>
      <c r="V610" s="49">
        <f>'C-MDP in China'!N611</f>
        <v>5576737.2785909986</v>
      </c>
      <c r="W610" s="49">
        <f>'C-MDP in China'!P611</f>
        <v>8721333.3472325988</v>
      </c>
      <c r="X610" s="49">
        <f>'C-MDP in China'!Q611</f>
        <v>1700506.3823766131</v>
      </c>
      <c r="Y610" s="49">
        <f>'C-MDP in China'!S611</f>
        <v>0.16316758139595541</v>
      </c>
      <c r="Z610" s="49">
        <f>'C-MDP in China'!T611</f>
        <v>74526926.826805919</v>
      </c>
      <c r="AA610" s="49">
        <f>'C-MDP in China'!U611</f>
        <v>12853980.93955861</v>
      </c>
      <c r="AB610" s="55">
        <f>'C-MDP in China'!V611</f>
        <v>5.7979646287981099</v>
      </c>
    </row>
    <row r="611" spans="1:28" s="55" customFormat="1">
      <c r="A611" s="54">
        <v>43823</v>
      </c>
      <c r="B611" s="55">
        <v>99.947585939999996</v>
      </c>
      <c r="C611" s="153">
        <f t="shared" si="21"/>
        <v>80.267906268414009</v>
      </c>
      <c r="D611" s="126">
        <v>0.80310000000000015</v>
      </c>
      <c r="E611" s="144">
        <f t="shared" si="22"/>
        <v>73.501454700276</v>
      </c>
      <c r="F611" s="123">
        <v>0.73540000000000005</v>
      </c>
      <c r="G611" s="55">
        <f>VLOOKUP(A611,[1]Sheet1!$A$1:$F$2193,6)</f>
        <v>0.14220093743481099</v>
      </c>
      <c r="H611">
        <f>'C-MDP in China'!C612</f>
        <v>11414171.517298013</v>
      </c>
      <c r="I611" s="49">
        <f>'C-MDP in China'!D612</f>
        <v>99.947585939999996</v>
      </c>
      <c r="J611" s="49">
        <f>'C-MDP in China'!E612</f>
        <v>99947585.939999998</v>
      </c>
      <c r="K611" s="67">
        <v>3.1960000000000002</v>
      </c>
      <c r="L611" s="67">
        <v>68</v>
      </c>
      <c r="M611">
        <f t="shared" si="23"/>
        <v>4.7E-2</v>
      </c>
      <c r="N611" s="49">
        <f>'C-MDP in China'!F612</f>
        <v>1469817.4402941177</v>
      </c>
      <c r="O611" s="49">
        <f>'C-MDP in China'!G612</f>
        <v>112740876.94032001</v>
      </c>
      <c r="P611" s="49">
        <f>'C-MDP in China'!H612</f>
        <v>14318091.371420642</v>
      </c>
      <c r="Q611" s="49">
        <f>'C-MDP in China'!I612</f>
        <v>12357205.404637219</v>
      </c>
      <c r="R611" s="49">
        <f>'C-MDP in China'!J612</f>
        <v>6764452.6164192008</v>
      </c>
      <c r="S611" s="49">
        <f>'C-MDP in China'!K612</f>
        <v>6764452.6164192008</v>
      </c>
      <c r="T611" s="49">
        <f>'C-MDP in China'!L612</f>
        <v>4831751.8688708581</v>
      </c>
      <c r="U611" s="49">
        <f>'C-MDP in China'!M612</f>
        <v>3382226.3082096004</v>
      </c>
      <c r="V611" s="49">
        <f>'C-MDP in China'!N612</f>
        <v>5998159.1040313113</v>
      </c>
      <c r="W611" s="49">
        <f>'C-MDP in China'!P612</f>
        <v>9380385.4122409113</v>
      </c>
      <c r="X611" s="49">
        <f>'C-MDP in China'!Q612</f>
        <v>2033786.1050571017</v>
      </c>
      <c r="Y611" s="49">
        <f>'C-MDP in China'!S612</f>
        <v>0.17818079060533898</v>
      </c>
      <c r="Z611" s="49">
        <f>'C-MDP in China'!T612</f>
        <v>80158763.504567534</v>
      </c>
      <c r="AA611" s="49">
        <f>'C-MDP in China'!U612</f>
        <v>14030104.313119724</v>
      </c>
      <c r="AB611" s="55">
        <f>'C-MDP in China'!V612</f>
        <v>5.7133405223231364</v>
      </c>
    </row>
    <row r="612" spans="1:28" s="55" customFormat="1">
      <c r="A612" s="54">
        <v>43826</v>
      </c>
      <c r="B612" s="55">
        <v>96.857362739999999</v>
      </c>
      <c r="C612" s="153">
        <f t="shared" si="21"/>
        <v>77.78614801649401</v>
      </c>
      <c r="D612" s="126">
        <v>0.80310000000000015</v>
      </c>
      <c r="E612" s="144">
        <f t="shared" si="22"/>
        <v>71.228904558996007</v>
      </c>
      <c r="F612" s="123">
        <v>0.73540000000000005</v>
      </c>
      <c r="G612" s="55">
        <f>VLOOKUP(A612,[1]Sheet1!$A$1:$F$2193,6)</f>
        <v>0.141570964131816</v>
      </c>
      <c r="H612">
        <f>'C-MDP in China'!C613</f>
        <v>11012259.970795203</v>
      </c>
      <c r="I612" s="49">
        <f>'C-MDP in China'!D613</f>
        <v>96.857362739999999</v>
      </c>
      <c r="J612" s="49">
        <f>'C-MDP in China'!E613</f>
        <v>96857362.739999995</v>
      </c>
      <c r="K612" s="67">
        <v>3.1960000000000002</v>
      </c>
      <c r="L612" s="67">
        <v>68</v>
      </c>
      <c r="M612">
        <f t="shared" si="23"/>
        <v>4.7E-2</v>
      </c>
      <c r="N612" s="49">
        <f>'C-MDP in China'!F613</f>
        <v>1424372.9814705881</v>
      </c>
      <c r="O612" s="49">
        <f>'C-MDP in China'!G613</f>
        <v>109255105.17072</v>
      </c>
      <c r="P612" s="49">
        <f>'C-MDP in China'!H613</f>
        <v>13875398.35668144</v>
      </c>
      <c r="Q612" s="49">
        <f>'C-MDP in China'!I613</f>
        <v>11975139.920319274</v>
      </c>
      <c r="R612" s="49">
        <f>'C-MDP in China'!J613</f>
        <v>6555306.3102431996</v>
      </c>
      <c r="S612" s="49">
        <f>'C-MDP in China'!K613</f>
        <v>6555306.3102431996</v>
      </c>
      <c r="T612" s="49">
        <f>'C-MDP in China'!L613</f>
        <v>4682361.6501737144</v>
      </c>
      <c r="U612" s="49">
        <f>'C-MDP in China'!M613</f>
        <v>3277653.1551215998</v>
      </c>
      <c r="V612" s="49">
        <f>'C-MDP in China'!N613</f>
        <v>5812705.3960078266</v>
      </c>
      <c r="W612" s="49">
        <f>'C-MDP in China'!P613</f>
        <v>9090358.5511294268</v>
      </c>
      <c r="X612" s="49">
        <f>'C-MDP in China'!Q613</f>
        <v>1921901.4196657762</v>
      </c>
      <c r="Y612" s="49">
        <f>'C-MDP in China'!S613</f>
        <v>0.1745237966378117</v>
      </c>
      <c r="Z612" s="49">
        <f>'C-MDP in China'!T613</f>
        <v>77680379.77638191</v>
      </c>
      <c r="AA612" s="49">
        <f>'C-MDP in China'!U613</f>
        <v>13547312.211681429</v>
      </c>
      <c r="AB612" s="55">
        <f>'C-MDP in China'!V613</f>
        <v>5.7340067581376415</v>
      </c>
    </row>
    <row r="613" spans="1:28" s="55" customFormat="1">
      <c r="A613" s="54">
        <v>43829</v>
      </c>
      <c r="B613" s="55">
        <v>94.344814299999996</v>
      </c>
      <c r="C613" s="153">
        <f t="shared" si="21"/>
        <v>75.768320364330009</v>
      </c>
      <c r="D613" s="126">
        <v>0.80310000000000015</v>
      </c>
      <c r="E613" s="144">
        <f t="shared" si="22"/>
        <v>69.381176436220002</v>
      </c>
      <c r="F613" s="123">
        <v>0.73540000000000005</v>
      </c>
      <c r="G613" s="55">
        <f>VLOOKUP(A613,[1]Sheet1!$A$1:$F$2193,6)</f>
        <v>0.141627475300488</v>
      </c>
      <c r="H613">
        <f>'C-MDP in China'!C614</f>
        <v>10730875.92095861</v>
      </c>
      <c r="I613" s="49">
        <f>'C-MDP in China'!D614</f>
        <v>94.344814299999996</v>
      </c>
      <c r="J613" s="49">
        <f>'C-MDP in China'!E614</f>
        <v>94344814.299999997</v>
      </c>
      <c r="K613" s="67">
        <v>3.1960000000000002</v>
      </c>
      <c r="L613" s="67">
        <v>68</v>
      </c>
      <c r="M613">
        <f t="shared" si="23"/>
        <v>4.7E-2</v>
      </c>
      <c r="N613" s="49">
        <f>'C-MDP in China'!F614</f>
        <v>1387423.7397058823</v>
      </c>
      <c r="O613" s="49">
        <f>'C-MDP in China'!G614</f>
        <v>106420950.53039999</v>
      </c>
      <c r="P613" s="49">
        <f>'C-MDP in China'!H614</f>
        <v>13515460.7173608</v>
      </c>
      <c r="Q613" s="49">
        <f>'C-MDP in China'!I614</f>
        <v>11664496.327778485</v>
      </c>
      <c r="R613" s="49">
        <f>'C-MDP in China'!J614</f>
        <v>6385257.0318239992</v>
      </c>
      <c r="S613" s="49">
        <f>'C-MDP in China'!K614</f>
        <v>6385257.0318239992</v>
      </c>
      <c r="T613" s="49">
        <f>'C-MDP in China'!L614</f>
        <v>4560897.8798742853</v>
      </c>
      <c r="U613" s="49">
        <f>'C-MDP in China'!M614</f>
        <v>3192628.5159119996</v>
      </c>
      <c r="V613" s="49">
        <f>'C-MDP in China'!N614</f>
        <v>5661919.7101108935</v>
      </c>
      <c r="W613" s="49">
        <f>'C-MDP in China'!P614</f>
        <v>8854548.2260228936</v>
      </c>
      <c r="X613" s="49">
        <f>'C-MDP in China'!Q614</f>
        <v>1876327.6949357167</v>
      </c>
      <c r="Y613" s="49">
        <f>'C-MDP in China'!S614</f>
        <v>0.17485317216938806</v>
      </c>
      <c r="Z613" s="49">
        <f>'C-MDP in China'!T614</f>
        <v>75665295.827114388</v>
      </c>
      <c r="AA613" s="49">
        <f>'C-MDP in China'!U614</f>
        <v>13200167.115157504</v>
      </c>
      <c r="AB613" s="49">
        <f>'C-MDP in China'!V614</f>
        <v>5.7321468104922211</v>
      </c>
    </row>
    <row r="614" spans="1:28" s="49" customFormat="1">
      <c r="A614" s="48">
        <v>43832</v>
      </c>
      <c r="B614" s="49">
        <v>97.011480590000005</v>
      </c>
      <c r="C614" s="153">
        <f t="shared" si="21"/>
        <v>78.51139124148699</v>
      </c>
      <c r="D614" s="127">
        <v>0.80929999999999991</v>
      </c>
      <c r="E614" s="144">
        <f t="shared" si="22"/>
        <v>70.643760165638</v>
      </c>
      <c r="F614" s="123">
        <v>0.72819999999999996</v>
      </c>
      <c r="G614" s="49">
        <f>VLOOKUP(A614,[1]Sheet1!$A$1:$F$2193,6)</f>
        <v>0.127297160125668</v>
      </c>
      <c r="H614">
        <f>'C-MDP in China'!C615</f>
        <v>9994277.1425565369</v>
      </c>
      <c r="I614" s="49">
        <f>'C-MDP in China'!D615</f>
        <v>97.011480590000005</v>
      </c>
      <c r="J614" s="49">
        <f>'C-MDP in China'!E615</f>
        <v>97011480.590000004</v>
      </c>
      <c r="K614" s="67">
        <v>3.1960000000000002</v>
      </c>
      <c r="L614" s="67">
        <v>68</v>
      </c>
      <c r="M614">
        <f t="shared" si="23"/>
        <v>4.7E-2</v>
      </c>
      <c r="N614" s="49">
        <f>'C-MDP in China'!F615</f>
        <v>1426639.4204411765</v>
      </c>
      <c r="O614" s="49">
        <f>'C-MDP in China'!G615</f>
        <v>109428950.10552001</v>
      </c>
      <c r="P614" s="49">
        <f>'C-MDP in China'!H615</f>
        <v>13897476.663401041</v>
      </c>
      <c r="Q614" s="49">
        <f>'C-MDP in China'!I615</f>
        <v>11994194.56692289</v>
      </c>
      <c r="R614" s="49">
        <f>'C-MDP in China'!J615</f>
        <v>6565737.0063312007</v>
      </c>
      <c r="S614" s="49">
        <f>'C-MDP in China'!K615</f>
        <v>6565737.0063312007</v>
      </c>
      <c r="T614" s="49">
        <f>'C-MDP in China'!L615</f>
        <v>4689812.1473794291</v>
      </c>
      <c r="U614" s="49">
        <f>'C-MDP in China'!M615</f>
        <v>3282868.5031656004</v>
      </c>
      <c r="V614" s="49">
        <f>'C-MDP in China'!N615</f>
        <v>5821954.477677756</v>
      </c>
      <c r="W614" s="49">
        <f>'C-MDP in China'!P615</f>
        <v>9104822.9808433559</v>
      </c>
      <c r="X614" s="49">
        <f>'C-MDP in China'!Q615</f>
        <v>889454.16171318106</v>
      </c>
      <c r="Y614" s="49">
        <f>'C-MDP in China'!S615</f>
        <v>8.8996347512298291E-2</v>
      </c>
      <c r="Z614" s="49">
        <f>'C-MDP in China'!T615</f>
        <v>77803983.525024727</v>
      </c>
      <c r="AA614" s="49">
        <f>'C-MDP in China'!U615</f>
        <v>12533363.117068693</v>
      </c>
      <c r="AB614" s="49">
        <f>'C-MDP in China'!V615</f>
        <v>6.2077498910939992</v>
      </c>
    </row>
    <row r="615" spans="1:28" s="49" customFormat="1">
      <c r="A615" s="48">
        <v>43835</v>
      </c>
      <c r="B615" s="49">
        <v>103.031752</v>
      </c>
      <c r="C615" s="153">
        <f t="shared" si="21"/>
        <v>83.383596893599986</v>
      </c>
      <c r="D615" s="127">
        <v>0.80929999999999991</v>
      </c>
      <c r="E615" s="144">
        <f t="shared" si="22"/>
        <v>75.027721806399995</v>
      </c>
      <c r="F615" s="123">
        <v>0.72819999999999996</v>
      </c>
      <c r="G615" s="49">
        <f>VLOOKUP(A615,[1]Sheet1!$A$1:$F$2193,6)</f>
        <v>0.13505748199943099</v>
      </c>
      <c r="H615">
        <f>'C-MDP in China'!C616</f>
        <v>11261578.63650519</v>
      </c>
      <c r="I615" s="49">
        <f>'C-MDP in China'!D616</f>
        <v>103.031752</v>
      </c>
      <c r="J615" s="49">
        <f>'C-MDP in China'!E616</f>
        <v>103031752</v>
      </c>
      <c r="K615" s="67">
        <v>3.1960000000000002</v>
      </c>
      <c r="L615" s="67">
        <v>68</v>
      </c>
      <c r="M615">
        <f t="shared" si="23"/>
        <v>4.7E-2</v>
      </c>
      <c r="N615" s="49">
        <f>'C-MDP in China'!F616</f>
        <v>1515172.8235294118</v>
      </c>
      <c r="O615" s="49">
        <f>'C-MDP in China'!G616</f>
        <v>116219816.25600001</v>
      </c>
      <c r="P615" s="49">
        <f>'C-MDP in China'!H616</f>
        <v>14759916.664512001</v>
      </c>
      <c r="Q615" s="49">
        <f>'C-MDP in China'!I616</f>
        <v>12738522.003202287</v>
      </c>
      <c r="R615" s="49">
        <f>'C-MDP in China'!J616</f>
        <v>6973188.9753600005</v>
      </c>
      <c r="S615" s="49">
        <f>'C-MDP in China'!K616</f>
        <v>6973188.9753600005</v>
      </c>
      <c r="T615" s="49">
        <f>'C-MDP in China'!L616</f>
        <v>4980849.2681142865</v>
      </c>
      <c r="U615" s="49">
        <f>'C-MDP in China'!M616</f>
        <v>3486594.4876800003</v>
      </c>
      <c r="V615" s="49">
        <f>'C-MDP in China'!N616</f>
        <v>6183249.3046314418</v>
      </c>
      <c r="W615" s="49">
        <f>'C-MDP in China'!P616</f>
        <v>9669843.7923114412</v>
      </c>
      <c r="X615" s="49">
        <f>'C-MDP in China'!Q616</f>
        <v>1591734.8441937491</v>
      </c>
      <c r="Y615" s="49">
        <f>'C-MDP in China'!S616</f>
        <v>0.14134207073189808</v>
      </c>
      <c r="Z615" s="49">
        <f>'C-MDP in China'!T616</f>
        <v>82632289.358015999</v>
      </c>
      <c r="AA615" s="49">
        <f>'C-MDP in China'!U616</f>
        <v>13958233.453456633</v>
      </c>
      <c r="AB615" s="49">
        <f>'C-MDP in China'!V616</f>
        <v>5.9199675685000699</v>
      </c>
    </row>
    <row r="616" spans="1:28" s="49" customFormat="1">
      <c r="A616" s="48">
        <v>43838</v>
      </c>
      <c r="B616" s="49">
        <v>105.4774572</v>
      </c>
      <c r="C616" s="153">
        <f t="shared" si="21"/>
        <v>85.362906111959987</v>
      </c>
      <c r="D616" s="127">
        <v>0.80929999999999991</v>
      </c>
      <c r="E616" s="144">
        <f t="shared" si="22"/>
        <v>76.808684333039992</v>
      </c>
      <c r="F616" s="123">
        <v>0.72819999999999996</v>
      </c>
      <c r="G616" s="49">
        <f>VLOOKUP(A616,[1]Sheet1!$A$1:$F$2193,6)</f>
        <v>0.147240376411749</v>
      </c>
      <c r="H616">
        <f>'C-MDP in China'!C617</f>
        <v>12568866.427525777</v>
      </c>
      <c r="I616" s="49">
        <f>'C-MDP in China'!D617</f>
        <v>105.4774572</v>
      </c>
      <c r="J616" s="49">
        <f>'C-MDP in China'!E617</f>
        <v>105477457.2</v>
      </c>
      <c r="K616" s="67">
        <v>3.1960000000000002</v>
      </c>
      <c r="L616" s="67">
        <v>68</v>
      </c>
      <c r="M616">
        <f t="shared" si="23"/>
        <v>4.7E-2</v>
      </c>
      <c r="N616" s="49">
        <f>'C-MDP in China'!F617</f>
        <v>1551139.0764705883</v>
      </c>
      <c r="O616" s="49">
        <f>'C-MDP in China'!G617</f>
        <v>118978571.7216</v>
      </c>
      <c r="P616" s="49">
        <f>'C-MDP in China'!H617</f>
        <v>15110278.6086432</v>
      </c>
      <c r="Q616" s="49">
        <f>'C-MDP in China'!I617</f>
        <v>13040901.307628229</v>
      </c>
      <c r="R616" s="49">
        <f>'C-MDP in China'!J617</f>
        <v>7138714.3032959998</v>
      </c>
      <c r="S616" s="49">
        <f>'C-MDP in China'!K617</f>
        <v>7138714.3032959998</v>
      </c>
      <c r="T616" s="49">
        <f>'C-MDP in China'!L617</f>
        <v>5099081.6452114284</v>
      </c>
      <c r="U616" s="49">
        <f>'C-MDP in China'!M617</f>
        <v>3569357.1516479999</v>
      </c>
      <c r="V616" s="49">
        <f>'C-MDP in China'!N617</f>
        <v>6330023.5240704501</v>
      </c>
      <c r="W616" s="49">
        <f>'C-MDP in China'!P617</f>
        <v>9899380.6757184491</v>
      </c>
      <c r="X616" s="49">
        <f>'C-MDP in China'!Q617</f>
        <v>2669485.7518073283</v>
      </c>
      <c r="Y616" s="49">
        <f>'C-MDP in China'!S617</f>
        <v>0.21238874382189019</v>
      </c>
      <c r="Z616" s="49">
        <f>'C-MDP in China'!T617</f>
        <v>84593764.494057596</v>
      </c>
      <c r="AA616" s="49">
        <f>'C-MDP in China'!U617</f>
        <v>15329532.799948227</v>
      </c>
      <c r="AB616" s="49">
        <f>'C-MDP in China'!V617</f>
        <v>5.5183524245659532</v>
      </c>
    </row>
    <row r="617" spans="1:28" s="49" customFormat="1">
      <c r="A617" s="48">
        <v>43841</v>
      </c>
      <c r="B617" s="49">
        <v>108.7706862</v>
      </c>
      <c r="C617" s="153">
        <f t="shared" si="21"/>
        <v>88.028116341659995</v>
      </c>
      <c r="D617" s="127">
        <v>0.80929999999999991</v>
      </c>
      <c r="E617" s="144">
        <f t="shared" si="22"/>
        <v>79.206813690839994</v>
      </c>
      <c r="F617" s="123">
        <v>0.72819999999999996</v>
      </c>
      <c r="G617" s="49">
        <f>VLOOKUP(A617,[1]Sheet1!$A$1:$F$2193,6)</f>
        <v>0.146469173355044</v>
      </c>
      <c r="H617">
        <f>'C-MDP in China'!C618</f>
        <v>12893405.432564579</v>
      </c>
      <c r="I617" s="49">
        <f>'C-MDP in China'!D618</f>
        <v>108.7706862</v>
      </c>
      <c r="J617" s="49">
        <f>'C-MDP in China'!E618</f>
        <v>108770686.2</v>
      </c>
      <c r="K617" s="67">
        <v>3.1960000000000002</v>
      </c>
      <c r="L617" s="67">
        <v>68</v>
      </c>
      <c r="M617">
        <f t="shared" si="23"/>
        <v>4.7E-2</v>
      </c>
      <c r="N617" s="49">
        <f>'C-MDP in China'!F618</f>
        <v>1599568.9147058823</v>
      </c>
      <c r="O617" s="49">
        <f>'C-MDP in China'!G618</f>
        <v>122693334.0336</v>
      </c>
      <c r="P617" s="49">
        <f>'C-MDP in China'!H618</f>
        <v>15582053.4222672</v>
      </c>
      <c r="Q617" s="49">
        <f>'C-MDP in China'!I618</f>
        <v>13448065.791039944</v>
      </c>
      <c r="R617" s="49">
        <f>'C-MDP in China'!J618</f>
        <v>7361600.0420159996</v>
      </c>
      <c r="S617" s="49">
        <f>'C-MDP in China'!K618</f>
        <v>7361600.0420159996</v>
      </c>
      <c r="T617" s="49">
        <f>'C-MDP in China'!L618</f>
        <v>5258285.7442971431</v>
      </c>
      <c r="U617" s="49">
        <f>'C-MDP in China'!M618</f>
        <v>3680800.0210079998</v>
      </c>
      <c r="V617" s="49">
        <f>'C-MDP in China'!N618</f>
        <v>6527660.228571428</v>
      </c>
      <c r="W617" s="49">
        <f>'C-MDP in China'!P618</f>
        <v>10208460.249579428</v>
      </c>
      <c r="X617" s="49">
        <f>'C-MDP in China'!Q618</f>
        <v>2684945.1829851512</v>
      </c>
      <c r="Y617" s="49">
        <f>'C-MDP in China'!S618</f>
        <v>0.20824174009170973</v>
      </c>
      <c r="Z617" s="49">
        <f>'C-MDP in China'!T618</f>
        <v>87234960.497889593</v>
      </c>
      <c r="AA617" s="49">
        <f>'C-MDP in China'!U618</f>
        <v>15740265.640128007</v>
      </c>
      <c r="AB617" s="49">
        <f>'C-MDP in China'!V618</f>
        <v>5.5421530037901032</v>
      </c>
    </row>
    <row r="618" spans="1:28" s="49" customFormat="1">
      <c r="A618" s="48">
        <v>43844</v>
      </c>
      <c r="B618" s="49">
        <v>105.14499669999999</v>
      </c>
      <c r="C618" s="153">
        <f t="shared" si="21"/>
        <v>85.093845829309984</v>
      </c>
      <c r="D618" s="127">
        <v>0.80929999999999991</v>
      </c>
      <c r="E618" s="144">
        <f t="shared" si="22"/>
        <v>76.566586596939985</v>
      </c>
      <c r="F618" s="123">
        <v>0.72819999999999996</v>
      </c>
      <c r="G618" s="49">
        <f>VLOOKUP(A618,[1]Sheet1!$A$1:$F$2193,6)</f>
        <v>0.160869458786734</v>
      </c>
      <c r="H618">
        <f>'C-MDP in China'!C619</f>
        <v>13689000.92464288</v>
      </c>
      <c r="I618" s="49">
        <f>'C-MDP in China'!D619</f>
        <v>105.14499669999999</v>
      </c>
      <c r="J618" s="49">
        <f>'C-MDP in China'!E619</f>
        <v>105144996.69999999</v>
      </c>
      <c r="K618" s="67">
        <v>3.1960000000000002</v>
      </c>
      <c r="L618" s="67">
        <v>68</v>
      </c>
      <c r="M618">
        <f t="shared" si="23"/>
        <v>4.7E-2</v>
      </c>
      <c r="N618" s="49">
        <f>'C-MDP in China'!F619</f>
        <v>1546249.9514705881</v>
      </c>
      <c r="O618" s="49">
        <f>'C-MDP in China'!G619</f>
        <v>118603556.27759999</v>
      </c>
      <c r="P618" s="49">
        <f>'C-MDP in China'!H619</f>
        <v>15062651.647255199</v>
      </c>
      <c r="Q618" s="49">
        <f>'C-MDP in China'!I619</f>
        <v>12999796.936284086</v>
      </c>
      <c r="R618" s="49">
        <f>'C-MDP in China'!J619</f>
        <v>7116213.3766559996</v>
      </c>
      <c r="S618" s="49">
        <f>'C-MDP in China'!K619</f>
        <v>7116213.3766559996</v>
      </c>
      <c r="T618" s="49">
        <f>'C-MDP in China'!L619</f>
        <v>5083009.5547542851</v>
      </c>
      <c r="U618" s="49">
        <f>'C-MDP in China'!M619</f>
        <v>3558106.6883279998</v>
      </c>
      <c r="V618" s="49">
        <f>'C-MDP in China'!N619</f>
        <v>6310071.5566862347</v>
      </c>
      <c r="W618" s="49">
        <f>'C-MDP in China'!P619</f>
        <v>9868178.2450142354</v>
      </c>
      <c r="X618" s="49">
        <f>'C-MDP in China'!Q619</f>
        <v>3820822.6796286441</v>
      </c>
      <c r="Y618" s="49">
        <f>'C-MDP in China'!S619</f>
        <v>0.27911625550045921</v>
      </c>
      <c r="Z618" s="49">
        <f>'C-MDP in China'!T619</f>
        <v>84327128.513373584</v>
      </c>
      <c r="AA618" s="49">
        <f>'C-MDP in China'!U619</f>
        <v>16440965.793001112</v>
      </c>
      <c r="AB618" s="49">
        <f>'C-MDP in China'!V619</f>
        <v>5.1290860631357482</v>
      </c>
    </row>
    <row r="619" spans="1:28" s="49" customFormat="1">
      <c r="A619" s="48">
        <v>43847</v>
      </c>
      <c r="B619" s="49">
        <v>104.84222509999999</v>
      </c>
      <c r="C619" s="153">
        <f t="shared" si="21"/>
        <v>84.848812773429984</v>
      </c>
      <c r="D619" s="127">
        <v>0.80929999999999991</v>
      </c>
      <c r="E619" s="144">
        <f t="shared" si="22"/>
        <v>76.346108317819997</v>
      </c>
      <c r="F619" s="123">
        <v>0.72819999999999996</v>
      </c>
      <c r="G619" s="49">
        <f>VLOOKUP(A619,[1]Sheet1!$A$1:$F$2193,6)</f>
        <v>0.151950095679554</v>
      </c>
      <c r="H619">
        <f>'C-MDP in China'!C620</f>
        <v>12892785.219219251</v>
      </c>
      <c r="I619" s="49">
        <f>'C-MDP in China'!D620</f>
        <v>104.84222509999999</v>
      </c>
      <c r="J619" s="49">
        <f>'C-MDP in China'!E620</f>
        <v>104842225.09999999</v>
      </c>
      <c r="K619" s="67">
        <v>3.1960000000000002</v>
      </c>
      <c r="L619" s="67">
        <v>68</v>
      </c>
      <c r="M619">
        <f t="shared" si="23"/>
        <v>4.7E-2</v>
      </c>
      <c r="N619" s="49">
        <f>'C-MDP in China'!F620</f>
        <v>1541797.4279411763</v>
      </c>
      <c r="O619" s="49">
        <f>'C-MDP in China'!G620</f>
        <v>118262029.91279998</v>
      </c>
      <c r="P619" s="49">
        <f>'C-MDP in China'!H620</f>
        <v>15019277.798925599</v>
      </c>
      <c r="Q619" s="49">
        <f>'C-MDP in China'!I620</f>
        <v>12962363.20722797</v>
      </c>
      <c r="R619" s="49">
        <f>'C-MDP in China'!J620</f>
        <v>7095721.7947679991</v>
      </c>
      <c r="S619" s="49">
        <f>'C-MDP in China'!K620</f>
        <v>7095721.7947679991</v>
      </c>
      <c r="T619" s="49">
        <f>'C-MDP in China'!L620</f>
        <v>5068372.7105485704</v>
      </c>
      <c r="U619" s="49">
        <f>'C-MDP in China'!M620</f>
        <v>3547860.8973839995</v>
      </c>
      <c r="V619" s="49">
        <f>'C-MDP in China'!N620</f>
        <v>6291901.3106327448</v>
      </c>
      <c r="W619" s="49">
        <f>'C-MDP in China'!P620</f>
        <v>9839762.2080167439</v>
      </c>
      <c r="X619" s="49">
        <f>'C-MDP in China'!Q620</f>
        <v>3053023.0112025067</v>
      </c>
      <c r="Y619" s="49">
        <f>'C-MDP in China'!S620</f>
        <v>0.23680088974501576</v>
      </c>
      <c r="Z619" s="49">
        <f>'C-MDP in China'!T620</f>
        <v>84084303.268000782</v>
      </c>
      <c r="AA619" s="49">
        <f>'C-MDP in China'!U620</f>
        <v>15636825.632467996</v>
      </c>
      <c r="AB619" s="49">
        <f>'C-MDP in China'!V620</f>
        <v>5.3773256314510407</v>
      </c>
    </row>
    <row r="620" spans="1:28" s="49" customFormat="1">
      <c r="A620" s="48">
        <v>43850</v>
      </c>
      <c r="B620" s="49">
        <v>106.1044098</v>
      </c>
      <c r="C620" s="153">
        <f t="shared" si="21"/>
        <v>85.870298851139992</v>
      </c>
      <c r="D620" s="127">
        <v>0.80929999999999991</v>
      </c>
      <c r="E620" s="144">
        <f t="shared" si="22"/>
        <v>77.265231216359993</v>
      </c>
      <c r="F620" s="123">
        <v>0.72819999999999996</v>
      </c>
      <c r="G620" s="49">
        <f>VLOOKUP(A620,[1]Sheet1!$A$1:$F$2193,6)</f>
        <v>0.14733154139293</v>
      </c>
      <c r="H620">
        <f>'C-MDP in China'!C621</f>
        <v>12651403.489610001</v>
      </c>
      <c r="I620" s="51">
        <f>'C-MDP in China'!D621</f>
        <v>106.1044098</v>
      </c>
      <c r="J620" s="51">
        <f>'C-MDP in China'!E621</f>
        <v>106104409.8</v>
      </c>
      <c r="K620" s="67">
        <v>3.1960000000000002</v>
      </c>
      <c r="L620" s="67">
        <v>68</v>
      </c>
      <c r="M620">
        <f t="shared" si="23"/>
        <v>4.7E-2</v>
      </c>
      <c r="N620" s="51">
        <f>'C-MDP in China'!F621</f>
        <v>1560358.9676470589</v>
      </c>
      <c r="O620" s="51">
        <f>'C-MDP in China'!G621</f>
        <v>119685774.25440001</v>
      </c>
      <c r="P620" s="51">
        <f>'C-MDP in China'!H621</f>
        <v>15200093.330308802</v>
      </c>
      <c r="Q620" s="51">
        <f>'C-MDP in China'!I621</f>
        <v>13118415.756669773</v>
      </c>
      <c r="R620" s="51">
        <f>'C-MDP in China'!J621</f>
        <v>7181146.4552640002</v>
      </c>
      <c r="S620" s="51">
        <f>'C-MDP in China'!K621</f>
        <v>7181146.4552640002</v>
      </c>
      <c r="T620" s="51">
        <f>'C-MDP in China'!L621</f>
        <v>5129390.3251885725</v>
      </c>
      <c r="U620" s="51">
        <f>'C-MDP in China'!M621</f>
        <v>3590573.2276320001</v>
      </c>
      <c r="V620" s="51">
        <f>'C-MDP in China'!N621</f>
        <v>6367648.8594911937</v>
      </c>
      <c r="W620" s="51">
        <f>'C-MDP in China'!P621</f>
        <v>9958222.0871231928</v>
      </c>
      <c r="X620" s="51">
        <f>'C-MDP in China'!Q621</f>
        <v>2693181.4024868086</v>
      </c>
      <c r="Y620" s="51">
        <f>'C-MDP in China'!S621</f>
        <v>0.21287609747792732</v>
      </c>
      <c r="Z620" s="51">
        <f>'C-MDP in China'!T621</f>
        <v>85096585.494878411</v>
      </c>
      <c r="AA620" s="51">
        <f>'C-MDP in China'!U621</f>
        <v>15428479.121469196</v>
      </c>
      <c r="AB620" s="49">
        <f>'C-MDP in China'!V621</f>
        <v>5.5155524290442814</v>
      </c>
    </row>
    <row r="621" spans="1:28" s="49" customFormat="1">
      <c r="A621" s="48">
        <v>43853</v>
      </c>
      <c r="B621" s="49">
        <v>110.8101855</v>
      </c>
      <c r="C621" s="153">
        <f t="shared" si="21"/>
        <v>89.678683125149988</v>
      </c>
      <c r="D621" s="127">
        <v>0.80929999999999991</v>
      </c>
      <c r="E621" s="144">
        <f t="shared" si="22"/>
        <v>80.691977081099992</v>
      </c>
      <c r="F621" s="123">
        <v>0.72819999999999996</v>
      </c>
      <c r="G621" s="49">
        <f>VLOOKUP(A621,[1]Sheet1!$A$1:$F$2193,6)</f>
        <v>0.143058102363981</v>
      </c>
      <c r="H621">
        <f>'C-MDP in China'!C622</f>
        <v>12829262.230384722</v>
      </c>
      <c r="I621" s="51">
        <f>'C-MDP in China'!D622</f>
        <v>110.8101855</v>
      </c>
      <c r="J621" s="51">
        <f>'C-MDP in China'!E622</f>
        <v>110810185.5</v>
      </c>
      <c r="K621" s="67">
        <v>3.1960000000000002</v>
      </c>
      <c r="L621" s="67">
        <v>68</v>
      </c>
      <c r="M621">
        <f t="shared" si="23"/>
        <v>4.7E-2</v>
      </c>
      <c r="N621" s="51">
        <f>'C-MDP in China'!F622</f>
        <v>1629561.5514705882</v>
      </c>
      <c r="O621" s="51">
        <f>'C-MDP in China'!G622</f>
        <v>124993889.24400002</v>
      </c>
      <c r="P621" s="51">
        <f>'C-MDP in China'!H622</f>
        <v>15874223.933988003</v>
      </c>
      <c r="Q621" s="51">
        <f>'C-MDP in China'!I622</f>
        <v>13700223.074637003</v>
      </c>
      <c r="R621" s="51">
        <f>'C-MDP in China'!J622</f>
        <v>7499633.3546400005</v>
      </c>
      <c r="S621" s="51">
        <f>'C-MDP in China'!K622</f>
        <v>7499633.3546400005</v>
      </c>
      <c r="T621" s="51">
        <f>'C-MDP in China'!L622</f>
        <v>5356880.967600001</v>
      </c>
      <c r="U621" s="51">
        <f>'C-MDP in China'!M622</f>
        <v>3749816.6773200002</v>
      </c>
      <c r="V621" s="51">
        <f>'C-MDP in China'!N622</f>
        <v>6650056.7945205476</v>
      </c>
      <c r="W621" s="51">
        <f>'C-MDP in China'!P622</f>
        <v>10399873.471840547</v>
      </c>
      <c r="X621" s="51">
        <f>'C-MDP in China'!Q622</f>
        <v>2429388.758544175</v>
      </c>
      <c r="Y621" s="51">
        <f>'C-MDP in China'!S622</f>
        <v>0.18936309157282871</v>
      </c>
      <c r="Z621" s="51">
        <f>'C-MDP in China'!T622</f>
        <v>88870655.252484009</v>
      </c>
      <c r="AA621" s="51">
        <f>'C-MDP in China'!U622</f>
        <v>15729502.34758527</v>
      </c>
      <c r="AB621" s="49">
        <f>'C-MDP in China'!V622</f>
        <v>5.6499343265063358</v>
      </c>
    </row>
    <row r="622" spans="1:28" s="49" customFormat="1">
      <c r="A622" s="48">
        <v>43856</v>
      </c>
      <c r="B622" s="49">
        <v>110.60031770000001</v>
      </c>
      <c r="C622" s="153">
        <f t="shared" si="21"/>
        <v>89.508837114609989</v>
      </c>
      <c r="D622" s="127">
        <v>0.80929999999999991</v>
      </c>
      <c r="E622" s="144">
        <f t="shared" si="22"/>
        <v>80.539151349139999</v>
      </c>
      <c r="F622" s="123">
        <v>0.72819999999999996</v>
      </c>
      <c r="G622" s="49">
        <f>VLOOKUP(A622,[1]Sheet1!$A$1:$F$2193,6)</f>
        <v>0.14629670614543699</v>
      </c>
      <c r="H622">
        <f>'C-MDP in China'!C623</f>
        <v>13094848.040775882</v>
      </c>
      <c r="I622" s="51">
        <f>'C-MDP in China'!D623</f>
        <v>110.60031770000001</v>
      </c>
      <c r="J622" s="51">
        <f>'C-MDP in China'!E623</f>
        <v>110600317.7</v>
      </c>
      <c r="K622" s="67">
        <v>3.1960000000000002</v>
      </c>
      <c r="L622" s="67">
        <v>68</v>
      </c>
      <c r="M622">
        <f t="shared" si="23"/>
        <v>4.7E-2</v>
      </c>
      <c r="N622" s="51">
        <f>'C-MDP in China'!F623</f>
        <v>1626475.2602941177</v>
      </c>
      <c r="O622" s="51">
        <f>'C-MDP in China'!G623</f>
        <v>124757158.3656</v>
      </c>
      <c r="P622" s="51">
        <f>'C-MDP in China'!H623</f>
        <v>15844159.1124312</v>
      </c>
      <c r="Q622" s="51">
        <f>'C-MDP in China'!I623</f>
        <v>13674275.679429516</v>
      </c>
      <c r="R622" s="51">
        <f>'C-MDP in China'!J623</f>
        <v>7485429.5019359998</v>
      </c>
      <c r="S622" s="51">
        <f>'C-MDP in China'!K623</f>
        <v>7485429.5019359998</v>
      </c>
      <c r="T622" s="51">
        <f>'C-MDP in China'!L623</f>
        <v>5346735.3585257148</v>
      </c>
      <c r="U622" s="51">
        <f>'C-MDP in China'!M623</f>
        <v>3742714.7509679999</v>
      </c>
      <c r="V622" s="51">
        <f>'C-MDP in China'!N623</f>
        <v>6637461.9885192439</v>
      </c>
      <c r="W622" s="51">
        <f>'C-MDP in China'!P623</f>
        <v>10380176.739487244</v>
      </c>
      <c r="X622" s="51">
        <f>'C-MDP in China'!Q623</f>
        <v>2714671.3012886383</v>
      </c>
      <c r="Y622" s="51">
        <f>'C-MDP in China'!S623</f>
        <v>0.20730834698008388</v>
      </c>
      <c r="Z622" s="51">
        <f>'C-MDP in China'!T623</f>
        <v>88702339.597941592</v>
      </c>
      <c r="AA622" s="51">
        <f>'C-MDP in China'!U623</f>
        <v>15989595.278327126</v>
      </c>
      <c r="AB622" s="49">
        <f>'C-MDP in China'!V623</f>
        <v>5.5475037393955766</v>
      </c>
    </row>
    <row r="623" spans="1:28" s="49" customFormat="1">
      <c r="A623" s="48">
        <v>43859</v>
      </c>
      <c r="B623" s="49">
        <v>110.8101855</v>
      </c>
      <c r="C623" s="153">
        <f t="shared" si="21"/>
        <v>89.678683125149988</v>
      </c>
      <c r="D623" s="127">
        <v>0.80929999999999991</v>
      </c>
      <c r="E623" s="144">
        <f t="shared" si="22"/>
        <v>80.691977081099992</v>
      </c>
      <c r="F623" s="123">
        <v>0.72819999999999996</v>
      </c>
      <c r="G623" s="49">
        <f>VLOOKUP(A623,[1]Sheet1!$A$1:$F$2193,6)</f>
        <v>0.151475347863332</v>
      </c>
      <c r="H623">
        <f>'C-MDP in China'!C624</f>
        <v>13584109.722307617</v>
      </c>
      <c r="I623" s="51">
        <f>'C-MDP in China'!D624</f>
        <v>110.8101855</v>
      </c>
      <c r="J623" s="51">
        <f>'C-MDP in China'!E624</f>
        <v>110810185.5</v>
      </c>
      <c r="K623" s="67">
        <v>3.1960000000000002</v>
      </c>
      <c r="L623" s="67">
        <v>68</v>
      </c>
      <c r="M623">
        <f t="shared" si="23"/>
        <v>4.7E-2</v>
      </c>
      <c r="N623" s="51">
        <f>'C-MDP in China'!F624</f>
        <v>1629561.5514705882</v>
      </c>
      <c r="O623" s="51">
        <f>'C-MDP in China'!G624</f>
        <v>124993889.24400002</v>
      </c>
      <c r="P623" s="51">
        <f>'C-MDP in China'!H624</f>
        <v>15874223.933988003</v>
      </c>
      <c r="Q623" s="51">
        <f>'C-MDP in China'!I624</f>
        <v>13700223.074637003</v>
      </c>
      <c r="R623" s="51">
        <f>'C-MDP in China'!J624</f>
        <v>7499633.3546400005</v>
      </c>
      <c r="S623" s="51">
        <f>'C-MDP in China'!K624</f>
        <v>7499633.3546400005</v>
      </c>
      <c r="T623" s="51">
        <f>'C-MDP in China'!L624</f>
        <v>5356880.967600001</v>
      </c>
      <c r="U623" s="51">
        <f>'C-MDP in China'!M624</f>
        <v>3749816.6773200002</v>
      </c>
      <c r="V623" s="51">
        <f>'C-MDP in China'!N624</f>
        <v>6650056.7945205476</v>
      </c>
      <c r="W623" s="51">
        <f>'C-MDP in China'!P624</f>
        <v>10399873.471840547</v>
      </c>
      <c r="X623" s="51">
        <f>'C-MDP in China'!Q624</f>
        <v>3184236.2504670694</v>
      </c>
      <c r="Y623" s="51">
        <f>'C-MDP in China'!S624</f>
        <v>0.23440890242795709</v>
      </c>
      <c r="Z623" s="51">
        <f>'C-MDP in China'!T624</f>
        <v>88870655.252484009</v>
      </c>
      <c r="AA623" s="51">
        <f>'C-MDP in China'!U624</f>
        <v>16484349.839508165</v>
      </c>
      <c r="AB623" s="51">
        <f>'C-MDP in China'!V624</f>
        <v>5.3912138554283189</v>
      </c>
    </row>
    <row r="624" spans="1:28" s="51" customFormat="1">
      <c r="A624" s="50">
        <v>43862</v>
      </c>
      <c r="B624" s="51">
        <v>111.739681</v>
      </c>
      <c r="C624" s="153">
        <f t="shared" si="21"/>
        <v>88.397261639100023</v>
      </c>
      <c r="D624" s="124">
        <v>0.79110000000000014</v>
      </c>
      <c r="E624" s="144">
        <f t="shared" si="22"/>
        <v>80.486092224300009</v>
      </c>
      <c r="F624" s="123">
        <v>0.72030000000000005</v>
      </c>
      <c r="G624" s="51">
        <f>VLOOKUP(A624,[1]Sheet1!$A$1:$F$2193,6)</f>
        <v>0.15271506600976201</v>
      </c>
      <c r="H624">
        <f>'C-MDP in China'!C625</f>
        <v>13499593.646297364</v>
      </c>
      <c r="I624" s="51">
        <f>'C-MDP in China'!D625</f>
        <v>111.739681</v>
      </c>
      <c r="J624" s="51">
        <f>'C-MDP in China'!E625</f>
        <v>111739681</v>
      </c>
      <c r="K624" s="67">
        <v>3.1960000000000002</v>
      </c>
      <c r="L624" s="67">
        <v>68</v>
      </c>
      <c r="M624">
        <f t="shared" si="23"/>
        <v>4.7E-2</v>
      </c>
      <c r="N624" s="51">
        <f>'C-MDP in China'!F625</f>
        <v>1643230.6029411764</v>
      </c>
      <c r="O624" s="51">
        <f>'C-MDP in China'!G625</f>
        <v>126042360.16800001</v>
      </c>
      <c r="P624" s="51">
        <f>'C-MDP in China'!H625</f>
        <v>16007379.741336001</v>
      </c>
      <c r="Q624" s="51">
        <f>'C-MDP in China'!I625</f>
        <v>13815142.97698543</v>
      </c>
      <c r="R624" s="51">
        <f>'C-MDP in China'!J625</f>
        <v>7562541.61008</v>
      </c>
      <c r="S624" s="51">
        <f>'C-MDP in China'!K625</f>
        <v>7562541.61008</v>
      </c>
      <c r="T624" s="51">
        <f>'C-MDP in China'!L625</f>
        <v>5401815.435771429</v>
      </c>
      <c r="U624" s="51">
        <f>'C-MDP in China'!M625</f>
        <v>3781270.80504</v>
      </c>
      <c r="V624" s="51">
        <f>'C-MDP in China'!N625</f>
        <v>6705838.6510110889</v>
      </c>
      <c r="W624" s="51">
        <f>'C-MDP in China'!P625</f>
        <v>10487109.456051089</v>
      </c>
      <c r="X624" s="51">
        <f>'C-MDP in China'!Q625</f>
        <v>3012484.1902462747</v>
      </c>
      <c r="Y624" s="51">
        <f>'C-MDP in China'!S625</f>
        <v>0.22315369404267452</v>
      </c>
      <c r="Z624" s="51">
        <f>'C-MDP in China'!T625</f>
        <v>89616118.079448</v>
      </c>
      <c r="AA624" s="51">
        <f>'C-MDP in China'!U625</f>
        <v>16424161.492268452</v>
      </c>
      <c r="AB624" s="51">
        <f>'C-MDP in China'!V625</f>
        <v>5.4563587992990747</v>
      </c>
    </row>
    <row r="625" spans="1:28" s="51" customFormat="1">
      <c r="A625" s="50">
        <v>43865</v>
      </c>
      <c r="B625" s="51">
        <v>111.6814392</v>
      </c>
      <c r="C625" s="153">
        <f t="shared" si="21"/>
        <v>88.351186551120009</v>
      </c>
      <c r="D625" s="124">
        <v>0.79110000000000014</v>
      </c>
      <c r="E625" s="144">
        <f t="shared" si="22"/>
        <v>80.444140655760009</v>
      </c>
      <c r="F625" s="123">
        <v>0.72030000000000005</v>
      </c>
      <c r="G625" s="51">
        <f>VLOOKUP(A625,[1]Sheet1!$A$1:$F$2193,6)</f>
        <v>0.149269543785611</v>
      </c>
      <c r="H625">
        <f>'C-MDP in China'!C626</f>
        <v>13188141.309403094</v>
      </c>
      <c r="I625" s="51">
        <f>'C-MDP in China'!D626</f>
        <v>111.6814392</v>
      </c>
      <c r="J625" s="51">
        <f>'C-MDP in China'!E626</f>
        <v>111681439.2</v>
      </c>
      <c r="K625" s="67">
        <v>3.1960000000000002</v>
      </c>
      <c r="L625" s="67">
        <v>68</v>
      </c>
      <c r="M625">
        <f t="shared" si="23"/>
        <v>4.7E-2</v>
      </c>
      <c r="N625" s="51">
        <f>'C-MDP in China'!F626</f>
        <v>1642374.1058823529</v>
      </c>
      <c r="O625" s="51">
        <f>'C-MDP in China'!G626</f>
        <v>125976663.41760001</v>
      </c>
      <c r="P625" s="51">
        <f>'C-MDP in China'!H626</f>
        <v>15999036.254035201</v>
      </c>
      <c r="Q625" s="51">
        <f>'C-MDP in China'!I626</f>
        <v>13807942.143879088</v>
      </c>
      <c r="R625" s="51">
        <f>'C-MDP in China'!J626</f>
        <v>7558599.8050560001</v>
      </c>
      <c r="S625" s="51">
        <f>'C-MDP in China'!K626</f>
        <v>7558599.8050560001</v>
      </c>
      <c r="T625" s="51">
        <f>'C-MDP in China'!L626</f>
        <v>5398999.8607542859</v>
      </c>
      <c r="U625" s="51">
        <f>'C-MDP in China'!M626</f>
        <v>3779299.9025280001</v>
      </c>
      <c r="V625" s="51">
        <f>'C-MDP in China'!N626</f>
        <v>6702343.3831702545</v>
      </c>
      <c r="W625" s="51">
        <f>'C-MDP in China'!P626</f>
        <v>10481643.285698254</v>
      </c>
      <c r="X625" s="51">
        <f>'C-MDP in China'!Q626</f>
        <v>2706498.0237048399</v>
      </c>
      <c r="Y625" s="51">
        <f>'C-MDP in China'!S626</f>
        <v>0.20522209765640873</v>
      </c>
      <c r="Z625" s="51">
        <f>'C-MDP in China'!T626</f>
        <v>89569407.689913601</v>
      </c>
      <c r="AA625" s="51">
        <f>'C-MDP in China'!U626</f>
        <v>16111184.790045349</v>
      </c>
      <c r="AB625" s="51">
        <f>'C-MDP in China'!V626</f>
        <v>5.5594550529428499</v>
      </c>
    </row>
    <row r="626" spans="1:28" s="51" customFormat="1">
      <c r="A626" s="50">
        <v>43868</v>
      </c>
      <c r="B626" s="51">
        <v>113.4564484</v>
      </c>
      <c r="C626" s="153">
        <f t="shared" si="21"/>
        <v>89.755396329240014</v>
      </c>
      <c r="D626" s="124">
        <v>0.79110000000000014</v>
      </c>
      <c r="E626" s="144">
        <f t="shared" si="22"/>
        <v>81.722679782520004</v>
      </c>
      <c r="F626" s="123">
        <v>0.72030000000000005</v>
      </c>
      <c r="G626" s="51">
        <f>VLOOKUP(A626,[1]Sheet1!$A$1:$F$2193,6)</f>
        <v>0.15926825677829101</v>
      </c>
      <c r="H626">
        <f>'C-MDP in China'!C627</f>
        <v>14295185.509802677</v>
      </c>
      <c r="I626" s="51">
        <f>'C-MDP in China'!D627</f>
        <v>113.4564484</v>
      </c>
      <c r="J626" s="51">
        <f>'C-MDP in China'!E627</f>
        <v>113456448.40000001</v>
      </c>
      <c r="K626" s="67">
        <v>3.1960000000000002</v>
      </c>
      <c r="L626" s="67">
        <v>68</v>
      </c>
      <c r="M626">
        <f t="shared" si="23"/>
        <v>4.7E-2</v>
      </c>
      <c r="N626" s="51">
        <f>'C-MDP in China'!F627</f>
        <v>1668477.1823529413</v>
      </c>
      <c r="O626" s="51">
        <f>'C-MDP in China'!G627</f>
        <v>127978873.79520002</v>
      </c>
      <c r="P626" s="51">
        <f>'C-MDP in China'!H627</f>
        <v>16253316.971990403</v>
      </c>
      <c r="Q626" s="51">
        <f>'C-MDP in China'!I627</f>
        <v>14027398.702766746</v>
      </c>
      <c r="R626" s="51">
        <f>'C-MDP in China'!J627</f>
        <v>7678732.4277120009</v>
      </c>
      <c r="S626" s="51">
        <f>'C-MDP in China'!K627</f>
        <v>7678732.4277120009</v>
      </c>
      <c r="T626" s="51">
        <f>'C-MDP in China'!L627</f>
        <v>5484808.8769371435</v>
      </c>
      <c r="U626" s="51">
        <f>'C-MDP in China'!M627</f>
        <v>3839366.2138560005</v>
      </c>
      <c r="V626" s="51">
        <f>'C-MDP in China'!N627</f>
        <v>6808867.0924983695</v>
      </c>
      <c r="W626" s="51">
        <f>'C-MDP in China'!P627</f>
        <v>10648233.30635437</v>
      </c>
      <c r="X626" s="51">
        <f>'C-MDP in China'!Q627</f>
        <v>3646952.2034483068</v>
      </c>
      <c r="Y626" s="51">
        <f>'C-MDP in China'!S627</f>
        <v>0.2551175149806536</v>
      </c>
      <c r="Z626" s="51">
        <f>'C-MDP in China'!T627</f>
        <v>90992979.268387213</v>
      </c>
      <c r="AA626" s="51">
        <f>'C-MDP in China'!U627</f>
        <v>17264686.388445046</v>
      </c>
      <c r="AB626" s="51">
        <f>'C-MDP in China'!V627</f>
        <v>5.2704681232603932</v>
      </c>
    </row>
    <row r="627" spans="1:28" s="51" customFormat="1">
      <c r="A627" s="50">
        <v>43871</v>
      </c>
      <c r="B627" s="51">
        <v>109.28283260000001</v>
      </c>
      <c r="C627" s="153">
        <f t="shared" si="21"/>
        <v>86.453648869860018</v>
      </c>
      <c r="D627" s="124">
        <v>0.79110000000000014</v>
      </c>
      <c r="E627" s="144">
        <f t="shared" si="22"/>
        <v>78.716424321780011</v>
      </c>
      <c r="F627" s="123">
        <v>0.72030000000000005</v>
      </c>
      <c r="G627" s="51">
        <f>VLOOKUP(A627,[1]Sheet1!$A$1:$F$2193,6)</f>
        <v>0.16025466595788301</v>
      </c>
      <c r="H627">
        <f>'C-MDP in China'!C628</f>
        <v>13854600.620479526</v>
      </c>
      <c r="I627" s="51">
        <f>'C-MDP in China'!D628</f>
        <v>109.28283260000001</v>
      </c>
      <c r="J627" s="51">
        <f>'C-MDP in China'!E628</f>
        <v>109282832.60000001</v>
      </c>
      <c r="K627" s="67">
        <v>3.1960000000000002</v>
      </c>
      <c r="L627" s="67">
        <v>68</v>
      </c>
      <c r="M627">
        <f t="shared" si="23"/>
        <v>4.7E-2</v>
      </c>
      <c r="N627" s="51">
        <f>'C-MDP in China'!F628</f>
        <v>1607100.4794117648</v>
      </c>
      <c r="O627" s="51">
        <f>'C-MDP in China'!G628</f>
        <v>123271035.17280002</v>
      </c>
      <c r="P627" s="51">
        <f>'C-MDP in China'!H628</f>
        <v>15655421.466945603</v>
      </c>
      <c r="Q627" s="51">
        <f>'C-MDP in China'!I628</f>
        <v>13511385.962332973</v>
      </c>
      <c r="R627" s="51">
        <f>'C-MDP in China'!J628</f>
        <v>7396262.1103680013</v>
      </c>
      <c r="S627" s="51">
        <f>'C-MDP in China'!K628</f>
        <v>7396262.1103680013</v>
      </c>
      <c r="T627" s="51">
        <f>'C-MDP in China'!L628</f>
        <v>5283044.3645485723</v>
      </c>
      <c r="U627" s="51">
        <f>'C-MDP in China'!M628</f>
        <v>3698131.0551840006</v>
      </c>
      <c r="V627" s="51">
        <f>'C-MDP in China'!N628</f>
        <v>6558395.6941943904</v>
      </c>
      <c r="W627" s="51">
        <f>'C-MDP in China'!P628</f>
        <v>10256526.749378391</v>
      </c>
      <c r="X627" s="51">
        <f>'C-MDP in China'!Q628</f>
        <v>3598073.8711011354</v>
      </c>
      <c r="Y627" s="51">
        <f>'C-MDP in China'!S628</f>
        <v>0.25970246055180773</v>
      </c>
      <c r="Z627" s="51">
        <f>'C-MDP in China'!T628</f>
        <v>87645706.00786081</v>
      </c>
      <c r="AA627" s="51">
        <f>'C-MDP in China'!U628</f>
        <v>16714865.259489916</v>
      </c>
      <c r="AB627" s="51">
        <f>'C-MDP in China'!V628</f>
        <v>5.2435783745309994</v>
      </c>
    </row>
    <row r="628" spans="1:28" s="51" customFormat="1">
      <c r="A628" s="50">
        <v>43874</v>
      </c>
      <c r="B628" s="51">
        <v>109.34067640000001</v>
      </c>
      <c r="C628" s="153">
        <f t="shared" si="21"/>
        <v>86.499409100040026</v>
      </c>
      <c r="D628" s="124">
        <v>0.79110000000000014</v>
      </c>
      <c r="E628" s="144">
        <f t="shared" si="22"/>
        <v>78.758089210920005</v>
      </c>
      <c r="F628" s="123">
        <v>0.72030000000000005</v>
      </c>
      <c r="G628" s="51">
        <f>VLOOKUP(A628,[1]Sheet1!$A$1:$F$2193,6)</f>
        <v>0.16521002930492301</v>
      </c>
      <c r="H628">
        <f>'C-MDP in China'!C629</f>
        <v>14290569.912276138</v>
      </c>
      <c r="I628" s="51">
        <f>'C-MDP in China'!D629</f>
        <v>109.34067640000001</v>
      </c>
      <c r="J628" s="51">
        <f>'C-MDP in China'!E629</f>
        <v>109340676.40000001</v>
      </c>
      <c r="K628" s="67">
        <v>3.1960000000000002</v>
      </c>
      <c r="L628" s="67">
        <v>68</v>
      </c>
      <c r="M628">
        <f t="shared" si="23"/>
        <v>4.7E-2</v>
      </c>
      <c r="N628" s="51">
        <f>'C-MDP in China'!F629</f>
        <v>1607951.1235294119</v>
      </c>
      <c r="O628" s="51">
        <f>'C-MDP in China'!G629</f>
        <v>123336282.97920001</v>
      </c>
      <c r="P628" s="51">
        <f>'C-MDP in China'!H629</f>
        <v>15663707.9383584</v>
      </c>
      <c r="Q628" s="51">
        <f>'C-MDP in China'!I629</f>
        <v>13518537.587970173</v>
      </c>
      <c r="R628" s="51">
        <f>'C-MDP in China'!J629</f>
        <v>7400176.9787520003</v>
      </c>
      <c r="S628" s="51">
        <f>'C-MDP in China'!K629</f>
        <v>7400176.9787520003</v>
      </c>
      <c r="T628" s="51">
        <f>'C-MDP in China'!L629</f>
        <v>5285840.6991085717</v>
      </c>
      <c r="U628" s="51">
        <f>'C-MDP in China'!M629</f>
        <v>3700088.4893760001</v>
      </c>
      <c r="V628" s="51">
        <f>'C-MDP in China'!N629</f>
        <v>6561867.0768427923</v>
      </c>
      <c r="W628" s="51">
        <f>'C-MDP in China'!P629</f>
        <v>10261955.566218793</v>
      </c>
      <c r="X628" s="51">
        <f>'C-MDP in China'!Q629</f>
        <v>4028614.3460573442</v>
      </c>
      <c r="Y628" s="51">
        <f>'C-MDP in China'!S629</f>
        <v>0.28190718570269285</v>
      </c>
      <c r="Z628" s="51">
        <f>'C-MDP in China'!T629</f>
        <v>87692097.198211193</v>
      </c>
      <c r="AA628" s="51">
        <f>'C-MDP in China'!U629</f>
        <v>17152348.499742929</v>
      </c>
      <c r="AB628" s="51">
        <f>'C-MDP in China'!V629</f>
        <v>5.1125417140122522</v>
      </c>
    </row>
    <row r="629" spans="1:28" s="51" customFormat="1">
      <c r="A629" s="50">
        <v>43877</v>
      </c>
      <c r="B629" s="51">
        <v>107.93258969999999</v>
      </c>
      <c r="C629" s="153">
        <f t="shared" si="21"/>
        <v>85.385471711670007</v>
      </c>
      <c r="D629" s="124">
        <v>0.79110000000000014</v>
      </c>
      <c r="E629" s="144">
        <f t="shared" si="22"/>
        <v>77.743844360910003</v>
      </c>
      <c r="F629" s="123">
        <v>0.72030000000000005</v>
      </c>
      <c r="G629" s="51">
        <f>VLOOKUP(A629,[1]Sheet1!$A$1:$F$2193,6)</f>
        <v>0.160682045452363</v>
      </c>
      <c r="H629">
        <f>'C-MDP in China'!C630</f>
        <v>13719912.246546017</v>
      </c>
      <c r="I629" s="51">
        <f>'C-MDP in China'!D630</f>
        <v>107.93258969999999</v>
      </c>
      <c r="J629" s="51">
        <f>'C-MDP in China'!E630</f>
        <v>107932589.69999999</v>
      </c>
      <c r="K629" s="67">
        <v>3.1960000000000002</v>
      </c>
      <c r="L629" s="67">
        <v>68</v>
      </c>
      <c r="M629">
        <f t="shared" si="23"/>
        <v>4.7E-2</v>
      </c>
      <c r="N629" s="51">
        <f>'C-MDP in China'!F630</f>
        <v>1587243.9661764705</v>
      </c>
      <c r="O629" s="51">
        <f>'C-MDP in China'!G630</f>
        <v>121747961.1816</v>
      </c>
      <c r="P629" s="51">
        <f>'C-MDP in China'!H630</f>
        <v>15461991.0700632</v>
      </c>
      <c r="Q629" s="51">
        <f>'C-MDP in China'!I630</f>
        <v>13344446.173797516</v>
      </c>
      <c r="R629" s="51">
        <f>'C-MDP in China'!J630</f>
        <v>7304877.6708960002</v>
      </c>
      <c r="S629" s="51">
        <f>'C-MDP in China'!K630</f>
        <v>7304877.6708960002</v>
      </c>
      <c r="T629" s="51">
        <f>'C-MDP in China'!L630</f>
        <v>5217769.7649257146</v>
      </c>
      <c r="U629" s="51">
        <f>'C-MDP in China'!M630</f>
        <v>3652438.8354480001</v>
      </c>
      <c r="V629" s="51">
        <f>'C-MDP in China'!N630</f>
        <v>6477363.5045009786</v>
      </c>
      <c r="W629" s="51">
        <f>'C-MDP in China'!P630</f>
        <v>10129802.339948978</v>
      </c>
      <c r="X629" s="51">
        <f>'C-MDP in China'!Q630</f>
        <v>3590109.9065970387</v>
      </c>
      <c r="Y629" s="51">
        <f>'C-MDP in China'!S630</f>
        <v>0.26167149192232242</v>
      </c>
      <c r="Z629" s="51">
        <f>'C-MDP in China'!T630</f>
        <v>86562800.400117606</v>
      </c>
      <c r="AA629" s="51">
        <f>'C-MDP in China'!U630</f>
        <v>16544836.915598996</v>
      </c>
      <c r="AB629" s="51">
        <f>'C-MDP in China'!V630</f>
        <v>5.2320129138597586</v>
      </c>
    </row>
    <row r="630" spans="1:28" s="51" customFormat="1">
      <c r="A630" s="50">
        <v>43880</v>
      </c>
      <c r="B630" s="51">
        <v>111.1506189</v>
      </c>
      <c r="C630" s="153">
        <f t="shared" si="21"/>
        <v>87.93125461179001</v>
      </c>
      <c r="D630" s="124">
        <v>0.79110000000000014</v>
      </c>
      <c r="E630" s="144">
        <f t="shared" si="22"/>
        <v>80.061790793669999</v>
      </c>
      <c r="F630" s="123">
        <v>0.72030000000000005</v>
      </c>
      <c r="G630" s="51">
        <f>VLOOKUP(A630,[1]Sheet1!$A$1:$F$2193,6)</f>
        <v>0.15581294647406399</v>
      </c>
      <c r="H630">
        <f>'C-MDP in China'!C631</f>
        <v>13700827.868224129</v>
      </c>
      <c r="I630" s="52">
        <f>'C-MDP in China'!D631</f>
        <v>111.1506189</v>
      </c>
      <c r="J630" s="52">
        <f>'C-MDP in China'!E631</f>
        <v>111150618.89999999</v>
      </c>
      <c r="K630" s="67">
        <v>3.1960000000000002</v>
      </c>
      <c r="L630" s="67">
        <v>68</v>
      </c>
      <c r="M630">
        <f t="shared" si="23"/>
        <v>4.7E-2</v>
      </c>
      <c r="N630" s="52">
        <f>'C-MDP in China'!F631</f>
        <v>1634567.9249999998</v>
      </c>
      <c r="O630" s="52">
        <f>'C-MDP in China'!G631</f>
        <v>125377898.11919999</v>
      </c>
      <c r="P630" s="52">
        <f>'C-MDP in China'!H631</f>
        <v>15922993.061138399</v>
      </c>
      <c r="Q630" s="52">
        <f>'C-MDP in China'!I631</f>
        <v>13742313.190279456</v>
      </c>
      <c r="R630" s="52">
        <f>'C-MDP in China'!J631</f>
        <v>7522673.8871519994</v>
      </c>
      <c r="S630" s="52">
        <f>'C-MDP in China'!K631</f>
        <v>7522673.8871519994</v>
      </c>
      <c r="T630" s="52">
        <f>'C-MDP in China'!L631</f>
        <v>5373338.4908228572</v>
      </c>
      <c r="U630" s="52">
        <f>'C-MDP in China'!M631</f>
        <v>3761336.9435759997</v>
      </c>
      <c r="V630" s="52">
        <f>'C-MDP in China'!N631</f>
        <v>6670487.2399217216</v>
      </c>
      <c r="W630" s="52">
        <f>'C-MDP in China'!P631</f>
        <v>10431824.183497721</v>
      </c>
      <c r="X630" s="52">
        <f>'C-MDP in China'!Q631</f>
        <v>3269003.6847264078</v>
      </c>
      <c r="Y630" s="52">
        <f>'C-MDP in China'!S631</f>
        <v>0.23859898950399183</v>
      </c>
      <c r="Z630" s="52">
        <f>'C-MDP in China'!T631</f>
        <v>89143685.562751189</v>
      </c>
      <c r="AA630" s="52">
        <f>'C-MDP in China'!U631</f>
        <v>16609978.164569851</v>
      </c>
      <c r="AB630" s="51">
        <f>'C-MDP in China'!V631</f>
        <v>5.366875541889657</v>
      </c>
    </row>
    <row r="631" spans="1:28" s="51" customFormat="1">
      <c r="A631" s="50">
        <v>43883</v>
      </c>
      <c r="B631" s="51">
        <v>109.63187050000001</v>
      </c>
      <c r="C631" s="153">
        <f t="shared" si="21"/>
        <v>86.729772752550019</v>
      </c>
      <c r="D631" s="124">
        <v>0.79110000000000014</v>
      </c>
      <c r="E631" s="144">
        <f t="shared" si="22"/>
        <v>78.967836321150003</v>
      </c>
      <c r="F631" s="123">
        <v>0.72030000000000005</v>
      </c>
      <c r="G631" s="51">
        <f>VLOOKUP(A631,[1]Sheet1!$A$1:$F$2193,6)</f>
        <v>0.15629477765451699</v>
      </c>
      <c r="H631">
        <f>'C-MDP in China'!C632</f>
        <v>13555410.548386591</v>
      </c>
      <c r="I631" s="52">
        <f>'C-MDP in China'!D632</f>
        <v>109.63187050000001</v>
      </c>
      <c r="J631" s="52">
        <f>'C-MDP in China'!E632</f>
        <v>109631870.5</v>
      </c>
      <c r="K631" s="67">
        <v>3.1960000000000002</v>
      </c>
      <c r="L631" s="67">
        <v>68</v>
      </c>
      <c r="M631">
        <f t="shared" si="23"/>
        <v>4.7E-2</v>
      </c>
      <c r="N631" s="52">
        <f>'C-MDP in China'!F632</f>
        <v>1612233.3897058824</v>
      </c>
      <c r="O631" s="52">
        <f>'C-MDP in China'!G632</f>
        <v>123664749.92400002</v>
      </c>
      <c r="P631" s="52">
        <f>'C-MDP in China'!H632</f>
        <v>15705423.240348004</v>
      </c>
      <c r="Q631" s="52">
        <f>'C-MDP in China'!I632</f>
        <v>13554539.911312718</v>
      </c>
      <c r="R631" s="52">
        <f>'C-MDP in China'!J632</f>
        <v>7419884.9954400016</v>
      </c>
      <c r="S631" s="52">
        <f>'C-MDP in China'!K632</f>
        <v>7419884.9954400016</v>
      </c>
      <c r="T631" s="52">
        <f>'C-MDP in China'!L632</f>
        <v>5299917.8538857158</v>
      </c>
      <c r="U631" s="52">
        <f>'C-MDP in China'!M632</f>
        <v>3709942.4977200008</v>
      </c>
      <c r="V631" s="52">
        <f>'C-MDP in China'!N632</f>
        <v>6579342.5218525771</v>
      </c>
      <c r="W631" s="52">
        <f>'C-MDP in China'!P632</f>
        <v>10289285.019572578</v>
      </c>
      <c r="X631" s="52">
        <f>'C-MDP in China'!Q632</f>
        <v>3266125.5288140122</v>
      </c>
      <c r="Y631" s="52">
        <f>'C-MDP in China'!S632</f>
        <v>0.24094626401431693</v>
      </c>
      <c r="Z631" s="52">
        <f>'C-MDP in China'!T632</f>
        <v>87925637.195964009</v>
      </c>
      <c r="AA631" s="52">
        <f>'C-MDP in China'!U632</f>
        <v>16424810.572519166</v>
      </c>
      <c r="AB631" s="51">
        <f>'C-MDP in China'!V632</f>
        <v>5.3532207758350028</v>
      </c>
    </row>
    <row r="632" spans="1:28" s="51" customFormat="1">
      <c r="A632" s="50">
        <v>43886</v>
      </c>
      <c r="B632" s="51">
        <v>112.39198810000001</v>
      </c>
      <c r="C632" s="153">
        <f t="shared" si="21"/>
        <v>88.913301785910022</v>
      </c>
      <c r="D632" s="124">
        <v>0.79110000000000014</v>
      </c>
      <c r="E632" s="144">
        <f t="shared" si="22"/>
        <v>80.955949028430013</v>
      </c>
      <c r="F632" s="123">
        <v>0.72030000000000005</v>
      </c>
      <c r="G632" s="51">
        <f>VLOOKUP(A632,[1]Sheet1!$A$1:$F$2193,6)</f>
        <v>0.15167898169990199</v>
      </c>
      <c r="H632">
        <f>'C-MDP in China'!C633</f>
        <v>13486279.074462909</v>
      </c>
      <c r="I632" s="52">
        <f>'C-MDP in China'!D633</f>
        <v>112.39198810000001</v>
      </c>
      <c r="J632" s="52">
        <f>'C-MDP in China'!E633</f>
        <v>112391988.10000001</v>
      </c>
      <c r="K632" s="67">
        <v>3.1960000000000002</v>
      </c>
      <c r="L632" s="67">
        <v>68</v>
      </c>
      <c r="M632">
        <f t="shared" si="23"/>
        <v>4.7E-2</v>
      </c>
      <c r="N632" s="52">
        <f>'C-MDP in China'!F633</f>
        <v>1652823.3544117648</v>
      </c>
      <c r="O632" s="52">
        <f>'C-MDP in China'!G633</f>
        <v>126778162.5768</v>
      </c>
      <c r="P632" s="52">
        <f>'C-MDP in China'!H633</f>
        <v>16100826.647253601</v>
      </c>
      <c r="Q632" s="52">
        <f>'C-MDP in China'!I633</f>
        <v>13895792.176721402</v>
      </c>
      <c r="R632" s="52">
        <f>'C-MDP in China'!J633</f>
        <v>7606689.7546079997</v>
      </c>
      <c r="S632" s="52">
        <f>'C-MDP in China'!K633</f>
        <v>7606689.7546079997</v>
      </c>
      <c r="T632" s="52">
        <f>'C-MDP in China'!L633</f>
        <v>5433349.8247199999</v>
      </c>
      <c r="U632" s="52">
        <f>'C-MDP in China'!M633</f>
        <v>3803344.8773039998</v>
      </c>
      <c r="V632" s="52">
        <f>'C-MDP in China'!N633</f>
        <v>6744985.5872146115</v>
      </c>
      <c r="W632" s="52">
        <f>'C-MDP in China'!P633</f>
        <v>10548330.46451861</v>
      </c>
      <c r="X632" s="52">
        <f>'C-MDP in China'!Q633</f>
        <v>2937948.6099442989</v>
      </c>
      <c r="Y632" s="52">
        <f>'C-MDP in China'!S633</f>
        <v>0.21784723523239879</v>
      </c>
      <c r="Z632" s="52">
        <f>'C-MDP in China'!T633</f>
        <v>90139273.592104793</v>
      </c>
      <c r="AA632" s="52">
        <f>'C-MDP in China'!U633</f>
        <v>16427919.784373522</v>
      </c>
      <c r="AB632" s="51">
        <f>'C-MDP in China'!V633</f>
        <v>5.486956034314618</v>
      </c>
    </row>
    <row r="633" spans="1:28" s="51" customFormat="1">
      <c r="A633" s="50">
        <v>43889</v>
      </c>
      <c r="B633" s="51">
        <v>109.31503429999999</v>
      </c>
      <c r="C633" s="153">
        <f t="shared" si="21"/>
        <v>86.479123634730016</v>
      </c>
      <c r="D633" s="124">
        <v>0.79110000000000014</v>
      </c>
      <c r="E633" s="144">
        <f t="shared" si="22"/>
        <v>78.739619206290001</v>
      </c>
      <c r="F633" s="123">
        <v>0.72030000000000005</v>
      </c>
      <c r="G633" s="51">
        <f>VLOOKUP(A633,[1]Sheet1!$A$1:$F$2193,6)</f>
        <v>0.140812538778567</v>
      </c>
      <c r="H633">
        <f>'C-MDP in China'!C634</f>
        <v>12177344.950351911</v>
      </c>
      <c r="I633" s="52">
        <f>'C-MDP in China'!D634</f>
        <v>109.31503429999999</v>
      </c>
      <c r="J633" s="52">
        <f>'C-MDP in China'!E634</f>
        <v>109315034.3</v>
      </c>
      <c r="K633" s="67">
        <v>3.1960000000000002</v>
      </c>
      <c r="L633" s="67">
        <v>68</v>
      </c>
      <c r="M633">
        <f t="shared" si="23"/>
        <v>4.7E-2</v>
      </c>
      <c r="N633" s="52">
        <f>'C-MDP in China'!F634</f>
        <v>1607574.0338235293</v>
      </c>
      <c r="O633" s="52">
        <f>'C-MDP in China'!G634</f>
        <v>123307358.69039999</v>
      </c>
      <c r="P633" s="52">
        <f>'C-MDP in China'!H634</f>
        <v>15660034.553680798</v>
      </c>
      <c r="Q633" s="52">
        <f>'C-MDP in China'!I634</f>
        <v>13515367.279315628</v>
      </c>
      <c r="R633" s="52">
        <f>'C-MDP in China'!J634</f>
        <v>7398441.5214239992</v>
      </c>
      <c r="S633" s="52">
        <f>'C-MDP in China'!K634</f>
        <v>7398441.5214239992</v>
      </c>
      <c r="T633" s="52">
        <f>'C-MDP in China'!L634</f>
        <v>5284601.0867314283</v>
      </c>
      <c r="U633" s="52">
        <f>'C-MDP in China'!M634</f>
        <v>3699220.7607119996</v>
      </c>
      <c r="V633" s="52">
        <f>'C-MDP in China'!N634</f>
        <v>6560328.2163078915</v>
      </c>
      <c r="W633" s="52">
        <f>'C-MDP in China'!P634</f>
        <v>10259548.977019891</v>
      </c>
      <c r="X633" s="52">
        <f>'C-MDP in China'!Q634</f>
        <v>1917795.9733320195</v>
      </c>
      <c r="Y633" s="52">
        <f>'C-MDP in China'!S634</f>
        <v>0.15748884351646764</v>
      </c>
      <c r="Z633" s="52">
        <f>'C-MDP in China'!T634</f>
        <v>87671532.028874382</v>
      </c>
      <c r="AA633" s="52">
        <f>'C-MDP in China'!U634</f>
        <v>15038452.405947803</v>
      </c>
      <c r="AB633" s="52">
        <f>'C-MDP in China'!V634</f>
        <v>5.8298240844383518</v>
      </c>
    </row>
    <row r="634" spans="1:28" s="52" customFormat="1">
      <c r="A634" s="53">
        <v>43892</v>
      </c>
      <c r="B634" s="52">
        <v>110.8928552</v>
      </c>
      <c r="C634" s="153">
        <f t="shared" si="21"/>
        <v>85.36531993296002</v>
      </c>
      <c r="D634" s="128">
        <v>0.76980000000000015</v>
      </c>
      <c r="E634" s="144">
        <f t="shared" si="22"/>
        <v>74.586534407520006</v>
      </c>
      <c r="F634" s="123">
        <v>0.67260000000000009</v>
      </c>
      <c r="G634" s="52">
        <f>VLOOKUP(A634,[1]Sheet1!$A$1:$F$2193,6)</f>
        <v>0.14401458765195799</v>
      </c>
      <c r="H634">
        <f>'C-MDP in China'!C635</f>
        <v>12293851.349922707</v>
      </c>
      <c r="I634" s="52">
        <f>'C-MDP in China'!D635</f>
        <v>110.8928552</v>
      </c>
      <c r="J634" s="52">
        <f>'C-MDP in China'!E635</f>
        <v>110892855.2</v>
      </c>
      <c r="K634" s="67">
        <v>3.1960000000000002</v>
      </c>
      <c r="L634" s="67">
        <v>68</v>
      </c>
      <c r="M634">
        <f t="shared" si="23"/>
        <v>4.7E-2</v>
      </c>
      <c r="N634" s="52">
        <f>'C-MDP in China'!F635</f>
        <v>1630777.2823529411</v>
      </c>
      <c r="O634" s="52">
        <f>'C-MDP in China'!G635</f>
        <v>125087140.6656</v>
      </c>
      <c r="P634" s="52">
        <f>'C-MDP in China'!H635</f>
        <v>15886066.8645312</v>
      </c>
      <c r="Q634" s="52">
        <f>'C-MDP in China'!I635</f>
        <v>13710444.096525943</v>
      </c>
      <c r="R634" s="52">
        <f>'C-MDP in China'!J635</f>
        <v>7505228.4399359999</v>
      </c>
      <c r="S634" s="52">
        <f>'C-MDP in China'!K635</f>
        <v>7505228.4399359999</v>
      </c>
      <c r="T634" s="52">
        <f>'C-MDP in China'!L635</f>
        <v>5360877.4570971429</v>
      </c>
      <c r="U634" s="52">
        <f>'C-MDP in China'!M635</f>
        <v>3752614.219968</v>
      </c>
      <c r="V634" s="52">
        <f>'C-MDP in China'!N635</f>
        <v>6655018.0550554469</v>
      </c>
      <c r="W634" s="52">
        <f>'C-MDP in China'!P635</f>
        <v>10407632.275023447</v>
      </c>
      <c r="X634" s="52">
        <f>'C-MDP in China'!Q635</f>
        <v>1886219.07489926</v>
      </c>
      <c r="Y634" s="52">
        <f>'C-MDP in China'!S635</f>
        <v>0.15342784138276724</v>
      </c>
      <c r="Z634" s="52">
        <f>'C-MDP in China'!T635</f>
        <v>88936957.013241604</v>
      </c>
      <c r="AA634" s="52">
        <f>'C-MDP in China'!U635</f>
        <v>15196255.185010154</v>
      </c>
      <c r="AB634" s="52">
        <f>'C-MDP in China'!V635</f>
        <v>5.8525574840945378</v>
      </c>
    </row>
    <row r="635" spans="1:28" s="52" customFormat="1">
      <c r="A635" s="53">
        <v>43895</v>
      </c>
      <c r="B635" s="52">
        <v>116.4686147</v>
      </c>
      <c r="C635" s="153">
        <f t="shared" si="21"/>
        <v>89.657539596060019</v>
      </c>
      <c r="D635" s="128">
        <v>0.76980000000000015</v>
      </c>
      <c r="E635" s="144">
        <f t="shared" si="22"/>
        <v>78.336790247220009</v>
      </c>
      <c r="F635" s="123">
        <v>0.67260000000000009</v>
      </c>
      <c r="G635" s="52">
        <f>VLOOKUP(A635,[1]Sheet1!$A$1:$F$2193,6)</f>
        <v>0.14740952907955801</v>
      </c>
      <c r="H635">
        <f>'C-MDP in China'!C636</f>
        <v>13216375.690287033</v>
      </c>
      <c r="I635" s="52">
        <f>'C-MDP in China'!D636</f>
        <v>116.4686147</v>
      </c>
      <c r="J635" s="52">
        <f>'C-MDP in China'!E636</f>
        <v>116468614.7</v>
      </c>
      <c r="K635" s="67">
        <v>3.1960000000000002</v>
      </c>
      <c r="L635" s="67">
        <v>68</v>
      </c>
      <c r="M635">
        <f t="shared" si="23"/>
        <v>4.7E-2</v>
      </c>
      <c r="N635" s="52">
        <f>'C-MDP in China'!F636</f>
        <v>1712773.7455882353</v>
      </c>
      <c r="O635" s="52">
        <f>'C-MDP in China'!G636</f>
        <v>131376597.38159999</v>
      </c>
      <c r="P635" s="52">
        <f>'C-MDP in China'!H636</f>
        <v>16684827.867463199</v>
      </c>
      <c r="Q635" s="52">
        <f>'C-MDP in China'!I636</f>
        <v>14399813.477290371</v>
      </c>
      <c r="R635" s="52">
        <f>'C-MDP in China'!J636</f>
        <v>7882595.8428959996</v>
      </c>
      <c r="S635" s="52">
        <f>'C-MDP in China'!K636</f>
        <v>7882595.8428959996</v>
      </c>
      <c r="T635" s="52">
        <f>'C-MDP in China'!L636</f>
        <v>5630425.6020685714</v>
      </c>
      <c r="U635" s="52">
        <f>'C-MDP in China'!M636</f>
        <v>3941297.9214479998</v>
      </c>
      <c r="V635" s="52">
        <f>'C-MDP in China'!N636</f>
        <v>6989636.3681669934</v>
      </c>
      <c r="W635" s="52">
        <f>'C-MDP in China'!P636</f>
        <v>10930934.289614994</v>
      </c>
      <c r="X635" s="52">
        <f>'C-MDP in China'!Q636</f>
        <v>2285441.400672039</v>
      </c>
      <c r="Y635" s="52">
        <f>'C-MDP in China'!S636</f>
        <v>0.17292497233955401</v>
      </c>
      <c r="Z635" s="52">
        <f>'C-MDP in China'!T636</f>
        <v>93408760.738317594</v>
      </c>
      <c r="AA635" s="52">
        <f>'C-MDP in China'!U636</f>
        <v>16264714.137006026</v>
      </c>
      <c r="AB635" s="52">
        <f>'C-MDP in China'!V636</f>
        <v>5.7430311994104359</v>
      </c>
    </row>
    <row r="636" spans="1:28" s="52" customFormat="1">
      <c r="A636" s="53">
        <v>43898</v>
      </c>
      <c r="B636" s="52">
        <v>121.3077262</v>
      </c>
      <c r="C636" s="153">
        <f t="shared" si="21"/>
        <v>93.382687628760024</v>
      </c>
      <c r="D636" s="128">
        <v>0.76980000000000015</v>
      </c>
      <c r="E636" s="144">
        <f t="shared" si="22"/>
        <v>81.591576642120017</v>
      </c>
      <c r="F636" s="123">
        <v>0.67260000000000009</v>
      </c>
      <c r="G636" s="52">
        <f>VLOOKUP(A636,[1]Sheet1!$A$1:$F$2193,6)</f>
        <v>0.131649492983684</v>
      </c>
      <c r="H636">
        <f>'C-MDP in China'!C637</f>
        <v>12293783.479779998</v>
      </c>
      <c r="I636" s="52">
        <f>'C-MDP in China'!D637</f>
        <v>121.3077262</v>
      </c>
      <c r="J636" s="52">
        <f>'C-MDP in China'!E637</f>
        <v>121307726.2</v>
      </c>
      <c r="K636" s="67">
        <v>3.1960000000000002</v>
      </c>
      <c r="L636" s="67">
        <v>68</v>
      </c>
      <c r="M636">
        <f t="shared" si="23"/>
        <v>4.7E-2</v>
      </c>
      <c r="N636" s="52">
        <f>'C-MDP in China'!F637</f>
        <v>1783937.1500000001</v>
      </c>
      <c r="O636" s="52">
        <f>'C-MDP in China'!G637</f>
        <v>136835115.15360001</v>
      </c>
      <c r="P636" s="52">
        <f>'C-MDP in China'!H637</f>
        <v>17378059.6245072</v>
      </c>
      <c r="Q636" s="52">
        <f>'C-MDP in China'!I637</f>
        <v>14998106.01451423</v>
      </c>
      <c r="R636" s="52">
        <f>'C-MDP in China'!J637</f>
        <v>8210106.9092159998</v>
      </c>
      <c r="S636" s="52">
        <f>'C-MDP in China'!K637</f>
        <v>8210106.9092159998</v>
      </c>
      <c r="T636" s="52">
        <f>'C-MDP in China'!L637</f>
        <v>5864362.0780114289</v>
      </c>
      <c r="U636" s="52">
        <f>'C-MDP in China'!M637</f>
        <v>4105053.4546079999</v>
      </c>
      <c r="V636" s="52">
        <f>'C-MDP in China'!N637</f>
        <v>7280046.190737118</v>
      </c>
      <c r="W636" s="52">
        <f>'C-MDP in China'!P637</f>
        <v>11385099.645345118</v>
      </c>
      <c r="X636" s="52">
        <f>'C-MDP in China'!Q637</f>
        <v>908683.83443487994</v>
      </c>
      <c r="Y636" s="52">
        <f>'C-MDP in China'!S637</f>
        <v>7.3914091290888842E-2</v>
      </c>
      <c r="Z636" s="52">
        <f>'C-MDP in China'!T637</f>
        <v>97289766.874209598</v>
      </c>
      <c r="AA636" s="52">
        <f>'C-MDP in China'!U637</f>
        <v>15468776.215909116</v>
      </c>
      <c r="AB636" s="52">
        <f>'C-MDP in China'!V637</f>
        <v>6.2894288155872564</v>
      </c>
    </row>
    <row r="637" spans="1:28" s="52" customFormat="1">
      <c r="A637" s="53">
        <v>43901</v>
      </c>
      <c r="B637" s="52">
        <v>121.93605599999999</v>
      </c>
      <c r="C637" s="153">
        <f t="shared" si="21"/>
        <v>93.866375908800009</v>
      </c>
      <c r="D637" s="128">
        <v>0.76980000000000015</v>
      </c>
      <c r="E637" s="144">
        <f t="shared" si="22"/>
        <v>82.014191265600004</v>
      </c>
      <c r="F637" s="123">
        <v>0.67260000000000009</v>
      </c>
      <c r="G637" s="52">
        <f>VLOOKUP(A637,[1]Sheet1!$A$1:$F$2193,6)</f>
        <v>0.120183310826406</v>
      </c>
      <c r="H637">
        <f>'C-MDP in China'!C638</f>
        <v>11281171.831995578</v>
      </c>
      <c r="I637" s="52">
        <f>'C-MDP in China'!D638</f>
        <v>121.93605599999999</v>
      </c>
      <c r="J637" s="52">
        <f>'C-MDP in China'!E638</f>
        <v>121936056</v>
      </c>
      <c r="K637" s="67">
        <v>3.1960000000000002</v>
      </c>
      <c r="L637" s="67">
        <v>68</v>
      </c>
      <c r="M637">
        <f t="shared" si="23"/>
        <v>4.7E-2</v>
      </c>
      <c r="N637" s="52">
        <f>'C-MDP in China'!F638</f>
        <v>1793177.294117647</v>
      </c>
      <c r="O637" s="52">
        <f>'C-MDP in China'!G638</f>
        <v>137543871.16800001</v>
      </c>
      <c r="P637" s="52">
        <f>'C-MDP in China'!H638</f>
        <v>17468071.638336003</v>
      </c>
      <c r="Q637" s="52">
        <f>'C-MDP in China'!I638</f>
        <v>15075790.73623543</v>
      </c>
      <c r="R637" s="52">
        <f>'C-MDP in China'!J638</f>
        <v>8252632.2700800002</v>
      </c>
      <c r="S637" s="52">
        <f>'C-MDP in China'!K638</f>
        <v>8252632.2700800002</v>
      </c>
      <c r="T637" s="52">
        <f>'C-MDP in China'!L638</f>
        <v>5894737.3357714294</v>
      </c>
      <c r="U637" s="52">
        <f>'C-MDP in China'!M638</f>
        <v>4126316.1350400001</v>
      </c>
      <c r="V637" s="52">
        <f>'C-MDP in China'!N638</f>
        <v>7317754.1761252442</v>
      </c>
      <c r="W637" s="52">
        <f>'C-MDP in China'!P638</f>
        <v>11444070.311165243</v>
      </c>
      <c r="X637" s="52">
        <f>'C-MDP in China'!Q638</f>
        <v>-162898.4791696649</v>
      </c>
      <c r="Y637" s="52">
        <f>'C-MDP in China'!S638</f>
        <v>-1.4439854440267757E-2</v>
      </c>
      <c r="Z637" s="52">
        <f>'C-MDP in China'!T638</f>
        <v>97793692.400448009</v>
      </c>
      <c r="AA637" s="52">
        <f>'C-MDP in China'!U638</f>
        <v>14472609.873080824</v>
      </c>
      <c r="AB637" s="52">
        <f>'C-MDP in China'!V638</f>
        <v>6.757156674439563</v>
      </c>
    </row>
    <row r="638" spans="1:28" s="52" customFormat="1">
      <c r="A638" s="53">
        <v>43904</v>
      </c>
      <c r="B638" s="52">
        <v>116.0709276</v>
      </c>
      <c r="C638" s="153">
        <f t="shared" si="21"/>
        <v>89.351400066480025</v>
      </c>
      <c r="D638" s="128">
        <v>0.76980000000000015</v>
      </c>
      <c r="E638" s="144">
        <f t="shared" si="22"/>
        <v>78.069305903760011</v>
      </c>
      <c r="F638" s="123">
        <v>0.67260000000000009</v>
      </c>
      <c r="G638" s="52">
        <f>VLOOKUP(A638,[1]Sheet1!$A$1:$F$2193,6)</f>
        <v>7.8999331868236197E-2</v>
      </c>
      <c r="H638">
        <f>'C-MDP in China'!C639</f>
        <v>7058700.9067433979</v>
      </c>
      <c r="I638" s="52">
        <f>'C-MDP in China'!D639</f>
        <v>116.0709276</v>
      </c>
      <c r="J638" s="52">
        <f>'C-MDP in China'!E639</f>
        <v>116070927.60000001</v>
      </c>
      <c r="K638" s="67">
        <v>3.1960000000000002</v>
      </c>
      <c r="L638" s="67">
        <v>68</v>
      </c>
      <c r="M638">
        <f t="shared" si="23"/>
        <v>4.7E-2</v>
      </c>
      <c r="N638" s="52">
        <f>'C-MDP in China'!F639</f>
        <v>1706925.405882353</v>
      </c>
      <c r="O638" s="52">
        <f>'C-MDP in China'!G639</f>
        <v>130928006.33280002</v>
      </c>
      <c r="P638" s="52">
        <f>'C-MDP in China'!H639</f>
        <v>16627856.804265602</v>
      </c>
      <c r="Q638" s="52">
        <f>'C-MDP in China'!I639</f>
        <v>14350644.694120117</v>
      </c>
      <c r="R638" s="52">
        <f>'C-MDP in China'!J639</f>
        <v>7855680.3799680006</v>
      </c>
      <c r="S638" s="52">
        <f>'C-MDP in China'!K639</f>
        <v>7855680.3799680006</v>
      </c>
      <c r="T638" s="52">
        <f>'C-MDP in China'!L639</f>
        <v>5611200.2714057146</v>
      </c>
      <c r="U638" s="52">
        <f>'C-MDP in China'!M639</f>
        <v>3927840.1899840003</v>
      </c>
      <c r="V638" s="52">
        <f>'C-MDP in China'!N639</f>
        <v>6965769.9538160469</v>
      </c>
      <c r="W638" s="52">
        <f>'C-MDP in China'!P639</f>
        <v>10893610.143800046</v>
      </c>
      <c r="X638" s="52">
        <f>'C-MDP in China'!Q639</f>
        <v>-3834909.2370566484</v>
      </c>
      <c r="Y638" s="52">
        <f>'C-MDP in China'!S639</f>
        <v>-0.54328824633907347</v>
      </c>
      <c r="Z638" s="52">
        <f>'C-MDP in China'!T639</f>
        <v>93089812.502620801</v>
      </c>
      <c r="AA638" s="52">
        <f>'C-MDP in China'!U639</f>
        <v>10096630.670575446</v>
      </c>
      <c r="AB638" s="52">
        <f>'C-MDP in China'!V639</f>
        <v>9.2198888460793089</v>
      </c>
    </row>
    <row r="639" spans="1:28" s="52" customFormat="1">
      <c r="A639" s="53">
        <v>43907</v>
      </c>
      <c r="B639" s="52">
        <v>108.1090354</v>
      </c>
      <c r="C639" s="153">
        <f t="shared" ref="C639:C702" si="24">D639*B639</f>
        <v>83.222335450920013</v>
      </c>
      <c r="D639" s="128">
        <v>0.76980000000000015</v>
      </c>
      <c r="E639" s="144">
        <f t="shared" ref="E639:E702" si="25">B639*F639</f>
        <v>72.714137210040008</v>
      </c>
      <c r="F639" s="123">
        <v>0.67260000000000009</v>
      </c>
      <c r="G639" s="52">
        <f>VLOOKUP(A639,[1]Sheet1!$A$1:$F$2193,6)</f>
        <v>7.93830590113032E-2</v>
      </c>
      <c r="H639">
        <f>'C-MDP in China'!C640</f>
        <v>6606443.5661588535</v>
      </c>
      <c r="I639" s="52">
        <f>'C-MDP in China'!D640</f>
        <v>108.1090354</v>
      </c>
      <c r="J639" s="52">
        <f>'C-MDP in China'!E640</f>
        <v>108109035.39999999</v>
      </c>
      <c r="K639" s="67">
        <v>3.1960000000000002</v>
      </c>
      <c r="L639" s="67">
        <v>68</v>
      </c>
      <c r="M639">
        <f t="shared" si="23"/>
        <v>4.7E-2</v>
      </c>
      <c r="N639" s="52">
        <f>'C-MDP in China'!F640</f>
        <v>1589838.7558823528</v>
      </c>
      <c r="O639" s="52">
        <f>'C-MDP in China'!G640</f>
        <v>121946991.9312</v>
      </c>
      <c r="P639" s="52">
        <f>'C-MDP in China'!H640</f>
        <v>15487267.9752624</v>
      </c>
      <c r="Q639" s="52">
        <f>'C-MDP in China'!I640</f>
        <v>13366261.365601886</v>
      </c>
      <c r="R639" s="52">
        <f>'C-MDP in China'!J640</f>
        <v>7316819.5158719998</v>
      </c>
      <c r="S639" s="52">
        <f>'C-MDP in China'!K640</f>
        <v>7316819.5158719998</v>
      </c>
      <c r="T639" s="52">
        <f>'C-MDP in China'!L640</f>
        <v>5226299.6541942861</v>
      </c>
      <c r="U639" s="52">
        <f>'C-MDP in China'!M640</f>
        <v>3658409.7579359999</v>
      </c>
      <c r="V639" s="52">
        <f>'C-MDP in China'!N640</f>
        <v>6487952.5484670578</v>
      </c>
      <c r="W639" s="52">
        <f>'C-MDP in China'!P640</f>
        <v>10146362.306403058</v>
      </c>
      <c r="X639" s="52">
        <f>'C-MDP in China'!Q640</f>
        <v>-3539918.7402442042</v>
      </c>
      <c r="Y639" s="52">
        <f>'C-MDP in China'!S640</f>
        <v>-0.53582819633505152</v>
      </c>
      <c r="Z639" s="52">
        <f>'C-MDP in China'!T640</f>
        <v>86704311.26308319</v>
      </c>
      <c r="AA639" s="52">
        <f>'C-MDP in China'!U640</f>
        <v>9435986.3566899113</v>
      </c>
      <c r="AB639" s="52">
        <f>'C-MDP in China'!V640</f>
        <v>9.1886855264062248</v>
      </c>
    </row>
    <row r="640" spans="1:28" s="52" customFormat="1">
      <c r="A640" s="53">
        <v>43910</v>
      </c>
      <c r="B640" s="52">
        <v>101.68078869999999</v>
      </c>
      <c r="C640" s="153">
        <f t="shared" si="24"/>
        <v>78.273871141260017</v>
      </c>
      <c r="D640" s="128">
        <v>0.76980000000000015</v>
      </c>
      <c r="E640" s="144">
        <f t="shared" si="25"/>
        <v>68.390498479620007</v>
      </c>
      <c r="F640" s="123">
        <v>0.67260000000000009</v>
      </c>
      <c r="G640" s="52">
        <f>VLOOKUP(A640,[1]Sheet1!$A$1:$F$2193,6)</f>
        <v>9.4166276322297196E-2</v>
      </c>
      <c r="H640">
        <f>'C-MDP in China'!C641</f>
        <v>7370758.9787037754</v>
      </c>
      <c r="I640" s="55">
        <f>'C-MDP in China'!D641</f>
        <v>101.68078869999999</v>
      </c>
      <c r="J640" s="55">
        <f>'C-MDP in China'!E641</f>
        <v>101680788.69999999</v>
      </c>
      <c r="K640" s="67">
        <v>3.1960000000000002</v>
      </c>
      <c r="L640" s="67">
        <v>68</v>
      </c>
      <c r="M640">
        <f t="shared" ref="M640:M703" si="26">K640/L640</f>
        <v>4.7E-2</v>
      </c>
      <c r="N640" s="55">
        <f>'C-MDP in China'!F641</f>
        <v>1495305.7161764705</v>
      </c>
      <c r="O640" s="55">
        <f>'C-MDP in China'!G641</f>
        <v>114695929.65360001</v>
      </c>
      <c r="P640" s="55">
        <f>'C-MDP in China'!H641</f>
        <v>14566383.066007201</v>
      </c>
      <c r="Q640" s="55">
        <f>'C-MDP in China'!I641</f>
        <v>12571493.146674944</v>
      </c>
      <c r="R640" s="55">
        <f>'C-MDP in China'!J641</f>
        <v>6881755.7792159999</v>
      </c>
      <c r="S640" s="55">
        <f>'C-MDP in China'!K641</f>
        <v>6881755.7792159999</v>
      </c>
      <c r="T640" s="55">
        <f>'C-MDP in China'!L641</f>
        <v>4915539.8422971433</v>
      </c>
      <c r="U640" s="55">
        <f>'C-MDP in China'!M641</f>
        <v>3440877.8896079999</v>
      </c>
      <c r="V640" s="55">
        <f>'C-MDP in China'!N641</f>
        <v>6102173.8815394649</v>
      </c>
      <c r="W640" s="55">
        <f>'C-MDP in China'!P641</f>
        <v>9543051.7711474653</v>
      </c>
      <c r="X640" s="55">
        <f>'C-MDP in China'!Q641</f>
        <v>-2172292.7924436899</v>
      </c>
      <c r="Y640" s="55">
        <f>'C-MDP in China'!S641</f>
        <v>-0.29471765373417624</v>
      </c>
      <c r="Z640" s="55">
        <f>'C-MDP in China'!T641</f>
        <v>81548805.983709604</v>
      </c>
      <c r="AA640" s="55">
        <f>'C-MDP in China'!U641</f>
        <v>10032054.970635239</v>
      </c>
      <c r="AB640" s="52">
        <f>'C-MDP in China'!V641</f>
        <v>8.1288236779414156</v>
      </c>
    </row>
    <row r="641" spans="1:28" s="52" customFormat="1">
      <c r="A641" s="53">
        <v>43913</v>
      </c>
      <c r="B641" s="52">
        <v>94.157585879999999</v>
      </c>
      <c r="C641" s="153">
        <f t="shared" si="24"/>
        <v>72.482509610424017</v>
      </c>
      <c r="D641" s="128">
        <v>0.76980000000000015</v>
      </c>
      <c r="E641" s="144">
        <f t="shared" si="25"/>
        <v>63.330392262888004</v>
      </c>
      <c r="F641" s="123">
        <v>0.67260000000000009</v>
      </c>
      <c r="G641" s="52">
        <f>VLOOKUP(A641,[1]Sheet1!$A$1:$F$2193,6)</f>
        <v>9.7470795935574298E-2</v>
      </c>
      <c r="H641">
        <f>'C-MDP in China'!C642</f>
        <v>7064927.9031359423</v>
      </c>
      <c r="I641" s="55">
        <f>'C-MDP in China'!D642</f>
        <v>94.157585879999999</v>
      </c>
      <c r="J641" s="55">
        <f>'C-MDP in China'!E642</f>
        <v>94157585.879999995</v>
      </c>
      <c r="K641" s="67">
        <v>3.1960000000000002</v>
      </c>
      <c r="L641" s="67">
        <v>68</v>
      </c>
      <c r="M641">
        <f t="shared" si="26"/>
        <v>4.7E-2</v>
      </c>
      <c r="N641" s="55">
        <f>'C-MDP in China'!F642</f>
        <v>1384670.3805882353</v>
      </c>
      <c r="O641" s="55">
        <f>'C-MDP in China'!G642</f>
        <v>106209756.87264001</v>
      </c>
      <c r="P641" s="55">
        <f>'C-MDP in China'!H642</f>
        <v>13488639.122825282</v>
      </c>
      <c r="Q641" s="55">
        <f>'C-MDP in China'!I642</f>
        <v>11641347.994361864</v>
      </c>
      <c r="R641" s="55">
        <f>'C-MDP in China'!J642</f>
        <v>6372585.4123584004</v>
      </c>
      <c r="S641" s="55">
        <f>'C-MDP in China'!K642</f>
        <v>6372585.4123584004</v>
      </c>
      <c r="T641" s="55">
        <f>'C-MDP in China'!L642</f>
        <v>4551846.7231131438</v>
      </c>
      <c r="U641" s="55">
        <f>'C-MDP in China'!M642</f>
        <v>3186292.7061792002</v>
      </c>
      <c r="V641" s="55">
        <f>'C-MDP in China'!N642</f>
        <v>5650683.5622700593</v>
      </c>
      <c r="W641" s="55">
        <f>'C-MDP in China'!P642</f>
        <v>8836976.2684492599</v>
      </c>
      <c r="X641" s="55">
        <f>'C-MDP in China'!Q642</f>
        <v>-1772048.3653133176</v>
      </c>
      <c r="Y641" s="55">
        <f>'C-MDP in China'!S642</f>
        <v>-0.25082327655838504</v>
      </c>
      <c r="Z641" s="55">
        <f>'C-MDP in China'!T642</f>
        <v>75515137.136447042</v>
      </c>
      <c r="AA641" s="55">
        <f>'C-MDP in China'!U642</f>
        <v>9529318.7592268009</v>
      </c>
      <c r="AB641" s="52">
        <f>'C-MDP in China'!V642</f>
        <v>7.924505312966807</v>
      </c>
    </row>
    <row r="642" spans="1:28" s="52" customFormat="1">
      <c r="A642" s="53">
        <v>43916</v>
      </c>
      <c r="B642" s="52">
        <v>95.33308633</v>
      </c>
      <c r="C642" s="153">
        <f t="shared" si="24"/>
        <v>73.387409856834012</v>
      </c>
      <c r="D642" s="128">
        <v>0.76980000000000015</v>
      </c>
      <c r="E642" s="144">
        <f t="shared" si="25"/>
        <v>64.121033865558005</v>
      </c>
      <c r="F642" s="123">
        <v>0.67260000000000009</v>
      </c>
      <c r="G642" s="52">
        <f>VLOOKUP(A642,[1]Sheet1!$A$1:$F$2193,6)</f>
        <v>0.121393967491591</v>
      </c>
      <c r="H642">
        <f>'C-MDP in China'!C643</f>
        <v>8908788.8464525733</v>
      </c>
      <c r="I642" s="55">
        <f>'C-MDP in China'!D643</f>
        <v>95.33308633</v>
      </c>
      <c r="J642" s="55">
        <f>'C-MDP in China'!E643</f>
        <v>95333086.329999998</v>
      </c>
      <c r="K642" s="67">
        <v>3.1960000000000002</v>
      </c>
      <c r="L642" s="67">
        <v>68</v>
      </c>
      <c r="M642">
        <f t="shared" si="26"/>
        <v>4.7E-2</v>
      </c>
      <c r="N642" s="55">
        <f>'C-MDP in China'!F643</f>
        <v>1401957.1519117646</v>
      </c>
      <c r="O642" s="55">
        <f>'C-MDP in China'!G643</f>
        <v>107535721.38023999</v>
      </c>
      <c r="P642" s="55">
        <f>'C-MDP in China'!H643</f>
        <v>13657036.61529048</v>
      </c>
      <c r="Q642" s="55">
        <f>'C-MDP in China'!I643</f>
        <v>11786683.175569877</v>
      </c>
      <c r="R642" s="55">
        <f>'C-MDP in China'!J643</f>
        <v>6452143.2828143993</v>
      </c>
      <c r="S642" s="55">
        <f>'C-MDP in China'!K643</f>
        <v>6452143.2828143993</v>
      </c>
      <c r="T642" s="55">
        <f>'C-MDP in China'!L643</f>
        <v>4608673.7734388569</v>
      </c>
      <c r="U642" s="55">
        <f>'C-MDP in China'!M643</f>
        <v>3226071.6414071997</v>
      </c>
      <c r="V642" s="55">
        <f>'C-MDP in China'!N643</f>
        <v>5721228.9252185253</v>
      </c>
      <c r="W642" s="55">
        <f>'C-MDP in China'!P643</f>
        <v>8947300.5666257255</v>
      </c>
      <c r="X642" s="55">
        <f>'C-MDP in China'!Q643</f>
        <v>-38511.720173152164</v>
      </c>
      <c r="Y642" s="55">
        <f>'C-MDP in China'!S643</f>
        <v>-4.3228906686330658E-3</v>
      </c>
      <c r="Z642" s="55">
        <f>'C-MDP in China'!T643</f>
        <v>76457897.901350632</v>
      </c>
      <c r="AA642" s="55">
        <f>'C-MDP in China'!U643</f>
        <v>11403946.130263899</v>
      </c>
      <c r="AB642" s="52">
        <f>'C-MDP in China'!V643</f>
        <v>6.7045123703667757</v>
      </c>
    </row>
    <row r="643" spans="1:28" s="52" customFormat="1">
      <c r="A643" s="53">
        <v>43919</v>
      </c>
      <c r="B643" s="52">
        <v>100.3861758</v>
      </c>
      <c r="C643" s="153">
        <f t="shared" si="24"/>
        <v>77.277278130840017</v>
      </c>
      <c r="D643" s="128">
        <v>0.76980000000000015</v>
      </c>
      <c r="E643" s="144">
        <f t="shared" si="25"/>
        <v>67.519741843080013</v>
      </c>
      <c r="F643" s="123">
        <v>0.67260000000000009</v>
      </c>
      <c r="G643" s="52">
        <f>VLOOKUP(A643,[1]Sheet1!$A$1:$F$2193,6)</f>
        <v>0.107035859956152</v>
      </c>
      <c r="H643">
        <f>'C-MDP in China'!C644</f>
        <v>8271439.9198051998</v>
      </c>
      <c r="I643" s="55">
        <f>'C-MDP in China'!D644</f>
        <v>100.3861758</v>
      </c>
      <c r="J643" s="55">
        <f>'C-MDP in China'!E644</f>
        <v>100386175.8</v>
      </c>
      <c r="K643" s="67">
        <v>3.1960000000000002</v>
      </c>
      <c r="L643" s="67">
        <v>68</v>
      </c>
      <c r="M643">
        <f t="shared" si="26"/>
        <v>4.7E-2</v>
      </c>
      <c r="N643" s="55">
        <f>'C-MDP in China'!F644</f>
        <v>1476267.2911764705</v>
      </c>
      <c r="O643" s="55">
        <f>'C-MDP in China'!G644</f>
        <v>113235606.30239999</v>
      </c>
      <c r="P643" s="55">
        <f>'C-MDP in China'!H644</f>
        <v>14380922.000404799</v>
      </c>
      <c r="Q643" s="55">
        <f>'C-MDP in China'!I644</f>
        <v>12411431.276502343</v>
      </c>
      <c r="R643" s="55">
        <f>'C-MDP in China'!J644</f>
        <v>6794136.3781439997</v>
      </c>
      <c r="S643" s="55">
        <f>'C-MDP in China'!K644</f>
        <v>6794136.3781439997</v>
      </c>
      <c r="T643" s="55">
        <f>'C-MDP in China'!L644</f>
        <v>4852954.5558171431</v>
      </c>
      <c r="U643" s="55">
        <f>'C-MDP in China'!M644</f>
        <v>3397068.1890719999</v>
      </c>
      <c r="V643" s="55">
        <f>'C-MDP in China'!N644</f>
        <v>6024480.2176125236</v>
      </c>
      <c r="W643" s="55">
        <f>'C-MDP in China'!P644</f>
        <v>9421548.4066845234</v>
      </c>
      <c r="X643" s="55">
        <f>'C-MDP in China'!Q644</f>
        <v>-1150108.4868793236</v>
      </c>
      <c r="Y643" s="55">
        <f>'C-MDP in China'!S644</f>
        <v>-0.13904574028585942</v>
      </c>
      <c r="Z643" s="55">
        <f>'C-MDP in China'!T644</f>
        <v>80510516.081006393</v>
      </c>
      <c r="AA643" s="55">
        <f>'C-MDP in China'!U644</f>
        <v>10898851.948345724</v>
      </c>
      <c r="AB643" s="55">
        <f>'C-MDP in China'!V644</f>
        <v>7.3870639277035623</v>
      </c>
    </row>
    <row r="644" spans="1:28" s="55" customFormat="1">
      <c r="A644" s="54">
        <v>43922</v>
      </c>
      <c r="B644" s="55">
        <v>100.4956201</v>
      </c>
      <c r="C644" s="153">
        <f t="shared" si="24"/>
        <v>75.954589671579996</v>
      </c>
      <c r="D644" s="126">
        <v>0.75579999999999992</v>
      </c>
      <c r="E644" s="144">
        <f t="shared" si="25"/>
        <v>65.402549561079994</v>
      </c>
      <c r="F644" s="123">
        <v>0.65079999999999993</v>
      </c>
      <c r="G644" s="55">
        <f>VLOOKUP(A644,[1]Sheet1!$A$1:$F$2193,6)</f>
        <v>0.119411955819466</v>
      </c>
      <c r="H644">
        <f>'C-MDP in China'!C645</f>
        <v>9069886.1061483789</v>
      </c>
      <c r="I644" s="55">
        <f>'C-MDP in China'!D645</f>
        <v>100.4956201</v>
      </c>
      <c r="J644" s="55">
        <f>'C-MDP in China'!E645</f>
        <v>100495620.09999999</v>
      </c>
      <c r="K644" s="67">
        <v>3.1960000000000002</v>
      </c>
      <c r="L644" s="67">
        <v>68</v>
      </c>
      <c r="M644">
        <f t="shared" si="26"/>
        <v>4.7E-2</v>
      </c>
      <c r="N644" s="55">
        <f>'C-MDP in China'!F645</f>
        <v>1477876.7661764706</v>
      </c>
      <c r="O644" s="55">
        <f>'C-MDP in China'!G645</f>
        <v>113359059.4728</v>
      </c>
      <c r="P644" s="55">
        <f>'C-MDP in China'!H645</f>
        <v>14396600.553045601</v>
      </c>
      <c r="Q644" s="55">
        <f>'C-MDP in China'!I645</f>
        <v>12424962.625786543</v>
      </c>
      <c r="R644" s="55">
        <f>'C-MDP in China'!J645</f>
        <v>6801543.568368</v>
      </c>
      <c r="S644" s="55">
        <f>'C-MDP in China'!K645</f>
        <v>6801543.568368</v>
      </c>
      <c r="T644" s="55">
        <f>'C-MDP in China'!L645</f>
        <v>4858245.405977143</v>
      </c>
      <c r="U644" s="55">
        <f>'C-MDP in China'!M645</f>
        <v>3400771.784184</v>
      </c>
      <c r="V644" s="55">
        <f>'C-MDP in China'!N645</f>
        <v>6031048.3034572732</v>
      </c>
      <c r="W644" s="55">
        <f>'C-MDP in China'!P645</f>
        <v>9431820.0876412727</v>
      </c>
      <c r="X644" s="55">
        <f>'C-MDP in China'!Q645</f>
        <v>-361933.98149289377</v>
      </c>
      <c r="Y644" s="55">
        <f>'C-MDP in China'!S645</f>
        <v>-3.9905019451957902E-2</v>
      </c>
      <c r="Z644" s="55">
        <f>'C-MDP in China'!T645</f>
        <v>80598291.285160795</v>
      </c>
      <c r="AA644" s="55">
        <f>'C-MDP in China'!U645</f>
        <v>11700162.625421653</v>
      </c>
      <c r="AB644" s="55">
        <f>'C-MDP in China'!V645</f>
        <v>6.8886470953865206</v>
      </c>
    </row>
    <row r="645" spans="1:28" s="55" customFormat="1">
      <c r="A645" s="54">
        <v>43925</v>
      </c>
      <c r="B645" s="55">
        <v>104.0356963</v>
      </c>
      <c r="C645" s="153">
        <f t="shared" si="24"/>
        <v>78.630179263539986</v>
      </c>
      <c r="D645" s="126">
        <v>0.75579999999999992</v>
      </c>
      <c r="E645" s="144">
        <f t="shared" si="25"/>
        <v>67.706431152039997</v>
      </c>
      <c r="F645" s="123">
        <v>0.65079999999999993</v>
      </c>
      <c r="G645" s="55">
        <f>VLOOKUP(A645,[1]Sheet1!$A$1:$F$2193,6)</f>
        <v>0.124124791342962</v>
      </c>
      <c r="H645">
        <f>'C-MDP in China'!C646</f>
        <v>9759954.5943465997</v>
      </c>
      <c r="I645" s="55">
        <f>'C-MDP in China'!D646</f>
        <v>104.0356963</v>
      </c>
      <c r="J645" s="55">
        <f>'C-MDP in China'!E646</f>
        <v>104035696.3</v>
      </c>
      <c r="K645" s="67">
        <v>3.1960000000000002</v>
      </c>
      <c r="L645" s="67">
        <v>68</v>
      </c>
      <c r="M645">
        <f t="shared" si="26"/>
        <v>4.7E-2</v>
      </c>
      <c r="N645" s="55">
        <f>'C-MDP in China'!F646</f>
        <v>1529936.7102941177</v>
      </c>
      <c r="O645" s="55">
        <f>'C-MDP in China'!G646</f>
        <v>117352265.42640001</v>
      </c>
      <c r="P645" s="55">
        <f>'C-MDP in China'!H646</f>
        <v>14903737.709152801</v>
      </c>
      <c r="Q645" s="55">
        <f>'C-MDP in China'!I646</f>
        <v>12862646.521200772</v>
      </c>
      <c r="R645" s="55">
        <f>'C-MDP in China'!J646</f>
        <v>7041135.9255840005</v>
      </c>
      <c r="S645" s="55">
        <f>'C-MDP in China'!K646</f>
        <v>7041135.9255840005</v>
      </c>
      <c r="T645" s="55">
        <f>'C-MDP in China'!L646</f>
        <v>5029382.8039885713</v>
      </c>
      <c r="U645" s="55">
        <f>'C-MDP in China'!M646</f>
        <v>3520567.9627920003</v>
      </c>
      <c r="V645" s="55">
        <f>'C-MDP in China'!N646</f>
        <v>6243499.0604044357</v>
      </c>
      <c r="W645" s="55">
        <f>'C-MDP in China'!P646</f>
        <v>9764067.0231964365</v>
      </c>
      <c r="X645" s="55">
        <f>'C-MDP in China'!Q646</f>
        <v>-4112.4288498368114</v>
      </c>
      <c r="Y645" s="55">
        <f>'C-MDP in China'!S646</f>
        <v>-4.213573751889085E-4</v>
      </c>
      <c r="Z645" s="55">
        <f>'C-MDP in China'!T646</f>
        <v>83437460.718170404</v>
      </c>
      <c r="AA645" s="55">
        <f>'C-MDP in China'!U646</f>
        <v>12482885.691959035</v>
      </c>
      <c r="AB645" s="55">
        <f>'C-MDP in China'!V646</f>
        <v>6.6841484234624859</v>
      </c>
    </row>
    <row r="646" spans="1:28" s="55" customFormat="1">
      <c r="A646" s="54">
        <v>43928</v>
      </c>
      <c r="B646" s="55">
        <v>106.30808089999999</v>
      </c>
      <c r="C646" s="153">
        <f t="shared" si="24"/>
        <v>80.347647544219981</v>
      </c>
      <c r="D646" s="126">
        <v>0.75579999999999992</v>
      </c>
      <c r="E646" s="144">
        <f t="shared" si="25"/>
        <v>69.185299049719987</v>
      </c>
      <c r="F646" s="123">
        <v>0.65079999999999993</v>
      </c>
      <c r="G646" s="55">
        <f>VLOOKUP(A646,[1]Sheet1!$A$1:$F$2193,6)</f>
        <v>0.12970753587411299</v>
      </c>
      <c r="H646">
        <f>'C-MDP in China'!C647</f>
        <v>10421695.3762425</v>
      </c>
      <c r="I646" s="55">
        <f>'C-MDP in China'!D647</f>
        <v>106.30808089999999</v>
      </c>
      <c r="J646" s="55">
        <f>'C-MDP in China'!E647</f>
        <v>106308080.89999999</v>
      </c>
      <c r="K646" s="67">
        <v>3.1960000000000002</v>
      </c>
      <c r="L646" s="67">
        <v>68</v>
      </c>
      <c r="M646">
        <f t="shared" si="26"/>
        <v>4.7E-2</v>
      </c>
      <c r="N646" s="55">
        <f>'C-MDP in China'!F647</f>
        <v>1563354.1308823528</v>
      </c>
      <c r="O646" s="55">
        <f>'C-MDP in China'!G647</f>
        <v>119915515.2552</v>
      </c>
      <c r="P646" s="55">
        <f>'C-MDP in China'!H647</f>
        <v>15229270.437410399</v>
      </c>
      <c r="Q646" s="55">
        <f>'C-MDP in China'!I647</f>
        <v>13143597.0113646</v>
      </c>
      <c r="R646" s="55">
        <f>'C-MDP in China'!J647</f>
        <v>7194930.9153119996</v>
      </c>
      <c r="S646" s="55">
        <f>'C-MDP in China'!K647</f>
        <v>7194930.9153119996</v>
      </c>
      <c r="T646" s="55">
        <f>'C-MDP in China'!L647</f>
        <v>5139236.3680800004</v>
      </c>
      <c r="U646" s="55">
        <f>'C-MDP in China'!M647</f>
        <v>3597465.4576559998</v>
      </c>
      <c r="V646" s="55">
        <f>'C-MDP in China'!N647</f>
        <v>6379871.7826484023</v>
      </c>
      <c r="W646" s="55">
        <f>'C-MDP in China'!P647</f>
        <v>9977337.240304403</v>
      </c>
      <c r="X646" s="55">
        <f>'C-MDP in China'!Q647</f>
        <v>444358.13593809679</v>
      </c>
      <c r="Y646" s="55">
        <f>'C-MDP in China'!S647</f>
        <v>4.2637797392453464E-2</v>
      </c>
      <c r="Z646" s="55">
        <f>'C-MDP in China'!T647</f>
        <v>85259931.3464472</v>
      </c>
      <c r="AA646" s="55">
        <f>'C-MDP in China'!U647</f>
        <v>13204101.701234901</v>
      </c>
      <c r="AB646" s="55">
        <f>'C-MDP in China'!V647</f>
        <v>6.4570792679121327</v>
      </c>
    </row>
    <row r="647" spans="1:28" s="55" customFormat="1">
      <c r="A647" s="54">
        <v>43931</v>
      </c>
      <c r="B647" s="55">
        <v>104.9268177</v>
      </c>
      <c r="C647" s="153">
        <f t="shared" si="24"/>
        <v>79.303688817659989</v>
      </c>
      <c r="D647" s="126">
        <v>0.75579999999999992</v>
      </c>
      <c r="E647" s="144">
        <f t="shared" si="25"/>
        <v>68.286372959159991</v>
      </c>
      <c r="F647" s="123">
        <v>0.65079999999999993</v>
      </c>
      <c r="G647" s="55">
        <f>VLOOKUP(A647,[1]Sheet1!$A$1:$F$2193,6)</f>
        <v>0.11731913413145301</v>
      </c>
      <c r="H647">
        <f>'C-MDP in China'!C648</f>
        <v>9303840.1055180635</v>
      </c>
      <c r="I647" s="55">
        <f>'C-MDP in China'!D648</f>
        <v>104.9268177</v>
      </c>
      <c r="J647" s="55">
        <f>'C-MDP in China'!E648</f>
        <v>104926817.7</v>
      </c>
      <c r="K647" s="67">
        <v>3.1960000000000002</v>
      </c>
      <c r="L647" s="67">
        <v>68</v>
      </c>
      <c r="M647">
        <f t="shared" si="26"/>
        <v>4.7E-2</v>
      </c>
      <c r="N647" s="55">
        <f>'C-MDP in China'!F648</f>
        <v>1543041.4367647059</v>
      </c>
      <c r="O647" s="55">
        <f>'C-MDP in China'!G648</f>
        <v>118357450.3656</v>
      </c>
      <c r="P647" s="55">
        <f>'C-MDP in China'!H648</f>
        <v>15031396.196431201</v>
      </c>
      <c r="Q647" s="55">
        <f>'C-MDP in China'!I648</f>
        <v>12972821.970429515</v>
      </c>
      <c r="R647" s="55">
        <f>'C-MDP in China'!J648</f>
        <v>7101447.0219360003</v>
      </c>
      <c r="S647" s="55">
        <f>'C-MDP in China'!K648</f>
        <v>7101447.0219360003</v>
      </c>
      <c r="T647" s="55">
        <f>'C-MDP in China'!L648</f>
        <v>5072462.1585257147</v>
      </c>
      <c r="U647" s="55">
        <f>'C-MDP in China'!M648</f>
        <v>3550723.5109680002</v>
      </c>
      <c r="V647" s="55">
        <f>'C-MDP in China'!N648</f>
        <v>6296977.9702544035</v>
      </c>
      <c r="W647" s="55">
        <f>'C-MDP in China'!P648</f>
        <v>9847701.4812224042</v>
      </c>
      <c r="X647" s="55">
        <f>'C-MDP in China'!Q648</f>
        <v>-543861.37570434064</v>
      </c>
      <c r="Y647" s="55">
        <f>'C-MDP in China'!S648</f>
        <v>-5.8455580656612854E-2</v>
      </c>
      <c r="Z647" s="55">
        <f>'C-MDP in China'!T648</f>
        <v>84152147.209941596</v>
      </c>
      <c r="AA647" s="55">
        <f>'C-MDP in China'!U648</f>
        <v>12050094.564804466</v>
      </c>
      <c r="AB647" s="55">
        <f>'C-MDP in China'!V648</f>
        <v>6.9835258766956496</v>
      </c>
    </row>
    <row r="648" spans="1:28" s="55" customFormat="1">
      <c r="A648" s="54">
        <v>43934</v>
      </c>
      <c r="B648" s="55">
        <v>110.9993266</v>
      </c>
      <c r="C648" s="153">
        <f t="shared" si="24"/>
        <v>83.893291044279991</v>
      </c>
      <c r="D648" s="126">
        <v>0.75579999999999992</v>
      </c>
      <c r="E648" s="144">
        <f t="shared" si="25"/>
        <v>72.238361751279996</v>
      </c>
      <c r="F648" s="123">
        <v>0.65079999999999993</v>
      </c>
      <c r="G648" s="55">
        <f>VLOOKUP(A648,[1]Sheet1!$A$1:$F$2193,6)</f>
        <v>0.116969679643428</v>
      </c>
      <c r="H648">
        <f>'C-MDP in China'!C649</f>
        <v>9812971.3776822966</v>
      </c>
      <c r="I648" s="55">
        <f>'C-MDP in China'!D649</f>
        <v>110.9993266</v>
      </c>
      <c r="J648" s="55">
        <f>'C-MDP in China'!E649</f>
        <v>110999326.60000001</v>
      </c>
      <c r="K648" s="67">
        <v>3.1960000000000002</v>
      </c>
      <c r="L648" s="67">
        <v>68</v>
      </c>
      <c r="M648">
        <f t="shared" si="26"/>
        <v>4.7E-2</v>
      </c>
      <c r="N648" s="55">
        <f>'C-MDP in China'!F649</f>
        <v>1632343.0382352942</v>
      </c>
      <c r="O648" s="55">
        <f>'C-MDP in China'!G649</f>
        <v>125207240.4048</v>
      </c>
      <c r="P648" s="55">
        <f>'C-MDP in China'!H649</f>
        <v>15901319.531409601</v>
      </c>
      <c r="Q648" s="55">
        <f>'C-MDP in China'!I649</f>
        <v>13723607.885797543</v>
      </c>
      <c r="R648" s="55">
        <f>'C-MDP in China'!J649</f>
        <v>7512434.424288</v>
      </c>
      <c r="S648" s="55">
        <f>'C-MDP in China'!K649</f>
        <v>7512434.424288</v>
      </c>
      <c r="T648" s="55">
        <f>'C-MDP in China'!L649</f>
        <v>5366024.5887771426</v>
      </c>
      <c r="U648" s="55">
        <f>'C-MDP in China'!M649</f>
        <v>3756217.212144</v>
      </c>
      <c r="V648" s="55">
        <f>'C-MDP in China'!N649</f>
        <v>6661407.728114807</v>
      </c>
      <c r="W648" s="55">
        <f>'C-MDP in China'!P649</f>
        <v>10417624.940258807</v>
      </c>
      <c r="X648" s="55">
        <f>'C-MDP in China'!Q649</f>
        <v>-604653.56257651001</v>
      </c>
      <c r="Y648" s="55">
        <f>'C-MDP in China'!S649</f>
        <v>-6.1617785205373928E-2</v>
      </c>
      <c r="Z648" s="55">
        <f>'C-MDP in China'!T649</f>
        <v>89022347.9278128</v>
      </c>
      <c r="AA648" s="55">
        <f>'C-MDP in China'!U649</f>
        <v>12718161.893653104</v>
      </c>
      <c r="AB648" s="55">
        <f>'C-MDP in China'!V649</f>
        <v>6.9996237406160624</v>
      </c>
    </row>
    <row r="649" spans="1:28" s="55" customFormat="1">
      <c r="A649" s="54">
        <v>43937</v>
      </c>
      <c r="B649" s="55">
        <v>115.8786487</v>
      </c>
      <c r="C649" s="153">
        <f t="shared" si="24"/>
        <v>87.581082687459997</v>
      </c>
      <c r="D649" s="126">
        <v>0.75579999999999992</v>
      </c>
      <c r="E649" s="144">
        <f t="shared" si="25"/>
        <v>75.413824573959985</v>
      </c>
      <c r="F649" s="123">
        <v>0.65079999999999993</v>
      </c>
      <c r="G649" s="55">
        <f>VLOOKUP(A649,[1]Sheet1!$A$1:$F$2193,6)</f>
        <v>0.121613579480376</v>
      </c>
      <c r="H649">
        <f>'C-MDP in China'!C650</f>
        <v>10651048.960388798</v>
      </c>
      <c r="I649" s="55">
        <f>'C-MDP in China'!D650</f>
        <v>115.8786487</v>
      </c>
      <c r="J649" s="55">
        <f>'C-MDP in China'!E650</f>
        <v>115878648.7</v>
      </c>
      <c r="K649" s="67">
        <v>3.1960000000000002</v>
      </c>
      <c r="L649" s="67">
        <v>68</v>
      </c>
      <c r="M649">
        <f t="shared" si="26"/>
        <v>4.7E-2</v>
      </c>
      <c r="N649" s="55">
        <f>'C-MDP in China'!F650</f>
        <v>1704097.7750000001</v>
      </c>
      <c r="O649" s="55">
        <f>'C-MDP in China'!G650</f>
        <v>130711115.73360002</v>
      </c>
      <c r="P649" s="55">
        <f>'C-MDP in China'!H650</f>
        <v>16600311.698167203</v>
      </c>
      <c r="Q649" s="55">
        <f>'C-MDP in China'!I650</f>
        <v>14326871.935229231</v>
      </c>
      <c r="R649" s="55">
        <f>'C-MDP in China'!J650</f>
        <v>7842666.9440160012</v>
      </c>
      <c r="S649" s="55">
        <f>'C-MDP in China'!K650</f>
        <v>7842666.9440160012</v>
      </c>
      <c r="T649" s="55">
        <f>'C-MDP in China'!L650</f>
        <v>5601904.9600114292</v>
      </c>
      <c r="U649" s="55">
        <f>'C-MDP in China'!M650</f>
        <v>3921333.4720080006</v>
      </c>
      <c r="V649" s="55">
        <f>'C-MDP in China'!N650</f>
        <v>6954230.7112850631</v>
      </c>
      <c r="W649" s="55">
        <f>'C-MDP in China'!P650</f>
        <v>10875564.183293063</v>
      </c>
      <c r="X649" s="55">
        <f>'C-MDP in China'!Q650</f>
        <v>-224515.22290426493</v>
      </c>
      <c r="Y649" s="55">
        <f>'C-MDP in China'!S650</f>
        <v>-2.1079165417343962E-2</v>
      </c>
      <c r="Z649" s="55">
        <f>'C-MDP in China'!T650</f>
        <v>92935603.286589608</v>
      </c>
      <c r="AA649" s="55">
        <f>'C-MDP in China'!U650</f>
        <v>13683946.199665861</v>
      </c>
      <c r="AB649" s="55">
        <f>'C-MDP in China'!V650</f>
        <v>6.7915791198345206</v>
      </c>
    </row>
    <row r="650" spans="1:28" s="55" customFormat="1">
      <c r="A650" s="54">
        <v>43940</v>
      </c>
      <c r="B650" s="55">
        <v>115.0540688</v>
      </c>
      <c r="C650" s="153">
        <f t="shared" si="24"/>
        <v>86.957865199039986</v>
      </c>
      <c r="D650" s="126">
        <v>0.75579999999999992</v>
      </c>
      <c r="E650" s="144">
        <f t="shared" si="25"/>
        <v>74.877187975039988</v>
      </c>
      <c r="F650" s="123">
        <v>0.65079999999999993</v>
      </c>
      <c r="G650" s="55">
        <f>VLOOKUP(A650,[1]Sheet1!$A$1:$F$2193,6)</f>
        <v>0.122854527398241</v>
      </c>
      <c r="H650">
        <f>'C-MDP in China'!C651</f>
        <v>10683167.432588005</v>
      </c>
      <c r="I650">
        <f>'C-MDP in China'!D651</f>
        <v>115.0540688</v>
      </c>
      <c r="J650">
        <f>'C-MDP in China'!E651</f>
        <v>115054068.8</v>
      </c>
      <c r="K650" s="67">
        <v>3.1960000000000002</v>
      </c>
      <c r="L650" s="67">
        <v>68</v>
      </c>
      <c r="M650">
        <f t="shared" si="26"/>
        <v>4.7E-2</v>
      </c>
      <c r="N650">
        <f>'C-MDP in China'!F651</f>
        <v>1691971.5999999999</v>
      </c>
      <c r="O650">
        <f>'C-MDP in China'!G651</f>
        <v>129780989.6064</v>
      </c>
      <c r="P650">
        <f>'C-MDP in China'!H651</f>
        <v>16482185.6800128</v>
      </c>
      <c r="Q650">
        <f>'C-MDP in China'!I651</f>
        <v>14224923.467930058</v>
      </c>
      <c r="R650">
        <f>'C-MDP in China'!J651</f>
        <v>7786859.3763839994</v>
      </c>
      <c r="S650">
        <f>'C-MDP in China'!K651</f>
        <v>7786859.3763839994</v>
      </c>
      <c r="T650">
        <f>'C-MDP in China'!L651</f>
        <v>5562042.4117028574</v>
      </c>
      <c r="U650">
        <f>'C-MDP in China'!M651</f>
        <v>3893429.6881919997</v>
      </c>
      <c r="V650">
        <f>'C-MDP in China'!N651</f>
        <v>6904745.1595564242</v>
      </c>
      <c r="W650">
        <f>'C-MDP in China'!P651</f>
        <v>10798174.847748425</v>
      </c>
      <c r="X650">
        <f>'C-MDP in China'!Q651</f>
        <v>-115007.41516041942</v>
      </c>
      <c r="Y650">
        <f>'C-MDP in China'!S651</f>
        <v>-1.0765291837475094E-2</v>
      </c>
      <c r="Z650">
        <f>'C-MDP in China'!T651</f>
        <v>92274283.610150397</v>
      </c>
      <c r="AA650">
        <f>'C-MDP in China'!U651</f>
        <v>13694482.903952429</v>
      </c>
      <c r="AB650" s="55">
        <f>'C-MDP in China'!V651</f>
        <v>6.738062638605995</v>
      </c>
    </row>
    <row r="651" spans="1:28" s="55" customFormat="1">
      <c r="A651" s="54">
        <v>43943</v>
      </c>
      <c r="B651" s="55">
        <v>113.8000735</v>
      </c>
      <c r="C651" s="153">
        <f t="shared" si="24"/>
        <v>86.010095551299983</v>
      </c>
      <c r="D651" s="126">
        <v>0.75579999999999992</v>
      </c>
      <c r="E651" s="144">
        <f t="shared" si="25"/>
        <v>74.061087833799988</v>
      </c>
      <c r="F651" s="123">
        <v>0.65079999999999993</v>
      </c>
      <c r="G651" s="55">
        <f>VLOOKUP(A651,[1]Sheet1!$A$1:$F$2193,6)</f>
        <v>0.112144366284644</v>
      </c>
      <c r="H651">
        <f>'C-MDP in China'!C652</f>
        <v>9645547.6596822143</v>
      </c>
      <c r="I651">
        <f>'C-MDP in China'!D652</f>
        <v>113.8000735</v>
      </c>
      <c r="J651">
        <f>'C-MDP in China'!E652</f>
        <v>113800073.5</v>
      </c>
      <c r="K651" s="67">
        <v>3.1960000000000002</v>
      </c>
      <c r="L651" s="67">
        <v>68</v>
      </c>
      <c r="M651">
        <f t="shared" si="26"/>
        <v>4.7E-2</v>
      </c>
      <c r="N651">
        <f>'C-MDP in China'!F652</f>
        <v>1673530.4926470588</v>
      </c>
      <c r="O651">
        <f>'C-MDP in China'!G652</f>
        <v>128366482.90799999</v>
      </c>
      <c r="P651">
        <f>'C-MDP in China'!H652</f>
        <v>16302543.329316</v>
      </c>
      <c r="Q651">
        <f>'C-MDP in China'!I652</f>
        <v>14069883.430166142</v>
      </c>
      <c r="R651">
        <f>'C-MDP in China'!J652</f>
        <v>7701988.9744799994</v>
      </c>
      <c r="S651">
        <f>'C-MDP in China'!K652</f>
        <v>7701988.9744799994</v>
      </c>
      <c r="T651">
        <f>'C-MDP in China'!L652</f>
        <v>5501420.6960571427</v>
      </c>
      <c r="U651">
        <f>'C-MDP in China'!M652</f>
        <v>3850994.4872399997</v>
      </c>
      <c r="V651">
        <f>'C-MDP in China'!N652</f>
        <v>6829489.0815394651</v>
      </c>
      <c r="W651">
        <f>'C-MDP in China'!P652</f>
        <v>10680483.568779465</v>
      </c>
      <c r="X651">
        <f>'C-MDP in China'!Q652</f>
        <v>-1034935.9090972506</v>
      </c>
      <c r="Y651">
        <f>'C-MDP in China'!S652</f>
        <v>-0.10729674929949472</v>
      </c>
      <c r="Z651">
        <f>'C-MDP in China'!T652</f>
        <v>91268569.347587988</v>
      </c>
      <c r="AA651">
        <f>'C-MDP in China'!U652</f>
        <v>12624042.25398168</v>
      </c>
      <c r="AB651" s="55">
        <f>'C-MDP in China'!V652</f>
        <v>7.2297420676646951</v>
      </c>
    </row>
    <row r="652" spans="1:28" s="55" customFormat="1">
      <c r="A652" s="54">
        <v>43946</v>
      </c>
      <c r="B652" s="55">
        <v>109.9627507</v>
      </c>
      <c r="C652" s="153">
        <f t="shared" si="24"/>
        <v>83.109846979059995</v>
      </c>
      <c r="D652" s="126">
        <v>0.75579999999999992</v>
      </c>
      <c r="E652" s="144">
        <f t="shared" si="25"/>
        <v>71.563758155559995</v>
      </c>
      <c r="F652" s="123">
        <v>0.65079999999999993</v>
      </c>
      <c r="G652" s="55">
        <f>VLOOKUP(A652,[1]Sheet1!$A$1:$F$2193,6)</f>
        <v>0.11927793673543099</v>
      </c>
      <c r="H652">
        <f>'C-MDP in China'!C653</f>
        <v>9913171.0700596683</v>
      </c>
      <c r="I652">
        <f>'C-MDP in China'!D653</f>
        <v>109.9627507</v>
      </c>
      <c r="J652">
        <f>'C-MDP in China'!E653</f>
        <v>109962750.7</v>
      </c>
      <c r="K652" s="67">
        <v>3.1960000000000002</v>
      </c>
      <c r="L652" s="67">
        <v>68</v>
      </c>
      <c r="M652">
        <f t="shared" si="26"/>
        <v>4.7E-2</v>
      </c>
      <c r="N652">
        <f>'C-MDP in China'!F653</f>
        <v>1617099.2750000001</v>
      </c>
      <c r="O652">
        <f>'C-MDP in China'!G653</f>
        <v>124037982.78960001</v>
      </c>
      <c r="P652">
        <f>'C-MDP in China'!H653</f>
        <v>15752823.814279202</v>
      </c>
      <c r="Q652">
        <f>'C-MDP in China'!I653</f>
        <v>13595448.899331516</v>
      </c>
      <c r="R652">
        <f>'C-MDP in China'!J653</f>
        <v>7442278.9673760002</v>
      </c>
      <c r="S652">
        <f>'C-MDP in China'!K653</f>
        <v>7442278.9673760002</v>
      </c>
      <c r="T652">
        <f>'C-MDP in China'!L653</f>
        <v>5315913.548125715</v>
      </c>
      <c r="U652">
        <f>'C-MDP in China'!M653</f>
        <v>3721139.4836880001</v>
      </c>
      <c r="V652">
        <f>'C-MDP in China'!N653</f>
        <v>6599199.6506197015</v>
      </c>
      <c r="W652">
        <f>'C-MDP in China'!P653</f>
        <v>10320339.134307701</v>
      </c>
      <c r="X652">
        <f>'C-MDP in China'!Q653</f>
        <v>-407168.06424803287</v>
      </c>
      <c r="Y652">
        <f>'C-MDP in China'!S653</f>
        <v>-4.1073442732950043E-2</v>
      </c>
      <c r="Z652">
        <f>'C-MDP in China'!T653</f>
        <v>88191005.763405606</v>
      </c>
      <c r="AA652">
        <f>'C-MDP in China'!U653</f>
        <v>12791231.23699137</v>
      </c>
      <c r="AB652" s="55">
        <f>'C-MDP in China'!V653</f>
        <v>6.8946455684706267</v>
      </c>
    </row>
    <row r="653" spans="1:28" s="55" customFormat="1">
      <c r="A653" s="54">
        <v>43949</v>
      </c>
      <c r="B653" s="55">
        <v>111.5549669</v>
      </c>
      <c r="C653" s="153">
        <f t="shared" si="24"/>
        <v>84.313243983019987</v>
      </c>
      <c r="D653" s="126">
        <v>0.75579999999999992</v>
      </c>
      <c r="E653" s="144">
        <f t="shared" si="25"/>
        <v>72.599972458519986</v>
      </c>
      <c r="F653" s="123">
        <v>0.65079999999999993</v>
      </c>
      <c r="G653" s="55">
        <f>VLOOKUP(A653,[1]Sheet1!$A$1:$F$2193,6)</f>
        <v>0.123014186211478</v>
      </c>
      <c r="H653">
        <f>'C-MDP in China'!C654</f>
        <v>10371725.095420998</v>
      </c>
      <c r="I653">
        <f>'C-MDP in China'!D654</f>
        <v>111.5549669</v>
      </c>
      <c r="J653">
        <f>'C-MDP in China'!E654</f>
        <v>111554966.89999999</v>
      </c>
      <c r="K653" s="67">
        <v>3.1960000000000002</v>
      </c>
      <c r="L653" s="67">
        <v>68</v>
      </c>
      <c r="M653">
        <f t="shared" si="26"/>
        <v>4.7E-2</v>
      </c>
      <c r="N653">
        <f>'C-MDP in China'!F654</f>
        <v>1640514.219117647</v>
      </c>
      <c r="O653">
        <f>'C-MDP in China'!G654</f>
        <v>125834002.66320002</v>
      </c>
      <c r="P653">
        <f>'C-MDP in China'!H654</f>
        <v>15980918.338226402</v>
      </c>
      <c r="Q653">
        <f>'C-MDP in China'!I654</f>
        <v>13792305.50619146</v>
      </c>
      <c r="R653">
        <f>'C-MDP in China'!J654</f>
        <v>7550040.1597920014</v>
      </c>
      <c r="S653">
        <f>'C-MDP in China'!K654</f>
        <v>7550040.1597920014</v>
      </c>
      <c r="T653">
        <f>'C-MDP in China'!L654</f>
        <v>5392885.8284228584</v>
      </c>
      <c r="U653">
        <f>'C-MDP in China'!M654</f>
        <v>3775020.0798960007</v>
      </c>
      <c r="V653">
        <f>'C-MDP in China'!N654</f>
        <v>6694753.3951728642</v>
      </c>
      <c r="W653">
        <f>'C-MDP in China'!P654</f>
        <v>10469773.475068865</v>
      </c>
      <c r="X653">
        <f>'C-MDP in China'!Q654</f>
        <v>-98048.379647867754</v>
      </c>
      <c r="Y653">
        <f>'C-MDP in China'!S654</f>
        <v>-9.4534302390211853E-3</v>
      </c>
      <c r="Z653">
        <f>'C-MDP in China'!T654</f>
        <v>89467975.893535212</v>
      </c>
      <c r="AA653">
        <f>'C-MDP in China'!U654</f>
        <v>13291458.410697861</v>
      </c>
      <c r="AB653">
        <f>'C-MDP in China'!V654</f>
        <v>6.7312384487111938</v>
      </c>
    </row>
    <row r="654" spans="1:28">
      <c r="A654" s="15">
        <v>43952</v>
      </c>
      <c r="B654">
        <v>113.2165145</v>
      </c>
      <c r="C654" s="153">
        <f t="shared" si="24"/>
        <v>90.573211600000008</v>
      </c>
      <c r="D654" s="123">
        <f>年份汇总!$D$8</f>
        <v>0.8</v>
      </c>
      <c r="E654" s="144">
        <f t="shared" si="25"/>
        <v>73.681307636599996</v>
      </c>
      <c r="F654" s="123">
        <f>VLOOKUP(D654,年份汇总!$D$4:$I$9,6,0)</f>
        <v>0.65079999999999993</v>
      </c>
      <c r="G654">
        <f>VLOOKUP(A654,[1]Sheet1!$A$1:$F$2193,6)</f>
        <v>0.13968029802536699</v>
      </c>
      <c r="H654">
        <f>'C-MDP in China'!C655</f>
        <v>12651293.189402627</v>
      </c>
      <c r="I654">
        <f>'C-MDP in China'!D655</f>
        <v>113.2165145</v>
      </c>
      <c r="J654">
        <f>'C-MDP in China'!E655</f>
        <v>113216514.5</v>
      </c>
      <c r="K654" s="67">
        <v>3.1960000000000002</v>
      </c>
      <c r="L654" s="67">
        <v>68</v>
      </c>
      <c r="M654">
        <f t="shared" si="26"/>
        <v>4.7E-2</v>
      </c>
      <c r="N654">
        <f>'C-MDP in China'!F655</f>
        <v>1664948.7426470588</v>
      </c>
      <c r="O654">
        <f>'C-MDP in China'!G655</f>
        <v>127708228.35600001</v>
      </c>
      <c r="P654">
        <f>'C-MDP in China'!H655</f>
        <v>16218945.001212001</v>
      </c>
      <c r="Q654">
        <f>'C-MDP in China'!I655</f>
        <v>13997734.029448716</v>
      </c>
      <c r="R654">
        <f>'C-MDP in China'!J655</f>
        <v>7662493.7013600003</v>
      </c>
      <c r="S654">
        <f>'C-MDP in China'!K655</f>
        <v>7662493.7013600003</v>
      </c>
      <c r="T654">
        <f>'C-MDP in China'!L655</f>
        <v>5473209.7866857145</v>
      </c>
      <c r="U654">
        <f>'C-MDP in China'!M655</f>
        <v>3831246.8506800001</v>
      </c>
      <c r="V654">
        <f>'C-MDP in China'!N655</f>
        <v>6794467.9282452706</v>
      </c>
      <c r="W654">
        <f>'C-MDP in China'!P655</f>
        <v>10625714.77892527</v>
      </c>
      <c r="X654">
        <f>'C-MDP in China'!Q655</f>
        <v>2025578.410477357</v>
      </c>
      <c r="Y654">
        <f>'C-MDP in China'!S655</f>
        <v>0.16010840790363515</v>
      </c>
      <c r="Z654">
        <f>'C-MDP in China'!T655</f>
        <v>90800550.361116007</v>
      </c>
      <c r="AA654">
        <f>'C-MDP in China'!U655</f>
        <v>15614514.266967898</v>
      </c>
      <c r="AB654">
        <f>'C-MDP in China'!V655</f>
        <v>5.8151376859158681</v>
      </c>
    </row>
    <row r="655" spans="1:28">
      <c r="A655" s="15">
        <v>43955</v>
      </c>
      <c r="B655">
        <v>113.4431742</v>
      </c>
      <c r="C655" s="153">
        <f t="shared" si="24"/>
        <v>90.75453936000001</v>
      </c>
      <c r="D655" s="123">
        <f>年份汇总!$D$8</f>
        <v>0.8</v>
      </c>
      <c r="E655" s="144">
        <f t="shared" si="25"/>
        <v>73.828817769360001</v>
      </c>
      <c r="F655" s="123">
        <f>VLOOKUP(D655,年份汇总!$D$4:$I$9,6,0)</f>
        <v>0.65079999999999993</v>
      </c>
      <c r="G655">
        <f>VLOOKUP(A655,[1]Sheet1!$A$1:$F$2193,6)</f>
        <v>0.14043473301572301</v>
      </c>
      <c r="H655">
        <f>'C-MDP in China'!C656</f>
        <v>12745089.504986526</v>
      </c>
      <c r="I655">
        <f>'C-MDP in China'!D656</f>
        <v>113.4431742</v>
      </c>
      <c r="J655">
        <f>'C-MDP in China'!E656</f>
        <v>113443174.2</v>
      </c>
      <c r="K655" s="67">
        <v>3.1960000000000002</v>
      </c>
      <c r="L655" s="67">
        <v>68</v>
      </c>
      <c r="M655">
        <f t="shared" si="26"/>
        <v>4.7E-2</v>
      </c>
      <c r="N655">
        <f>'C-MDP in China'!F656</f>
        <v>1668281.9735294117</v>
      </c>
      <c r="O655">
        <f>'C-MDP in China'!G656</f>
        <v>127963900.4976</v>
      </c>
      <c r="P655">
        <f>'C-MDP in China'!H656</f>
        <v>16251415.363195201</v>
      </c>
      <c r="Q655">
        <f>'C-MDP in China'!I656</f>
        <v>14025757.522397658</v>
      </c>
      <c r="R655">
        <f>'C-MDP in China'!J656</f>
        <v>7677834.0298560001</v>
      </c>
      <c r="S655">
        <f>'C-MDP in China'!K656</f>
        <v>7677834.0298560001</v>
      </c>
      <c r="T655">
        <f>'C-MDP in China'!L656</f>
        <v>5484167.1641828576</v>
      </c>
      <c r="U655">
        <f>'C-MDP in China'!M656</f>
        <v>3838917.014928</v>
      </c>
      <c r="V655">
        <f>'C-MDP in China'!N656</f>
        <v>6808070.4673189828</v>
      </c>
      <c r="W655">
        <f>'C-MDP in China'!P656</f>
        <v>10646987.482246984</v>
      </c>
      <c r="X655">
        <f>'C-MDP in China'!Q656</f>
        <v>2098102.0227395426</v>
      </c>
      <c r="Y655">
        <f>'C-MDP in China'!S656</f>
        <v>0.16462042278468569</v>
      </c>
      <c r="Z655">
        <f>'C-MDP in China'!T656</f>
        <v>90982333.253793597</v>
      </c>
      <c r="AA655">
        <f>'C-MDP in China'!U656</f>
        <v>15714242.957377508</v>
      </c>
      <c r="AB655">
        <f>'C-MDP in China'!V656</f>
        <v>5.7898005968578525</v>
      </c>
    </row>
    <row r="656" spans="1:28">
      <c r="A656" s="15">
        <v>43958</v>
      </c>
      <c r="B656">
        <v>119.4722931</v>
      </c>
      <c r="C656" s="153">
        <f t="shared" si="24"/>
        <v>95.577834480000007</v>
      </c>
      <c r="D656" s="123">
        <f>年份汇总!$D$8</f>
        <v>0.8</v>
      </c>
      <c r="E656" s="144">
        <f t="shared" si="25"/>
        <v>77.752568349479986</v>
      </c>
      <c r="F656" s="123">
        <f>VLOOKUP(D656,年份汇总!$D$4:$I$9,6,0)</f>
        <v>0.65079999999999993</v>
      </c>
      <c r="G656">
        <f>VLOOKUP(A656,[1]Sheet1!$A$1:$F$2193,6)</f>
        <v>0.155380951541186</v>
      </c>
      <c r="H656">
        <f>'C-MDP in China'!C657</f>
        <v>14850974.867748378</v>
      </c>
      <c r="I656">
        <f>'C-MDP in China'!D657</f>
        <v>119.4722931</v>
      </c>
      <c r="J656">
        <f>'C-MDP in China'!E657</f>
        <v>119472293.10000001</v>
      </c>
      <c r="K656" s="67">
        <v>3.1960000000000002</v>
      </c>
      <c r="L656" s="67">
        <v>68</v>
      </c>
      <c r="M656">
        <f t="shared" si="26"/>
        <v>4.7E-2</v>
      </c>
      <c r="N656">
        <f>'C-MDP in China'!F657</f>
        <v>1756945.486764706</v>
      </c>
      <c r="O656">
        <f>'C-MDP in China'!G657</f>
        <v>134764746.61680001</v>
      </c>
      <c r="P656">
        <f>'C-MDP in China'!H657</f>
        <v>17115122.8203336</v>
      </c>
      <c r="Q656">
        <f>'C-MDP in China'!I657</f>
        <v>14771178.83453426</v>
      </c>
      <c r="R656">
        <f>'C-MDP in China'!J657</f>
        <v>8085884.7970080003</v>
      </c>
      <c r="S656">
        <f>'C-MDP in China'!K657</f>
        <v>8085884.7970080003</v>
      </c>
      <c r="T656">
        <f>'C-MDP in China'!L657</f>
        <v>5775631.9978628578</v>
      </c>
      <c r="U656">
        <f>'C-MDP in China'!M657</f>
        <v>4042942.3985040002</v>
      </c>
      <c r="V656">
        <f>'C-MDP in China'!N657</f>
        <v>7169896.2590998048</v>
      </c>
      <c r="W656">
        <f>'C-MDP in China'!P657</f>
        <v>11212838.657603804</v>
      </c>
      <c r="X656">
        <f>'C-MDP in China'!Q657</f>
        <v>3638136.2101445738</v>
      </c>
      <c r="Y656">
        <f>'C-MDP in China'!S657</f>
        <v>0.24497625526560249</v>
      </c>
      <c r="Z656">
        <f>'C-MDP in China'!T657</f>
        <v>95817734.844544798</v>
      </c>
      <c r="AA656">
        <f>'C-MDP in China'!U657</f>
        <v>17977928.728344183</v>
      </c>
      <c r="AB656">
        <f>'C-MDP in China'!V657</f>
        <v>5.3297427246709237</v>
      </c>
    </row>
    <row r="657" spans="1:28">
      <c r="A657" s="15">
        <v>43961</v>
      </c>
      <c r="B657">
        <v>121.8535076</v>
      </c>
      <c r="C657" s="153">
        <f t="shared" si="24"/>
        <v>97.482806080000003</v>
      </c>
      <c r="D657" s="123">
        <f>年份汇总!$D$8</f>
        <v>0.8</v>
      </c>
      <c r="E657" s="144">
        <f t="shared" si="25"/>
        <v>79.30226274607999</v>
      </c>
      <c r="F657" s="123">
        <f>VLOOKUP(D657,年份汇总!$D$4:$I$9,6,0)</f>
        <v>0.65079999999999993</v>
      </c>
      <c r="G657">
        <f>VLOOKUP(A657,[1]Sheet1!$A$1:$F$2193,6)</f>
        <v>0.13672106627970201</v>
      </c>
      <c r="H657">
        <f>'C-MDP in China'!C658</f>
        <v>13327953.19119502</v>
      </c>
      <c r="I657">
        <f>'C-MDP in China'!D658</f>
        <v>121.8535076</v>
      </c>
      <c r="J657">
        <f>'C-MDP in China'!E658</f>
        <v>121853507.59999999</v>
      </c>
      <c r="K657" s="67">
        <v>3.1960000000000002</v>
      </c>
      <c r="L657" s="67">
        <v>68</v>
      </c>
      <c r="M657">
        <f t="shared" si="26"/>
        <v>4.7E-2</v>
      </c>
      <c r="N657">
        <f>'C-MDP in China'!F658</f>
        <v>1791963.3470588233</v>
      </c>
      <c r="O657">
        <f>'C-MDP in China'!G658</f>
        <v>137450756.57279998</v>
      </c>
      <c r="P657">
        <f>'C-MDP in China'!H658</f>
        <v>17456246.084745597</v>
      </c>
      <c r="Q657">
        <f>'C-MDP in China'!I658</f>
        <v>15065584.711497255</v>
      </c>
      <c r="R657">
        <f>'C-MDP in China'!J658</f>
        <v>8247045.3943679985</v>
      </c>
      <c r="S657">
        <f>'C-MDP in China'!K658</f>
        <v>8247045.3943679985</v>
      </c>
      <c r="T657">
        <f>'C-MDP in China'!L658</f>
        <v>5890746.7102628564</v>
      </c>
      <c r="U657">
        <f>'C-MDP in China'!M658</f>
        <v>4123522.6971839992</v>
      </c>
      <c r="V657">
        <f>'C-MDP in China'!N658</f>
        <v>7312800.1951728631</v>
      </c>
      <c r="W657">
        <f>'C-MDP in China'!P658</f>
        <v>11436322.892356861</v>
      </c>
      <c r="X657">
        <f>'C-MDP in China'!Q658</f>
        <v>1891630.2988381591</v>
      </c>
      <c r="Y657">
        <f>'C-MDP in China'!S658</f>
        <v>0.14192954249628112</v>
      </c>
      <c r="Z657">
        <f>'C-MDP in China'!T658</f>
        <v>97727487.923260778</v>
      </c>
      <c r="AA657">
        <f>'C-MDP in China'!U658</f>
        <v>16517230.689183885</v>
      </c>
      <c r="AB657">
        <f>'C-MDP in China'!V658</f>
        <v>5.916699340359548</v>
      </c>
    </row>
    <row r="658" spans="1:28">
      <c r="A658" s="15">
        <v>43964</v>
      </c>
      <c r="B658">
        <v>121.0874345</v>
      </c>
      <c r="C658" s="153">
        <f t="shared" si="24"/>
        <v>96.869947600000003</v>
      </c>
      <c r="D658" s="123">
        <f>年份汇总!$D$8</f>
        <v>0.8</v>
      </c>
      <c r="E658" s="144">
        <f t="shared" si="25"/>
        <v>78.803702372599986</v>
      </c>
      <c r="F658" s="123">
        <f>VLOOKUP(D658,年份汇总!$D$4:$I$9,6,0)</f>
        <v>0.65079999999999993</v>
      </c>
      <c r="G658">
        <f>VLOOKUP(A658,[1]Sheet1!$A$1:$F$2193,6)</f>
        <v>7.23698423445501E-2</v>
      </c>
      <c r="H658">
        <f>'C-MDP in China'!C659</f>
        <v>7010462.8357368298</v>
      </c>
      <c r="I658">
        <f>'C-MDP in China'!D659</f>
        <v>121.0874345</v>
      </c>
      <c r="J658">
        <f>'C-MDP in China'!E659</f>
        <v>121087434.5</v>
      </c>
      <c r="K658" s="67">
        <v>3.1960000000000002</v>
      </c>
      <c r="L658" s="67">
        <v>68</v>
      </c>
      <c r="M658">
        <f t="shared" si="26"/>
        <v>4.7E-2</v>
      </c>
      <c r="N658">
        <f>'C-MDP in China'!F659</f>
        <v>1780697.5661764706</v>
      </c>
      <c r="O658">
        <f>'C-MDP in China'!G659</f>
        <v>136586626.116</v>
      </c>
      <c r="P658">
        <f>'C-MDP in China'!H659</f>
        <v>17346501.516732</v>
      </c>
      <c r="Q658">
        <f>'C-MDP in China'!I659</f>
        <v>14970869.841071572</v>
      </c>
      <c r="R658">
        <f>'C-MDP in China'!J659</f>
        <v>8195197.5669599995</v>
      </c>
      <c r="S658">
        <f>'C-MDP in China'!K659</f>
        <v>8195197.5669599995</v>
      </c>
      <c r="T658">
        <f>'C-MDP in China'!L659</f>
        <v>5853712.5478285709</v>
      </c>
      <c r="U658">
        <f>'C-MDP in China'!M659</f>
        <v>4097598.7834799998</v>
      </c>
      <c r="V658">
        <f>'C-MDP in China'!N659</f>
        <v>7266825.814742336</v>
      </c>
      <c r="W658">
        <f>'C-MDP in China'!P659</f>
        <v>11364424.598222336</v>
      </c>
      <c r="X658">
        <f>'C-MDP in China'!Q659</f>
        <v>-4353961.762485506</v>
      </c>
      <c r="Y658">
        <f>'C-MDP in China'!S659</f>
        <v>-0.62106623549740081</v>
      </c>
      <c r="Z658">
        <f>'C-MDP in China'!T659</f>
        <v>97113091.168475986</v>
      </c>
      <c r="AA658">
        <f>'C-MDP in China'!U659</f>
        <v>10179689.866999166</v>
      </c>
      <c r="AB658">
        <f>'C-MDP in China'!V659</f>
        <v>9.5398870139747789</v>
      </c>
    </row>
    <row r="659" spans="1:28">
      <c r="A659" s="15">
        <v>43967</v>
      </c>
      <c r="B659">
        <v>111.9660374</v>
      </c>
      <c r="C659" s="153">
        <f t="shared" si="24"/>
        <v>89.572829920000004</v>
      </c>
      <c r="D659" s="123">
        <f>年份汇总!$D$8</f>
        <v>0.8</v>
      </c>
      <c r="E659" s="144">
        <f t="shared" si="25"/>
        <v>72.86749713991999</v>
      </c>
      <c r="F659" s="123">
        <f>VLOOKUP(D659,年份汇总!$D$4:$I$9,6,0)</f>
        <v>0.65079999999999993</v>
      </c>
      <c r="G659">
        <f>VLOOKUP(A659,[1]Sheet1!$A$1:$F$2193,6)</f>
        <v>7.3205336290898898E-2</v>
      </c>
      <c r="H659">
        <f>'C-MDP in China'!C660</f>
        <v>6557209.1368210912</v>
      </c>
      <c r="I659">
        <f>'C-MDP in China'!D660</f>
        <v>111.9660374</v>
      </c>
      <c r="J659">
        <f>'C-MDP in China'!E660</f>
        <v>111966037.40000001</v>
      </c>
      <c r="K659" s="67">
        <v>3.1960000000000002</v>
      </c>
      <c r="L659" s="67">
        <v>68</v>
      </c>
      <c r="M659">
        <f t="shared" si="26"/>
        <v>4.7E-2</v>
      </c>
      <c r="N659">
        <f>'C-MDP in China'!F660</f>
        <v>1646559.3735294119</v>
      </c>
      <c r="O659">
        <f>'C-MDP in China'!G660</f>
        <v>126297690.18720001</v>
      </c>
      <c r="P659">
        <f>'C-MDP in China'!H660</f>
        <v>16039806.653774401</v>
      </c>
      <c r="Q659">
        <f>'C-MDP in China'!I660</f>
        <v>13843128.970875602</v>
      </c>
      <c r="R659">
        <f>'C-MDP in China'!J660</f>
        <v>7577861.4112320002</v>
      </c>
      <c r="S659">
        <f>'C-MDP in China'!K660</f>
        <v>7577861.4112320002</v>
      </c>
      <c r="T659">
        <f>'C-MDP in China'!L660</f>
        <v>5412758.1508800006</v>
      </c>
      <c r="U659">
        <f>'C-MDP in China'!M660</f>
        <v>3788930.7056160001</v>
      </c>
      <c r="V659">
        <f>'C-MDP in China'!N660</f>
        <v>6719422.9881278537</v>
      </c>
      <c r="W659">
        <f>'C-MDP in China'!P660</f>
        <v>10508353.693743855</v>
      </c>
      <c r="X659">
        <f>'C-MDP in China'!Q660</f>
        <v>-3951144.5569227636</v>
      </c>
      <c r="Y659">
        <f>'C-MDP in China'!S660</f>
        <v>-0.60256497459195923</v>
      </c>
      <c r="Z659">
        <f>'C-MDP in China'!T660</f>
        <v>89797657.723099202</v>
      </c>
      <c r="AA659">
        <f>'C-MDP in China'!U660</f>
        <v>9487701.4193329439</v>
      </c>
      <c r="AB659">
        <f>'C-MDP in China'!V660</f>
        <v>9.4646378247232672</v>
      </c>
    </row>
    <row r="660" spans="1:28">
      <c r="A660" s="15">
        <v>43970</v>
      </c>
      <c r="B660">
        <v>101.67293890000001</v>
      </c>
      <c r="C660" s="153">
        <f t="shared" si="24"/>
        <v>81.338351120000013</v>
      </c>
      <c r="D660" s="123">
        <f>年份汇总!$D$8</f>
        <v>0.8</v>
      </c>
      <c r="E660" s="144">
        <f t="shared" si="25"/>
        <v>66.16874863612</v>
      </c>
      <c r="F660" s="123">
        <f>VLOOKUP(D660,年份汇总!$D$4:$I$9,6,0)</f>
        <v>0.65079999999999993</v>
      </c>
      <c r="G660">
        <f>VLOOKUP(A660,[1]Sheet1!$A$1:$F$2193,6)</f>
        <v>7.59535976806687E-2</v>
      </c>
      <c r="H660">
        <f>'C-MDP in China'!C661</f>
        <v>6177940.3969774498</v>
      </c>
      <c r="I660">
        <f>'C-MDP in China'!D661</f>
        <v>101.67293890000001</v>
      </c>
      <c r="J660">
        <f>'C-MDP in China'!E661</f>
        <v>101672938.90000001</v>
      </c>
      <c r="K660" s="67">
        <v>3.1960000000000002</v>
      </c>
      <c r="L660" s="67">
        <v>68</v>
      </c>
      <c r="M660">
        <f t="shared" si="26"/>
        <v>4.7E-2</v>
      </c>
      <c r="N660">
        <f>'C-MDP in China'!F661</f>
        <v>1495190.2779411767</v>
      </c>
      <c r="O660">
        <f>'C-MDP in China'!G661</f>
        <v>114687075.07920003</v>
      </c>
      <c r="P660">
        <f>'C-MDP in China'!H661</f>
        <v>14565258.535058403</v>
      </c>
      <c r="Q660">
        <f>'C-MDP in China'!I661</f>
        <v>12570522.622073747</v>
      </c>
      <c r="R660">
        <f>'C-MDP in China'!J661</f>
        <v>6881224.5047520017</v>
      </c>
      <c r="S660">
        <f>'C-MDP in China'!K661</f>
        <v>6881224.5047520017</v>
      </c>
      <c r="T660">
        <f>'C-MDP in China'!L661</f>
        <v>4915160.3605371444</v>
      </c>
      <c r="U660">
        <f>'C-MDP in China'!M661</f>
        <v>3440612.2523760009</v>
      </c>
      <c r="V660">
        <f>'C-MDP in China'!N661</f>
        <v>6101702.7911285069</v>
      </c>
      <c r="W660">
        <f>'C-MDP in China'!P661</f>
        <v>9542315.0435045082</v>
      </c>
      <c r="X660">
        <f>'C-MDP in China'!Q661</f>
        <v>-3364374.6465270584</v>
      </c>
      <c r="Y660">
        <f>'C-MDP in China'!S661</f>
        <v>-0.54457868324095116</v>
      </c>
      <c r="Z660">
        <f>'C-MDP in China'!T661</f>
        <v>81542510.381311223</v>
      </c>
      <c r="AA660">
        <f>'C-MDP in China'!U661</f>
        <v>8839030.9357299544</v>
      </c>
      <c r="AB660">
        <f>'C-MDP in China'!V661</f>
        <v>9.2252771796162047</v>
      </c>
    </row>
    <row r="661" spans="1:28">
      <c r="A661" s="15">
        <v>43973</v>
      </c>
      <c r="B661">
        <v>93.625665179999999</v>
      </c>
      <c r="C661" s="153">
        <f t="shared" si="24"/>
        <v>74.900532143999996</v>
      </c>
      <c r="D661" s="123">
        <f>年份汇总!$D$8</f>
        <v>0.8</v>
      </c>
      <c r="E661" s="144">
        <f t="shared" si="25"/>
        <v>60.93158289914399</v>
      </c>
      <c r="F661" s="123">
        <f>VLOOKUP(D661,年份汇总!$D$4:$I$9,6,0)</f>
        <v>0.65079999999999993</v>
      </c>
      <c r="G661">
        <f>VLOOKUP(A661,[1]Sheet1!$A$1:$F$2193,6)</f>
        <v>7.6265632719489301E-2</v>
      </c>
      <c r="H661">
        <f>'C-MDP in China'!C662</f>
        <v>5712336.4749886068</v>
      </c>
      <c r="I661">
        <f>'C-MDP in China'!D662</f>
        <v>93.625665179999999</v>
      </c>
      <c r="J661">
        <f>'C-MDP in China'!E662</f>
        <v>93625665.179999992</v>
      </c>
      <c r="K661" s="67">
        <v>3.1960000000000002</v>
      </c>
      <c r="L661" s="67">
        <v>68</v>
      </c>
      <c r="M661">
        <f t="shared" si="26"/>
        <v>4.7E-2</v>
      </c>
      <c r="N661">
        <f>'C-MDP in China'!F662</f>
        <v>1376848.017352941</v>
      </c>
      <c r="O661">
        <f>'C-MDP in China'!G662</f>
        <v>105609750.32304001</v>
      </c>
      <c r="P661">
        <f>'C-MDP in China'!H662</f>
        <v>13412438.291026082</v>
      </c>
      <c r="Q661">
        <f>'C-MDP in China'!I662</f>
        <v>11575582.990764637</v>
      </c>
      <c r="R661">
        <f>'C-MDP in China'!J662</f>
        <v>6336585.0193824004</v>
      </c>
      <c r="S661">
        <f>'C-MDP in China'!K662</f>
        <v>6336585.0193824004</v>
      </c>
      <c r="T661">
        <f>'C-MDP in China'!L662</f>
        <v>4526132.1567017147</v>
      </c>
      <c r="U661">
        <f>'C-MDP in China'!M662</f>
        <v>3168292.5096912002</v>
      </c>
      <c r="V661">
        <f>'C-MDP in China'!N662</f>
        <v>5618761.3806653609</v>
      </c>
      <c r="W661">
        <f>'C-MDP in China'!P662</f>
        <v>8787053.8903565612</v>
      </c>
      <c r="X661">
        <f>'C-MDP in China'!Q662</f>
        <v>-3074717.4153679544</v>
      </c>
      <c r="Y661">
        <f>'C-MDP in China'!S662</f>
        <v>-0.53825915697203164</v>
      </c>
      <c r="Z661">
        <f>'C-MDP in China'!T662</f>
        <v>75088532.479681447</v>
      </c>
      <c r="AA661">
        <f>'C-MDP in China'!U662</f>
        <v>8162805.3459627675</v>
      </c>
      <c r="AB661">
        <f>'C-MDP in China'!V662</f>
        <v>9.198863539826954</v>
      </c>
    </row>
    <row r="662" spans="1:28">
      <c r="A662" s="15">
        <v>43976</v>
      </c>
      <c r="B662">
        <v>90.689768700000002</v>
      </c>
      <c r="C662" s="153">
        <f t="shared" si="24"/>
        <v>72.551814960000002</v>
      </c>
      <c r="D662" s="123">
        <f>年份汇总!$D$8</f>
        <v>0.8</v>
      </c>
      <c r="E662" s="144">
        <f t="shared" si="25"/>
        <v>59.020901469959995</v>
      </c>
      <c r="F662" s="123">
        <f>VLOOKUP(D662,年份汇总!$D$4:$I$9,6,0)</f>
        <v>0.65079999999999993</v>
      </c>
      <c r="G662">
        <f>VLOOKUP(A662,[1]Sheet1!$A$1:$F$2193,6)</f>
        <v>7.3976230213970498E-2</v>
      </c>
      <c r="H662">
        <f>'C-MDP in China'!C663</f>
        <v>5367109.7659223489</v>
      </c>
      <c r="I662">
        <f>'C-MDP in China'!D663</f>
        <v>90.689768700000002</v>
      </c>
      <c r="J662">
        <f>'C-MDP in China'!E663</f>
        <v>90689768.700000003</v>
      </c>
      <c r="K662" s="67">
        <v>3.1960000000000002</v>
      </c>
      <c r="L662" s="67">
        <v>68</v>
      </c>
      <c r="M662">
        <f t="shared" si="26"/>
        <v>4.7E-2</v>
      </c>
      <c r="N662">
        <f>'C-MDP in China'!F663</f>
        <v>1333673.0691176471</v>
      </c>
      <c r="O662">
        <f>'C-MDP in China'!G663</f>
        <v>102298059.09360002</v>
      </c>
      <c r="P662">
        <f>'C-MDP in China'!H663</f>
        <v>12991853.504887203</v>
      </c>
      <c r="Q662">
        <f>'C-MDP in China'!I663</f>
        <v>11212597.97708066</v>
      </c>
      <c r="R662">
        <f>'C-MDP in China'!J663</f>
        <v>6137883.5456160009</v>
      </c>
      <c r="S662">
        <f>'C-MDP in China'!K663</f>
        <v>6137883.5456160009</v>
      </c>
      <c r="T662">
        <f>'C-MDP in China'!L663</f>
        <v>4384202.5325828576</v>
      </c>
      <c r="U662">
        <f>'C-MDP in China'!M663</f>
        <v>3068941.7728080004</v>
      </c>
      <c r="V662">
        <f>'C-MDP in China'!N663</f>
        <v>5442569.2892367905</v>
      </c>
      <c r="W662">
        <f>'C-MDP in China'!P663</f>
        <v>8511511.0620447919</v>
      </c>
      <c r="X662">
        <f>'C-MDP in China'!Q663</f>
        <v>-3144401.2961224429</v>
      </c>
      <c r="Y662">
        <f>'C-MDP in China'!S663</f>
        <v>-0.58586491300911026</v>
      </c>
      <c r="Z662">
        <f>'C-MDP in China'!T663</f>
        <v>72733920.015549615</v>
      </c>
      <c r="AA662">
        <f>'C-MDP in China'!U663</f>
        <v>7740737.2823511381</v>
      </c>
      <c r="AB662">
        <f>'C-MDP in China'!V663</f>
        <v>9.3962522383213773</v>
      </c>
    </row>
    <row r="663" spans="1:28">
      <c r="A663" s="15">
        <v>43979</v>
      </c>
      <c r="B663">
        <v>90.471236689999998</v>
      </c>
      <c r="C663" s="153">
        <f t="shared" si="24"/>
        <v>72.376989351999995</v>
      </c>
      <c r="D663" s="123">
        <f>年份汇总!$D$8</f>
        <v>0.8</v>
      </c>
      <c r="E663" s="144">
        <f t="shared" si="25"/>
        <v>58.878680837851995</v>
      </c>
      <c r="F663" s="123">
        <f>VLOOKUP(D663,年份汇总!$D$4:$I$9,6,0)</f>
        <v>0.65079999999999993</v>
      </c>
      <c r="G663">
        <f>VLOOKUP(A663,[1]Sheet1!$A$1:$F$2193,6)</f>
        <v>7.9115820485928301E-2</v>
      </c>
      <c r="H663">
        <f>'C-MDP in China'!C664</f>
        <v>5726164.8968847757</v>
      </c>
      <c r="I663">
        <f>'C-MDP in China'!D664</f>
        <v>90.471236689999998</v>
      </c>
      <c r="J663">
        <f>'C-MDP in China'!E664</f>
        <v>90471236.689999998</v>
      </c>
      <c r="K663" s="67">
        <v>3.1960000000000002</v>
      </c>
      <c r="L663" s="67">
        <v>68</v>
      </c>
      <c r="M663">
        <f t="shared" si="26"/>
        <v>4.7E-2</v>
      </c>
      <c r="N663">
        <f>'C-MDP in China'!F664</f>
        <v>1330459.3630882353</v>
      </c>
      <c r="O663">
        <f>'C-MDP in China'!G664</f>
        <v>102051554.98631999</v>
      </c>
      <c r="P663">
        <f>'C-MDP in China'!H664</f>
        <v>12960547.483262639</v>
      </c>
      <c r="Q663">
        <f>'C-MDP in China'!I664</f>
        <v>11185579.366179144</v>
      </c>
      <c r="R663">
        <f>'C-MDP in China'!J664</f>
        <v>6123093.2991791992</v>
      </c>
      <c r="S663">
        <f>'C-MDP in China'!K664</f>
        <v>6123093.2991791992</v>
      </c>
      <c r="T663">
        <f>'C-MDP in China'!L664</f>
        <v>4373638.0708422856</v>
      </c>
      <c r="U663">
        <f>'C-MDP in China'!M664</f>
        <v>3061546.6495895996</v>
      </c>
      <c r="V663">
        <f>'C-MDP in China'!N664</f>
        <v>5429454.5175994784</v>
      </c>
      <c r="W663">
        <f>'C-MDP in China'!P664</f>
        <v>8491001.1671890784</v>
      </c>
      <c r="X663">
        <f>'C-MDP in China'!Q664</f>
        <v>-2764836.2703043027</v>
      </c>
      <c r="Y663">
        <f>'C-MDP in China'!S664</f>
        <v>-0.48284258663393814</v>
      </c>
      <c r="Z663">
        <f>'C-MDP in China'!T664</f>
        <v>72558655.59527351</v>
      </c>
      <c r="AA663">
        <f>'C-MDP in China'!U664</f>
        <v>8094072.764894654</v>
      </c>
      <c r="AB663">
        <f>'C-MDP in China'!V664</f>
        <v>8.9644184952194301</v>
      </c>
    </row>
    <row r="664" spans="1:28">
      <c r="A664" s="15">
        <v>43982</v>
      </c>
      <c r="B664">
        <v>94.602038010000001</v>
      </c>
      <c r="C664" s="153">
        <f t="shared" si="24"/>
        <v>75.681630408000004</v>
      </c>
      <c r="D664" s="123">
        <f>年份汇总!$D$8</f>
        <v>0.8</v>
      </c>
      <c r="E664" s="144">
        <f t="shared" si="25"/>
        <v>61.567006336907994</v>
      </c>
      <c r="F664" s="123">
        <f>VLOOKUP(D664,年份汇总!$D$4:$I$9,6,0)</f>
        <v>0.65079999999999993</v>
      </c>
      <c r="G664">
        <f>VLOOKUP(A664,[1]Sheet1!$A$1:$F$2193,6)</f>
        <v>7.8578539702028299E-2</v>
      </c>
      <c r="H664">
        <f>'C-MDP in China'!C665</f>
        <v>5946951.9997292608</v>
      </c>
      <c r="I664">
        <f>'C-MDP in China'!D665</f>
        <v>94.602038010000001</v>
      </c>
      <c r="J664">
        <f>'C-MDP in China'!E665</f>
        <v>94602038.010000005</v>
      </c>
      <c r="K664" s="67">
        <v>3.1960000000000002</v>
      </c>
      <c r="L664" s="67">
        <v>68</v>
      </c>
      <c r="M664">
        <f t="shared" si="26"/>
        <v>4.7E-2</v>
      </c>
      <c r="N664">
        <f>'C-MDP in China'!F665</f>
        <v>1391206.4413235295</v>
      </c>
      <c r="O664">
        <f>'C-MDP in China'!G665</f>
        <v>106711098.87528002</v>
      </c>
      <c r="P664">
        <f>'C-MDP in China'!H665</f>
        <v>13552309.557160564</v>
      </c>
      <c r="Q664">
        <f>'C-MDP in China'!I665</f>
        <v>11696298.658865515</v>
      </c>
      <c r="R664">
        <f>'C-MDP in China'!J665</f>
        <v>6402665.9325168012</v>
      </c>
      <c r="S664">
        <f>'C-MDP in China'!K665</f>
        <v>6402665.9325168012</v>
      </c>
      <c r="T664">
        <f>'C-MDP in China'!L665</f>
        <v>4573332.8089405727</v>
      </c>
      <c r="U664">
        <f>'C-MDP in China'!M665</f>
        <v>3201332.9662584006</v>
      </c>
      <c r="V664">
        <f>'C-MDP in China'!N665</f>
        <v>5677356.4885322889</v>
      </c>
      <c r="W664">
        <f>'C-MDP in China'!P665</f>
        <v>8878689.4547906891</v>
      </c>
      <c r="X664">
        <f>'C-MDP in China'!Q665</f>
        <v>-2931737.4550614282</v>
      </c>
      <c r="Y664">
        <f>'C-MDP in China'!S665</f>
        <v>-0.49298152317269378</v>
      </c>
      <c r="Z664">
        <f>'C-MDP in China'!T665</f>
        <v>75871591.300324097</v>
      </c>
      <c r="AA664">
        <f>'C-MDP in China'!U665</f>
        <v>8422975.5220031496</v>
      </c>
      <c r="AB664">
        <f>'C-MDP in China'!V665</f>
        <v>9.0076946207580022</v>
      </c>
    </row>
    <row r="665" spans="1:28">
      <c r="A665" s="15">
        <v>43985</v>
      </c>
      <c r="B665">
        <v>103.2022233</v>
      </c>
      <c r="C665" s="153">
        <f t="shared" si="24"/>
        <v>82.56177864</v>
      </c>
      <c r="D665" s="123">
        <f>年份汇总!$D$8</f>
        <v>0.8</v>
      </c>
      <c r="E665" s="144">
        <f t="shared" si="25"/>
        <v>67.164006923639988</v>
      </c>
      <c r="F665" s="123">
        <f>VLOOKUP(D665,年份汇总!$D$4:$I$9,6,0)</f>
        <v>0.65079999999999993</v>
      </c>
      <c r="G665">
        <f>VLOOKUP(A665,[1]Sheet1!$A$1:$F$2193,6)</f>
        <v>8.0203587749297797E-2</v>
      </c>
      <c r="H665">
        <f>'C-MDP in China'!C666</f>
        <v>6621750.8578913407</v>
      </c>
      <c r="I665">
        <f>'C-MDP in China'!D666</f>
        <v>103.2022233</v>
      </c>
      <c r="J665">
        <f>'C-MDP in China'!E666</f>
        <v>103202223.3</v>
      </c>
      <c r="K665" s="67">
        <v>3.1960000000000002</v>
      </c>
      <c r="L665" s="67">
        <v>68</v>
      </c>
      <c r="M665">
        <f t="shared" si="26"/>
        <v>4.7E-2</v>
      </c>
      <c r="N665">
        <f>'C-MDP in China'!F666</f>
        <v>1517679.7544117647</v>
      </c>
      <c r="O665">
        <f>'C-MDP in China'!G666</f>
        <v>116412107.88240001</v>
      </c>
      <c r="P665">
        <f>'C-MDP in China'!H666</f>
        <v>14784337.701064801</v>
      </c>
      <c r="Q665">
        <f>'C-MDP in China'!I666</f>
        <v>12759598.538967345</v>
      </c>
      <c r="R665">
        <f>'C-MDP in China'!J666</f>
        <v>6984726.4729439998</v>
      </c>
      <c r="S665">
        <f>'C-MDP in China'!K666</f>
        <v>6984726.4729439998</v>
      </c>
      <c r="T665">
        <f>'C-MDP in China'!L666</f>
        <v>4989090.3378171427</v>
      </c>
      <c r="U665">
        <f>'C-MDP in China'!M666</f>
        <v>3492363.2364719999</v>
      </c>
      <c r="V665">
        <f>'C-MDP in China'!N666</f>
        <v>6193479.8066536207</v>
      </c>
      <c r="W665">
        <f>'C-MDP in China'!P666</f>
        <v>9685843.0431256201</v>
      </c>
      <c r="X665">
        <f>'C-MDP in China'!Q666</f>
        <v>-3064092.1852342794</v>
      </c>
      <c r="Y665">
        <f>'C-MDP in China'!S666</f>
        <v>-0.46273142118941368</v>
      </c>
      <c r="Z665">
        <f>'C-MDP in China'!T666</f>
        <v>82769008.704386398</v>
      </c>
      <c r="AA665">
        <f>'C-MDP in China'!U666</f>
        <v>9322867.4280729629</v>
      </c>
      <c r="AB665">
        <f>'C-MDP in China'!V666</f>
        <v>8.878063465233117</v>
      </c>
    </row>
    <row r="666" spans="1:28">
      <c r="A666" s="15">
        <v>43988</v>
      </c>
      <c r="B666">
        <v>105.2885282</v>
      </c>
      <c r="C666" s="153">
        <f t="shared" si="24"/>
        <v>84.230822560000007</v>
      </c>
      <c r="D666" s="123">
        <f>年份汇总!$D$8</f>
        <v>0.8</v>
      </c>
      <c r="E666" s="144">
        <f t="shared" si="25"/>
        <v>68.521774152559999</v>
      </c>
      <c r="F666" s="123">
        <f>VLOOKUP(D666,年份汇总!$D$4:$I$9,6,0)</f>
        <v>0.65079999999999993</v>
      </c>
      <c r="G666">
        <f>VLOOKUP(A666,[1]Sheet1!$A$1:$F$2193,6)</f>
        <v>8.8385671716317199E-2</v>
      </c>
      <c r="H666">
        <f>'C-MDP in China'!C667</f>
        <v>7444797.8311835248</v>
      </c>
      <c r="I666">
        <f>'C-MDP in China'!D667</f>
        <v>105.2885282</v>
      </c>
      <c r="J666">
        <f>'C-MDP in China'!E667</f>
        <v>105288528.2</v>
      </c>
      <c r="K666" s="67">
        <v>3.1960000000000002</v>
      </c>
      <c r="L666" s="67">
        <v>68</v>
      </c>
      <c r="M666">
        <f t="shared" si="26"/>
        <v>4.7E-2</v>
      </c>
      <c r="N666">
        <f>'C-MDP in China'!F667</f>
        <v>1548360.7088235295</v>
      </c>
      <c r="O666">
        <f>'C-MDP in China'!G667</f>
        <v>118765459.80960001</v>
      </c>
      <c r="P666">
        <f>'C-MDP in China'!H667</f>
        <v>15083213.395819202</v>
      </c>
      <c r="Q666">
        <f>'C-MDP in China'!I667</f>
        <v>13017542.719845088</v>
      </c>
      <c r="R666">
        <f>'C-MDP in China'!J667</f>
        <v>7125927.5885760002</v>
      </c>
      <c r="S666">
        <f>'C-MDP in China'!K667</f>
        <v>7125927.5885760002</v>
      </c>
      <c r="T666">
        <f>'C-MDP in China'!L667</f>
        <v>5089948.2775542866</v>
      </c>
      <c r="U666">
        <f>'C-MDP in China'!M667</f>
        <v>3562963.7942880001</v>
      </c>
      <c r="V666">
        <f>'C-MDP in China'!N667</f>
        <v>6318685.3192433147</v>
      </c>
      <c r="W666">
        <f>'C-MDP in China'!P667</f>
        <v>9881649.1135313138</v>
      </c>
      <c r="X666">
        <f>'C-MDP in China'!Q667</f>
        <v>-2436851.282347789</v>
      </c>
      <c r="Y666">
        <f>'C-MDP in China'!S667</f>
        <v>-0.32732269399455194</v>
      </c>
      <c r="Z666">
        <f>'C-MDP in China'!T667</f>
        <v>84442241.924625605</v>
      </c>
      <c r="AA666">
        <f>'C-MDP in China'!U667</f>
        <v>10200519.35613884</v>
      </c>
      <c r="AB666">
        <f>'C-MDP in China'!V667</f>
        <v>8.2782296642383084</v>
      </c>
    </row>
    <row r="667" spans="1:28">
      <c r="A667" s="15">
        <v>43991</v>
      </c>
      <c r="B667">
        <v>110.81562340000001</v>
      </c>
      <c r="C667" s="153">
        <f t="shared" si="24"/>
        <v>88.652498720000011</v>
      </c>
      <c r="D667" s="123">
        <f>年份汇总!$D$8</f>
        <v>0.8</v>
      </c>
      <c r="E667" s="144">
        <f t="shared" si="25"/>
        <v>72.118807708719999</v>
      </c>
      <c r="F667" s="123">
        <f>VLOOKUP(D667,年份汇总!$D$4:$I$9,6,0)</f>
        <v>0.65079999999999993</v>
      </c>
      <c r="G667">
        <f>VLOOKUP(A667,[1]Sheet1!$A$1:$F$2193,6)</f>
        <v>8.9685956488254004E-2</v>
      </c>
      <c r="H667">
        <f>'C-MDP in China'!C668</f>
        <v>7950884.1427769149</v>
      </c>
      <c r="I667">
        <f>'C-MDP in China'!D668</f>
        <v>110.81562340000001</v>
      </c>
      <c r="J667">
        <f>'C-MDP in China'!E668</f>
        <v>110815623.40000001</v>
      </c>
      <c r="K667" s="67">
        <v>3.1960000000000002</v>
      </c>
      <c r="L667" s="67">
        <v>68</v>
      </c>
      <c r="M667">
        <f t="shared" si="26"/>
        <v>4.7E-2</v>
      </c>
      <c r="N667">
        <f>'C-MDP in China'!F668</f>
        <v>1629641.5205882355</v>
      </c>
      <c r="O667">
        <f>'C-MDP in China'!G668</f>
        <v>125000023.19520003</v>
      </c>
      <c r="P667">
        <f>'C-MDP in China'!H668</f>
        <v>15875002.945790404</v>
      </c>
      <c r="Q667">
        <f>'C-MDP in China'!I668</f>
        <v>13700895.39950246</v>
      </c>
      <c r="R667">
        <f>'C-MDP in China'!J668</f>
        <v>7500001.3917120015</v>
      </c>
      <c r="S667">
        <f>'C-MDP in China'!K668</f>
        <v>7500001.3917120015</v>
      </c>
      <c r="T667">
        <f>'C-MDP in China'!L668</f>
        <v>5357143.8512228588</v>
      </c>
      <c r="U667">
        <f>'C-MDP in China'!M668</f>
        <v>3750000.6958560008</v>
      </c>
      <c r="V667">
        <f>'C-MDP in China'!N668</f>
        <v>6650383.139465102</v>
      </c>
      <c r="W667">
        <f>'C-MDP in China'!P668</f>
        <v>10400383.835321102</v>
      </c>
      <c r="X667">
        <f>'C-MDP in China'!Q668</f>
        <v>-2449499.6925441874</v>
      </c>
      <c r="Y667">
        <f>'C-MDP in China'!S668</f>
        <v>-0.30807890651626052</v>
      </c>
      <c r="Z667">
        <f>'C-MDP in China'!T668</f>
        <v>88875016.49178721</v>
      </c>
      <c r="AA667">
        <f>'C-MDP in China'!U668</f>
        <v>10851266.586386018</v>
      </c>
      <c r="AB667">
        <f>'C-MDP in China'!V668</f>
        <v>8.1902896573649446</v>
      </c>
    </row>
    <row r="668" spans="1:28">
      <c r="A668" s="15">
        <v>43994</v>
      </c>
      <c r="B668">
        <v>114.9943379</v>
      </c>
      <c r="C668" s="153">
        <f t="shared" si="24"/>
        <v>91.99547032000001</v>
      </c>
      <c r="D668" s="123">
        <f>年份汇总!$D$8</f>
        <v>0.8</v>
      </c>
      <c r="E668" s="144">
        <f t="shared" si="25"/>
        <v>74.838315105319992</v>
      </c>
      <c r="F668" s="123">
        <f>VLOOKUP(D668,年份汇总!$D$4:$I$9,6,0)</f>
        <v>0.65079999999999993</v>
      </c>
      <c r="G668">
        <f>VLOOKUP(A668,[1]Sheet1!$A$1:$F$2193,6)</f>
        <v>8.6803209950498506E-2</v>
      </c>
      <c r="H668">
        <f>'C-MDP in China'!C669</f>
        <v>7985502.1246818146</v>
      </c>
      <c r="I668">
        <f>'C-MDP in China'!D669</f>
        <v>114.9943379</v>
      </c>
      <c r="J668">
        <f>'C-MDP in China'!E669</f>
        <v>114994337.90000001</v>
      </c>
      <c r="K668" s="67">
        <v>3.1960000000000002</v>
      </c>
      <c r="L668" s="67">
        <v>68</v>
      </c>
      <c r="M668">
        <f t="shared" si="26"/>
        <v>4.7E-2</v>
      </c>
      <c r="N668">
        <f>'C-MDP in China'!F669</f>
        <v>1691093.2044117649</v>
      </c>
      <c r="O668">
        <f>'C-MDP in China'!G669</f>
        <v>129713613.15120001</v>
      </c>
      <c r="P668">
        <f>'C-MDP in China'!H669</f>
        <v>16473628.870202402</v>
      </c>
      <c r="Q668">
        <f>'C-MDP in China'!I669</f>
        <v>14217538.527179744</v>
      </c>
      <c r="R668">
        <f>'C-MDP in China'!J669</f>
        <v>7782816.7890720004</v>
      </c>
      <c r="S668">
        <f>'C-MDP in China'!K669</f>
        <v>7782816.7890720004</v>
      </c>
      <c r="T668">
        <f>'C-MDP in China'!L669</f>
        <v>5559154.8493371438</v>
      </c>
      <c r="U668">
        <f>'C-MDP in China'!M669</f>
        <v>3891408.3945360002</v>
      </c>
      <c r="V668">
        <f>'C-MDP in China'!N669</f>
        <v>6901160.526288324</v>
      </c>
      <c r="W668">
        <f>'C-MDP in China'!P669</f>
        <v>10792568.920824325</v>
      </c>
      <c r="X668">
        <f>'C-MDP in China'!Q669</f>
        <v>-2807066.7961425101</v>
      </c>
      <c r="Y668">
        <f>'C-MDP in China'!S669</f>
        <v>-0.35152038686037651</v>
      </c>
      <c r="Z668">
        <f>'C-MDP in China'!T669</f>
        <v>92226378.9505032</v>
      </c>
      <c r="AA668">
        <f>'C-MDP in China'!U669</f>
        <v>10995254.256434139</v>
      </c>
      <c r="AB668">
        <f>'C-MDP in China'!V669</f>
        <v>8.3878350422442214</v>
      </c>
    </row>
    <row r="669" spans="1:28">
      <c r="A669" s="15">
        <v>43997</v>
      </c>
      <c r="B669">
        <v>112.2453434</v>
      </c>
      <c r="C669" s="153">
        <f t="shared" si="24"/>
        <v>89.79627472</v>
      </c>
      <c r="D669" s="123">
        <f>年份汇总!$D$8</f>
        <v>0.8</v>
      </c>
      <c r="E669" s="144">
        <f t="shared" si="25"/>
        <v>73.049269484719986</v>
      </c>
      <c r="F669" s="123">
        <f>VLOOKUP(D669,年份汇总!$D$4:$I$9,6,0)</f>
        <v>0.65079999999999993</v>
      </c>
      <c r="G669">
        <f>VLOOKUP(A669,[1]Sheet1!$A$1:$F$2193,6)</f>
        <v>8.6527258795547304E-2</v>
      </c>
      <c r="H669">
        <f>'C-MDP in China'!C670</f>
        <v>7769825.5015735021</v>
      </c>
      <c r="I669">
        <f>'C-MDP in China'!D670</f>
        <v>112.2453434</v>
      </c>
      <c r="J669">
        <f>'C-MDP in China'!E670</f>
        <v>112245343.39999999</v>
      </c>
      <c r="K669" s="67">
        <v>3.1960000000000002</v>
      </c>
      <c r="L669" s="67">
        <v>68</v>
      </c>
      <c r="M669">
        <f t="shared" si="26"/>
        <v>4.7E-2</v>
      </c>
      <c r="N669">
        <f>'C-MDP in China'!F670</f>
        <v>1650666.8147058822</v>
      </c>
      <c r="O669">
        <f>'C-MDP in China'!G670</f>
        <v>126612747.35519999</v>
      </c>
      <c r="P669">
        <f>'C-MDP in China'!H670</f>
        <v>16079818.9141104</v>
      </c>
      <c r="Q669">
        <f>'C-MDP in China'!I670</f>
        <v>13877661.486896742</v>
      </c>
      <c r="R669">
        <f>'C-MDP in China'!J670</f>
        <v>7596764.8413119996</v>
      </c>
      <c r="S669">
        <f>'C-MDP in China'!K670</f>
        <v>7596764.8413119996</v>
      </c>
      <c r="T669">
        <f>'C-MDP in China'!L670</f>
        <v>5426260.600937143</v>
      </c>
      <c r="U669">
        <f>'C-MDP in China'!M670</f>
        <v>3798382.4206559998</v>
      </c>
      <c r="V669">
        <f>'C-MDP in China'!N670</f>
        <v>6736184.9920417471</v>
      </c>
      <c r="W669">
        <f>'C-MDP in China'!P670</f>
        <v>10534567.412697747</v>
      </c>
      <c r="X669">
        <f>'C-MDP in China'!Q670</f>
        <v>-2764741.9111242453</v>
      </c>
      <c r="Y669">
        <f>'C-MDP in China'!S670</f>
        <v>-0.35583063101794821</v>
      </c>
      <c r="Z669">
        <f>'C-MDP in China'!T670</f>
        <v>90021663.369547188</v>
      </c>
      <c r="AA669">
        <f>'C-MDP in China'!U670</f>
        <v>10707628.072959248</v>
      </c>
      <c r="AB669">
        <f>'C-MDP in China'!V670</f>
        <v>8.4072460078143205</v>
      </c>
    </row>
    <row r="670" spans="1:28">
      <c r="A670" s="15">
        <v>44000</v>
      </c>
      <c r="B670">
        <v>110.57081169999999</v>
      </c>
      <c r="C670" s="153">
        <f t="shared" si="24"/>
        <v>88.45664936</v>
      </c>
      <c r="D670" s="123">
        <f>年份汇总!$D$8</f>
        <v>0.8</v>
      </c>
      <c r="E670" s="144">
        <f t="shared" si="25"/>
        <v>71.959484254359992</v>
      </c>
      <c r="F670" s="123">
        <f>VLOOKUP(D670,年份汇总!$D$4:$I$9,6,0)</f>
        <v>0.65079999999999993</v>
      </c>
      <c r="G670">
        <f>VLOOKUP(A670,[1]Sheet1!$A$1:$F$2193,6)</f>
        <v>7.4967129672142502E-2</v>
      </c>
      <c r="H670">
        <f>'C-MDP in China'!C671</f>
        <v>6631341.1029343614</v>
      </c>
      <c r="I670">
        <f>'C-MDP in China'!D671</f>
        <v>110.57081169999999</v>
      </c>
      <c r="J670">
        <f>'C-MDP in China'!E671</f>
        <v>110570811.69999999</v>
      </c>
      <c r="K670" s="67">
        <v>3.1960000000000002</v>
      </c>
      <c r="L670" s="67">
        <v>68</v>
      </c>
      <c r="M670">
        <f t="shared" si="26"/>
        <v>4.7E-2</v>
      </c>
      <c r="N670">
        <f>'C-MDP in China'!F671</f>
        <v>1626041.3485294115</v>
      </c>
      <c r="O670">
        <f>'C-MDP in China'!G671</f>
        <v>124723875.59759998</v>
      </c>
      <c r="P670">
        <f>'C-MDP in China'!H671</f>
        <v>15839932.200895198</v>
      </c>
      <c r="Q670">
        <f>'C-MDP in China'!I671</f>
        <v>13670627.650322655</v>
      </c>
      <c r="R670">
        <f>'C-MDP in China'!J671</f>
        <v>7483432.5358559983</v>
      </c>
      <c r="S670">
        <f>'C-MDP in China'!K671</f>
        <v>7483432.5358559983</v>
      </c>
      <c r="T670">
        <f>'C-MDP in China'!L671</f>
        <v>5345308.9541828567</v>
      </c>
      <c r="U670">
        <f>'C-MDP in China'!M671</f>
        <v>3741716.2679279991</v>
      </c>
      <c r="V670">
        <f>'C-MDP in China'!N671</f>
        <v>6635691.2435746891</v>
      </c>
      <c r="W670">
        <f>'C-MDP in China'!P671</f>
        <v>10377407.511502689</v>
      </c>
      <c r="X670">
        <f>'C-MDP in China'!Q671</f>
        <v>-3746066.4085683273</v>
      </c>
      <c r="Y670">
        <f>'C-MDP in China'!S671</f>
        <v>-0.5649032903631962</v>
      </c>
      <c r="Z670">
        <f>'C-MDP in China'!T671</f>
        <v>88678675.549893588</v>
      </c>
      <c r="AA670">
        <f>'C-MDP in China'!U671</f>
        <v>9525316.07858105</v>
      </c>
      <c r="AB670">
        <f>'C-MDP in China'!V671</f>
        <v>9.3097882336208748</v>
      </c>
    </row>
    <row r="671" spans="1:28">
      <c r="A671" s="15">
        <v>44003</v>
      </c>
      <c r="B671">
        <v>105.9269666</v>
      </c>
      <c r="C671" s="153">
        <f t="shared" si="24"/>
        <v>84.741573280000011</v>
      </c>
      <c r="D671" s="123">
        <f>年份汇总!$D$8</f>
        <v>0.8</v>
      </c>
      <c r="E671" s="144">
        <f t="shared" si="25"/>
        <v>68.937269863279994</v>
      </c>
      <c r="F671" s="123">
        <f>VLOOKUP(D671,年份汇总!$D$4:$I$9,6,0)</f>
        <v>0.65079999999999993</v>
      </c>
      <c r="G671">
        <f>VLOOKUP(A671,[1]Sheet1!$A$1:$F$2193,6)</f>
        <v>7.4105216050382894E-2</v>
      </c>
      <c r="H671">
        <f>'C-MDP in China'!C672</f>
        <v>6279792.5963637549</v>
      </c>
      <c r="I671">
        <f>'C-MDP in China'!D672</f>
        <v>105.9269666</v>
      </c>
      <c r="J671">
        <f>'C-MDP in China'!E672</f>
        <v>105926966.59999999</v>
      </c>
      <c r="K671" s="67">
        <v>3.1960000000000002</v>
      </c>
      <c r="L671" s="67">
        <v>68</v>
      </c>
      <c r="M671">
        <f t="shared" si="26"/>
        <v>4.7E-2</v>
      </c>
      <c r="N671">
        <f>'C-MDP in China'!F672</f>
        <v>1557749.5088235294</v>
      </c>
      <c r="O671">
        <f>'C-MDP in China'!G672</f>
        <v>119485618.32480001</v>
      </c>
      <c r="P671">
        <f>'C-MDP in China'!H672</f>
        <v>15174673.527249603</v>
      </c>
      <c r="Q671">
        <f>'C-MDP in China'!I672</f>
        <v>13096477.237100402</v>
      </c>
      <c r="R671">
        <f>'C-MDP in China'!J672</f>
        <v>7169137.0994880004</v>
      </c>
      <c r="S671">
        <f>'C-MDP in China'!K672</f>
        <v>7169137.0994880004</v>
      </c>
      <c r="T671">
        <f>'C-MDP in China'!L672</f>
        <v>5120812.2139200009</v>
      </c>
      <c r="U671">
        <f>'C-MDP in China'!M672</f>
        <v>3584568.5497440002</v>
      </c>
      <c r="V671">
        <f>'C-MDP in China'!N672</f>
        <v>6356999.9525114158</v>
      </c>
      <c r="W671">
        <f>'C-MDP in China'!P672</f>
        <v>9941568.5022554155</v>
      </c>
      <c r="X671">
        <f>'C-MDP in China'!Q672</f>
        <v>-3661775.9058916606</v>
      </c>
      <c r="Y671">
        <f>'C-MDP in China'!S672</f>
        <v>-0.58310459297843242</v>
      </c>
      <c r="Z671">
        <f>'C-MDP in China'!T672</f>
        <v>84954274.628932804</v>
      </c>
      <c r="AA671">
        <f>'C-MDP in China'!U672</f>
        <v>9052223.999131171</v>
      </c>
      <c r="AB671">
        <f>'C-MDP in China'!V672</f>
        <v>9.3849063652298792</v>
      </c>
    </row>
    <row r="672" spans="1:28">
      <c r="A672" s="15">
        <v>44006</v>
      </c>
      <c r="B672">
        <v>108.2351208</v>
      </c>
      <c r="C672" s="153">
        <f t="shared" si="24"/>
        <v>86.588096640000003</v>
      </c>
      <c r="D672" s="123">
        <f>年份汇总!$D$8</f>
        <v>0.8</v>
      </c>
      <c r="E672" s="144">
        <f t="shared" si="25"/>
        <v>70.439416616640003</v>
      </c>
      <c r="F672" s="123">
        <f>VLOOKUP(D672,年份汇总!$D$4:$I$9,6,0)</f>
        <v>0.65079999999999993</v>
      </c>
      <c r="G672">
        <f>VLOOKUP(A672,[1]Sheet1!$A$1:$F$2193,6)</f>
        <v>7.4184708684567904E-2</v>
      </c>
      <c r="H672">
        <f>'C-MDP in China'!C673</f>
        <v>6423512.7247896129</v>
      </c>
      <c r="I672">
        <f>'C-MDP in China'!D673</f>
        <v>108.2351208</v>
      </c>
      <c r="J672">
        <f>'C-MDP in China'!E673</f>
        <v>108235120.8</v>
      </c>
      <c r="K672" s="67">
        <v>3.1960000000000002</v>
      </c>
      <c r="L672" s="67">
        <v>68</v>
      </c>
      <c r="M672">
        <f t="shared" si="26"/>
        <v>4.7E-2</v>
      </c>
      <c r="N672">
        <f>'C-MDP in China'!F673</f>
        <v>1591692.9529411765</v>
      </c>
      <c r="O672">
        <f>'C-MDP in China'!G673</f>
        <v>122089216.2624</v>
      </c>
      <c r="P672">
        <f>'C-MDP in China'!H673</f>
        <v>15505330.4653248</v>
      </c>
      <c r="Q672">
        <f>'C-MDP in China'!I673</f>
        <v>13381850.168189486</v>
      </c>
      <c r="R672">
        <f>'C-MDP in China'!J673</f>
        <v>7325352.9757439997</v>
      </c>
      <c r="S672">
        <f>'C-MDP in China'!K673</f>
        <v>7325352.9757439997</v>
      </c>
      <c r="T672">
        <f>'C-MDP in China'!L673</f>
        <v>5232394.9826742858</v>
      </c>
      <c r="U672">
        <f>'C-MDP in China'!M673</f>
        <v>3662676.4878719999</v>
      </c>
      <c r="V672">
        <f>'C-MDP in China'!N673</f>
        <v>6495519.3174168291</v>
      </c>
      <c r="W672">
        <f>'C-MDP in China'!P673</f>
        <v>10158195.805288829</v>
      </c>
      <c r="X672">
        <f>'C-MDP in China'!Q673</f>
        <v>-3734683.080499216</v>
      </c>
      <c r="Y672">
        <f>'C-MDP in China'!S673</f>
        <v>-0.58140821704708878</v>
      </c>
      <c r="Z672">
        <f>'C-MDP in China'!T673</f>
        <v>86805432.762566403</v>
      </c>
      <c r="AA672">
        <f>'C-MDP in China'!U673</f>
        <v>9256355.5543344431</v>
      </c>
      <c r="AB672">
        <f>'C-MDP in China'!V673</f>
        <v>9.3779276577073905</v>
      </c>
    </row>
    <row r="673" spans="1:28">
      <c r="A673" s="15">
        <v>44009</v>
      </c>
      <c r="B673">
        <v>112.76741130000001</v>
      </c>
      <c r="C673" s="153">
        <f t="shared" si="24"/>
        <v>90.213929040000011</v>
      </c>
      <c r="D673" s="123">
        <f>年份汇总!$D$8</f>
        <v>0.8</v>
      </c>
      <c r="E673" s="144">
        <f t="shared" si="25"/>
        <v>73.389031274039993</v>
      </c>
      <c r="F673" s="123">
        <f>VLOOKUP(D673,年份汇总!$D$4:$I$9,6,0)</f>
        <v>0.65079999999999993</v>
      </c>
      <c r="G673">
        <f>VLOOKUP(A673,[1]Sheet1!$A$1:$F$2193,6)</f>
        <v>7.2048284401891802E-2</v>
      </c>
      <c r="H673">
        <f>'C-MDP in China'!C674</f>
        <v>6499758.8164860066</v>
      </c>
      <c r="I673">
        <f>'C-MDP in China'!D674</f>
        <v>112.76741130000001</v>
      </c>
      <c r="J673">
        <f>'C-MDP in China'!E674</f>
        <v>112767411.30000001</v>
      </c>
      <c r="K673" s="67">
        <v>3.1960000000000002</v>
      </c>
      <c r="L673" s="67">
        <v>68</v>
      </c>
      <c r="M673">
        <f t="shared" si="26"/>
        <v>4.7E-2</v>
      </c>
      <c r="N673">
        <f>'C-MDP in China'!F674</f>
        <v>1658344.2838235295</v>
      </c>
      <c r="O673">
        <f>'C-MDP in China'!G674</f>
        <v>127201639.94640002</v>
      </c>
      <c r="P673">
        <f>'C-MDP in China'!H674</f>
        <v>16154608.273192802</v>
      </c>
      <c r="Q673">
        <f>'C-MDP in China'!I674</f>
        <v>13942208.321267916</v>
      </c>
      <c r="R673">
        <f>'C-MDP in China'!J674</f>
        <v>7632098.396784001</v>
      </c>
      <c r="S673">
        <f>'C-MDP in China'!K674</f>
        <v>7632098.396784001</v>
      </c>
      <c r="T673">
        <f>'C-MDP in China'!L674</f>
        <v>5451498.8548457148</v>
      </c>
      <c r="U673">
        <f>'C-MDP in China'!M674</f>
        <v>3816049.1983920005</v>
      </c>
      <c r="V673">
        <f>'C-MDP in China'!N674</f>
        <v>6767515.877103718</v>
      </c>
      <c r="W673">
        <f>'C-MDP in China'!P674</f>
        <v>10583565.075495718</v>
      </c>
      <c r="X673">
        <f>'C-MDP in China'!Q674</f>
        <v>-4083806.2590097114</v>
      </c>
      <c r="Y673">
        <f>'C-MDP in China'!S674</f>
        <v>-0.62830119921550531</v>
      </c>
      <c r="Z673">
        <f>'C-MDP in China'!T674</f>
        <v>90440366.001890406</v>
      </c>
      <c r="AA673">
        <f>'C-MDP in China'!U674</f>
        <v>9451225.4951977246</v>
      </c>
      <c r="AB673">
        <f>'C-MDP in China'!V674</f>
        <v>9.5691681515634333</v>
      </c>
    </row>
    <row r="674" spans="1:28">
      <c r="A674" s="15">
        <v>44012</v>
      </c>
      <c r="B674">
        <v>115.793972</v>
      </c>
      <c r="C674" s="153">
        <f t="shared" si="24"/>
        <v>92.635177600000006</v>
      </c>
      <c r="D674" s="123">
        <f>年份汇总!$D$8</f>
        <v>0.8</v>
      </c>
      <c r="E674" s="144">
        <f t="shared" si="25"/>
        <v>75.358716977599997</v>
      </c>
      <c r="F674" s="123">
        <f>VLOOKUP(D674,年份汇总!$D$4:$I$9,6,0)</f>
        <v>0.65079999999999993</v>
      </c>
      <c r="G674">
        <f>VLOOKUP(A674,[1]Sheet1!$A$1:$F$2193,6)</f>
        <v>7.2785861348338005E-2</v>
      </c>
      <c r="H674">
        <f>'C-MDP in China'!C675</f>
        <v>6742531.1927722674</v>
      </c>
      <c r="I674">
        <f>'C-MDP in China'!D675</f>
        <v>115.793972</v>
      </c>
      <c r="J674">
        <f>'C-MDP in China'!E675</f>
        <v>115793972</v>
      </c>
      <c r="K674" s="67">
        <v>3.1960000000000002</v>
      </c>
      <c r="L674" s="67">
        <v>68</v>
      </c>
      <c r="M674">
        <f t="shared" si="26"/>
        <v>4.7E-2</v>
      </c>
      <c r="N674">
        <f>'C-MDP in China'!F675</f>
        <v>1702852.5294117648</v>
      </c>
      <c r="O674">
        <f>'C-MDP in China'!G675</f>
        <v>130615600.41600001</v>
      </c>
      <c r="P674">
        <f>'C-MDP in China'!H675</f>
        <v>16588181.252832001</v>
      </c>
      <c r="Q674">
        <f>'C-MDP in China'!I675</f>
        <v>14316402.774168001</v>
      </c>
      <c r="R674">
        <f>'C-MDP in China'!J675</f>
        <v>7836936.0249600001</v>
      </c>
      <c r="S674">
        <f>'C-MDP in China'!K675</f>
        <v>7836936.0249600001</v>
      </c>
      <c r="T674">
        <f>'C-MDP in China'!L675</f>
        <v>5597811.4464000007</v>
      </c>
      <c r="U674">
        <f>'C-MDP in China'!M675</f>
        <v>3918468.01248</v>
      </c>
      <c r="V674">
        <f>'C-MDP in China'!N675</f>
        <v>6949149.0045662103</v>
      </c>
      <c r="W674">
        <f>'C-MDP in China'!P675</f>
        <v>10867617.017046209</v>
      </c>
      <c r="X674">
        <f>'C-MDP in China'!Q675</f>
        <v>-4125085.824273942</v>
      </c>
      <c r="Y674">
        <f>'C-MDP in China'!S675</f>
        <v>-0.61180077723568771</v>
      </c>
      <c r="Z674">
        <f>'C-MDP in China'!T675</f>
        <v>92867691.895776004</v>
      </c>
      <c r="AA674">
        <f>'C-MDP in China'!U675</f>
        <v>9773212.1848584786</v>
      </c>
      <c r="AB674">
        <f>'C-MDP in China'!V675</f>
        <v>9.5022690737907869</v>
      </c>
    </row>
    <row r="675" spans="1:28">
      <c r="A675" s="15">
        <v>44015</v>
      </c>
      <c r="B675">
        <v>117.3625629</v>
      </c>
      <c r="C675" s="153">
        <f t="shared" si="24"/>
        <v>93.89005032</v>
      </c>
      <c r="D675" s="123">
        <f>年份汇总!$D$8</f>
        <v>0.8</v>
      </c>
      <c r="E675" s="144">
        <f t="shared" si="25"/>
        <v>76.379555935319999</v>
      </c>
      <c r="F675" s="123">
        <f>VLOOKUP(D675,年份汇总!$D$4:$I$9,6,0)</f>
        <v>0.65079999999999993</v>
      </c>
      <c r="G675">
        <f>VLOOKUP(A675,[1]Sheet1!$A$1:$F$2193,6)</f>
        <v>7.2384521247911199E-2</v>
      </c>
      <c r="H675">
        <f>'C-MDP in China'!C676</f>
        <v>6796186.3423554916</v>
      </c>
      <c r="I675">
        <f>'C-MDP in China'!D676</f>
        <v>117.3625629</v>
      </c>
      <c r="J675">
        <f>'C-MDP in China'!E676</f>
        <v>117362562.90000001</v>
      </c>
      <c r="K675" s="67">
        <v>3.1960000000000002</v>
      </c>
      <c r="L675" s="67">
        <v>68</v>
      </c>
      <c r="M675">
        <f t="shared" si="26"/>
        <v>4.7E-2</v>
      </c>
      <c r="N675">
        <f>'C-MDP in China'!F676</f>
        <v>1725920.0426470588</v>
      </c>
      <c r="O675">
        <f>'C-MDP in China'!G676</f>
        <v>132384970.95120001</v>
      </c>
      <c r="P675">
        <f>'C-MDP in China'!H676</f>
        <v>16812891.3108024</v>
      </c>
      <c r="Q675">
        <f>'C-MDP in China'!I676</f>
        <v>14510338.423186887</v>
      </c>
      <c r="R675">
        <f>'C-MDP in China'!J676</f>
        <v>7943098.2570719998</v>
      </c>
      <c r="S675">
        <f>'C-MDP in China'!K676</f>
        <v>7943098.2570719998</v>
      </c>
      <c r="T675">
        <f>'C-MDP in China'!L676</f>
        <v>5673641.6121942857</v>
      </c>
      <c r="U675">
        <f>'C-MDP in China'!M676</f>
        <v>3971549.1285359999</v>
      </c>
      <c r="V675">
        <f>'C-MDP in China'!N676</f>
        <v>7043284.9228962818</v>
      </c>
      <c r="W675">
        <f>'C-MDP in China'!P676</f>
        <v>11014834.051432282</v>
      </c>
      <c r="X675">
        <f>'C-MDP in China'!Q676</f>
        <v>-4218647.7090767901</v>
      </c>
      <c r="Y675">
        <f>'C-MDP in China'!S676</f>
        <v>-0.62073749843866821</v>
      </c>
      <c r="Z675">
        <f>'C-MDP in China'!T676</f>
        <v>94125714.346303195</v>
      </c>
      <c r="AA675">
        <f>'C-MDP in China'!U676</f>
        <v>9867922.1367157735</v>
      </c>
      <c r="AB675">
        <f>'C-MDP in China'!V676</f>
        <v>9.538554626012683</v>
      </c>
    </row>
    <row r="676" spans="1:28">
      <c r="A676" s="15">
        <v>44018</v>
      </c>
      <c r="B676">
        <v>121.9566409</v>
      </c>
      <c r="C676" s="153">
        <f t="shared" si="24"/>
        <v>97.565312720000009</v>
      </c>
      <c r="D676" s="123">
        <f>年份汇总!$D$8</f>
        <v>0.8</v>
      </c>
      <c r="E676" s="144">
        <f t="shared" si="25"/>
        <v>79.36938189771999</v>
      </c>
      <c r="F676" s="123">
        <f>VLOOKUP(D676,年份汇总!$D$4:$I$9,6,0)</f>
        <v>0.65079999999999993</v>
      </c>
      <c r="G676">
        <f>VLOOKUP(A676,[1]Sheet1!$A$1:$F$2193,6)</f>
        <v>7.4679927747972899E-2</v>
      </c>
      <c r="H676">
        <f>'C-MDP in China'!C677</f>
        <v>7286170.5046379818</v>
      </c>
      <c r="I676">
        <f>'C-MDP in China'!D677</f>
        <v>121.9566409</v>
      </c>
      <c r="J676">
        <f>'C-MDP in China'!E677</f>
        <v>121956640.89999999</v>
      </c>
      <c r="K676" s="67">
        <v>3.1960000000000002</v>
      </c>
      <c r="L676" s="67">
        <v>68</v>
      </c>
      <c r="M676">
        <f t="shared" si="26"/>
        <v>4.7E-2</v>
      </c>
      <c r="N676">
        <f>'C-MDP in China'!F677</f>
        <v>1793480.013235294</v>
      </c>
      <c r="O676">
        <f>'C-MDP in China'!G677</f>
        <v>137567090.93520001</v>
      </c>
      <c r="P676">
        <f>'C-MDP in China'!H677</f>
        <v>17471020.548770402</v>
      </c>
      <c r="Q676">
        <f>'C-MDP in China'!I677</f>
        <v>15078335.788576029</v>
      </c>
      <c r="R676">
        <f>'C-MDP in China'!J677</f>
        <v>8254025.4561120002</v>
      </c>
      <c r="S676">
        <f>'C-MDP in China'!K677</f>
        <v>8254025.4561120002</v>
      </c>
      <c r="T676">
        <f>'C-MDP in China'!L677</f>
        <v>5895732.4686514288</v>
      </c>
      <c r="U676">
        <f>'C-MDP in China'!M677</f>
        <v>4127012.7280560001</v>
      </c>
      <c r="V676">
        <f>'C-MDP in China'!N677</f>
        <v>7318989.538682322</v>
      </c>
      <c r="W676">
        <f>'C-MDP in China'!P677</f>
        <v>11446002.266738322</v>
      </c>
      <c r="X676">
        <f>'C-MDP in China'!Q677</f>
        <v>-4159831.7621003399</v>
      </c>
      <c r="Y676">
        <f>'C-MDP in China'!S677</f>
        <v>-0.57092155055284755</v>
      </c>
      <c r="Z676">
        <f>'C-MDP in China'!T677</f>
        <v>97810201.654927194</v>
      </c>
      <c r="AA676">
        <f>'C-MDP in China'!U677</f>
        <v>10478147.315264303</v>
      </c>
      <c r="AB676">
        <f>'C-MDP in China'!V677</f>
        <v>9.3346847216434661</v>
      </c>
    </row>
    <row r="677" spans="1:28">
      <c r="A677" s="15">
        <v>44021</v>
      </c>
      <c r="B677">
        <v>125.990398</v>
      </c>
      <c r="C677" s="153">
        <f t="shared" si="24"/>
        <v>100.7923184</v>
      </c>
      <c r="D677" s="123">
        <f>年份汇总!$D$8</f>
        <v>0.8</v>
      </c>
      <c r="E677" s="144">
        <f t="shared" si="25"/>
        <v>81.994551018399989</v>
      </c>
      <c r="F677" s="123">
        <f>VLOOKUP(D677,年份汇总!$D$4:$I$9,6,0)</f>
        <v>0.65079999999999993</v>
      </c>
      <c r="G677">
        <f>VLOOKUP(A677,[1]Sheet1!$A$1:$F$2193,6)</f>
        <v>7.3903295434560701E-2</v>
      </c>
      <c r="H677">
        <f>'C-MDP in China'!C678</f>
        <v>7448884.4842495089</v>
      </c>
      <c r="I677">
        <f>'C-MDP in China'!D678</f>
        <v>125.990398</v>
      </c>
      <c r="J677">
        <f>'C-MDP in China'!E678</f>
        <v>125990398</v>
      </c>
      <c r="K677" s="67">
        <v>3.1960000000000002</v>
      </c>
      <c r="L677" s="67">
        <v>68</v>
      </c>
      <c r="M677">
        <f t="shared" si="26"/>
        <v>4.7E-2</v>
      </c>
      <c r="N677">
        <f>'C-MDP in China'!F678</f>
        <v>1852799.9705882352</v>
      </c>
      <c r="O677">
        <f>'C-MDP in China'!G678</f>
        <v>142117168.94400001</v>
      </c>
      <c r="P677">
        <f>'C-MDP in China'!H678</f>
        <v>18048880.455887999</v>
      </c>
      <c r="Q677">
        <f>'C-MDP in China'!I678</f>
        <v>15577056.838897716</v>
      </c>
      <c r="R677">
        <f>'C-MDP in China'!J678</f>
        <v>8527030.1366399992</v>
      </c>
      <c r="S677">
        <f>'C-MDP in China'!K678</f>
        <v>8527030.1366399992</v>
      </c>
      <c r="T677">
        <f>'C-MDP in China'!L678</f>
        <v>6090735.8118857145</v>
      </c>
      <c r="U677">
        <f>'C-MDP in China'!M678</f>
        <v>4263515.0683199996</v>
      </c>
      <c r="V677">
        <f>'C-MDP in China'!N678</f>
        <v>7561067.5903457273</v>
      </c>
      <c r="W677">
        <f>'C-MDP in China'!P678</f>
        <v>11824582.658665728</v>
      </c>
      <c r="X677">
        <f>'C-MDP in China'!Q678</f>
        <v>-4375698.1744162189</v>
      </c>
      <c r="Y677">
        <f>'C-MDP in China'!S678</f>
        <v>-0.58742999487621672</v>
      </c>
      <c r="Z677">
        <f>'C-MDP in China'!T678</f>
        <v>101045307.119184</v>
      </c>
      <c r="AA677">
        <f>'C-MDP in China'!U678</f>
        <v>10746437.006275237</v>
      </c>
      <c r="AB677">
        <f>'C-MDP in China'!V678</f>
        <v>9.4026798891744274</v>
      </c>
    </row>
    <row r="678" spans="1:28">
      <c r="A678" s="15">
        <v>44024</v>
      </c>
      <c r="B678">
        <v>124.5332137</v>
      </c>
      <c r="C678" s="153">
        <f t="shared" si="24"/>
        <v>99.626570960000009</v>
      </c>
      <c r="D678" s="123">
        <f>年份汇总!$D$8</f>
        <v>0.8</v>
      </c>
      <c r="E678" s="144">
        <f t="shared" si="25"/>
        <v>81.046215475959997</v>
      </c>
      <c r="F678" s="123">
        <f>VLOOKUP(D678,年份汇总!$D$4:$I$9,6,0)</f>
        <v>0.65079999999999993</v>
      </c>
      <c r="G678">
        <f>VLOOKUP(A678,[1]Sheet1!$A$1:$F$2193,6)</f>
        <v>7.3891586208912299E-2</v>
      </c>
      <c r="H678">
        <f>'C-MDP in China'!C679</f>
        <v>7361565.3567891596</v>
      </c>
      <c r="I678">
        <f>'C-MDP in China'!D679</f>
        <v>124.5332137</v>
      </c>
      <c r="J678">
        <f>'C-MDP in China'!E679</f>
        <v>124533213.7</v>
      </c>
      <c r="K678" s="67">
        <v>3.1960000000000002</v>
      </c>
      <c r="L678" s="67">
        <v>68</v>
      </c>
      <c r="M678">
        <f t="shared" si="26"/>
        <v>4.7E-2</v>
      </c>
      <c r="N678">
        <f>'C-MDP in China'!F679</f>
        <v>1831370.7897058823</v>
      </c>
      <c r="O678">
        <f>'C-MDP in China'!G679</f>
        <v>140473465.05360001</v>
      </c>
      <c r="P678">
        <f>'C-MDP in China'!H679</f>
        <v>17840130.0618072</v>
      </c>
      <c r="Q678">
        <f>'C-MDP in China'!I679</f>
        <v>15396895.151767801</v>
      </c>
      <c r="R678">
        <f>'C-MDP in China'!J679</f>
        <v>8428407.9032160006</v>
      </c>
      <c r="S678">
        <f>'C-MDP in China'!K679</f>
        <v>8428407.9032160006</v>
      </c>
      <c r="T678">
        <f>'C-MDP in China'!L679</f>
        <v>6020291.3594400007</v>
      </c>
      <c r="U678">
        <f>'C-MDP in China'!M679</f>
        <v>4214203.9516080003</v>
      </c>
      <c r="V678">
        <f>'C-MDP in China'!N679</f>
        <v>7473617.5214611869</v>
      </c>
      <c r="W678">
        <f>'C-MDP in China'!P679</f>
        <v>11687821.473069187</v>
      </c>
      <c r="X678">
        <f>'C-MDP in China'!Q679</f>
        <v>-4326256.1162800277</v>
      </c>
      <c r="Y678">
        <f>'C-MDP in China'!S679</f>
        <v>-0.58768154687238683</v>
      </c>
      <c r="Z678">
        <f>'C-MDP in China'!T679</f>
        <v>99876633.65310961</v>
      </c>
      <c r="AA678">
        <f>'C-MDP in China'!U679</f>
        <v>10620978.926642347</v>
      </c>
      <c r="AB678">
        <f>'C-MDP in China'!V679</f>
        <v>9.4037126278984164</v>
      </c>
    </row>
    <row r="679" spans="1:28">
      <c r="A679" s="15">
        <v>44027</v>
      </c>
      <c r="B679">
        <v>123.224186</v>
      </c>
      <c r="C679" s="153">
        <f t="shared" si="24"/>
        <v>98.579348800000005</v>
      </c>
      <c r="D679" s="123">
        <f>年份汇总!$D$8</f>
        <v>0.8</v>
      </c>
      <c r="E679" s="144">
        <f t="shared" si="25"/>
        <v>80.194300248799991</v>
      </c>
      <c r="F679" s="123">
        <f>VLOOKUP(D679,年份汇总!$D$4:$I$9,6,0)</f>
        <v>0.65079999999999993</v>
      </c>
      <c r="G679">
        <f>VLOOKUP(A679,[1]Sheet1!$A$1:$F$2193,6)</f>
        <v>6.6632412545797701E-2</v>
      </c>
      <c r="H679">
        <f>'C-MDP in China'!C680</f>
        <v>6568579.8377376879</v>
      </c>
      <c r="I679">
        <f>'C-MDP in China'!D680</f>
        <v>123.224186</v>
      </c>
      <c r="J679">
        <f>'C-MDP in China'!E680</f>
        <v>123224186</v>
      </c>
      <c r="K679" s="67">
        <v>3.1960000000000002</v>
      </c>
      <c r="L679" s="67">
        <v>68</v>
      </c>
      <c r="M679">
        <f t="shared" si="26"/>
        <v>4.7E-2</v>
      </c>
      <c r="N679">
        <f>'C-MDP in China'!F680</f>
        <v>1812120.3823529412</v>
      </c>
      <c r="O679">
        <f>'C-MDP in China'!G680</f>
        <v>138996881.80800003</v>
      </c>
      <c r="P679">
        <f>'C-MDP in China'!H680</f>
        <v>17652603.989616003</v>
      </c>
      <c r="Q679">
        <f>'C-MDP in China'!I680</f>
        <v>15235051.081026861</v>
      </c>
      <c r="R679">
        <f>'C-MDP in China'!J680</f>
        <v>8339812.9084800016</v>
      </c>
      <c r="S679">
        <f>'C-MDP in China'!K680</f>
        <v>8339812.9084800016</v>
      </c>
      <c r="T679">
        <f>'C-MDP in China'!L680</f>
        <v>5957009.2203428587</v>
      </c>
      <c r="U679">
        <f>'C-MDP in China'!M680</f>
        <v>4169906.4542400008</v>
      </c>
      <c r="V679">
        <f>'C-MDP in China'!N680</f>
        <v>7395058.7814742336</v>
      </c>
      <c r="W679">
        <f>'C-MDP in China'!P680</f>
        <v>11564965.235714234</v>
      </c>
      <c r="X679">
        <f>'C-MDP in China'!Q680</f>
        <v>-4996385.3979765465</v>
      </c>
      <c r="Y679">
        <f>'C-MDP in China'!S680</f>
        <v>-0.76064926078410466</v>
      </c>
      <c r="Z679">
        <f>'C-MDP in China'!T680</f>
        <v>98826782.965488017</v>
      </c>
      <c r="AA679">
        <f>'C-MDP in China'!U680</f>
        <v>9793732.1649719216</v>
      </c>
      <c r="AB679">
        <f>'C-MDP in China'!V680</f>
        <v>10.090819444598457</v>
      </c>
    </row>
    <row r="680" spans="1:28">
      <c r="A680" s="15">
        <v>44030</v>
      </c>
      <c r="B680">
        <v>121.358766</v>
      </c>
      <c r="C680" s="153">
        <f t="shared" si="24"/>
        <v>97.087012800000011</v>
      </c>
      <c r="D680" s="123">
        <f>年份汇总!$D$8</f>
        <v>0.8</v>
      </c>
      <c r="E680" s="144">
        <f t="shared" si="25"/>
        <v>78.980284912799988</v>
      </c>
      <c r="F680" s="123">
        <f>VLOOKUP(D680,年份汇总!$D$4:$I$9,6,0)</f>
        <v>0.65079999999999993</v>
      </c>
      <c r="G680">
        <f>VLOOKUP(A680,[1]Sheet1!$A$1:$F$2193,6)</f>
        <v>6.6387420188262103E-2</v>
      </c>
      <c r="H680">
        <f>'C-MDP in China'!C681</f>
        <v>6445356.3135767821</v>
      </c>
      <c r="I680">
        <f>'C-MDP in China'!D681</f>
        <v>121.358766</v>
      </c>
      <c r="J680">
        <f>'C-MDP in China'!E681</f>
        <v>121358766</v>
      </c>
      <c r="K680" s="67">
        <v>3.1960000000000002</v>
      </c>
      <c r="L680" s="67">
        <v>68</v>
      </c>
      <c r="M680">
        <f t="shared" si="26"/>
        <v>4.7E-2</v>
      </c>
      <c r="N680">
        <f>'C-MDP in China'!F681</f>
        <v>1784687.7352941176</v>
      </c>
      <c r="O680">
        <f>'C-MDP in China'!G681</f>
        <v>136892688.04800001</v>
      </c>
      <c r="P680">
        <f>'C-MDP in China'!H681</f>
        <v>17385371.382096</v>
      </c>
      <c r="Q680">
        <f>'C-MDP in China'!I681</f>
        <v>15004416.414975431</v>
      </c>
      <c r="R680">
        <f>'C-MDP in China'!J681</f>
        <v>8213561.2828799998</v>
      </c>
      <c r="S680">
        <f>'C-MDP in China'!K681</f>
        <v>8213561.2828799998</v>
      </c>
      <c r="T680">
        <f>'C-MDP in China'!L681</f>
        <v>5866829.4877714291</v>
      </c>
      <c r="U680">
        <f>'C-MDP in China'!M681</f>
        <v>4106780.6414399999</v>
      </c>
      <c r="V680">
        <f>'C-MDP in China'!N681</f>
        <v>7283109.2446183953</v>
      </c>
      <c r="W680">
        <f>'C-MDP in China'!P681</f>
        <v>11389889.886058396</v>
      </c>
      <c r="X680">
        <f>'C-MDP in China'!Q681</f>
        <v>-4944533.5724816136</v>
      </c>
      <c r="Y680">
        <f>'C-MDP in China'!S681</f>
        <v>-0.76714666062235082</v>
      </c>
      <c r="Z680">
        <f>'C-MDP in China'!T681</f>
        <v>97330701.202128008</v>
      </c>
      <c r="AA680">
        <f>'C-MDP in China'!U681</f>
        <v>9621684.9167551771</v>
      </c>
      <c r="AB680">
        <f>'C-MDP in China'!V681</f>
        <v>10.115764758897537</v>
      </c>
    </row>
    <row r="681" spans="1:28">
      <c r="A681" s="15">
        <v>44033</v>
      </c>
      <c r="B681">
        <v>115.4738981</v>
      </c>
      <c r="C681" s="153">
        <f t="shared" si="24"/>
        <v>92.379118480000002</v>
      </c>
      <c r="D681" s="123">
        <f>年份汇总!$D$8</f>
        <v>0.8</v>
      </c>
      <c r="E681" s="144">
        <f t="shared" si="25"/>
        <v>75.150412883479987</v>
      </c>
      <c r="F681" s="123">
        <f>VLOOKUP(D681,年份汇总!$D$4:$I$9,6,0)</f>
        <v>0.65079999999999993</v>
      </c>
      <c r="G681">
        <f>VLOOKUP(A681,[1]Sheet1!$A$1:$F$2193,6)</f>
        <v>6.7951964578027393E-2</v>
      </c>
      <c r="H681">
        <f>'C-MDP in China'!C682</f>
        <v>6277342.5867023561</v>
      </c>
      <c r="I681">
        <f>'C-MDP in China'!D682</f>
        <v>115.4738981</v>
      </c>
      <c r="J681">
        <f>'C-MDP in China'!E682</f>
        <v>115473898.09999999</v>
      </c>
      <c r="K681" s="67">
        <v>3.1960000000000002</v>
      </c>
      <c r="L681" s="67">
        <v>68</v>
      </c>
      <c r="M681">
        <f t="shared" si="26"/>
        <v>4.7E-2</v>
      </c>
      <c r="N681">
        <f>'C-MDP in China'!F682</f>
        <v>1698145.5602941175</v>
      </c>
      <c r="O681">
        <f>'C-MDP in China'!G682</f>
        <v>130254557.05679999</v>
      </c>
      <c r="P681">
        <f>'C-MDP in China'!H682</f>
        <v>16542328.7462136</v>
      </c>
      <c r="Q681">
        <f>'C-MDP in China'!I682</f>
        <v>14276829.843118543</v>
      </c>
      <c r="R681">
        <f>'C-MDP in China'!J682</f>
        <v>7815273.4234079989</v>
      </c>
      <c r="S681">
        <f>'C-MDP in China'!K682</f>
        <v>7815273.4234079989</v>
      </c>
      <c r="T681">
        <f>'C-MDP in China'!L682</f>
        <v>5582338.1595771424</v>
      </c>
      <c r="U681">
        <f>'C-MDP in China'!M682</f>
        <v>3907636.7117039994</v>
      </c>
      <c r="V681">
        <f>'C-MDP in China'!N682</f>
        <v>6929940.394781474</v>
      </c>
      <c r="W681">
        <f>'C-MDP in China'!P682</f>
        <v>10837577.106485473</v>
      </c>
      <c r="X681">
        <f>'C-MDP in China'!Q682</f>
        <v>-4560234.5197831169</v>
      </c>
      <c r="Y681">
        <f>'C-MDP in China'!S682</f>
        <v>-0.7264593985109743</v>
      </c>
      <c r="Z681">
        <f>'C-MDP in China'!T682</f>
        <v>92610990.067384794</v>
      </c>
      <c r="AA681">
        <f>'C-MDP in China'!U682</f>
        <v>9299646.2697798312</v>
      </c>
      <c r="AB681">
        <f>'C-MDP in China'!V682</f>
        <v>9.9585497534818987</v>
      </c>
    </row>
    <row r="682" spans="1:28">
      <c r="A682" s="15">
        <v>44036</v>
      </c>
      <c r="B682">
        <v>113.94305869999999</v>
      </c>
      <c r="C682" s="153">
        <f t="shared" si="24"/>
        <v>91.154446960000001</v>
      </c>
      <c r="D682" s="123">
        <f>年份汇总!$D$8</f>
        <v>0.8</v>
      </c>
      <c r="E682" s="144">
        <f t="shared" si="25"/>
        <v>74.15414260195999</v>
      </c>
      <c r="F682" s="123">
        <f>VLOOKUP(D682,年份汇总!$D$4:$I$9,6,0)</f>
        <v>0.65079999999999993</v>
      </c>
      <c r="G682">
        <f>VLOOKUP(A682,[1]Sheet1!$A$1:$F$2193,6)</f>
        <v>6.9126188303494096E-2</v>
      </c>
      <c r="H682">
        <f>'C-MDP in China'!C683</f>
        <v>6301159.4652578253</v>
      </c>
      <c r="I682">
        <f>'C-MDP in China'!D683</f>
        <v>113.94305869999999</v>
      </c>
      <c r="J682">
        <f>'C-MDP in China'!E683</f>
        <v>113943058.69999999</v>
      </c>
      <c r="K682" s="67">
        <v>3.1960000000000002</v>
      </c>
      <c r="L682" s="67">
        <v>68</v>
      </c>
      <c r="M682">
        <f t="shared" si="26"/>
        <v>4.7E-2</v>
      </c>
      <c r="N682">
        <f>'C-MDP in China'!F683</f>
        <v>1675633.2161764705</v>
      </c>
      <c r="O682">
        <f>'C-MDP in China'!G683</f>
        <v>128527770.21359999</v>
      </c>
      <c r="P682">
        <f>'C-MDP in China'!H683</f>
        <v>16323026.8171272</v>
      </c>
      <c r="Q682">
        <f>'C-MDP in China'!I683</f>
        <v>14087561.670912085</v>
      </c>
      <c r="R682">
        <f>'C-MDP in China'!J683</f>
        <v>7711666.2128159991</v>
      </c>
      <c r="S682">
        <f>'C-MDP in China'!K683</f>
        <v>7711666.2128159991</v>
      </c>
      <c r="T682">
        <f>'C-MDP in China'!L683</f>
        <v>5508333.0091542853</v>
      </c>
      <c r="U682">
        <f>'C-MDP in China'!M683</f>
        <v>3855833.1064079995</v>
      </c>
      <c r="V682">
        <f>'C-MDP in China'!N683</f>
        <v>6838070.0589693412</v>
      </c>
      <c r="W682">
        <f>'C-MDP in China'!P683</f>
        <v>10693903.165377341</v>
      </c>
      <c r="X682">
        <f>'C-MDP in China'!Q683</f>
        <v>-4392743.7001195159</v>
      </c>
      <c r="Y682">
        <f>'C-MDP in China'!S683</f>
        <v>-0.69713260302955649</v>
      </c>
      <c r="Z682">
        <f>'C-MDP in China'!T683</f>
        <v>91383244.621869594</v>
      </c>
      <c r="AA682">
        <f>'C-MDP in China'!U683</f>
        <v>9283396.4178191666</v>
      </c>
      <c r="AB682">
        <f>'C-MDP in China'!V683</f>
        <v>9.8437296555022193</v>
      </c>
    </row>
    <row r="683" spans="1:28">
      <c r="A683" s="15">
        <v>44039</v>
      </c>
      <c r="B683">
        <v>120.71805139999999</v>
      </c>
      <c r="C683" s="153">
        <f t="shared" si="24"/>
        <v>96.574441120000003</v>
      </c>
      <c r="D683" s="123">
        <f>年份汇总!$D$8</f>
        <v>0.8</v>
      </c>
      <c r="E683" s="144">
        <f t="shared" si="25"/>
        <v>78.563307851119987</v>
      </c>
      <c r="F683" s="123">
        <f>VLOOKUP(D683,年份汇总!$D$4:$I$9,6,0)</f>
        <v>0.65079999999999993</v>
      </c>
      <c r="G683">
        <f>VLOOKUP(A683,[1]Sheet1!$A$1:$F$2193,6)</f>
        <v>7.9665063688395696E-2</v>
      </c>
      <c r="H683">
        <f>'C-MDP in China'!C684</f>
        <v>7693609.0024960209</v>
      </c>
      <c r="I683">
        <f>'C-MDP in China'!D684</f>
        <v>120.71805139999999</v>
      </c>
      <c r="J683">
        <f>'C-MDP in China'!E684</f>
        <v>120718051.39999999</v>
      </c>
      <c r="K683" s="67">
        <v>3.1960000000000002</v>
      </c>
      <c r="L683" s="67">
        <v>68</v>
      </c>
      <c r="M683">
        <f t="shared" si="26"/>
        <v>4.7E-2</v>
      </c>
      <c r="N683">
        <f>'C-MDP in China'!F684</f>
        <v>1775265.4617647058</v>
      </c>
      <c r="O683">
        <f>'C-MDP in China'!G684</f>
        <v>136169961.97920001</v>
      </c>
      <c r="P683">
        <f>'C-MDP in China'!H684</f>
        <v>17293585.171358399</v>
      </c>
      <c r="Q683">
        <f>'C-MDP in China'!I684</f>
        <v>14925200.475505887</v>
      </c>
      <c r="R683">
        <f>'C-MDP in China'!J684</f>
        <v>8170197.7187520005</v>
      </c>
      <c r="S683">
        <f>'C-MDP in China'!K684</f>
        <v>8170197.7187520005</v>
      </c>
      <c r="T683">
        <f>'C-MDP in China'!L684</f>
        <v>5835855.5133942859</v>
      </c>
      <c r="U683">
        <f>'C-MDP in China'!M684</f>
        <v>4085098.8593760002</v>
      </c>
      <c r="V683">
        <f>'C-MDP in China'!N684</f>
        <v>7244658.0096542723</v>
      </c>
      <c r="W683">
        <f>'C-MDP in China'!P684</f>
        <v>11329756.869030273</v>
      </c>
      <c r="X683">
        <f>'C-MDP in China'!Q684</f>
        <v>-3636147.8665342517</v>
      </c>
      <c r="Y683">
        <f>'C-MDP in China'!S684</f>
        <v>-0.47261926949427557</v>
      </c>
      <c r="Z683">
        <f>'C-MDP in China'!T684</f>
        <v>96816842.967211202</v>
      </c>
      <c r="AA683">
        <f>'C-MDP in China'!U684</f>
        <v>10853168.152774293</v>
      </c>
      <c r="AB683">
        <f>'C-MDP in China'!V684</f>
        <v>8.9206065550972617</v>
      </c>
    </row>
    <row r="684" spans="1:28">
      <c r="A684" s="15">
        <v>44042</v>
      </c>
      <c r="B684">
        <v>126.9409162</v>
      </c>
      <c r="C684" s="153">
        <f t="shared" si="24"/>
        <v>101.55273296000001</v>
      </c>
      <c r="D684" s="123">
        <f>年份汇总!$D$8</f>
        <v>0.8</v>
      </c>
      <c r="E684" s="144">
        <f t="shared" si="25"/>
        <v>82.613148262959996</v>
      </c>
      <c r="F684" s="123">
        <f>VLOOKUP(D684,年份汇总!$D$4:$I$9,6,0)</f>
        <v>0.65079999999999993</v>
      </c>
      <c r="G684">
        <f>VLOOKUP(A684,[1]Sheet1!$A$1:$F$2193,6)</f>
        <v>8.2919791438653398E-2</v>
      </c>
      <c r="H684">
        <f>'C-MDP in China'!C685</f>
        <v>8420731.4370684624</v>
      </c>
      <c r="I684">
        <f>'C-MDP in China'!D685</f>
        <v>126.9409162</v>
      </c>
      <c r="J684">
        <f>'C-MDP in China'!E685</f>
        <v>126940916.2</v>
      </c>
      <c r="K684" s="67">
        <v>3.1960000000000002</v>
      </c>
      <c r="L684" s="67">
        <v>68</v>
      </c>
      <c r="M684">
        <f t="shared" si="26"/>
        <v>4.7E-2</v>
      </c>
      <c r="N684">
        <f>'C-MDP in China'!F685</f>
        <v>1866778.1794117647</v>
      </c>
      <c r="O684">
        <f>'C-MDP in China'!G685</f>
        <v>143189353.4736</v>
      </c>
      <c r="P684">
        <f>'C-MDP in China'!H685</f>
        <v>18185047.8911472</v>
      </c>
      <c r="Q684">
        <f>'C-MDP in China'!I685</f>
        <v>15694575.9218028</v>
      </c>
      <c r="R684">
        <f>'C-MDP in China'!J685</f>
        <v>8591361.208416</v>
      </c>
      <c r="S684">
        <f>'C-MDP in China'!K685</f>
        <v>8591361.208416</v>
      </c>
      <c r="T684">
        <f>'C-MDP in China'!L685</f>
        <v>6136686.5774400001</v>
      </c>
      <c r="U684">
        <f>'C-MDP in China'!M685</f>
        <v>4295680.604208</v>
      </c>
      <c r="V684">
        <f>'C-MDP in China'!N685</f>
        <v>7618111.083105023</v>
      </c>
      <c r="W684">
        <f>'C-MDP in China'!P685</f>
        <v>11913791.687313024</v>
      </c>
      <c r="X684">
        <f>'C-MDP in China'!Q685</f>
        <v>-3493060.2502445616</v>
      </c>
      <c r="Y684">
        <f>'C-MDP in China'!S685</f>
        <v>-0.41481672659312507</v>
      </c>
      <c r="Z684">
        <f>'C-MDP in China'!T685</f>
        <v>101807630.3197296</v>
      </c>
      <c r="AA684">
        <f>'C-MDP in China'!U685</f>
        <v>11743161.915965484</v>
      </c>
      <c r="AB684">
        <f>'C-MDP in China'!V685</f>
        <v>8.6695245325125292</v>
      </c>
    </row>
    <row r="685" spans="1:28">
      <c r="A685" s="15">
        <v>44045</v>
      </c>
      <c r="B685">
        <v>124.7818814</v>
      </c>
      <c r="C685" s="153">
        <f t="shared" si="24"/>
        <v>99.825505120000003</v>
      </c>
      <c r="D685" s="123">
        <f>年份汇总!$D$8</f>
        <v>0.8</v>
      </c>
      <c r="E685" s="144">
        <f t="shared" si="25"/>
        <v>81.20804841511999</v>
      </c>
      <c r="F685" s="123">
        <f>VLOOKUP(D685,年份汇总!$D$4:$I$9,6,0)</f>
        <v>0.65079999999999993</v>
      </c>
      <c r="G685">
        <f>VLOOKUP(A685,[1]Sheet1!$A$1:$F$2193,6)</f>
        <v>8.2489939065521503E-2</v>
      </c>
      <c r="H685">
        <f>'C-MDP in China'!C686</f>
        <v>8234599.8345337054</v>
      </c>
      <c r="I685">
        <f>'C-MDP in China'!D686</f>
        <v>124.7818814</v>
      </c>
      <c r="J685">
        <f>'C-MDP in China'!E686</f>
        <v>124781881.40000001</v>
      </c>
      <c r="K685" s="67">
        <v>3.1960000000000002</v>
      </c>
      <c r="L685" s="67">
        <v>68</v>
      </c>
      <c r="M685">
        <f t="shared" si="26"/>
        <v>4.7E-2</v>
      </c>
      <c r="N685">
        <f>'C-MDP in China'!F686</f>
        <v>1835027.6676470588</v>
      </c>
      <c r="O685">
        <f>'C-MDP in China'!G686</f>
        <v>140753962.21920002</v>
      </c>
      <c r="P685">
        <f>'C-MDP in China'!H686</f>
        <v>17875753.201838404</v>
      </c>
      <c r="Q685">
        <f>'C-MDP in China'!I686</f>
        <v>15427639.644668745</v>
      </c>
      <c r="R685">
        <f>'C-MDP in China'!J686</f>
        <v>8445237.7331520002</v>
      </c>
      <c r="S685">
        <f>'C-MDP in China'!K686</f>
        <v>8445237.7331520002</v>
      </c>
      <c r="T685">
        <f>'C-MDP in China'!L686</f>
        <v>6032312.6665371433</v>
      </c>
      <c r="U685">
        <f>'C-MDP in China'!M686</f>
        <v>4222618.8665760001</v>
      </c>
      <c r="V685">
        <f>'C-MDP in China'!N686</f>
        <v>7488540.8276581867</v>
      </c>
      <c r="W685">
        <f>'C-MDP in China'!P686</f>
        <v>11711159.694234187</v>
      </c>
      <c r="X685">
        <f>'C-MDP in China'!Q686</f>
        <v>-3476559.8597004814</v>
      </c>
      <c r="Y685">
        <f>'C-MDP in China'!S686</f>
        <v>-0.42218929025800633</v>
      </c>
      <c r="Z685">
        <f>'C-MDP in China'!T686</f>
        <v>100076067.13785121</v>
      </c>
      <c r="AA685">
        <f>'C-MDP in China'!U686</f>
        <v>11500521.795615893</v>
      </c>
      <c r="AB685">
        <f>'C-MDP in China'!V686</f>
        <v>8.7018718729789413</v>
      </c>
    </row>
    <row r="686" spans="1:28">
      <c r="A686" s="15">
        <v>44048</v>
      </c>
      <c r="B686">
        <v>122.15489479999999</v>
      </c>
      <c r="C686" s="153">
        <f t="shared" si="24"/>
        <v>97.723915840000004</v>
      </c>
      <c r="D686" s="123">
        <f>年份汇总!$D$8</f>
        <v>0.8</v>
      </c>
      <c r="E686" s="144">
        <f t="shared" si="25"/>
        <v>79.498405535839993</v>
      </c>
      <c r="F686" s="123">
        <f>VLOOKUP(D686,年份汇总!$D$4:$I$9,6,0)</f>
        <v>0.65079999999999993</v>
      </c>
      <c r="G686">
        <f>VLOOKUP(A686,[1]Sheet1!$A$1:$F$2193,6)</f>
        <v>8.7664660142836803E-2</v>
      </c>
      <c r="H686">
        <f>'C-MDP in China'!C687</f>
        <v>8566933.8699407876</v>
      </c>
      <c r="I686">
        <f>'C-MDP in China'!D687</f>
        <v>122.15489479999999</v>
      </c>
      <c r="J686">
        <f>'C-MDP in China'!E687</f>
        <v>122154894.8</v>
      </c>
      <c r="K686" s="67">
        <v>3.1960000000000002</v>
      </c>
      <c r="L686" s="67">
        <v>68</v>
      </c>
      <c r="M686">
        <f t="shared" si="26"/>
        <v>4.7E-2</v>
      </c>
      <c r="N686">
        <f>'C-MDP in China'!F687</f>
        <v>1796395.5117647059</v>
      </c>
      <c r="O686">
        <f>'C-MDP in China'!G687</f>
        <v>137790721.3344</v>
      </c>
      <c r="P686">
        <f>'C-MDP in China'!H687</f>
        <v>17499421.609468799</v>
      </c>
      <c r="Q686">
        <f>'C-MDP in China'!I687</f>
        <v>15102847.277688343</v>
      </c>
      <c r="R686">
        <f>'C-MDP in China'!J687</f>
        <v>8267443.2800639998</v>
      </c>
      <c r="S686">
        <f>'C-MDP in China'!K687</f>
        <v>8267443.2800639998</v>
      </c>
      <c r="T686">
        <f>'C-MDP in China'!L687</f>
        <v>5905316.6286171433</v>
      </c>
      <c r="U686">
        <f>'C-MDP in China'!M687</f>
        <v>4133721.6400319999</v>
      </c>
      <c r="V686">
        <f>'C-MDP in China'!N687</f>
        <v>7330887.3591650361</v>
      </c>
      <c r="W686">
        <f>'C-MDP in China'!P687</f>
        <v>11464608.999197036</v>
      </c>
      <c r="X686">
        <f>'C-MDP in China'!Q687</f>
        <v>-2897675.1292562485</v>
      </c>
      <c r="Y686">
        <f>'C-MDP in China'!S687</f>
        <v>-0.33823946504635227</v>
      </c>
      <c r="Z686">
        <f>'C-MDP in China'!T687</f>
        <v>97969202.868758395</v>
      </c>
      <c r="AA686">
        <f>'C-MDP in China'!U687</f>
        <v>11764099.589073824</v>
      </c>
      <c r="AB686">
        <f>'C-MDP in China'!V687</f>
        <v>8.3278114170122741</v>
      </c>
    </row>
    <row r="687" spans="1:28">
      <c r="A687" s="15">
        <v>44051</v>
      </c>
      <c r="B687">
        <v>122.3941796</v>
      </c>
      <c r="C687" s="153">
        <f t="shared" si="24"/>
        <v>97.915343680000007</v>
      </c>
      <c r="D687" s="123">
        <f>年份汇总!$D$8</f>
        <v>0.8</v>
      </c>
      <c r="E687" s="144">
        <f t="shared" si="25"/>
        <v>79.654132083679997</v>
      </c>
      <c r="F687" s="123">
        <f>VLOOKUP(D687,年份汇总!$D$4:$I$9,6,0)</f>
        <v>0.65079999999999993</v>
      </c>
      <c r="G687">
        <f>VLOOKUP(A687,[1]Sheet1!$A$1:$F$2193,6)</f>
        <v>8.7717123027960406E-2</v>
      </c>
      <c r="H687">
        <f>'C-MDP in China'!C688</f>
        <v>8588852.2479035873</v>
      </c>
      <c r="I687">
        <f>'C-MDP in China'!D688</f>
        <v>122.3941796</v>
      </c>
      <c r="J687">
        <f>'C-MDP in China'!E688</f>
        <v>122394179.59999999</v>
      </c>
      <c r="K687" s="67">
        <v>3.1960000000000002</v>
      </c>
      <c r="L687" s="67">
        <v>68</v>
      </c>
      <c r="M687">
        <f t="shared" si="26"/>
        <v>4.7E-2</v>
      </c>
      <c r="N687">
        <f>'C-MDP in China'!F688</f>
        <v>1799914.405882353</v>
      </c>
      <c r="O687">
        <f>'C-MDP in China'!G688</f>
        <v>138060634.58880001</v>
      </c>
      <c r="P687">
        <f>'C-MDP in China'!H688</f>
        <v>17533700.592777602</v>
      </c>
      <c r="Q687">
        <f>'C-MDP in China'!I688</f>
        <v>15132431.698322402</v>
      </c>
      <c r="R687">
        <f>'C-MDP in China'!J688</f>
        <v>8283638.0753280008</v>
      </c>
      <c r="S687">
        <f>'C-MDP in China'!K688</f>
        <v>8283638.0753280008</v>
      </c>
      <c r="T687">
        <f>'C-MDP in China'!L688</f>
        <v>5916884.3395200009</v>
      </c>
      <c r="U687">
        <f>'C-MDP in China'!M688</f>
        <v>4141819.0376640004</v>
      </c>
      <c r="V687">
        <f>'C-MDP in China'!N688</f>
        <v>7345247.568949772</v>
      </c>
      <c r="W687">
        <f>'C-MDP in China'!P688</f>
        <v>11487066.606613772</v>
      </c>
      <c r="X687">
        <f>'C-MDP in China'!Q688</f>
        <v>-2898214.3587101847</v>
      </c>
      <c r="Y687">
        <f>'C-MDP in China'!S688</f>
        <v>-0.33743907510081994</v>
      </c>
      <c r="Z687">
        <f>'C-MDP in China'!T688</f>
        <v>98161111.192636803</v>
      </c>
      <c r="AA687">
        <f>'C-MDP in China'!U688</f>
        <v>11792280.779189359</v>
      </c>
      <c r="AB687">
        <f>'C-MDP in China'!V688</f>
        <v>8.3241836783490086</v>
      </c>
    </row>
    <row r="688" spans="1:28">
      <c r="A688" s="15">
        <v>44054</v>
      </c>
      <c r="B688">
        <v>124.66738530000001</v>
      </c>
      <c r="C688" s="153">
        <f t="shared" si="24"/>
        <v>99.733908240000005</v>
      </c>
      <c r="D688" s="123">
        <f>年份汇总!$D$8</f>
        <v>0.8</v>
      </c>
      <c r="E688" s="144">
        <f t="shared" si="25"/>
        <v>81.133534353239995</v>
      </c>
      <c r="F688" s="123">
        <f>VLOOKUP(D688,年份汇总!$D$4:$I$9,6,0)</f>
        <v>0.65079999999999993</v>
      </c>
      <c r="G688">
        <f>VLOOKUP(A688,[1]Sheet1!$A$1:$F$2193,6)</f>
        <v>8.4649875875979594E-2</v>
      </c>
      <c r="H688">
        <f>'C-MDP in China'!C689</f>
        <v>8442462.9531423394</v>
      </c>
      <c r="I688">
        <f>'C-MDP in China'!D689</f>
        <v>124.66738530000001</v>
      </c>
      <c r="J688">
        <f>'C-MDP in China'!E689</f>
        <v>124667385.30000001</v>
      </c>
      <c r="K688" s="67">
        <v>3.1960000000000002</v>
      </c>
      <c r="L688" s="67">
        <v>68</v>
      </c>
      <c r="M688">
        <f t="shared" si="26"/>
        <v>4.7E-2</v>
      </c>
      <c r="N688">
        <f>'C-MDP in China'!F689</f>
        <v>1833343.9014705885</v>
      </c>
      <c r="O688">
        <f>'C-MDP in China'!G689</f>
        <v>140624810.61840004</v>
      </c>
      <c r="P688">
        <f>'C-MDP in China'!H689</f>
        <v>17859350.948536806</v>
      </c>
      <c r="Q688">
        <f>'C-MDP in China'!I689</f>
        <v>15413483.706709633</v>
      </c>
      <c r="R688">
        <f>'C-MDP in China'!J689</f>
        <v>8437488.6371040028</v>
      </c>
      <c r="S688">
        <f>'C-MDP in China'!K689</f>
        <v>8437488.6371040028</v>
      </c>
      <c r="T688">
        <f>'C-MDP in China'!L689</f>
        <v>6026777.5979314307</v>
      </c>
      <c r="U688">
        <f>'C-MDP in China'!M689</f>
        <v>4218744.3185520014</v>
      </c>
      <c r="V688">
        <f>'C-MDP in China'!N689</f>
        <v>7481669.5679060677</v>
      </c>
      <c r="W688">
        <f>'C-MDP in China'!P689</f>
        <v>11700413.886458069</v>
      </c>
      <c r="X688">
        <f>'C-MDP in China'!Q689</f>
        <v>-3257950.9333157297</v>
      </c>
      <c r="Y688">
        <f>'C-MDP in China'!S689</f>
        <v>-0.38590053061507357</v>
      </c>
      <c r="Z688">
        <f>'C-MDP in China'!T689</f>
        <v>99984240.34968242</v>
      </c>
      <c r="AA688">
        <f>'C-MDP in China'!U689</f>
        <v>11705388.202496406</v>
      </c>
      <c r="AB688">
        <f>'C-MDP in China'!V689</f>
        <v>8.5417278453318453</v>
      </c>
    </row>
    <row r="689" spans="1:28">
      <c r="A689" s="15">
        <v>44057</v>
      </c>
      <c r="B689">
        <v>126.3479727</v>
      </c>
      <c r="C689" s="153">
        <f t="shared" si="24"/>
        <v>101.07837816</v>
      </c>
      <c r="D689" s="123">
        <f>年份汇总!$D$8</f>
        <v>0.8</v>
      </c>
      <c r="E689" s="144">
        <f t="shared" si="25"/>
        <v>82.227260633159986</v>
      </c>
      <c r="F689" s="123">
        <f>VLOOKUP(D689,年份汇总!$D$4:$I$9,6,0)</f>
        <v>0.65079999999999993</v>
      </c>
      <c r="G689">
        <f>VLOOKUP(A689,[1]Sheet1!$A$1:$F$2193,6)</f>
        <v>8.7308248144524397E-2</v>
      </c>
      <c r="H689">
        <f>'C-MDP in China'!C690</f>
        <v>8824976.1224393565</v>
      </c>
      <c r="I689">
        <f>'C-MDP in China'!D690</f>
        <v>126.3479727</v>
      </c>
      <c r="J689">
        <f>'C-MDP in China'!E690</f>
        <v>126347972.7</v>
      </c>
      <c r="K689" s="67">
        <v>3.1960000000000002</v>
      </c>
      <c r="L689" s="67">
        <v>68</v>
      </c>
      <c r="M689">
        <f t="shared" si="26"/>
        <v>4.7E-2</v>
      </c>
      <c r="N689">
        <f>'C-MDP in China'!F690</f>
        <v>1858058.4220588235</v>
      </c>
      <c r="O689">
        <f>'C-MDP in China'!G690</f>
        <v>142520513.20560002</v>
      </c>
      <c r="P689">
        <f>'C-MDP in China'!H690</f>
        <v>18100105.177111205</v>
      </c>
      <c r="Q689">
        <f>'C-MDP in China'!I690</f>
        <v>15621266.250999518</v>
      </c>
      <c r="R689">
        <f>'C-MDP in China'!J690</f>
        <v>8551230.792336002</v>
      </c>
      <c r="S689">
        <f>'C-MDP in China'!K690</f>
        <v>8551230.792336002</v>
      </c>
      <c r="T689">
        <f>'C-MDP in China'!L690</f>
        <v>6108021.9945257157</v>
      </c>
      <c r="U689">
        <f>'C-MDP in China'!M690</f>
        <v>4275615.396168001</v>
      </c>
      <c r="V689">
        <f>'C-MDP in China'!N690</f>
        <v>7582526.7373776911</v>
      </c>
      <c r="W689">
        <f>'C-MDP in China'!P690</f>
        <v>11858142.133545693</v>
      </c>
      <c r="X689">
        <f>'C-MDP in China'!Q690</f>
        <v>-3033166.0111063365</v>
      </c>
      <c r="Y689">
        <f>'C-MDP in China'!S690</f>
        <v>-0.34370246094988</v>
      </c>
      <c r="Z689">
        <f>'C-MDP in China'!T690</f>
        <v>101332084.88918161</v>
      </c>
      <c r="AA689">
        <f>'C-MDP in China'!U690</f>
        <v>12131887.463649046</v>
      </c>
      <c r="AB689">
        <f>'C-MDP in China'!V690</f>
        <v>8.3525407891232462</v>
      </c>
    </row>
    <row r="690" spans="1:28">
      <c r="A690" s="15">
        <v>44060</v>
      </c>
      <c r="B690">
        <v>129.07539320000001</v>
      </c>
      <c r="C690" s="153">
        <f t="shared" si="24"/>
        <v>103.26031456000001</v>
      </c>
      <c r="D690" s="123">
        <f>年份汇总!$D$8</f>
        <v>0.8</v>
      </c>
      <c r="E690" s="144">
        <f t="shared" si="25"/>
        <v>84.002265894559997</v>
      </c>
      <c r="F690" s="123">
        <f>VLOOKUP(D690,年份汇总!$D$4:$I$9,6,0)</f>
        <v>0.65079999999999993</v>
      </c>
      <c r="G690">
        <f>VLOOKUP(A690,[1]Sheet1!$A$1:$F$2193,6)</f>
        <v>9.0910189003894096E-2</v>
      </c>
      <c r="H690">
        <f>'C-MDP in China'!C691</f>
        <v>9387414.7132511586</v>
      </c>
      <c r="I690">
        <f>'C-MDP in China'!D691</f>
        <v>129.07539320000001</v>
      </c>
      <c r="J690">
        <f>'C-MDP in China'!E691</f>
        <v>129075393.2</v>
      </c>
      <c r="K690" s="67">
        <v>3.1960000000000002</v>
      </c>
      <c r="L690" s="67">
        <v>68</v>
      </c>
      <c r="M690">
        <f t="shared" si="26"/>
        <v>4.7E-2</v>
      </c>
      <c r="N690">
        <f>'C-MDP in China'!F691</f>
        <v>1898167.5470588235</v>
      </c>
      <c r="O690">
        <f>'C-MDP in China'!G691</f>
        <v>145597043.52960002</v>
      </c>
      <c r="P690">
        <f>'C-MDP in China'!H691</f>
        <v>18490824.528259203</v>
      </c>
      <c r="Q690">
        <f>'C-MDP in China'!I691</f>
        <v>15958475.949726518</v>
      </c>
      <c r="R690">
        <f>'C-MDP in China'!J691</f>
        <v>8735822.6117760018</v>
      </c>
      <c r="S690">
        <f>'C-MDP in China'!K691</f>
        <v>8735822.6117760018</v>
      </c>
      <c r="T690">
        <f>'C-MDP in China'!L691</f>
        <v>6239873.2941257153</v>
      </c>
      <c r="U690">
        <f>'C-MDP in China'!M691</f>
        <v>4367911.3058880009</v>
      </c>
      <c r="V690">
        <f>'C-MDP in China'!N691</f>
        <v>7746207.5501630791</v>
      </c>
      <c r="W690">
        <f>'C-MDP in China'!P691</f>
        <v>12114118.85605108</v>
      </c>
      <c r="X690">
        <f>'C-MDP in China'!Q691</f>
        <v>-2726704.1427999213</v>
      </c>
      <c r="Y690">
        <f>'C-MDP in China'!S691</f>
        <v>-0.29046379925571408</v>
      </c>
      <c r="Z690">
        <f>'C-MDP in China'!T691</f>
        <v>103519497.94954561</v>
      </c>
      <c r="AA690">
        <f>'C-MDP in China'!U691</f>
        <v>12765710.957526237</v>
      </c>
      <c r="AB690">
        <f>'C-MDP in China'!V691</f>
        <v>8.1091839141566933</v>
      </c>
    </row>
    <row r="691" spans="1:28">
      <c r="A691" s="15">
        <v>44063</v>
      </c>
      <c r="B691">
        <v>125.64984800000001</v>
      </c>
      <c r="C691" s="153">
        <f t="shared" si="24"/>
        <v>100.51987840000001</v>
      </c>
      <c r="D691" s="123">
        <f>年份汇总!$D$8</f>
        <v>0.8</v>
      </c>
      <c r="E691" s="144">
        <f t="shared" si="25"/>
        <v>81.772921078399989</v>
      </c>
      <c r="F691" s="123">
        <f>VLOOKUP(D691,年份汇总!$D$4:$I$9,6,0)</f>
        <v>0.65079999999999993</v>
      </c>
      <c r="G691">
        <f>VLOOKUP(A691,[1]Sheet1!$A$1:$F$2193,6)</f>
        <v>8.8120582138512399E-2</v>
      </c>
      <c r="H691">
        <f>'C-MDP in China'!C692</f>
        <v>8857870.2011004779</v>
      </c>
      <c r="I691">
        <f>'C-MDP in China'!D692</f>
        <v>125.64984800000001</v>
      </c>
      <c r="J691">
        <f>'C-MDP in China'!E692</f>
        <v>125649848</v>
      </c>
      <c r="K691" s="67">
        <v>3.1960000000000002</v>
      </c>
      <c r="L691" s="67">
        <v>68</v>
      </c>
      <c r="M691">
        <f t="shared" si="26"/>
        <v>4.7E-2</v>
      </c>
      <c r="N691">
        <f>'C-MDP in China'!F692</f>
        <v>1847791.8823529412</v>
      </c>
      <c r="O691">
        <f>'C-MDP in China'!G692</f>
        <v>141733028.54400003</v>
      </c>
      <c r="P691">
        <f>'C-MDP in China'!H692</f>
        <v>18000094.625088003</v>
      </c>
      <c r="Q691">
        <f>'C-MDP in China'!I692</f>
        <v>15534952.307197718</v>
      </c>
      <c r="R691">
        <f>'C-MDP in China'!J692</f>
        <v>8503981.7126400024</v>
      </c>
      <c r="S691">
        <f>'C-MDP in China'!K692</f>
        <v>8503981.7126400024</v>
      </c>
      <c r="T691">
        <f>'C-MDP in China'!L692</f>
        <v>6074272.6518857153</v>
      </c>
      <c r="U691">
        <f>'C-MDP in China'!M692</f>
        <v>4251990.8563200012</v>
      </c>
      <c r="V691">
        <f>'C-MDP in China'!N692</f>
        <v>7540630.147423353</v>
      </c>
      <c r="W691">
        <f>'C-MDP in China'!P692</f>
        <v>11792621.003743354</v>
      </c>
      <c r="X691">
        <f>'C-MDP in China'!Q692</f>
        <v>-2934750.8026428763</v>
      </c>
      <c r="Y691">
        <f>'C-MDP in China'!S692</f>
        <v>-0.33131562508990825</v>
      </c>
      <c r="Z691">
        <f>'C-MDP in China'!T692</f>
        <v>100772183.29478401</v>
      </c>
      <c r="AA691">
        <f>'C-MDP in China'!U692</f>
        <v>12146509.49220383</v>
      </c>
      <c r="AB691">
        <f>'C-MDP in China'!V692</f>
        <v>8.2963902806369259</v>
      </c>
    </row>
    <row r="692" spans="1:28">
      <c r="A692" s="15">
        <v>44066</v>
      </c>
      <c r="B692">
        <v>121.7985116</v>
      </c>
      <c r="C692" s="153">
        <f t="shared" si="24"/>
        <v>97.438809280000001</v>
      </c>
      <c r="D692" s="123">
        <f>年份汇总!$D$8</f>
        <v>0.8</v>
      </c>
      <c r="E692" s="144">
        <f t="shared" si="25"/>
        <v>79.266471349279996</v>
      </c>
      <c r="F692" s="123">
        <f>VLOOKUP(D692,年份汇总!$D$4:$I$9,6,0)</f>
        <v>0.65079999999999993</v>
      </c>
      <c r="G692">
        <f>VLOOKUP(A692,[1]Sheet1!$A$1:$F$2193,6)</f>
        <v>8.6536567943112194E-2</v>
      </c>
      <c r="H692">
        <f>'C-MDP in China'!C693</f>
        <v>8432020.1395546719</v>
      </c>
      <c r="I692">
        <f>'C-MDP in China'!D693</f>
        <v>121.7985116</v>
      </c>
      <c r="J692">
        <f>'C-MDP in China'!E693</f>
        <v>121798511.59999999</v>
      </c>
      <c r="K692" s="67">
        <v>3.1960000000000002</v>
      </c>
      <c r="L692" s="67">
        <v>68</v>
      </c>
      <c r="M692">
        <f t="shared" si="26"/>
        <v>4.7E-2</v>
      </c>
      <c r="N692">
        <f>'C-MDP in China'!F693</f>
        <v>1791154.5823529412</v>
      </c>
      <c r="O692">
        <f>'C-MDP in China'!G693</f>
        <v>137388721.0848</v>
      </c>
      <c r="P692">
        <f>'C-MDP in China'!H693</f>
        <v>17448367.5777696</v>
      </c>
      <c r="Q692">
        <f>'C-MDP in China'!I693</f>
        <v>15058785.178901829</v>
      </c>
      <c r="R692">
        <f>'C-MDP in China'!J693</f>
        <v>8243323.2650880003</v>
      </c>
      <c r="S692">
        <f>'C-MDP in China'!K693</f>
        <v>8243323.2650880003</v>
      </c>
      <c r="T692">
        <f>'C-MDP in China'!L693</f>
        <v>5888088.0464914292</v>
      </c>
      <c r="U692">
        <f>'C-MDP in China'!M693</f>
        <v>4121661.6325440002</v>
      </c>
      <c r="V692">
        <f>'C-MDP in China'!N693</f>
        <v>7309499.7176777553</v>
      </c>
      <c r="W692">
        <f>'C-MDP in China'!P693</f>
        <v>11431161.350221755</v>
      </c>
      <c r="X692">
        <f>'C-MDP in China'!Q693</f>
        <v>-2999141.210667083</v>
      </c>
      <c r="Y692">
        <f>'C-MDP in China'!S693</f>
        <v>-0.35568477790963621</v>
      </c>
      <c r="Z692">
        <f>'C-MDP in China'!T693</f>
        <v>97683380.691292793</v>
      </c>
      <c r="AA692">
        <f>'C-MDP in China'!U693</f>
        <v>11619858.224688428</v>
      </c>
      <c r="AB692">
        <f>'C-MDP in China'!V693</f>
        <v>8.4065897192916967</v>
      </c>
    </row>
    <row r="693" spans="1:28">
      <c r="A693" s="15">
        <v>44069</v>
      </c>
      <c r="B693">
        <v>123.2976919</v>
      </c>
      <c r="C693" s="153">
        <f t="shared" si="24"/>
        <v>98.638153520000003</v>
      </c>
      <c r="D693" s="123">
        <f>年份汇总!$D$8</f>
        <v>0.8</v>
      </c>
      <c r="E693" s="144">
        <f t="shared" si="25"/>
        <v>80.242137888519991</v>
      </c>
      <c r="F693" s="123">
        <f>VLOOKUP(D693,年份汇总!$D$4:$I$9,6,0)</f>
        <v>0.65079999999999993</v>
      </c>
      <c r="G693">
        <f>VLOOKUP(A693,[1]Sheet1!$A$1:$F$2193,6)</f>
        <v>8.2265371327107498E-2</v>
      </c>
      <c r="H693">
        <f>'C-MDP in China'!C694</f>
        <v>8114504.3263430363</v>
      </c>
      <c r="I693">
        <f>'C-MDP in China'!D694</f>
        <v>123.2976919</v>
      </c>
      <c r="J693">
        <f>'C-MDP in China'!E694</f>
        <v>123297691.90000001</v>
      </c>
      <c r="K693" s="67">
        <v>3.1960000000000002</v>
      </c>
      <c r="L693" s="67">
        <v>68</v>
      </c>
      <c r="M693">
        <f t="shared" si="26"/>
        <v>4.7E-2</v>
      </c>
      <c r="N693">
        <f>'C-MDP in China'!F694</f>
        <v>1813201.3514705882</v>
      </c>
      <c r="O693">
        <f>'C-MDP in China'!G694</f>
        <v>139079796.46320003</v>
      </c>
      <c r="P693">
        <f>'C-MDP in China'!H694</f>
        <v>17663134.150826406</v>
      </c>
      <c r="Q693">
        <f>'C-MDP in China'!I694</f>
        <v>15244139.119484318</v>
      </c>
      <c r="R693">
        <f>'C-MDP in China'!J694</f>
        <v>8344787.7877920019</v>
      </c>
      <c r="S693">
        <f>'C-MDP in China'!K694</f>
        <v>8344787.7877920019</v>
      </c>
      <c r="T693">
        <f>'C-MDP in China'!L694</f>
        <v>5960562.7055657161</v>
      </c>
      <c r="U693">
        <f>'C-MDP in China'!M694</f>
        <v>4172393.8938960009</v>
      </c>
      <c r="V693">
        <f>'C-MDP in China'!N694</f>
        <v>7399470.0944553167</v>
      </c>
      <c r="W693">
        <f>'C-MDP in China'!P694</f>
        <v>11571863.988351317</v>
      </c>
      <c r="X693">
        <f>'C-MDP in China'!Q694</f>
        <v>-3457359.6620082809</v>
      </c>
      <c r="Y693">
        <f>'C-MDP in China'!S694</f>
        <v>-0.42607157787620642</v>
      </c>
      <c r="Z693">
        <f>'C-MDP in China'!T694</f>
        <v>98885735.285335213</v>
      </c>
      <c r="AA693">
        <f>'C-MDP in China'!U694</f>
        <v>11341580.526902352</v>
      </c>
      <c r="AB693">
        <f>'C-MDP in China'!V694</f>
        <v>8.7188672734613295</v>
      </c>
    </row>
    <row r="694" spans="1:28">
      <c r="A694" s="15">
        <v>44072</v>
      </c>
      <c r="B694">
        <v>122.0178018</v>
      </c>
      <c r="C694" s="153">
        <f t="shared" si="24"/>
        <v>97.614241440000001</v>
      </c>
      <c r="D694" s="123">
        <f>年份汇总!$D$8</f>
        <v>0.8</v>
      </c>
      <c r="E694" s="144">
        <f t="shared" si="25"/>
        <v>79.409185411439992</v>
      </c>
      <c r="F694" s="123">
        <f>VLOOKUP(D694,年份汇总!$D$4:$I$9,6,0)</f>
        <v>0.65079999999999993</v>
      </c>
      <c r="G694">
        <f>VLOOKUP(A694,[1]Sheet1!$A$1:$F$2193,6)</f>
        <v>8.239791696663E-2</v>
      </c>
      <c r="H694">
        <f>'C-MDP in China'!C695</f>
        <v>8043210.1609336929</v>
      </c>
      <c r="I694">
        <f>'C-MDP in China'!D695</f>
        <v>122.0178018</v>
      </c>
      <c r="J694">
        <f>'C-MDP in China'!E695</f>
        <v>122017801.8</v>
      </c>
      <c r="K694" s="67">
        <v>3.1960000000000002</v>
      </c>
      <c r="L694" s="67">
        <v>68</v>
      </c>
      <c r="M694">
        <f t="shared" si="26"/>
        <v>4.7E-2</v>
      </c>
      <c r="N694">
        <f>'C-MDP in China'!F695</f>
        <v>1794379.4382352941</v>
      </c>
      <c r="O694">
        <f>'C-MDP in China'!G695</f>
        <v>137636080.43040001</v>
      </c>
      <c r="P694">
        <f>'C-MDP in China'!H695</f>
        <v>17479782.214660801</v>
      </c>
      <c r="Q694">
        <f>'C-MDP in China'!I695</f>
        <v>15085897.530032059</v>
      </c>
      <c r="R694">
        <f>'C-MDP in China'!J695</f>
        <v>8258164.8258240009</v>
      </c>
      <c r="S694">
        <f>'C-MDP in China'!K695</f>
        <v>8258164.8258240009</v>
      </c>
      <c r="T694">
        <f>'C-MDP in China'!L695</f>
        <v>5898689.161302858</v>
      </c>
      <c r="U694">
        <f>'C-MDP in China'!M695</f>
        <v>4129082.4129120004</v>
      </c>
      <c r="V694">
        <f>'C-MDP in China'!N695</f>
        <v>7322659.9906066535</v>
      </c>
      <c r="W694">
        <f>'C-MDP in China'!P695</f>
        <v>11451742.403518654</v>
      </c>
      <c r="X694">
        <f>'C-MDP in China'!Q695</f>
        <v>-3408532.2425849615</v>
      </c>
      <c r="Y694">
        <f>'C-MDP in China'!S695</f>
        <v>-0.4237775930735202</v>
      </c>
      <c r="Z694">
        <f>'C-MDP in China'!T695</f>
        <v>97859253.186014399</v>
      </c>
      <c r="AA694">
        <f>'C-MDP in China'!U695</f>
        <v>11236787.738628346</v>
      </c>
      <c r="AB694">
        <f>'C-MDP in China'!V695</f>
        <v>8.7088281332935367</v>
      </c>
    </row>
    <row r="695" spans="1:28">
      <c r="A695" s="14">
        <v>44075</v>
      </c>
      <c r="B695">
        <v>122.46284730000001</v>
      </c>
      <c r="C695" s="153">
        <f t="shared" si="24"/>
        <v>97.970277840000008</v>
      </c>
      <c r="D695" s="123">
        <f>年份汇总!$D$8</f>
        <v>0.8</v>
      </c>
      <c r="E695" s="144">
        <f t="shared" si="25"/>
        <v>79.698821022839994</v>
      </c>
      <c r="F695" s="123">
        <f>VLOOKUP(D695,年份汇总!$D$4:$I$9,6,0)</f>
        <v>0.65079999999999993</v>
      </c>
      <c r="G695">
        <f>VLOOKUP(A695,[1]Sheet1!$A$1:$F$2193,6)</f>
        <v>8.5717716206987996E-2</v>
      </c>
      <c r="H695">
        <f>'C-MDP in China'!C696</f>
        <v>8397788.4726088848</v>
      </c>
      <c r="I695">
        <f>'C-MDP in China'!D696</f>
        <v>122.46284730000001</v>
      </c>
      <c r="J695">
        <f>'C-MDP in China'!E696</f>
        <v>122462847.30000001</v>
      </c>
      <c r="K695" s="67">
        <v>3.42</v>
      </c>
      <c r="L695" s="67">
        <v>90</v>
      </c>
      <c r="M695">
        <f t="shared" si="26"/>
        <v>3.7999999999999999E-2</v>
      </c>
      <c r="N695">
        <f>'C-MDP in China'!F696</f>
        <v>1360698.3033333335</v>
      </c>
      <c r="O695">
        <f>'C-MDP in China'!G696</f>
        <v>111686116.7376</v>
      </c>
      <c r="P695">
        <f>'C-MDP in China'!H696</f>
        <v>14184136.825675201</v>
      </c>
      <c r="Q695">
        <f>'C-MDP in China'!I696</f>
        <v>12241596.152417658</v>
      </c>
      <c r="R695">
        <f>'C-MDP in China'!J696</f>
        <v>6701167.0042559998</v>
      </c>
      <c r="S695">
        <f>'C-MDP in China'!K696</f>
        <v>6701167.0042559998</v>
      </c>
      <c r="T695">
        <f>'C-MDP in China'!L696</f>
        <v>4786547.8601828571</v>
      </c>
      <c r="U695">
        <f>'C-MDP in China'!M696</f>
        <v>3350583.5021279999</v>
      </c>
      <c r="V695">
        <f>'C-MDP in China'!N696</f>
        <v>6852309.7858664934</v>
      </c>
      <c r="W695">
        <f>'C-MDP in China'!P696</f>
        <v>10202893.287994493</v>
      </c>
      <c r="X695">
        <f>'C-MDP in China'!Q696</f>
        <v>-1805104.815385608</v>
      </c>
      <c r="Y695">
        <f>'C-MDP in China'!S696</f>
        <v>-0.2149500218150682</v>
      </c>
      <c r="Z695">
        <f>'C-MDP in China'!T696</f>
        <v>79408829.000433594</v>
      </c>
      <c r="AA695">
        <f>'C-MDP in China'!U696</f>
        <v>11899514.756347379</v>
      </c>
      <c r="AB695">
        <f>'C-MDP in China'!V696</f>
        <v>6.6732829553470436</v>
      </c>
    </row>
    <row r="696" spans="1:28">
      <c r="A696" s="15">
        <v>44078</v>
      </c>
      <c r="B696">
        <v>126.3084473</v>
      </c>
      <c r="C696" s="153">
        <f t="shared" si="24"/>
        <v>101.04675784</v>
      </c>
      <c r="D696" s="123">
        <f>年份汇总!$D$8</f>
        <v>0.8</v>
      </c>
      <c r="E696" s="144">
        <f t="shared" si="25"/>
        <v>82.201537502839983</v>
      </c>
      <c r="F696" s="123">
        <f>VLOOKUP(D696,年份汇总!$D$4:$I$9,6,0)</f>
        <v>0.65079999999999993</v>
      </c>
      <c r="G696">
        <f>VLOOKUP(A696,[1]Sheet1!$A$1:$F$2193,6)</f>
        <v>7.5272532630419095E-2</v>
      </c>
      <c r="H696">
        <f>'C-MDP in China'!C697</f>
        <v>7606045.3767094566</v>
      </c>
      <c r="I696">
        <f>'C-MDP in China'!D697</f>
        <v>126.3084473</v>
      </c>
      <c r="J696">
        <f>'C-MDP in China'!E697</f>
        <v>126308447.3</v>
      </c>
      <c r="K696" s="67">
        <v>3.42</v>
      </c>
      <c r="L696" s="67">
        <v>90</v>
      </c>
      <c r="M696">
        <f t="shared" si="26"/>
        <v>3.7999999999999999E-2</v>
      </c>
      <c r="N696">
        <f>'C-MDP in China'!F697</f>
        <v>1403427.1922222222</v>
      </c>
      <c r="O696">
        <f>'C-MDP in China'!G697</f>
        <v>115193303.93759999</v>
      </c>
      <c r="P696">
        <f>'C-MDP in China'!H697</f>
        <v>14629549.600075198</v>
      </c>
      <c r="Q696">
        <f>'C-MDP in China'!I697</f>
        <v>12626008.920874799</v>
      </c>
      <c r="R696">
        <f>'C-MDP in China'!J697</f>
        <v>6911598.2362559987</v>
      </c>
      <c r="S696">
        <f>'C-MDP in China'!K697</f>
        <v>6911598.2362559987</v>
      </c>
      <c r="T696">
        <f>'C-MDP in China'!L697</f>
        <v>4936855.8830399998</v>
      </c>
      <c r="U696">
        <f>'C-MDP in China'!M697</f>
        <v>3455799.1181279994</v>
      </c>
      <c r="V696">
        <f>'C-MDP in China'!N697</f>
        <v>7067487.2302384581</v>
      </c>
      <c r="W696">
        <f>'C-MDP in China'!P697</f>
        <v>10523286.348366458</v>
      </c>
      <c r="X696">
        <f>'C-MDP in China'!Q697</f>
        <v>-2917240.9716570014</v>
      </c>
      <c r="Y696">
        <f>'C-MDP in China'!S697</f>
        <v>-0.38354240964561065</v>
      </c>
      <c r="Z696">
        <f>'C-MDP in China'!T697</f>
        <v>81902439.099633589</v>
      </c>
      <c r="AA696">
        <f>'C-MDP in China'!U697</f>
        <v>11217733.488819916</v>
      </c>
      <c r="AB696">
        <f>'C-MDP in China'!V697</f>
        <v>7.3011575093365471</v>
      </c>
    </row>
    <row r="697" spans="1:28">
      <c r="A697" s="15">
        <v>44081</v>
      </c>
      <c r="B697">
        <v>122.1937595</v>
      </c>
      <c r="C697" s="153">
        <f t="shared" si="24"/>
        <v>97.755007599999999</v>
      </c>
      <c r="D697" s="123">
        <f>年份汇总!$D$8</f>
        <v>0.8</v>
      </c>
      <c r="E697" s="144">
        <f t="shared" si="25"/>
        <v>79.523698682599985</v>
      </c>
      <c r="F697" s="123">
        <f>VLOOKUP(D697,年份汇总!$D$4:$I$9,6,0)</f>
        <v>0.65079999999999993</v>
      </c>
      <c r="G697">
        <f>VLOOKUP(A697,[1]Sheet1!$A$1:$F$2193,6)</f>
        <v>7.5161413736970203E-2</v>
      </c>
      <c r="H697">
        <f>'C-MDP in China'!C698</f>
        <v>7347404.5710842665</v>
      </c>
      <c r="I697">
        <f>'C-MDP in China'!D698</f>
        <v>122.1937595</v>
      </c>
      <c r="J697">
        <f>'C-MDP in China'!E698</f>
        <v>122193759.5</v>
      </c>
      <c r="K697" s="67">
        <v>3.42</v>
      </c>
      <c r="L697" s="67">
        <v>90</v>
      </c>
      <c r="M697">
        <f t="shared" si="26"/>
        <v>3.7999999999999999E-2</v>
      </c>
      <c r="N697">
        <f>'C-MDP in China'!F698</f>
        <v>1357708.4388888888</v>
      </c>
      <c r="O697">
        <f>'C-MDP in China'!G698</f>
        <v>111440708.66399999</v>
      </c>
      <c r="P697">
        <f>'C-MDP in China'!H698</f>
        <v>14152970.000327999</v>
      </c>
      <c r="Q697">
        <f>'C-MDP in China'!I698</f>
        <v>12214697.674636286</v>
      </c>
      <c r="R697">
        <f>'C-MDP in China'!J698</f>
        <v>6686442.5198399993</v>
      </c>
      <c r="S697">
        <f>'C-MDP in China'!K698</f>
        <v>6686442.5198399993</v>
      </c>
      <c r="T697">
        <f>'C-MDP in China'!L698</f>
        <v>4776030.3713142853</v>
      </c>
      <c r="U697">
        <f>'C-MDP in China'!M698</f>
        <v>3343221.2599199996</v>
      </c>
      <c r="V697">
        <f>'C-MDP in China'!N698</f>
        <v>6837253.1951873591</v>
      </c>
      <c r="W697">
        <f>'C-MDP in China'!P698</f>
        <v>10180474.455107359</v>
      </c>
      <c r="X697">
        <f>'C-MDP in China'!Q698</f>
        <v>-2833069.8840230927</v>
      </c>
      <c r="Y697">
        <f>'C-MDP in China'!S698</f>
        <v>-0.38558784351860081</v>
      </c>
      <c r="Z697">
        <f>'C-MDP in China'!T698</f>
        <v>79234343.860103995</v>
      </c>
      <c r="AA697">
        <f>'C-MDP in China'!U698</f>
        <v>10841436.506351626</v>
      </c>
      <c r="AB697">
        <f>'C-MDP in China'!V698</f>
        <v>7.3084728037362314</v>
      </c>
    </row>
    <row r="698" spans="1:28">
      <c r="A698" s="15">
        <v>44084</v>
      </c>
      <c r="B698">
        <v>127.9300892</v>
      </c>
      <c r="C698" s="153">
        <f t="shared" si="24"/>
        <v>102.34407136</v>
      </c>
      <c r="D698" s="123">
        <f>年份汇总!$D$8</f>
        <v>0.8</v>
      </c>
      <c r="E698" s="144">
        <f t="shared" si="25"/>
        <v>83.256902051359987</v>
      </c>
      <c r="F698" s="123">
        <f>VLOOKUP(D698,年份汇总!$D$4:$I$9,6,0)</f>
        <v>0.65079999999999993</v>
      </c>
      <c r="G698">
        <f>VLOOKUP(A698,[1]Sheet1!$A$1:$F$2193,6)</f>
        <v>7.5114879816901098E-2</v>
      </c>
      <c r="H698">
        <f>'C-MDP in China'!C699</f>
        <v>7687562.6201787498</v>
      </c>
      <c r="I698">
        <f>'C-MDP in China'!D699</f>
        <v>127.9300892</v>
      </c>
      <c r="J698">
        <f>'C-MDP in China'!E699</f>
        <v>127930089.2</v>
      </c>
      <c r="K698" s="67">
        <v>3.42</v>
      </c>
      <c r="L698" s="67">
        <v>90</v>
      </c>
      <c r="M698">
        <f t="shared" si="26"/>
        <v>3.7999999999999999E-2</v>
      </c>
      <c r="N698">
        <f>'C-MDP in China'!F699</f>
        <v>1421445.4355555556</v>
      </c>
      <c r="O698">
        <f>'C-MDP in China'!G699</f>
        <v>116672241.3504</v>
      </c>
      <c r="P698">
        <f>'C-MDP in China'!H699</f>
        <v>14817374.651500801</v>
      </c>
      <c r="Q698">
        <f>'C-MDP in China'!I699</f>
        <v>12788111.025156343</v>
      </c>
      <c r="R698">
        <f>'C-MDP in China'!J699</f>
        <v>7000334.4810239999</v>
      </c>
      <c r="S698">
        <f>'C-MDP in China'!K699</f>
        <v>7000334.4810239999</v>
      </c>
      <c r="T698">
        <f>'C-MDP in China'!L699</f>
        <v>5000238.9150171429</v>
      </c>
      <c r="U698">
        <f>'C-MDP in China'!M699</f>
        <v>3500167.2405119999</v>
      </c>
      <c r="V698">
        <f>'C-MDP in China'!N699</f>
        <v>7158224.8939914489</v>
      </c>
      <c r="W698">
        <f>'C-MDP in China'!P699</f>
        <v>10658392.134503448</v>
      </c>
      <c r="X698">
        <f>'C-MDP in China'!Q699</f>
        <v>-2970829.5143246986</v>
      </c>
      <c r="Y698">
        <f>'C-MDP in China'!S699</f>
        <v>-0.38644621983653143</v>
      </c>
      <c r="Z698">
        <f>'C-MDP in China'!T699</f>
        <v>82953963.600134403</v>
      </c>
      <c r="AA698">
        <f>'C-MDP in China'!U699</f>
        <v>11345620.273658199</v>
      </c>
      <c r="AB698">
        <f>'C-MDP in China'!V699</f>
        <v>7.3115406297118497</v>
      </c>
    </row>
    <row r="699" spans="1:28">
      <c r="A699" s="15">
        <v>44087</v>
      </c>
      <c r="B699">
        <v>131.8735897</v>
      </c>
      <c r="C699" s="153">
        <f t="shared" si="24"/>
        <v>105.49887176</v>
      </c>
      <c r="D699" s="123">
        <f>年份汇总!$D$8</f>
        <v>0.8</v>
      </c>
      <c r="E699" s="144">
        <f t="shared" si="25"/>
        <v>85.82333217675999</v>
      </c>
      <c r="F699" s="123">
        <f>VLOOKUP(D699,年份汇总!$D$4:$I$9,6,0)</f>
        <v>0.65079999999999993</v>
      </c>
      <c r="G699">
        <f>VLOOKUP(A699,[1]Sheet1!$A$1:$F$2193,6)</f>
        <v>7.4829442780714295E-2</v>
      </c>
      <c r="H699">
        <f>'C-MDP in China'!C700</f>
        <v>7894421.7877948349</v>
      </c>
      <c r="I699">
        <f>'C-MDP in China'!D700</f>
        <v>131.8735897</v>
      </c>
      <c r="J699">
        <f>'C-MDP in China'!E700</f>
        <v>131873589.7</v>
      </c>
      <c r="K699" s="67">
        <v>3.42</v>
      </c>
      <c r="L699" s="67">
        <v>90</v>
      </c>
      <c r="M699">
        <f t="shared" si="26"/>
        <v>3.7999999999999999E-2</v>
      </c>
      <c r="N699">
        <f>'C-MDP in China'!F700</f>
        <v>1465262.1077777778</v>
      </c>
      <c r="O699">
        <f>'C-MDP in China'!G700</f>
        <v>120268713.8064</v>
      </c>
      <c r="P699">
        <f>'C-MDP in China'!H700</f>
        <v>15274126.6534128</v>
      </c>
      <c r="Q699">
        <f>'C-MDP in China'!I700</f>
        <v>13182310.095422914</v>
      </c>
      <c r="R699">
        <f>'C-MDP in China'!J700</f>
        <v>7216122.8283839999</v>
      </c>
      <c r="S699">
        <f>'C-MDP in China'!K700</f>
        <v>7216122.8283839999</v>
      </c>
      <c r="T699">
        <f>'C-MDP in China'!L700</f>
        <v>5154373.4488457143</v>
      </c>
      <c r="U699">
        <f>'C-MDP in China'!M700</f>
        <v>3608061.4141919999</v>
      </c>
      <c r="V699">
        <f>'C-MDP in China'!N700</f>
        <v>7378880.2818293832</v>
      </c>
      <c r="W699">
        <f>'C-MDP in China'!P700</f>
        <v>10986941.696021384</v>
      </c>
      <c r="X699">
        <f>'C-MDP in China'!Q700</f>
        <v>-3092519.9082265487</v>
      </c>
      <c r="Y699">
        <f>'C-MDP in China'!S700</f>
        <v>-0.39173482128960185</v>
      </c>
      <c r="Z699">
        <f>'C-MDP in China'!T700</f>
        <v>85511055.516350403</v>
      </c>
      <c r="AA699">
        <f>'C-MDP in China'!U700</f>
        <v>11665240.655432217</v>
      </c>
      <c r="AB699">
        <f>'C-MDP in China'!V700</f>
        <v>7.3304150374754595</v>
      </c>
    </row>
    <row r="700" spans="1:28">
      <c r="A700" s="15">
        <v>44090</v>
      </c>
      <c r="B700">
        <v>136.48569209999999</v>
      </c>
      <c r="C700" s="153">
        <f t="shared" si="24"/>
        <v>109.18855368</v>
      </c>
      <c r="D700" s="123">
        <f>年份汇总!$D$8</f>
        <v>0.8</v>
      </c>
      <c r="E700" s="144">
        <f t="shared" si="25"/>
        <v>88.82488841867999</v>
      </c>
      <c r="F700" s="123">
        <f>VLOOKUP(D700,年份汇总!$D$4:$I$9,6,0)</f>
        <v>0.65079999999999993</v>
      </c>
      <c r="G700">
        <f>VLOOKUP(A700,[1]Sheet1!$A$1:$F$2193,6)</f>
        <v>7.9549084013388602E-2</v>
      </c>
      <c r="H700">
        <f>'C-MDP in China'!C701</f>
        <v>8685849.4299907107</v>
      </c>
      <c r="I700">
        <f>'C-MDP in China'!D701</f>
        <v>136.48569209999999</v>
      </c>
      <c r="J700">
        <f>'C-MDP in China'!E701</f>
        <v>136485692.09999999</v>
      </c>
      <c r="K700" s="67">
        <v>3.42</v>
      </c>
      <c r="L700" s="67">
        <v>90</v>
      </c>
      <c r="M700">
        <f t="shared" si="26"/>
        <v>3.7999999999999999E-2</v>
      </c>
      <c r="N700">
        <f>'C-MDP in China'!F701</f>
        <v>1516507.69</v>
      </c>
      <c r="O700">
        <f>'C-MDP in China'!G701</f>
        <v>124474951.1952</v>
      </c>
      <c r="P700">
        <f>'C-MDP in China'!H701</f>
        <v>15808318.801790399</v>
      </c>
      <c r="Q700">
        <f>'C-MDP in China'!I701</f>
        <v>13643343.757788172</v>
      </c>
      <c r="R700">
        <f>'C-MDP in China'!J701</f>
        <v>7468497.0717119994</v>
      </c>
      <c r="S700">
        <f>'C-MDP in China'!K701</f>
        <v>7468497.0717119994</v>
      </c>
      <c r="T700">
        <f>'C-MDP in China'!L701</f>
        <v>5334640.7655085716</v>
      </c>
      <c r="U700">
        <f>'C-MDP in China'!M701</f>
        <v>3734248.5358559997</v>
      </c>
      <c r="V700">
        <f>'C-MDP in China'!N701</f>
        <v>7636946.7493802998</v>
      </c>
      <c r="W700">
        <f>'C-MDP in China'!P701</f>
        <v>11371195.285236299</v>
      </c>
      <c r="X700">
        <f>'C-MDP in China'!Q701</f>
        <v>-2685345.8552455883</v>
      </c>
      <c r="Y700">
        <f>'C-MDP in China'!S701</f>
        <v>-0.30916329794683767</v>
      </c>
      <c r="Z700">
        <f>'C-MDP in China'!T701</f>
        <v>88501690.299787194</v>
      </c>
      <c r="AA700">
        <f>'C-MDP in China'!U701</f>
        <v>12588547.643515011</v>
      </c>
      <c r="AB700">
        <f>'C-MDP in China'!V701</f>
        <v>7.0303336656456024</v>
      </c>
    </row>
    <row r="701" spans="1:28">
      <c r="A701" s="15">
        <v>44093</v>
      </c>
      <c r="B701">
        <v>139.81160700000001</v>
      </c>
      <c r="C701" s="153">
        <f t="shared" si="24"/>
        <v>111.84928560000002</v>
      </c>
      <c r="D701" s="123">
        <f>年份汇总!$D$8</f>
        <v>0.8</v>
      </c>
      <c r="E701" s="144">
        <f t="shared" si="25"/>
        <v>90.989393835599998</v>
      </c>
      <c r="F701" s="123">
        <f>VLOOKUP(D701,年份汇总!$D$4:$I$9,6,0)</f>
        <v>0.65079999999999993</v>
      </c>
      <c r="G701">
        <f>VLOOKUP(A701,[1]Sheet1!$A$1:$F$2193,6)</f>
        <v>8.0414890361091104E-2</v>
      </c>
      <c r="H701">
        <f>'C-MDP in China'!C702</f>
        <v>8994348.0384903662</v>
      </c>
      <c r="I701">
        <f>'C-MDP in China'!D702</f>
        <v>139.81160700000001</v>
      </c>
      <c r="J701">
        <f>'C-MDP in China'!E702</f>
        <v>139811607</v>
      </c>
      <c r="K701" s="67">
        <v>3.42</v>
      </c>
      <c r="L701" s="67">
        <v>90</v>
      </c>
      <c r="M701">
        <f t="shared" si="26"/>
        <v>3.7999999999999999E-2</v>
      </c>
      <c r="N701">
        <f>'C-MDP in China'!F702</f>
        <v>1553462.3</v>
      </c>
      <c r="O701">
        <f>'C-MDP in China'!G702</f>
        <v>127508185.58399999</v>
      </c>
      <c r="P701">
        <f>'C-MDP in China'!H702</f>
        <v>16193539.569168</v>
      </c>
      <c r="Q701">
        <f>'C-MDP in China'!I702</f>
        <v>13975807.912760571</v>
      </c>
      <c r="R701">
        <f>'C-MDP in China'!J702</f>
        <v>7650491.1350399991</v>
      </c>
      <c r="S701">
        <f>'C-MDP in China'!K702</f>
        <v>7650491.1350399991</v>
      </c>
      <c r="T701">
        <f>'C-MDP in China'!L702</f>
        <v>5464636.5250285715</v>
      </c>
      <c r="U701">
        <f>'C-MDP in China'!M702</f>
        <v>3825245.5675199996</v>
      </c>
      <c r="V701">
        <f>'C-MDP in China'!N702</f>
        <v>7823045.6333985645</v>
      </c>
      <c r="W701">
        <f>'C-MDP in China'!P702</f>
        <v>11648291.200918565</v>
      </c>
      <c r="X701">
        <f>'C-MDP in China'!Q702</f>
        <v>-2653943.1624281984</v>
      </c>
      <c r="Y701">
        <f>'C-MDP in China'!S702</f>
        <v>-0.29506787496669329</v>
      </c>
      <c r="Z701">
        <f>'C-MDP in China'!T702</f>
        <v>90658319.950223982</v>
      </c>
      <c r="AA701">
        <f>'C-MDP in China'!U702</f>
        <v>12992148.104368931</v>
      </c>
      <c r="AB701">
        <f>'C-MDP in China'!V702</f>
        <v>6.9779315338729768</v>
      </c>
    </row>
    <row r="702" spans="1:28">
      <c r="A702" s="15">
        <v>44096</v>
      </c>
      <c r="B702">
        <v>139.9045059</v>
      </c>
      <c r="C702" s="153">
        <f t="shared" si="24"/>
        <v>111.92360472000001</v>
      </c>
      <c r="D702" s="123">
        <f>年份汇总!$D$8</f>
        <v>0.8</v>
      </c>
      <c r="E702" s="144">
        <f t="shared" si="25"/>
        <v>91.049852439719999</v>
      </c>
      <c r="F702" s="123">
        <f>VLOOKUP(D702,年份汇总!$D$4:$I$9,6,0)</f>
        <v>0.65079999999999993</v>
      </c>
      <c r="G702">
        <f>VLOOKUP(A702,[1]Sheet1!$A$1:$F$2193,6)</f>
        <v>6.8599991723179099E-2</v>
      </c>
      <c r="H702">
        <f>'C-MDP in China'!C703</f>
        <v>7677958.35742037</v>
      </c>
      <c r="I702">
        <f>'C-MDP in China'!D703</f>
        <v>139.9045059</v>
      </c>
      <c r="J702">
        <f>'C-MDP in China'!E703</f>
        <v>139904505.90000001</v>
      </c>
      <c r="K702" s="67">
        <v>3.42</v>
      </c>
      <c r="L702" s="67">
        <v>90</v>
      </c>
      <c r="M702">
        <f t="shared" si="26"/>
        <v>3.7999999999999999E-2</v>
      </c>
      <c r="N702">
        <f>'C-MDP in China'!F703</f>
        <v>1554494.51</v>
      </c>
      <c r="O702">
        <f>'C-MDP in China'!G703</f>
        <v>127592909.38080001</v>
      </c>
      <c r="P702">
        <f>'C-MDP in China'!H703</f>
        <v>16204299.491361601</v>
      </c>
      <c r="Q702">
        <f>'C-MDP in China'!I703</f>
        <v>13985094.246059829</v>
      </c>
      <c r="R702">
        <f>'C-MDP in China'!J703</f>
        <v>7655574.5628479999</v>
      </c>
      <c r="S702">
        <f>'C-MDP in China'!K703</f>
        <v>7655574.5628479999</v>
      </c>
      <c r="T702">
        <f>'C-MDP in China'!L703</f>
        <v>5468267.5448914291</v>
      </c>
      <c r="U702">
        <f>'C-MDP in China'!M703</f>
        <v>3827787.2814239999</v>
      </c>
      <c r="V702">
        <f>'C-MDP in China'!N703</f>
        <v>7828243.7163731251</v>
      </c>
      <c r="W702">
        <f>'C-MDP in China'!P703</f>
        <v>11656030.997797124</v>
      </c>
      <c r="X702">
        <f>'C-MDP in China'!Q703</f>
        <v>-3978072.6403767541</v>
      </c>
      <c r="Y702">
        <f>'C-MDP in China'!S703</f>
        <v>-0.51811594374331849</v>
      </c>
      <c r="Z702">
        <f>'C-MDP in China'!T703</f>
        <v>90718558.569748804</v>
      </c>
      <c r="AA702">
        <f>'C-MDP in China'!U703</f>
        <v>11678414.792369496</v>
      </c>
      <c r="AB702">
        <f>'C-MDP in China'!V703</f>
        <v>7.7680541565472545</v>
      </c>
    </row>
    <row r="703" spans="1:28">
      <c r="A703" s="15">
        <v>44099</v>
      </c>
      <c r="B703">
        <v>136.97441309999999</v>
      </c>
      <c r="C703" s="153">
        <f t="shared" ref="C703:C745" si="27">D703*B703</f>
        <v>109.57953048</v>
      </c>
      <c r="D703" s="123">
        <f>年份汇总!$D$8</f>
        <v>0.8</v>
      </c>
      <c r="E703" s="144">
        <f t="shared" ref="E703:E745" si="28">B703*F703</f>
        <v>89.142948045479983</v>
      </c>
      <c r="F703" s="123">
        <f>VLOOKUP(D703,年份汇总!$D$4:$I$9,6,0)</f>
        <v>0.65079999999999993</v>
      </c>
      <c r="G703">
        <f>VLOOKUP(A703,[1]Sheet1!$A$1:$F$2193,6)</f>
        <v>6.9604145529638201E-2</v>
      </c>
      <c r="H703">
        <f>'C-MDP in China'!C704</f>
        <v>7627189.5865993453</v>
      </c>
      <c r="I703">
        <f>'C-MDP in China'!D704</f>
        <v>136.97441309999999</v>
      </c>
      <c r="J703">
        <f>'C-MDP in China'!E704</f>
        <v>136974413.09999999</v>
      </c>
      <c r="K703" s="67">
        <v>3.42</v>
      </c>
      <c r="L703" s="67">
        <v>90</v>
      </c>
      <c r="M703">
        <f t="shared" si="26"/>
        <v>3.7999999999999999E-2</v>
      </c>
      <c r="N703">
        <f>'C-MDP in China'!F704</f>
        <v>1521937.9233333333</v>
      </c>
      <c r="O703">
        <f>'C-MDP in China'!G704</f>
        <v>124920664.74720001</v>
      </c>
      <c r="P703">
        <f>'C-MDP in China'!H704</f>
        <v>15864924.422894401</v>
      </c>
      <c r="Q703">
        <f>'C-MDP in China'!I704</f>
        <v>13692197.146755602</v>
      </c>
      <c r="R703">
        <f>'C-MDP in China'!J704</f>
        <v>7495239.8848320004</v>
      </c>
      <c r="S703">
        <f>'C-MDP in China'!K704</f>
        <v>7495239.8848320004</v>
      </c>
      <c r="T703">
        <f>'C-MDP in China'!L704</f>
        <v>5353742.7748800004</v>
      </c>
      <c r="U703">
        <f>'C-MDP in China'!M704</f>
        <v>3747619.9424160002</v>
      </c>
      <c r="V703">
        <f>'C-MDP in China'!N704</f>
        <v>7664292.7385083707</v>
      </c>
      <c r="W703">
        <f>'C-MDP in China'!P704</f>
        <v>11411912.680924371</v>
      </c>
      <c r="X703">
        <f>'C-MDP in China'!Q704</f>
        <v>-3784723.0943250256</v>
      </c>
      <c r="Y703">
        <f>'C-MDP in China'!S704</f>
        <v>-0.49621463467679189</v>
      </c>
      <c r="Z703">
        <f>'C-MDP in China'!T704</f>
        <v>88818592.635259211</v>
      </c>
      <c r="AA703">
        <f>'C-MDP in China'!U704</f>
        <v>11543862.382691715</v>
      </c>
      <c r="AB703">
        <f>'C-MDP in China'!V704</f>
        <v>7.6940100020968138</v>
      </c>
    </row>
    <row r="704" spans="1:28">
      <c r="A704" s="15">
        <v>44102</v>
      </c>
      <c r="B704">
        <v>138.914906</v>
      </c>
      <c r="C704" s="153">
        <f t="shared" si="27"/>
        <v>111.13192480000001</v>
      </c>
      <c r="D704" s="123">
        <f>年份汇总!$D$8</f>
        <v>0.8</v>
      </c>
      <c r="E704" s="144">
        <f t="shared" si="28"/>
        <v>90.405820824799989</v>
      </c>
      <c r="F704" s="123">
        <f>VLOOKUP(D704,年份汇总!$D$4:$I$9,6,0)</f>
        <v>0.65079999999999993</v>
      </c>
      <c r="G704">
        <f>VLOOKUP(A704,[1]Sheet1!$A$1:$F$2193,6)</f>
        <v>6.9714351182064996E-2</v>
      </c>
      <c r="H704">
        <f>'C-MDP in China'!C705</f>
        <v>7747490.0330460388</v>
      </c>
      <c r="I704">
        <f>'C-MDP in China'!D705</f>
        <v>138.914906</v>
      </c>
      <c r="J704">
        <f>'C-MDP in China'!E705</f>
        <v>138914906</v>
      </c>
      <c r="K704" s="67">
        <v>3.42</v>
      </c>
      <c r="L704" s="67">
        <v>90</v>
      </c>
      <c r="M704">
        <f t="shared" ref="M704:M745" si="29">K704/L704</f>
        <v>3.7999999999999999E-2</v>
      </c>
      <c r="N704">
        <f>'C-MDP in China'!F705</f>
        <v>1543498.9555555556</v>
      </c>
      <c r="O704">
        <f>'C-MDP in China'!G705</f>
        <v>126690394.27200001</v>
      </c>
      <c r="P704">
        <f>'C-MDP in China'!H705</f>
        <v>16089680.072544003</v>
      </c>
      <c r="Q704">
        <f>'C-MDP in China'!I705</f>
        <v>13886172.14359886</v>
      </c>
      <c r="R704">
        <f>'C-MDP in China'!J705</f>
        <v>7601423.656320001</v>
      </c>
      <c r="S704">
        <f>'C-MDP in China'!K705</f>
        <v>7601423.656320001</v>
      </c>
      <c r="T704">
        <f>'C-MDP in China'!L705</f>
        <v>5429588.3259428581</v>
      </c>
      <c r="U704">
        <f>'C-MDP in China'!M705</f>
        <v>3800711.8281600005</v>
      </c>
      <c r="V704">
        <f>'C-MDP in China'!N705</f>
        <v>7772871.4526346307</v>
      </c>
      <c r="W704">
        <f>'C-MDP in China'!P705</f>
        <v>11573583.280794632</v>
      </c>
      <c r="X704">
        <f>'C-MDP in China'!Q705</f>
        <v>-3826093.2477485929</v>
      </c>
      <c r="Y704">
        <f>'C-MDP in China'!S705</f>
        <v>-0.49384939269735445</v>
      </c>
      <c r="Z704">
        <f>'C-MDP in China'!T705</f>
        <v>90076870.327392012</v>
      </c>
      <c r="AA704">
        <f>'C-MDP in China'!U705</f>
        <v>11719649.657520669</v>
      </c>
      <c r="AB704">
        <f>'C-MDP in China'!V705</f>
        <v>7.6859695434315638</v>
      </c>
    </row>
    <row r="705" spans="1:28">
      <c r="A705" s="15">
        <v>44105</v>
      </c>
      <c r="B705">
        <v>139.90564470000001</v>
      </c>
      <c r="C705" s="153">
        <f t="shared" si="27"/>
        <v>111.92451576000002</v>
      </c>
      <c r="D705" s="123">
        <f>年份汇总!$D$8</f>
        <v>0.8</v>
      </c>
      <c r="E705" s="144">
        <f t="shared" si="28"/>
        <v>91.05059357076</v>
      </c>
      <c r="F705" s="123">
        <f>VLOOKUP(D705,年份汇总!$D$4:$I$9,6,0)</f>
        <v>0.65079999999999993</v>
      </c>
      <c r="G705">
        <f>VLOOKUP(A705,[1]Sheet1!$A$1:$F$2193,6)</f>
        <v>6.9127195254782406E-2</v>
      </c>
      <c r="H705">
        <f>'C-MDP in China'!C706</f>
        <v>7737027.8547384916</v>
      </c>
      <c r="I705">
        <f>'C-MDP in China'!D706</f>
        <v>139.90564470000001</v>
      </c>
      <c r="J705">
        <f>'C-MDP in China'!E706</f>
        <v>139905644.70000002</v>
      </c>
      <c r="K705" s="67">
        <v>3.42</v>
      </c>
      <c r="L705" s="67">
        <v>90</v>
      </c>
      <c r="M705">
        <f t="shared" si="29"/>
        <v>3.7999999999999999E-2</v>
      </c>
      <c r="N705">
        <f>'C-MDP in China'!F706</f>
        <v>1554507.1633333336</v>
      </c>
      <c r="O705">
        <f>'C-MDP in China'!G706</f>
        <v>127593947.96640001</v>
      </c>
      <c r="P705">
        <f>'C-MDP in China'!H706</f>
        <v>16204431.391732803</v>
      </c>
      <c r="Q705">
        <f>'C-MDP in China'!I706</f>
        <v>13985208.082460059</v>
      </c>
      <c r="R705">
        <f>'C-MDP in China'!J706</f>
        <v>7655636.8779840004</v>
      </c>
      <c r="S705">
        <f>'C-MDP in China'!K706</f>
        <v>7655636.8779840004</v>
      </c>
      <c r="T705">
        <f>'C-MDP in China'!L706</f>
        <v>5468312.0557028577</v>
      </c>
      <c r="U705">
        <f>'C-MDP in China'!M706</f>
        <v>3827818.4389920002</v>
      </c>
      <c r="V705">
        <f>'C-MDP in China'!N706</f>
        <v>7828307.4370080456</v>
      </c>
      <c r="W705">
        <f>'C-MDP in China'!P706</f>
        <v>11656125.876000047</v>
      </c>
      <c r="X705">
        <f>'C-MDP in China'!Q706</f>
        <v>-3919098.0212615551</v>
      </c>
      <c r="Y705">
        <f>'C-MDP in China'!S706</f>
        <v>-0.50653792319764357</v>
      </c>
      <c r="Z705">
        <f>'C-MDP in China'!T706</f>
        <v>90719297.004110411</v>
      </c>
      <c r="AA705">
        <f>'C-MDP in China'!U706</f>
        <v>11737516.852754537</v>
      </c>
      <c r="AB705">
        <f>'C-MDP in China'!V706</f>
        <v>7.7290024919385383</v>
      </c>
    </row>
    <row r="706" spans="1:28">
      <c r="A706" s="15">
        <v>44108</v>
      </c>
      <c r="B706">
        <v>135.516448</v>
      </c>
      <c r="C706" s="153">
        <f t="shared" si="27"/>
        <v>108.4131584</v>
      </c>
      <c r="D706" s="123">
        <f>年份汇总!$D$8</f>
        <v>0.8</v>
      </c>
      <c r="E706" s="144">
        <f t="shared" si="28"/>
        <v>88.194104358399983</v>
      </c>
      <c r="F706" s="123">
        <f>VLOOKUP(D706,年份汇总!$D$4:$I$9,6,0)</f>
        <v>0.65079999999999993</v>
      </c>
      <c r="G706">
        <f>VLOOKUP(A706,[1]Sheet1!$A$1:$F$2193,6)</f>
        <v>6.9513148306732497E-2</v>
      </c>
      <c r="H706">
        <f>'C-MDP in China'!C707</f>
        <v>7536139.9582604822</v>
      </c>
      <c r="I706">
        <f>'C-MDP in China'!D707</f>
        <v>135.516448</v>
      </c>
      <c r="J706">
        <f>'C-MDP in China'!E707</f>
        <v>135516448</v>
      </c>
      <c r="K706" s="67">
        <v>3.42</v>
      </c>
      <c r="L706" s="67">
        <v>90</v>
      </c>
      <c r="M706">
        <f t="shared" si="29"/>
        <v>3.7999999999999999E-2</v>
      </c>
      <c r="N706">
        <f>'C-MDP in China'!F707</f>
        <v>1505738.3111111112</v>
      </c>
      <c r="O706">
        <f>'C-MDP in China'!G707</f>
        <v>123591000.57600001</v>
      </c>
      <c r="P706">
        <f>'C-MDP in China'!H707</f>
        <v>15696057.073152</v>
      </c>
      <c r="Q706">
        <f>'C-MDP in China'!I707</f>
        <v>13546456.455990858</v>
      </c>
      <c r="R706">
        <f>'C-MDP in China'!J707</f>
        <v>7415460.0345599996</v>
      </c>
      <c r="S706">
        <f>'C-MDP in China'!K707</f>
        <v>7415460.0345599996</v>
      </c>
      <c r="T706">
        <f>'C-MDP in China'!L707</f>
        <v>5296757.1675428571</v>
      </c>
      <c r="U706">
        <f>'C-MDP in China'!M707</f>
        <v>3707730.0172799998</v>
      </c>
      <c r="V706">
        <f>'C-MDP in China'!N707</f>
        <v>7582713.4780024644</v>
      </c>
      <c r="W706">
        <f>'C-MDP in China'!P707</f>
        <v>11290443.495282464</v>
      </c>
      <c r="X706">
        <f>'C-MDP in China'!Q707</f>
        <v>-3754303.5370219816</v>
      </c>
      <c r="Y706">
        <f>'C-MDP in China'!S707</f>
        <v>-0.49817327674585316</v>
      </c>
      <c r="Z706">
        <f>'C-MDP in China'!T707</f>
        <v>87873201.409536004</v>
      </c>
      <c r="AA706">
        <f>'C-MDP in China'!U707</f>
        <v>11411123.418982947</v>
      </c>
      <c r="AB706">
        <f>'C-MDP in China'!V707</f>
        <v>7.7006617300584752</v>
      </c>
    </row>
    <row r="707" spans="1:28">
      <c r="A707" s="15">
        <v>44111</v>
      </c>
      <c r="B707">
        <v>137.95324840000001</v>
      </c>
      <c r="C707" s="153">
        <f t="shared" si="27"/>
        <v>110.36259872000001</v>
      </c>
      <c r="D707" s="123">
        <f>年份汇总!$D$8</f>
        <v>0.8</v>
      </c>
      <c r="E707" s="144">
        <f t="shared" si="28"/>
        <v>89.779974058720001</v>
      </c>
      <c r="F707" s="123">
        <f>VLOOKUP(D707,年份汇总!$D$4:$I$9,6,0)</f>
        <v>0.65079999999999993</v>
      </c>
      <c r="G707">
        <f>VLOOKUP(A707,[1]Sheet1!$A$1:$F$2193,6)</f>
        <v>6.9509174109016497E-2</v>
      </c>
      <c r="H707">
        <f>'C-MDP in China'!C708</f>
        <v>7671213.089552002</v>
      </c>
      <c r="I707">
        <f>'C-MDP in China'!D708</f>
        <v>137.95324840000001</v>
      </c>
      <c r="J707">
        <f>'C-MDP in China'!E708</f>
        <v>137953248.40000001</v>
      </c>
      <c r="K707" s="67">
        <v>3.42</v>
      </c>
      <c r="L707" s="67">
        <v>90</v>
      </c>
      <c r="M707">
        <f t="shared" si="29"/>
        <v>3.7999999999999999E-2</v>
      </c>
      <c r="N707">
        <f>'C-MDP in China'!F708</f>
        <v>1532813.8711111112</v>
      </c>
      <c r="O707">
        <f>'C-MDP in China'!G708</f>
        <v>125813362.54080001</v>
      </c>
      <c r="P707">
        <f>'C-MDP in China'!H708</f>
        <v>15978297.042681601</v>
      </c>
      <c r="Q707">
        <f>'C-MDP in China'!I708</f>
        <v>13790043.201346973</v>
      </c>
      <c r="R707">
        <f>'C-MDP in China'!J708</f>
        <v>7548801.752448</v>
      </c>
      <c r="S707">
        <f>'C-MDP in China'!K708</f>
        <v>7548801.752448</v>
      </c>
      <c r="T707">
        <f>'C-MDP in China'!L708</f>
        <v>5392001.2517485721</v>
      </c>
      <c r="U707">
        <f>'C-MDP in China'!M708</f>
        <v>3774400.876224</v>
      </c>
      <c r="V707">
        <f>'C-MDP in China'!N708</f>
        <v>7719062.6777415387</v>
      </c>
      <c r="W707">
        <f>'C-MDP in China'!P708</f>
        <v>11493463.553965539</v>
      </c>
      <c r="X707">
        <f>'C-MDP in China'!Q708</f>
        <v>-3822250.4644135367</v>
      </c>
      <c r="Y707">
        <f>'C-MDP in China'!S708</f>
        <v>-0.49825893503327984</v>
      </c>
      <c r="Z707">
        <f>'C-MDP in China'!T708</f>
        <v>89453300.766508803</v>
      </c>
      <c r="AA707">
        <f>'C-MDP in China'!U708</f>
        <v>11615874.891069541</v>
      </c>
      <c r="AB707">
        <f>'C-MDP in China'!V708</f>
        <v>7.7009524986604188</v>
      </c>
    </row>
    <row r="708" spans="1:28">
      <c r="A708" s="15">
        <v>44114</v>
      </c>
      <c r="B708">
        <v>140.9186952</v>
      </c>
      <c r="C708" s="153">
        <f t="shared" si="27"/>
        <v>112.73495616000001</v>
      </c>
      <c r="D708" s="123">
        <f>年份汇总!$D$8</f>
        <v>0.8</v>
      </c>
      <c r="E708" s="144">
        <f t="shared" si="28"/>
        <v>91.709886836159995</v>
      </c>
      <c r="F708" s="123">
        <f>VLOOKUP(D708,年份汇总!$D$4:$I$9,6,0)</f>
        <v>0.65079999999999993</v>
      </c>
      <c r="G708">
        <f>VLOOKUP(A708,[1]Sheet1!$A$1:$F$2193,6)</f>
        <v>7.3596669035354806E-2</v>
      </c>
      <c r="H708">
        <f>'C-MDP in China'!C709</f>
        <v>8296917.2572227539</v>
      </c>
      <c r="I708">
        <f>'C-MDP in China'!D709</f>
        <v>140.9186952</v>
      </c>
      <c r="J708">
        <f>'C-MDP in China'!E709</f>
        <v>140918695.19999999</v>
      </c>
      <c r="K708" s="67">
        <v>3.42</v>
      </c>
      <c r="L708" s="67">
        <v>90</v>
      </c>
      <c r="M708">
        <f t="shared" si="29"/>
        <v>3.7999999999999999E-2</v>
      </c>
      <c r="N708">
        <f>'C-MDP in China'!F709</f>
        <v>1565763.2799999998</v>
      </c>
      <c r="O708">
        <f>'C-MDP in China'!G709</f>
        <v>128517850.02239999</v>
      </c>
      <c r="P708">
        <f>'C-MDP in China'!H709</f>
        <v>16321766.952844799</v>
      </c>
      <c r="Q708">
        <f>'C-MDP in China'!I709</f>
        <v>14086474.347098056</v>
      </c>
      <c r="R708">
        <f>'C-MDP in China'!J709</f>
        <v>7711071.0013439991</v>
      </c>
      <c r="S708">
        <f>'C-MDP in China'!K709</f>
        <v>7711071.0013439991</v>
      </c>
      <c r="T708">
        <f>'C-MDP in China'!L709</f>
        <v>5507907.8581028571</v>
      </c>
      <c r="U708">
        <f>'C-MDP in China'!M709</f>
        <v>3855535.5006719995</v>
      </c>
      <c r="V708">
        <f>'C-MDP in China'!N709</f>
        <v>7884991.8601435078</v>
      </c>
      <c r="W708">
        <f>'C-MDP in China'!P709</f>
        <v>11740527.360815506</v>
      </c>
      <c r="X708">
        <f>'C-MDP in China'!Q709</f>
        <v>-3443610.1035927525</v>
      </c>
      <c r="Y708">
        <f>'C-MDP in China'!S709</f>
        <v>-0.41504693813777288</v>
      </c>
      <c r="Z708">
        <f>'C-MDP in China'!T709</f>
        <v>91376191.365926385</v>
      </c>
      <c r="AA708">
        <f>'C-MDP in China'!U709</f>
        <v>12326373.616694264</v>
      </c>
      <c r="AB708">
        <f>'C-MDP in China'!V709</f>
        <v>7.4130635828018994</v>
      </c>
    </row>
    <row r="709" spans="1:28">
      <c r="A709" s="15">
        <v>44117</v>
      </c>
      <c r="B709">
        <v>138.1410889</v>
      </c>
      <c r="C709" s="153">
        <f t="shared" si="27"/>
        <v>110.51287112</v>
      </c>
      <c r="D709" s="123">
        <f>年份汇总!$D$8</f>
        <v>0.8</v>
      </c>
      <c r="E709" s="144">
        <f t="shared" si="28"/>
        <v>89.902220656119994</v>
      </c>
      <c r="F709" s="123">
        <f>VLOOKUP(D709,年份汇总!$D$4:$I$9,6,0)</f>
        <v>0.65079999999999993</v>
      </c>
      <c r="G709">
        <f>VLOOKUP(A709,[1]Sheet1!$A$1:$F$2193,6)</f>
        <v>7.4440632268364407E-2</v>
      </c>
      <c r="H709">
        <f>'C-MDP in China'!C710</f>
        <v>8226647.9999650689</v>
      </c>
      <c r="I709">
        <f>'C-MDP in China'!D710</f>
        <v>138.1410889</v>
      </c>
      <c r="J709">
        <f>'C-MDP in China'!E710</f>
        <v>138141088.90000001</v>
      </c>
      <c r="K709" s="67">
        <v>3.42</v>
      </c>
      <c r="L709" s="67">
        <v>90</v>
      </c>
      <c r="M709">
        <f t="shared" si="29"/>
        <v>3.7999999999999999E-2</v>
      </c>
      <c r="N709">
        <f>'C-MDP in China'!F710</f>
        <v>1534900.9877777779</v>
      </c>
      <c r="O709">
        <f>'C-MDP in China'!G710</f>
        <v>125984673.0768</v>
      </c>
      <c r="P709">
        <f>'C-MDP in China'!H710</f>
        <v>16000053.480753601</v>
      </c>
      <c r="Q709">
        <f>'C-MDP in China'!I710</f>
        <v>13808820.059739258</v>
      </c>
      <c r="R709">
        <f>'C-MDP in China'!J710</f>
        <v>7559080.3846079996</v>
      </c>
      <c r="S709">
        <f>'C-MDP in China'!K710</f>
        <v>7559080.3846079996</v>
      </c>
      <c r="T709">
        <f>'C-MDP in China'!L710</f>
        <v>5399343.1318628574</v>
      </c>
      <c r="U709">
        <f>'C-MDP in China'!M710</f>
        <v>3779540.1923039998</v>
      </c>
      <c r="V709">
        <f>'C-MDP in China'!N710</f>
        <v>7729573.1413205778</v>
      </c>
      <c r="W709">
        <f>'C-MDP in China'!P710</f>
        <v>11509113.333624577</v>
      </c>
      <c r="X709">
        <f>'C-MDP in China'!Q710</f>
        <v>-3282465.3336595083</v>
      </c>
      <c r="Y709">
        <f>'C-MDP in China'!S710</f>
        <v>-0.3990039848153763</v>
      </c>
      <c r="Z709">
        <f>'C-MDP in China'!T710</f>
        <v>89575102.557604805</v>
      </c>
      <c r="AA709">
        <f>'C-MDP in China'!U710</f>
        <v>12176680.948981646</v>
      </c>
      <c r="AB709">
        <f>'C-MDP in China'!V710</f>
        <v>7.3562823016313077</v>
      </c>
    </row>
    <row r="710" spans="1:28">
      <c r="A710" s="15">
        <v>44120</v>
      </c>
      <c r="B710">
        <v>144.0340123</v>
      </c>
      <c r="C710" s="153">
        <f t="shared" si="27"/>
        <v>115.22720984</v>
      </c>
      <c r="D710" s="123">
        <f>年份汇总!$D$8</f>
        <v>0.8</v>
      </c>
      <c r="E710" s="144">
        <f t="shared" si="28"/>
        <v>93.737335204839994</v>
      </c>
      <c r="F710" s="123">
        <f>VLOOKUP(D710,年份汇总!$D$4:$I$9,6,0)</f>
        <v>0.65079999999999993</v>
      </c>
      <c r="G710">
        <f>VLOOKUP(A710,[1]Sheet1!$A$1:$F$2193,6)</f>
        <v>7.3764497450379704E-2</v>
      </c>
      <c r="H710">
        <f>'C-MDP in China'!C711</f>
        <v>8499677.2264570463</v>
      </c>
      <c r="I710">
        <f>'C-MDP in China'!D711</f>
        <v>144.0340123</v>
      </c>
      <c r="J710">
        <f>'C-MDP in China'!E711</f>
        <v>144034012.30000001</v>
      </c>
      <c r="K710" s="67">
        <v>3.42</v>
      </c>
      <c r="L710" s="67">
        <v>90</v>
      </c>
      <c r="M710">
        <f t="shared" si="29"/>
        <v>3.7999999999999999E-2</v>
      </c>
      <c r="N710">
        <f>'C-MDP in China'!F711</f>
        <v>1600377.9144444445</v>
      </c>
      <c r="O710">
        <f>'C-MDP in China'!G711</f>
        <v>131359019.21760002</v>
      </c>
      <c r="P710">
        <f>'C-MDP in China'!H711</f>
        <v>16682595.440635202</v>
      </c>
      <c r="Q710">
        <f>'C-MDP in China'!I711</f>
        <v>14397886.78495766</v>
      </c>
      <c r="R710">
        <f>'C-MDP in China'!J711</f>
        <v>7881541.1530560004</v>
      </c>
      <c r="S710">
        <f>'C-MDP in China'!K711</f>
        <v>7881541.1530560004</v>
      </c>
      <c r="T710">
        <f>'C-MDP in China'!L711</f>
        <v>5629672.2521828581</v>
      </c>
      <c r="U710">
        <f>'C-MDP in China'!M711</f>
        <v>3940770.5765280002</v>
      </c>
      <c r="V710">
        <f>'C-MDP in China'!N711</f>
        <v>8059306.9142277306</v>
      </c>
      <c r="W710">
        <f>'C-MDP in China'!P711</f>
        <v>12000077.490755731</v>
      </c>
      <c r="X710">
        <f>'C-MDP in China'!Q711</f>
        <v>-3500400.2642986849</v>
      </c>
      <c r="Y710">
        <f>'C-MDP in China'!S711</f>
        <v>-0.41182743427043883</v>
      </c>
      <c r="Z710">
        <f>'C-MDP in China'!T711</f>
        <v>93396262.663713604</v>
      </c>
      <c r="AA710">
        <f>'C-MDP in China'!U711</f>
        <v>12618213.564156776</v>
      </c>
      <c r="AB710">
        <f>'C-MDP in China'!V711</f>
        <v>7.4017024825934534</v>
      </c>
    </row>
    <row r="711" spans="1:28">
      <c r="A711" s="15">
        <v>44123</v>
      </c>
      <c r="B711">
        <v>146.48494400000001</v>
      </c>
      <c r="C711" s="153">
        <f t="shared" si="27"/>
        <v>117.18795520000002</v>
      </c>
      <c r="D711" s="123">
        <f>年份汇总!$D$8</f>
        <v>0.8</v>
      </c>
      <c r="E711" s="144">
        <f t="shared" si="28"/>
        <v>95.332401555199993</v>
      </c>
      <c r="F711" s="123">
        <f>VLOOKUP(D711,年份汇总!$D$4:$I$9,6,0)</f>
        <v>0.65079999999999993</v>
      </c>
      <c r="G711">
        <f>VLOOKUP(A711,[1]Sheet1!$A$1:$F$2193,6)</f>
        <v>7.3825315289753904E-2</v>
      </c>
      <c r="H711">
        <f>'C-MDP in China'!C712</f>
        <v>8651437.740801556</v>
      </c>
      <c r="I711">
        <f>'C-MDP in China'!D712</f>
        <v>146.48494400000001</v>
      </c>
      <c r="J711">
        <f>'C-MDP in China'!E712</f>
        <v>146484944</v>
      </c>
      <c r="K711" s="67">
        <v>3.42</v>
      </c>
      <c r="L711" s="67">
        <v>90</v>
      </c>
      <c r="M711">
        <f t="shared" si="29"/>
        <v>3.7999999999999999E-2</v>
      </c>
      <c r="N711">
        <f>'C-MDP in China'!F712</f>
        <v>1627610.4888888889</v>
      </c>
      <c r="O711">
        <f>'C-MDP in China'!G712</f>
        <v>133594268.92799999</v>
      </c>
      <c r="P711">
        <f>'C-MDP in China'!H712</f>
        <v>16966472.153855998</v>
      </c>
      <c r="Q711">
        <f>'C-MDP in China'!I712</f>
        <v>14642886.119286856</v>
      </c>
      <c r="R711">
        <f>'C-MDP in China'!J712</f>
        <v>8015656.1356799994</v>
      </c>
      <c r="S711">
        <f>'C-MDP in China'!K712</f>
        <v>8015656.1356799994</v>
      </c>
      <c r="T711">
        <f>'C-MDP in China'!L712</f>
        <v>5725468.6683428567</v>
      </c>
      <c r="U711">
        <f>'C-MDP in China'!M712</f>
        <v>4007828.0678399997</v>
      </c>
      <c r="V711">
        <f>'C-MDP in China'!N712</f>
        <v>8196446.819453503</v>
      </c>
      <c r="W711">
        <f>'C-MDP in China'!P712</f>
        <v>12204274.887293503</v>
      </c>
      <c r="X711">
        <f>'C-MDP in China'!Q712</f>
        <v>-3552837.1464919467</v>
      </c>
      <c r="Y711">
        <f>'C-MDP in China'!S712</f>
        <v>-0.4106643604144779</v>
      </c>
      <c r="Z711">
        <f>'C-MDP in China'!T712</f>
        <v>94985525.207807988</v>
      </c>
      <c r="AA711">
        <f>'C-MDP in China'!U712</f>
        <v>12840056.492415059</v>
      </c>
      <c r="AB711">
        <f>'C-MDP in China'!V712</f>
        <v>7.3975940264685205</v>
      </c>
    </row>
    <row r="712" spans="1:28">
      <c r="A712" s="15">
        <v>44126</v>
      </c>
      <c r="B712">
        <v>139.37164609999999</v>
      </c>
      <c r="C712" s="153">
        <f t="shared" si="27"/>
        <v>111.49731688</v>
      </c>
      <c r="D712" s="123">
        <f>年份汇总!$D$8</f>
        <v>0.8</v>
      </c>
      <c r="E712" s="144">
        <f t="shared" si="28"/>
        <v>90.703067281879981</v>
      </c>
      <c r="F712" s="123">
        <f>VLOOKUP(D712,年份汇总!$D$4:$I$9,6,0)</f>
        <v>0.65079999999999993</v>
      </c>
      <c r="G712">
        <f>VLOOKUP(A712,[1]Sheet1!$A$1:$F$2193,6)</f>
        <v>8.15199843691784E-2</v>
      </c>
      <c r="H712">
        <f>'C-MDP in China'!C713</f>
        <v>9089259.5292629302</v>
      </c>
      <c r="I712">
        <f>'C-MDP in China'!D713</f>
        <v>139.37164609999999</v>
      </c>
      <c r="J712">
        <f>'C-MDP in China'!E713</f>
        <v>139371646.09999999</v>
      </c>
      <c r="K712" s="67">
        <v>3.42</v>
      </c>
      <c r="L712" s="67">
        <v>90</v>
      </c>
      <c r="M712">
        <f t="shared" si="29"/>
        <v>3.7999999999999999E-2</v>
      </c>
      <c r="N712">
        <f>'C-MDP in China'!F713</f>
        <v>1548573.8455555555</v>
      </c>
      <c r="O712">
        <f>'C-MDP in China'!G713</f>
        <v>127106941.24319999</v>
      </c>
      <c r="P712">
        <f>'C-MDP in China'!H713</f>
        <v>16142581.5378864</v>
      </c>
      <c r="Q712">
        <f>'C-MDP in China'!I713</f>
        <v>13931828.666977884</v>
      </c>
      <c r="R712">
        <f>'C-MDP in China'!J713</f>
        <v>7626416.4745919993</v>
      </c>
      <c r="S712">
        <f>'C-MDP in China'!K713</f>
        <v>7626416.4745919993</v>
      </c>
      <c r="T712">
        <f>'C-MDP in China'!L713</f>
        <v>5447440.3389942851</v>
      </c>
      <c r="U712">
        <f>'C-MDP in China'!M713</f>
        <v>3813208.2372959997</v>
      </c>
      <c r="V712">
        <f>'C-MDP in China'!N713</f>
        <v>7798427.9763136916</v>
      </c>
      <c r="W712">
        <f>'C-MDP in China'!P713</f>
        <v>11611636.213609692</v>
      </c>
      <c r="X712">
        <f>'C-MDP in China'!Q713</f>
        <v>-2522376.6843467616</v>
      </c>
      <c r="Y712">
        <f>'C-MDP in China'!S713</f>
        <v>-0.27751179028676137</v>
      </c>
      <c r="Z712">
        <f>'C-MDP in China'!T713</f>
        <v>90373035.22391519</v>
      </c>
      <c r="AA712">
        <f>'C-MDP in China'!U713</f>
        <v>13074479.268280622</v>
      </c>
      <c r="AB712">
        <f>'C-MDP in China'!V713</f>
        <v>6.9121709071171162</v>
      </c>
    </row>
    <row r="713" spans="1:28">
      <c r="A713" s="15">
        <v>44129</v>
      </c>
      <c r="B713">
        <v>133.53644199999999</v>
      </c>
      <c r="C713" s="153">
        <f t="shared" si="27"/>
        <v>106.8291536</v>
      </c>
      <c r="D713" s="123">
        <f>年份汇总!$D$8</f>
        <v>0.8</v>
      </c>
      <c r="E713" s="144">
        <f t="shared" si="28"/>
        <v>86.905516453599986</v>
      </c>
      <c r="F713" s="123">
        <f>VLOOKUP(D713,年份汇总!$D$4:$I$9,6,0)</f>
        <v>0.65079999999999993</v>
      </c>
      <c r="G713">
        <f>VLOOKUP(A713,[1]Sheet1!$A$1:$F$2193,6)</f>
        <v>8.1930417018199794E-2</v>
      </c>
      <c r="H713">
        <f>'C-MDP in China'!C714</f>
        <v>8752557.1041493192</v>
      </c>
      <c r="I713">
        <f>'C-MDP in China'!D714</f>
        <v>133.53644199999999</v>
      </c>
      <c r="J713">
        <f>'C-MDP in China'!E714</f>
        <v>133536442</v>
      </c>
      <c r="K713" s="67">
        <v>3.42</v>
      </c>
      <c r="L713" s="67">
        <v>90</v>
      </c>
      <c r="M713">
        <f t="shared" si="29"/>
        <v>3.7999999999999999E-2</v>
      </c>
      <c r="N713">
        <f>'C-MDP in China'!F714</f>
        <v>1483738.2444444445</v>
      </c>
      <c r="O713">
        <f>'C-MDP in China'!G714</f>
        <v>121785235.104</v>
      </c>
      <c r="P713">
        <f>'C-MDP in China'!H714</f>
        <v>15466724.858208001</v>
      </c>
      <c r="Q713">
        <f>'C-MDP in China'!I714</f>
        <v>13348531.661934858</v>
      </c>
      <c r="R713">
        <f>'C-MDP in China'!J714</f>
        <v>7307114.1062399996</v>
      </c>
      <c r="S713">
        <f>'C-MDP in China'!K714</f>
        <v>7307114.1062399996</v>
      </c>
      <c r="T713">
        <f>'C-MDP in China'!L714</f>
        <v>5219367.2187428577</v>
      </c>
      <c r="U713">
        <f>'C-MDP in China'!M714</f>
        <v>3653557.0531199998</v>
      </c>
      <c r="V713">
        <f>'C-MDP in China'!N714</f>
        <v>7471923.8402551282</v>
      </c>
      <c r="W713">
        <f>'C-MDP in China'!P714</f>
        <v>11125480.893375129</v>
      </c>
      <c r="X713">
        <f>'C-MDP in China'!Q714</f>
        <v>-2372923.7892258093</v>
      </c>
      <c r="Y713">
        <f>'C-MDP in China'!S714</f>
        <v>-0.27111206028017559</v>
      </c>
      <c r="Z713">
        <f>'C-MDP in China'!T714</f>
        <v>86589302.158943996</v>
      </c>
      <c r="AA713">
        <f>'C-MDP in China'!U714</f>
        <v>12570923.891284447</v>
      </c>
      <c r="AB713">
        <f>'C-MDP in China'!V714</f>
        <v>6.8880619203316682</v>
      </c>
    </row>
    <row r="714" spans="1:28">
      <c r="A714" s="15">
        <v>44132</v>
      </c>
      <c r="B714">
        <v>130.79159999999999</v>
      </c>
      <c r="C714" s="153">
        <f t="shared" si="27"/>
        <v>104.63328</v>
      </c>
      <c r="D714" s="123">
        <f>年份汇总!$D$8</f>
        <v>0.8</v>
      </c>
      <c r="E714" s="144">
        <f t="shared" si="28"/>
        <v>85.119173279999984</v>
      </c>
      <c r="F714" s="123">
        <f>VLOOKUP(D714,年份汇总!$D$4:$I$9,6,0)</f>
        <v>0.65079999999999993</v>
      </c>
      <c r="G714">
        <f>VLOOKUP(A714,[1]Sheet1!$A$1:$F$2193,6)</f>
        <v>8.3440115052559702E-2</v>
      </c>
      <c r="H714">
        <f>'C-MDP in China'!C715</f>
        <v>8730612.9215266947</v>
      </c>
      <c r="I714">
        <f>'C-MDP in China'!D715</f>
        <v>130.79159999999999</v>
      </c>
      <c r="J714">
        <f>'C-MDP in China'!E715</f>
        <v>130791599.99999999</v>
      </c>
      <c r="K714" s="67">
        <v>3.42</v>
      </c>
      <c r="L714" s="67">
        <v>90</v>
      </c>
      <c r="M714">
        <f t="shared" si="29"/>
        <v>3.7999999999999999E-2</v>
      </c>
      <c r="N714">
        <f>'C-MDP in China'!F715</f>
        <v>1453239.9999999998</v>
      </c>
      <c r="O714">
        <f>'C-MDP in China'!G715</f>
        <v>119281939.19999997</v>
      </c>
      <c r="P714">
        <f>'C-MDP in China'!H715</f>
        <v>15148806.278399996</v>
      </c>
      <c r="Q714">
        <f>'C-MDP in China'!I715</f>
        <v>13074152.550171426</v>
      </c>
      <c r="R714">
        <f>'C-MDP in China'!J715</f>
        <v>7156916.3519999981</v>
      </c>
      <c r="S714">
        <f>'C-MDP in China'!K715</f>
        <v>7156916.3519999981</v>
      </c>
      <c r="T714">
        <f>'C-MDP in China'!L715</f>
        <v>5112083.1085714279</v>
      </c>
      <c r="U714">
        <f>'C-MDP in China'!M715</f>
        <v>3578458.175999999</v>
      </c>
      <c r="V714">
        <f>'C-MDP in China'!N715</f>
        <v>7318338.4213959547</v>
      </c>
      <c r="W714">
        <f>'C-MDP in China'!P715</f>
        <v>10896796.597395953</v>
      </c>
      <c r="X714">
        <f>'C-MDP in China'!Q715</f>
        <v>-2166183.6758692581</v>
      </c>
      <c r="Y714">
        <f>'C-MDP in China'!S715</f>
        <v>-0.24811358553397697</v>
      </c>
      <c r="Z714">
        <f>'C-MDP in China'!T715</f>
        <v>84809458.771199971</v>
      </c>
      <c r="AA714">
        <f>'C-MDP in China'!U715</f>
        <v>12470493.166922651</v>
      </c>
      <c r="AB714">
        <f>'C-MDP in China'!V715</f>
        <v>6.8008103317158897</v>
      </c>
    </row>
    <row r="715" spans="1:28">
      <c r="A715" s="15">
        <v>44135</v>
      </c>
      <c r="B715">
        <v>116.022516</v>
      </c>
      <c r="C715" s="153">
        <f t="shared" si="27"/>
        <v>92.818012800000005</v>
      </c>
      <c r="D715" s="123">
        <f>年份汇总!$D$8</f>
        <v>0.8</v>
      </c>
      <c r="E715" s="144">
        <f t="shared" si="28"/>
        <v>75.50745341279999</v>
      </c>
      <c r="F715" s="123">
        <f>VLOOKUP(D715,年份汇总!$D$4:$I$9,6,0)</f>
        <v>0.65079999999999993</v>
      </c>
      <c r="G715">
        <f>VLOOKUP(A715,[1]Sheet1!$A$1:$F$2193,6)</f>
        <v>8.66447339435861E-2</v>
      </c>
      <c r="H715">
        <f>'C-MDP in China'!C716</f>
        <v>8042192.0242283707</v>
      </c>
      <c r="I715">
        <f>'C-MDP in China'!D716</f>
        <v>116.022516</v>
      </c>
      <c r="J715">
        <f>'C-MDP in China'!E716</f>
        <v>116022516</v>
      </c>
      <c r="K715" s="67">
        <v>3.42</v>
      </c>
      <c r="L715" s="67">
        <v>90</v>
      </c>
      <c r="M715">
        <f t="shared" si="29"/>
        <v>3.7999999999999999E-2</v>
      </c>
      <c r="N715">
        <f>'C-MDP in China'!F716</f>
        <v>1289139.0666666667</v>
      </c>
      <c r="O715">
        <f>'C-MDP in China'!G716</f>
        <v>105812534.59200001</v>
      </c>
      <c r="P715">
        <f>'C-MDP in China'!H716</f>
        <v>13438191.893184001</v>
      </c>
      <c r="Q715">
        <f>'C-MDP in China'!I716</f>
        <v>11597809.595101716</v>
      </c>
      <c r="R715">
        <f>'C-MDP in China'!J716</f>
        <v>6348752.0755200004</v>
      </c>
      <c r="S715">
        <f>'C-MDP in China'!K716</f>
        <v>6348752.0755200004</v>
      </c>
      <c r="T715">
        <f>'C-MDP in China'!L716</f>
        <v>4534822.9110857146</v>
      </c>
      <c r="U715">
        <f>'C-MDP in China'!M716</f>
        <v>3174376.0377600002</v>
      </c>
      <c r="V715">
        <f>'C-MDP in China'!N716</f>
        <v>6491946.2457055887</v>
      </c>
      <c r="W715">
        <f>'C-MDP in China'!P716</f>
        <v>9666322.2834655885</v>
      </c>
      <c r="X715">
        <f>'C-MDP in China'!Q716</f>
        <v>-1624130.2592372177</v>
      </c>
      <c r="Y715">
        <f>'C-MDP in China'!S716</f>
        <v>-0.20195119121058902</v>
      </c>
      <c r="Z715">
        <f>'C-MDP in China'!T716</f>
        <v>75232712.094912007</v>
      </c>
      <c r="AA715">
        <f>'C-MDP in China'!U716</f>
        <v>11359762.232173961</v>
      </c>
      <c r="AB715">
        <f>'C-MDP in China'!V716</f>
        <v>6.6227365113181982</v>
      </c>
    </row>
    <row r="716" spans="1:28">
      <c r="A716" s="15">
        <v>44138</v>
      </c>
      <c r="B716">
        <v>108.7799844</v>
      </c>
      <c r="C716" s="153">
        <f t="shared" si="27"/>
        <v>87.023987520000006</v>
      </c>
      <c r="D716" s="123">
        <f>年份汇总!$D$8</f>
        <v>0.8</v>
      </c>
      <c r="E716" s="144">
        <f t="shared" si="28"/>
        <v>70.794013847519992</v>
      </c>
      <c r="F716" s="123">
        <f>VLOOKUP(D716,年份汇总!$D$4:$I$9,6,0)</f>
        <v>0.65079999999999993</v>
      </c>
      <c r="G716">
        <f>VLOOKUP(A716,[1]Sheet1!$A$1:$F$2193,6)</f>
        <v>0.104477840307791</v>
      </c>
      <c r="H716">
        <f>'C-MDP in China'!C717</f>
        <v>9092078.2710617594</v>
      </c>
      <c r="I716">
        <f>'C-MDP in China'!D717</f>
        <v>108.7799844</v>
      </c>
      <c r="J716">
        <f>'C-MDP in China'!E717</f>
        <v>108779984.40000001</v>
      </c>
      <c r="K716" s="67">
        <v>3.42</v>
      </c>
      <c r="L716" s="67">
        <v>90</v>
      </c>
      <c r="M716">
        <f t="shared" si="29"/>
        <v>3.7999999999999999E-2</v>
      </c>
      <c r="N716">
        <f>'C-MDP in China'!F717</f>
        <v>1208666.4933333334</v>
      </c>
      <c r="O716">
        <f>'C-MDP in China'!G717</f>
        <v>99207345.772799999</v>
      </c>
      <c r="P716">
        <f>'C-MDP in China'!H717</f>
        <v>12599332.9131456</v>
      </c>
      <c r="Q716">
        <f>'C-MDP in China'!I717</f>
        <v>10873833.720597258</v>
      </c>
      <c r="R716">
        <f>'C-MDP in China'!J717</f>
        <v>5952440.7463679994</v>
      </c>
      <c r="S716">
        <f>'C-MDP in China'!K717</f>
        <v>5952440.7463679994</v>
      </c>
      <c r="T716">
        <f>'C-MDP in China'!L717</f>
        <v>4251743.3902628571</v>
      </c>
      <c r="U716">
        <f>'C-MDP in China'!M717</f>
        <v>2976220.3731839997</v>
      </c>
      <c r="V716">
        <f>'C-MDP in China'!N717</f>
        <v>6086696.2351815617</v>
      </c>
      <c r="W716">
        <f>'C-MDP in China'!P717</f>
        <v>9062916.6083655618</v>
      </c>
      <c r="X716">
        <f>'C-MDP in China'!Q717</f>
        <v>29161.662696197629</v>
      </c>
      <c r="Y716">
        <f>'C-MDP in China'!S717</f>
        <v>3.2073703972625581E-3</v>
      </c>
      <c r="Z716">
        <f>'C-MDP in China'!T717</f>
        <v>70536422.8444608</v>
      </c>
      <c r="AA716">
        <f>'C-MDP in China'!U717</f>
        <v>12202554.133059321</v>
      </c>
      <c r="AB716">
        <f>'C-MDP in China'!V717</f>
        <v>5.7804638336627079</v>
      </c>
    </row>
    <row r="717" spans="1:28">
      <c r="A717" s="15">
        <v>44141</v>
      </c>
      <c r="B717">
        <v>115.1071455</v>
      </c>
      <c r="C717" s="153">
        <f t="shared" si="27"/>
        <v>92.08571640000001</v>
      </c>
      <c r="D717" s="123">
        <f>年份汇总!$D$8</f>
        <v>0.8</v>
      </c>
      <c r="E717" s="144">
        <f t="shared" si="28"/>
        <v>74.911730291399991</v>
      </c>
      <c r="F717" s="123">
        <f>VLOOKUP(D717,年份汇总!$D$4:$I$9,6,0)</f>
        <v>0.65079999999999993</v>
      </c>
      <c r="G717">
        <f>VLOOKUP(A717,[1]Sheet1!$A$1:$F$2193,6)</f>
        <v>0.11657738721678</v>
      </c>
      <c r="H717">
        <f>'C-MDP in China'!C718</f>
        <v>10735112.217897389</v>
      </c>
      <c r="I717">
        <f>'C-MDP in China'!D718</f>
        <v>115.1071455</v>
      </c>
      <c r="J717">
        <f>'C-MDP in China'!E718</f>
        <v>115107145.5</v>
      </c>
      <c r="K717" s="67">
        <v>3.42</v>
      </c>
      <c r="L717" s="67">
        <v>90</v>
      </c>
      <c r="M717">
        <f t="shared" si="29"/>
        <v>3.7999999999999999E-2</v>
      </c>
      <c r="N717">
        <f>'C-MDP in China'!F718</f>
        <v>1278968.2833333334</v>
      </c>
      <c r="O717">
        <f>'C-MDP in China'!G718</f>
        <v>104977716.69600001</v>
      </c>
      <c r="P717">
        <f>'C-MDP in China'!H718</f>
        <v>13332170.020392001</v>
      </c>
      <c r="Q717">
        <f>'C-MDP in China'!I718</f>
        <v>11506307.590715144</v>
      </c>
      <c r="R717">
        <f>'C-MDP in China'!J718</f>
        <v>6298663.0017600004</v>
      </c>
      <c r="S717">
        <f>'C-MDP in China'!K718</f>
        <v>6298663.0017600004</v>
      </c>
      <c r="T717">
        <f>'C-MDP in China'!L718</f>
        <v>4499045.001257143</v>
      </c>
      <c r="U717">
        <f>'C-MDP in China'!M718</f>
        <v>3149331.5008800002</v>
      </c>
      <c r="V717">
        <f>'C-MDP in China'!N718</f>
        <v>6440727.4281365518</v>
      </c>
      <c r="W717">
        <f>'C-MDP in China'!P718</f>
        <v>9590058.9290165529</v>
      </c>
      <c r="X717">
        <f>'C-MDP in China'!Q718</f>
        <v>1145053.2888808362</v>
      </c>
      <c r="Y717">
        <f>'C-MDP in China'!S718</f>
        <v>0.10666430547151837</v>
      </c>
      <c r="Z717">
        <f>'C-MDP in China'!T718</f>
        <v>74639156.570856005</v>
      </c>
      <c r="AA717">
        <f>'C-MDP in China'!U718</f>
        <v>14026508.14515394</v>
      </c>
      <c r="AB717">
        <f>'C-MDP in China'!V718</f>
        <v>5.3212927835245516</v>
      </c>
    </row>
    <row r="718" spans="1:28">
      <c r="A718" s="15">
        <v>44144</v>
      </c>
      <c r="B718">
        <v>121.13085239999999</v>
      </c>
      <c r="C718" s="153">
        <f t="shared" si="27"/>
        <v>96.904681920000002</v>
      </c>
      <c r="D718" s="123">
        <f>年份汇总!$D$8</f>
        <v>0.8</v>
      </c>
      <c r="E718" s="144">
        <f t="shared" si="28"/>
        <v>78.831958741919991</v>
      </c>
      <c r="F718" s="123">
        <f>VLOOKUP(D718,年份汇总!$D$4:$I$9,6,0)</f>
        <v>0.65079999999999993</v>
      </c>
      <c r="G718">
        <f>VLOOKUP(A718,[1]Sheet1!$A$1:$F$2193,6)</f>
        <v>0.114828188677516</v>
      </c>
      <c r="H718">
        <f>'C-MDP in China'!C719</f>
        <v>11127389.099244434</v>
      </c>
      <c r="I718">
        <f>'C-MDP in China'!D719</f>
        <v>121.13085239999999</v>
      </c>
      <c r="J718">
        <f>'C-MDP in China'!E719</f>
        <v>121130852.39999999</v>
      </c>
      <c r="K718" s="67">
        <v>3.42</v>
      </c>
      <c r="L718" s="67">
        <v>90</v>
      </c>
      <c r="M718">
        <f t="shared" si="29"/>
        <v>3.7999999999999999E-2</v>
      </c>
      <c r="N718">
        <f>'C-MDP in China'!F719</f>
        <v>1345898.3599999999</v>
      </c>
      <c r="O718">
        <f>'C-MDP in China'!G719</f>
        <v>110471337.3888</v>
      </c>
      <c r="P718">
        <f>'C-MDP in China'!H719</f>
        <v>14029859.8483776</v>
      </c>
      <c r="Q718">
        <f>'C-MDP in China'!I719</f>
        <v>12108447.658793829</v>
      </c>
      <c r="R718">
        <f>'C-MDP in China'!J719</f>
        <v>6628280.2433279995</v>
      </c>
      <c r="S718">
        <f>'C-MDP in China'!K719</f>
        <v>6628280.2433279995</v>
      </c>
      <c r="T718">
        <f>'C-MDP in China'!L719</f>
        <v>4734485.8880914282</v>
      </c>
      <c r="U718">
        <f>'C-MDP in China'!M719</f>
        <v>3314140.1216639997</v>
      </c>
      <c r="V718">
        <f>'C-MDP in China'!N719</f>
        <v>6777779.0862361379</v>
      </c>
      <c r="W718">
        <f>'C-MDP in China'!P719</f>
        <v>10091919.207900137</v>
      </c>
      <c r="X718">
        <f>'C-MDP in China'!Q719</f>
        <v>1035469.8913442977</v>
      </c>
      <c r="Y718">
        <f>'C-MDP in China'!S719</f>
        <v>9.3055961475689522E-2</v>
      </c>
      <c r="Z718">
        <f>'C-MDP in China'!T719</f>
        <v>78545120.883436799</v>
      </c>
      <c r="AA718">
        <f>'C-MDP in China'!U719</f>
        <v>14591028.063816573</v>
      </c>
      <c r="AB718">
        <f>'C-MDP in China'!V719</f>
        <v>5.3831108089097706</v>
      </c>
    </row>
    <row r="719" spans="1:28">
      <c r="A719" s="15">
        <v>44147</v>
      </c>
      <c r="B719">
        <v>128.1592042</v>
      </c>
      <c r="C719" s="153">
        <f t="shared" si="27"/>
        <v>102.52736336000001</v>
      </c>
      <c r="D719" s="123">
        <f>年份汇总!$D$8</f>
        <v>0.8</v>
      </c>
      <c r="E719" s="144">
        <f t="shared" si="28"/>
        <v>83.406010093359995</v>
      </c>
      <c r="F719" s="123">
        <f>VLOOKUP(D719,年份汇总!$D$4:$I$9,6,0)</f>
        <v>0.65079999999999993</v>
      </c>
      <c r="G719">
        <f>VLOOKUP(A719,[1]Sheet1!$A$1:$F$2193,6)</f>
        <v>0.121898228089383</v>
      </c>
      <c r="H719">
        <f>'C-MDP in China'!C720</f>
        <v>12497903.924260329</v>
      </c>
      <c r="I719">
        <f>'C-MDP in China'!D720</f>
        <v>128.1592042</v>
      </c>
      <c r="J719">
        <f>'C-MDP in China'!E720</f>
        <v>128159204.2</v>
      </c>
      <c r="K719" s="67">
        <v>3.42</v>
      </c>
      <c r="L719" s="67">
        <v>90</v>
      </c>
      <c r="M719">
        <f t="shared" si="29"/>
        <v>3.7999999999999999E-2</v>
      </c>
      <c r="N719">
        <f>'C-MDP in China'!F720</f>
        <v>1423991.1577777779</v>
      </c>
      <c r="O719">
        <f>'C-MDP in China'!G720</f>
        <v>116881194.23040001</v>
      </c>
      <c r="P719">
        <f>'C-MDP in China'!H720</f>
        <v>14843911.667260801</v>
      </c>
      <c r="Q719">
        <f>'C-MDP in China'!I720</f>
        <v>12811013.753324917</v>
      </c>
      <c r="R719">
        <f>'C-MDP in China'!J720</f>
        <v>7012871.6538240006</v>
      </c>
      <c r="S719">
        <f>'C-MDP in China'!K720</f>
        <v>7012871.6538240006</v>
      </c>
      <c r="T719">
        <f>'C-MDP in China'!L720</f>
        <v>5009194.0384457149</v>
      </c>
      <c r="U719">
        <f>'C-MDP in China'!M720</f>
        <v>3506435.8269120003</v>
      </c>
      <c r="V719">
        <f>'C-MDP in China'!N720</f>
        <v>7171044.838907009</v>
      </c>
      <c r="W719">
        <f>'C-MDP in China'!P720</f>
        <v>10677480.66581901</v>
      </c>
      <c r="X719">
        <f>'C-MDP in China'!Q720</f>
        <v>1820423.2584413197</v>
      </c>
      <c r="Y719">
        <f>'C-MDP in China'!S720</f>
        <v>0.14565828553919363</v>
      </c>
      <c r="Z719">
        <f>'C-MDP in China'!T720</f>
        <v>83102529.097814411</v>
      </c>
      <c r="AA719">
        <f>'C-MDP in China'!U720</f>
        <v>16162512.936255338</v>
      </c>
      <c r="AB719">
        <f>'C-MDP in China'!V720</f>
        <v>5.1416836865386779</v>
      </c>
    </row>
    <row r="720" spans="1:28">
      <c r="A720" s="15">
        <v>44150</v>
      </c>
      <c r="B720">
        <v>126.60937199999999</v>
      </c>
      <c r="C720" s="153">
        <f t="shared" si="27"/>
        <v>101.28749759999999</v>
      </c>
      <c r="D720" s="123">
        <f>年份汇总!$D$8</f>
        <v>0.8</v>
      </c>
      <c r="E720" s="144">
        <f t="shared" si="28"/>
        <v>82.397379297599983</v>
      </c>
      <c r="F720" s="123">
        <f>VLOOKUP(D720,年份汇总!$D$4:$I$9,6,0)</f>
        <v>0.65079999999999993</v>
      </c>
      <c r="G720">
        <f>VLOOKUP(A720,[1]Sheet1!$A$1:$F$2193,6)</f>
        <v>0.11949603836738899</v>
      </c>
      <c r="H720">
        <f>'C-MDP in China'!C721</f>
        <v>12103454.699346419</v>
      </c>
      <c r="I720">
        <f>'C-MDP in China'!D721</f>
        <v>126.60937199999999</v>
      </c>
      <c r="J720">
        <f>'C-MDP in China'!E721</f>
        <v>126609372</v>
      </c>
      <c r="K720" s="67">
        <v>3.42</v>
      </c>
      <c r="L720" s="67">
        <v>90</v>
      </c>
      <c r="M720">
        <f t="shared" si="29"/>
        <v>3.7999999999999999E-2</v>
      </c>
      <c r="N720">
        <f>'C-MDP in China'!F721</f>
        <v>1406770.8</v>
      </c>
      <c r="O720">
        <f>'C-MDP in China'!G721</f>
        <v>115467747.264</v>
      </c>
      <c r="P720">
        <f>'C-MDP in China'!H721</f>
        <v>14664403.902527999</v>
      </c>
      <c r="Q720">
        <f>'C-MDP in China'!I721</f>
        <v>12656089.869757714</v>
      </c>
      <c r="R720">
        <f>'C-MDP in China'!J721</f>
        <v>6928064.8358399998</v>
      </c>
      <c r="S720">
        <f>'C-MDP in China'!K721</f>
        <v>6928064.8358399998</v>
      </c>
      <c r="T720">
        <f>'C-MDP in China'!L721</f>
        <v>4948617.7398857139</v>
      </c>
      <c r="U720">
        <f>'C-MDP in China'!M721</f>
        <v>3464032.4179199999</v>
      </c>
      <c r="V720">
        <f>'C-MDP in China'!N721</f>
        <v>7084325.2289628182</v>
      </c>
      <c r="W720">
        <f>'C-MDP in China'!P721</f>
        <v>10548357.646882817</v>
      </c>
      <c r="X720">
        <f>'C-MDP in China'!Q721</f>
        <v>1555097.0524636023</v>
      </c>
      <c r="Y720">
        <f>'C-MDP in China'!S721</f>
        <v>0.12848373386712281</v>
      </c>
      <c r="Z720">
        <f>'C-MDP in China'!T721</f>
        <v>82097568.304703996</v>
      </c>
      <c r="AA720">
        <f>'C-MDP in China'!U721</f>
        <v>15723747.510389239</v>
      </c>
      <c r="AB720">
        <f>'C-MDP in China'!V721</f>
        <v>5.2212469228763192</v>
      </c>
    </row>
    <row r="721" spans="1:28">
      <c r="A721" s="15">
        <v>44153</v>
      </c>
      <c r="B721">
        <v>124.86993029999999</v>
      </c>
      <c r="C721" s="153">
        <f t="shared" si="27"/>
        <v>99.895944240000006</v>
      </c>
      <c r="D721" s="123">
        <f>年份汇总!$D$8</f>
        <v>0.8</v>
      </c>
      <c r="E721" s="144">
        <f t="shared" si="28"/>
        <v>81.265350639239983</v>
      </c>
      <c r="F721" s="123">
        <f>VLOOKUP(D721,年份汇总!$D$4:$I$9,6,0)</f>
        <v>0.65079999999999993</v>
      </c>
      <c r="G721">
        <f>VLOOKUP(A721,[1]Sheet1!$A$1:$F$2193,6)</f>
        <v>0.12720904843436001</v>
      </c>
      <c r="H721">
        <f>'C-MDP in China'!C722</f>
        <v>12707668.009222288</v>
      </c>
      <c r="I721">
        <f>'C-MDP in China'!D722</f>
        <v>124.86993029999999</v>
      </c>
      <c r="J721">
        <f>'C-MDP in China'!E722</f>
        <v>124869930.3</v>
      </c>
      <c r="K721" s="67">
        <v>3.42</v>
      </c>
      <c r="L721" s="67">
        <v>90</v>
      </c>
      <c r="M721">
        <f t="shared" si="29"/>
        <v>3.7999999999999999E-2</v>
      </c>
      <c r="N721">
        <f>'C-MDP in China'!F722</f>
        <v>1387443.67</v>
      </c>
      <c r="O721">
        <f>'C-MDP in China'!G722</f>
        <v>113881376.43360001</v>
      </c>
      <c r="P721">
        <f>'C-MDP in China'!H722</f>
        <v>14462934.807067201</v>
      </c>
      <c r="Q721">
        <f>'C-MDP in China'!I722</f>
        <v>12482212.295525659</v>
      </c>
      <c r="R721">
        <f>'C-MDP in China'!J722</f>
        <v>6832882.5860160002</v>
      </c>
      <c r="S721">
        <f>'C-MDP in China'!K722</f>
        <v>6832882.5860160002</v>
      </c>
      <c r="T721">
        <f>'C-MDP in China'!L722</f>
        <v>4880630.4185828576</v>
      </c>
      <c r="U721">
        <f>'C-MDP in China'!M722</f>
        <v>3416441.2930080001</v>
      </c>
      <c r="V721">
        <f>'C-MDP in China'!N722</f>
        <v>6986996.1724722758</v>
      </c>
      <c r="W721">
        <f>'C-MDP in China'!P722</f>
        <v>10403437.465480275</v>
      </c>
      <c r="X721">
        <f>'C-MDP in China'!Q722</f>
        <v>2304230.5437420122</v>
      </c>
      <c r="Y721">
        <f>'C-MDP in China'!S722</f>
        <v>0.18132599483003267</v>
      </c>
      <c r="Z721">
        <f>'C-MDP in China'!T722</f>
        <v>80969658.644289598</v>
      </c>
      <c r="AA721">
        <f>'C-MDP in China'!U722</f>
        <v>16278222.888686564</v>
      </c>
      <c r="AB721">
        <f>'C-MDP in China'!V722</f>
        <v>4.9741092254341757</v>
      </c>
    </row>
    <row r="722" spans="1:28">
      <c r="A722" s="15">
        <v>44156</v>
      </c>
      <c r="B722">
        <v>128.60293680000001</v>
      </c>
      <c r="C722" s="153">
        <f t="shared" si="27"/>
        <v>102.88234944000001</v>
      </c>
      <c r="D722" s="123">
        <f>年份汇总!$D$8</f>
        <v>0.8</v>
      </c>
      <c r="E722" s="144">
        <f t="shared" si="28"/>
        <v>83.694791269440003</v>
      </c>
      <c r="F722" s="123">
        <f>VLOOKUP(D722,年份汇总!$D$4:$I$9,6,0)</f>
        <v>0.65079999999999993</v>
      </c>
      <c r="G722">
        <f>VLOOKUP(A722,[1]Sheet1!$A$1:$F$2193,6)</f>
        <v>0.133198101944139</v>
      </c>
      <c r="H722">
        <f>'C-MDP in China'!C723</f>
        <v>13703733.668961653</v>
      </c>
      <c r="I722">
        <f>'C-MDP in China'!D723</f>
        <v>128.60293680000001</v>
      </c>
      <c r="J722">
        <f>'C-MDP in China'!E723</f>
        <v>128602936.80000001</v>
      </c>
      <c r="K722" s="67">
        <v>3.42</v>
      </c>
      <c r="L722" s="67">
        <v>90</v>
      </c>
      <c r="M722">
        <f t="shared" si="29"/>
        <v>3.7999999999999999E-2</v>
      </c>
      <c r="N722">
        <f>'C-MDP in China'!F723</f>
        <v>1428921.52</v>
      </c>
      <c r="O722">
        <f>'C-MDP in China'!G723</f>
        <v>117285878.36159998</v>
      </c>
      <c r="P722">
        <f>'C-MDP in China'!H723</f>
        <v>14895306.551923199</v>
      </c>
      <c r="Q722">
        <f>'C-MDP in China'!I723</f>
        <v>12855370.024705369</v>
      </c>
      <c r="R722">
        <f>'C-MDP in China'!J723</f>
        <v>7037152.7016959982</v>
      </c>
      <c r="S722">
        <f>'C-MDP in China'!K723</f>
        <v>7037152.7016959982</v>
      </c>
      <c r="T722">
        <f>'C-MDP in China'!L723</f>
        <v>5026537.6440685708</v>
      </c>
      <c r="U722">
        <f>'C-MDP in China'!M723</f>
        <v>3518576.3508479991</v>
      </c>
      <c r="V722">
        <f>'C-MDP in China'!N723</f>
        <v>7195873.5384213962</v>
      </c>
      <c r="W722">
        <f>'C-MDP in China'!P723</f>
        <v>10714449.889269395</v>
      </c>
      <c r="X722">
        <f>'C-MDP in China'!Q723</f>
        <v>2989283.7796922587</v>
      </c>
      <c r="Y722">
        <f>'C-MDP in China'!S723</f>
        <v>0.21813644747510333</v>
      </c>
      <c r="Z722">
        <f>'C-MDP in China'!T723</f>
        <v>83390259.515097588</v>
      </c>
      <c r="AA722">
        <f>'C-MDP in China'!U723</f>
        <v>17381030.856535051</v>
      </c>
      <c r="AB722">
        <f>'C-MDP in China'!V723</f>
        <v>4.797774090812565</v>
      </c>
    </row>
    <row r="723" spans="1:28">
      <c r="A723" s="15">
        <v>44159</v>
      </c>
      <c r="B723">
        <v>141.0761832</v>
      </c>
      <c r="C723" s="153">
        <f t="shared" si="27"/>
        <v>112.86094656</v>
      </c>
      <c r="D723" s="123">
        <f>年份汇总!$D$8</f>
        <v>0.8</v>
      </c>
      <c r="E723" s="144">
        <f t="shared" si="28"/>
        <v>91.812380026559993</v>
      </c>
      <c r="F723" s="123">
        <f>VLOOKUP(D723,年份汇总!$D$4:$I$9,6,0)</f>
        <v>0.65079999999999993</v>
      </c>
      <c r="G723">
        <f>VLOOKUP(A723,[1]Sheet1!$A$1:$F$2193,6)</f>
        <v>0.13652215453696101</v>
      </c>
      <c r="H723">
        <f>'C-MDP in China'!C724</f>
        <v>15408019.587452019</v>
      </c>
      <c r="I723">
        <f>'C-MDP in China'!D724</f>
        <v>141.0761832</v>
      </c>
      <c r="J723">
        <f>'C-MDP in China'!E724</f>
        <v>141076183.19999999</v>
      </c>
      <c r="K723" s="67">
        <v>3.42</v>
      </c>
      <c r="L723" s="67">
        <v>90</v>
      </c>
      <c r="M723">
        <f t="shared" si="29"/>
        <v>3.7999999999999999E-2</v>
      </c>
      <c r="N723">
        <f>'C-MDP in China'!F724</f>
        <v>1567513.1466666665</v>
      </c>
      <c r="O723">
        <f>'C-MDP in China'!G724</f>
        <v>128661479.07839999</v>
      </c>
      <c r="P723">
        <f>'C-MDP in China'!H724</f>
        <v>16340007.842956798</v>
      </c>
      <c r="Q723">
        <f>'C-MDP in China'!I724</f>
        <v>14102217.117557485</v>
      </c>
      <c r="R723">
        <f>'C-MDP in China'!J724</f>
        <v>7719688.7447039988</v>
      </c>
      <c r="S723">
        <f>'C-MDP in China'!K724</f>
        <v>7719688.7447039988</v>
      </c>
      <c r="T723">
        <f>'C-MDP in China'!L724</f>
        <v>5514063.3890742855</v>
      </c>
      <c r="U723">
        <f>'C-MDP in China'!M724</f>
        <v>3859844.3723519994</v>
      </c>
      <c r="V723">
        <f>'C-MDP in China'!N724</f>
        <v>7893803.9740813216</v>
      </c>
      <c r="W723">
        <f>'C-MDP in China'!P724</f>
        <v>11753648.346433321</v>
      </c>
      <c r="X723">
        <f>'C-MDP in China'!Q724</f>
        <v>3654371.2410186976</v>
      </c>
      <c r="Y723">
        <f>'C-MDP in China'!S724</f>
        <v>0.23717332524646736</v>
      </c>
      <c r="Z723">
        <f>'C-MDP in China'!T724</f>
        <v>91478311.624742389</v>
      </c>
      <c r="AA723">
        <f>'C-MDP in China'!U724</f>
        <v>19441979.189181343</v>
      </c>
      <c r="AB723">
        <f>'C-MDP in China'!V724</f>
        <v>4.7051954296734504</v>
      </c>
    </row>
    <row r="724" spans="1:28">
      <c r="A724" s="15">
        <v>44162</v>
      </c>
      <c r="B724">
        <v>135.70993050000001</v>
      </c>
      <c r="C724" s="153">
        <f t="shared" si="27"/>
        <v>108.56794440000002</v>
      </c>
      <c r="D724" s="123">
        <f>年份汇总!$D$8</f>
        <v>0.8</v>
      </c>
      <c r="E724" s="144">
        <f t="shared" si="28"/>
        <v>88.320022769399998</v>
      </c>
      <c r="F724" s="123">
        <f>VLOOKUP(D724,年份汇总!$D$4:$I$9,6,0)</f>
        <v>0.65079999999999993</v>
      </c>
      <c r="G724">
        <f>VLOOKUP(A724,[1]Sheet1!$A$1:$F$2193,6)</f>
        <v>0.12223893854442899</v>
      </c>
      <c r="H724">
        <f>'C-MDP in China'!C725</f>
        <v>13271230.283406585</v>
      </c>
      <c r="I724">
        <f>'C-MDP in China'!D725</f>
        <v>135.70993050000001</v>
      </c>
      <c r="J724">
        <f>'C-MDP in China'!E725</f>
        <v>135709930.5</v>
      </c>
      <c r="K724" s="67">
        <v>3.42</v>
      </c>
      <c r="L724" s="67">
        <v>90</v>
      </c>
      <c r="M724">
        <f t="shared" si="29"/>
        <v>3.7999999999999999E-2</v>
      </c>
      <c r="N724">
        <f>'C-MDP in China'!F725</f>
        <v>1507888.1166666667</v>
      </c>
      <c r="O724">
        <f>'C-MDP in China'!G725</f>
        <v>123767456.616</v>
      </c>
      <c r="P724">
        <f>'C-MDP in China'!H725</f>
        <v>15718466.990232</v>
      </c>
      <c r="Q724">
        <f>'C-MDP in China'!I725</f>
        <v>13565797.298375143</v>
      </c>
      <c r="R724">
        <f>'C-MDP in China'!J725</f>
        <v>7426047.3969599996</v>
      </c>
      <c r="S724">
        <f>'C-MDP in China'!K725</f>
        <v>7426047.3969599996</v>
      </c>
      <c r="T724">
        <f>'C-MDP in China'!L725</f>
        <v>5304319.569257143</v>
      </c>
      <c r="U724">
        <f>'C-MDP in China'!M725</f>
        <v>3713023.6984799998</v>
      </c>
      <c r="V724">
        <f>'C-MDP in China'!N725</f>
        <v>7593539.6351380739</v>
      </c>
      <c r="W724">
        <f>'C-MDP in China'!P725</f>
        <v>11306563.333618075</v>
      </c>
      <c r="X724">
        <f>'C-MDP in China'!Q725</f>
        <v>1964666.9497885108</v>
      </c>
      <c r="Y724">
        <f>'C-MDP in China'!S725</f>
        <v>0.14803954929822841</v>
      </c>
      <c r="Z724">
        <f>'C-MDP in China'!T725</f>
        <v>87998661.653975993</v>
      </c>
      <c r="AA724">
        <f>'C-MDP in China'!U725</f>
        <v>17151746.220064659</v>
      </c>
      <c r="AB724">
        <f>'C-MDP in China'!V725</f>
        <v>5.1305948983219185</v>
      </c>
    </row>
    <row r="725" spans="1:28">
      <c r="A725" s="15">
        <v>44165</v>
      </c>
      <c r="B725">
        <v>133.71052090000001</v>
      </c>
      <c r="C725" s="153">
        <f t="shared" si="27"/>
        <v>106.96841672000001</v>
      </c>
      <c r="D725" s="123">
        <f>年份汇总!$D$8</f>
        <v>0.8</v>
      </c>
      <c r="E725" s="144">
        <f t="shared" si="28"/>
        <v>87.018807001719992</v>
      </c>
      <c r="F725" s="123">
        <f>VLOOKUP(D725,年份汇总!$D$4:$I$9,6,0)</f>
        <v>0.65079999999999993</v>
      </c>
      <c r="G725">
        <f>VLOOKUP(A725,[1]Sheet1!$A$1:$F$2193,6)</f>
        <v>0.128804532487232</v>
      </c>
      <c r="H725">
        <f>'C-MDP in China'!C726</f>
        <v>13778016.906519013</v>
      </c>
      <c r="I725">
        <f>'C-MDP in China'!D726</f>
        <v>133.71052090000001</v>
      </c>
      <c r="J725">
        <f>'C-MDP in China'!E726</f>
        <v>133710520.90000001</v>
      </c>
      <c r="K725" s="67">
        <v>3.42</v>
      </c>
      <c r="L725" s="67">
        <v>90</v>
      </c>
      <c r="M725">
        <f t="shared" si="29"/>
        <v>3.7999999999999999E-2</v>
      </c>
      <c r="N725">
        <f>'C-MDP in China'!F726</f>
        <v>1485672.4544444445</v>
      </c>
      <c r="O725">
        <f>'C-MDP in China'!G726</f>
        <v>121943995.06080002</v>
      </c>
      <c r="P725">
        <f>'C-MDP in China'!H726</f>
        <v>15486887.372721603</v>
      </c>
      <c r="Q725">
        <f>'C-MDP in China'!I726</f>
        <v>13365932.88719983</v>
      </c>
      <c r="R725">
        <f>'C-MDP in China'!J726</f>
        <v>7316639.703648001</v>
      </c>
      <c r="S725">
        <f>'C-MDP in China'!K726</f>
        <v>7316639.703648001</v>
      </c>
      <c r="T725">
        <f>'C-MDP in China'!L726</f>
        <v>5226171.2168914294</v>
      </c>
      <c r="U725">
        <f>'C-MDP in China'!M726</f>
        <v>3658319.8518240005</v>
      </c>
      <c r="V725">
        <f>'C-MDP in China'!N726</f>
        <v>7481664.284612597</v>
      </c>
      <c r="W725">
        <f>'C-MDP in China'!P726</f>
        <v>11139984.136436597</v>
      </c>
      <c r="X725">
        <f>'C-MDP in China'!Q726</f>
        <v>2638032.770082416</v>
      </c>
      <c r="Y725">
        <f>'C-MDP in China'!S726</f>
        <v>0.19146679728882041</v>
      </c>
      <c r="Z725">
        <f>'C-MDP in China'!T726</f>
        <v>86702180.488228813</v>
      </c>
      <c r="AA725">
        <f>'C-MDP in China'!U726</f>
        <v>17601361.33930761</v>
      </c>
      <c r="AB725">
        <f>'C-MDP in China'!V726</f>
        <v>4.9258792440448493</v>
      </c>
    </row>
    <row r="726" spans="1:28">
      <c r="A726" s="15">
        <v>44168</v>
      </c>
      <c r="B726">
        <v>131.99684579999999</v>
      </c>
      <c r="C726" s="153">
        <f t="shared" si="27"/>
        <v>105.59747664</v>
      </c>
      <c r="D726" s="123">
        <f>年份汇总!$D$8</f>
        <v>0.8</v>
      </c>
      <c r="E726" s="144">
        <f t="shared" si="28"/>
        <v>85.903547246639988</v>
      </c>
      <c r="F726" s="123">
        <f>VLOOKUP(D726,年份汇总!$D$4:$I$9,6,0)</f>
        <v>0.65079999999999993</v>
      </c>
      <c r="G726">
        <f>VLOOKUP(A726,[1]Sheet1!$A$1:$F$2193,6)</f>
        <v>0.12762030343808101</v>
      </c>
      <c r="H726">
        <f>'C-MDP in China'!C727</f>
        <v>13476382.011092471</v>
      </c>
      <c r="I726">
        <f>'C-MDP in China'!D727</f>
        <v>131.99684579999999</v>
      </c>
      <c r="J726">
        <f>'C-MDP in China'!E727</f>
        <v>131996845.79999998</v>
      </c>
      <c r="K726" s="67">
        <v>3.42</v>
      </c>
      <c r="L726" s="67">
        <v>90</v>
      </c>
      <c r="M726">
        <f t="shared" si="29"/>
        <v>3.7999999999999999E-2</v>
      </c>
      <c r="N726">
        <f>'C-MDP in China'!F727</f>
        <v>1466631.6199999999</v>
      </c>
      <c r="O726">
        <f>'C-MDP in China'!G727</f>
        <v>120381123.3696</v>
      </c>
      <c r="P726">
        <f>'C-MDP in China'!H727</f>
        <v>15288402.667939199</v>
      </c>
      <c r="Q726">
        <f>'C-MDP in China'!I727</f>
        <v>13194630.986475086</v>
      </c>
      <c r="R726">
        <f>'C-MDP in China'!J727</f>
        <v>7222867.4021759992</v>
      </c>
      <c r="S726">
        <f>'C-MDP in China'!K727</f>
        <v>7222867.4021759992</v>
      </c>
      <c r="T726">
        <f>'C-MDP in China'!L727</f>
        <v>5159191.0015542861</v>
      </c>
      <c r="U726">
        <f>'C-MDP in China'!M727</f>
        <v>3611433.7010879996</v>
      </c>
      <c r="V726">
        <f>'C-MDP in China'!N727</f>
        <v>7385776.9774298752</v>
      </c>
      <c r="W726">
        <f>'C-MDP in China'!P727</f>
        <v>10997210.678517874</v>
      </c>
      <c r="X726">
        <f>'C-MDP in China'!Q727</f>
        <v>2479171.3325745966</v>
      </c>
      <c r="Y726">
        <f>'C-MDP in China'!S727</f>
        <v>0.18396416267615295</v>
      </c>
      <c r="Z726">
        <f>'C-MDP in China'!T727</f>
        <v>85590978.715785593</v>
      </c>
      <c r="AA726">
        <f>'C-MDP in China'!U727</f>
        <v>17250725.287434347</v>
      </c>
      <c r="AB726">
        <f>'C-MDP in China'!V727</f>
        <v>4.9615872544287267</v>
      </c>
    </row>
    <row r="727" spans="1:28">
      <c r="A727" s="15">
        <v>44171</v>
      </c>
      <c r="B727">
        <v>133.4097477</v>
      </c>
      <c r="C727" s="153">
        <f t="shared" si="27"/>
        <v>106.72779816000001</v>
      </c>
      <c r="D727" s="123">
        <f>年份汇总!$D$8</f>
        <v>0.8</v>
      </c>
      <c r="E727" s="144">
        <f t="shared" si="28"/>
        <v>86.823063803159982</v>
      </c>
      <c r="F727" s="123">
        <f>VLOOKUP(D727,年份汇总!$D$4:$I$9,6,0)</f>
        <v>0.65079999999999993</v>
      </c>
      <c r="G727">
        <f>VLOOKUP(A727,[1]Sheet1!$A$1:$F$2193,6)</f>
        <v>0.126962165059402</v>
      </c>
      <c r="H727">
        <f>'C-MDP in China'!C728</f>
        <v>13550392.326416463</v>
      </c>
      <c r="I727">
        <f>'C-MDP in China'!D728</f>
        <v>133.4097477</v>
      </c>
      <c r="J727">
        <f>'C-MDP in China'!E728</f>
        <v>133409747.7</v>
      </c>
      <c r="K727" s="67">
        <v>3.42</v>
      </c>
      <c r="L727" s="67">
        <v>90</v>
      </c>
      <c r="M727">
        <f t="shared" si="29"/>
        <v>3.7999999999999999E-2</v>
      </c>
      <c r="N727">
        <f>'C-MDP in China'!F728</f>
        <v>1482330.53</v>
      </c>
      <c r="O727">
        <f>'C-MDP in China'!G728</f>
        <v>121669689.90240002</v>
      </c>
      <c r="P727">
        <f>'C-MDP in China'!H728</f>
        <v>15452050.617604801</v>
      </c>
      <c r="Q727">
        <f>'C-MDP in China'!I728</f>
        <v>13335867.082516631</v>
      </c>
      <c r="R727">
        <f>'C-MDP in China'!J728</f>
        <v>7300181.3941440005</v>
      </c>
      <c r="S727">
        <f>'C-MDP in China'!K728</f>
        <v>7300181.3941440005</v>
      </c>
      <c r="T727">
        <f>'C-MDP in China'!L728</f>
        <v>5214415.2815314289</v>
      </c>
      <c r="U727">
        <f>'C-MDP in China'!M728</f>
        <v>3650090.6970720002</v>
      </c>
      <c r="V727">
        <f>'C-MDP in China'!N728</f>
        <v>7464834.7629484674</v>
      </c>
      <c r="W727">
        <f>'C-MDP in China'!P728</f>
        <v>11114925.460020468</v>
      </c>
      <c r="X727">
        <f>'C-MDP in China'!Q728</f>
        <v>2435466.866395995</v>
      </c>
      <c r="Y727">
        <f>'C-MDP in China'!S728</f>
        <v>0.17973404811667756</v>
      </c>
      <c r="Z727">
        <f>'C-MDP in China'!T728</f>
        <v>86507149.520606413</v>
      </c>
      <c r="AA727">
        <f>'C-MDP in China'!U728</f>
        <v>17365136.392292932</v>
      </c>
      <c r="AB727">
        <f>'C-MDP in China'!V728</f>
        <v>4.981656784394759</v>
      </c>
    </row>
    <row r="728" spans="1:28">
      <c r="A728" s="15">
        <v>44174</v>
      </c>
      <c r="B728">
        <v>137.94851850000001</v>
      </c>
      <c r="C728" s="153">
        <f t="shared" si="27"/>
        <v>110.3588148</v>
      </c>
      <c r="D728" s="123">
        <f>年份汇总!$D$8</f>
        <v>0.8</v>
      </c>
      <c r="E728" s="144">
        <f t="shared" si="28"/>
        <v>89.776895839799991</v>
      </c>
      <c r="F728" s="123">
        <f>VLOOKUP(D728,年份汇总!$D$4:$I$9,6,0)</f>
        <v>0.65079999999999993</v>
      </c>
      <c r="G728">
        <f>VLOOKUP(A728,[1]Sheet1!$A$1:$F$2193,6)</f>
        <v>0.12176951363129</v>
      </c>
      <c r="H728">
        <f>'C-MDP in China'!C729</f>
        <v>13438339.20312161</v>
      </c>
      <c r="I728">
        <f>'C-MDP in China'!D729</f>
        <v>137.94851850000001</v>
      </c>
      <c r="J728">
        <f>'C-MDP in China'!E729</f>
        <v>137948518.5</v>
      </c>
      <c r="K728" s="67">
        <v>3.42</v>
      </c>
      <c r="L728" s="67">
        <v>90</v>
      </c>
      <c r="M728">
        <f t="shared" si="29"/>
        <v>3.7999999999999999E-2</v>
      </c>
      <c r="N728">
        <f>'C-MDP in China'!F729</f>
        <v>1532761.3166666667</v>
      </c>
      <c r="O728">
        <f>'C-MDP in China'!G729</f>
        <v>125809048.87199999</v>
      </c>
      <c r="P728">
        <f>'C-MDP in China'!H729</f>
        <v>15977749.206744</v>
      </c>
      <c r="Q728">
        <f>'C-MDP in China'!I729</f>
        <v>13789570.392434571</v>
      </c>
      <c r="R728">
        <f>'C-MDP in China'!J729</f>
        <v>7548542.9323199997</v>
      </c>
      <c r="S728">
        <f>'C-MDP in China'!K729</f>
        <v>7548542.9323199997</v>
      </c>
      <c r="T728">
        <f>'C-MDP in China'!L729</f>
        <v>5391816.3802285716</v>
      </c>
      <c r="U728">
        <f>'C-MDP in China'!M729</f>
        <v>3774271.4661599998</v>
      </c>
      <c r="V728">
        <f>'C-MDP in China'!N729</f>
        <v>7718798.0200043488</v>
      </c>
      <c r="W728">
        <f>'C-MDP in China'!P729</f>
        <v>11493069.486164348</v>
      </c>
      <c r="X728">
        <f>'C-MDP in China'!Q729</f>
        <v>1945269.7169572618</v>
      </c>
      <c r="Y728">
        <f>'C-MDP in China'!S729</f>
        <v>0.14475521770617253</v>
      </c>
      <c r="Z728">
        <f>'C-MDP in China'!T729</f>
        <v>89450233.747991994</v>
      </c>
      <c r="AA728">
        <f>'C-MDP in China'!U729</f>
        <v>17382865.756965958</v>
      </c>
      <c r="AB728">
        <f>'C-MDP in China'!V729</f>
        <v>5.1458853217080147</v>
      </c>
    </row>
    <row r="729" spans="1:28">
      <c r="A729" s="15">
        <v>44177</v>
      </c>
      <c r="B729">
        <v>134.27533310000001</v>
      </c>
      <c r="C729" s="153">
        <f t="shared" si="27"/>
        <v>107.42026648000001</v>
      </c>
      <c r="D729" s="123">
        <f>年份汇总!$D$8</f>
        <v>0.8</v>
      </c>
      <c r="E729" s="144">
        <f t="shared" si="28"/>
        <v>87.386386781479999</v>
      </c>
      <c r="F729" s="123">
        <f>VLOOKUP(D729,年份汇总!$D$4:$I$9,6,0)</f>
        <v>0.65079999999999993</v>
      </c>
      <c r="G729">
        <f>VLOOKUP(A729,[1]Sheet1!$A$1:$F$2193,6)</f>
        <v>0.123408559090916</v>
      </c>
      <c r="H729">
        <f>'C-MDP in China'!C730</f>
        <v>13256580.303459024</v>
      </c>
      <c r="I729">
        <f>'C-MDP in China'!D730</f>
        <v>134.27533310000001</v>
      </c>
      <c r="J729">
        <f>'C-MDP in China'!E730</f>
        <v>134275333.10000002</v>
      </c>
      <c r="K729" s="67">
        <v>3.42</v>
      </c>
      <c r="L729" s="67">
        <v>90</v>
      </c>
      <c r="M729">
        <f t="shared" si="29"/>
        <v>3.7999999999999999E-2</v>
      </c>
      <c r="N729">
        <f>'C-MDP in China'!F730</f>
        <v>1491948.1455555558</v>
      </c>
      <c r="O729">
        <f>'C-MDP in China'!G730</f>
        <v>122459103.78720003</v>
      </c>
      <c r="P729">
        <f>'C-MDP in China'!H730</f>
        <v>15552306.180974405</v>
      </c>
      <c r="Q729">
        <f>'C-MDP in China'!I730</f>
        <v>13422392.482961319</v>
      </c>
      <c r="R729">
        <f>'C-MDP in China'!J730</f>
        <v>7347546.2272320017</v>
      </c>
      <c r="S729">
        <f>'C-MDP in China'!K730</f>
        <v>7347546.2272320017</v>
      </c>
      <c r="T729">
        <f>'C-MDP in China'!L730</f>
        <v>5248247.3051657155</v>
      </c>
      <c r="U729">
        <f>'C-MDP in China'!M730</f>
        <v>3673773.1136160009</v>
      </c>
      <c r="V729">
        <f>'C-MDP in China'!N730</f>
        <v>7513267.8954265434</v>
      </c>
      <c r="W729">
        <f>'C-MDP in China'!P730</f>
        <v>11187041.009042544</v>
      </c>
      <c r="X729">
        <f>'C-MDP in China'!Q730</f>
        <v>2069539.2944164798</v>
      </c>
      <c r="Y729">
        <f>'C-MDP in China'!S730</f>
        <v>0.15611411442787226</v>
      </c>
      <c r="Z729">
        <f>'C-MDP in China'!T730</f>
        <v>87068422.792699218</v>
      </c>
      <c r="AA729">
        <f>'C-MDP in China'!U730</f>
        <v>17096075.085269567</v>
      </c>
      <c r="AB729">
        <f>'C-MDP in China'!V730</f>
        <v>5.0928895877229561</v>
      </c>
    </row>
    <row r="730" spans="1:28">
      <c r="A730" s="15">
        <v>44180</v>
      </c>
      <c r="B730">
        <v>134.5335876</v>
      </c>
      <c r="C730" s="153">
        <f t="shared" si="27"/>
        <v>107.62687008</v>
      </c>
      <c r="D730" s="123">
        <f>年份汇总!$D$8</f>
        <v>0.8</v>
      </c>
      <c r="E730" s="144">
        <f t="shared" si="28"/>
        <v>87.554458810079993</v>
      </c>
      <c r="F730" s="123">
        <f>VLOOKUP(D730,年份汇总!$D$4:$I$9,6,0)</f>
        <v>0.65079999999999993</v>
      </c>
      <c r="G730">
        <f>VLOOKUP(A730,[1]Sheet1!$A$1:$F$2193,6)</f>
        <v>0.130758394541234</v>
      </c>
      <c r="H730">
        <f>'C-MDP in China'!C731</f>
        <v>14073116.741158774</v>
      </c>
      <c r="I730">
        <f>'C-MDP in China'!D731</f>
        <v>134.5335876</v>
      </c>
      <c r="J730">
        <f>'C-MDP in China'!E731</f>
        <v>134533587.59999999</v>
      </c>
      <c r="K730" s="67">
        <v>3.42</v>
      </c>
      <c r="L730" s="67">
        <v>90</v>
      </c>
      <c r="M730">
        <f t="shared" si="29"/>
        <v>3.7999999999999999E-2</v>
      </c>
      <c r="N730">
        <f>'C-MDP in China'!F731</f>
        <v>1494817.64</v>
      </c>
      <c r="O730">
        <f>'C-MDP in China'!G731</f>
        <v>122694631.89119998</v>
      </c>
      <c r="P730">
        <f>'C-MDP in China'!H731</f>
        <v>15582218.250182398</v>
      </c>
      <c r="Q730">
        <f>'C-MDP in China'!I731</f>
        <v>13448208.045503313</v>
      </c>
      <c r="R730">
        <f>'C-MDP in China'!J731</f>
        <v>7361677.9134719986</v>
      </c>
      <c r="S730">
        <f>'C-MDP in China'!K731</f>
        <v>7361677.9134719986</v>
      </c>
      <c r="T730">
        <f>'C-MDP in China'!L731</f>
        <v>5258341.3667657133</v>
      </c>
      <c r="U730">
        <f>'C-MDP in China'!M731</f>
        <v>3680838.9567359993</v>
      </c>
      <c r="V730">
        <f>'C-MDP in China'!N731</f>
        <v>7527718.3175472924</v>
      </c>
      <c r="W730">
        <f>'C-MDP in China'!P731</f>
        <v>11208557.274283292</v>
      </c>
      <c r="X730">
        <f>'C-MDP in China'!Q731</f>
        <v>2864559.4668754824</v>
      </c>
      <c r="Y730">
        <f>'C-MDP in China'!S731</f>
        <v>0.20354833400178388</v>
      </c>
      <c r="Z730">
        <f>'C-MDP in China'!T731</f>
        <v>87235883.274643183</v>
      </c>
      <c r="AA730">
        <f>'C-MDP in China'!U731</f>
        <v>17919996.101970065</v>
      </c>
      <c r="AB730">
        <f>'C-MDP in China'!V731</f>
        <v>4.8680749023741559</v>
      </c>
    </row>
    <row r="731" spans="1:28">
      <c r="A731" s="15">
        <v>44183</v>
      </c>
      <c r="B731">
        <v>132.37320869999999</v>
      </c>
      <c r="C731" s="153">
        <f t="shared" si="27"/>
        <v>105.89856696</v>
      </c>
      <c r="D731" s="123">
        <f>年份汇总!$D$8</f>
        <v>0.8</v>
      </c>
      <c r="E731" s="144">
        <f t="shared" si="28"/>
        <v>86.14848422195999</v>
      </c>
      <c r="F731" s="123">
        <f>VLOOKUP(D731,年份汇总!$D$4:$I$9,6,0)</f>
        <v>0.65079999999999993</v>
      </c>
      <c r="G731">
        <f>VLOOKUP(A731,[1]Sheet1!$A$1:$F$2193,6)</f>
        <v>0.15581552440219101</v>
      </c>
      <c r="H731">
        <f>'C-MDP in China'!C732</f>
        <v>16500640.744312938</v>
      </c>
      <c r="I731">
        <f>'C-MDP in China'!D732</f>
        <v>132.37320869999999</v>
      </c>
      <c r="J731">
        <f>'C-MDP in China'!E732</f>
        <v>132373208.69999999</v>
      </c>
      <c r="K731" s="67">
        <v>3.42</v>
      </c>
      <c r="L731" s="67">
        <v>90</v>
      </c>
      <c r="M731">
        <f t="shared" si="29"/>
        <v>3.7999999999999999E-2</v>
      </c>
      <c r="N731">
        <f>'C-MDP in China'!F732</f>
        <v>1470813.43</v>
      </c>
      <c r="O731">
        <f>'C-MDP in China'!G732</f>
        <v>120724366.3344</v>
      </c>
      <c r="P731">
        <f>'C-MDP in China'!H732</f>
        <v>15331994.5244688</v>
      </c>
      <c r="Q731">
        <f>'C-MDP in China'!I732</f>
        <v>13232252.867152629</v>
      </c>
      <c r="R731">
        <f>'C-MDP in China'!J732</f>
        <v>7243461.980064</v>
      </c>
      <c r="S731">
        <f>'C-MDP in China'!K732</f>
        <v>7243461.980064</v>
      </c>
      <c r="T731">
        <f>'C-MDP in China'!L732</f>
        <v>5173901.4143314287</v>
      </c>
      <c r="U731">
        <f>'C-MDP in China'!M732</f>
        <v>3621730.990032</v>
      </c>
      <c r="V731">
        <f>'C-MDP in China'!N732</f>
        <v>7406836.0597521206</v>
      </c>
      <c r="W731">
        <f>'C-MDP in China'!P732</f>
        <v>11028567.04978412</v>
      </c>
      <c r="X731">
        <f>'C-MDP in China'!Q732</f>
        <v>5472073.6945288181</v>
      </c>
      <c r="Y731">
        <f>'C-MDP in China'!S732</f>
        <v>0.33162795186694838</v>
      </c>
      <c r="Z731">
        <f>'C-MDP in China'!T732</f>
        <v>85835024.463758394</v>
      </c>
      <c r="AA731">
        <f>'C-MDP in China'!U732</f>
        <v>20285745.814033061</v>
      </c>
      <c r="AB731">
        <f>'C-MDP in China'!V732</f>
        <v>4.2312974465242652</v>
      </c>
    </row>
    <row r="732" spans="1:28">
      <c r="A732" s="15">
        <v>44186</v>
      </c>
      <c r="B732">
        <v>136.82364810000001</v>
      </c>
      <c r="C732" s="153">
        <f t="shared" si="27"/>
        <v>109.45891848000002</v>
      </c>
      <c r="D732" s="123">
        <f>年份汇总!$D$8</f>
        <v>0.8</v>
      </c>
      <c r="E732" s="144">
        <f t="shared" si="28"/>
        <v>89.044830183480002</v>
      </c>
      <c r="F732" s="123">
        <f>VLOOKUP(D732,年份汇总!$D$4:$I$9,6,0)</f>
        <v>0.65079999999999993</v>
      </c>
      <c r="G732">
        <f>VLOOKUP(A732,[1]Sheet1!$A$1:$F$2193,6)</f>
        <v>0.15356037732735001</v>
      </c>
      <c r="H732">
        <f>'C-MDP in China'!C733</f>
        <v>16808552.823632445</v>
      </c>
      <c r="I732">
        <f>'C-MDP in China'!D733</f>
        <v>136.82364810000001</v>
      </c>
      <c r="J732">
        <f>'C-MDP in China'!E733</f>
        <v>136823648.10000002</v>
      </c>
      <c r="K732" s="67">
        <v>3.42</v>
      </c>
      <c r="L732" s="67">
        <v>90</v>
      </c>
      <c r="M732">
        <f t="shared" si="29"/>
        <v>3.7999999999999999E-2</v>
      </c>
      <c r="N732">
        <f>'C-MDP in China'!F733</f>
        <v>1520262.7566666668</v>
      </c>
      <c r="O732">
        <f>'C-MDP in China'!G733</f>
        <v>124783167.06720002</v>
      </c>
      <c r="P732">
        <f>'C-MDP in China'!H733</f>
        <v>15847462.217534402</v>
      </c>
      <c r="Q732">
        <f>'C-MDP in China'!I733</f>
        <v>13677126.418901317</v>
      </c>
      <c r="R732">
        <f>'C-MDP in China'!J733</f>
        <v>7486990.0240320014</v>
      </c>
      <c r="S732">
        <f>'C-MDP in China'!K733</f>
        <v>7486990.0240320014</v>
      </c>
      <c r="T732">
        <f>'C-MDP in China'!L733</f>
        <v>5347850.0171657149</v>
      </c>
      <c r="U732">
        <f>'C-MDP in China'!M733</f>
        <v>3743495.0120160007</v>
      </c>
      <c r="V732">
        <f>'C-MDP in China'!N733</f>
        <v>7655856.8046096982</v>
      </c>
      <c r="W732">
        <f>'C-MDP in China'!P733</f>
        <v>11399351.816625699</v>
      </c>
      <c r="X732">
        <f>'C-MDP in China'!Q733</f>
        <v>5409201.0070067458</v>
      </c>
      <c r="Y732">
        <f>'C-MDP in China'!S733</f>
        <v>0.32181241679542638</v>
      </c>
      <c r="Z732">
        <f>'C-MDP in China'!T733</f>
        <v>88720831.784779206</v>
      </c>
      <c r="AA732">
        <f>'C-MDP in China'!U733</f>
        <v>20720914.61622614</v>
      </c>
      <c r="AB732">
        <f>'C-MDP in China'!V733</f>
        <v>4.2817044241523812</v>
      </c>
    </row>
    <row r="733" spans="1:28">
      <c r="A733" s="15">
        <v>44189</v>
      </c>
      <c r="B733">
        <v>134.83954259999999</v>
      </c>
      <c r="C733" s="153">
        <f t="shared" si="27"/>
        <v>107.87163407999999</v>
      </c>
      <c r="D733" s="123">
        <f>年份汇总!$D$8</f>
        <v>0.8</v>
      </c>
      <c r="E733" s="144">
        <f t="shared" si="28"/>
        <v>87.753574324079977</v>
      </c>
      <c r="F733" s="123">
        <f>VLOOKUP(D733,年份汇总!$D$4:$I$9,6,0)</f>
        <v>0.65079999999999993</v>
      </c>
      <c r="G733">
        <f>VLOOKUP(A733,[1]Sheet1!$A$1:$F$2193,6)</f>
        <v>0.15984250540817699</v>
      </c>
      <c r="H733">
        <f>'C-MDP in China'!C734</f>
        <v>17242472.253821287</v>
      </c>
      <c r="I733">
        <f>'C-MDP in China'!D734</f>
        <v>134.83954259999999</v>
      </c>
      <c r="J733">
        <f>'C-MDP in China'!E734</f>
        <v>134839542.59999999</v>
      </c>
      <c r="K733" s="67">
        <v>3.42</v>
      </c>
      <c r="L733" s="67">
        <v>90</v>
      </c>
      <c r="M733">
        <f t="shared" si="29"/>
        <v>3.7999999999999999E-2</v>
      </c>
      <c r="N733">
        <f>'C-MDP in China'!F734</f>
        <v>1498217.14</v>
      </c>
      <c r="O733">
        <f>'C-MDP in China'!G734</f>
        <v>122973662.85119998</v>
      </c>
      <c r="P733">
        <f>'C-MDP in China'!H734</f>
        <v>15617655.182102399</v>
      </c>
      <c r="Q733">
        <f>'C-MDP in China'!I734</f>
        <v>13478791.831797598</v>
      </c>
      <c r="R733">
        <f>'C-MDP in China'!J734</f>
        <v>7378419.7710719984</v>
      </c>
      <c r="S733">
        <f>'C-MDP in China'!K734</f>
        <v>7378419.7710719984</v>
      </c>
      <c r="T733">
        <f>'C-MDP in China'!L734</f>
        <v>5270299.8364799991</v>
      </c>
      <c r="U733">
        <f>'C-MDP in China'!M734</f>
        <v>3689209.8855359992</v>
      </c>
      <c r="V733">
        <f>'C-MDP in China'!N734</f>
        <v>7544837.7826484013</v>
      </c>
      <c r="W733">
        <f>'C-MDP in China'!P734</f>
        <v>11234047.6681844</v>
      </c>
      <c r="X733">
        <f>'C-MDP in China'!Q734</f>
        <v>6008424.5856368877</v>
      </c>
      <c r="Y733">
        <f>'C-MDP in China'!S734</f>
        <v>0.3484665364217302</v>
      </c>
      <c r="Z733">
        <f>'C-MDP in China'!T734</f>
        <v>87434274.287203178</v>
      </c>
      <c r="AA733">
        <f>'C-MDP in China'!U734</f>
        <v>21098100.15093369</v>
      </c>
      <c r="AB733">
        <f>'C-MDP in China'!V734</f>
        <v>4.1441776113350093</v>
      </c>
    </row>
    <row r="734" spans="1:28">
      <c r="A734" s="15">
        <v>44192</v>
      </c>
      <c r="B734">
        <v>134.17661459999999</v>
      </c>
      <c r="C734" s="153">
        <f t="shared" si="27"/>
        <v>107.34129168</v>
      </c>
      <c r="D734" s="123">
        <f>年份汇总!$D$8</f>
        <v>0.8</v>
      </c>
      <c r="E734" s="144">
        <f t="shared" si="28"/>
        <v>87.322140781679991</v>
      </c>
      <c r="F734" s="123">
        <f>VLOOKUP(D734,年份汇总!$D$4:$I$9,6,0)</f>
        <v>0.65079999999999993</v>
      </c>
      <c r="G734">
        <f>VLOOKUP(A734,[1]Sheet1!$A$1:$F$2193,6)</f>
        <v>0.17692271244294899</v>
      </c>
      <c r="H734">
        <f>'C-MDP in China'!C735</f>
        <v>18991112.481155351</v>
      </c>
      <c r="I734">
        <f>'C-MDP in China'!D735</f>
        <v>134.17661459999999</v>
      </c>
      <c r="J734">
        <f>'C-MDP in China'!E735</f>
        <v>134176614.59999999</v>
      </c>
      <c r="K734" s="67">
        <v>3.42</v>
      </c>
      <c r="L734" s="67">
        <v>90</v>
      </c>
      <c r="M734">
        <f t="shared" si="29"/>
        <v>3.7999999999999999E-2</v>
      </c>
      <c r="N734">
        <f>'C-MDP in China'!F735</f>
        <v>1490851.2733333332</v>
      </c>
      <c r="O734">
        <f>'C-MDP in China'!G735</f>
        <v>122369072.51519999</v>
      </c>
      <c r="P734">
        <f>'C-MDP in China'!H735</f>
        <v>15540872.209430398</v>
      </c>
      <c r="Q734">
        <f>'C-MDP in China'!I735</f>
        <v>13412524.412469599</v>
      </c>
      <c r="R734">
        <f>'C-MDP in China'!J735</f>
        <v>7342144.3509119991</v>
      </c>
      <c r="S734">
        <f>'C-MDP in China'!K735</f>
        <v>7342144.3509119991</v>
      </c>
      <c r="T734">
        <f>'C-MDP in China'!L735</f>
        <v>5244388.8220799994</v>
      </c>
      <c r="U734">
        <f>'C-MDP in China'!M735</f>
        <v>3671072.1754559996</v>
      </c>
      <c r="V734">
        <f>'C-MDP in China'!N735</f>
        <v>7507744.1814307449</v>
      </c>
      <c r="W734">
        <f>'C-MDP in China'!P735</f>
        <v>11178816.356886744</v>
      </c>
      <c r="X734">
        <f>'C-MDP in China'!Q735</f>
        <v>7812296.1242686063</v>
      </c>
      <c r="Y734">
        <f>'C-MDP in China'!S735</f>
        <v>0.41136590244624438</v>
      </c>
      <c r="Z734">
        <f>'C-MDP in China'!T735</f>
        <v>87004410.558307186</v>
      </c>
      <c r="AA734">
        <f>'C-MDP in China'!U735</f>
        <v>22827784.487130098</v>
      </c>
      <c r="AB734">
        <f>'C-MDP in China'!V735</f>
        <v>3.8113383542480319</v>
      </c>
    </row>
    <row r="735" spans="1:28">
      <c r="A735" s="15">
        <v>44195</v>
      </c>
      <c r="B735">
        <v>134.0969255</v>
      </c>
      <c r="C735" s="153">
        <f t="shared" si="27"/>
        <v>107.27754040000001</v>
      </c>
      <c r="D735" s="123">
        <f>年份汇总!$D$8</f>
        <v>0.8</v>
      </c>
      <c r="E735" s="144">
        <f t="shared" si="28"/>
        <v>87.270279115399987</v>
      </c>
      <c r="F735" s="123">
        <f>VLOOKUP(D735,年份汇总!$D$4:$I$9,6,0)</f>
        <v>0.65079999999999993</v>
      </c>
      <c r="G735">
        <f>VLOOKUP(A735,[1]Sheet1!$A$1:$F$2193,6)</f>
        <v>0.19495753185093101</v>
      </c>
      <c r="H735">
        <f>'C-MDP in China'!C736</f>
        <v>20914564.499422539</v>
      </c>
      <c r="I735">
        <f>'C-MDP in China'!D736</f>
        <v>134.0969255</v>
      </c>
      <c r="J735">
        <f>'C-MDP in China'!E736</f>
        <v>134096925.5</v>
      </c>
      <c r="K735" s="67">
        <v>3.42</v>
      </c>
      <c r="L735" s="67">
        <v>90</v>
      </c>
      <c r="M735">
        <f t="shared" si="29"/>
        <v>3.7999999999999999E-2</v>
      </c>
      <c r="N735">
        <f>'C-MDP in China'!F736</f>
        <v>1489965.8388888889</v>
      </c>
      <c r="O735">
        <f>'C-MDP in China'!G736</f>
        <v>122296396.05599999</v>
      </c>
      <c r="P735">
        <f>'C-MDP in China'!H736</f>
        <v>15531642.299112</v>
      </c>
      <c r="Q735">
        <f>'C-MDP in China'!I736</f>
        <v>13404558.553423714</v>
      </c>
      <c r="R735">
        <f>'C-MDP in China'!J736</f>
        <v>7337783.7633599993</v>
      </c>
      <c r="S735">
        <f>'C-MDP in China'!K736</f>
        <v>7337783.7633599993</v>
      </c>
      <c r="T735">
        <f>'C-MDP in China'!L736</f>
        <v>5241274.1166857136</v>
      </c>
      <c r="U735">
        <f>'C-MDP in China'!M736</f>
        <v>3668891.8816799996</v>
      </c>
      <c r="V735">
        <f>'C-MDP in China'!N736</f>
        <v>7503285.2421540916</v>
      </c>
      <c r="W735">
        <f>'C-MDP in China'!P736</f>
        <v>11172177.123834092</v>
      </c>
      <c r="X735">
        <f>'C-MDP in China'!Q736</f>
        <v>9742387.3755884469</v>
      </c>
      <c r="Y735">
        <f>'C-MDP in China'!S736</f>
        <v>0.46581832367857523</v>
      </c>
      <c r="Z735">
        <f>'C-MDP in China'!T736</f>
        <v>86952737.595815986</v>
      </c>
      <c r="AA735">
        <f>'C-MDP in China'!U736</f>
        <v>24748957.85989663</v>
      </c>
      <c r="AB735">
        <f>'C-MDP in China'!V736</f>
        <v>3.51338986021366</v>
      </c>
    </row>
    <row r="736" spans="1:28">
      <c r="A736" s="15">
        <v>44198</v>
      </c>
      <c r="B736">
        <v>142.73457690000001</v>
      </c>
      <c r="C736" s="153">
        <f t="shared" si="27"/>
        <v>130.38803599815</v>
      </c>
      <c r="D736" s="123">
        <f>年份汇总!$D$9</f>
        <v>0.91349999999999998</v>
      </c>
      <c r="E736" s="144">
        <f t="shared" si="28"/>
        <v>129.48880816368001</v>
      </c>
      <c r="F736" s="123">
        <f>VLOOKUP(D736,年份汇总!$D$4:$I$9,6,0)</f>
        <v>0.90720000000000001</v>
      </c>
      <c r="G736">
        <f>VLOOKUP(A736,[1]Sheet1!$A$1:$F$2193,6)</f>
        <v>0.196044296412974</v>
      </c>
      <c r="H736">
        <f>'C-MDP in China'!C737</f>
        <v>25561830.777926844</v>
      </c>
      <c r="I736">
        <f>'C-MDP in China'!D737</f>
        <v>142.73457690000001</v>
      </c>
      <c r="J736">
        <f>'C-MDP in China'!E737</f>
        <v>142734576.90000001</v>
      </c>
      <c r="K736" s="67">
        <v>3.42</v>
      </c>
      <c r="L736" s="67">
        <v>90</v>
      </c>
      <c r="M736">
        <f t="shared" si="29"/>
        <v>3.7999999999999999E-2</v>
      </c>
      <c r="N736">
        <f>'C-MDP in China'!F737</f>
        <v>1585939.7433333334</v>
      </c>
      <c r="O736">
        <f>'C-MDP in China'!G737</f>
        <v>130173934.1328</v>
      </c>
      <c r="P736">
        <f>'C-MDP in China'!H737</f>
        <v>16532089.634865601</v>
      </c>
      <c r="Q736">
        <f>'C-MDP in China'!I737</f>
        <v>14267992.994770115</v>
      </c>
      <c r="R736">
        <f>'C-MDP in China'!J737</f>
        <v>7810436.0479679992</v>
      </c>
      <c r="S736">
        <f>'C-MDP in China'!K737</f>
        <v>7810436.0479679992</v>
      </c>
      <c r="T736">
        <f>'C-MDP in China'!L737</f>
        <v>5578882.8914057147</v>
      </c>
      <c r="U736">
        <f>'C-MDP in China'!M737</f>
        <v>3905218.0239839996</v>
      </c>
      <c r="V736">
        <f>'C-MDP in China'!N737</f>
        <v>7986598.0551424231</v>
      </c>
      <c r="W736">
        <f>'C-MDP in China'!P737</f>
        <v>11891816.079126423</v>
      </c>
      <c r="X736">
        <f>'C-MDP in China'!Q737</f>
        <v>13670014.69880042</v>
      </c>
      <c r="Y736">
        <f>'C-MDP in China'!S737</f>
        <v>0.53478230168884278</v>
      </c>
      <c r="Z736">
        <f>'C-MDP in China'!T737</f>
        <v>92553667.168420792</v>
      </c>
      <c r="AA736">
        <f>'C-MDP in China'!U737</f>
        <v>29643210.809085265</v>
      </c>
      <c r="AB736">
        <f>'C-MDP in China'!V737</f>
        <v>3.1222551350629764</v>
      </c>
    </row>
    <row r="737" spans="1:28">
      <c r="A737" s="15">
        <v>44201</v>
      </c>
      <c r="B737">
        <v>146.35001410000001</v>
      </c>
      <c r="C737" s="153">
        <f t="shared" si="27"/>
        <v>133.69073788035001</v>
      </c>
      <c r="D737" s="123">
        <f>年份汇总!$D$9</f>
        <v>0.91349999999999998</v>
      </c>
      <c r="E737" s="144">
        <f t="shared" si="28"/>
        <v>132.76873279152002</v>
      </c>
      <c r="F737" s="123">
        <f>VLOOKUP(D737,年份汇总!$D$4:$I$9,6,0)</f>
        <v>0.90720000000000001</v>
      </c>
      <c r="G737">
        <f>VLOOKUP(A737,[1]Sheet1!$A$1:$F$2193,6)</f>
        <v>0.196044296412974</v>
      </c>
      <c r="H737">
        <f>'C-MDP in China'!C738</f>
        <v>26209306.644684549</v>
      </c>
      <c r="I737">
        <f>'C-MDP in China'!D738</f>
        <v>146.35001410000001</v>
      </c>
      <c r="J737">
        <f>'C-MDP in China'!E738</f>
        <v>146350014.10000002</v>
      </c>
      <c r="K737" s="67">
        <v>3.42</v>
      </c>
      <c r="L737" s="67">
        <v>90</v>
      </c>
      <c r="M737">
        <f t="shared" si="29"/>
        <v>3.7999999999999999E-2</v>
      </c>
      <c r="N737">
        <f>'C-MDP in China'!F738</f>
        <v>1626111.267777778</v>
      </c>
      <c r="O737">
        <f>'C-MDP in China'!G738</f>
        <v>133471212.85920002</v>
      </c>
      <c r="P737">
        <f>'C-MDP in China'!H738</f>
        <v>16950844.033118401</v>
      </c>
      <c r="Q737">
        <f>'C-MDP in China'!I738</f>
        <v>14629398.295174459</v>
      </c>
      <c r="R737">
        <f>'C-MDP in China'!J738</f>
        <v>8008272.7715520002</v>
      </c>
      <c r="S737">
        <f>'C-MDP in China'!K738</f>
        <v>8008272.7715520002</v>
      </c>
      <c r="T737">
        <f>'C-MDP in China'!L738</f>
        <v>5720194.8368228581</v>
      </c>
      <c r="U737">
        <f>'C-MDP in China'!M738</f>
        <v>4004136.3857760001</v>
      </c>
      <c r="V737">
        <f>'C-MDP in China'!N738</f>
        <v>8188896.9257954638</v>
      </c>
      <c r="W737">
        <f>'C-MDP in China'!P738</f>
        <v>12193033.311571464</v>
      </c>
      <c r="X737">
        <f>'C-MDP in China'!Q738</f>
        <v>14016273.333113085</v>
      </c>
      <c r="Y737">
        <f>'C-MDP in China'!S738</f>
        <v>0.53478230168884278</v>
      </c>
      <c r="Z737">
        <f>'C-MDP in China'!T738</f>
        <v>94898032.342891201</v>
      </c>
      <c r="AA737">
        <f>'C-MDP in China'!U738</f>
        <v>30394067.184704013</v>
      </c>
      <c r="AB737">
        <f>'C-MDP in China'!V738</f>
        <v>3.1222551350629764</v>
      </c>
    </row>
    <row r="738" spans="1:28">
      <c r="A738" s="15">
        <v>44204</v>
      </c>
      <c r="B738">
        <v>149.38745399999999</v>
      </c>
      <c r="C738" s="153">
        <f t="shared" si="27"/>
        <v>136.465439229</v>
      </c>
      <c r="D738" s="123">
        <f>年份汇总!$D$9</f>
        <v>0.91349999999999998</v>
      </c>
      <c r="E738" s="144">
        <f t="shared" si="28"/>
        <v>135.52429826879998</v>
      </c>
      <c r="F738" s="123">
        <f>VLOOKUP(D738,年份汇总!$D$4:$I$9,6,0)</f>
        <v>0.90720000000000001</v>
      </c>
      <c r="G738">
        <f>VLOOKUP(A738,[1]Sheet1!$A$1:$F$2193,6)</f>
        <v>0.196044296412974</v>
      </c>
      <c r="H738">
        <f>'C-MDP in China'!C739</f>
        <v>26753271.018336765</v>
      </c>
      <c r="I738">
        <f>'C-MDP in China'!D739</f>
        <v>149.38745399999999</v>
      </c>
      <c r="J738">
        <f>'C-MDP in China'!E739</f>
        <v>149387454</v>
      </c>
      <c r="K738" s="67">
        <v>3.42</v>
      </c>
      <c r="L738" s="67">
        <v>90</v>
      </c>
      <c r="M738">
        <f t="shared" si="29"/>
        <v>3.7999999999999999E-2</v>
      </c>
      <c r="N738">
        <f>'C-MDP in China'!F739</f>
        <v>1659860.6</v>
      </c>
      <c r="O738">
        <f>'C-MDP in China'!G739</f>
        <v>136241358.04800001</v>
      </c>
      <c r="P738">
        <f>'C-MDP in China'!H739</f>
        <v>17302652.472096</v>
      </c>
      <c r="Q738">
        <f>'C-MDP in China'!I739</f>
        <v>14933025.994618287</v>
      </c>
      <c r="R738">
        <f>'C-MDP in China'!J739</f>
        <v>8174481.48288</v>
      </c>
      <c r="S738">
        <f>'C-MDP in China'!K739</f>
        <v>8174481.48288</v>
      </c>
      <c r="T738">
        <f>'C-MDP in China'!L739</f>
        <v>5838915.3449142864</v>
      </c>
      <c r="U738">
        <f>'C-MDP in China'!M739</f>
        <v>4087240.74144</v>
      </c>
      <c r="V738">
        <f>'C-MDP in China'!N739</f>
        <v>8358854.4240052197</v>
      </c>
      <c r="W738">
        <f>'C-MDP in China'!P739</f>
        <v>12446095.16544522</v>
      </c>
      <c r="X738">
        <f>'C-MDP in China'!Q739</f>
        <v>14307175.852891546</v>
      </c>
      <c r="Y738">
        <f>'C-MDP in China'!S739</f>
        <v>0.53478230168884278</v>
      </c>
      <c r="Z738">
        <f>'C-MDP in China'!T739</f>
        <v>96867605.572127998</v>
      </c>
      <c r="AA738">
        <f>'C-MDP in China'!U739</f>
        <v>31024884.700901985</v>
      </c>
      <c r="AB738">
        <f>'C-MDP in China'!V739</f>
        <v>3.1222551350629764</v>
      </c>
    </row>
    <row r="739" spans="1:28">
      <c r="A739" s="15">
        <v>44207</v>
      </c>
      <c r="B739">
        <v>148.6902264</v>
      </c>
      <c r="C739" s="153">
        <f t="shared" si="27"/>
        <v>135.82852181639998</v>
      </c>
      <c r="D739" s="123">
        <f>年份汇总!$D$9</f>
        <v>0.91349999999999998</v>
      </c>
      <c r="E739" s="144">
        <f t="shared" si="28"/>
        <v>134.89177339008</v>
      </c>
      <c r="F739" s="123">
        <f>VLOOKUP(D739,年份汇总!$D$4:$I$9,6,0)</f>
        <v>0.90720000000000001</v>
      </c>
      <c r="G739">
        <f>VLOOKUP(A739,[1]Sheet1!$A$1:$F$2193,6)</f>
        <v>0.196044296412974</v>
      </c>
      <c r="H739">
        <f>'C-MDP in China'!C740</f>
        <v>26628406.992310423</v>
      </c>
      <c r="I739">
        <f>'C-MDP in China'!D740</f>
        <v>148.6902264</v>
      </c>
      <c r="J739">
        <f>'C-MDP in China'!E740</f>
        <v>148690226.40000001</v>
      </c>
      <c r="K739" s="67">
        <v>3.42</v>
      </c>
      <c r="L739" s="67">
        <v>90</v>
      </c>
      <c r="M739">
        <f t="shared" si="29"/>
        <v>3.7999999999999999E-2</v>
      </c>
      <c r="N739">
        <f>'C-MDP in China'!F740</f>
        <v>1652113.6266666667</v>
      </c>
      <c r="O739">
        <f>'C-MDP in China'!G740</f>
        <v>135605486.47679999</v>
      </c>
      <c r="P739">
        <f>'C-MDP in China'!H740</f>
        <v>17221896.782553598</v>
      </c>
      <c r="Q739">
        <f>'C-MDP in China'!I740</f>
        <v>14863329.928474972</v>
      </c>
      <c r="R739">
        <f>'C-MDP in China'!J740</f>
        <v>8136329.1886079991</v>
      </c>
      <c r="S739">
        <f>'C-MDP in China'!K740</f>
        <v>8136329.1886079991</v>
      </c>
      <c r="T739">
        <f>'C-MDP in China'!L740</f>
        <v>5811663.7061485713</v>
      </c>
      <c r="U739">
        <f>'C-MDP in China'!M740</f>
        <v>4068164.5943039996</v>
      </c>
      <c r="V739">
        <f>'C-MDP in China'!N740</f>
        <v>8319841.6163513809</v>
      </c>
      <c r="W739">
        <f>'C-MDP in China'!P740</f>
        <v>12388006.21065538</v>
      </c>
      <c r="X739">
        <f>'C-MDP in China'!Q740</f>
        <v>14240400.781655043</v>
      </c>
      <c r="Y739">
        <f>'C-MDP in China'!S740</f>
        <v>0.53478230168884278</v>
      </c>
      <c r="Z739">
        <f>'C-MDP in China'!T740</f>
        <v>96415500.885004789</v>
      </c>
      <c r="AA739">
        <f>'C-MDP in China'!U740</f>
        <v>30880084.014357805</v>
      </c>
      <c r="AB739">
        <f>'C-MDP in China'!V740</f>
        <v>3.1222551350629764</v>
      </c>
    </row>
    <row r="740" spans="1:28">
      <c r="A740" s="15">
        <v>44210</v>
      </c>
      <c r="B740">
        <v>151.69711849999999</v>
      </c>
      <c r="C740" s="153">
        <f t="shared" si="27"/>
        <v>138.57531774974998</v>
      </c>
      <c r="D740" s="123">
        <f>年份汇总!$D$9</f>
        <v>0.91349999999999998</v>
      </c>
      <c r="E740" s="144">
        <f t="shared" si="28"/>
        <v>137.61962590319999</v>
      </c>
      <c r="F740" s="123">
        <f>VLOOKUP(D740,年份汇总!$D$4:$I$9,6,0)</f>
        <v>0.90720000000000001</v>
      </c>
      <c r="G740">
        <f>VLOOKUP(A740,[1]Sheet1!$A$1:$F$2193,6)</f>
        <v>0.196044296412974</v>
      </c>
      <c r="H740">
        <f>'C-MDP in China'!C741</f>
        <v>27166900.668454044</v>
      </c>
      <c r="I740">
        <f>'C-MDP in China'!D741</f>
        <v>151.69711849999999</v>
      </c>
      <c r="J740">
        <f>'C-MDP in China'!E741</f>
        <v>151697118.5</v>
      </c>
      <c r="K740" s="67">
        <v>3.42</v>
      </c>
      <c r="L740" s="67">
        <v>90</v>
      </c>
      <c r="M740">
        <f t="shared" si="29"/>
        <v>3.7999999999999999E-2</v>
      </c>
      <c r="N740">
        <f>'C-MDP in China'!F741</f>
        <v>1685523.5388888889</v>
      </c>
      <c r="O740">
        <f>'C-MDP in China'!G741</f>
        <v>138347772.072</v>
      </c>
      <c r="P740">
        <f>'C-MDP in China'!H741</f>
        <v>17570167.053144</v>
      </c>
      <c r="Q740">
        <f>'C-MDP in China'!I741</f>
        <v>15163904.017463144</v>
      </c>
      <c r="R740">
        <f>'C-MDP in China'!J741</f>
        <v>8300866.3243199997</v>
      </c>
      <c r="S740">
        <f>'C-MDP in China'!K741</f>
        <v>8300866.3243199997</v>
      </c>
      <c r="T740">
        <f>'C-MDP in China'!L741</f>
        <v>5929190.2316571428</v>
      </c>
      <c r="U740">
        <f>'C-MDP in China'!M741</f>
        <v>4150433.1621599998</v>
      </c>
      <c r="V740">
        <f>'C-MDP in China'!N741</f>
        <v>8488089.8370660283</v>
      </c>
      <c r="W740">
        <f>'C-MDP in China'!P741</f>
        <v>12638522.999226028</v>
      </c>
      <c r="X740">
        <f>'C-MDP in China'!Q741</f>
        <v>14528377.669228015</v>
      </c>
      <c r="Y740">
        <f>'C-MDP in China'!S741</f>
        <v>0.53478230168884278</v>
      </c>
      <c r="Z740">
        <f>'C-MDP in China'!T741</f>
        <v>98365265.94319199</v>
      </c>
      <c r="AA740">
        <f>'C-MDP in China'!U741</f>
        <v>31504557.34336007</v>
      </c>
      <c r="AB740">
        <f>'C-MDP in China'!V741</f>
        <v>3.1222551350629768</v>
      </c>
    </row>
    <row r="741" spans="1:28">
      <c r="A741" s="15">
        <v>44213</v>
      </c>
      <c r="B741">
        <v>153.0191882</v>
      </c>
      <c r="C741" s="153">
        <f t="shared" si="27"/>
        <v>139.78302842069999</v>
      </c>
      <c r="D741" s="123">
        <f>年份汇总!$D$9</f>
        <v>0.91349999999999998</v>
      </c>
      <c r="E741" s="144">
        <f t="shared" si="28"/>
        <v>138.81900753504002</v>
      </c>
      <c r="F741" s="123">
        <f>VLOOKUP(D741,年份汇总!$D$4:$I$9,6,0)</f>
        <v>0.90720000000000001</v>
      </c>
      <c r="G741">
        <f>VLOOKUP(A741,[1]Sheet1!$A$1:$F$2193,6)</f>
        <v>0.196044296412974</v>
      </c>
      <c r="H741">
        <f>'C-MDP in China'!C742</f>
        <v>27403665.457210876</v>
      </c>
      <c r="I741">
        <f>'C-MDP in China'!D742</f>
        <v>153.0191882</v>
      </c>
      <c r="J741">
        <f>'C-MDP in China'!E742</f>
        <v>153019188.19999999</v>
      </c>
      <c r="K741" s="67">
        <v>3.42</v>
      </c>
      <c r="L741" s="67">
        <v>90</v>
      </c>
      <c r="M741">
        <f t="shared" si="29"/>
        <v>3.7999999999999999E-2</v>
      </c>
      <c r="N741">
        <f>'C-MDP in China'!F742</f>
        <v>1700213.202222222</v>
      </c>
      <c r="O741">
        <f>'C-MDP in China'!G742</f>
        <v>139553499.63839999</v>
      </c>
      <c r="P741">
        <f>'C-MDP in China'!H742</f>
        <v>17723294.4540768</v>
      </c>
      <c r="Q741">
        <f>'C-MDP in China'!I742</f>
        <v>15296060.371080343</v>
      </c>
      <c r="R741">
        <f>'C-MDP in China'!J742</f>
        <v>8373209.9783039987</v>
      </c>
      <c r="S741">
        <f>'C-MDP in China'!K742</f>
        <v>8373209.9783039987</v>
      </c>
      <c r="T741">
        <f>'C-MDP in China'!L742</f>
        <v>5980864.2702171421</v>
      </c>
      <c r="U741">
        <f>'C-MDP in China'!M742</f>
        <v>4186604.9891519994</v>
      </c>
      <c r="V741">
        <f>'C-MDP in China'!N742</f>
        <v>8562065.1801406089</v>
      </c>
      <c r="W741">
        <f>'C-MDP in China'!P742</f>
        <v>12748670.169292608</v>
      </c>
      <c r="X741">
        <f>'C-MDP in China'!Q742</f>
        <v>14654995.287918268</v>
      </c>
      <c r="Y741">
        <f>'C-MDP in China'!S742</f>
        <v>0.53478230168884278</v>
      </c>
      <c r="Z741">
        <f>'C-MDP in China'!T742</f>
        <v>99222538.242902383</v>
      </c>
      <c r="AA741">
        <f>'C-MDP in China'!U742</f>
        <v>31779125.648199484</v>
      </c>
      <c r="AB741">
        <f>'C-MDP in China'!V742</f>
        <v>3.1222551350629768</v>
      </c>
    </row>
    <row r="742" spans="1:28">
      <c r="A742" s="15">
        <v>44216</v>
      </c>
      <c r="B742">
        <v>150.29416130000001</v>
      </c>
      <c r="C742" s="153">
        <f t="shared" si="27"/>
        <v>137.29371634755</v>
      </c>
      <c r="D742" s="123">
        <f>年份汇总!$D$9</f>
        <v>0.91349999999999998</v>
      </c>
      <c r="E742" s="144">
        <f t="shared" si="28"/>
        <v>136.34686313136001</v>
      </c>
      <c r="F742" s="123">
        <f>VLOOKUP(D742,年份汇总!$D$4:$I$9,6,0)</f>
        <v>0.90720000000000001</v>
      </c>
      <c r="G742">
        <f>VLOOKUP(A742,[1]Sheet1!$A$1:$F$2193,6)</f>
        <v>0.196044296412974</v>
      </c>
      <c r="H742">
        <f>'C-MDP in China'!C743</f>
        <v>26915650.023277868</v>
      </c>
      <c r="I742">
        <f>'C-MDP in China'!D743</f>
        <v>150.29416130000001</v>
      </c>
      <c r="J742">
        <f>'C-MDP in China'!E743</f>
        <v>150294161.30000001</v>
      </c>
      <c r="K742" s="67">
        <v>3.42</v>
      </c>
      <c r="L742" s="67">
        <v>90</v>
      </c>
      <c r="M742">
        <f t="shared" si="29"/>
        <v>3.7999999999999999E-2</v>
      </c>
      <c r="N742">
        <f>'C-MDP in China'!F743</f>
        <v>1669935.1255555558</v>
      </c>
      <c r="O742">
        <f>'C-MDP in China'!G743</f>
        <v>137068275.10560003</v>
      </c>
      <c r="P742">
        <f>'C-MDP in China'!H743</f>
        <v>17407670.938411202</v>
      </c>
      <c r="Q742">
        <f>'C-MDP in China'!I743</f>
        <v>15023662.010681661</v>
      </c>
      <c r="R742">
        <f>'C-MDP in China'!J743</f>
        <v>8224096.5063360017</v>
      </c>
      <c r="S742">
        <f>'C-MDP in China'!K743</f>
        <v>8224096.5063360017</v>
      </c>
      <c r="T742">
        <f>'C-MDP in China'!L743</f>
        <v>5874354.6473828582</v>
      </c>
      <c r="U742">
        <f>'C-MDP in China'!M743</f>
        <v>4112048.2531680008</v>
      </c>
      <c r="V742">
        <f>'C-MDP in China'!N743</f>
        <v>8409588.499209974</v>
      </c>
      <c r="W742">
        <f>'C-MDP in China'!P743</f>
        <v>12521636.752377976</v>
      </c>
      <c r="X742">
        <f>'C-MDP in China'!Q743</f>
        <v>14394013.270899892</v>
      </c>
      <c r="Y742">
        <f>'C-MDP in China'!S743</f>
        <v>0.53478230168884278</v>
      </c>
      <c r="Z742">
        <f>'C-MDP in China'!T743</f>
        <v>97455543.600081623</v>
      </c>
      <c r="AA742">
        <f>'C-MDP in China'!U743</f>
        <v>31213190.26931984</v>
      </c>
      <c r="AB742">
        <f>'C-MDP in China'!V743</f>
        <v>3.1222551350629772</v>
      </c>
    </row>
    <row r="743" spans="1:28">
      <c r="A743" s="15">
        <v>44219</v>
      </c>
      <c r="B743">
        <v>146.19656000000001</v>
      </c>
      <c r="C743" s="153">
        <f t="shared" si="27"/>
        <v>133.55055756000002</v>
      </c>
      <c r="D743" s="123">
        <f>年份汇总!$D$9</f>
        <v>0.91349999999999998</v>
      </c>
      <c r="E743" s="144">
        <f t="shared" si="28"/>
        <v>132.62951923200001</v>
      </c>
      <c r="F743" s="123">
        <f>VLOOKUP(D743,年份汇总!$D$4:$I$9,6,0)</f>
        <v>0.90720000000000001</v>
      </c>
      <c r="G743">
        <f>VLOOKUP(A743,[1]Sheet1!$A$1:$F$2193,6)</f>
        <v>0.196044296412974</v>
      </c>
      <c r="H743">
        <f>'C-MDP in China'!C744</f>
        <v>26181825.092410587</v>
      </c>
      <c r="I743">
        <f>'C-MDP in China'!D744</f>
        <v>146.19656000000001</v>
      </c>
      <c r="J743">
        <f>'C-MDP in China'!E744</f>
        <v>146196560</v>
      </c>
      <c r="K743" s="67">
        <v>3.42</v>
      </c>
      <c r="L743" s="67">
        <v>90</v>
      </c>
      <c r="M743">
        <f t="shared" si="29"/>
        <v>3.7999999999999999E-2</v>
      </c>
      <c r="N743">
        <f>'C-MDP in China'!F744</f>
        <v>1624406.2222222222</v>
      </c>
      <c r="O743">
        <f>'C-MDP in China'!G744</f>
        <v>133331262.72</v>
      </c>
      <c r="P743">
        <f>'C-MDP in China'!H744</f>
        <v>16933070.36544</v>
      </c>
      <c r="Q743">
        <f>'C-MDP in China'!I744</f>
        <v>14614058.760274285</v>
      </c>
      <c r="R743">
        <f>'C-MDP in China'!J744</f>
        <v>7999875.7631999999</v>
      </c>
      <c r="S743">
        <f>'C-MDP in China'!K744</f>
        <v>7999875.7631999999</v>
      </c>
      <c r="T743">
        <f>'C-MDP in China'!L744</f>
        <v>5714196.9737142855</v>
      </c>
      <c r="U743">
        <f>'C-MDP in China'!M744</f>
        <v>3999937.8816</v>
      </c>
      <c r="V743">
        <f>'C-MDP in China'!N744</f>
        <v>8180310.5254765535</v>
      </c>
      <c r="W743">
        <f>'C-MDP in China'!P744</f>
        <v>12180248.407076553</v>
      </c>
      <c r="X743">
        <f>'C-MDP in China'!Q744</f>
        <v>14001576.685334034</v>
      </c>
      <c r="Y743">
        <f>'C-MDP in China'!S744</f>
        <v>0.53478230168884289</v>
      </c>
      <c r="Z743">
        <f>'C-MDP in China'!T744</f>
        <v>94798527.793919995</v>
      </c>
      <c r="AA743">
        <f>'C-MDP in China'!U744</f>
        <v>30362197.736287139</v>
      </c>
      <c r="AB743">
        <f>'C-MDP in China'!V744</f>
        <v>3.1222551350629764</v>
      </c>
    </row>
    <row r="744" spans="1:28">
      <c r="A744" s="15">
        <v>44222</v>
      </c>
      <c r="B744">
        <v>146.69895750000001</v>
      </c>
      <c r="C744" s="153">
        <f t="shared" si="27"/>
        <v>134.00949767624999</v>
      </c>
      <c r="D744" s="123">
        <f>年份汇总!$D$9</f>
        <v>0.91349999999999998</v>
      </c>
      <c r="E744" s="144">
        <f t="shared" si="28"/>
        <v>133.08529424400001</v>
      </c>
      <c r="F744" s="123">
        <f>VLOOKUP(D744,年份汇总!$D$4:$I$9,6,0)</f>
        <v>0.90720000000000001</v>
      </c>
      <c r="G744">
        <f>VLOOKUP(A744,[1]Sheet1!$A$1:$F$2193,6)</f>
        <v>0.196044296412974</v>
      </c>
      <c r="H744">
        <f>'C-MDP in China'!C745</f>
        <v>26271797.684596505</v>
      </c>
      <c r="I744">
        <f>'C-MDP in China'!D745</f>
        <v>146.69895750000001</v>
      </c>
      <c r="J744">
        <f>'C-MDP in China'!E745</f>
        <v>146698957.5</v>
      </c>
      <c r="K744" s="67">
        <v>3.42</v>
      </c>
      <c r="L744" s="67">
        <v>90</v>
      </c>
      <c r="M744">
        <f t="shared" si="29"/>
        <v>3.7999999999999999E-2</v>
      </c>
      <c r="N744">
        <f>'C-MDP in China'!F745</f>
        <v>1629988.4166666667</v>
      </c>
      <c r="O744">
        <f>'C-MDP in China'!G745</f>
        <v>133789449.23999999</v>
      </c>
      <c r="P744">
        <f>'C-MDP in China'!H745</f>
        <v>16991260.053479999</v>
      </c>
      <c r="Q744">
        <f>'C-MDP in China'!I745</f>
        <v>14664279.275627144</v>
      </c>
      <c r="R744">
        <f>'C-MDP in China'!J745</f>
        <v>8027366.9543999992</v>
      </c>
      <c r="S744">
        <f>'C-MDP in China'!K745</f>
        <v>8027366.9543999992</v>
      </c>
      <c r="T744">
        <f>'C-MDP in China'!L745</f>
        <v>5733833.5388571424</v>
      </c>
      <c r="U744">
        <f>'C-MDP in China'!M745</f>
        <v>4013683.4771999996</v>
      </c>
      <c r="V744">
        <f>'C-MDP in China'!N745</f>
        <v>8208421.7721243752</v>
      </c>
      <c r="W744">
        <f>'C-MDP in China'!P745</f>
        <v>12222105.249324374</v>
      </c>
      <c r="X744">
        <f>'C-MDP in China'!Q745</f>
        <v>14049692.435272131</v>
      </c>
      <c r="Y744">
        <f>'C-MDP in China'!S745</f>
        <v>0.53478230168884289</v>
      </c>
      <c r="Z744">
        <f>'C-MDP in China'!T745</f>
        <v>95124298.409639984</v>
      </c>
      <c r="AA744">
        <f>'C-MDP in China'!U745</f>
        <v>30466535.979520883</v>
      </c>
      <c r="AB744">
        <f>'C-MDP in China'!V745</f>
        <v>3.1222551350629759</v>
      </c>
    </row>
    <row r="745" spans="1:28">
      <c r="A745" s="15">
        <v>44225</v>
      </c>
      <c r="B745">
        <v>148.5495809</v>
      </c>
      <c r="C745" s="153">
        <f t="shared" si="27"/>
        <v>135.70004215214999</v>
      </c>
      <c r="D745" s="123">
        <f>年份汇总!$D$9</f>
        <v>0.91349999999999998</v>
      </c>
      <c r="E745" s="144">
        <f t="shared" si="28"/>
        <v>134.76417979248001</v>
      </c>
      <c r="F745" s="123">
        <f>VLOOKUP(D745,年份汇总!$D$4:$I$9,6,0)</f>
        <v>0.90720000000000001</v>
      </c>
      <c r="G745">
        <f>VLOOKUP(A745,[1]Sheet1!$A$1:$F$2193,6)</f>
        <v>0.196044296412974</v>
      </c>
      <c r="H745">
        <f>'C-MDP in China'!C746</f>
        <v>26603219.286929157</v>
      </c>
      <c r="I745">
        <f>'C-MDP in China'!D746</f>
        <v>148.5495809</v>
      </c>
      <c r="J745">
        <f>'C-MDP in China'!E746</f>
        <v>148549580.90000001</v>
      </c>
      <c r="K745" s="67">
        <v>3.42</v>
      </c>
      <c r="L745" s="67">
        <v>90</v>
      </c>
      <c r="M745">
        <f t="shared" si="29"/>
        <v>3.7999999999999999E-2</v>
      </c>
      <c r="N745">
        <f>'C-MDP in China'!F746</f>
        <v>1650550.898888889</v>
      </c>
      <c r="O745">
        <f>'C-MDP in China'!G746</f>
        <v>135477217.78080001</v>
      </c>
      <c r="P745">
        <f>'C-MDP in China'!H746</f>
        <v>17205606.658161603</v>
      </c>
      <c r="Q745">
        <f>'C-MDP in China'!I746</f>
        <v>14849270.763188403</v>
      </c>
      <c r="R745">
        <f>'C-MDP in China'!J746</f>
        <v>8128633.0668480005</v>
      </c>
      <c r="S745">
        <f>'C-MDP in China'!K746</f>
        <v>8128633.0668480005</v>
      </c>
      <c r="T745">
        <f>'C-MDP in China'!L746</f>
        <v>5806166.4763200004</v>
      </c>
      <c r="U745">
        <f>'C-MDP in China'!M746</f>
        <v>4064316.5334240003</v>
      </c>
      <c r="V745">
        <f>'C-MDP in China'!N746</f>
        <v>8311971.9109081682</v>
      </c>
      <c r="W745">
        <f>'C-MDP in China'!P746</f>
        <v>12376288.444332168</v>
      </c>
      <c r="X745">
        <f>'C-MDP in China'!Q746</f>
        <v>14226930.842596989</v>
      </c>
      <c r="Y745">
        <f>'C-MDP in China'!S746</f>
        <v>0.53478230168884278</v>
      </c>
      <c r="Z745">
        <f>'C-MDP in China'!T746</f>
        <v>96324301.842148811</v>
      </c>
      <c r="AA745">
        <f>'C-MDP in China'!U746</f>
        <v>30850874.664413325</v>
      </c>
      <c r="AB745">
        <f>'C-MDP in China'!V746</f>
        <v>3.1222551350629772</v>
      </c>
    </row>
  </sheetData>
  <phoneticPr fontId="9" type="noConversion"/>
  <pageMargins left="0.75" right="0.75" top="1" bottom="1" header="0.5" footer="0.5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32F7-A2CE-41FF-98E4-AAB614EFA0E6}">
  <dimension ref="A3:D31"/>
  <sheetViews>
    <sheetView zoomScale="70" zoomScaleNormal="70" workbookViewId="0">
      <selection activeCell="A8" sqref="A8"/>
    </sheetView>
  </sheetViews>
  <sheetFormatPr baseColWidth="10" defaultColWidth="8.83203125" defaultRowHeight="14"/>
  <cols>
    <col min="1" max="1" width="12.6640625" bestFit="1" customWidth="1"/>
    <col min="2" max="3" width="17.33203125" bestFit="1" customWidth="1"/>
    <col min="4" max="4" width="19.5" bestFit="1" customWidth="1"/>
    <col min="5" max="5" width="15.1640625" bestFit="1" customWidth="1"/>
    <col min="6" max="6" width="16.33203125" bestFit="1" customWidth="1"/>
  </cols>
  <sheetData>
    <row r="3" spans="1:4">
      <c r="A3" s="156" t="s">
        <v>329</v>
      </c>
      <c r="B3" t="s">
        <v>306</v>
      </c>
      <c r="C3" t="s">
        <v>301</v>
      </c>
      <c r="D3" t="s">
        <v>334</v>
      </c>
    </row>
    <row r="4" spans="1:4" hidden="1">
      <c r="A4" s="6" t="s">
        <v>221</v>
      </c>
      <c r="B4" s="36">
        <v>0.60468387106604005</v>
      </c>
      <c r="C4" s="36">
        <v>408039.16785064864</v>
      </c>
      <c r="D4" s="36">
        <v>1099970.7226929306</v>
      </c>
    </row>
    <row r="5" spans="1:4">
      <c r="A5" s="157" t="s">
        <v>330</v>
      </c>
      <c r="B5" s="36">
        <v>0.72203211503612075</v>
      </c>
      <c r="C5" s="36">
        <v>310022.37231852958</v>
      </c>
      <c r="D5" s="36">
        <v>1119811.1493863468</v>
      </c>
    </row>
    <row r="6" spans="1:4">
      <c r="A6" s="157" t="s">
        <v>331</v>
      </c>
      <c r="B6" s="36">
        <v>0.69351216452931874</v>
      </c>
      <c r="C6" s="36">
        <v>413781.61943720066</v>
      </c>
      <c r="D6" s="36">
        <v>1384147.5142564594</v>
      </c>
    </row>
    <row r="7" spans="1:4">
      <c r="A7" s="157" t="s">
        <v>332</v>
      </c>
      <c r="B7" s="36">
        <v>0.44691111456944715</v>
      </c>
      <c r="C7" s="36">
        <v>473757.71016107604</v>
      </c>
      <c r="D7" s="36">
        <v>910691.08155374357</v>
      </c>
    </row>
    <row r="8" spans="1:4">
      <c r="A8" s="157" t="s">
        <v>333</v>
      </c>
      <c r="B8" s="36">
        <v>0.55497607359615986</v>
      </c>
      <c r="C8" s="36">
        <v>433553.09034960502</v>
      </c>
      <c r="D8" s="36">
        <v>979767.36446402071</v>
      </c>
    </row>
    <row r="9" spans="1:4">
      <c r="A9" s="6" t="s">
        <v>335</v>
      </c>
      <c r="B9" s="36">
        <v>0.66074550570699442</v>
      </c>
      <c r="C9" s="36">
        <v>1239749.4450532601</v>
      </c>
      <c r="D9" s="36">
        <v>5497533.8785473201</v>
      </c>
    </row>
    <row r="10" spans="1:4">
      <c r="A10" s="157" t="s">
        <v>330</v>
      </c>
      <c r="B10" s="36">
        <v>0.52595034536748431</v>
      </c>
      <c r="C10" s="36">
        <v>666192.47814526758</v>
      </c>
      <c r="D10" s="36">
        <v>1413959.0907774081</v>
      </c>
    </row>
    <row r="11" spans="1:4">
      <c r="A11" s="157" t="s">
        <v>331</v>
      </c>
      <c r="B11" s="36">
        <v>0.61187990549637794</v>
      </c>
      <c r="C11" s="36">
        <v>928927.03680919157</v>
      </c>
      <c r="D11" s="36">
        <v>2577700.6452887626</v>
      </c>
    </row>
    <row r="12" spans="1:4">
      <c r="A12" s="157" t="s">
        <v>332</v>
      </c>
      <c r="B12" s="36">
        <v>0.68397079179779141</v>
      </c>
      <c r="C12" s="36">
        <v>1412395.5020125294</v>
      </c>
      <c r="D12" s="36">
        <v>4622579.0274417298</v>
      </c>
    </row>
    <row r="13" spans="1:4">
      <c r="A13" s="157" t="s">
        <v>333</v>
      </c>
      <c r="B13" s="36">
        <v>0.8152564395034162</v>
      </c>
      <c r="C13" s="36">
        <v>1922954.39630566</v>
      </c>
      <c r="D13" s="36">
        <v>13149980.36290627</v>
      </c>
    </row>
    <row r="14" spans="1:4">
      <c r="A14" s="6" t="s">
        <v>336</v>
      </c>
      <c r="B14" s="36">
        <v>0.64454434723794407</v>
      </c>
      <c r="C14" s="36">
        <v>3774529.5923691308</v>
      </c>
      <c r="D14" s="36">
        <v>11631643.563835336</v>
      </c>
    </row>
    <row r="15" spans="1:4">
      <c r="A15" s="157" t="s">
        <v>330</v>
      </c>
      <c r="B15" s="36">
        <v>0.7849189230397372</v>
      </c>
      <c r="C15" s="36">
        <v>3254830.7455676254</v>
      </c>
      <c r="D15" s="36">
        <v>16533073.175351966</v>
      </c>
    </row>
    <row r="16" spans="1:4">
      <c r="A16" s="157" t="s">
        <v>331</v>
      </c>
      <c r="B16" s="36">
        <v>0.58226830716773459</v>
      </c>
      <c r="C16" s="36">
        <v>4925468.3394782608</v>
      </c>
      <c r="D16" s="36">
        <v>12115460.214264423</v>
      </c>
    </row>
    <row r="17" spans="1:4">
      <c r="A17" s="157" t="s">
        <v>332</v>
      </c>
      <c r="B17" s="36">
        <v>0.61136706578570343</v>
      </c>
      <c r="C17" s="36">
        <v>4024488.6732842135</v>
      </c>
      <c r="D17" s="36">
        <v>10368068.867404927</v>
      </c>
    </row>
    <row r="18" spans="1:4">
      <c r="A18" s="157" t="s">
        <v>333</v>
      </c>
      <c r="B18" s="36">
        <v>0.60072900234034321</v>
      </c>
      <c r="C18" s="36">
        <v>2884998.6417825804</v>
      </c>
      <c r="D18" s="36">
        <v>7552091.1548676891</v>
      </c>
    </row>
    <row r="19" spans="1:4">
      <c r="A19" s="6" t="s">
        <v>337</v>
      </c>
      <c r="B19" s="36">
        <v>0.61085891099667122</v>
      </c>
      <c r="C19" s="36">
        <v>3490907.4293987812</v>
      </c>
      <c r="D19" s="36">
        <v>9256325.8011089172</v>
      </c>
    </row>
    <row r="20" spans="1:4">
      <c r="A20" s="157" t="s">
        <v>330</v>
      </c>
      <c r="B20" s="36">
        <v>0.5493548424490019</v>
      </c>
      <c r="C20" s="36">
        <v>1901412.6776101654</v>
      </c>
      <c r="D20" s="36">
        <v>4228703.1362104891</v>
      </c>
    </row>
    <row r="21" spans="1:4">
      <c r="A21" s="157" t="s">
        <v>331</v>
      </c>
      <c r="B21" s="36">
        <v>0.71200985668916339</v>
      </c>
      <c r="C21" s="36">
        <v>2201735.7633417738</v>
      </c>
      <c r="D21" s="36">
        <v>8117359.1480959328</v>
      </c>
    </row>
    <row r="22" spans="1:4">
      <c r="A22" s="157" t="s">
        <v>332</v>
      </c>
      <c r="B22" s="36">
        <v>0.71711732254904526</v>
      </c>
      <c r="C22" s="36">
        <v>3735497.0396118062</v>
      </c>
      <c r="D22" s="36">
        <v>13145981.749347527</v>
      </c>
    </row>
    <row r="23" spans="1:4">
      <c r="A23" s="157" t="s">
        <v>333</v>
      </c>
      <c r="B23" s="36">
        <v>0.46639731078349905</v>
      </c>
      <c r="C23" s="36">
        <v>6081600.2002063626</v>
      </c>
      <c r="D23" s="36">
        <v>11496550.567018503</v>
      </c>
    </row>
    <row r="24" spans="1:4">
      <c r="A24" s="6" t="s">
        <v>338</v>
      </c>
      <c r="B24" s="36">
        <v>0.23669287346845833</v>
      </c>
      <c r="C24" s="36">
        <v>7098239.1668008752</v>
      </c>
      <c r="D24" s="36">
        <v>10092776.781068014</v>
      </c>
    </row>
    <row r="25" spans="1:4">
      <c r="A25" s="157" t="s">
        <v>330</v>
      </c>
      <c r="B25" s="36">
        <v>0.36701077128149873</v>
      </c>
      <c r="C25" s="36">
        <v>7198712.2278466653</v>
      </c>
      <c r="D25" s="36">
        <v>11853121.514176929</v>
      </c>
    </row>
    <row r="26" spans="1:4">
      <c r="A26" s="157" t="s">
        <v>331</v>
      </c>
      <c r="B26" s="36">
        <v>0.17623508724807177</v>
      </c>
      <c r="C26" s="36">
        <v>6630003.2704155939</v>
      </c>
      <c r="D26" s="36">
        <v>8582457.7719330173</v>
      </c>
    </row>
    <row r="27" spans="1:4">
      <c r="A27" s="157" t="s">
        <v>332</v>
      </c>
      <c r="B27" s="36">
        <v>5.124095672540048E-2</v>
      </c>
      <c r="C27" s="36">
        <v>7386558.8422638578</v>
      </c>
      <c r="D27" s="36">
        <v>7858616.2724645706</v>
      </c>
    </row>
    <row r="28" spans="1:4">
      <c r="A28" s="157" t="s">
        <v>333</v>
      </c>
      <c r="B28" s="36">
        <v>0.35050616187918449</v>
      </c>
      <c r="C28" s="36">
        <v>7190224.027855075</v>
      </c>
      <c r="D28" s="36">
        <v>12061627.185842888</v>
      </c>
    </row>
    <row r="29" spans="1:4">
      <c r="A29" s="6" t="s">
        <v>339</v>
      </c>
      <c r="B29" s="36">
        <v>0.5513523278930168</v>
      </c>
      <c r="C29" s="36">
        <v>3201353.3270727419</v>
      </c>
      <c r="D29" s="36">
        <v>7508891.5395746641</v>
      </c>
    </row>
    <row r="30" spans="1:4" hidden="1"/>
    <row r="31" spans="1:4" hidden="1"/>
  </sheetData>
  <phoneticPr fontId="9" type="noConversion"/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CCB2C-3077-433D-9041-3B3D1A301533}">
  <dimension ref="A1:E31"/>
  <sheetViews>
    <sheetView zoomScale="85" zoomScaleNormal="85" workbookViewId="0">
      <selection activeCell="A5" sqref="A5"/>
    </sheetView>
  </sheetViews>
  <sheetFormatPr baseColWidth="10" defaultColWidth="8.83203125" defaultRowHeight="14"/>
  <cols>
    <col min="1" max="1" width="12.6640625" bestFit="1" customWidth="1"/>
    <col min="2" max="2" width="14.1640625" bestFit="1" customWidth="1"/>
    <col min="3" max="3" width="21.1640625" bestFit="1" customWidth="1"/>
    <col min="4" max="4" width="13.33203125" bestFit="1" customWidth="1"/>
    <col min="5" max="5" width="21.83203125" bestFit="1" customWidth="1"/>
    <col min="6" max="6" width="20.6640625" bestFit="1" customWidth="1"/>
  </cols>
  <sheetData>
    <row r="1" spans="1:5">
      <c r="A1" s="34" t="s">
        <v>340</v>
      </c>
    </row>
    <row r="3" spans="1:5">
      <c r="A3" s="156" t="s">
        <v>329</v>
      </c>
      <c r="B3" t="s">
        <v>341</v>
      </c>
      <c r="C3" t="s">
        <v>342</v>
      </c>
      <c r="D3" t="s">
        <v>343</v>
      </c>
      <c r="E3" t="s">
        <v>344</v>
      </c>
    </row>
    <row r="4" spans="1:5" hidden="1">
      <c r="A4" s="6" t="s">
        <v>221</v>
      </c>
      <c r="B4" s="36">
        <v>54377584.030312367</v>
      </c>
      <c r="C4" s="36">
        <v>38841131.450223103</v>
      </c>
      <c r="D4" s="36">
        <v>27188792.015156183</v>
      </c>
      <c r="E4" s="36">
        <v>1.09582274065282</v>
      </c>
    </row>
    <row r="5" spans="1:5">
      <c r="A5" s="157" t="s">
        <v>330</v>
      </c>
      <c r="B5" s="36">
        <v>11176034.035769194</v>
      </c>
      <c r="C5" s="36">
        <v>7982881.4541208558</v>
      </c>
      <c r="D5" s="36">
        <v>5588017.0178845972</v>
      </c>
      <c r="E5" s="36">
        <v>0.75455476707546665</v>
      </c>
    </row>
    <row r="6" spans="1:5">
      <c r="A6" s="157" t="s">
        <v>331</v>
      </c>
      <c r="B6" s="36">
        <v>15413679.15442889</v>
      </c>
      <c r="C6" s="36">
        <v>11009770.824592063</v>
      </c>
      <c r="D6" s="36">
        <v>7706839.577214445</v>
      </c>
      <c r="E6" s="36">
        <v>1.0070914919448388</v>
      </c>
    </row>
    <row r="7" spans="1:5">
      <c r="A7" s="157" t="s">
        <v>332</v>
      </c>
      <c r="B7" s="36">
        <v>17078549.053963885</v>
      </c>
      <c r="C7" s="36">
        <v>12198963.609974205</v>
      </c>
      <c r="D7" s="36">
        <v>8539274.5269819424</v>
      </c>
      <c r="E7" s="36">
        <v>1.1530656189983333</v>
      </c>
    </row>
    <row r="8" spans="1:5">
      <c r="A8" s="157" t="s">
        <v>333</v>
      </c>
      <c r="B8" s="36">
        <v>10709321.786150398</v>
      </c>
      <c r="C8" s="36">
        <v>7649515.5615359992</v>
      </c>
      <c r="D8" s="36">
        <v>5354660.8930751989</v>
      </c>
      <c r="E8" s="36">
        <v>1.4594169847464522</v>
      </c>
    </row>
    <row r="9" spans="1:5">
      <c r="A9" s="6" t="s">
        <v>335</v>
      </c>
      <c r="B9" s="36">
        <v>119943461.09905012</v>
      </c>
      <c r="C9" s="36">
        <v>85673900.785035804</v>
      </c>
      <c r="D9" s="36">
        <v>59971730.54952506</v>
      </c>
      <c r="E9" s="36">
        <v>4.4815617141416313</v>
      </c>
    </row>
    <row r="10" spans="1:5">
      <c r="A10" s="157" t="s">
        <v>330</v>
      </c>
      <c r="B10" s="36">
        <v>15924982.643103307</v>
      </c>
      <c r="C10" s="36">
        <v>11374987.60221665</v>
      </c>
      <c r="D10" s="36">
        <v>7962491.3215516536</v>
      </c>
      <c r="E10" s="36">
        <v>2.24252263299873</v>
      </c>
    </row>
    <row r="11" spans="1:5">
      <c r="A11" s="157" t="s">
        <v>331</v>
      </c>
      <c r="B11" s="36">
        <v>22205514.807193652</v>
      </c>
      <c r="C11" s="36">
        <v>15861082.005138323</v>
      </c>
      <c r="D11" s="36">
        <v>11102757.403596826</v>
      </c>
      <c r="E11" s="36">
        <v>3.1269339909821308</v>
      </c>
    </row>
    <row r="12" spans="1:5">
      <c r="A12" s="157" t="s">
        <v>332</v>
      </c>
      <c r="B12" s="36">
        <v>34887994.704792894</v>
      </c>
      <c r="C12" s="36">
        <v>24919996.217709206</v>
      </c>
      <c r="D12" s="36">
        <v>17443997.352396447</v>
      </c>
      <c r="E12" s="36">
        <v>4.7543750251080521</v>
      </c>
    </row>
    <row r="13" spans="1:5">
      <c r="A13" s="157" t="s">
        <v>333</v>
      </c>
      <c r="B13" s="36">
        <v>46924968.943960257</v>
      </c>
      <c r="C13" s="36">
        <v>33517834.959971607</v>
      </c>
      <c r="D13" s="36">
        <v>23462484.471980128</v>
      </c>
      <c r="E13" s="36">
        <v>7.6864904718549472</v>
      </c>
    </row>
    <row r="14" spans="1:5">
      <c r="A14" s="6" t="s">
        <v>336</v>
      </c>
      <c r="B14" s="36">
        <v>439681578.53281677</v>
      </c>
      <c r="C14" s="36">
        <v>314058270.38058341</v>
      </c>
      <c r="D14" s="36">
        <v>219840789.26640838</v>
      </c>
      <c r="E14" s="36">
        <v>29.714140576160052</v>
      </c>
    </row>
    <row r="15" spans="1:5">
      <c r="A15" s="157" t="s">
        <v>330</v>
      </c>
      <c r="B15" s="36">
        <v>74883074.56445767</v>
      </c>
      <c r="C15" s="36">
        <v>53487910.403184056</v>
      </c>
      <c r="D15" s="36">
        <v>37441537.282228835</v>
      </c>
      <c r="E15" s="36">
        <v>17.334045038068901</v>
      </c>
    </row>
    <row r="16" spans="1:5">
      <c r="A16" s="157" t="s">
        <v>331</v>
      </c>
      <c r="B16" s="36">
        <v>113319014.64685942</v>
      </c>
      <c r="C16" s="36">
        <v>80942153.319185302</v>
      </c>
      <c r="D16" s="36">
        <v>56659507.323429711</v>
      </c>
      <c r="E16" s="36">
        <v>26.23125339047672</v>
      </c>
    </row>
    <row r="17" spans="1:5">
      <c r="A17" s="157" t="s">
        <v>332</v>
      </c>
      <c r="B17" s="36">
        <v>134093045.81335117</v>
      </c>
      <c r="C17" s="36">
        <v>95780747.009536579</v>
      </c>
      <c r="D17" s="36">
        <v>67046522.906675585</v>
      </c>
      <c r="E17" s="36">
        <v>37.550349532792886</v>
      </c>
    </row>
    <row r="18" spans="1:5">
      <c r="A18" s="157" t="s">
        <v>333</v>
      </c>
      <c r="B18" s="36">
        <v>117386443.50814854</v>
      </c>
      <c r="C18" s="36">
        <v>83847459.648677483</v>
      </c>
      <c r="D18" s="36">
        <v>58693221.754074268</v>
      </c>
      <c r="E18" s="36">
        <v>37.479707378080619</v>
      </c>
    </row>
    <row r="19" spans="1:5">
      <c r="A19" s="6" t="s">
        <v>337</v>
      </c>
      <c r="B19" s="36">
        <v>473780551.49097031</v>
      </c>
      <c r="C19" s="36">
        <v>338414679.63640743</v>
      </c>
      <c r="D19" s="36">
        <v>236890275.74548516</v>
      </c>
      <c r="E19" s="36">
        <v>42.684939965509592</v>
      </c>
    </row>
    <row r="20" spans="1:5">
      <c r="A20" s="157" t="s">
        <v>330</v>
      </c>
      <c r="B20" s="36">
        <v>77365745.908307388</v>
      </c>
      <c r="C20" s="36">
        <v>55261247.077362433</v>
      </c>
      <c r="D20" s="36">
        <v>38682872.954153694</v>
      </c>
      <c r="E20" s="36">
        <v>24.701706867275671</v>
      </c>
    </row>
    <row r="21" spans="1:5">
      <c r="A21" s="157" t="s">
        <v>331</v>
      </c>
      <c r="B21" s="36">
        <v>92571642.136078328</v>
      </c>
      <c r="C21" s="36">
        <v>66122601.525770202</v>
      </c>
      <c r="D21" s="36">
        <v>46285821.068039164</v>
      </c>
      <c r="E21" s="36">
        <v>28.603275904115161</v>
      </c>
    </row>
    <row r="22" spans="1:5">
      <c r="A22" s="157" t="s">
        <v>332</v>
      </c>
      <c r="B22" s="36">
        <v>138786179.48383862</v>
      </c>
      <c r="C22" s="36">
        <v>99132985.345598996</v>
      </c>
      <c r="D22" s="36">
        <v>69393089.741919309</v>
      </c>
      <c r="E22" s="36">
        <v>48.002233626314698</v>
      </c>
    </row>
    <row r="23" spans="1:5">
      <c r="A23" s="157" t="s">
        <v>333</v>
      </c>
      <c r="B23" s="36">
        <v>165056983.96274608</v>
      </c>
      <c r="C23" s="36">
        <v>117897845.68767576</v>
      </c>
      <c r="D23" s="36">
        <v>82528491.981373042</v>
      </c>
      <c r="E23" s="36">
        <v>69.023964772802799</v>
      </c>
    </row>
    <row r="24" spans="1:5">
      <c r="A24" s="6" t="s">
        <v>338</v>
      </c>
      <c r="B24" s="36">
        <v>605530557.81478751</v>
      </c>
      <c r="C24" s="36">
        <v>432521827.01056266</v>
      </c>
      <c r="D24" s="36">
        <v>302765278.90739375</v>
      </c>
      <c r="E24" s="36">
        <v>78.88629003429034</v>
      </c>
    </row>
    <row r="25" spans="1:5">
      <c r="A25" s="157" t="s">
        <v>330</v>
      </c>
      <c r="B25" s="36">
        <v>155735651.44016808</v>
      </c>
      <c r="C25" s="36">
        <v>111239751.02869149</v>
      </c>
      <c r="D25" s="36">
        <v>77867825.720084041</v>
      </c>
      <c r="E25" s="36">
        <v>76.701955989050475</v>
      </c>
    </row>
    <row r="26" spans="1:5">
      <c r="A26" s="157" t="s">
        <v>331</v>
      </c>
      <c r="B26" s="36">
        <v>148213380.46921632</v>
      </c>
      <c r="C26" s="36">
        <v>105866700.33515452</v>
      </c>
      <c r="D26" s="36">
        <v>74106690.234608158</v>
      </c>
      <c r="E26" s="36">
        <v>70.642387549195604</v>
      </c>
    </row>
    <row r="27" spans="1:5">
      <c r="A27" s="157" t="s">
        <v>332</v>
      </c>
      <c r="B27" s="36">
        <v>155184850.9518027</v>
      </c>
      <c r="C27" s="36">
        <v>110846322.1084305</v>
      </c>
      <c r="D27" s="36">
        <v>77592425.47590135</v>
      </c>
      <c r="E27" s="36">
        <v>81.925895291081318</v>
      </c>
    </row>
    <row r="28" spans="1:5">
      <c r="A28" s="157" t="s">
        <v>333</v>
      </c>
      <c r="B28" s="36">
        <v>146396674.95360073</v>
      </c>
      <c r="C28" s="36">
        <v>104569053.53828624</v>
      </c>
      <c r="D28" s="36">
        <v>73198337.476800367</v>
      </c>
      <c r="E28" s="36">
        <v>86.302510701754855</v>
      </c>
    </row>
    <row r="29" spans="1:5">
      <c r="A29" s="6" t="s">
        <v>339</v>
      </c>
      <c r="B29" s="36">
        <v>1693313732.967937</v>
      </c>
      <c r="C29" s="36">
        <v>1209509809.2628119</v>
      </c>
      <c r="D29" s="36">
        <v>846656866.4839685</v>
      </c>
      <c r="E29" s="36">
        <v>31.375274175986675</v>
      </c>
    </row>
    <row r="30" spans="1:5" hidden="1"/>
    <row r="31" spans="1:5" hidden="1"/>
  </sheetData>
  <phoneticPr fontId="9" type="noConversion"/>
  <pageMargins left="0.7" right="0.7" top="0.75" bottom="0.75" header="0.3" footer="0.3"/>
  <pageSetup paperSize="9"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94B4-7729-4F9D-BF7E-1A499B7A3B40}">
  <dimension ref="A1:E31"/>
  <sheetViews>
    <sheetView zoomScale="70" zoomScaleNormal="70" workbookViewId="0">
      <selection activeCell="E19" sqref="E19"/>
    </sheetView>
  </sheetViews>
  <sheetFormatPr baseColWidth="10" defaultColWidth="8.83203125" defaultRowHeight="14"/>
  <cols>
    <col min="1" max="1" width="12.6640625" bestFit="1" customWidth="1"/>
    <col min="2" max="2" width="14.1640625" bestFit="1" customWidth="1"/>
    <col min="3" max="3" width="21.1640625" bestFit="1" customWidth="1"/>
    <col min="4" max="4" width="13.33203125" bestFit="1" customWidth="1"/>
    <col min="5" max="6" width="20.6640625" bestFit="1" customWidth="1"/>
  </cols>
  <sheetData>
    <row r="1" spans="1:5">
      <c r="A1" s="34" t="s">
        <v>345</v>
      </c>
    </row>
    <row r="3" spans="1:5">
      <c r="A3" s="156" t="s">
        <v>329</v>
      </c>
      <c r="B3" t="s">
        <v>341</v>
      </c>
      <c r="C3" t="s">
        <v>342</v>
      </c>
      <c r="D3" t="s">
        <v>343</v>
      </c>
      <c r="E3" t="s">
        <v>346</v>
      </c>
    </row>
    <row r="4" spans="1:5" hidden="1">
      <c r="A4" s="6" t="s">
        <v>221</v>
      </c>
      <c r="B4" s="36">
        <v>54377584.030312367</v>
      </c>
      <c r="C4" s="36">
        <v>38841131.450223126</v>
      </c>
      <c r="D4" s="36">
        <v>27188792.015156183</v>
      </c>
      <c r="E4" s="36">
        <v>36.295890410958904</v>
      </c>
    </row>
    <row r="5" spans="1:5">
      <c r="A5" s="157" t="s">
        <v>330</v>
      </c>
      <c r="B5" s="36">
        <v>11176034.035769194</v>
      </c>
      <c r="C5" s="36">
        <v>7982881.4541208558</v>
      </c>
      <c r="D5" s="36">
        <v>5588017.0178845972</v>
      </c>
      <c r="E5" s="36">
        <v>10.285714285714286</v>
      </c>
    </row>
    <row r="6" spans="1:5">
      <c r="A6" s="157" t="s">
        <v>331</v>
      </c>
      <c r="B6" s="36">
        <v>15413679.15442889</v>
      </c>
      <c r="C6" s="36">
        <v>11009770.824592063</v>
      </c>
      <c r="D6" s="36">
        <v>7706839.577214445</v>
      </c>
      <c r="E6" s="36">
        <v>10.62857142857143</v>
      </c>
    </row>
    <row r="7" spans="1:5">
      <c r="A7" s="157" t="s">
        <v>332</v>
      </c>
      <c r="B7" s="36">
        <v>17078549.053963885</v>
      </c>
      <c r="C7" s="36">
        <v>12198963.609974205</v>
      </c>
      <c r="D7" s="36">
        <v>8539274.5269819424</v>
      </c>
      <c r="E7" s="36">
        <v>10.285714285714286</v>
      </c>
    </row>
    <row r="8" spans="1:5">
      <c r="A8" s="157" t="s">
        <v>347</v>
      </c>
      <c r="B8" s="36">
        <v>10709321.786150398</v>
      </c>
      <c r="C8" s="36">
        <v>7649515.5615359992</v>
      </c>
      <c r="D8" s="36">
        <v>5354660.8930751989</v>
      </c>
      <c r="E8" s="36">
        <v>5.0958904109588996</v>
      </c>
    </row>
    <row r="9" spans="1:5">
      <c r="A9" s="6" t="s">
        <v>222</v>
      </c>
      <c r="B9" s="36">
        <v>119943461.0990501</v>
      </c>
      <c r="C9" s="36">
        <v>85673900.785035789</v>
      </c>
      <c r="D9" s="36">
        <v>59971730.549525052</v>
      </c>
      <c r="E9" s="36">
        <v>20.054794520547929</v>
      </c>
    </row>
    <row r="10" spans="1:5">
      <c r="A10" s="157" t="s">
        <v>330</v>
      </c>
      <c r="B10" s="36">
        <v>15924982.643103307</v>
      </c>
      <c r="C10" s="36">
        <v>11374987.60221665</v>
      </c>
      <c r="D10" s="36">
        <v>7962491.3215516536</v>
      </c>
      <c r="E10" s="36">
        <v>4.9315068493150642</v>
      </c>
    </row>
    <row r="11" spans="1:5">
      <c r="A11" s="157" t="s">
        <v>331</v>
      </c>
      <c r="B11" s="36">
        <v>22205514.807193652</v>
      </c>
      <c r="C11" s="36">
        <v>15861082.005138323</v>
      </c>
      <c r="D11" s="36">
        <v>11102757.403596826</v>
      </c>
      <c r="E11" s="36">
        <v>4.9315068493150642</v>
      </c>
    </row>
    <row r="12" spans="1:5">
      <c r="A12" s="157" t="s">
        <v>332</v>
      </c>
      <c r="B12" s="36">
        <v>34887994.704792894</v>
      </c>
      <c r="C12" s="36">
        <v>24919996.217709206</v>
      </c>
      <c r="D12" s="36">
        <v>17443997.352396447</v>
      </c>
      <c r="E12" s="36">
        <v>5.0958904109588996</v>
      </c>
    </row>
    <row r="13" spans="1:5">
      <c r="A13" s="157" t="s">
        <v>347</v>
      </c>
      <c r="B13" s="36">
        <v>46924968.943960257</v>
      </c>
      <c r="C13" s="36">
        <v>33517834.959971607</v>
      </c>
      <c r="D13" s="36">
        <v>23462484.471980128</v>
      </c>
      <c r="E13" s="36">
        <v>5.0958904109588996</v>
      </c>
    </row>
    <row r="14" spans="1:5">
      <c r="A14" s="6" t="s">
        <v>223</v>
      </c>
      <c r="B14" s="36">
        <v>439681578.53281683</v>
      </c>
      <c r="C14" s="36">
        <v>314058270.38058341</v>
      </c>
      <c r="D14" s="36">
        <v>219840789.26640841</v>
      </c>
      <c r="E14" s="36">
        <v>15.20434931506848</v>
      </c>
    </row>
    <row r="15" spans="1:5">
      <c r="A15" s="157" t="s">
        <v>330</v>
      </c>
      <c r="B15" s="36">
        <v>74883074.56445767</v>
      </c>
      <c r="C15" s="36">
        <v>53487910.403184056</v>
      </c>
      <c r="D15" s="36">
        <v>37441537.282228835</v>
      </c>
      <c r="E15" s="36">
        <v>4.9315068493150642</v>
      </c>
    </row>
    <row r="16" spans="1:5">
      <c r="A16" s="157" t="s">
        <v>331</v>
      </c>
      <c r="B16" s="36">
        <v>113319014.64685942</v>
      </c>
      <c r="C16" s="36">
        <v>80942153.319185302</v>
      </c>
      <c r="D16" s="36">
        <v>56659507.323429711</v>
      </c>
      <c r="E16" s="36">
        <v>4.9315068493150642</v>
      </c>
    </row>
    <row r="17" spans="1:5">
      <c r="A17" s="157" t="s">
        <v>332</v>
      </c>
      <c r="B17" s="36">
        <v>134093045.81335117</v>
      </c>
      <c r="C17" s="36">
        <v>95780747.009536579</v>
      </c>
      <c r="D17" s="36">
        <v>67046522.906675585</v>
      </c>
      <c r="E17" s="36">
        <v>3.1663356164383525</v>
      </c>
    </row>
    <row r="18" spans="1:5">
      <c r="A18" s="157" t="s">
        <v>347</v>
      </c>
      <c r="B18" s="36">
        <v>117386443.50814854</v>
      </c>
      <c r="C18" s="36">
        <v>83847459.648677483</v>
      </c>
      <c r="D18" s="36">
        <v>58693221.754074268</v>
      </c>
      <c r="E18" s="36">
        <v>2.1749999999999994</v>
      </c>
    </row>
    <row r="19" spans="1:5">
      <c r="A19" s="6" t="s">
        <v>224</v>
      </c>
      <c r="B19" s="36">
        <v>473780551.49097043</v>
      </c>
      <c r="C19" s="36">
        <v>338414679.63640738</v>
      </c>
      <c r="D19" s="36">
        <v>236890275.74548522</v>
      </c>
      <c r="E19" s="36">
        <v>8.1024999999999974</v>
      </c>
    </row>
    <row r="20" spans="1:5">
      <c r="A20" s="157" t="s">
        <v>330</v>
      </c>
      <c r="B20" s="36">
        <v>77365745.908307388</v>
      </c>
      <c r="C20" s="36">
        <v>55261247.077362433</v>
      </c>
      <c r="D20" s="36">
        <v>38682872.954153694</v>
      </c>
      <c r="E20" s="36">
        <v>2.1749999999999994</v>
      </c>
    </row>
    <row r="21" spans="1:5">
      <c r="A21" s="157" t="s">
        <v>331</v>
      </c>
      <c r="B21" s="36">
        <v>92571642.136078328</v>
      </c>
      <c r="C21" s="36">
        <v>66122601.525770202</v>
      </c>
      <c r="D21" s="36">
        <v>46285821.068039164</v>
      </c>
      <c r="E21" s="36">
        <v>2.2474999999999992</v>
      </c>
    </row>
    <row r="22" spans="1:5">
      <c r="A22" s="157" t="s">
        <v>332</v>
      </c>
      <c r="B22" s="36">
        <v>138786179.48383862</v>
      </c>
      <c r="C22" s="36">
        <v>99132985.345598996</v>
      </c>
      <c r="D22" s="36">
        <v>69393089.741919309</v>
      </c>
      <c r="E22" s="36">
        <v>2.024999999999999</v>
      </c>
    </row>
    <row r="23" spans="1:5">
      <c r="A23" s="157" t="s">
        <v>347</v>
      </c>
      <c r="B23" s="36">
        <v>165056983.96274608</v>
      </c>
      <c r="C23" s="36">
        <v>117897845.68767576</v>
      </c>
      <c r="D23" s="36">
        <v>82528491.981373042</v>
      </c>
      <c r="E23" s="36">
        <v>1.6549999999999991</v>
      </c>
    </row>
    <row r="24" spans="1:5">
      <c r="A24" s="6" t="s">
        <v>225</v>
      </c>
      <c r="B24" s="36">
        <v>605530557.81478786</v>
      </c>
      <c r="C24" s="36">
        <v>432521827.01056278</v>
      </c>
      <c r="D24" s="36">
        <v>302765278.90739393</v>
      </c>
      <c r="E24" s="36">
        <v>5.3650000000000002</v>
      </c>
    </row>
    <row r="25" spans="1:5">
      <c r="A25" s="157" t="s">
        <v>330</v>
      </c>
      <c r="B25" s="36">
        <v>155735651.44016808</v>
      </c>
      <c r="C25" s="36">
        <v>111239751.02869149</v>
      </c>
      <c r="D25" s="36">
        <v>77867825.720084041</v>
      </c>
      <c r="E25" s="36">
        <v>1.4099999999999997</v>
      </c>
    </row>
    <row r="26" spans="1:5">
      <c r="A26" s="157" t="s">
        <v>331</v>
      </c>
      <c r="B26" s="36">
        <v>148213380.46921632</v>
      </c>
      <c r="C26" s="36">
        <v>105866700.33515452</v>
      </c>
      <c r="D26" s="36">
        <v>74106690.234608158</v>
      </c>
      <c r="E26" s="36">
        <v>1.4569999999999996</v>
      </c>
    </row>
    <row r="27" spans="1:5">
      <c r="A27" s="157" t="s">
        <v>332</v>
      </c>
      <c r="B27" s="36">
        <v>155184850.9518027</v>
      </c>
      <c r="C27" s="36">
        <v>110846322.1084305</v>
      </c>
      <c r="D27" s="36">
        <v>77592425.47590135</v>
      </c>
      <c r="E27" s="36">
        <v>1.3199999999999998</v>
      </c>
    </row>
    <row r="28" spans="1:5">
      <c r="A28" s="157" t="s">
        <v>347</v>
      </c>
      <c r="B28" s="36">
        <v>146396674.95360073</v>
      </c>
      <c r="C28" s="36">
        <v>104569053.53828624</v>
      </c>
      <c r="D28" s="36">
        <v>73198337.476800367</v>
      </c>
      <c r="E28" s="36">
        <v>1.1780000000000004</v>
      </c>
    </row>
    <row r="29" spans="1:5">
      <c r="A29" s="6" t="s">
        <v>220</v>
      </c>
      <c r="B29" s="36">
        <v>1693313732.9679377</v>
      </c>
      <c r="C29" s="36">
        <v>1209509809.2628126</v>
      </c>
      <c r="D29" s="36">
        <v>846656866.48396885</v>
      </c>
      <c r="E29" s="36">
        <v>85.02253424657529</v>
      </c>
    </row>
    <row r="30" spans="1:5" hidden="1"/>
    <row r="31" spans="1:5" hidden="1"/>
  </sheetData>
  <phoneticPr fontId="9" type="noConversion"/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Data source</vt:lpstr>
      <vt:lpstr>Hash distribution and Revenue </vt:lpstr>
      <vt:lpstr>Europe</vt:lpstr>
      <vt:lpstr>America</vt:lpstr>
      <vt:lpstr>C-MDP in China</vt:lpstr>
      <vt:lpstr>各洲电费</vt:lpstr>
      <vt:lpstr>Hash shared by all mining pools</vt:lpstr>
      <vt:lpstr>2019-2020</vt:lpstr>
      <vt:lpstr>年份汇总</vt:lpstr>
      <vt:lpstr>2021</vt:lpstr>
      <vt:lpstr>2020</vt:lpstr>
      <vt:lpstr>2019</vt:lpstr>
      <vt:lpstr>2018</vt:lpstr>
      <vt:lpstr>2017</vt:lpstr>
      <vt:lpstr>2016</vt:lpstr>
      <vt:lpstr>hash</vt:lpstr>
      <vt:lpstr>Theoretical Daily Revenue per T</vt:lpstr>
      <vt:lpstr>Pivot Tables</vt:lpstr>
      <vt:lpstr>Carbon emissions and profit</vt:lpstr>
      <vt:lpstr>Different Electricity price</vt:lpstr>
      <vt:lpstr>Different Electricity price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周家申</dc:creator>
  <cp:lastModifiedBy>Microsoft Office User</cp:lastModifiedBy>
  <dcterms:created xsi:type="dcterms:W3CDTF">2021-02-23T07:06:00Z</dcterms:created>
  <dcterms:modified xsi:type="dcterms:W3CDTF">2022-07-07T11:35:12Z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